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n7\Desktop\"/>
    </mc:Choice>
  </mc:AlternateContent>
  <bookViews>
    <workbookView xWindow="0" yWindow="1440" windowWidth="19200" windowHeight="10065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/>
</workbook>
</file>

<file path=xl/calcChain.xml><?xml version="1.0" encoding="utf-8"?>
<calcChain xmlns="http://schemas.openxmlformats.org/spreadsheetml/2006/main">
  <c r="S110" i="1" l="1"/>
  <c r="S109" i="1"/>
  <c r="S108" i="1"/>
  <c r="S107" i="1"/>
  <c r="S106" i="1"/>
  <c r="S105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R108" i="1"/>
  <c r="R107" i="1"/>
  <c r="R106" i="1"/>
  <c r="R105" i="1"/>
  <c r="X134" i="1" l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F13" i="1"/>
  <c r="F12" i="1"/>
  <c r="F11" i="1"/>
  <c r="F10" i="1"/>
  <c r="F9" i="1"/>
  <c r="F8" i="1"/>
  <c r="F7" i="1"/>
  <c r="F6" i="1"/>
  <c r="B5" i="1"/>
  <c r="E5" i="1" s="1"/>
  <c r="V5" i="1"/>
  <c r="CQ25" i="1"/>
  <c r="CQ24" i="1"/>
  <c r="CQ23" i="1"/>
  <c r="CY11" i="1"/>
  <c r="CY8" i="1"/>
  <c r="CY6" i="1"/>
  <c r="CY13" i="1"/>
  <c r="CY10" i="1"/>
  <c r="CX8" i="1"/>
  <c r="CY7" i="1"/>
  <c r="CY9" i="1"/>
  <c r="CY12" i="1"/>
  <c r="CX11" i="1"/>
  <c r="CW11" i="1"/>
  <c r="CW8" i="1"/>
  <c r="CX6" i="1"/>
  <c r="CX10" i="1"/>
  <c r="CX7" i="1"/>
  <c r="CY5" i="1"/>
  <c r="CY14" i="1"/>
  <c r="CX9" i="1"/>
  <c r="CW6" i="1"/>
  <c r="CX5" i="1"/>
  <c r="CX13" i="1"/>
  <c r="CV6" i="1"/>
  <c r="CW14" i="1"/>
  <c r="CX14" i="1"/>
  <c r="CX12" i="1"/>
  <c r="CW13" i="1"/>
  <c r="CV9" i="1"/>
  <c r="CW12" i="1"/>
  <c r="CW7" i="1"/>
  <c r="CV13" i="1"/>
  <c r="CV12" i="1"/>
  <c r="CV11" i="1"/>
  <c r="CV8" i="1"/>
  <c r="CW5" i="1"/>
  <c r="CU11" i="1"/>
  <c r="CU8" i="1"/>
  <c r="CW10" i="1"/>
  <c r="CV7" i="1"/>
  <c r="CU12" i="1"/>
  <c r="CW9" i="1"/>
  <c r="CV10" i="1"/>
  <c r="CT11" i="1"/>
  <c r="CU13" i="1"/>
  <c r="CV5" i="1"/>
  <c r="CT8" i="1"/>
  <c r="CV14" i="1"/>
  <c r="CU7" i="1"/>
  <c r="CT13" i="1"/>
  <c r="CU14" i="1"/>
  <c r="CT7" i="1"/>
  <c r="CU6" i="1"/>
  <c r="CU9" i="1"/>
  <c r="CT6" i="1"/>
  <c r="CU5" i="1"/>
  <c r="CT12" i="1"/>
  <c r="CU10" i="1"/>
  <c r="CT14" i="1"/>
  <c r="CT9" i="1"/>
  <c r="CS14" i="1"/>
  <c r="CS13" i="1"/>
  <c r="CS7" i="1"/>
  <c r="CT10" i="1"/>
  <c r="CS12" i="1"/>
  <c r="CS9" i="1"/>
  <c r="CS11" i="1"/>
  <c r="CS8" i="1"/>
  <c r="CR9" i="1"/>
  <c r="CS10" i="1"/>
  <c r="CR14" i="1"/>
  <c r="CR7" i="1"/>
  <c r="CT5" i="1"/>
  <c r="CS6" i="1"/>
  <c r="CQ14" i="1"/>
  <c r="CQ9" i="1"/>
  <c r="CR12" i="1"/>
  <c r="CR11" i="1"/>
  <c r="CR8" i="1"/>
  <c r="CR13" i="1"/>
  <c r="CR10" i="1"/>
  <c r="CQ12" i="1"/>
  <c r="CQ7" i="1"/>
  <c r="CS5" i="1"/>
  <c r="CR6" i="1"/>
  <c r="CQ11" i="1"/>
  <c r="CQ8" i="1"/>
  <c r="CR5" i="1"/>
  <c r="CQ10" i="1"/>
  <c r="CQ6" i="1"/>
  <c r="CQ13" i="1"/>
  <c r="CP14" i="1"/>
  <c r="CP7" i="1"/>
  <c r="CQ5" i="1"/>
  <c r="CP13" i="1"/>
  <c r="CP8" i="1"/>
  <c r="CP12" i="1"/>
  <c r="CO14" i="1"/>
  <c r="CO13" i="1"/>
  <c r="CP11" i="1"/>
  <c r="CP9" i="1"/>
  <c r="CO12" i="1"/>
  <c r="CP10" i="1"/>
  <c r="CP5" i="1"/>
  <c r="CO9" i="1"/>
  <c r="CP6" i="1"/>
  <c r="CN14" i="1"/>
  <c r="CN9" i="1"/>
  <c r="CO11" i="1"/>
  <c r="CO10" i="1"/>
  <c r="CO8" i="1"/>
  <c r="CN13" i="1"/>
  <c r="CO7" i="1"/>
  <c r="CO6" i="1"/>
  <c r="CN12" i="1"/>
  <c r="CN10" i="1"/>
  <c r="CO5" i="1"/>
  <c r="CN8" i="1"/>
  <c r="CN6" i="1"/>
  <c r="CN11" i="1"/>
  <c r="CN7" i="1"/>
  <c r="CN5" i="1"/>
  <c r="CQ22" i="1"/>
  <c r="CQ21" i="1"/>
  <c r="CQ20" i="1"/>
  <c r="CQ19" i="1"/>
  <c r="CQ18" i="1"/>
  <c r="CQ17" i="1"/>
  <c r="CP25" i="1"/>
  <c r="CP24" i="1"/>
  <c r="CP23" i="1"/>
  <c r="CP22" i="1"/>
  <c r="CP21" i="1"/>
  <c r="CP20" i="1"/>
  <c r="CP19" i="1"/>
  <c r="CP18" i="1"/>
  <c r="CP17" i="1"/>
  <c r="CO25" i="1"/>
  <c r="CO24" i="1"/>
  <c r="CO23" i="1"/>
  <c r="CO22" i="1"/>
  <c r="CO21" i="1"/>
  <c r="CO20" i="1"/>
  <c r="CO19" i="1"/>
  <c r="CO18" i="1"/>
  <c r="CO17" i="1"/>
  <c r="CN25" i="1"/>
  <c r="CN24" i="1"/>
  <c r="CN23" i="1"/>
  <c r="CN22" i="1"/>
  <c r="CN21" i="1"/>
  <c r="CN20" i="1"/>
  <c r="CN19" i="1"/>
  <c r="CN18" i="1"/>
  <c r="CN17" i="1"/>
  <c r="CQ16" i="1"/>
  <c r="CP16" i="1"/>
  <c r="CO16" i="1"/>
  <c r="CN16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D5" i="1"/>
  <c r="CD44" i="1" l="1"/>
  <c r="CD26" i="1"/>
  <c r="CD28" i="1"/>
  <c r="CD42" i="1"/>
  <c r="CE25" i="1"/>
  <c r="CE43" i="1"/>
  <c r="CD59" i="1"/>
  <c r="CE59" i="1"/>
  <c r="CE73" i="1"/>
  <c r="CD73" i="1"/>
  <c r="CE77" i="1"/>
  <c r="CD77" i="1"/>
  <c r="CE89" i="1"/>
  <c r="CD89" i="1"/>
  <c r="CE91" i="1"/>
  <c r="CD91" i="1"/>
  <c r="CE27" i="1"/>
  <c r="CE29" i="1"/>
  <c r="CE41" i="1"/>
  <c r="CE45" i="1"/>
  <c r="CD57" i="1"/>
  <c r="CE57" i="1"/>
  <c r="CD61" i="1"/>
  <c r="CE61" i="1"/>
  <c r="CE75" i="1"/>
  <c r="CD75" i="1"/>
  <c r="CE93" i="1"/>
  <c r="CD93" i="1"/>
  <c r="CE26" i="1"/>
  <c r="CE28" i="1"/>
  <c r="CE42" i="1"/>
  <c r="CE44" i="1"/>
  <c r="CD58" i="1"/>
  <c r="CE58" i="1"/>
  <c r="CD60" i="1"/>
  <c r="CE60" i="1"/>
  <c r="CE74" i="1"/>
  <c r="CD74" i="1"/>
  <c r="CE76" i="1"/>
  <c r="CD76" i="1"/>
  <c r="CE90" i="1"/>
  <c r="CD90" i="1"/>
  <c r="CE92" i="1"/>
  <c r="CD92" i="1"/>
  <c r="CD25" i="1"/>
  <c r="CD27" i="1"/>
  <c r="CD29" i="1"/>
  <c r="CD41" i="1"/>
  <c r="CD43" i="1"/>
  <c r="CD45" i="1"/>
  <c r="BC115" i="1"/>
  <c r="BC117" i="1"/>
  <c r="BC116" i="1"/>
  <c r="F104" i="1"/>
  <c r="F72" i="1"/>
  <c r="F42" i="1"/>
  <c r="F26" i="1"/>
  <c r="F16" i="1"/>
  <c r="F18" i="1"/>
  <c r="F20" i="1"/>
  <c r="F22" i="1"/>
  <c r="F17" i="1"/>
  <c r="F19" i="1"/>
  <c r="F21" i="1"/>
  <c r="F23" i="1"/>
  <c r="F14" i="1"/>
  <c r="F24" i="1"/>
  <c r="F5" i="1"/>
  <c r="F15" i="1"/>
  <c r="F66" i="1"/>
  <c r="F50" i="1"/>
  <c r="F36" i="1"/>
  <c r="F58" i="1"/>
  <c r="F102" i="1"/>
  <c r="F30" i="1"/>
  <c r="F46" i="1"/>
  <c r="F54" i="1"/>
  <c r="F62" i="1"/>
  <c r="F70" i="1"/>
  <c r="F93" i="1"/>
  <c r="F32" i="1"/>
  <c r="F44" i="1"/>
  <c r="F48" i="1"/>
  <c r="F52" i="1"/>
  <c r="F56" i="1"/>
  <c r="F60" i="1"/>
  <c r="F64" i="1"/>
  <c r="F68" i="1"/>
  <c r="F74" i="1"/>
  <c r="F76" i="1"/>
  <c r="F78" i="1"/>
  <c r="F80" i="1"/>
  <c r="F82" i="1"/>
  <c r="F84" i="1"/>
  <c r="F86" i="1"/>
  <c r="F88" i="1"/>
  <c r="F90" i="1"/>
  <c r="F92" i="1"/>
  <c r="F95" i="1"/>
  <c r="F97" i="1"/>
  <c r="F99" i="1"/>
  <c r="F38" i="1"/>
  <c r="F73" i="1"/>
  <c r="F28" i="1"/>
  <c r="F34" i="1"/>
  <c r="F75" i="1"/>
  <c r="F77" i="1"/>
  <c r="F79" i="1"/>
  <c r="F81" i="1"/>
  <c r="F83" i="1"/>
  <c r="F85" i="1"/>
  <c r="F87" i="1"/>
  <c r="F94" i="1"/>
  <c r="F96" i="1"/>
  <c r="F89" i="1"/>
  <c r="F91" i="1"/>
  <c r="F101" i="1"/>
  <c r="F103" i="1"/>
  <c r="F98" i="1"/>
  <c r="F100" i="1"/>
  <c r="F41" i="1"/>
  <c r="F43" i="1"/>
  <c r="F55" i="1"/>
  <c r="F45" i="1"/>
  <c r="F47" i="1"/>
  <c r="F49" i="1"/>
  <c r="F51" i="1"/>
  <c r="F53" i="1"/>
  <c r="F65" i="1"/>
  <c r="F57" i="1"/>
  <c r="F59" i="1"/>
  <c r="F61" i="1"/>
  <c r="F63" i="1"/>
  <c r="F67" i="1"/>
  <c r="F69" i="1"/>
  <c r="F71" i="1"/>
  <c r="F31" i="1"/>
  <c r="F33" i="1"/>
  <c r="F35" i="1"/>
  <c r="F25" i="1"/>
  <c r="F27" i="1"/>
  <c r="F29" i="1"/>
  <c r="F37" i="1"/>
  <c r="F39" i="1"/>
  <c r="F40" i="1"/>
  <c r="O104" i="1" l="1"/>
  <c r="M104" i="1"/>
  <c r="K104" i="1"/>
  <c r="I104" i="1"/>
  <c r="G104" i="1"/>
  <c r="O103" i="1"/>
  <c r="M103" i="1"/>
  <c r="K103" i="1"/>
  <c r="I103" i="1"/>
  <c r="G103" i="1"/>
  <c r="O102" i="1"/>
  <c r="M102" i="1"/>
  <c r="K102" i="1"/>
  <c r="I102" i="1"/>
  <c r="G102" i="1"/>
  <c r="O101" i="1"/>
  <c r="M101" i="1"/>
  <c r="K101" i="1"/>
  <c r="I101" i="1"/>
  <c r="G101" i="1"/>
  <c r="O100" i="1"/>
  <c r="M100" i="1"/>
  <c r="K100" i="1"/>
  <c r="I100" i="1"/>
  <c r="G100" i="1"/>
  <c r="O99" i="1"/>
  <c r="M99" i="1"/>
  <c r="K99" i="1"/>
  <c r="I99" i="1"/>
  <c r="G99" i="1"/>
  <c r="O98" i="1"/>
  <c r="M98" i="1"/>
  <c r="K98" i="1"/>
  <c r="I98" i="1"/>
  <c r="G98" i="1"/>
  <c r="O97" i="1"/>
  <c r="M97" i="1"/>
  <c r="K97" i="1"/>
  <c r="I97" i="1"/>
  <c r="G97" i="1"/>
  <c r="O96" i="1"/>
  <c r="M96" i="1"/>
  <c r="K96" i="1"/>
  <c r="I96" i="1"/>
  <c r="G96" i="1"/>
  <c r="O95" i="1"/>
  <c r="M95" i="1"/>
  <c r="K95" i="1"/>
  <c r="I95" i="1"/>
  <c r="G95" i="1"/>
  <c r="O94" i="1"/>
  <c r="M94" i="1"/>
  <c r="K94" i="1"/>
  <c r="I94" i="1"/>
  <c r="G94" i="1"/>
  <c r="O93" i="1"/>
  <c r="M93" i="1"/>
  <c r="K93" i="1"/>
  <c r="I93" i="1"/>
  <c r="G93" i="1"/>
  <c r="O92" i="1"/>
  <c r="M92" i="1"/>
  <c r="K92" i="1"/>
  <c r="I92" i="1"/>
  <c r="G92" i="1"/>
  <c r="O91" i="1"/>
  <c r="M91" i="1"/>
  <c r="K91" i="1"/>
  <c r="I91" i="1"/>
  <c r="G91" i="1"/>
  <c r="O90" i="1"/>
  <c r="M90" i="1"/>
  <c r="K90" i="1"/>
  <c r="I90" i="1"/>
  <c r="G90" i="1"/>
  <c r="O89" i="1"/>
  <c r="M89" i="1"/>
  <c r="K89" i="1"/>
  <c r="I89" i="1"/>
  <c r="G89" i="1"/>
  <c r="O88" i="1"/>
  <c r="M88" i="1"/>
  <c r="K88" i="1"/>
  <c r="I88" i="1"/>
  <c r="G88" i="1"/>
  <c r="O87" i="1"/>
  <c r="M87" i="1"/>
  <c r="K87" i="1"/>
  <c r="I87" i="1"/>
  <c r="G87" i="1"/>
  <c r="O86" i="1"/>
  <c r="M86" i="1"/>
  <c r="K86" i="1"/>
  <c r="I86" i="1"/>
  <c r="G86" i="1"/>
  <c r="O85" i="1"/>
  <c r="M85" i="1"/>
  <c r="K85" i="1"/>
  <c r="I85" i="1"/>
  <c r="G85" i="1"/>
  <c r="O84" i="1"/>
  <c r="M84" i="1"/>
  <c r="K84" i="1"/>
  <c r="I84" i="1"/>
  <c r="G84" i="1"/>
  <c r="O83" i="1"/>
  <c r="M83" i="1"/>
  <c r="K83" i="1"/>
  <c r="I83" i="1"/>
  <c r="G83" i="1"/>
  <c r="O82" i="1"/>
  <c r="M82" i="1"/>
  <c r="K82" i="1"/>
  <c r="I82" i="1"/>
  <c r="G82" i="1"/>
  <c r="O81" i="1"/>
  <c r="M81" i="1"/>
  <c r="K81" i="1"/>
  <c r="I81" i="1"/>
  <c r="G81" i="1"/>
  <c r="O80" i="1"/>
  <c r="M80" i="1"/>
  <c r="K80" i="1"/>
  <c r="I80" i="1"/>
  <c r="G80" i="1"/>
  <c r="O79" i="1"/>
  <c r="M79" i="1"/>
  <c r="K79" i="1"/>
  <c r="I79" i="1"/>
  <c r="G79" i="1"/>
  <c r="O78" i="1"/>
  <c r="M78" i="1"/>
  <c r="K78" i="1"/>
  <c r="I78" i="1"/>
  <c r="G78" i="1"/>
  <c r="O77" i="1"/>
  <c r="M77" i="1"/>
  <c r="K77" i="1"/>
  <c r="I77" i="1"/>
  <c r="G77" i="1"/>
  <c r="O76" i="1"/>
  <c r="M76" i="1"/>
  <c r="K76" i="1"/>
  <c r="I76" i="1"/>
  <c r="G76" i="1"/>
  <c r="O75" i="1"/>
  <c r="M75" i="1"/>
  <c r="K75" i="1"/>
  <c r="I75" i="1"/>
  <c r="G75" i="1"/>
  <c r="O74" i="1"/>
  <c r="M74" i="1"/>
  <c r="K74" i="1"/>
  <c r="I74" i="1"/>
  <c r="G74" i="1"/>
  <c r="O73" i="1"/>
  <c r="M73" i="1"/>
  <c r="K73" i="1"/>
  <c r="I73" i="1"/>
  <c r="G73" i="1"/>
  <c r="O72" i="1"/>
  <c r="M72" i="1"/>
  <c r="K72" i="1"/>
  <c r="I72" i="1"/>
  <c r="G72" i="1"/>
  <c r="O71" i="1"/>
  <c r="M71" i="1"/>
  <c r="K71" i="1"/>
  <c r="I71" i="1"/>
  <c r="G71" i="1"/>
  <c r="O70" i="1"/>
  <c r="M70" i="1"/>
  <c r="K70" i="1"/>
  <c r="I70" i="1"/>
  <c r="G70" i="1"/>
  <c r="O69" i="1"/>
  <c r="M69" i="1"/>
  <c r="K69" i="1"/>
  <c r="I69" i="1"/>
  <c r="G69" i="1"/>
  <c r="O68" i="1"/>
  <c r="M68" i="1"/>
  <c r="K68" i="1"/>
  <c r="I68" i="1"/>
  <c r="G68" i="1"/>
  <c r="O67" i="1"/>
  <c r="M67" i="1"/>
  <c r="K67" i="1"/>
  <c r="I67" i="1"/>
  <c r="G67" i="1"/>
  <c r="O66" i="1"/>
  <c r="M66" i="1"/>
  <c r="K66" i="1"/>
  <c r="I66" i="1"/>
  <c r="G66" i="1"/>
  <c r="O65" i="1"/>
  <c r="M65" i="1"/>
  <c r="K65" i="1"/>
  <c r="I65" i="1"/>
  <c r="G65" i="1"/>
  <c r="O64" i="1"/>
  <c r="M64" i="1"/>
  <c r="K64" i="1"/>
  <c r="I64" i="1"/>
  <c r="G64" i="1"/>
  <c r="O63" i="1"/>
  <c r="M63" i="1"/>
  <c r="K63" i="1"/>
  <c r="I63" i="1"/>
  <c r="G63" i="1"/>
  <c r="O62" i="1"/>
  <c r="M62" i="1"/>
  <c r="K62" i="1"/>
  <c r="I62" i="1"/>
  <c r="G62" i="1"/>
  <c r="O61" i="1"/>
  <c r="M61" i="1"/>
  <c r="K61" i="1"/>
  <c r="I61" i="1"/>
  <c r="G61" i="1"/>
  <c r="O60" i="1"/>
  <c r="M60" i="1"/>
  <c r="K60" i="1"/>
  <c r="I60" i="1"/>
  <c r="G60" i="1"/>
  <c r="O59" i="1"/>
  <c r="M59" i="1"/>
  <c r="K59" i="1"/>
  <c r="I59" i="1"/>
  <c r="G59" i="1"/>
  <c r="O58" i="1"/>
  <c r="M58" i="1"/>
  <c r="K58" i="1"/>
  <c r="I58" i="1"/>
  <c r="G58" i="1"/>
  <c r="O57" i="1"/>
  <c r="M57" i="1"/>
  <c r="K57" i="1"/>
  <c r="I57" i="1"/>
  <c r="G57" i="1"/>
  <c r="O56" i="1"/>
  <c r="M56" i="1"/>
  <c r="K56" i="1"/>
  <c r="I56" i="1"/>
  <c r="G56" i="1"/>
  <c r="O55" i="1"/>
  <c r="M55" i="1"/>
  <c r="K55" i="1"/>
  <c r="I55" i="1"/>
  <c r="G55" i="1"/>
  <c r="O54" i="1"/>
  <c r="M54" i="1"/>
  <c r="K54" i="1"/>
  <c r="I54" i="1"/>
  <c r="G54" i="1"/>
  <c r="P104" i="1"/>
  <c r="N104" i="1"/>
  <c r="L104" i="1"/>
  <c r="J104" i="1"/>
  <c r="H104" i="1"/>
  <c r="P103" i="1"/>
  <c r="N103" i="1"/>
  <c r="L103" i="1"/>
  <c r="J103" i="1"/>
  <c r="H103" i="1"/>
  <c r="P102" i="1"/>
  <c r="N102" i="1"/>
  <c r="L102" i="1"/>
  <c r="J102" i="1"/>
  <c r="H102" i="1"/>
  <c r="P101" i="1"/>
  <c r="N101" i="1"/>
  <c r="L101" i="1"/>
  <c r="J101" i="1"/>
  <c r="H101" i="1"/>
  <c r="P100" i="1"/>
  <c r="N100" i="1"/>
  <c r="L100" i="1"/>
  <c r="J100" i="1"/>
  <c r="H100" i="1"/>
  <c r="P99" i="1"/>
  <c r="N99" i="1"/>
  <c r="L99" i="1"/>
  <c r="J99" i="1"/>
  <c r="H99" i="1"/>
  <c r="P98" i="1"/>
  <c r="N98" i="1"/>
  <c r="L98" i="1"/>
  <c r="J98" i="1"/>
  <c r="H98" i="1"/>
  <c r="P97" i="1"/>
  <c r="N97" i="1"/>
  <c r="L97" i="1"/>
  <c r="J97" i="1"/>
  <c r="H97" i="1"/>
  <c r="P96" i="1"/>
  <c r="N96" i="1"/>
  <c r="L96" i="1"/>
  <c r="J96" i="1"/>
  <c r="H96" i="1"/>
  <c r="P95" i="1"/>
  <c r="N95" i="1"/>
  <c r="L95" i="1"/>
  <c r="J95" i="1"/>
  <c r="H95" i="1"/>
  <c r="P94" i="1"/>
  <c r="N94" i="1"/>
  <c r="L94" i="1"/>
  <c r="J94" i="1"/>
  <c r="H94" i="1"/>
  <c r="P93" i="1"/>
  <c r="N93" i="1"/>
  <c r="L93" i="1"/>
  <c r="J93" i="1"/>
  <c r="H93" i="1"/>
  <c r="P92" i="1"/>
  <c r="N92" i="1"/>
  <c r="L92" i="1"/>
  <c r="J92" i="1"/>
  <c r="H92" i="1"/>
  <c r="P91" i="1"/>
  <c r="N91" i="1"/>
  <c r="L91" i="1"/>
  <c r="J91" i="1"/>
  <c r="H91" i="1"/>
  <c r="P90" i="1"/>
  <c r="N90" i="1"/>
  <c r="L90" i="1"/>
  <c r="J90" i="1"/>
  <c r="H90" i="1"/>
  <c r="P89" i="1"/>
  <c r="N89" i="1"/>
  <c r="L89" i="1"/>
  <c r="J89" i="1"/>
  <c r="H89" i="1"/>
  <c r="P88" i="1"/>
  <c r="N88" i="1"/>
  <c r="L88" i="1"/>
  <c r="J88" i="1"/>
  <c r="H88" i="1"/>
  <c r="P87" i="1"/>
  <c r="N87" i="1"/>
  <c r="L87" i="1"/>
  <c r="J87" i="1"/>
  <c r="H87" i="1"/>
  <c r="P86" i="1"/>
  <c r="N86" i="1"/>
  <c r="L86" i="1"/>
  <c r="J86" i="1"/>
  <c r="H86" i="1"/>
  <c r="P85" i="1"/>
  <c r="N85" i="1"/>
  <c r="L85" i="1"/>
  <c r="J85" i="1"/>
  <c r="H85" i="1"/>
  <c r="P84" i="1"/>
  <c r="N84" i="1"/>
  <c r="L84" i="1"/>
  <c r="J84" i="1"/>
  <c r="H84" i="1"/>
  <c r="P83" i="1"/>
  <c r="N83" i="1"/>
  <c r="L83" i="1"/>
  <c r="J83" i="1"/>
  <c r="H83" i="1"/>
  <c r="P82" i="1"/>
  <c r="N82" i="1"/>
  <c r="L82" i="1"/>
  <c r="J82" i="1"/>
  <c r="H82" i="1"/>
  <c r="P81" i="1"/>
  <c r="N81" i="1"/>
  <c r="L81" i="1"/>
  <c r="J81" i="1"/>
  <c r="H81" i="1"/>
  <c r="P80" i="1"/>
  <c r="N80" i="1"/>
  <c r="L80" i="1"/>
  <c r="J80" i="1"/>
  <c r="H80" i="1"/>
  <c r="P79" i="1"/>
  <c r="N79" i="1"/>
  <c r="L79" i="1"/>
  <c r="J79" i="1"/>
  <c r="H79" i="1"/>
  <c r="P78" i="1"/>
  <c r="N78" i="1"/>
  <c r="L78" i="1"/>
  <c r="J78" i="1"/>
  <c r="H78" i="1"/>
  <c r="P77" i="1"/>
  <c r="N77" i="1"/>
  <c r="L77" i="1"/>
  <c r="J77" i="1"/>
  <c r="H77" i="1"/>
  <c r="P76" i="1"/>
  <c r="N76" i="1"/>
  <c r="L76" i="1"/>
  <c r="J76" i="1"/>
  <c r="H76" i="1"/>
  <c r="P75" i="1"/>
  <c r="N75" i="1"/>
  <c r="L75" i="1"/>
  <c r="J75" i="1"/>
  <c r="H75" i="1"/>
  <c r="P74" i="1"/>
  <c r="N74" i="1"/>
  <c r="L74" i="1"/>
  <c r="J74" i="1"/>
  <c r="H74" i="1"/>
  <c r="P73" i="1"/>
  <c r="N73" i="1"/>
  <c r="L73" i="1"/>
  <c r="J73" i="1"/>
  <c r="H73" i="1"/>
  <c r="P72" i="1"/>
  <c r="N72" i="1"/>
  <c r="L72" i="1"/>
  <c r="J72" i="1"/>
  <c r="H72" i="1"/>
  <c r="P71" i="1"/>
  <c r="N71" i="1"/>
  <c r="L71" i="1"/>
  <c r="J71" i="1"/>
  <c r="H71" i="1"/>
  <c r="P70" i="1"/>
  <c r="N70" i="1"/>
  <c r="L70" i="1"/>
  <c r="J70" i="1"/>
  <c r="H70" i="1"/>
  <c r="P69" i="1"/>
  <c r="N69" i="1"/>
  <c r="L69" i="1"/>
  <c r="J69" i="1"/>
  <c r="H69" i="1"/>
  <c r="P68" i="1"/>
  <c r="N68" i="1"/>
  <c r="L68" i="1"/>
  <c r="J68" i="1"/>
  <c r="H68" i="1"/>
  <c r="P67" i="1"/>
  <c r="N67" i="1"/>
  <c r="L67" i="1"/>
  <c r="J67" i="1"/>
  <c r="H67" i="1"/>
  <c r="P66" i="1"/>
  <c r="N66" i="1"/>
  <c r="L66" i="1"/>
  <c r="J66" i="1"/>
  <c r="H66" i="1"/>
  <c r="P65" i="1"/>
  <c r="N65" i="1"/>
  <c r="L65" i="1"/>
  <c r="J65" i="1"/>
  <c r="H65" i="1"/>
  <c r="P64" i="1"/>
  <c r="N64" i="1"/>
  <c r="L64" i="1"/>
  <c r="J64" i="1"/>
  <c r="H64" i="1"/>
  <c r="P63" i="1"/>
  <c r="N63" i="1"/>
  <c r="L63" i="1"/>
  <c r="J63" i="1"/>
  <c r="H63" i="1"/>
  <c r="P62" i="1"/>
  <c r="N62" i="1"/>
  <c r="L62" i="1"/>
  <c r="J62" i="1"/>
  <c r="H62" i="1"/>
  <c r="P61" i="1"/>
  <c r="N61" i="1"/>
  <c r="L61" i="1"/>
  <c r="J61" i="1"/>
  <c r="H61" i="1"/>
  <c r="P60" i="1"/>
  <c r="N60" i="1"/>
  <c r="L60" i="1"/>
  <c r="J60" i="1"/>
  <c r="H60" i="1"/>
  <c r="P59" i="1"/>
  <c r="N59" i="1"/>
  <c r="L59" i="1"/>
  <c r="J59" i="1"/>
  <c r="H59" i="1"/>
  <c r="P58" i="1"/>
  <c r="N58" i="1"/>
  <c r="L58" i="1"/>
  <c r="J58" i="1"/>
  <c r="H58" i="1"/>
  <c r="P57" i="1"/>
  <c r="N57" i="1"/>
  <c r="L57" i="1"/>
  <c r="J57" i="1"/>
  <c r="H57" i="1"/>
  <c r="P56" i="1"/>
  <c r="N56" i="1"/>
  <c r="L56" i="1"/>
  <c r="J56" i="1"/>
  <c r="H56" i="1"/>
  <c r="P55" i="1"/>
  <c r="N55" i="1"/>
  <c r="L55" i="1"/>
  <c r="J55" i="1"/>
  <c r="H55" i="1"/>
  <c r="P54" i="1"/>
  <c r="N54" i="1"/>
  <c r="L54" i="1"/>
  <c r="J54" i="1"/>
  <c r="H54" i="1"/>
  <c r="P53" i="1"/>
  <c r="N53" i="1"/>
  <c r="L53" i="1"/>
  <c r="J53" i="1"/>
  <c r="H53" i="1"/>
  <c r="P52" i="1"/>
  <c r="N52" i="1"/>
  <c r="L52" i="1"/>
  <c r="J52" i="1"/>
  <c r="H52" i="1"/>
  <c r="P51" i="1"/>
  <c r="N51" i="1"/>
  <c r="L51" i="1"/>
  <c r="J51" i="1"/>
  <c r="H51" i="1"/>
  <c r="P50" i="1"/>
  <c r="N50" i="1"/>
  <c r="L50" i="1"/>
  <c r="J50" i="1"/>
  <c r="H50" i="1"/>
  <c r="P49" i="1"/>
  <c r="N49" i="1"/>
  <c r="L49" i="1"/>
  <c r="J49" i="1"/>
  <c r="H49" i="1"/>
  <c r="P48" i="1"/>
  <c r="N48" i="1"/>
  <c r="L48" i="1"/>
  <c r="J48" i="1"/>
  <c r="H48" i="1"/>
  <c r="P47" i="1"/>
  <c r="N47" i="1"/>
  <c r="L47" i="1"/>
  <c r="J47" i="1"/>
  <c r="H47" i="1"/>
  <c r="P46" i="1"/>
  <c r="N46" i="1"/>
  <c r="L46" i="1"/>
  <c r="J46" i="1"/>
  <c r="H46" i="1"/>
  <c r="P45" i="1"/>
  <c r="N45" i="1"/>
  <c r="L45" i="1"/>
  <c r="J45" i="1"/>
  <c r="H45" i="1"/>
  <c r="P44" i="1"/>
  <c r="N44" i="1"/>
  <c r="L44" i="1"/>
  <c r="J44" i="1"/>
  <c r="H44" i="1"/>
  <c r="P43" i="1"/>
  <c r="N43" i="1"/>
  <c r="L43" i="1"/>
  <c r="J43" i="1"/>
  <c r="H43" i="1"/>
  <c r="P42" i="1"/>
  <c r="N42" i="1"/>
  <c r="L42" i="1"/>
  <c r="J42" i="1"/>
  <c r="H42" i="1"/>
  <c r="P41" i="1"/>
  <c r="N41" i="1"/>
  <c r="L41" i="1"/>
  <c r="J41" i="1"/>
  <c r="H41" i="1"/>
  <c r="P40" i="1"/>
  <c r="N40" i="1"/>
  <c r="L40" i="1"/>
  <c r="J40" i="1"/>
  <c r="H40" i="1"/>
  <c r="P39" i="1"/>
  <c r="N39" i="1"/>
  <c r="L39" i="1"/>
  <c r="J39" i="1"/>
  <c r="H39" i="1"/>
  <c r="P38" i="1"/>
  <c r="N38" i="1"/>
  <c r="L38" i="1"/>
  <c r="J38" i="1"/>
  <c r="H38" i="1"/>
  <c r="P37" i="1"/>
  <c r="N37" i="1"/>
  <c r="L37" i="1"/>
  <c r="J37" i="1"/>
  <c r="H37" i="1"/>
  <c r="P36" i="1"/>
  <c r="N36" i="1"/>
  <c r="L36" i="1"/>
  <c r="J36" i="1"/>
  <c r="H36" i="1"/>
  <c r="P35" i="1"/>
  <c r="N35" i="1"/>
  <c r="L35" i="1"/>
  <c r="J35" i="1"/>
  <c r="H35" i="1"/>
  <c r="P34" i="1"/>
  <c r="N34" i="1"/>
  <c r="L34" i="1"/>
  <c r="J34" i="1"/>
  <c r="H34" i="1"/>
  <c r="P33" i="1"/>
  <c r="N33" i="1"/>
  <c r="L33" i="1"/>
  <c r="J33" i="1"/>
  <c r="H33" i="1"/>
  <c r="P32" i="1"/>
  <c r="N32" i="1"/>
  <c r="L32" i="1"/>
  <c r="J32" i="1"/>
  <c r="H32" i="1"/>
  <c r="P31" i="1"/>
  <c r="N31" i="1"/>
  <c r="L31" i="1"/>
  <c r="J31" i="1"/>
  <c r="H31" i="1"/>
  <c r="P30" i="1"/>
  <c r="N30" i="1"/>
  <c r="L30" i="1"/>
  <c r="J30" i="1"/>
  <c r="H30" i="1"/>
  <c r="P29" i="1"/>
  <c r="N29" i="1"/>
  <c r="L29" i="1"/>
  <c r="J29" i="1"/>
  <c r="H29" i="1"/>
  <c r="P28" i="1"/>
  <c r="N28" i="1"/>
  <c r="L28" i="1"/>
  <c r="J28" i="1"/>
  <c r="H28" i="1"/>
  <c r="P27" i="1"/>
  <c r="N27" i="1"/>
  <c r="L27" i="1"/>
  <c r="J27" i="1"/>
  <c r="H27" i="1"/>
  <c r="P26" i="1"/>
  <c r="N26" i="1"/>
  <c r="L26" i="1"/>
  <c r="J26" i="1"/>
  <c r="H26" i="1"/>
  <c r="P25" i="1"/>
  <c r="N25" i="1"/>
  <c r="L25" i="1"/>
  <c r="J25" i="1"/>
  <c r="H25" i="1"/>
  <c r="P24" i="1"/>
  <c r="N24" i="1"/>
  <c r="L24" i="1"/>
  <c r="J24" i="1"/>
  <c r="H24" i="1"/>
  <c r="P23" i="1"/>
  <c r="N23" i="1"/>
  <c r="L23" i="1"/>
  <c r="J23" i="1"/>
  <c r="H23" i="1"/>
  <c r="P22" i="1"/>
  <c r="N22" i="1"/>
  <c r="L22" i="1"/>
  <c r="J22" i="1"/>
  <c r="H22" i="1"/>
  <c r="P21" i="1"/>
  <c r="N21" i="1"/>
  <c r="L21" i="1"/>
  <c r="J21" i="1"/>
  <c r="H21" i="1"/>
  <c r="P20" i="1"/>
  <c r="N20" i="1"/>
  <c r="L20" i="1"/>
  <c r="J20" i="1"/>
  <c r="H20" i="1"/>
  <c r="P19" i="1"/>
  <c r="N19" i="1"/>
  <c r="L19" i="1"/>
  <c r="J19" i="1"/>
  <c r="H19" i="1"/>
  <c r="P18" i="1"/>
  <c r="N18" i="1"/>
  <c r="L18" i="1"/>
  <c r="J18" i="1"/>
  <c r="H18" i="1"/>
  <c r="P17" i="1"/>
  <c r="N17" i="1"/>
  <c r="L17" i="1"/>
  <c r="J17" i="1"/>
  <c r="H17" i="1"/>
  <c r="P16" i="1"/>
  <c r="N16" i="1"/>
  <c r="L16" i="1"/>
  <c r="J16" i="1"/>
  <c r="H16" i="1"/>
  <c r="P15" i="1"/>
  <c r="N15" i="1"/>
  <c r="L15" i="1"/>
  <c r="J15" i="1"/>
  <c r="H15" i="1"/>
  <c r="P14" i="1"/>
  <c r="N14" i="1"/>
  <c r="L14" i="1"/>
  <c r="J14" i="1"/>
  <c r="H14" i="1"/>
  <c r="P13" i="1"/>
  <c r="N13" i="1"/>
  <c r="L13" i="1"/>
  <c r="J13" i="1"/>
  <c r="H13" i="1"/>
  <c r="P12" i="1"/>
  <c r="N12" i="1"/>
  <c r="L12" i="1"/>
  <c r="J12" i="1"/>
  <c r="H12" i="1"/>
  <c r="P11" i="1"/>
  <c r="N11" i="1"/>
  <c r="L11" i="1"/>
  <c r="J11" i="1"/>
  <c r="H11" i="1"/>
  <c r="P10" i="1"/>
  <c r="N10" i="1"/>
  <c r="L10" i="1"/>
  <c r="J10" i="1"/>
  <c r="H10" i="1"/>
  <c r="P9" i="1"/>
  <c r="N9" i="1"/>
  <c r="L9" i="1"/>
  <c r="J9" i="1"/>
  <c r="H9" i="1"/>
  <c r="P8" i="1"/>
  <c r="N8" i="1"/>
  <c r="L8" i="1"/>
  <c r="J8" i="1"/>
  <c r="H8" i="1"/>
  <c r="P7" i="1"/>
  <c r="N7" i="1"/>
  <c r="L7" i="1"/>
  <c r="J7" i="1"/>
  <c r="H7" i="1"/>
  <c r="P6" i="1"/>
  <c r="N6" i="1"/>
  <c r="L6" i="1"/>
  <c r="J6" i="1"/>
  <c r="H6" i="1"/>
  <c r="O53" i="1"/>
  <c r="M53" i="1"/>
  <c r="K53" i="1"/>
  <c r="I53" i="1"/>
  <c r="G53" i="1"/>
  <c r="O52" i="1"/>
  <c r="M52" i="1"/>
  <c r="K52" i="1"/>
  <c r="I52" i="1"/>
  <c r="G52" i="1"/>
  <c r="O51" i="1"/>
  <c r="M51" i="1"/>
  <c r="K51" i="1"/>
  <c r="I51" i="1"/>
  <c r="G51" i="1"/>
  <c r="O50" i="1"/>
  <c r="M50" i="1"/>
  <c r="K50" i="1"/>
  <c r="I50" i="1"/>
  <c r="G50" i="1"/>
  <c r="O49" i="1"/>
  <c r="M49" i="1"/>
  <c r="K49" i="1"/>
  <c r="I49" i="1"/>
  <c r="G49" i="1"/>
  <c r="O48" i="1"/>
  <c r="M48" i="1"/>
  <c r="K48" i="1"/>
  <c r="I48" i="1"/>
  <c r="G48" i="1"/>
  <c r="O47" i="1"/>
  <c r="M47" i="1"/>
  <c r="K47" i="1"/>
  <c r="I47" i="1"/>
  <c r="G47" i="1"/>
  <c r="O46" i="1"/>
  <c r="M46" i="1"/>
  <c r="K46" i="1"/>
  <c r="I46" i="1"/>
  <c r="G46" i="1"/>
  <c r="O45" i="1"/>
  <c r="M45" i="1"/>
  <c r="K45" i="1"/>
  <c r="I45" i="1"/>
  <c r="G45" i="1"/>
  <c r="O44" i="1"/>
  <c r="M44" i="1"/>
  <c r="K44" i="1"/>
  <c r="I44" i="1"/>
  <c r="G44" i="1"/>
  <c r="O43" i="1"/>
  <c r="M43" i="1"/>
  <c r="K43" i="1"/>
  <c r="I43" i="1"/>
  <c r="G43" i="1"/>
  <c r="O42" i="1"/>
  <c r="M42" i="1"/>
  <c r="K42" i="1"/>
  <c r="I42" i="1"/>
  <c r="G42" i="1"/>
  <c r="O41" i="1"/>
  <c r="M41" i="1"/>
  <c r="K41" i="1"/>
  <c r="I41" i="1"/>
  <c r="G41" i="1"/>
  <c r="O40" i="1"/>
  <c r="M40" i="1"/>
  <c r="K40" i="1"/>
  <c r="I40" i="1"/>
  <c r="G40" i="1"/>
  <c r="O39" i="1"/>
  <c r="M39" i="1"/>
  <c r="K39" i="1"/>
  <c r="I39" i="1"/>
  <c r="G39" i="1"/>
  <c r="O38" i="1"/>
  <c r="M38" i="1"/>
  <c r="K38" i="1"/>
  <c r="I38" i="1"/>
  <c r="G38" i="1"/>
  <c r="O37" i="1"/>
  <c r="M37" i="1"/>
  <c r="K37" i="1"/>
  <c r="I37" i="1"/>
  <c r="G37" i="1"/>
  <c r="O36" i="1"/>
  <c r="M36" i="1"/>
  <c r="K36" i="1"/>
  <c r="I36" i="1"/>
  <c r="G36" i="1"/>
  <c r="O35" i="1"/>
  <c r="M35" i="1"/>
  <c r="K35" i="1"/>
  <c r="I35" i="1"/>
  <c r="G35" i="1"/>
  <c r="O34" i="1"/>
  <c r="M34" i="1"/>
  <c r="K34" i="1"/>
  <c r="I34" i="1"/>
  <c r="G34" i="1"/>
  <c r="O33" i="1"/>
  <c r="M33" i="1"/>
  <c r="K33" i="1"/>
  <c r="I33" i="1"/>
  <c r="G33" i="1"/>
  <c r="O32" i="1"/>
  <c r="M32" i="1"/>
  <c r="K32" i="1"/>
  <c r="I32" i="1"/>
  <c r="G32" i="1"/>
  <c r="O31" i="1"/>
  <c r="M31" i="1"/>
  <c r="K31" i="1"/>
  <c r="I31" i="1"/>
  <c r="G31" i="1"/>
  <c r="O30" i="1"/>
  <c r="M30" i="1"/>
  <c r="K30" i="1"/>
  <c r="I30" i="1"/>
  <c r="G30" i="1"/>
  <c r="O29" i="1"/>
  <c r="M29" i="1"/>
  <c r="K29" i="1"/>
  <c r="I29" i="1"/>
  <c r="G29" i="1"/>
  <c r="O28" i="1"/>
  <c r="M28" i="1"/>
  <c r="K28" i="1"/>
  <c r="I28" i="1"/>
  <c r="G28" i="1"/>
  <c r="O27" i="1"/>
  <c r="M27" i="1"/>
  <c r="K27" i="1"/>
  <c r="I27" i="1"/>
  <c r="G27" i="1"/>
  <c r="O26" i="1"/>
  <c r="M26" i="1"/>
  <c r="K26" i="1"/>
  <c r="I26" i="1"/>
  <c r="G26" i="1"/>
  <c r="O25" i="1"/>
  <c r="M25" i="1"/>
  <c r="K25" i="1"/>
  <c r="I25" i="1"/>
  <c r="G25" i="1"/>
  <c r="O24" i="1"/>
  <c r="M24" i="1"/>
  <c r="K24" i="1"/>
  <c r="I24" i="1"/>
  <c r="G24" i="1"/>
  <c r="O23" i="1"/>
  <c r="M23" i="1"/>
  <c r="K23" i="1"/>
  <c r="I23" i="1"/>
  <c r="G23" i="1"/>
  <c r="O22" i="1"/>
  <c r="M22" i="1"/>
  <c r="K22" i="1"/>
  <c r="I22" i="1"/>
  <c r="G22" i="1"/>
  <c r="O21" i="1"/>
  <c r="M21" i="1"/>
  <c r="K21" i="1"/>
  <c r="I21" i="1"/>
  <c r="G21" i="1"/>
  <c r="O20" i="1"/>
  <c r="M20" i="1"/>
  <c r="K20" i="1"/>
  <c r="I20" i="1"/>
  <c r="G20" i="1"/>
  <c r="O19" i="1"/>
  <c r="M19" i="1"/>
  <c r="K19" i="1"/>
  <c r="I19" i="1"/>
  <c r="G19" i="1"/>
  <c r="O18" i="1"/>
  <c r="M18" i="1"/>
  <c r="K18" i="1"/>
  <c r="I18" i="1"/>
  <c r="G18" i="1"/>
  <c r="O17" i="1"/>
  <c r="M17" i="1"/>
  <c r="K17" i="1"/>
  <c r="I17" i="1"/>
  <c r="G17" i="1"/>
  <c r="O16" i="1"/>
  <c r="M16" i="1"/>
  <c r="K16" i="1"/>
  <c r="I16" i="1"/>
  <c r="G16" i="1"/>
  <c r="O15" i="1"/>
  <c r="M15" i="1"/>
  <c r="K15" i="1"/>
  <c r="I15" i="1"/>
  <c r="G15" i="1"/>
  <c r="O14" i="1"/>
  <c r="M14" i="1"/>
  <c r="K14" i="1"/>
  <c r="I14" i="1"/>
  <c r="G14" i="1"/>
  <c r="O13" i="1"/>
  <c r="M13" i="1"/>
  <c r="K13" i="1"/>
  <c r="I13" i="1"/>
  <c r="G13" i="1"/>
  <c r="O12" i="1"/>
  <c r="M12" i="1"/>
  <c r="K12" i="1"/>
  <c r="I12" i="1"/>
  <c r="G12" i="1"/>
  <c r="O11" i="1"/>
  <c r="M11" i="1"/>
  <c r="K11" i="1"/>
  <c r="I11" i="1"/>
  <c r="G11" i="1"/>
  <c r="O10" i="1"/>
  <c r="M10" i="1"/>
  <c r="K10" i="1"/>
  <c r="I10" i="1"/>
  <c r="G10" i="1"/>
  <c r="O9" i="1"/>
  <c r="M9" i="1"/>
  <c r="K9" i="1"/>
  <c r="I9" i="1"/>
  <c r="G9" i="1"/>
  <c r="O8" i="1"/>
  <c r="M8" i="1"/>
  <c r="K8" i="1"/>
  <c r="I8" i="1"/>
  <c r="G8" i="1"/>
  <c r="O7" i="1"/>
  <c r="M7" i="1"/>
  <c r="K7" i="1"/>
  <c r="I7" i="1"/>
  <c r="G7" i="1"/>
  <c r="O6" i="1"/>
  <c r="M6" i="1"/>
  <c r="K6" i="1"/>
  <c r="I6" i="1"/>
  <c r="G6" i="1"/>
  <c r="P5" i="1"/>
  <c r="O5" i="1"/>
  <c r="N5" i="1"/>
  <c r="L5" i="1"/>
  <c r="M5" i="1"/>
  <c r="J5" i="1"/>
  <c r="K5" i="1"/>
  <c r="H5" i="1"/>
  <c r="I5" i="1"/>
  <c r="G5" i="1"/>
  <c r="R5" i="1" s="1"/>
  <c r="T85" i="1"/>
  <c r="U85" i="1" s="1"/>
  <c r="T95" i="1"/>
  <c r="U95" i="1" s="1"/>
  <c r="T15" i="1"/>
  <c r="U15" i="1" s="1"/>
  <c r="T35" i="1"/>
  <c r="U35" i="1" s="1"/>
  <c r="T65" i="1"/>
  <c r="U65" i="1" s="1"/>
  <c r="T55" i="1"/>
  <c r="U55" i="1" s="1"/>
  <c r="T25" i="1"/>
  <c r="U25" i="1" s="1"/>
  <c r="T45" i="1"/>
  <c r="U45" i="1" s="1"/>
  <c r="T75" i="1"/>
  <c r="U75" i="1" s="1"/>
  <c r="T11" i="1"/>
  <c r="U11" i="1" s="1"/>
  <c r="T8" i="1"/>
  <c r="U8" i="1" s="1"/>
  <c r="T10" i="1"/>
  <c r="U10" i="1" s="1"/>
  <c r="T13" i="1"/>
  <c r="U13" i="1" s="1"/>
  <c r="T6" i="1"/>
  <c r="U6" i="1" s="1"/>
  <c r="T14" i="1"/>
  <c r="U14" i="1" s="1"/>
  <c r="T9" i="1"/>
  <c r="U9" i="1" s="1"/>
  <c r="T16" i="1"/>
  <c r="U16" i="1" s="1"/>
  <c r="T7" i="1"/>
  <c r="U7" i="1" s="1"/>
  <c r="T12" i="1"/>
  <c r="U12" i="1" s="1"/>
  <c r="T23" i="1"/>
  <c r="U23" i="1" s="1"/>
  <c r="T24" i="1"/>
  <c r="U24" i="1" s="1"/>
  <c r="T19" i="1"/>
  <c r="U19" i="1" s="1"/>
  <c r="T20" i="1"/>
  <c r="U20" i="1" s="1"/>
  <c r="T21" i="1"/>
  <c r="U21" i="1" s="1"/>
  <c r="T17" i="1"/>
  <c r="U17" i="1" s="1"/>
  <c r="T22" i="1"/>
  <c r="U22" i="1" s="1"/>
  <c r="T18" i="1"/>
  <c r="U18" i="1" s="1"/>
  <c r="T47" i="1"/>
  <c r="U47" i="1" s="1"/>
  <c r="T98" i="1"/>
  <c r="U98" i="1" s="1"/>
  <c r="T89" i="1"/>
  <c r="U89" i="1" s="1"/>
  <c r="T96" i="1"/>
  <c r="U96" i="1" s="1"/>
  <c r="T87" i="1"/>
  <c r="U87" i="1" s="1"/>
  <c r="T37" i="1"/>
  <c r="U37" i="1" s="1"/>
  <c r="T71" i="1"/>
  <c r="U71" i="1" s="1"/>
  <c r="T69" i="1"/>
  <c r="U69" i="1" s="1"/>
  <c r="T67" i="1"/>
  <c r="U67" i="1" s="1"/>
  <c r="T63" i="1"/>
  <c r="U63" i="1" s="1"/>
  <c r="T61" i="1"/>
  <c r="U61" i="1" s="1"/>
  <c r="T57" i="1"/>
  <c r="U57" i="1" s="1"/>
  <c r="T51" i="1"/>
  <c r="U51" i="1" s="1"/>
  <c r="T100" i="1"/>
  <c r="U100" i="1" s="1"/>
  <c r="T91" i="1"/>
  <c r="U91" i="1" s="1"/>
  <c r="T83" i="1"/>
  <c r="U83" i="1" s="1"/>
  <c r="T79" i="1"/>
  <c r="U79" i="1" s="1"/>
  <c r="T77" i="1"/>
  <c r="U77" i="1" s="1"/>
  <c r="T40" i="1"/>
  <c r="U40" i="1" s="1"/>
  <c r="T39" i="1"/>
  <c r="U39" i="1" s="1"/>
  <c r="T27" i="1"/>
  <c r="U27" i="1" s="1"/>
  <c r="T94" i="1"/>
  <c r="U94" i="1" s="1"/>
  <c r="T92" i="1"/>
  <c r="U92" i="1" s="1"/>
  <c r="T88" i="1"/>
  <c r="U88" i="1" s="1"/>
  <c r="T102" i="1"/>
  <c r="U102" i="1" s="1"/>
  <c r="T90" i="1"/>
  <c r="U90" i="1" s="1"/>
  <c r="T86" i="1"/>
  <c r="U86" i="1" s="1"/>
  <c r="T31" i="1"/>
  <c r="U31" i="1" s="1"/>
  <c r="T103" i="1"/>
  <c r="U103" i="1" s="1"/>
  <c r="T101" i="1"/>
  <c r="U101" i="1" s="1"/>
  <c r="T34" i="1"/>
  <c r="U34" i="1" s="1"/>
  <c r="T28" i="1"/>
  <c r="U28" i="1" s="1"/>
  <c r="T73" i="1"/>
  <c r="U73" i="1" s="1"/>
  <c r="T38" i="1"/>
  <c r="U38" i="1" s="1"/>
  <c r="T99" i="1"/>
  <c r="U99" i="1" s="1"/>
  <c r="T82" i="1"/>
  <c r="U82" i="1" s="1"/>
  <c r="T78" i="1"/>
  <c r="U78" i="1" s="1"/>
  <c r="T74" i="1"/>
  <c r="U74" i="1" s="1"/>
  <c r="T64" i="1"/>
  <c r="U64" i="1" s="1"/>
  <c r="T56" i="1"/>
  <c r="U56" i="1" s="1"/>
  <c r="T48" i="1"/>
  <c r="U48" i="1" s="1"/>
  <c r="T93" i="1"/>
  <c r="U93" i="1" s="1"/>
  <c r="T62" i="1"/>
  <c r="U62" i="1" s="1"/>
  <c r="T46" i="1"/>
  <c r="U46" i="1" s="1"/>
  <c r="T58" i="1"/>
  <c r="U58" i="1" s="1"/>
  <c r="T50" i="1"/>
  <c r="U50" i="1" s="1"/>
  <c r="T104" i="1"/>
  <c r="U104" i="1" s="1"/>
  <c r="T72" i="1"/>
  <c r="U72" i="1" s="1"/>
  <c r="T26" i="1"/>
  <c r="U26" i="1" s="1"/>
  <c r="T33" i="1"/>
  <c r="U33" i="1" s="1"/>
  <c r="T29" i="1"/>
  <c r="U29" i="1" s="1"/>
  <c r="T59" i="1"/>
  <c r="U59" i="1" s="1"/>
  <c r="T53" i="1"/>
  <c r="U53" i="1" s="1"/>
  <c r="T49" i="1"/>
  <c r="U49" i="1" s="1"/>
  <c r="T43" i="1"/>
  <c r="U43" i="1" s="1"/>
  <c r="T41" i="1"/>
  <c r="U41" i="1" s="1"/>
  <c r="T81" i="1"/>
  <c r="U81" i="1" s="1"/>
  <c r="T97" i="1"/>
  <c r="U97" i="1" s="1"/>
  <c r="T84" i="1"/>
  <c r="U84" i="1" s="1"/>
  <c r="T80" i="1"/>
  <c r="U80" i="1" s="1"/>
  <c r="T76" i="1"/>
  <c r="U76" i="1" s="1"/>
  <c r="T68" i="1"/>
  <c r="U68" i="1" s="1"/>
  <c r="T60" i="1"/>
  <c r="U60" i="1" s="1"/>
  <c r="T52" i="1"/>
  <c r="U52" i="1" s="1"/>
  <c r="T44" i="1"/>
  <c r="U44" i="1" s="1"/>
  <c r="T32" i="1"/>
  <c r="U32" i="1" s="1"/>
  <c r="T70" i="1"/>
  <c r="U70" i="1" s="1"/>
  <c r="T54" i="1"/>
  <c r="U54" i="1" s="1"/>
  <c r="T30" i="1"/>
  <c r="U30" i="1" s="1"/>
  <c r="T36" i="1"/>
  <c r="U36" i="1" s="1"/>
  <c r="T66" i="1"/>
  <c r="U66" i="1" s="1"/>
  <c r="T42" i="1"/>
  <c r="U42" i="1" s="1"/>
  <c r="BQ2300" i="1"/>
  <c r="BQ2301" i="1" s="1"/>
  <c r="BQ2302" i="1" s="1"/>
  <c r="BQ2303" i="1" s="1"/>
  <c r="BQ2304" i="1" s="1"/>
  <c r="BQ2305" i="1" s="1"/>
  <c r="BQ2306" i="1" s="1"/>
  <c r="BQ2307" i="1" s="1"/>
  <c r="BQ2308" i="1" s="1"/>
  <c r="BP2300" i="1"/>
  <c r="BP2301" i="1" s="1"/>
  <c r="BP2302" i="1" s="1"/>
  <c r="BP2303" i="1" s="1"/>
  <c r="BP2304" i="1" s="1"/>
  <c r="BP2305" i="1" s="1"/>
  <c r="BP2306" i="1" s="1"/>
  <c r="BP2307" i="1" s="1"/>
  <c r="BP2308" i="1" s="1"/>
  <c r="BO2300" i="1"/>
  <c r="BO2301" i="1" s="1"/>
  <c r="BO2302" i="1" s="1"/>
  <c r="BO2303" i="1" s="1"/>
  <c r="BO2304" i="1" s="1"/>
  <c r="BO2305" i="1" s="1"/>
  <c r="BO2306" i="1" s="1"/>
  <c r="BO2307" i="1" s="1"/>
  <c r="BO2308" i="1" s="1"/>
  <c r="BN2300" i="1"/>
  <c r="BN2301" i="1" s="1"/>
  <c r="BN2302" i="1" s="1"/>
  <c r="BN2303" i="1" s="1"/>
  <c r="BN2304" i="1" s="1"/>
  <c r="BN2305" i="1" s="1"/>
  <c r="BN2306" i="1" s="1"/>
  <c r="BN2307" i="1" s="1"/>
  <c r="BN2308" i="1" s="1"/>
  <c r="BM2300" i="1"/>
  <c r="BM2301" i="1" s="1"/>
  <c r="BM2302" i="1" s="1"/>
  <c r="BM2303" i="1" s="1"/>
  <c r="BM2304" i="1" s="1"/>
  <c r="BM2305" i="1" s="1"/>
  <c r="BM2306" i="1" s="1"/>
  <c r="BM2307" i="1" s="1"/>
  <c r="BM2308" i="1" s="1"/>
  <c r="BL2300" i="1"/>
  <c r="BL2301" i="1" s="1"/>
  <c r="BL2302" i="1" s="1"/>
  <c r="BL2303" i="1" s="1"/>
  <c r="BL2304" i="1" s="1"/>
  <c r="BL2305" i="1" s="1"/>
  <c r="BL2306" i="1" s="1"/>
  <c r="BL2307" i="1" s="1"/>
  <c r="BL2308" i="1" s="1"/>
  <c r="BK2300" i="1"/>
  <c r="BK2301" i="1" s="1"/>
  <c r="BK2302" i="1" s="1"/>
  <c r="BK2303" i="1" s="1"/>
  <c r="BK2304" i="1" s="1"/>
  <c r="BK2305" i="1" s="1"/>
  <c r="BK2306" i="1" s="1"/>
  <c r="BK2307" i="1" s="1"/>
  <c r="BK2308" i="1" s="1"/>
  <c r="BJ2300" i="1"/>
  <c r="BJ2301" i="1" s="1"/>
  <c r="BJ2302" i="1" s="1"/>
  <c r="BJ2303" i="1" s="1"/>
  <c r="BJ2304" i="1" s="1"/>
  <c r="BJ2305" i="1" s="1"/>
  <c r="BJ2306" i="1" s="1"/>
  <c r="BJ2307" i="1" s="1"/>
  <c r="BJ2308" i="1" s="1"/>
  <c r="BI2300" i="1"/>
  <c r="BI2301" i="1" s="1"/>
  <c r="BI2302" i="1" s="1"/>
  <c r="BI2303" i="1" s="1"/>
  <c r="BI2304" i="1" s="1"/>
  <c r="BI2305" i="1" s="1"/>
  <c r="BI2306" i="1" s="1"/>
  <c r="BI2307" i="1" s="1"/>
  <c r="BI2308" i="1" s="1"/>
  <c r="BH2300" i="1"/>
  <c r="BH2301" i="1" s="1"/>
  <c r="BH2302" i="1" s="1"/>
  <c r="BH2303" i="1" s="1"/>
  <c r="BH2304" i="1" s="1"/>
  <c r="BH2305" i="1" s="1"/>
  <c r="BH2306" i="1" s="1"/>
  <c r="BH2307" i="1" s="1"/>
  <c r="BH2308" i="1" s="1"/>
  <c r="BG2300" i="1"/>
  <c r="BG2301" i="1" s="1"/>
  <c r="BG2302" i="1" s="1"/>
  <c r="BG2303" i="1" s="1"/>
  <c r="BG2304" i="1" s="1"/>
  <c r="BG2305" i="1" s="1"/>
  <c r="BG2306" i="1" s="1"/>
  <c r="BG2307" i="1" s="1"/>
  <c r="BG2308" i="1" s="1"/>
  <c r="BF2300" i="1"/>
  <c r="BF2301" i="1" s="1"/>
  <c r="BF2302" i="1" s="1"/>
  <c r="BF2303" i="1" s="1"/>
  <c r="BF2304" i="1" s="1"/>
  <c r="BF2305" i="1" s="1"/>
  <c r="BF2306" i="1" s="1"/>
  <c r="BF2307" i="1" s="1"/>
  <c r="BF2308" i="1" s="1"/>
  <c r="BE2300" i="1"/>
  <c r="BE2301" i="1" s="1"/>
  <c r="BE2302" i="1" s="1"/>
  <c r="BE2303" i="1" s="1"/>
  <c r="BE2304" i="1" s="1"/>
  <c r="BE2305" i="1" s="1"/>
  <c r="BE2306" i="1" s="1"/>
  <c r="BE2307" i="1" s="1"/>
  <c r="BE2308" i="1" s="1"/>
  <c r="BD2300" i="1"/>
  <c r="BD2301" i="1" s="1"/>
  <c r="BD2302" i="1" s="1"/>
  <c r="BD2303" i="1" s="1"/>
  <c r="BD2304" i="1" s="1"/>
  <c r="BD2305" i="1" s="1"/>
  <c r="BD2306" i="1" s="1"/>
  <c r="BD2307" i="1" s="1"/>
  <c r="BD2308" i="1" s="1"/>
  <c r="BC2300" i="1"/>
  <c r="BC2301" i="1" s="1"/>
  <c r="BC2302" i="1" s="1"/>
  <c r="BC2303" i="1" s="1"/>
  <c r="BC2304" i="1" s="1"/>
  <c r="BC2305" i="1" s="1"/>
  <c r="BC2306" i="1" s="1"/>
  <c r="BC2307" i="1" s="1"/>
  <c r="BC2308" i="1" s="1"/>
  <c r="BQ2291" i="1"/>
  <c r="BQ2292" i="1" s="1"/>
  <c r="BQ2293" i="1" s="1"/>
  <c r="BQ2294" i="1" s="1"/>
  <c r="BQ2295" i="1" s="1"/>
  <c r="BQ2296" i="1" s="1"/>
  <c r="BQ2297" i="1" s="1"/>
  <c r="BQ2298" i="1" s="1"/>
  <c r="BQ2299" i="1" s="1"/>
  <c r="BP2291" i="1"/>
  <c r="BP2292" i="1" s="1"/>
  <c r="BP2293" i="1" s="1"/>
  <c r="BP2294" i="1" s="1"/>
  <c r="BP2295" i="1" s="1"/>
  <c r="BP2296" i="1" s="1"/>
  <c r="BP2297" i="1" s="1"/>
  <c r="BP2298" i="1" s="1"/>
  <c r="BP2299" i="1" s="1"/>
  <c r="BO2291" i="1"/>
  <c r="BO2292" i="1" s="1"/>
  <c r="BO2293" i="1" s="1"/>
  <c r="BO2294" i="1" s="1"/>
  <c r="BO2295" i="1" s="1"/>
  <c r="BO2296" i="1" s="1"/>
  <c r="BO2297" i="1" s="1"/>
  <c r="BO2298" i="1" s="1"/>
  <c r="BO2299" i="1" s="1"/>
  <c r="BN2291" i="1"/>
  <c r="BN2292" i="1" s="1"/>
  <c r="BN2293" i="1" s="1"/>
  <c r="BN2294" i="1" s="1"/>
  <c r="BN2295" i="1" s="1"/>
  <c r="BN2296" i="1" s="1"/>
  <c r="BN2297" i="1" s="1"/>
  <c r="BN2298" i="1" s="1"/>
  <c r="BN2299" i="1" s="1"/>
  <c r="BM2291" i="1"/>
  <c r="BM2292" i="1" s="1"/>
  <c r="BM2293" i="1" s="1"/>
  <c r="BM2294" i="1" s="1"/>
  <c r="BM2295" i="1" s="1"/>
  <c r="BM2296" i="1" s="1"/>
  <c r="BM2297" i="1" s="1"/>
  <c r="BM2298" i="1" s="1"/>
  <c r="BM2299" i="1" s="1"/>
  <c r="BL2291" i="1"/>
  <c r="BL2292" i="1" s="1"/>
  <c r="BL2293" i="1" s="1"/>
  <c r="BL2294" i="1" s="1"/>
  <c r="BL2295" i="1" s="1"/>
  <c r="BL2296" i="1" s="1"/>
  <c r="BL2297" i="1" s="1"/>
  <c r="BL2298" i="1" s="1"/>
  <c r="BL2299" i="1" s="1"/>
  <c r="BK2291" i="1"/>
  <c r="BK2292" i="1" s="1"/>
  <c r="BK2293" i="1" s="1"/>
  <c r="BK2294" i="1" s="1"/>
  <c r="BK2295" i="1" s="1"/>
  <c r="BK2296" i="1" s="1"/>
  <c r="BK2297" i="1" s="1"/>
  <c r="BK2298" i="1" s="1"/>
  <c r="BK2299" i="1" s="1"/>
  <c r="BJ2291" i="1"/>
  <c r="BJ2292" i="1" s="1"/>
  <c r="BJ2293" i="1" s="1"/>
  <c r="BJ2294" i="1" s="1"/>
  <c r="BJ2295" i="1" s="1"/>
  <c r="BJ2296" i="1" s="1"/>
  <c r="BJ2297" i="1" s="1"/>
  <c r="BJ2298" i="1" s="1"/>
  <c r="BJ2299" i="1" s="1"/>
  <c r="BI2291" i="1"/>
  <c r="BI2292" i="1" s="1"/>
  <c r="BI2293" i="1" s="1"/>
  <c r="BI2294" i="1" s="1"/>
  <c r="BI2295" i="1" s="1"/>
  <c r="BI2296" i="1" s="1"/>
  <c r="BI2297" i="1" s="1"/>
  <c r="BI2298" i="1" s="1"/>
  <c r="BI2299" i="1" s="1"/>
  <c r="BH2291" i="1"/>
  <c r="BH2292" i="1" s="1"/>
  <c r="BH2293" i="1" s="1"/>
  <c r="BH2294" i="1" s="1"/>
  <c r="BH2295" i="1" s="1"/>
  <c r="BH2296" i="1" s="1"/>
  <c r="BH2297" i="1" s="1"/>
  <c r="BH2298" i="1" s="1"/>
  <c r="BH2299" i="1" s="1"/>
  <c r="BG2291" i="1"/>
  <c r="BG2292" i="1" s="1"/>
  <c r="BG2293" i="1" s="1"/>
  <c r="BG2294" i="1" s="1"/>
  <c r="BG2295" i="1" s="1"/>
  <c r="BG2296" i="1" s="1"/>
  <c r="BG2297" i="1" s="1"/>
  <c r="BG2298" i="1" s="1"/>
  <c r="BG2299" i="1" s="1"/>
  <c r="BF2291" i="1"/>
  <c r="BF2292" i="1" s="1"/>
  <c r="BF2293" i="1" s="1"/>
  <c r="BF2294" i="1" s="1"/>
  <c r="BF2295" i="1" s="1"/>
  <c r="BF2296" i="1" s="1"/>
  <c r="BF2297" i="1" s="1"/>
  <c r="BF2298" i="1" s="1"/>
  <c r="BF2299" i="1" s="1"/>
  <c r="BE2291" i="1"/>
  <c r="BE2292" i="1" s="1"/>
  <c r="BE2293" i="1" s="1"/>
  <c r="BE2294" i="1" s="1"/>
  <c r="BE2295" i="1" s="1"/>
  <c r="BE2296" i="1" s="1"/>
  <c r="BE2297" i="1" s="1"/>
  <c r="BE2298" i="1" s="1"/>
  <c r="BE2299" i="1" s="1"/>
  <c r="BD2291" i="1"/>
  <c r="BD2292" i="1" s="1"/>
  <c r="BD2293" i="1" s="1"/>
  <c r="BD2294" i="1" s="1"/>
  <c r="BD2295" i="1" s="1"/>
  <c r="BD2296" i="1" s="1"/>
  <c r="BD2297" i="1" s="1"/>
  <c r="BD2298" i="1" s="1"/>
  <c r="BD2299" i="1" s="1"/>
  <c r="BC2291" i="1"/>
  <c r="BC2292" i="1" s="1"/>
  <c r="BC2293" i="1" s="1"/>
  <c r="BC2294" i="1" s="1"/>
  <c r="BC2295" i="1" s="1"/>
  <c r="BC2296" i="1" s="1"/>
  <c r="BC2297" i="1" s="1"/>
  <c r="BC2298" i="1" s="1"/>
  <c r="BC2299" i="1" s="1"/>
  <c r="BQ2282" i="1"/>
  <c r="BQ2283" i="1" s="1"/>
  <c r="BQ2284" i="1" s="1"/>
  <c r="BQ2285" i="1" s="1"/>
  <c r="BQ2286" i="1" s="1"/>
  <c r="BQ2287" i="1" s="1"/>
  <c r="BQ2288" i="1" s="1"/>
  <c r="BQ2289" i="1" s="1"/>
  <c r="BQ2290" i="1" s="1"/>
  <c r="BP2282" i="1"/>
  <c r="BP2283" i="1" s="1"/>
  <c r="BP2284" i="1" s="1"/>
  <c r="BP2285" i="1" s="1"/>
  <c r="BP2286" i="1" s="1"/>
  <c r="BP2287" i="1" s="1"/>
  <c r="BP2288" i="1" s="1"/>
  <c r="BP2289" i="1" s="1"/>
  <c r="BP2290" i="1" s="1"/>
  <c r="BO2282" i="1"/>
  <c r="BO2283" i="1" s="1"/>
  <c r="BO2284" i="1" s="1"/>
  <c r="BO2285" i="1" s="1"/>
  <c r="BO2286" i="1" s="1"/>
  <c r="BO2287" i="1" s="1"/>
  <c r="BO2288" i="1" s="1"/>
  <c r="BO2289" i="1" s="1"/>
  <c r="BO2290" i="1" s="1"/>
  <c r="BN2282" i="1"/>
  <c r="BN2283" i="1" s="1"/>
  <c r="BN2284" i="1" s="1"/>
  <c r="BN2285" i="1" s="1"/>
  <c r="BN2286" i="1" s="1"/>
  <c r="BN2287" i="1" s="1"/>
  <c r="BN2288" i="1" s="1"/>
  <c r="BN2289" i="1" s="1"/>
  <c r="BN2290" i="1" s="1"/>
  <c r="BM2282" i="1"/>
  <c r="BM2283" i="1" s="1"/>
  <c r="BM2284" i="1" s="1"/>
  <c r="BM2285" i="1" s="1"/>
  <c r="BM2286" i="1" s="1"/>
  <c r="BM2287" i="1" s="1"/>
  <c r="BM2288" i="1" s="1"/>
  <c r="BM2289" i="1" s="1"/>
  <c r="BM2290" i="1" s="1"/>
  <c r="BL2282" i="1"/>
  <c r="BL2283" i="1" s="1"/>
  <c r="BL2284" i="1" s="1"/>
  <c r="BL2285" i="1" s="1"/>
  <c r="BL2286" i="1" s="1"/>
  <c r="BL2287" i="1" s="1"/>
  <c r="BL2288" i="1" s="1"/>
  <c r="BL2289" i="1" s="1"/>
  <c r="BL2290" i="1" s="1"/>
  <c r="BK2282" i="1"/>
  <c r="BK2283" i="1" s="1"/>
  <c r="BK2284" i="1" s="1"/>
  <c r="BK2285" i="1" s="1"/>
  <c r="BK2286" i="1" s="1"/>
  <c r="BK2287" i="1" s="1"/>
  <c r="BK2288" i="1" s="1"/>
  <c r="BK2289" i="1" s="1"/>
  <c r="BK2290" i="1" s="1"/>
  <c r="BJ2282" i="1"/>
  <c r="BJ2283" i="1" s="1"/>
  <c r="BJ2284" i="1" s="1"/>
  <c r="BJ2285" i="1" s="1"/>
  <c r="BJ2286" i="1" s="1"/>
  <c r="BJ2287" i="1" s="1"/>
  <c r="BJ2288" i="1" s="1"/>
  <c r="BJ2289" i="1" s="1"/>
  <c r="BJ2290" i="1" s="1"/>
  <c r="BI2282" i="1"/>
  <c r="BI2283" i="1" s="1"/>
  <c r="BI2284" i="1" s="1"/>
  <c r="BI2285" i="1" s="1"/>
  <c r="BI2286" i="1" s="1"/>
  <c r="BI2287" i="1" s="1"/>
  <c r="BI2288" i="1" s="1"/>
  <c r="BI2289" i="1" s="1"/>
  <c r="BI2290" i="1" s="1"/>
  <c r="BH2282" i="1"/>
  <c r="BH2283" i="1" s="1"/>
  <c r="BH2284" i="1" s="1"/>
  <c r="BH2285" i="1" s="1"/>
  <c r="BH2286" i="1" s="1"/>
  <c r="BH2287" i="1" s="1"/>
  <c r="BH2288" i="1" s="1"/>
  <c r="BH2289" i="1" s="1"/>
  <c r="BH2290" i="1" s="1"/>
  <c r="BG2282" i="1"/>
  <c r="BG2283" i="1" s="1"/>
  <c r="BG2284" i="1" s="1"/>
  <c r="BG2285" i="1" s="1"/>
  <c r="BG2286" i="1" s="1"/>
  <c r="BG2287" i="1" s="1"/>
  <c r="BG2288" i="1" s="1"/>
  <c r="BG2289" i="1" s="1"/>
  <c r="BG2290" i="1" s="1"/>
  <c r="BF2282" i="1"/>
  <c r="BF2283" i="1" s="1"/>
  <c r="BF2284" i="1" s="1"/>
  <c r="BF2285" i="1" s="1"/>
  <c r="BF2286" i="1" s="1"/>
  <c r="BF2287" i="1" s="1"/>
  <c r="BF2288" i="1" s="1"/>
  <c r="BF2289" i="1" s="1"/>
  <c r="BF2290" i="1" s="1"/>
  <c r="BE2282" i="1"/>
  <c r="BE2283" i="1" s="1"/>
  <c r="BE2284" i="1" s="1"/>
  <c r="BE2285" i="1" s="1"/>
  <c r="BE2286" i="1" s="1"/>
  <c r="BE2287" i="1" s="1"/>
  <c r="BE2288" i="1" s="1"/>
  <c r="BE2289" i="1" s="1"/>
  <c r="BE2290" i="1" s="1"/>
  <c r="BD2282" i="1"/>
  <c r="BD2283" i="1" s="1"/>
  <c r="BD2284" i="1" s="1"/>
  <c r="BD2285" i="1" s="1"/>
  <c r="BD2286" i="1" s="1"/>
  <c r="BD2287" i="1" s="1"/>
  <c r="BD2288" i="1" s="1"/>
  <c r="BD2289" i="1" s="1"/>
  <c r="BD2290" i="1" s="1"/>
  <c r="BC2282" i="1"/>
  <c r="BC2283" i="1" s="1"/>
  <c r="BC2284" i="1" s="1"/>
  <c r="BC2285" i="1" s="1"/>
  <c r="BC2286" i="1" s="1"/>
  <c r="BC2287" i="1" s="1"/>
  <c r="BC2288" i="1" s="1"/>
  <c r="BC2289" i="1" s="1"/>
  <c r="BC2290" i="1" s="1"/>
  <c r="BQ2273" i="1"/>
  <c r="BQ2274" i="1" s="1"/>
  <c r="BQ2275" i="1" s="1"/>
  <c r="BQ2276" i="1" s="1"/>
  <c r="BQ2277" i="1" s="1"/>
  <c r="BQ2278" i="1" s="1"/>
  <c r="BQ2279" i="1" s="1"/>
  <c r="BQ2280" i="1" s="1"/>
  <c r="BQ2281" i="1" s="1"/>
  <c r="BP2273" i="1"/>
  <c r="BP2274" i="1" s="1"/>
  <c r="BP2275" i="1" s="1"/>
  <c r="BP2276" i="1" s="1"/>
  <c r="BP2277" i="1" s="1"/>
  <c r="BP2278" i="1" s="1"/>
  <c r="BP2279" i="1" s="1"/>
  <c r="BP2280" i="1" s="1"/>
  <c r="BP2281" i="1" s="1"/>
  <c r="BO2273" i="1"/>
  <c r="BO2274" i="1" s="1"/>
  <c r="BO2275" i="1" s="1"/>
  <c r="BO2276" i="1" s="1"/>
  <c r="BO2277" i="1" s="1"/>
  <c r="BO2278" i="1" s="1"/>
  <c r="BO2279" i="1" s="1"/>
  <c r="BO2280" i="1" s="1"/>
  <c r="BO2281" i="1" s="1"/>
  <c r="BN2273" i="1"/>
  <c r="BN2274" i="1" s="1"/>
  <c r="BN2275" i="1" s="1"/>
  <c r="BN2276" i="1" s="1"/>
  <c r="BN2277" i="1" s="1"/>
  <c r="BN2278" i="1" s="1"/>
  <c r="BN2279" i="1" s="1"/>
  <c r="BN2280" i="1" s="1"/>
  <c r="BN2281" i="1" s="1"/>
  <c r="BM2273" i="1"/>
  <c r="BM2274" i="1" s="1"/>
  <c r="BM2275" i="1" s="1"/>
  <c r="BM2276" i="1" s="1"/>
  <c r="BM2277" i="1" s="1"/>
  <c r="BM2278" i="1" s="1"/>
  <c r="BM2279" i="1" s="1"/>
  <c r="BM2280" i="1" s="1"/>
  <c r="BM2281" i="1" s="1"/>
  <c r="BL2273" i="1"/>
  <c r="BL2274" i="1" s="1"/>
  <c r="BL2275" i="1" s="1"/>
  <c r="BL2276" i="1" s="1"/>
  <c r="BL2277" i="1" s="1"/>
  <c r="BL2278" i="1" s="1"/>
  <c r="BL2279" i="1" s="1"/>
  <c r="BL2280" i="1" s="1"/>
  <c r="BL2281" i="1" s="1"/>
  <c r="BK2273" i="1"/>
  <c r="BK2274" i="1" s="1"/>
  <c r="BK2275" i="1" s="1"/>
  <c r="BK2276" i="1" s="1"/>
  <c r="BK2277" i="1" s="1"/>
  <c r="BK2278" i="1" s="1"/>
  <c r="BK2279" i="1" s="1"/>
  <c r="BK2280" i="1" s="1"/>
  <c r="BK2281" i="1" s="1"/>
  <c r="BJ2273" i="1"/>
  <c r="BJ2274" i="1" s="1"/>
  <c r="BJ2275" i="1" s="1"/>
  <c r="BJ2276" i="1" s="1"/>
  <c r="BJ2277" i="1" s="1"/>
  <c r="BJ2278" i="1" s="1"/>
  <c r="BJ2279" i="1" s="1"/>
  <c r="BJ2280" i="1" s="1"/>
  <c r="BJ2281" i="1" s="1"/>
  <c r="BI2273" i="1"/>
  <c r="BI2274" i="1" s="1"/>
  <c r="BI2275" i="1" s="1"/>
  <c r="BI2276" i="1" s="1"/>
  <c r="BI2277" i="1" s="1"/>
  <c r="BI2278" i="1" s="1"/>
  <c r="BI2279" i="1" s="1"/>
  <c r="BI2280" i="1" s="1"/>
  <c r="BI2281" i="1" s="1"/>
  <c r="BH2273" i="1"/>
  <c r="BH2274" i="1" s="1"/>
  <c r="BH2275" i="1" s="1"/>
  <c r="BH2276" i="1" s="1"/>
  <c r="BH2277" i="1" s="1"/>
  <c r="BH2278" i="1" s="1"/>
  <c r="BH2279" i="1" s="1"/>
  <c r="BH2280" i="1" s="1"/>
  <c r="BH2281" i="1" s="1"/>
  <c r="BG2273" i="1"/>
  <c r="BG2274" i="1" s="1"/>
  <c r="BG2275" i="1" s="1"/>
  <c r="BG2276" i="1" s="1"/>
  <c r="BG2277" i="1" s="1"/>
  <c r="BG2278" i="1" s="1"/>
  <c r="BG2279" i="1" s="1"/>
  <c r="BG2280" i="1" s="1"/>
  <c r="BG2281" i="1" s="1"/>
  <c r="BF2273" i="1"/>
  <c r="BF2274" i="1" s="1"/>
  <c r="BF2275" i="1" s="1"/>
  <c r="BF2276" i="1" s="1"/>
  <c r="BF2277" i="1" s="1"/>
  <c r="BF2278" i="1" s="1"/>
  <c r="BF2279" i="1" s="1"/>
  <c r="BF2280" i="1" s="1"/>
  <c r="BF2281" i="1" s="1"/>
  <c r="BE2273" i="1"/>
  <c r="BE2274" i="1" s="1"/>
  <c r="BE2275" i="1" s="1"/>
  <c r="BE2276" i="1" s="1"/>
  <c r="BE2277" i="1" s="1"/>
  <c r="BE2278" i="1" s="1"/>
  <c r="BE2279" i="1" s="1"/>
  <c r="BE2280" i="1" s="1"/>
  <c r="BE2281" i="1" s="1"/>
  <c r="BD2273" i="1"/>
  <c r="BD2274" i="1" s="1"/>
  <c r="BD2275" i="1" s="1"/>
  <c r="BD2276" i="1" s="1"/>
  <c r="BD2277" i="1" s="1"/>
  <c r="BD2278" i="1" s="1"/>
  <c r="BD2279" i="1" s="1"/>
  <c r="BD2280" i="1" s="1"/>
  <c r="BD2281" i="1" s="1"/>
  <c r="BC2273" i="1"/>
  <c r="BC2274" i="1" s="1"/>
  <c r="BC2275" i="1" s="1"/>
  <c r="BC2276" i="1" s="1"/>
  <c r="BC2277" i="1" s="1"/>
  <c r="BC2278" i="1" s="1"/>
  <c r="BC2279" i="1" s="1"/>
  <c r="BC2280" i="1" s="1"/>
  <c r="BC2281" i="1" s="1"/>
  <c r="BQ2264" i="1"/>
  <c r="BQ2265" i="1" s="1"/>
  <c r="BQ2266" i="1" s="1"/>
  <c r="BQ2267" i="1" s="1"/>
  <c r="BQ2268" i="1" s="1"/>
  <c r="BQ2269" i="1" s="1"/>
  <c r="BQ2270" i="1" s="1"/>
  <c r="BQ2271" i="1" s="1"/>
  <c r="BQ2272" i="1" s="1"/>
  <c r="BP2264" i="1"/>
  <c r="BP2265" i="1" s="1"/>
  <c r="BP2266" i="1" s="1"/>
  <c r="BP2267" i="1" s="1"/>
  <c r="BP2268" i="1" s="1"/>
  <c r="BP2269" i="1" s="1"/>
  <c r="BP2270" i="1" s="1"/>
  <c r="BP2271" i="1" s="1"/>
  <c r="BP2272" i="1" s="1"/>
  <c r="BO2264" i="1"/>
  <c r="BO2265" i="1" s="1"/>
  <c r="BO2266" i="1" s="1"/>
  <c r="BO2267" i="1" s="1"/>
  <c r="BO2268" i="1" s="1"/>
  <c r="BO2269" i="1" s="1"/>
  <c r="BO2270" i="1" s="1"/>
  <c r="BO2271" i="1" s="1"/>
  <c r="BO2272" i="1" s="1"/>
  <c r="BN2264" i="1"/>
  <c r="BN2265" i="1" s="1"/>
  <c r="BN2266" i="1" s="1"/>
  <c r="BN2267" i="1" s="1"/>
  <c r="BN2268" i="1" s="1"/>
  <c r="BN2269" i="1" s="1"/>
  <c r="BN2270" i="1" s="1"/>
  <c r="BN2271" i="1" s="1"/>
  <c r="BN2272" i="1" s="1"/>
  <c r="BM2264" i="1"/>
  <c r="BM2265" i="1" s="1"/>
  <c r="BM2266" i="1" s="1"/>
  <c r="BM2267" i="1" s="1"/>
  <c r="BM2268" i="1" s="1"/>
  <c r="BM2269" i="1" s="1"/>
  <c r="BM2270" i="1" s="1"/>
  <c r="BM2271" i="1" s="1"/>
  <c r="BM2272" i="1" s="1"/>
  <c r="BL2264" i="1"/>
  <c r="BL2265" i="1" s="1"/>
  <c r="BL2266" i="1" s="1"/>
  <c r="BL2267" i="1" s="1"/>
  <c r="BL2268" i="1" s="1"/>
  <c r="BL2269" i="1" s="1"/>
  <c r="BL2270" i="1" s="1"/>
  <c r="BL2271" i="1" s="1"/>
  <c r="BL2272" i="1" s="1"/>
  <c r="BK2264" i="1"/>
  <c r="BK2265" i="1" s="1"/>
  <c r="BK2266" i="1" s="1"/>
  <c r="BK2267" i="1" s="1"/>
  <c r="BK2268" i="1" s="1"/>
  <c r="BK2269" i="1" s="1"/>
  <c r="BK2270" i="1" s="1"/>
  <c r="BK2271" i="1" s="1"/>
  <c r="BK2272" i="1" s="1"/>
  <c r="BJ2264" i="1"/>
  <c r="BJ2265" i="1" s="1"/>
  <c r="BJ2266" i="1" s="1"/>
  <c r="BJ2267" i="1" s="1"/>
  <c r="BJ2268" i="1" s="1"/>
  <c r="BJ2269" i="1" s="1"/>
  <c r="BJ2270" i="1" s="1"/>
  <c r="BJ2271" i="1" s="1"/>
  <c r="BJ2272" i="1" s="1"/>
  <c r="BI2264" i="1"/>
  <c r="BI2265" i="1" s="1"/>
  <c r="BI2266" i="1" s="1"/>
  <c r="BI2267" i="1" s="1"/>
  <c r="BI2268" i="1" s="1"/>
  <c r="BI2269" i="1" s="1"/>
  <c r="BI2270" i="1" s="1"/>
  <c r="BI2271" i="1" s="1"/>
  <c r="BI2272" i="1" s="1"/>
  <c r="BH2264" i="1"/>
  <c r="BH2265" i="1" s="1"/>
  <c r="BH2266" i="1" s="1"/>
  <c r="BH2267" i="1" s="1"/>
  <c r="BH2268" i="1" s="1"/>
  <c r="BH2269" i="1" s="1"/>
  <c r="BH2270" i="1" s="1"/>
  <c r="BH2271" i="1" s="1"/>
  <c r="BH2272" i="1" s="1"/>
  <c r="BG2264" i="1"/>
  <c r="BG2265" i="1" s="1"/>
  <c r="BG2266" i="1" s="1"/>
  <c r="BG2267" i="1" s="1"/>
  <c r="BG2268" i="1" s="1"/>
  <c r="BG2269" i="1" s="1"/>
  <c r="BG2270" i="1" s="1"/>
  <c r="BG2271" i="1" s="1"/>
  <c r="BG2272" i="1" s="1"/>
  <c r="BF2264" i="1"/>
  <c r="BF2265" i="1" s="1"/>
  <c r="BF2266" i="1" s="1"/>
  <c r="BF2267" i="1" s="1"/>
  <c r="BF2268" i="1" s="1"/>
  <c r="BF2269" i="1" s="1"/>
  <c r="BF2270" i="1" s="1"/>
  <c r="BF2271" i="1" s="1"/>
  <c r="BF2272" i="1" s="1"/>
  <c r="BE2264" i="1"/>
  <c r="BE2265" i="1" s="1"/>
  <c r="BE2266" i="1" s="1"/>
  <c r="BE2267" i="1" s="1"/>
  <c r="BE2268" i="1" s="1"/>
  <c r="BE2269" i="1" s="1"/>
  <c r="BE2270" i="1" s="1"/>
  <c r="BE2271" i="1" s="1"/>
  <c r="BE2272" i="1" s="1"/>
  <c r="BD2264" i="1"/>
  <c r="BD2265" i="1" s="1"/>
  <c r="BD2266" i="1" s="1"/>
  <c r="BD2267" i="1" s="1"/>
  <c r="BD2268" i="1" s="1"/>
  <c r="BD2269" i="1" s="1"/>
  <c r="BD2270" i="1" s="1"/>
  <c r="BD2271" i="1" s="1"/>
  <c r="BD2272" i="1" s="1"/>
  <c r="BC2264" i="1"/>
  <c r="BC2265" i="1" s="1"/>
  <c r="BC2266" i="1" s="1"/>
  <c r="BC2267" i="1" s="1"/>
  <c r="BC2268" i="1" s="1"/>
  <c r="BC2269" i="1" s="1"/>
  <c r="BC2270" i="1" s="1"/>
  <c r="BC2271" i="1" s="1"/>
  <c r="BC2272" i="1" s="1"/>
  <c r="BQ2255" i="1"/>
  <c r="BQ2256" i="1" s="1"/>
  <c r="BQ2257" i="1" s="1"/>
  <c r="BQ2258" i="1" s="1"/>
  <c r="BQ2259" i="1" s="1"/>
  <c r="BQ2260" i="1" s="1"/>
  <c r="BQ2261" i="1" s="1"/>
  <c r="BQ2262" i="1" s="1"/>
  <c r="BQ2263" i="1" s="1"/>
  <c r="BP2255" i="1"/>
  <c r="BP2256" i="1" s="1"/>
  <c r="BP2257" i="1" s="1"/>
  <c r="BP2258" i="1" s="1"/>
  <c r="BP2259" i="1" s="1"/>
  <c r="BP2260" i="1" s="1"/>
  <c r="BP2261" i="1" s="1"/>
  <c r="BP2262" i="1" s="1"/>
  <c r="BP2263" i="1" s="1"/>
  <c r="BO2255" i="1"/>
  <c r="BO2256" i="1" s="1"/>
  <c r="BO2257" i="1" s="1"/>
  <c r="BO2258" i="1" s="1"/>
  <c r="BO2259" i="1" s="1"/>
  <c r="BO2260" i="1" s="1"/>
  <c r="BO2261" i="1" s="1"/>
  <c r="BO2262" i="1" s="1"/>
  <c r="BO2263" i="1" s="1"/>
  <c r="BN2255" i="1"/>
  <c r="BN2256" i="1" s="1"/>
  <c r="BN2257" i="1" s="1"/>
  <c r="BN2258" i="1" s="1"/>
  <c r="BN2259" i="1" s="1"/>
  <c r="BN2260" i="1" s="1"/>
  <c r="BN2261" i="1" s="1"/>
  <c r="BN2262" i="1" s="1"/>
  <c r="BN2263" i="1" s="1"/>
  <c r="BM2255" i="1"/>
  <c r="BM2256" i="1" s="1"/>
  <c r="BM2257" i="1" s="1"/>
  <c r="BM2258" i="1" s="1"/>
  <c r="BM2259" i="1" s="1"/>
  <c r="BM2260" i="1" s="1"/>
  <c r="BM2261" i="1" s="1"/>
  <c r="BM2262" i="1" s="1"/>
  <c r="BM2263" i="1" s="1"/>
  <c r="BL2255" i="1"/>
  <c r="BL2256" i="1" s="1"/>
  <c r="BL2257" i="1" s="1"/>
  <c r="BL2258" i="1" s="1"/>
  <c r="BL2259" i="1" s="1"/>
  <c r="BL2260" i="1" s="1"/>
  <c r="BL2261" i="1" s="1"/>
  <c r="BL2262" i="1" s="1"/>
  <c r="BL2263" i="1" s="1"/>
  <c r="BK2255" i="1"/>
  <c r="BK2256" i="1" s="1"/>
  <c r="BK2257" i="1" s="1"/>
  <c r="BK2258" i="1" s="1"/>
  <c r="BK2259" i="1" s="1"/>
  <c r="BK2260" i="1" s="1"/>
  <c r="BK2261" i="1" s="1"/>
  <c r="BK2262" i="1" s="1"/>
  <c r="BK2263" i="1" s="1"/>
  <c r="BJ2255" i="1"/>
  <c r="BJ2256" i="1" s="1"/>
  <c r="BJ2257" i="1" s="1"/>
  <c r="BJ2258" i="1" s="1"/>
  <c r="BJ2259" i="1" s="1"/>
  <c r="BJ2260" i="1" s="1"/>
  <c r="BJ2261" i="1" s="1"/>
  <c r="BJ2262" i="1" s="1"/>
  <c r="BJ2263" i="1" s="1"/>
  <c r="BI2255" i="1"/>
  <c r="BI2256" i="1" s="1"/>
  <c r="BI2257" i="1" s="1"/>
  <c r="BI2258" i="1" s="1"/>
  <c r="BI2259" i="1" s="1"/>
  <c r="BI2260" i="1" s="1"/>
  <c r="BI2261" i="1" s="1"/>
  <c r="BI2262" i="1" s="1"/>
  <c r="BI2263" i="1" s="1"/>
  <c r="BH2255" i="1"/>
  <c r="BH2256" i="1" s="1"/>
  <c r="BH2257" i="1" s="1"/>
  <c r="BH2258" i="1" s="1"/>
  <c r="BH2259" i="1" s="1"/>
  <c r="BH2260" i="1" s="1"/>
  <c r="BH2261" i="1" s="1"/>
  <c r="BH2262" i="1" s="1"/>
  <c r="BH2263" i="1" s="1"/>
  <c r="BG2255" i="1"/>
  <c r="BG2256" i="1" s="1"/>
  <c r="BG2257" i="1" s="1"/>
  <c r="BG2258" i="1" s="1"/>
  <c r="BG2259" i="1" s="1"/>
  <c r="BG2260" i="1" s="1"/>
  <c r="BG2261" i="1" s="1"/>
  <c r="BG2262" i="1" s="1"/>
  <c r="BG2263" i="1" s="1"/>
  <c r="BF2255" i="1"/>
  <c r="BF2256" i="1" s="1"/>
  <c r="BF2257" i="1" s="1"/>
  <c r="BF2258" i="1" s="1"/>
  <c r="BF2259" i="1" s="1"/>
  <c r="BF2260" i="1" s="1"/>
  <c r="BF2261" i="1" s="1"/>
  <c r="BF2262" i="1" s="1"/>
  <c r="BF2263" i="1" s="1"/>
  <c r="BE2255" i="1"/>
  <c r="BE2256" i="1" s="1"/>
  <c r="BE2257" i="1" s="1"/>
  <c r="BE2258" i="1" s="1"/>
  <c r="BE2259" i="1" s="1"/>
  <c r="BE2260" i="1" s="1"/>
  <c r="BE2261" i="1" s="1"/>
  <c r="BE2262" i="1" s="1"/>
  <c r="BE2263" i="1" s="1"/>
  <c r="BD2255" i="1"/>
  <c r="BD2256" i="1" s="1"/>
  <c r="BD2257" i="1" s="1"/>
  <c r="BD2258" i="1" s="1"/>
  <c r="BD2259" i="1" s="1"/>
  <c r="BD2260" i="1" s="1"/>
  <c r="BD2261" i="1" s="1"/>
  <c r="BD2262" i="1" s="1"/>
  <c r="BD2263" i="1" s="1"/>
  <c r="BC2255" i="1"/>
  <c r="BC2256" i="1" s="1"/>
  <c r="BC2257" i="1" s="1"/>
  <c r="BC2258" i="1" s="1"/>
  <c r="BC2259" i="1" s="1"/>
  <c r="BC2260" i="1" s="1"/>
  <c r="BC2261" i="1" s="1"/>
  <c r="BC2262" i="1" s="1"/>
  <c r="BC2263" i="1" s="1"/>
  <c r="BQ2246" i="1"/>
  <c r="BQ2247" i="1" s="1"/>
  <c r="BQ2248" i="1" s="1"/>
  <c r="BQ2249" i="1" s="1"/>
  <c r="BQ2250" i="1" s="1"/>
  <c r="BQ2251" i="1" s="1"/>
  <c r="BQ2252" i="1" s="1"/>
  <c r="BQ2253" i="1" s="1"/>
  <c r="BQ2254" i="1" s="1"/>
  <c r="BP2246" i="1"/>
  <c r="BP2247" i="1" s="1"/>
  <c r="BP2248" i="1" s="1"/>
  <c r="BP2249" i="1" s="1"/>
  <c r="BP2250" i="1" s="1"/>
  <c r="BP2251" i="1" s="1"/>
  <c r="BP2252" i="1" s="1"/>
  <c r="BP2253" i="1" s="1"/>
  <c r="BP2254" i="1" s="1"/>
  <c r="BO2246" i="1"/>
  <c r="BO2247" i="1" s="1"/>
  <c r="BO2248" i="1" s="1"/>
  <c r="BO2249" i="1" s="1"/>
  <c r="BO2250" i="1" s="1"/>
  <c r="BO2251" i="1" s="1"/>
  <c r="BO2252" i="1" s="1"/>
  <c r="BO2253" i="1" s="1"/>
  <c r="BO2254" i="1" s="1"/>
  <c r="BN2246" i="1"/>
  <c r="BN2247" i="1" s="1"/>
  <c r="BN2248" i="1" s="1"/>
  <c r="BN2249" i="1" s="1"/>
  <c r="BN2250" i="1" s="1"/>
  <c r="BN2251" i="1" s="1"/>
  <c r="BN2252" i="1" s="1"/>
  <c r="BN2253" i="1" s="1"/>
  <c r="BN2254" i="1" s="1"/>
  <c r="BM2246" i="1"/>
  <c r="BM2247" i="1" s="1"/>
  <c r="BM2248" i="1" s="1"/>
  <c r="BM2249" i="1" s="1"/>
  <c r="BM2250" i="1" s="1"/>
  <c r="BM2251" i="1" s="1"/>
  <c r="BM2252" i="1" s="1"/>
  <c r="BM2253" i="1" s="1"/>
  <c r="BM2254" i="1" s="1"/>
  <c r="BL2246" i="1"/>
  <c r="BL2247" i="1" s="1"/>
  <c r="BL2248" i="1" s="1"/>
  <c r="BL2249" i="1" s="1"/>
  <c r="BL2250" i="1" s="1"/>
  <c r="BL2251" i="1" s="1"/>
  <c r="BL2252" i="1" s="1"/>
  <c r="BL2253" i="1" s="1"/>
  <c r="BL2254" i="1" s="1"/>
  <c r="BK2246" i="1"/>
  <c r="BK2247" i="1" s="1"/>
  <c r="BK2248" i="1" s="1"/>
  <c r="BK2249" i="1" s="1"/>
  <c r="BK2250" i="1" s="1"/>
  <c r="BK2251" i="1" s="1"/>
  <c r="BK2252" i="1" s="1"/>
  <c r="BK2253" i="1" s="1"/>
  <c r="BK2254" i="1" s="1"/>
  <c r="BJ2246" i="1"/>
  <c r="BJ2247" i="1" s="1"/>
  <c r="BJ2248" i="1" s="1"/>
  <c r="BJ2249" i="1" s="1"/>
  <c r="BJ2250" i="1" s="1"/>
  <c r="BJ2251" i="1" s="1"/>
  <c r="BJ2252" i="1" s="1"/>
  <c r="BJ2253" i="1" s="1"/>
  <c r="BJ2254" i="1" s="1"/>
  <c r="BI2246" i="1"/>
  <c r="BI2247" i="1" s="1"/>
  <c r="BI2248" i="1" s="1"/>
  <c r="BI2249" i="1" s="1"/>
  <c r="BI2250" i="1" s="1"/>
  <c r="BI2251" i="1" s="1"/>
  <c r="BI2252" i="1" s="1"/>
  <c r="BI2253" i="1" s="1"/>
  <c r="BI2254" i="1" s="1"/>
  <c r="BH2246" i="1"/>
  <c r="BH2247" i="1" s="1"/>
  <c r="BH2248" i="1" s="1"/>
  <c r="BH2249" i="1" s="1"/>
  <c r="BH2250" i="1" s="1"/>
  <c r="BH2251" i="1" s="1"/>
  <c r="BH2252" i="1" s="1"/>
  <c r="BH2253" i="1" s="1"/>
  <c r="BH2254" i="1" s="1"/>
  <c r="BG2246" i="1"/>
  <c r="BG2247" i="1" s="1"/>
  <c r="BG2248" i="1" s="1"/>
  <c r="BG2249" i="1" s="1"/>
  <c r="BG2250" i="1" s="1"/>
  <c r="BG2251" i="1" s="1"/>
  <c r="BG2252" i="1" s="1"/>
  <c r="BG2253" i="1" s="1"/>
  <c r="BG2254" i="1" s="1"/>
  <c r="BF2246" i="1"/>
  <c r="BF2247" i="1" s="1"/>
  <c r="BF2248" i="1" s="1"/>
  <c r="BF2249" i="1" s="1"/>
  <c r="BF2250" i="1" s="1"/>
  <c r="BF2251" i="1" s="1"/>
  <c r="BF2252" i="1" s="1"/>
  <c r="BF2253" i="1" s="1"/>
  <c r="BF2254" i="1" s="1"/>
  <c r="BE2246" i="1"/>
  <c r="BE2247" i="1" s="1"/>
  <c r="BE2248" i="1" s="1"/>
  <c r="BE2249" i="1" s="1"/>
  <c r="BE2250" i="1" s="1"/>
  <c r="BE2251" i="1" s="1"/>
  <c r="BE2252" i="1" s="1"/>
  <c r="BE2253" i="1" s="1"/>
  <c r="BE2254" i="1" s="1"/>
  <c r="BD2246" i="1"/>
  <c r="BD2247" i="1" s="1"/>
  <c r="BD2248" i="1" s="1"/>
  <c r="BD2249" i="1" s="1"/>
  <c r="BD2250" i="1" s="1"/>
  <c r="BD2251" i="1" s="1"/>
  <c r="BD2252" i="1" s="1"/>
  <c r="BD2253" i="1" s="1"/>
  <c r="BD2254" i="1" s="1"/>
  <c r="BC2246" i="1"/>
  <c r="BC2247" i="1" s="1"/>
  <c r="BC2248" i="1" s="1"/>
  <c r="BC2249" i="1" s="1"/>
  <c r="BC2250" i="1" s="1"/>
  <c r="BC2251" i="1" s="1"/>
  <c r="BC2252" i="1" s="1"/>
  <c r="BC2253" i="1" s="1"/>
  <c r="BC2254" i="1" s="1"/>
  <c r="BQ2237" i="1"/>
  <c r="BQ2238" i="1" s="1"/>
  <c r="BQ2239" i="1" s="1"/>
  <c r="BQ2240" i="1" s="1"/>
  <c r="BQ2241" i="1" s="1"/>
  <c r="BQ2242" i="1" s="1"/>
  <c r="BQ2243" i="1" s="1"/>
  <c r="BQ2244" i="1" s="1"/>
  <c r="BQ2245" i="1" s="1"/>
  <c r="BP2237" i="1"/>
  <c r="BP2238" i="1" s="1"/>
  <c r="BP2239" i="1" s="1"/>
  <c r="BP2240" i="1" s="1"/>
  <c r="BP2241" i="1" s="1"/>
  <c r="BP2242" i="1" s="1"/>
  <c r="BP2243" i="1" s="1"/>
  <c r="BP2244" i="1" s="1"/>
  <c r="BP2245" i="1" s="1"/>
  <c r="BO2237" i="1"/>
  <c r="BO2238" i="1" s="1"/>
  <c r="BO2239" i="1" s="1"/>
  <c r="BO2240" i="1" s="1"/>
  <c r="BO2241" i="1" s="1"/>
  <c r="BO2242" i="1" s="1"/>
  <c r="BO2243" i="1" s="1"/>
  <c r="BO2244" i="1" s="1"/>
  <c r="BO2245" i="1" s="1"/>
  <c r="BN2237" i="1"/>
  <c r="BN2238" i="1" s="1"/>
  <c r="BN2239" i="1" s="1"/>
  <c r="BN2240" i="1" s="1"/>
  <c r="BN2241" i="1" s="1"/>
  <c r="BN2242" i="1" s="1"/>
  <c r="BN2243" i="1" s="1"/>
  <c r="BN2244" i="1" s="1"/>
  <c r="BN2245" i="1" s="1"/>
  <c r="BM2237" i="1"/>
  <c r="BM2238" i="1" s="1"/>
  <c r="BM2239" i="1" s="1"/>
  <c r="BM2240" i="1" s="1"/>
  <c r="BM2241" i="1" s="1"/>
  <c r="BM2242" i="1" s="1"/>
  <c r="BM2243" i="1" s="1"/>
  <c r="BM2244" i="1" s="1"/>
  <c r="BM2245" i="1" s="1"/>
  <c r="BL2237" i="1"/>
  <c r="BL2238" i="1" s="1"/>
  <c r="BL2239" i="1" s="1"/>
  <c r="BL2240" i="1" s="1"/>
  <c r="BL2241" i="1" s="1"/>
  <c r="BL2242" i="1" s="1"/>
  <c r="BL2243" i="1" s="1"/>
  <c r="BL2244" i="1" s="1"/>
  <c r="BL2245" i="1" s="1"/>
  <c r="BK2237" i="1"/>
  <c r="BK2238" i="1" s="1"/>
  <c r="BK2239" i="1" s="1"/>
  <c r="BK2240" i="1" s="1"/>
  <c r="BK2241" i="1" s="1"/>
  <c r="BK2242" i="1" s="1"/>
  <c r="BK2243" i="1" s="1"/>
  <c r="BK2244" i="1" s="1"/>
  <c r="BK2245" i="1" s="1"/>
  <c r="BJ2237" i="1"/>
  <c r="BJ2238" i="1" s="1"/>
  <c r="BJ2239" i="1" s="1"/>
  <c r="BJ2240" i="1" s="1"/>
  <c r="BJ2241" i="1" s="1"/>
  <c r="BJ2242" i="1" s="1"/>
  <c r="BJ2243" i="1" s="1"/>
  <c r="BJ2244" i="1" s="1"/>
  <c r="BJ2245" i="1" s="1"/>
  <c r="BI2237" i="1"/>
  <c r="BI2238" i="1" s="1"/>
  <c r="BI2239" i="1" s="1"/>
  <c r="BI2240" i="1" s="1"/>
  <c r="BI2241" i="1" s="1"/>
  <c r="BI2242" i="1" s="1"/>
  <c r="BI2243" i="1" s="1"/>
  <c r="BI2244" i="1" s="1"/>
  <c r="BI2245" i="1" s="1"/>
  <c r="BH2237" i="1"/>
  <c r="BH2238" i="1" s="1"/>
  <c r="BH2239" i="1" s="1"/>
  <c r="BH2240" i="1" s="1"/>
  <c r="BH2241" i="1" s="1"/>
  <c r="BH2242" i="1" s="1"/>
  <c r="BH2243" i="1" s="1"/>
  <c r="BH2244" i="1" s="1"/>
  <c r="BH2245" i="1" s="1"/>
  <c r="BG2237" i="1"/>
  <c r="BG2238" i="1" s="1"/>
  <c r="BG2239" i="1" s="1"/>
  <c r="BG2240" i="1" s="1"/>
  <c r="BG2241" i="1" s="1"/>
  <c r="BG2242" i="1" s="1"/>
  <c r="BG2243" i="1" s="1"/>
  <c r="BG2244" i="1" s="1"/>
  <c r="BG2245" i="1" s="1"/>
  <c r="BF2237" i="1"/>
  <c r="BF2238" i="1" s="1"/>
  <c r="BF2239" i="1" s="1"/>
  <c r="BF2240" i="1" s="1"/>
  <c r="BF2241" i="1" s="1"/>
  <c r="BF2242" i="1" s="1"/>
  <c r="BF2243" i="1" s="1"/>
  <c r="BF2244" i="1" s="1"/>
  <c r="BF2245" i="1" s="1"/>
  <c r="BE2237" i="1"/>
  <c r="BE2238" i="1" s="1"/>
  <c r="BE2239" i="1" s="1"/>
  <c r="BE2240" i="1" s="1"/>
  <c r="BE2241" i="1" s="1"/>
  <c r="BE2242" i="1" s="1"/>
  <c r="BE2243" i="1" s="1"/>
  <c r="BE2244" i="1" s="1"/>
  <c r="BE2245" i="1" s="1"/>
  <c r="BD2237" i="1"/>
  <c r="BD2238" i="1" s="1"/>
  <c r="BD2239" i="1" s="1"/>
  <c r="BD2240" i="1" s="1"/>
  <c r="BD2241" i="1" s="1"/>
  <c r="BD2242" i="1" s="1"/>
  <c r="BD2243" i="1" s="1"/>
  <c r="BD2244" i="1" s="1"/>
  <c r="BD2245" i="1" s="1"/>
  <c r="BC2237" i="1"/>
  <c r="BC2238" i="1" s="1"/>
  <c r="BC2239" i="1" s="1"/>
  <c r="BC2240" i="1" s="1"/>
  <c r="BC2241" i="1" s="1"/>
  <c r="BC2242" i="1" s="1"/>
  <c r="BC2243" i="1" s="1"/>
  <c r="BC2244" i="1" s="1"/>
  <c r="BC2245" i="1" s="1"/>
  <c r="BQ2228" i="1"/>
  <c r="BP2228" i="1"/>
  <c r="BO2228" i="1"/>
  <c r="BN2228" i="1"/>
  <c r="BM2228" i="1"/>
  <c r="BL2228" i="1"/>
  <c r="BK2228" i="1"/>
  <c r="BJ2228" i="1"/>
  <c r="BI2228" i="1"/>
  <c r="BH2228" i="1"/>
  <c r="BG2228" i="1"/>
  <c r="BF2228" i="1"/>
  <c r="BE2228" i="1"/>
  <c r="BD2228" i="1"/>
  <c r="BC2228" i="1"/>
  <c r="BC2229" i="1" s="1"/>
  <c r="BQ2229" i="1" s="1"/>
  <c r="BQ2219" i="1"/>
  <c r="BP2219" i="1"/>
  <c r="BO2219" i="1"/>
  <c r="BN2219" i="1"/>
  <c r="BM2219" i="1"/>
  <c r="BL2219" i="1"/>
  <c r="BK2219" i="1"/>
  <c r="BJ2219" i="1"/>
  <c r="BI2219" i="1"/>
  <c r="BH2219" i="1"/>
  <c r="BG2219" i="1"/>
  <c r="BF2219" i="1"/>
  <c r="BE2219" i="1"/>
  <c r="BD2219" i="1"/>
  <c r="BC2219" i="1"/>
  <c r="BC2220" i="1" s="1"/>
  <c r="BQ2210" i="1"/>
  <c r="BP2210" i="1"/>
  <c r="BO2210" i="1"/>
  <c r="BN2210" i="1"/>
  <c r="BM2210" i="1"/>
  <c r="BL2210" i="1"/>
  <c r="BK2210" i="1"/>
  <c r="BJ2210" i="1"/>
  <c r="BI2210" i="1"/>
  <c r="BH2210" i="1"/>
  <c r="BG2210" i="1"/>
  <c r="BF2210" i="1"/>
  <c r="BE2210" i="1"/>
  <c r="BD2210" i="1"/>
  <c r="BC2210" i="1"/>
  <c r="BC2211" i="1" s="1"/>
  <c r="BQ2211" i="1" s="1"/>
  <c r="BQ2201" i="1"/>
  <c r="BP2201" i="1"/>
  <c r="BO2201" i="1"/>
  <c r="BN2201" i="1"/>
  <c r="BM2201" i="1"/>
  <c r="BL2201" i="1"/>
  <c r="BK2201" i="1"/>
  <c r="BJ2201" i="1"/>
  <c r="BI2201" i="1"/>
  <c r="BH2201" i="1"/>
  <c r="BG2201" i="1"/>
  <c r="BF2201" i="1"/>
  <c r="BE2201" i="1"/>
  <c r="BD2201" i="1"/>
  <c r="BC2201" i="1"/>
  <c r="BC2202" i="1" s="1"/>
  <c r="BQ2192" i="1"/>
  <c r="BP2192" i="1"/>
  <c r="BO2192" i="1"/>
  <c r="BN2192" i="1"/>
  <c r="BM2192" i="1"/>
  <c r="BL2192" i="1"/>
  <c r="BK2192" i="1"/>
  <c r="BJ2192" i="1"/>
  <c r="BI2192" i="1"/>
  <c r="BH2192" i="1"/>
  <c r="BG2192" i="1"/>
  <c r="BF2192" i="1"/>
  <c r="BE2192" i="1"/>
  <c r="BD2192" i="1"/>
  <c r="BC2192" i="1"/>
  <c r="BC2193" i="1" s="1"/>
  <c r="BQ2193" i="1" s="1"/>
  <c r="BQ2183" i="1"/>
  <c r="BP2183" i="1"/>
  <c r="BO2183" i="1"/>
  <c r="BN2183" i="1"/>
  <c r="BM2183" i="1"/>
  <c r="BL2183" i="1"/>
  <c r="BK2183" i="1"/>
  <c r="BJ2183" i="1"/>
  <c r="BI2183" i="1"/>
  <c r="BH2183" i="1"/>
  <c r="BG2183" i="1"/>
  <c r="BF2183" i="1"/>
  <c r="BE2183" i="1"/>
  <c r="BD2183" i="1"/>
  <c r="BC2183" i="1"/>
  <c r="BC2184" i="1" s="1"/>
  <c r="BP2184" i="1" s="1"/>
  <c r="BQ2174" i="1"/>
  <c r="BP2174" i="1"/>
  <c r="BO2174" i="1"/>
  <c r="BN2174" i="1"/>
  <c r="BM2174" i="1"/>
  <c r="BL2174" i="1"/>
  <c r="BK2174" i="1"/>
  <c r="BJ2174" i="1"/>
  <c r="BI2174" i="1"/>
  <c r="BH2174" i="1"/>
  <c r="BG2174" i="1"/>
  <c r="BF2174" i="1"/>
  <c r="BE2174" i="1"/>
  <c r="BD2174" i="1"/>
  <c r="BC2174" i="1"/>
  <c r="BC2175" i="1" s="1"/>
  <c r="BN2175" i="1" s="1"/>
  <c r="BQ2165" i="1"/>
  <c r="BP2165" i="1"/>
  <c r="BO2165" i="1"/>
  <c r="BN2165" i="1"/>
  <c r="BM2165" i="1"/>
  <c r="BL2165" i="1"/>
  <c r="BK2165" i="1"/>
  <c r="BJ2165" i="1"/>
  <c r="BI2165" i="1"/>
  <c r="BH2165" i="1"/>
  <c r="BG2165" i="1"/>
  <c r="BF2165" i="1"/>
  <c r="BE2165" i="1"/>
  <c r="BD2165" i="1"/>
  <c r="BC2165" i="1"/>
  <c r="BC2166" i="1" s="1"/>
  <c r="BQ2166" i="1" s="1"/>
  <c r="BQ2156" i="1"/>
  <c r="BP2156" i="1"/>
  <c r="BO2156" i="1"/>
  <c r="BN2156" i="1"/>
  <c r="BM2156" i="1"/>
  <c r="BL2156" i="1"/>
  <c r="BK2156" i="1"/>
  <c r="BJ2156" i="1"/>
  <c r="BI2156" i="1"/>
  <c r="BH2156" i="1"/>
  <c r="BG2156" i="1"/>
  <c r="BF2156" i="1"/>
  <c r="BE2156" i="1"/>
  <c r="BD2156" i="1"/>
  <c r="BC2156" i="1"/>
  <c r="BC2157" i="1" s="1"/>
  <c r="BN2157" i="1" s="1"/>
  <c r="BQ2147" i="1"/>
  <c r="BP2147" i="1"/>
  <c r="BO2147" i="1"/>
  <c r="BN2147" i="1"/>
  <c r="BM2147" i="1"/>
  <c r="BL2147" i="1"/>
  <c r="BK2147" i="1"/>
  <c r="BJ2147" i="1"/>
  <c r="BI2147" i="1"/>
  <c r="BH2147" i="1"/>
  <c r="BG2147" i="1"/>
  <c r="BF2147" i="1"/>
  <c r="BE2147" i="1"/>
  <c r="BD2147" i="1"/>
  <c r="BC2147" i="1"/>
  <c r="BC2148" i="1" s="1"/>
  <c r="BQ2138" i="1"/>
  <c r="BP2138" i="1"/>
  <c r="BO2138" i="1"/>
  <c r="BN2138" i="1"/>
  <c r="BM2138" i="1"/>
  <c r="BL2138" i="1"/>
  <c r="BK2138" i="1"/>
  <c r="BJ2138" i="1"/>
  <c r="BI2138" i="1"/>
  <c r="BH2138" i="1"/>
  <c r="BG2138" i="1"/>
  <c r="BF2138" i="1"/>
  <c r="BE2138" i="1"/>
  <c r="BD2138" i="1"/>
  <c r="BC2138" i="1"/>
  <c r="BC2139" i="1" s="1"/>
  <c r="BQ2129" i="1"/>
  <c r="BP2129" i="1"/>
  <c r="BO2129" i="1"/>
  <c r="BN2129" i="1"/>
  <c r="BM2129" i="1"/>
  <c r="BL2129" i="1"/>
  <c r="BK2129" i="1"/>
  <c r="BJ2129" i="1"/>
  <c r="BI2129" i="1"/>
  <c r="BH2129" i="1"/>
  <c r="BG2129" i="1"/>
  <c r="BF2129" i="1"/>
  <c r="BE2129" i="1"/>
  <c r="BD2129" i="1"/>
  <c r="BC2129" i="1"/>
  <c r="BC2130" i="1" s="1"/>
  <c r="BQ2120" i="1"/>
  <c r="BP2120" i="1"/>
  <c r="BO2120" i="1"/>
  <c r="BN2120" i="1"/>
  <c r="BM2120" i="1"/>
  <c r="BL2120" i="1"/>
  <c r="BK2120" i="1"/>
  <c r="BJ2120" i="1"/>
  <c r="BI2120" i="1"/>
  <c r="BH2120" i="1"/>
  <c r="BG2120" i="1"/>
  <c r="BF2120" i="1"/>
  <c r="BE2120" i="1"/>
  <c r="BD2120" i="1"/>
  <c r="BC2120" i="1"/>
  <c r="BC2121" i="1" s="1"/>
  <c r="BQ2111" i="1"/>
  <c r="BP2111" i="1"/>
  <c r="BO2111" i="1"/>
  <c r="BN2111" i="1"/>
  <c r="BM2111" i="1"/>
  <c r="BL2111" i="1"/>
  <c r="BK2111" i="1"/>
  <c r="BJ2111" i="1"/>
  <c r="BI2111" i="1"/>
  <c r="BH2111" i="1"/>
  <c r="BG2111" i="1"/>
  <c r="BF2111" i="1"/>
  <c r="BE2111" i="1"/>
  <c r="BD2111" i="1"/>
  <c r="BC2111" i="1"/>
  <c r="BC2112" i="1" s="1"/>
  <c r="BQ2102" i="1"/>
  <c r="BP2102" i="1"/>
  <c r="BO2102" i="1"/>
  <c r="BN2102" i="1"/>
  <c r="BM2102" i="1"/>
  <c r="BL2102" i="1"/>
  <c r="BK2102" i="1"/>
  <c r="BJ2102" i="1"/>
  <c r="BI2102" i="1"/>
  <c r="BH2102" i="1"/>
  <c r="BG2102" i="1"/>
  <c r="BF2102" i="1"/>
  <c r="BE2102" i="1"/>
  <c r="BD2102" i="1"/>
  <c r="BC2102" i="1"/>
  <c r="BC2103" i="1" s="1"/>
  <c r="BQ2093" i="1"/>
  <c r="BP2093" i="1"/>
  <c r="BO2093" i="1"/>
  <c r="BN2093" i="1"/>
  <c r="BM2093" i="1"/>
  <c r="BL2093" i="1"/>
  <c r="BK2093" i="1"/>
  <c r="BJ2093" i="1"/>
  <c r="BI2093" i="1"/>
  <c r="BH2093" i="1"/>
  <c r="BG2093" i="1"/>
  <c r="BF2093" i="1"/>
  <c r="BE2093" i="1"/>
  <c r="BD2093" i="1"/>
  <c r="BC2093" i="1"/>
  <c r="BC2094" i="1" s="1"/>
  <c r="BQ2084" i="1"/>
  <c r="BP2084" i="1"/>
  <c r="BO2084" i="1"/>
  <c r="BN2084" i="1"/>
  <c r="BM2084" i="1"/>
  <c r="BL2084" i="1"/>
  <c r="BK2084" i="1"/>
  <c r="BJ2084" i="1"/>
  <c r="BI2084" i="1"/>
  <c r="BH2084" i="1"/>
  <c r="BG2084" i="1"/>
  <c r="BF2084" i="1"/>
  <c r="BE2084" i="1"/>
  <c r="BD2084" i="1"/>
  <c r="BC2084" i="1"/>
  <c r="BC2085" i="1" s="1"/>
  <c r="BQ2075" i="1"/>
  <c r="BP2075" i="1"/>
  <c r="BO2075" i="1"/>
  <c r="BN2075" i="1"/>
  <c r="BM2075" i="1"/>
  <c r="BL2075" i="1"/>
  <c r="BK2075" i="1"/>
  <c r="BJ2075" i="1"/>
  <c r="BI2075" i="1"/>
  <c r="BH2075" i="1"/>
  <c r="BG2075" i="1"/>
  <c r="BF2075" i="1"/>
  <c r="BE2075" i="1"/>
  <c r="BD2075" i="1"/>
  <c r="BC2075" i="1"/>
  <c r="BC2076" i="1" s="1"/>
  <c r="R6" i="1" l="1"/>
  <c r="R8" i="1"/>
  <c r="R10" i="1"/>
  <c r="R12" i="1"/>
  <c r="R14" i="1"/>
  <c r="R7" i="1"/>
  <c r="R9" i="1"/>
  <c r="R11" i="1"/>
  <c r="R13" i="1"/>
  <c r="R15" i="1"/>
  <c r="R17" i="1"/>
  <c r="R19" i="1"/>
  <c r="R21" i="1"/>
  <c r="R23" i="1"/>
  <c r="R25" i="1"/>
  <c r="R27" i="1"/>
  <c r="R29" i="1"/>
  <c r="R31" i="1"/>
  <c r="R33" i="1"/>
  <c r="R35" i="1"/>
  <c r="R37" i="1"/>
  <c r="R39" i="1"/>
  <c r="R41" i="1"/>
  <c r="R43" i="1"/>
  <c r="R45" i="1"/>
  <c r="R47" i="1"/>
  <c r="R49" i="1"/>
  <c r="R51" i="1"/>
  <c r="R53" i="1"/>
  <c r="R54" i="1"/>
  <c r="R56" i="1"/>
  <c r="R58" i="1"/>
  <c r="R60" i="1"/>
  <c r="R62" i="1"/>
  <c r="R64" i="1"/>
  <c r="R66" i="1"/>
  <c r="R68" i="1"/>
  <c r="R70" i="1"/>
  <c r="R72" i="1"/>
  <c r="R74" i="1"/>
  <c r="R76" i="1"/>
  <c r="R78" i="1"/>
  <c r="R80" i="1"/>
  <c r="R82" i="1"/>
  <c r="R84" i="1"/>
  <c r="R86" i="1"/>
  <c r="R88" i="1"/>
  <c r="R90" i="1"/>
  <c r="R92" i="1"/>
  <c r="R94" i="1"/>
  <c r="R96" i="1"/>
  <c r="R98" i="1"/>
  <c r="R100" i="1"/>
  <c r="R102" i="1"/>
  <c r="R104" i="1"/>
  <c r="R16" i="1"/>
  <c r="R18" i="1"/>
  <c r="R20" i="1"/>
  <c r="R22" i="1"/>
  <c r="R24" i="1"/>
  <c r="R26" i="1"/>
  <c r="R28" i="1"/>
  <c r="R30" i="1"/>
  <c r="R32" i="1"/>
  <c r="R34" i="1"/>
  <c r="R36" i="1"/>
  <c r="R38" i="1"/>
  <c r="R40" i="1"/>
  <c r="R42" i="1"/>
  <c r="R44" i="1"/>
  <c r="R46" i="1"/>
  <c r="R48" i="1"/>
  <c r="R50" i="1"/>
  <c r="R52" i="1"/>
  <c r="R55" i="1"/>
  <c r="R57" i="1"/>
  <c r="R59" i="1"/>
  <c r="R61" i="1"/>
  <c r="R63" i="1"/>
  <c r="R65" i="1"/>
  <c r="R67" i="1"/>
  <c r="R69" i="1"/>
  <c r="R71" i="1"/>
  <c r="R73" i="1"/>
  <c r="R75" i="1"/>
  <c r="R77" i="1"/>
  <c r="R79" i="1"/>
  <c r="R81" i="1"/>
  <c r="R83" i="1"/>
  <c r="R85" i="1"/>
  <c r="R87" i="1"/>
  <c r="R89" i="1"/>
  <c r="R91" i="1"/>
  <c r="R93" i="1"/>
  <c r="R95" i="1"/>
  <c r="R97" i="1"/>
  <c r="R99" i="1"/>
  <c r="R101" i="1"/>
  <c r="R103" i="1"/>
  <c r="Q7" i="1"/>
  <c r="Q9" i="1"/>
  <c r="Q11" i="1"/>
  <c r="Q13" i="1"/>
  <c r="S13" i="1" s="1"/>
  <c r="Q15" i="1"/>
  <c r="S15" i="1" s="1"/>
  <c r="Q17" i="1"/>
  <c r="S17" i="1" s="1"/>
  <c r="Q19" i="1"/>
  <c r="S19" i="1" s="1"/>
  <c r="Q21" i="1"/>
  <c r="S21" i="1" s="1"/>
  <c r="Q23" i="1"/>
  <c r="S23" i="1" s="1"/>
  <c r="Q25" i="1"/>
  <c r="S25" i="1" s="1"/>
  <c r="Q27" i="1"/>
  <c r="S27" i="1" s="1"/>
  <c r="Q29" i="1"/>
  <c r="S29" i="1" s="1"/>
  <c r="Q31" i="1"/>
  <c r="S31" i="1" s="1"/>
  <c r="Q33" i="1"/>
  <c r="S33" i="1" s="1"/>
  <c r="Q35" i="1"/>
  <c r="S35" i="1" s="1"/>
  <c r="Q37" i="1"/>
  <c r="S37" i="1" s="1"/>
  <c r="Q39" i="1"/>
  <c r="S39" i="1" s="1"/>
  <c r="Q41" i="1"/>
  <c r="S41" i="1" s="1"/>
  <c r="Q43" i="1"/>
  <c r="S43" i="1" s="1"/>
  <c r="Q45" i="1"/>
  <c r="S45" i="1" s="1"/>
  <c r="Q47" i="1"/>
  <c r="S47" i="1" s="1"/>
  <c r="Q49" i="1"/>
  <c r="S49" i="1" s="1"/>
  <c r="Q51" i="1"/>
  <c r="S51" i="1" s="1"/>
  <c r="Q53" i="1"/>
  <c r="S53" i="1" s="1"/>
  <c r="Q54" i="1"/>
  <c r="S54" i="1" s="1"/>
  <c r="Q56" i="1"/>
  <c r="S56" i="1" s="1"/>
  <c r="Q58" i="1"/>
  <c r="S58" i="1" s="1"/>
  <c r="Q60" i="1"/>
  <c r="S60" i="1" s="1"/>
  <c r="Q62" i="1"/>
  <c r="S62" i="1" s="1"/>
  <c r="Q64" i="1"/>
  <c r="S64" i="1" s="1"/>
  <c r="Q66" i="1"/>
  <c r="S66" i="1" s="1"/>
  <c r="Q68" i="1"/>
  <c r="S68" i="1" s="1"/>
  <c r="Q70" i="1"/>
  <c r="S70" i="1" s="1"/>
  <c r="Q72" i="1"/>
  <c r="S72" i="1" s="1"/>
  <c r="Q74" i="1"/>
  <c r="S74" i="1" s="1"/>
  <c r="Q76" i="1"/>
  <c r="S76" i="1" s="1"/>
  <c r="Q78" i="1"/>
  <c r="S78" i="1" s="1"/>
  <c r="Q80" i="1"/>
  <c r="S80" i="1" s="1"/>
  <c r="Q82" i="1"/>
  <c r="S82" i="1" s="1"/>
  <c r="Q84" i="1"/>
  <c r="S84" i="1" s="1"/>
  <c r="Q86" i="1"/>
  <c r="S86" i="1" s="1"/>
  <c r="Q88" i="1"/>
  <c r="S88" i="1" s="1"/>
  <c r="Q90" i="1"/>
  <c r="S90" i="1" s="1"/>
  <c r="Q92" i="1"/>
  <c r="S92" i="1" s="1"/>
  <c r="Q94" i="1"/>
  <c r="S94" i="1" s="1"/>
  <c r="Q96" i="1"/>
  <c r="S96" i="1" s="1"/>
  <c r="Q98" i="1"/>
  <c r="S98" i="1" s="1"/>
  <c r="Q100" i="1"/>
  <c r="S100" i="1" s="1"/>
  <c r="Q102" i="1"/>
  <c r="S102" i="1" s="1"/>
  <c r="Q104" i="1"/>
  <c r="S104" i="1" s="1"/>
  <c r="Q6" i="1"/>
  <c r="Q8" i="1"/>
  <c r="Q10" i="1"/>
  <c r="Q12" i="1"/>
  <c r="Q14" i="1"/>
  <c r="S14" i="1" s="1"/>
  <c r="Q16" i="1"/>
  <c r="S16" i="1" s="1"/>
  <c r="Q18" i="1"/>
  <c r="S18" i="1" s="1"/>
  <c r="Q20" i="1"/>
  <c r="S20" i="1" s="1"/>
  <c r="Q22" i="1"/>
  <c r="S22" i="1" s="1"/>
  <c r="Q24" i="1"/>
  <c r="S24" i="1" s="1"/>
  <c r="Q26" i="1"/>
  <c r="S26" i="1" s="1"/>
  <c r="Q28" i="1"/>
  <c r="S28" i="1" s="1"/>
  <c r="Q30" i="1"/>
  <c r="S30" i="1" s="1"/>
  <c r="Q32" i="1"/>
  <c r="S32" i="1" s="1"/>
  <c r="Q34" i="1"/>
  <c r="S34" i="1" s="1"/>
  <c r="Q36" i="1"/>
  <c r="S36" i="1" s="1"/>
  <c r="Q38" i="1"/>
  <c r="S38" i="1" s="1"/>
  <c r="Q40" i="1"/>
  <c r="S40" i="1" s="1"/>
  <c r="Q42" i="1"/>
  <c r="S42" i="1" s="1"/>
  <c r="Q44" i="1"/>
  <c r="S44" i="1" s="1"/>
  <c r="Q46" i="1"/>
  <c r="S46" i="1" s="1"/>
  <c r="Q48" i="1"/>
  <c r="S48" i="1" s="1"/>
  <c r="Q50" i="1"/>
  <c r="S50" i="1" s="1"/>
  <c r="Q52" i="1"/>
  <c r="S52" i="1" s="1"/>
  <c r="Q55" i="1"/>
  <c r="S55" i="1" s="1"/>
  <c r="Q57" i="1"/>
  <c r="S57" i="1" s="1"/>
  <c r="Q59" i="1"/>
  <c r="S59" i="1" s="1"/>
  <c r="Q61" i="1"/>
  <c r="S61" i="1" s="1"/>
  <c r="Q63" i="1"/>
  <c r="S63" i="1" s="1"/>
  <c r="Q65" i="1"/>
  <c r="S65" i="1" s="1"/>
  <c r="Q67" i="1"/>
  <c r="S67" i="1" s="1"/>
  <c r="Q69" i="1"/>
  <c r="S69" i="1" s="1"/>
  <c r="Q71" i="1"/>
  <c r="S71" i="1" s="1"/>
  <c r="Q73" i="1"/>
  <c r="S73" i="1" s="1"/>
  <c r="Q75" i="1"/>
  <c r="S75" i="1" s="1"/>
  <c r="Q77" i="1"/>
  <c r="S77" i="1" s="1"/>
  <c r="Q79" i="1"/>
  <c r="S79" i="1" s="1"/>
  <c r="Q81" i="1"/>
  <c r="S81" i="1" s="1"/>
  <c r="Q83" i="1"/>
  <c r="S83" i="1" s="1"/>
  <c r="Q85" i="1"/>
  <c r="S85" i="1" s="1"/>
  <c r="Q87" i="1"/>
  <c r="S87" i="1" s="1"/>
  <c r="Q89" i="1"/>
  <c r="S89" i="1" s="1"/>
  <c r="Q91" i="1"/>
  <c r="S91" i="1" s="1"/>
  <c r="Q93" i="1"/>
  <c r="S93" i="1" s="1"/>
  <c r="Q95" i="1"/>
  <c r="S95" i="1" s="1"/>
  <c r="Q97" i="1"/>
  <c r="S97" i="1" s="1"/>
  <c r="Q99" i="1"/>
  <c r="S99" i="1" s="1"/>
  <c r="Q101" i="1"/>
  <c r="S101" i="1" s="1"/>
  <c r="Q103" i="1"/>
  <c r="S103" i="1" s="1"/>
  <c r="Q5" i="1"/>
  <c r="V6" i="1"/>
  <c r="BC2167" i="1"/>
  <c r="BQ2167" i="1" s="1"/>
  <c r="BC2185" i="1"/>
  <c r="BG2185" i="1" s="1"/>
  <c r="BF2157" i="1"/>
  <c r="BF2175" i="1"/>
  <c r="BQ2076" i="1"/>
  <c r="BC2077" i="1"/>
  <c r="BQ2094" i="1"/>
  <c r="BC2095" i="1"/>
  <c r="BQ2112" i="1"/>
  <c r="BC2113" i="1"/>
  <c r="BQ2130" i="1"/>
  <c r="BC2131" i="1"/>
  <c r="BQ2148" i="1"/>
  <c r="BC2149" i="1"/>
  <c r="BQ2085" i="1"/>
  <c r="BP2085" i="1"/>
  <c r="BL2085" i="1"/>
  <c r="BH2085" i="1"/>
  <c r="BD2085" i="1"/>
  <c r="BC2086" i="1"/>
  <c r="BD2086" i="1" s="1"/>
  <c r="BN2085" i="1"/>
  <c r="BJ2085" i="1"/>
  <c r="BF2085" i="1"/>
  <c r="BQ2103" i="1"/>
  <c r="BP2103" i="1"/>
  <c r="BL2103" i="1"/>
  <c r="BH2103" i="1"/>
  <c r="BD2103" i="1"/>
  <c r="BC2104" i="1"/>
  <c r="BD2104" i="1" s="1"/>
  <c r="BN2103" i="1"/>
  <c r="BJ2103" i="1"/>
  <c r="BF2103" i="1"/>
  <c r="BQ2121" i="1"/>
  <c r="BP2121" i="1"/>
  <c r="BL2121" i="1"/>
  <c r="BH2121" i="1"/>
  <c r="BD2121" i="1"/>
  <c r="BC2122" i="1"/>
  <c r="BF2122" i="1" s="1"/>
  <c r="BN2121" i="1"/>
  <c r="BJ2121" i="1"/>
  <c r="BF2121" i="1"/>
  <c r="BQ2139" i="1"/>
  <c r="BP2139" i="1"/>
  <c r="BL2139" i="1"/>
  <c r="BH2139" i="1"/>
  <c r="BD2139" i="1"/>
  <c r="BC2140" i="1"/>
  <c r="BD2140" i="1" s="1"/>
  <c r="BN2139" i="1"/>
  <c r="BJ2139" i="1"/>
  <c r="BF2139" i="1"/>
  <c r="BQ2157" i="1"/>
  <c r="BP2157" i="1"/>
  <c r="BL2157" i="1"/>
  <c r="BH2157" i="1"/>
  <c r="BD2157" i="1"/>
  <c r="BQ2175" i="1"/>
  <c r="BP2175" i="1"/>
  <c r="BL2175" i="1"/>
  <c r="BH2175" i="1"/>
  <c r="BD2175" i="1"/>
  <c r="BQ2220" i="1"/>
  <c r="BI2220" i="1"/>
  <c r="BC2221" i="1"/>
  <c r="BG2221" i="1" s="1"/>
  <c r="BM2220" i="1"/>
  <c r="BE2220" i="1"/>
  <c r="BJ2157" i="1"/>
  <c r="BC2158" i="1"/>
  <c r="BD2158" i="1" s="1"/>
  <c r="BJ2175" i="1"/>
  <c r="BC2176" i="1"/>
  <c r="BQ2176" i="1" s="1"/>
  <c r="BP2185" i="1"/>
  <c r="BQ2202" i="1"/>
  <c r="BI2202" i="1"/>
  <c r="BC2203" i="1"/>
  <c r="BG2203" i="1" s="1"/>
  <c r="BM2202" i="1"/>
  <c r="BE2202" i="1"/>
  <c r="BC2168" i="1"/>
  <c r="BC2186" i="1"/>
  <c r="BD2186" i="1" s="1"/>
  <c r="BF2193" i="1"/>
  <c r="BJ2193" i="1"/>
  <c r="BN2193" i="1"/>
  <c r="BC2194" i="1"/>
  <c r="BC2195" i="1" s="1"/>
  <c r="BF2211" i="1"/>
  <c r="BJ2211" i="1"/>
  <c r="BN2211" i="1"/>
  <c r="BC2212" i="1"/>
  <c r="BC2213" i="1" s="1"/>
  <c r="BF2229" i="1"/>
  <c r="BJ2229" i="1"/>
  <c r="BN2229" i="1"/>
  <c r="BC2230" i="1"/>
  <c r="BF2230" i="1" s="1"/>
  <c r="BD2193" i="1"/>
  <c r="BH2193" i="1"/>
  <c r="BL2193" i="1"/>
  <c r="BP2193" i="1"/>
  <c r="BD2211" i="1"/>
  <c r="BH2211" i="1"/>
  <c r="BL2211" i="1"/>
  <c r="BP2211" i="1"/>
  <c r="BD2229" i="1"/>
  <c r="BH2229" i="1"/>
  <c r="BL2229" i="1"/>
  <c r="BP2229" i="1"/>
  <c r="BD2076" i="1"/>
  <c r="BF2076" i="1"/>
  <c r="BH2076" i="1"/>
  <c r="BJ2076" i="1"/>
  <c r="BL2076" i="1"/>
  <c r="BN2076" i="1"/>
  <c r="BP2076" i="1"/>
  <c r="BE2085" i="1"/>
  <c r="BG2085" i="1"/>
  <c r="BI2085" i="1"/>
  <c r="BK2085" i="1"/>
  <c r="BM2085" i="1"/>
  <c r="BO2085" i="1"/>
  <c r="BD2094" i="1"/>
  <c r="BF2094" i="1"/>
  <c r="BH2094" i="1"/>
  <c r="BJ2094" i="1"/>
  <c r="BL2094" i="1"/>
  <c r="BN2094" i="1"/>
  <c r="BP2094" i="1"/>
  <c r="BE2103" i="1"/>
  <c r="BG2103" i="1"/>
  <c r="BI2103" i="1"/>
  <c r="BK2103" i="1"/>
  <c r="BM2103" i="1"/>
  <c r="BO2103" i="1"/>
  <c r="BD2112" i="1"/>
  <c r="BF2112" i="1"/>
  <c r="BH2112" i="1"/>
  <c r="BJ2112" i="1"/>
  <c r="BL2112" i="1"/>
  <c r="BN2112" i="1"/>
  <c r="BP2112" i="1"/>
  <c r="BE2121" i="1"/>
  <c r="BG2121" i="1"/>
  <c r="BI2121" i="1"/>
  <c r="BK2121" i="1"/>
  <c r="BM2121" i="1"/>
  <c r="BO2121" i="1"/>
  <c r="BD2130" i="1"/>
  <c r="BF2130" i="1"/>
  <c r="BH2130" i="1"/>
  <c r="BJ2130" i="1"/>
  <c r="BL2130" i="1"/>
  <c r="BN2130" i="1"/>
  <c r="BP2130" i="1"/>
  <c r="BE2139" i="1"/>
  <c r="BG2139" i="1"/>
  <c r="BI2139" i="1"/>
  <c r="BK2139" i="1"/>
  <c r="BM2139" i="1"/>
  <c r="BO2139" i="1"/>
  <c r="BD2148" i="1"/>
  <c r="BF2148" i="1"/>
  <c r="BH2148" i="1"/>
  <c r="BJ2148" i="1"/>
  <c r="BL2148" i="1"/>
  <c r="BN2148" i="1"/>
  <c r="BP2148" i="1"/>
  <c r="BE2157" i="1"/>
  <c r="BG2157" i="1"/>
  <c r="BI2157" i="1"/>
  <c r="BK2157" i="1"/>
  <c r="BM2157" i="1"/>
  <c r="BO2157" i="1"/>
  <c r="BE2166" i="1"/>
  <c r="BI2166" i="1"/>
  <c r="BM2166" i="1"/>
  <c r="BP2166" i="1"/>
  <c r="BN2166" i="1"/>
  <c r="BL2166" i="1"/>
  <c r="BJ2166" i="1"/>
  <c r="BH2166" i="1"/>
  <c r="BF2166" i="1"/>
  <c r="BD2166" i="1"/>
  <c r="BE2076" i="1"/>
  <c r="BG2076" i="1"/>
  <c r="BI2076" i="1"/>
  <c r="BK2076" i="1"/>
  <c r="BM2076" i="1"/>
  <c r="BO2076" i="1"/>
  <c r="BE2094" i="1"/>
  <c r="BG2094" i="1"/>
  <c r="BI2094" i="1"/>
  <c r="BK2094" i="1"/>
  <c r="BM2094" i="1"/>
  <c r="BO2094" i="1"/>
  <c r="BI2104" i="1"/>
  <c r="BE2112" i="1"/>
  <c r="BG2112" i="1"/>
  <c r="BI2112" i="1"/>
  <c r="BK2112" i="1"/>
  <c r="BM2112" i="1"/>
  <c r="BO2112" i="1"/>
  <c r="BE2130" i="1"/>
  <c r="BG2130" i="1"/>
  <c r="BI2130" i="1"/>
  <c r="BK2130" i="1"/>
  <c r="BM2130" i="1"/>
  <c r="BO2130" i="1"/>
  <c r="BM2140" i="1"/>
  <c r="BE2148" i="1"/>
  <c r="BG2148" i="1"/>
  <c r="BI2148" i="1"/>
  <c r="BK2148" i="1"/>
  <c r="BM2148" i="1"/>
  <c r="BO2148" i="1"/>
  <c r="BG2166" i="1"/>
  <c r="BG2167" i="1" s="1"/>
  <c r="BK2166" i="1"/>
  <c r="BO2166" i="1"/>
  <c r="BO2167" i="1" s="1"/>
  <c r="BE2184" i="1"/>
  <c r="BG2184" i="1"/>
  <c r="BI2184" i="1"/>
  <c r="BK2184" i="1"/>
  <c r="BM2184" i="1"/>
  <c r="BO2184" i="1"/>
  <c r="BQ2184" i="1"/>
  <c r="BP2202" i="1"/>
  <c r="BN2202" i="1"/>
  <c r="BL2202" i="1"/>
  <c r="BJ2202" i="1"/>
  <c r="BH2202" i="1"/>
  <c r="BF2202" i="1"/>
  <c r="BD2202" i="1"/>
  <c r="BP2220" i="1"/>
  <c r="BN2220" i="1"/>
  <c r="BL2220" i="1"/>
  <c r="BJ2220" i="1"/>
  <c r="BH2220" i="1"/>
  <c r="BF2220" i="1"/>
  <c r="BD2220" i="1"/>
  <c r="BI2167" i="1"/>
  <c r="BM2167" i="1"/>
  <c r="BE2175" i="1"/>
  <c r="BG2175" i="1"/>
  <c r="BG2176" i="1" s="1"/>
  <c r="BI2175" i="1"/>
  <c r="BK2175" i="1"/>
  <c r="BK2176" i="1" s="1"/>
  <c r="BM2175" i="1"/>
  <c r="BO2175" i="1"/>
  <c r="BO2176" i="1" s="1"/>
  <c r="BD2184" i="1"/>
  <c r="BF2184" i="1"/>
  <c r="BH2184" i="1"/>
  <c r="BJ2184" i="1"/>
  <c r="BL2184" i="1"/>
  <c r="BN2184" i="1"/>
  <c r="BG2202" i="1"/>
  <c r="BK2202" i="1"/>
  <c r="BO2202" i="1"/>
  <c r="BG2220" i="1"/>
  <c r="BK2220" i="1"/>
  <c r="BO2220" i="1"/>
  <c r="BE2193" i="1"/>
  <c r="BG2193" i="1"/>
  <c r="BI2193" i="1"/>
  <c r="BK2193" i="1"/>
  <c r="BM2193" i="1"/>
  <c r="BO2193" i="1"/>
  <c r="BE2211" i="1"/>
  <c r="BG2211" i="1"/>
  <c r="BI2211" i="1"/>
  <c r="BK2211" i="1"/>
  <c r="BM2211" i="1"/>
  <c r="BO2211" i="1"/>
  <c r="BI2221" i="1"/>
  <c r="BE2229" i="1"/>
  <c r="BG2229" i="1"/>
  <c r="BI2229" i="1"/>
  <c r="BK2229" i="1"/>
  <c r="BM2229" i="1"/>
  <c r="BO2229" i="1"/>
  <c r="BM2185" i="1" l="1"/>
  <c r="BI2185" i="1"/>
  <c r="BL2185" i="1"/>
  <c r="BE2185" i="1"/>
  <c r="BH2185" i="1"/>
  <c r="BD2185" i="1"/>
  <c r="BM2122" i="1"/>
  <c r="BG2086" i="1"/>
  <c r="BI2168" i="1"/>
  <c r="BO2168" i="1"/>
  <c r="BG2168" i="1"/>
  <c r="BD2122" i="1"/>
  <c r="BE2122" i="1"/>
  <c r="BM2113" i="1"/>
  <c r="BI2113" i="1"/>
  <c r="BE2113" i="1"/>
  <c r="BO2086" i="1"/>
  <c r="BL2122" i="1"/>
  <c r="BJ2086" i="1"/>
  <c r="BO2185" i="1"/>
  <c r="BK2185" i="1"/>
  <c r="BN2185" i="1"/>
  <c r="BJ2185" i="1"/>
  <c r="BF2185" i="1"/>
  <c r="BM2168" i="1"/>
  <c r="BQ2185" i="1"/>
  <c r="BM2131" i="1"/>
  <c r="BI2131" i="1"/>
  <c r="BE2131" i="1"/>
  <c r="BI2122" i="1"/>
  <c r="BK2086" i="1"/>
  <c r="BP2122" i="1"/>
  <c r="BH2122" i="1"/>
  <c r="BN2086" i="1"/>
  <c r="BF2086" i="1"/>
  <c r="BL2230" i="1"/>
  <c r="BM2203" i="1"/>
  <c r="V7" i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BE2203" i="1"/>
  <c r="BM2194" i="1"/>
  <c r="BM2195" i="1" s="1"/>
  <c r="BI2194" i="1"/>
  <c r="BI2195" i="1" s="1"/>
  <c r="BE2194" i="1"/>
  <c r="BE2195" i="1" s="1"/>
  <c r="BF2167" i="1"/>
  <c r="BF2168" i="1" s="1"/>
  <c r="BJ2167" i="1"/>
  <c r="BJ2168" i="1" s="1"/>
  <c r="BN2167" i="1"/>
  <c r="BN2168" i="1" s="1"/>
  <c r="BQ2212" i="1"/>
  <c r="BL2186" i="1"/>
  <c r="BO2122" i="1"/>
  <c r="BK2122" i="1"/>
  <c r="BG2122" i="1"/>
  <c r="BM2086" i="1"/>
  <c r="BI2086" i="1"/>
  <c r="BE2086" i="1"/>
  <c r="BN2122" i="1"/>
  <c r="BJ2122" i="1"/>
  <c r="BP2086" i="1"/>
  <c r="BL2086" i="1"/>
  <c r="BH2086" i="1"/>
  <c r="BI2230" i="1"/>
  <c r="BD2230" i="1"/>
  <c r="BJ2176" i="1"/>
  <c r="BH2212" i="1"/>
  <c r="BI2158" i="1"/>
  <c r="BE2140" i="1"/>
  <c r="BQ2186" i="1"/>
  <c r="BP2212" i="1"/>
  <c r="BJ2194" i="1"/>
  <c r="BP2230" i="1"/>
  <c r="BH2230" i="1"/>
  <c r="BM2221" i="1"/>
  <c r="BE2221" i="1"/>
  <c r="BM2212" i="1"/>
  <c r="BM2213" i="1" s="1"/>
  <c r="BE2212" i="1"/>
  <c r="BE2213" i="1" s="1"/>
  <c r="BI2203" i="1"/>
  <c r="BO2186" i="1"/>
  <c r="BK2186" i="1"/>
  <c r="BG2186" i="1"/>
  <c r="BN2186" i="1"/>
  <c r="BJ2186" i="1"/>
  <c r="BF2186" i="1"/>
  <c r="BN2176" i="1"/>
  <c r="BF2176" i="1"/>
  <c r="BD2212" i="1"/>
  <c r="BL2212" i="1"/>
  <c r="BF2194" i="1"/>
  <c r="BN2194" i="1"/>
  <c r="BM2158" i="1"/>
  <c r="BE2158" i="1"/>
  <c r="BM2149" i="1"/>
  <c r="BI2149" i="1"/>
  <c r="BE2149" i="1"/>
  <c r="BI2140" i="1"/>
  <c r="BM2104" i="1"/>
  <c r="BE2104" i="1"/>
  <c r="BM2095" i="1"/>
  <c r="BI2095" i="1"/>
  <c r="BE2095" i="1"/>
  <c r="BM2077" i="1"/>
  <c r="BI2077" i="1"/>
  <c r="BE2077" i="1"/>
  <c r="BN2158" i="1"/>
  <c r="BJ2158" i="1"/>
  <c r="BJ2140" i="1"/>
  <c r="BJ2104" i="1"/>
  <c r="BM2230" i="1"/>
  <c r="BE2230" i="1"/>
  <c r="BN2230" i="1"/>
  <c r="BJ2230" i="1"/>
  <c r="BO2230" i="1"/>
  <c r="BK2230" i="1"/>
  <c r="BG2230" i="1"/>
  <c r="BO2221" i="1"/>
  <c r="BK2221" i="1"/>
  <c r="BO2212" i="1"/>
  <c r="BO2213" i="1" s="1"/>
  <c r="BK2212" i="1"/>
  <c r="BK2213" i="1" s="1"/>
  <c r="BG2212" i="1"/>
  <c r="BG2213" i="1" s="1"/>
  <c r="BO2203" i="1"/>
  <c r="BK2203" i="1"/>
  <c r="BO2194" i="1"/>
  <c r="BO2195" i="1" s="1"/>
  <c r="BK2194" i="1"/>
  <c r="BK2195" i="1" s="1"/>
  <c r="BG2194" i="1"/>
  <c r="BG2195" i="1" s="1"/>
  <c r="BI2212" i="1"/>
  <c r="BI2213" i="1" s="1"/>
  <c r="BQ2194" i="1"/>
  <c r="BM2186" i="1"/>
  <c r="BI2186" i="1"/>
  <c r="BE2186" i="1"/>
  <c r="BH2186" i="1"/>
  <c r="BL2176" i="1"/>
  <c r="BH2176" i="1"/>
  <c r="BD2176" i="1"/>
  <c r="BM2176" i="1"/>
  <c r="BI2176" i="1"/>
  <c r="BE2176" i="1"/>
  <c r="BK2167" i="1"/>
  <c r="BK2168" i="1" s="1"/>
  <c r="BE2167" i="1"/>
  <c r="BE2168" i="1" s="1"/>
  <c r="BF2212" i="1"/>
  <c r="BJ2212" i="1"/>
  <c r="BN2212" i="1"/>
  <c r="BD2194" i="1"/>
  <c r="BH2194" i="1"/>
  <c r="BL2194" i="1"/>
  <c r="BP2194" i="1"/>
  <c r="BQ2158" i="1"/>
  <c r="BK2158" i="1"/>
  <c r="BG2158" i="1"/>
  <c r="BO2149" i="1"/>
  <c r="BK2149" i="1"/>
  <c r="BG2149" i="1"/>
  <c r="BO2140" i="1"/>
  <c r="BK2140" i="1"/>
  <c r="BG2140" i="1"/>
  <c r="BO2131" i="1"/>
  <c r="BK2131" i="1"/>
  <c r="BG2131" i="1"/>
  <c r="BO2113" i="1"/>
  <c r="BK2113" i="1"/>
  <c r="BG2113" i="1"/>
  <c r="BO2104" i="1"/>
  <c r="BK2104" i="1"/>
  <c r="BG2104" i="1"/>
  <c r="BO2095" i="1"/>
  <c r="BK2095" i="1"/>
  <c r="BG2095" i="1"/>
  <c r="BO2077" i="1"/>
  <c r="BK2077" i="1"/>
  <c r="BG2077" i="1"/>
  <c r="BD2167" i="1"/>
  <c r="BH2167" i="1"/>
  <c r="BL2167" i="1"/>
  <c r="BP2167" i="1"/>
  <c r="BF2158" i="1"/>
  <c r="BN2140" i="1"/>
  <c r="BF2140" i="1"/>
  <c r="BN2104" i="1"/>
  <c r="BF2104" i="1"/>
  <c r="BD2168" i="1"/>
  <c r="BH2168" i="1"/>
  <c r="BL2168" i="1"/>
  <c r="BP2168" i="1"/>
  <c r="BP2158" i="1"/>
  <c r="BL2158" i="1"/>
  <c r="BH2158" i="1"/>
  <c r="BP2140" i="1"/>
  <c r="BL2140" i="1"/>
  <c r="BH2140" i="1"/>
  <c r="BP2104" i="1"/>
  <c r="BL2104" i="1"/>
  <c r="BH2104" i="1"/>
  <c r="BQ2230" i="1"/>
  <c r="BC2231" i="1"/>
  <c r="BQ2213" i="1"/>
  <c r="BC2214" i="1"/>
  <c r="BN2213" i="1"/>
  <c r="BJ2213" i="1"/>
  <c r="BF2213" i="1"/>
  <c r="BP2213" i="1"/>
  <c r="BL2213" i="1"/>
  <c r="BH2213" i="1"/>
  <c r="BD2213" i="1"/>
  <c r="BQ2195" i="1"/>
  <c r="BC2196" i="1"/>
  <c r="BN2195" i="1"/>
  <c r="BJ2195" i="1"/>
  <c r="BF2195" i="1"/>
  <c r="BP2195" i="1"/>
  <c r="BL2195" i="1"/>
  <c r="BH2195" i="1"/>
  <c r="BD2195" i="1"/>
  <c r="BP2186" i="1"/>
  <c r="BC2187" i="1"/>
  <c r="BQ2168" i="1"/>
  <c r="BC2169" i="1"/>
  <c r="BQ2203" i="1"/>
  <c r="BP2203" i="1"/>
  <c r="BL2203" i="1"/>
  <c r="BH2203" i="1"/>
  <c r="BD2203" i="1"/>
  <c r="BC2204" i="1"/>
  <c r="BN2203" i="1"/>
  <c r="BJ2203" i="1"/>
  <c r="BF2203" i="1"/>
  <c r="BP2176" i="1"/>
  <c r="BC2177" i="1"/>
  <c r="BQ2122" i="1"/>
  <c r="BC2123" i="1"/>
  <c r="BQ2086" i="1"/>
  <c r="BC2087" i="1"/>
  <c r="BO2158" i="1"/>
  <c r="BC2159" i="1"/>
  <c r="BQ2221" i="1"/>
  <c r="BP2221" i="1"/>
  <c r="BL2221" i="1"/>
  <c r="BH2221" i="1"/>
  <c r="BD2221" i="1"/>
  <c r="BC2222" i="1"/>
  <c r="BN2221" i="1"/>
  <c r="BJ2221" i="1"/>
  <c r="BF2221" i="1"/>
  <c r="BQ2140" i="1"/>
  <c r="BC2141" i="1"/>
  <c r="BQ2104" i="1"/>
  <c r="BC2105" i="1"/>
  <c r="BC2069" i="1"/>
  <c r="BQ2149" i="1"/>
  <c r="BP2149" i="1"/>
  <c r="BL2149" i="1"/>
  <c r="BH2149" i="1"/>
  <c r="BD2149" i="1"/>
  <c r="BC2150" i="1"/>
  <c r="BN2149" i="1"/>
  <c r="BJ2149" i="1"/>
  <c r="BF2149" i="1"/>
  <c r="BQ2131" i="1"/>
  <c r="BP2131" i="1"/>
  <c r="BL2131" i="1"/>
  <c r="BH2131" i="1"/>
  <c r="BD2131" i="1"/>
  <c r="BC2132" i="1"/>
  <c r="BN2131" i="1"/>
  <c r="BJ2131" i="1"/>
  <c r="BF2131" i="1"/>
  <c r="BQ2113" i="1"/>
  <c r="BP2113" i="1"/>
  <c r="BL2113" i="1"/>
  <c r="BH2113" i="1"/>
  <c r="BD2113" i="1"/>
  <c r="BC2114" i="1"/>
  <c r="BN2113" i="1"/>
  <c r="BJ2113" i="1"/>
  <c r="BF2113" i="1"/>
  <c r="BQ2095" i="1"/>
  <c r="BP2095" i="1"/>
  <c r="BL2095" i="1"/>
  <c r="BH2095" i="1"/>
  <c r="BD2095" i="1"/>
  <c r="BC2096" i="1"/>
  <c r="BN2095" i="1"/>
  <c r="BJ2095" i="1"/>
  <c r="BF2095" i="1"/>
  <c r="BQ2077" i="1"/>
  <c r="BP2077" i="1"/>
  <c r="BL2077" i="1"/>
  <c r="BH2077" i="1"/>
  <c r="BD2077" i="1"/>
  <c r="BC2078" i="1"/>
  <c r="BN2077" i="1"/>
  <c r="BJ2077" i="1"/>
  <c r="BF2077" i="1"/>
  <c r="W14" i="1" l="1"/>
  <c r="W15" i="1" s="1"/>
  <c r="W16" i="1" s="1"/>
  <c r="W17" i="1" s="1"/>
  <c r="W18" i="1" s="1"/>
  <c r="W19" i="1" s="1"/>
  <c r="W20" i="1" s="1"/>
  <c r="W21" i="1" s="1"/>
  <c r="W22" i="1" s="1"/>
  <c r="W23" i="1" s="1"/>
  <c r="V25" i="1"/>
  <c r="V26" i="1" s="1"/>
  <c r="V27" i="1" s="1"/>
  <c r="V28" i="1" s="1"/>
  <c r="V29" i="1" s="1"/>
  <c r="V30" i="1" s="1"/>
  <c r="V31" i="1" s="1"/>
  <c r="V32" i="1" s="1"/>
  <c r="V33" i="1" s="1"/>
  <c r="V34" i="1" s="1"/>
  <c r="W24" i="1"/>
  <c r="W25" i="1" s="1"/>
  <c r="W26" i="1" s="1"/>
  <c r="W27" i="1" s="1"/>
  <c r="W28" i="1" s="1"/>
  <c r="W29" i="1" s="1"/>
  <c r="W30" i="1" s="1"/>
  <c r="W31" i="1" s="1"/>
  <c r="W32" i="1" s="1"/>
  <c r="W33" i="1" s="1"/>
  <c r="BQ2078" i="1"/>
  <c r="BC2079" i="1"/>
  <c r="BF2078" i="1"/>
  <c r="BJ2078" i="1"/>
  <c r="BN2078" i="1"/>
  <c r="BE2078" i="1"/>
  <c r="BI2078" i="1"/>
  <c r="BM2078" i="1"/>
  <c r="BD2078" i="1"/>
  <c r="BH2078" i="1"/>
  <c r="BL2078" i="1"/>
  <c r="BP2078" i="1"/>
  <c r="BG2078" i="1"/>
  <c r="BK2078" i="1"/>
  <c r="BO2078" i="1"/>
  <c r="BQ2114" i="1"/>
  <c r="BC2115" i="1"/>
  <c r="BF2114" i="1"/>
  <c r="BJ2114" i="1"/>
  <c r="BN2114" i="1"/>
  <c r="BE2114" i="1"/>
  <c r="BI2114" i="1"/>
  <c r="BM2114" i="1"/>
  <c r="BD2114" i="1"/>
  <c r="BH2114" i="1"/>
  <c r="BL2114" i="1"/>
  <c r="BP2114" i="1"/>
  <c r="BG2114" i="1"/>
  <c r="BK2114" i="1"/>
  <c r="BO2114" i="1"/>
  <c r="BQ2150" i="1"/>
  <c r="BC2151" i="1"/>
  <c r="BF2150" i="1"/>
  <c r="BJ2150" i="1"/>
  <c r="BN2150" i="1"/>
  <c r="BD2150" i="1"/>
  <c r="BH2150" i="1"/>
  <c r="BL2150" i="1"/>
  <c r="BP2150" i="1"/>
  <c r="BG2150" i="1"/>
  <c r="BK2150" i="1"/>
  <c r="BO2150" i="1"/>
  <c r="BI2150" i="1"/>
  <c r="BE2150" i="1"/>
  <c r="BM2150" i="1"/>
  <c r="BQ2069" i="1"/>
  <c r="BC2070" i="1"/>
  <c r="BN2069" i="1"/>
  <c r="BJ2069" i="1"/>
  <c r="BF2069" i="1"/>
  <c r="BP2069" i="1"/>
  <c r="BL2069" i="1"/>
  <c r="BH2069" i="1"/>
  <c r="BD2069" i="1"/>
  <c r="BE2069" i="1"/>
  <c r="BI2069" i="1"/>
  <c r="BM2069" i="1"/>
  <c r="BG2069" i="1"/>
  <c r="BK2069" i="1"/>
  <c r="BO2069" i="1"/>
  <c r="BQ2105" i="1"/>
  <c r="BC2106" i="1"/>
  <c r="BN2105" i="1"/>
  <c r="BJ2105" i="1"/>
  <c r="BF2105" i="1"/>
  <c r="BP2105" i="1"/>
  <c r="BL2105" i="1"/>
  <c r="BH2105" i="1"/>
  <c r="BD2105" i="1"/>
  <c r="BG2105" i="1"/>
  <c r="BK2105" i="1"/>
  <c r="BO2105" i="1"/>
  <c r="BE2105" i="1"/>
  <c r="BI2105" i="1"/>
  <c r="BM2105" i="1"/>
  <c r="BQ2141" i="1"/>
  <c r="BC2142" i="1"/>
  <c r="BN2141" i="1"/>
  <c r="BJ2141" i="1"/>
  <c r="BF2141" i="1"/>
  <c r="BP2141" i="1"/>
  <c r="BL2141" i="1"/>
  <c r="BH2141" i="1"/>
  <c r="BD2141" i="1"/>
  <c r="BG2141" i="1"/>
  <c r="BK2141" i="1"/>
  <c r="BO2141" i="1"/>
  <c r="BE2141" i="1"/>
  <c r="BI2141" i="1"/>
  <c r="BM2141" i="1"/>
  <c r="BQ2087" i="1"/>
  <c r="BC2088" i="1"/>
  <c r="BN2087" i="1"/>
  <c r="BJ2087" i="1"/>
  <c r="BF2087" i="1"/>
  <c r="BP2087" i="1"/>
  <c r="BL2087" i="1"/>
  <c r="BH2087" i="1"/>
  <c r="BD2087" i="1"/>
  <c r="BG2087" i="1"/>
  <c r="BK2087" i="1"/>
  <c r="BO2087" i="1"/>
  <c r="BE2087" i="1"/>
  <c r="BI2087" i="1"/>
  <c r="BM2087" i="1"/>
  <c r="BQ2123" i="1"/>
  <c r="BC2124" i="1"/>
  <c r="BN2123" i="1"/>
  <c r="BJ2123" i="1"/>
  <c r="BF2123" i="1"/>
  <c r="BP2123" i="1"/>
  <c r="BL2123" i="1"/>
  <c r="BH2123" i="1"/>
  <c r="BD2123" i="1"/>
  <c r="BG2123" i="1"/>
  <c r="BK2123" i="1"/>
  <c r="BO2123" i="1"/>
  <c r="BE2123" i="1"/>
  <c r="BI2123" i="1"/>
  <c r="BM2123" i="1"/>
  <c r="BQ2177" i="1"/>
  <c r="BC2178" i="1"/>
  <c r="BN2177" i="1"/>
  <c r="BJ2177" i="1"/>
  <c r="BF2177" i="1"/>
  <c r="BL2177" i="1"/>
  <c r="BD2177" i="1"/>
  <c r="BP2177" i="1"/>
  <c r="BH2177" i="1"/>
  <c r="BG2177" i="1"/>
  <c r="BK2177" i="1"/>
  <c r="BO2177" i="1"/>
  <c r="BE2177" i="1"/>
  <c r="BM2177" i="1"/>
  <c r="BI2177" i="1"/>
  <c r="BC2197" i="1"/>
  <c r="BP2196" i="1"/>
  <c r="BL2196" i="1"/>
  <c r="BH2196" i="1"/>
  <c r="BD2196" i="1"/>
  <c r="BK2196" i="1"/>
  <c r="BE2196" i="1"/>
  <c r="BM2196" i="1"/>
  <c r="BN2196" i="1"/>
  <c r="BF2196" i="1"/>
  <c r="BG2196" i="1"/>
  <c r="BI2196" i="1"/>
  <c r="BJ2196" i="1"/>
  <c r="BO2196" i="1"/>
  <c r="BQ2196" i="1"/>
  <c r="BQ2096" i="1"/>
  <c r="BC2097" i="1"/>
  <c r="BF2096" i="1"/>
  <c r="BJ2096" i="1"/>
  <c r="BN2096" i="1"/>
  <c r="BE2096" i="1"/>
  <c r="BI2096" i="1"/>
  <c r="BM2096" i="1"/>
  <c r="BD2096" i="1"/>
  <c r="BH2096" i="1"/>
  <c r="BL2096" i="1"/>
  <c r="BP2096" i="1"/>
  <c r="BG2096" i="1"/>
  <c r="BK2096" i="1"/>
  <c r="BO2096" i="1"/>
  <c r="BQ2132" i="1"/>
  <c r="BC2133" i="1"/>
  <c r="BF2132" i="1"/>
  <c r="BJ2132" i="1"/>
  <c r="BN2132" i="1"/>
  <c r="BD2132" i="1"/>
  <c r="BH2132" i="1"/>
  <c r="BL2132" i="1"/>
  <c r="BP2132" i="1"/>
  <c r="BG2132" i="1"/>
  <c r="BK2132" i="1"/>
  <c r="BO2132" i="1"/>
  <c r="BI2132" i="1"/>
  <c r="BE2132" i="1"/>
  <c r="BM2132" i="1"/>
  <c r="BC2223" i="1"/>
  <c r="BM2222" i="1"/>
  <c r="BE2222" i="1"/>
  <c r="BQ2222" i="1"/>
  <c r="BI2222" i="1"/>
  <c r="BP2222" i="1"/>
  <c r="BL2222" i="1"/>
  <c r="BH2222" i="1"/>
  <c r="BD2222" i="1"/>
  <c r="BK2222" i="1"/>
  <c r="BN2222" i="1"/>
  <c r="BF2222" i="1"/>
  <c r="BO2222" i="1"/>
  <c r="BJ2222" i="1"/>
  <c r="BG2222" i="1"/>
  <c r="BQ2159" i="1"/>
  <c r="BC2160" i="1"/>
  <c r="BN2159" i="1"/>
  <c r="BJ2159" i="1"/>
  <c r="BF2159" i="1"/>
  <c r="BL2159" i="1"/>
  <c r="BD2159" i="1"/>
  <c r="BP2159" i="1"/>
  <c r="BH2159" i="1"/>
  <c r="BG2159" i="1"/>
  <c r="BK2159" i="1"/>
  <c r="BO2159" i="1"/>
  <c r="BE2159" i="1"/>
  <c r="BM2159" i="1"/>
  <c r="BI2159" i="1"/>
  <c r="BC2205" i="1"/>
  <c r="BM2204" i="1"/>
  <c r="BE2204" i="1"/>
  <c r="BQ2204" i="1"/>
  <c r="BI2204" i="1"/>
  <c r="BP2204" i="1"/>
  <c r="BL2204" i="1"/>
  <c r="BH2204" i="1"/>
  <c r="BD2204" i="1"/>
  <c r="BK2204" i="1"/>
  <c r="BJ2204" i="1"/>
  <c r="BO2204" i="1"/>
  <c r="BN2204" i="1"/>
  <c r="BF2204" i="1"/>
  <c r="BG2204" i="1"/>
  <c r="BQ2169" i="1"/>
  <c r="BC2170" i="1"/>
  <c r="BN2169" i="1"/>
  <c r="BJ2169" i="1"/>
  <c r="BF2169" i="1"/>
  <c r="BP2169" i="1"/>
  <c r="BH2169" i="1"/>
  <c r="BL2169" i="1"/>
  <c r="BD2169" i="1"/>
  <c r="BG2169" i="1"/>
  <c r="BK2169" i="1"/>
  <c r="BO2169" i="1"/>
  <c r="BI2169" i="1"/>
  <c r="BE2169" i="1"/>
  <c r="BM2169" i="1"/>
  <c r="BQ2187" i="1"/>
  <c r="BC2188" i="1"/>
  <c r="BN2187" i="1"/>
  <c r="BJ2187" i="1"/>
  <c r="BF2187" i="1"/>
  <c r="BP2187" i="1"/>
  <c r="BH2187" i="1"/>
  <c r="BL2187" i="1"/>
  <c r="BD2187" i="1"/>
  <c r="BG2187" i="1"/>
  <c r="BK2187" i="1"/>
  <c r="BO2187" i="1"/>
  <c r="BI2187" i="1"/>
  <c r="BE2187" i="1"/>
  <c r="BM2187" i="1"/>
  <c r="BC2215" i="1"/>
  <c r="BP2214" i="1"/>
  <c r="BL2214" i="1"/>
  <c r="BH2214" i="1"/>
  <c r="BD2214" i="1"/>
  <c r="BK2214" i="1"/>
  <c r="BE2214" i="1"/>
  <c r="BM2214" i="1"/>
  <c r="BJ2214" i="1"/>
  <c r="BG2214" i="1"/>
  <c r="BI2214" i="1"/>
  <c r="BN2214" i="1"/>
  <c r="BF2214" i="1"/>
  <c r="BO2214" i="1"/>
  <c r="BQ2214" i="1"/>
  <c r="BQ2231" i="1"/>
  <c r="BC2232" i="1"/>
  <c r="BN2231" i="1"/>
  <c r="BJ2231" i="1"/>
  <c r="BF2231" i="1"/>
  <c r="BP2231" i="1"/>
  <c r="BL2231" i="1"/>
  <c r="BH2231" i="1"/>
  <c r="BD2231" i="1"/>
  <c r="BG2231" i="1"/>
  <c r="BK2231" i="1"/>
  <c r="BO2231" i="1"/>
  <c r="BE2231" i="1"/>
  <c r="BM2231" i="1"/>
  <c r="BI2231" i="1"/>
  <c r="V35" i="1" l="1"/>
  <c r="V36" i="1" s="1"/>
  <c r="V37" i="1" s="1"/>
  <c r="V38" i="1" s="1"/>
  <c r="V39" i="1" s="1"/>
  <c r="V40" i="1" s="1"/>
  <c r="V41" i="1" s="1"/>
  <c r="V42" i="1" s="1"/>
  <c r="V43" i="1" s="1"/>
  <c r="V44" i="1" s="1"/>
  <c r="W34" i="1"/>
  <c r="W35" i="1" s="1"/>
  <c r="W36" i="1" s="1"/>
  <c r="W37" i="1" s="1"/>
  <c r="W38" i="1" s="1"/>
  <c r="W39" i="1" s="1"/>
  <c r="W40" i="1" s="1"/>
  <c r="W41" i="1" s="1"/>
  <c r="W42" i="1" s="1"/>
  <c r="W43" i="1" s="1"/>
  <c r="BQ2232" i="1"/>
  <c r="BC2233" i="1"/>
  <c r="BF2232" i="1"/>
  <c r="BJ2232" i="1"/>
  <c r="BN2232" i="1"/>
  <c r="BH2232" i="1"/>
  <c r="BP2232" i="1"/>
  <c r="BE2232" i="1"/>
  <c r="BI2232" i="1"/>
  <c r="BM2232" i="1"/>
  <c r="BD2232" i="1"/>
  <c r="BL2232" i="1"/>
  <c r="BG2232" i="1"/>
  <c r="BK2232" i="1"/>
  <c r="BO2232" i="1"/>
  <c r="BQ2215" i="1"/>
  <c r="BP2215" i="1"/>
  <c r="BL2215" i="1"/>
  <c r="BH2215" i="1"/>
  <c r="BD2215" i="1"/>
  <c r="BC2216" i="1"/>
  <c r="BN2215" i="1"/>
  <c r="BJ2215" i="1"/>
  <c r="BF2215" i="1"/>
  <c r="BE2215" i="1"/>
  <c r="BI2215" i="1"/>
  <c r="BM2215" i="1"/>
  <c r="BG2215" i="1"/>
  <c r="BO2215" i="1"/>
  <c r="BK2215" i="1"/>
  <c r="BP2188" i="1"/>
  <c r="BC2189" i="1"/>
  <c r="BG2188" i="1"/>
  <c r="BK2188" i="1"/>
  <c r="BO2188" i="1"/>
  <c r="BF2188" i="1"/>
  <c r="BJ2188" i="1"/>
  <c r="BN2188" i="1"/>
  <c r="BI2188" i="1"/>
  <c r="BQ2188" i="1"/>
  <c r="BD2188" i="1"/>
  <c r="BL2188" i="1"/>
  <c r="BE2188" i="1"/>
  <c r="BM2188" i="1"/>
  <c r="BH2188" i="1"/>
  <c r="BQ2170" i="1"/>
  <c r="BC2171" i="1"/>
  <c r="BE2170" i="1"/>
  <c r="BM2170" i="1"/>
  <c r="BP2170" i="1"/>
  <c r="BL2170" i="1"/>
  <c r="BH2170" i="1"/>
  <c r="BD2170" i="1"/>
  <c r="BI2170" i="1"/>
  <c r="BN2170" i="1"/>
  <c r="BJ2170" i="1"/>
  <c r="BF2170" i="1"/>
  <c r="BK2170" i="1"/>
  <c r="BG2170" i="1"/>
  <c r="BO2170" i="1"/>
  <c r="BQ2205" i="1"/>
  <c r="BC2206" i="1"/>
  <c r="BN2205" i="1"/>
  <c r="BJ2205" i="1"/>
  <c r="BF2205" i="1"/>
  <c r="BP2205" i="1"/>
  <c r="BL2205" i="1"/>
  <c r="BH2205" i="1"/>
  <c r="BD2205" i="1"/>
  <c r="BE2205" i="1"/>
  <c r="BI2205" i="1"/>
  <c r="BM2205" i="1"/>
  <c r="BG2205" i="1"/>
  <c r="BO2205" i="1"/>
  <c r="BK2205" i="1"/>
  <c r="BQ2097" i="1"/>
  <c r="BC2098" i="1"/>
  <c r="BN2097" i="1"/>
  <c r="BJ2097" i="1"/>
  <c r="BF2097" i="1"/>
  <c r="BP2097" i="1"/>
  <c r="BL2097" i="1"/>
  <c r="BH2097" i="1"/>
  <c r="BD2097" i="1"/>
  <c r="BE2097" i="1"/>
  <c r="BI2097" i="1"/>
  <c r="BM2097" i="1"/>
  <c r="BG2097" i="1"/>
  <c r="BK2097" i="1"/>
  <c r="BO2097" i="1"/>
  <c r="BQ2197" i="1"/>
  <c r="BP2197" i="1"/>
  <c r="BL2197" i="1"/>
  <c r="BH2197" i="1"/>
  <c r="BD2197" i="1"/>
  <c r="BC2198" i="1"/>
  <c r="BN2197" i="1"/>
  <c r="BJ2197" i="1"/>
  <c r="BF2197" i="1"/>
  <c r="BE2197" i="1"/>
  <c r="BI2197" i="1"/>
  <c r="BM2197" i="1"/>
  <c r="BG2197" i="1"/>
  <c r="BO2197" i="1"/>
  <c r="BK2197" i="1"/>
  <c r="BP2178" i="1"/>
  <c r="BC2179" i="1"/>
  <c r="BE2178" i="1"/>
  <c r="BI2178" i="1"/>
  <c r="BM2178" i="1"/>
  <c r="BQ2178" i="1"/>
  <c r="BF2178" i="1"/>
  <c r="BJ2178" i="1"/>
  <c r="BN2178" i="1"/>
  <c r="BK2178" i="1"/>
  <c r="BH2178" i="1"/>
  <c r="BG2178" i="1"/>
  <c r="BO2178" i="1"/>
  <c r="BD2178" i="1"/>
  <c r="BL2178" i="1"/>
  <c r="BQ2088" i="1"/>
  <c r="BC2089" i="1"/>
  <c r="BF2088" i="1"/>
  <c r="BJ2088" i="1"/>
  <c r="BN2088" i="1"/>
  <c r="BE2088" i="1"/>
  <c r="BI2088" i="1"/>
  <c r="BM2088" i="1"/>
  <c r="BD2088" i="1"/>
  <c r="BH2088" i="1"/>
  <c r="BL2088" i="1"/>
  <c r="BP2088" i="1"/>
  <c r="BG2088" i="1"/>
  <c r="BK2088" i="1"/>
  <c r="BO2088" i="1"/>
  <c r="BQ2106" i="1"/>
  <c r="BC2107" i="1"/>
  <c r="BF2106" i="1"/>
  <c r="BJ2106" i="1"/>
  <c r="BN2106" i="1"/>
  <c r="BE2106" i="1"/>
  <c r="BI2106" i="1"/>
  <c r="BM2106" i="1"/>
  <c r="BD2106" i="1"/>
  <c r="BH2106" i="1"/>
  <c r="BL2106" i="1"/>
  <c r="BP2106" i="1"/>
  <c r="BG2106" i="1"/>
  <c r="BK2106" i="1"/>
  <c r="BO2106" i="1"/>
  <c r="BQ2151" i="1"/>
  <c r="BC2152" i="1"/>
  <c r="BN2151" i="1"/>
  <c r="BJ2151" i="1"/>
  <c r="BF2151" i="1"/>
  <c r="BP2151" i="1"/>
  <c r="BL2151" i="1"/>
  <c r="BH2151" i="1"/>
  <c r="BD2151" i="1"/>
  <c r="BE2151" i="1"/>
  <c r="BI2151" i="1"/>
  <c r="BM2151" i="1"/>
  <c r="BG2151" i="1"/>
  <c r="BK2151" i="1"/>
  <c r="BO2151" i="1"/>
  <c r="BQ2079" i="1"/>
  <c r="BC2080" i="1"/>
  <c r="BN2079" i="1"/>
  <c r="BJ2079" i="1"/>
  <c r="BF2079" i="1"/>
  <c r="BP2079" i="1"/>
  <c r="BL2079" i="1"/>
  <c r="BH2079" i="1"/>
  <c r="BD2079" i="1"/>
  <c r="BE2079" i="1"/>
  <c r="BI2079" i="1"/>
  <c r="BM2079" i="1"/>
  <c r="BG2079" i="1"/>
  <c r="BK2079" i="1"/>
  <c r="BO2079" i="1"/>
  <c r="BQ2160" i="1"/>
  <c r="BI2160" i="1"/>
  <c r="BC2161" i="1"/>
  <c r="BE2160" i="1"/>
  <c r="BM2160" i="1"/>
  <c r="BN2160" i="1"/>
  <c r="BJ2160" i="1"/>
  <c r="BF2160" i="1"/>
  <c r="BK2160" i="1"/>
  <c r="BP2160" i="1"/>
  <c r="BL2160" i="1"/>
  <c r="BH2160" i="1"/>
  <c r="BD2160" i="1"/>
  <c r="BG2160" i="1"/>
  <c r="BO2160" i="1"/>
  <c r="BQ2223" i="1"/>
  <c r="BC2224" i="1"/>
  <c r="BN2223" i="1"/>
  <c r="BJ2223" i="1"/>
  <c r="BF2223" i="1"/>
  <c r="BP2223" i="1"/>
  <c r="BL2223" i="1"/>
  <c r="BH2223" i="1"/>
  <c r="BD2223" i="1"/>
  <c r="BE2223" i="1"/>
  <c r="BI2223" i="1"/>
  <c r="BM2223" i="1"/>
  <c r="BG2223" i="1"/>
  <c r="BO2223" i="1"/>
  <c r="BK2223" i="1"/>
  <c r="BQ2133" i="1"/>
  <c r="BC2134" i="1"/>
  <c r="BN2133" i="1"/>
  <c r="BJ2133" i="1"/>
  <c r="BF2133" i="1"/>
  <c r="BP2133" i="1"/>
  <c r="BL2133" i="1"/>
  <c r="BH2133" i="1"/>
  <c r="BD2133" i="1"/>
  <c r="BE2133" i="1"/>
  <c r="BI2133" i="1"/>
  <c r="BM2133" i="1"/>
  <c r="BG2133" i="1"/>
  <c r="BK2133" i="1"/>
  <c r="BO2133" i="1"/>
  <c r="BQ2124" i="1"/>
  <c r="BC2125" i="1"/>
  <c r="BF2124" i="1"/>
  <c r="BJ2124" i="1"/>
  <c r="BN2124" i="1"/>
  <c r="BE2124" i="1"/>
  <c r="BI2124" i="1"/>
  <c r="BM2124" i="1"/>
  <c r="BD2124" i="1"/>
  <c r="BH2124" i="1"/>
  <c r="BL2124" i="1"/>
  <c r="BP2124" i="1"/>
  <c r="BG2124" i="1"/>
  <c r="BK2124" i="1"/>
  <c r="BO2124" i="1"/>
  <c r="BQ2142" i="1"/>
  <c r="BC2143" i="1"/>
  <c r="BF2142" i="1"/>
  <c r="BJ2142" i="1"/>
  <c r="BN2142" i="1"/>
  <c r="BD2142" i="1"/>
  <c r="BH2142" i="1"/>
  <c r="BL2142" i="1"/>
  <c r="BP2142" i="1"/>
  <c r="BG2142" i="1"/>
  <c r="BK2142" i="1"/>
  <c r="BO2142" i="1"/>
  <c r="BE2142" i="1"/>
  <c r="BM2142" i="1"/>
  <c r="BI2142" i="1"/>
  <c r="BM2070" i="1"/>
  <c r="BC2071" i="1"/>
  <c r="BE2070" i="1"/>
  <c r="BP2070" i="1"/>
  <c r="BL2070" i="1"/>
  <c r="BH2070" i="1"/>
  <c r="BD2070" i="1"/>
  <c r="BG2070" i="1"/>
  <c r="BO2070" i="1"/>
  <c r="BI2070" i="1"/>
  <c r="BQ2070" i="1"/>
  <c r="BN2070" i="1"/>
  <c r="BJ2070" i="1"/>
  <c r="BF2070" i="1"/>
  <c r="BK2070" i="1"/>
  <c r="BQ2115" i="1"/>
  <c r="BC2116" i="1"/>
  <c r="BN2115" i="1"/>
  <c r="BJ2115" i="1"/>
  <c r="BF2115" i="1"/>
  <c r="BP2115" i="1"/>
  <c r="BL2115" i="1"/>
  <c r="BH2115" i="1"/>
  <c r="BD2115" i="1"/>
  <c r="BE2115" i="1"/>
  <c r="BI2115" i="1"/>
  <c r="BM2115" i="1"/>
  <c r="BG2115" i="1"/>
  <c r="BK2115" i="1"/>
  <c r="BO2115" i="1"/>
  <c r="V45" i="1" l="1"/>
  <c r="V46" i="1" s="1"/>
  <c r="V47" i="1" s="1"/>
  <c r="V48" i="1" s="1"/>
  <c r="V49" i="1" s="1"/>
  <c r="V50" i="1" s="1"/>
  <c r="V51" i="1" s="1"/>
  <c r="V52" i="1" s="1"/>
  <c r="V53" i="1" s="1"/>
  <c r="V54" i="1" s="1"/>
  <c r="W44" i="1"/>
  <c r="W45" i="1" s="1"/>
  <c r="W46" i="1" s="1"/>
  <c r="W47" i="1" s="1"/>
  <c r="W48" i="1" s="1"/>
  <c r="W49" i="1" s="1"/>
  <c r="W50" i="1" s="1"/>
  <c r="W51" i="1" s="1"/>
  <c r="W52" i="1" s="1"/>
  <c r="W53" i="1" s="1"/>
  <c r="BQ2116" i="1"/>
  <c r="BC2117" i="1"/>
  <c r="BD2116" i="1"/>
  <c r="BH2116" i="1"/>
  <c r="BL2116" i="1"/>
  <c r="BP2116" i="1"/>
  <c r="BE2116" i="1"/>
  <c r="BI2116" i="1"/>
  <c r="BM2116" i="1"/>
  <c r="BF2116" i="1"/>
  <c r="BJ2116" i="1"/>
  <c r="BN2116" i="1"/>
  <c r="BG2116" i="1"/>
  <c r="BK2116" i="1"/>
  <c r="BO2116" i="1"/>
  <c r="BQ2143" i="1"/>
  <c r="BP2143" i="1"/>
  <c r="BL2143" i="1"/>
  <c r="BH2143" i="1"/>
  <c r="BD2143" i="1"/>
  <c r="BC2144" i="1"/>
  <c r="BN2143" i="1"/>
  <c r="BJ2143" i="1"/>
  <c r="BF2143" i="1"/>
  <c r="BE2143" i="1"/>
  <c r="BI2143" i="1"/>
  <c r="BM2143" i="1"/>
  <c r="BG2143" i="1"/>
  <c r="BK2143" i="1"/>
  <c r="BO2143" i="1"/>
  <c r="BQ2134" i="1"/>
  <c r="BC2135" i="1"/>
  <c r="BD2134" i="1"/>
  <c r="BH2134" i="1"/>
  <c r="BL2134" i="1"/>
  <c r="BP2134" i="1"/>
  <c r="BF2134" i="1"/>
  <c r="BJ2134" i="1"/>
  <c r="BN2134" i="1"/>
  <c r="BG2134" i="1"/>
  <c r="BK2134" i="1"/>
  <c r="BO2134" i="1"/>
  <c r="BE2134" i="1"/>
  <c r="BM2134" i="1"/>
  <c r="BI2134" i="1"/>
  <c r="BQ2152" i="1"/>
  <c r="BC2153" i="1"/>
  <c r="BD2152" i="1"/>
  <c r="BH2152" i="1"/>
  <c r="BL2152" i="1"/>
  <c r="BP2152" i="1"/>
  <c r="BF2152" i="1"/>
  <c r="BJ2152" i="1"/>
  <c r="BN2152" i="1"/>
  <c r="BG2152" i="1"/>
  <c r="BK2152" i="1"/>
  <c r="BO2152" i="1"/>
  <c r="BE2152" i="1"/>
  <c r="BM2152" i="1"/>
  <c r="BI2152" i="1"/>
  <c r="BQ2089" i="1"/>
  <c r="BP2089" i="1"/>
  <c r="BL2089" i="1"/>
  <c r="BH2089" i="1"/>
  <c r="BD2089" i="1"/>
  <c r="BC2090" i="1"/>
  <c r="BN2089" i="1"/>
  <c r="BJ2089" i="1"/>
  <c r="BF2089" i="1"/>
  <c r="BE2089" i="1"/>
  <c r="BI2089" i="1"/>
  <c r="BM2089" i="1"/>
  <c r="BG2089" i="1"/>
  <c r="BK2089" i="1"/>
  <c r="BO2089" i="1"/>
  <c r="BC2199" i="1"/>
  <c r="BN2198" i="1"/>
  <c r="BJ2198" i="1"/>
  <c r="BF2198" i="1"/>
  <c r="BG2198" i="1"/>
  <c r="BO2198" i="1"/>
  <c r="BE2198" i="1"/>
  <c r="BM2198" i="1"/>
  <c r="BL2198" i="1"/>
  <c r="BD2198" i="1"/>
  <c r="BK2198" i="1"/>
  <c r="BI2198" i="1"/>
  <c r="BP2198" i="1"/>
  <c r="BH2198" i="1"/>
  <c r="BQ2198" i="1"/>
  <c r="BQ2171" i="1"/>
  <c r="BP2171" i="1"/>
  <c r="BL2171" i="1"/>
  <c r="BH2171" i="1"/>
  <c r="BD2171" i="1"/>
  <c r="BN2171" i="1"/>
  <c r="BF2171" i="1"/>
  <c r="BC2172" i="1"/>
  <c r="BJ2171" i="1"/>
  <c r="BG2171" i="1"/>
  <c r="BK2171" i="1"/>
  <c r="BO2171" i="1"/>
  <c r="BE2171" i="1"/>
  <c r="BM2171" i="1"/>
  <c r="BI2171" i="1"/>
  <c r="BC2217" i="1"/>
  <c r="BN2216" i="1"/>
  <c r="BJ2216" i="1"/>
  <c r="BF2216" i="1"/>
  <c r="BG2216" i="1"/>
  <c r="BO2216" i="1"/>
  <c r="BE2216" i="1"/>
  <c r="BM2216" i="1"/>
  <c r="BP2216" i="1"/>
  <c r="BH2216" i="1"/>
  <c r="BK2216" i="1"/>
  <c r="BI2216" i="1"/>
  <c r="BL2216" i="1"/>
  <c r="BD2216" i="1"/>
  <c r="BQ2216" i="1"/>
  <c r="BQ2071" i="1"/>
  <c r="BP2071" i="1"/>
  <c r="BL2071" i="1"/>
  <c r="BH2071" i="1"/>
  <c r="BD2071" i="1"/>
  <c r="BC2072" i="1"/>
  <c r="BN2071" i="1"/>
  <c r="BJ2071" i="1"/>
  <c r="BF2071" i="1"/>
  <c r="BE2071" i="1"/>
  <c r="BI2071" i="1"/>
  <c r="BM2071" i="1"/>
  <c r="BG2071" i="1"/>
  <c r="BK2071" i="1"/>
  <c r="BO2071" i="1"/>
  <c r="BQ2125" i="1"/>
  <c r="BP2125" i="1"/>
  <c r="BL2125" i="1"/>
  <c r="BH2125" i="1"/>
  <c r="BD2125" i="1"/>
  <c r="BC2126" i="1"/>
  <c r="BN2125" i="1"/>
  <c r="BJ2125" i="1"/>
  <c r="BF2125" i="1"/>
  <c r="BE2125" i="1"/>
  <c r="BI2125" i="1"/>
  <c r="BM2125" i="1"/>
  <c r="BG2125" i="1"/>
  <c r="BK2125" i="1"/>
  <c r="BO2125" i="1"/>
  <c r="BQ2224" i="1"/>
  <c r="BI2224" i="1"/>
  <c r="BC2225" i="1"/>
  <c r="BM2224" i="1"/>
  <c r="BE2224" i="1"/>
  <c r="BN2224" i="1"/>
  <c r="BJ2224" i="1"/>
  <c r="BF2224" i="1"/>
  <c r="BG2224" i="1"/>
  <c r="BO2224" i="1"/>
  <c r="BL2224" i="1"/>
  <c r="BD2224" i="1"/>
  <c r="BP2224" i="1"/>
  <c r="BH2224" i="1"/>
  <c r="BK2224" i="1"/>
  <c r="BQ2161" i="1"/>
  <c r="BP2161" i="1"/>
  <c r="BL2161" i="1"/>
  <c r="BH2161" i="1"/>
  <c r="BD2161" i="1"/>
  <c r="BC2162" i="1"/>
  <c r="BJ2161" i="1"/>
  <c r="BN2161" i="1"/>
  <c r="BF2161" i="1"/>
  <c r="BG2161" i="1"/>
  <c r="BK2161" i="1"/>
  <c r="BO2161" i="1"/>
  <c r="BI2161" i="1"/>
  <c r="BE2161" i="1"/>
  <c r="BM2161" i="1"/>
  <c r="BQ2080" i="1"/>
  <c r="BC2081" i="1"/>
  <c r="BD2080" i="1"/>
  <c r="BH2080" i="1"/>
  <c r="BL2080" i="1"/>
  <c r="BP2080" i="1"/>
  <c r="BE2080" i="1"/>
  <c r="BI2080" i="1"/>
  <c r="BM2080" i="1"/>
  <c r="BF2080" i="1"/>
  <c r="BJ2080" i="1"/>
  <c r="BN2080" i="1"/>
  <c r="BG2080" i="1"/>
  <c r="BK2080" i="1"/>
  <c r="BO2080" i="1"/>
  <c r="BQ2107" i="1"/>
  <c r="BP2107" i="1"/>
  <c r="BL2107" i="1"/>
  <c r="BH2107" i="1"/>
  <c r="BD2107" i="1"/>
  <c r="BC2108" i="1"/>
  <c r="BN2107" i="1"/>
  <c r="BJ2107" i="1"/>
  <c r="BF2107" i="1"/>
  <c r="BE2107" i="1"/>
  <c r="BI2107" i="1"/>
  <c r="BM2107" i="1"/>
  <c r="BG2107" i="1"/>
  <c r="BK2107" i="1"/>
  <c r="BO2107" i="1"/>
  <c r="BQ2179" i="1"/>
  <c r="BP2179" i="1"/>
  <c r="BL2179" i="1"/>
  <c r="BH2179" i="1"/>
  <c r="BD2179" i="1"/>
  <c r="BC2180" i="1"/>
  <c r="BJ2179" i="1"/>
  <c r="BN2179" i="1"/>
  <c r="BF2179" i="1"/>
  <c r="BG2179" i="1"/>
  <c r="BK2179" i="1"/>
  <c r="BO2179" i="1"/>
  <c r="BE2179" i="1"/>
  <c r="BM2179" i="1"/>
  <c r="BI2179" i="1"/>
  <c r="BQ2098" i="1"/>
  <c r="BC2099" i="1"/>
  <c r="BD2098" i="1"/>
  <c r="BH2098" i="1"/>
  <c r="BL2098" i="1"/>
  <c r="BP2098" i="1"/>
  <c r="BE2098" i="1"/>
  <c r="BI2098" i="1"/>
  <c r="BM2098" i="1"/>
  <c r="BF2098" i="1"/>
  <c r="BJ2098" i="1"/>
  <c r="BN2098" i="1"/>
  <c r="BG2098" i="1"/>
  <c r="BK2098" i="1"/>
  <c r="BO2098" i="1"/>
  <c r="BQ2206" i="1"/>
  <c r="BI2206" i="1"/>
  <c r="BC2207" i="1"/>
  <c r="BM2206" i="1"/>
  <c r="BE2206" i="1"/>
  <c r="BN2206" i="1"/>
  <c r="BJ2206" i="1"/>
  <c r="BF2206" i="1"/>
  <c r="BG2206" i="1"/>
  <c r="BO2206" i="1"/>
  <c r="BP2206" i="1"/>
  <c r="BH2206" i="1"/>
  <c r="BL2206" i="1"/>
  <c r="BD2206" i="1"/>
  <c r="BK2206" i="1"/>
  <c r="BQ2189" i="1"/>
  <c r="BP2189" i="1"/>
  <c r="BL2189" i="1"/>
  <c r="BH2189" i="1"/>
  <c r="BD2189" i="1"/>
  <c r="BN2189" i="1"/>
  <c r="BF2189" i="1"/>
  <c r="BC2190" i="1"/>
  <c r="BJ2189" i="1"/>
  <c r="BG2189" i="1"/>
  <c r="BK2189" i="1"/>
  <c r="BO2189" i="1"/>
  <c r="BI2189" i="1"/>
  <c r="BE2189" i="1"/>
  <c r="BM2189" i="1"/>
  <c r="BQ2233" i="1"/>
  <c r="BP2233" i="1"/>
  <c r="BL2233" i="1"/>
  <c r="BH2233" i="1"/>
  <c r="BD2233" i="1"/>
  <c r="BC2234" i="1"/>
  <c r="BN2233" i="1"/>
  <c r="BJ2233" i="1"/>
  <c r="BF2233" i="1"/>
  <c r="BE2233" i="1"/>
  <c r="BI2233" i="1"/>
  <c r="BM2233" i="1"/>
  <c r="BG2233" i="1"/>
  <c r="BK2233" i="1"/>
  <c r="BO2233" i="1"/>
  <c r="V55" i="1" l="1"/>
  <c r="V56" i="1" s="1"/>
  <c r="V57" i="1" s="1"/>
  <c r="V58" i="1" s="1"/>
  <c r="V59" i="1" s="1"/>
  <c r="V60" i="1" s="1"/>
  <c r="V61" i="1" s="1"/>
  <c r="V62" i="1" s="1"/>
  <c r="V63" i="1" s="1"/>
  <c r="V64" i="1" s="1"/>
  <c r="W54" i="1"/>
  <c r="W55" i="1" s="1"/>
  <c r="W56" i="1" s="1"/>
  <c r="W57" i="1" s="1"/>
  <c r="W58" i="1" s="1"/>
  <c r="W59" i="1" s="1"/>
  <c r="W60" i="1" s="1"/>
  <c r="W61" i="1" s="1"/>
  <c r="W62" i="1" s="1"/>
  <c r="W63" i="1" s="1"/>
  <c r="BC2191" i="1"/>
  <c r="BM2190" i="1"/>
  <c r="BE2190" i="1"/>
  <c r="BI2190" i="1"/>
  <c r="BQ2190" i="1"/>
  <c r="BP2190" i="1"/>
  <c r="BL2190" i="1"/>
  <c r="BH2190" i="1"/>
  <c r="BD2190" i="1"/>
  <c r="BK2190" i="1"/>
  <c r="BJ2190" i="1"/>
  <c r="BG2190" i="1"/>
  <c r="BN2190" i="1"/>
  <c r="BF2190" i="1"/>
  <c r="BO2190" i="1"/>
  <c r="BQ2207" i="1"/>
  <c r="BP2207" i="1"/>
  <c r="BL2207" i="1"/>
  <c r="BH2207" i="1"/>
  <c r="BD2207" i="1"/>
  <c r="BC2208" i="1"/>
  <c r="BN2207" i="1"/>
  <c r="BJ2207" i="1"/>
  <c r="BF2207" i="1"/>
  <c r="BE2207" i="1"/>
  <c r="BI2207" i="1"/>
  <c r="BM2207" i="1"/>
  <c r="BK2207" i="1"/>
  <c r="BG2207" i="1"/>
  <c r="BO2207" i="1"/>
  <c r="BQ2099" i="1"/>
  <c r="BP2099" i="1"/>
  <c r="BL2099" i="1"/>
  <c r="BH2099" i="1"/>
  <c r="BD2099" i="1"/>
  <c r="BC2100" i="1"/>
  <c r="BN2099" i="1"/>
  <c r="BJ2099" i="1"/>
  <c r="BF2099" i="1"/>
  <c r="BG2099" i="1"/>
  <c r="BK2099" i="1"/>
  <c r="BO2099" i="1"/>
  <c r="BE2099" i="1"/>
  <c r="BI2099" i="1"/>
  <c r="BM2099" i="1"/>
  <c r="BP2180" i="1"/>
  <c r="BC2181" i="1"/>
  <c r="BG2180" i="1"/>
  <c r="BK2180" i="1"/>
  <c r="BO2180" i="1"/>
  <c r="BF2180" i="1"/>
  <c r="BJ2180" i="1"/>
  <c r="BN2180" i="1"/>
  <c r="BE2180" i="1"/>
  <c r="BM2180" i="1"/>
  <c r="BH2180" i="1"/>
  <c r="BI2180" i="1"/>
  <c r="BQ2180" i="1"/>
  <c r="BD2180" i="1"/>
  <c r="BL2180" i="1"/>
  <c r="BQ2081" i="1"/>
  <c r="BP2081" i="1"/>
  <c r="BL2081" i="1"/>
  <c r="BH2081" i="1"/>
  <c r="BD2081" i="1"/>
  <c r="BC2082" i="1"/>
  <c r="BN2081" i="1"/>
  <c r="BJ2081" i="1"/>
  <c r="BF2081" i="1"/>
  <c r="BG2081" i="1"/>
  <c r="BK2081" i="1"/>
  <c r="BO2081" i="1"/>
  <c r="BE2081" i="1"/>
  <c r="BI2081" i="1"/>
  <c r="BM2081" i="1"/>
  <c r="BQ2126" i="1"/>
  <c r="BC2127" i="1"/>
  <c r="BD2126" i="1"/>
  <c r="BH2126" i="1"/>
  <c r="BL2126" i="1"/>
  <c r="BP2126" i="1"/>
  <c r="BE2126" i="1"/>
  <c r="BI2126" i="1"/>
  <c r="BM2126" i="1"/>
  <c r="BF2126" i="1"/>
  <c r="BJ2126" i="1"/>
  <c r="BN2126" i="1"/>
  <c r="BG2126" i="1"/>
  <c r="BK2126" i="1"/>
  <c r="BO2126" i="1"/>
  <c r="BQ2072" i="1"/>
  <c r="BC2073" i="1"/>
  <c r="BD2072" i="1"/>
  <c r="BH2072" i="1"/>
  <c r="BL2072" i="1"/>
  <c r="BP2072" i="1"/>
  <c r="BE2072" i="1"/>
  <c r="BI2072" i="1"/>
  <c r="BM2072" i="1"/>
  <c r="BF2072" i="1"/>
  <c r="BJ2072" i="1"/>
  <c r="BN2072" i="1"/>
  <c r="BG2072" i="1"/>
  <c r="BK2072" i="1"/>
  <c r="BO2072" i="1"/>
  <c r="BQ2153" i="1"/>
  <c r="BP2153" i="1"/>
  <c r="BL2153" i="1"/>
  <c r="BH2153" i="1"/>
  <c r="BD2153" i="1"/>
  <c r="BN2153" i="1"/>
  <c r="BF2153" i="1"/>
  <c r="BC2154" i="1"/>
  <c r="BJ2153" i="1"/>
  <c r="BG2153" i="1"/>
  <c r="BK2153" i="1"/>
  <c r="BO2153" i="1"/>
  <c r="BE2153" i="1"/>
  <c r="BI2153" i="1"/>
  <c r="BM2153" i="1"/>
  <c r="BQ2144" i="1"/>
  <c r="BC2145" i="1"/>
  <c r="BD2144" i="1"/>
  <c r="BH2144" i="1"/>
  <c r="BL2144" i="1"/>
  <c r="BP2144" i="1"/>
  <c r="BF2144" i="1"/>
  <c r="BJ2144" i="1"/>
  <c r="BN2144" i="1"/>
  <c r="BG2144" i="1"/>
  <c r="BK2144" i="1"/>
  <c r="BO2144" i="1"/>
  <c r="BI2144" i="1"/>
  <c r="BE2144" i="1"/>
  <c r="BM2144" i="1"/>
  <c r="BQ2234" i="1"/>
  <c r="BC2235" i="1"/>
  <c r="BD2234" i="1"/>
  <c r="BH2234" i="1"/>
  <c r="BL2234" i="1"/>
  <c r="BP2234" i="1"/>
  <c r="BE2234" i="1"/>
  <c r="BI2234" i="1"/>
  <c r="BM2234" i="1"/>
  <c r="BF2234" i="1"/>
  <c r="BJ2234" i="1"/>
  <c r="BN2234" i="1"/>
  <c r="BG2234" i="1"/>
  <c r="BK2234" i="1"/>
  <c r="BO2234" i="1"/>
  <c r="BQ2108" i="1"/>
  <c r="BC2109" i="1"/>
  <c r="BD2108" i="1"/>
  <c r="BH2108" i="1"/>
  <c r="BL2108" i="1"/>
  <c r="BP2108" i="1"/>
  <c r="BE2108" i="1"/>
  <c r="BI2108" i="1"/>
  <c r="BM2108" i="1"/>
  <c r="BF2108" i="1"/>
  <c r="BJ2108" i="1"/>
  <c r="BN2108" i="1"/>
  <c r="BG2108" i="1"/>
  <c r="BK2108" i="1"/>
  <c r="BO2108" i="1"/>
  <c r="BC2163" i="1"/>
  <c r="BM2162" i="1"/>
  <c r="BE2162" i="1"/>
  <c r="BQ2162" i="1"/>
  <c r="BI2162" i="1"/>
  <c r="BP2162" i="1"/>
  <c r="BL2162" i="1"/>
  <c r="BH2162" i="1"/>
  <c r="BD2162" i="1"/>
  <c r="BG2162" i="1"/>
  <c r="BO2162" i="1"/>
  <c r="BN2162" i="1"/>
  <c r="BJ2162" i="1"/>
  <c r="BF2162" i="1"/>
  <c r="BK2162" i="1"/>
  <c r="BQ2225" i="1"/>
  <c r="BP2225" i="1"/>
  <c r="BL2225" i="1"/>
  <c r="BH2225" i="1"/>
  <c r="BD2225" i="1"/>
  <c r="BC2226" i="1"/>
  <c r="BN2225" i="1"/>
  <c r="BJ2225" i="1"/>
  <c r="BF2225" i="1"/>
  <c r="BE2225" i="1"/>
  <c r="BI2225" i="1"/>
  <c r="BM2225" i="1"/>
  <c r="BK2225" i="1"/>
  <c r="BG2225" i="1"/>
  <c r="BO2225" i="1"/>
  <c r="BQ2217" i="1"/>
  <c r="BC2218" i="1"/>
  <c r="BN2217" i="1"/>
  <c r="BJ2217" i="1"/>
  <c r="BF2217" i="1"/>
  <c r="BP2217" i="1"/>
  <c r="BL2217" i="1"/>
  <c r="BH2217" i="1"/>
  <c r="BD2217" i="1"/>
  <c r="BE2217" i="1"/>
  <c r="BI2217" i="1"/>
  <c r="BM2217" i="1"/>
  <c r="BK2217" i="1"/>
  <c r="BG2217" i="1"/>
  <c r="BO2217" i="1"/>
  <c r="BQ2172" i="1"/>
  <c r="BC2173" i="1"/>
  <c r="BI2172" i="1"/>
  <c r="BN2172" i="1"/>
  <c r="BJ2172" i="1"/>
  <c r="BF2172" i="1"/>
  <c r="BE2172" i="1"/>
  <c r="BM2172" i="1"/>
  <c r="BP2172" i="1"/>
  <c r="BL2172" i="1"/>
  <c r="BH2172" i="1"/>
  <c r="BD2172" i="1"/>
  <c r="BG2172" i="1"/>
  <c r="BO2172" i="1"/>
  <c r="BK2172" i="1"/>
  <c r="BQ2199" i="1"/>
  <c r="BC2200" i="1"/>
  <c r="BN2199" i="1"/>
  <c r="BJ2199" i="1"/>
  <c r="BF2199" i="1"/>
  <c r="BP2199" i="1"/>
  <c r="BL2199" i="1"/>
  <c r="BH2199" i="1"/>
  <c r="BD2199" i="1"/>
  <c r="BE2199" i="1"/>
  <c r="BI2199" i="1"/>
  <c r="BM2199" i="1"/>
  <c r="BK2199" i="1"/>
  <c r="BG2199" i="1"/>
  <c r="BO2199" i="1"/>
  <c r="BQ2090" i="1"/>
  <c r="BC2091" i="1"/>
  <c r="BD2090" i="1"/>
  <c r="BH2090" i="1"/>
  <c r="BL2090" i="1"/>
  <c r="BP2090" i="1"/>
  <c r="BE2090" i="1"/>
  <c r="BI2090" i="1"/>
  <c r="BM2090" i="1"/>
  <c r="BF2090" i="1"/>
  <c r="BJ2090" i="1"/>
  <c r="BN2090" i="1"/>
  <c r="BG2090" i="1"/>
  <c r="BK2090" i="1"/>
  <c r="BO2090" i="1"/>
  <c r="BQ2135" i="1"/>
  <c r="BP2135" i="1"/>
  <c r="BL2135" i="1"/>
  <c r="BH2135" i="1"/>
  <c r="BD2135" i="1"/>
  <c r="BC2136" i="1"/>
  <c r="BN2135" i="1"/>
  <c r="BJ2135" i="1"/>
  <c r="BF2135" i="1"/>
  <c r="BG2135" i="1"/>
  <c r="BK2135" i="1"/>
  <c r="BO2135" i="1"/>
  <c r="BE2135" i="1"/>
  <c r="BI2135" i="1"/>
  <c r="BM2135" i="1"/>
  <c r="BQ2117" i="1"/>
  <c r="BP2117" i="1"/>
  <c r="BL2117" i="1"/>
  <c r="BH2117" i="1"/>
  <c r="BD2117" i="1"/>
  <c r="BC2118" i="1"/>
  <c r="BN2117" i="1"/>
  <c r="BJ2117" i="1"/>
  <c r="BF2117" i="1"/>
  <c r="BG2117" i="1"/>
  <c r="BK2117" i="1"/>
  <c r="BO2117" i="1"/>
  <c r="BE2117" i="1"/>
  <c r="BI2117" i="1"/>
  <c r="BM2117" i="1"/>
  <c r="V65" i="1" l="1"/>
  <c r="V66" i="1" s="1"/>
  <c r="V67" i="1" s="1"/>
  <c r="V68" i="1" s="1"/>
  <c r="V69" i="1" s="1"/>
  <c r="V70" i="1" s="1"/>
  <c r="V71" i="1" s="1"/>
  <c r="V72" i="1" s="1"/>
  <c r="V73" i="1" s="1"/>
  <c r="V74" i="1" s="1"/>
  <c r="W64" i="1"/>
  <c r="W65" i="1" s="1"/>
  <c r="W66" i="1" s="1"/>
  <c r="W67" i="1" s="1"/>
  <c r="W68" i="1" s="1"/>
  <c r="W69" i="1" s="1"/>
  <c r="W70" i="1" s="1"/>
  <c r="W71" i="1" s="1"/>
  <c r="W72" i="1" s="1"/>
  <c r="W73" i="1" s="1"/>
  <c r="BQ2118" i="1"/>
  <c r="BC2119" i="1"/>
  <c r="BF2118" i="1"/>
  <c r="BJ2118" i="1"/>
  <c r="BN2118" i="1"/>
  <c r="BE2118" i="1"/>
  <c r="BI2118" i="1"/>
  <c r="BM2118" i="1"/>
  <c r="BD2118" i="1"/>
  <c r="BH2118" i="1"/>
  <c r="BL2118" i="1"/>
  <c r="BP2118" i="1"/>
  <c r="BG2118" i="1"/>
  <c r="BK2118" i="1"/>
  <c r="BO2118" i="1"/>
  <c r="BQ2136" i="1"/>
  <c r="BC2137" i="1"/>
  <c r="BF2136" i="1"/>
  <c r="BJ2136" i="1"/>
  <c r="BN2136" i="1"/>
  <c r="BD2136" i="1"/>
  <c r="BH2136" i="1"/>
  <c r="BL2136" i="1"/>
  <c r="BP2136" i="1"/>
  <c r="BG2136" i="1"/>
  <c r="BK2136" i="1"/>
  <c r="BO2136" i="1"/>
  <c r="BI2136" i="1"/>
  <c r="BE2136" i="1"/>
  <c r="BM2136" i="1"/>
  <c r="BP2200" i="1"/>
  <c r="BL2200" i="1"/>
  <c r="BH2200" i="1"/>
  <c r="BD2200" i="1"/>
  <c r="BK2200" i="1"/>
  <c r="BE2200" i="1"/>
  <c r="BM2200" i="1"/>
  <c r="BJ2200" i="1"/>
  <c r="BO2200" i="1"/>
  <c r="BI2200" i="1"/>
  <c r="BN2200" i="1"/>
  <c r="BF2200" i="1"/>
  <c r="BG2200" i="1"/>
  <c r="BQ2200" i="1"/>
  <c r="BP2218" i="1"/>
  <c r="BL2218" i="1"/>
  <c r="BH2218" i="1"/>
  <c r="BD2218" i="1"/>
  <c r="BK2218" i="1"/>
  <c r="BE2218" i="1"/>
  <c r="BM2218" i="1"/>
  <c r="BN2218" i="1"/>
  <c r="BF2218" i="1"/>
  <c r="BO2218" i="1"/>
  <c r="BI2218" i="1"/>
  <c r="BJ2218" i="1"/>
  <c r="BG2218" i="1"/>
  <c r="BQ2218" i="1"/>
  <c r="BC2227" i="1"/>
  <c r="BM2226" i="1"/>
  <c r="BE2226" i="1"/>
  <c r="BQ2226" i="1"/>
  <c r="BI2226" i="1"/>
  <c r="BP2226" i="1"/>
  <c r="BL2226" i="1"/>
  <c r="BH2226" i="1"/>
  <c r="BD2226" i="1"/>
  <c r="BK2226" i="1"/>
  <c r="BJ2226" i="1"/>
  <c r="BG2226" i="1"/>
  <c r="BN2226" i="1"/>
  <c r="BF2226" i="1"/>
  <c r="BO2226" i="1"/>
  <c r="BQ2163" i="1"/>
  <c r="BC2164" i="1"/>
  <c r="BN2163" i="1"/>
  <c r="BJ2163" i="1"/>
  <c r="BF2163" i="1"/>
  <c r="BP2163" i="1"/>
  <c r="BH2163" i="1"/>
  <c r="BL2163" i="1"/>
  <c r="BD2163" i="1"/>
  <c r="BG2163" i="1"/>
  <c r="BK2163" i="1"/>
  <c r="BO2163" i="1"/>
  <c r="BE2163" i="1"/>
  <c r="BM2163" i="1"/>
  <c r="BI2163" i="1"/>
  <c r="BQ2145" i="1"/>
  <c r="BC2146" i="1"/>
  <c r="BN2145" i="1"/>
  <c r="BJ2145" i="1"/>
  <c r="BF2145" i="1"/>
  <c r="BP2145" i="1"/>
  <c r="BL2145" i="1"/>
  <c r="BH2145" i="1"/>
  <c r="BD2145" i="1"/>
  <c r="BG2145" i="1"/>
  <c r="BK2145" i="1"/>
  <c r="BO2145" i="1"/>
  <c r="BE2145" i="1"/>
  <c r="BI2145" i="1"/>
  <c r="BM2145" i="1"/>
  <c r="BQ2181" i="1"/>
  <c r="BC2182" i="1"/>
  <c r="BN2181" i="1"/>
  <c r="BJ2181" i="1"/>
  <c r="BF2181" i="1"/>
  <c r="BP2181" i="1"/>
  <c r="BH2181" i="1"/>
  <c r="BL2181" i="1"/>
  <c r="BD2181" i="1"/>
  <c r="BG2181" i="1"/>
  <c r="BK2181" i="1"/>
  <c r="BO2181" i="1"/>
  <c r="BE2181" i="1"/>
  <c r="BM2181" i="1"/>
  <c r="BI2181" i="1"/>
  <c r="BC2209" i="1"/>
  <c r="BM2208" i="1"/>
  <c r="BE2208" i="1"/>
  <c r="BQ2208" i="1"/>
  <c r="BI2208" i="1"/>
  <c r="BP2208" i="1"/>
  <c r="BL2208" i="1"/>
  <c r="BH2208" i="1"/>
  <c r="BD2208" i="1"/>
  <c r="BK2208" i="1"/>
  <c r="BN2208" i="1"/>
  <c r="BF2208" i="1"/>
  <c r="BG2208" i="1"/>
  <c r="BJ2208" i="1"/>
  <c r="BO2208" i="1"/>
  <c r="BQ2191" i="1"/>
  <c r="BN2191" i="1"/>
  <c r="BJ2191" i="1"/>
  <c r="BF2191" i="1"/>
  <c r="BL2191" i="1"/>
  <c r="BD2191" i="1"/>
  <c r="BP2191" i="1"/>
  <c r="BH2191" i="1"/>
  <c r="BE2191" i="1"/>
  <c r="BI2191" i="1"/>
  <c r="BM2191" i="1"/>
  <c r="BG2191" i="1"/>
  <c r="BO2191" i="1"/>
  <c r="BK2191" i="1"/>
  <c r="BQ2091" i="1"/>
  <c r="BC2092" i="1"/>
  <c r="BN2091" i="1"/>
  <c r="BJ2091" i="1"/>
  <c r="BF2091" i="1"/>
  <c r="BP2091" i="1"/>
  <c r="BL2091" i="1"/>
  <c r="BH2091" i="1"/>
  <c r="BD2091" i="1"/>
  <c r="BG2091" i="1"/>
  <c r="BK2091" i="1"/>
  <c r="BO2091" i="1"/>
  <c r="BE2091" i="1"/>
  <c r="BI2091" i="1"/>
  <c r="BM2091" i="1"/>
  <c r="BQ2173" i="1"/>
  <c r="BN2173" i="1"/>
  <c r="BJ2173" i="1"/>
  <c r="BF2173" i="1"/>
  <c r="BL2173" i="1"/>
  <c r="BD2173" i="1"/>
  <c r="BP2173" i="1"/>
  <c r="BH2173" i="1"/>
  <c r="BG2173" i="1"/>
  <c r="BK2173" i="1"/>
  <c r="BO2173" i="1"/>
  <c r="BI2173" i="1"/>
  <c r="BE2173" i="1"/>
  <c r="BM2173" i="1"/>
  <c r="BQ2109" i="1"/>
  <c r="BC2110" i="1"/>
  <c r="BN2109" i="1"/>
  <c r="BJ2109" i="1"/>
  <c r="BF2109" i="1"/>
  <c r="BP2109" i="1"/>
  <c r="BL2109" i="1"/>
  <c r="BH2109" i="1"/>
  <c r="BD2109" i="1"/>
  <c r="BG2109" i="1"/>
  <c r="BK2109" i="1"/>
  <c r="BO2109" i="1"/>
  <c r="BE2109" i="1"/>
  <c r="BI2109" i="1"/>
  <c r="BM2109" i="1"/>
  <c r="BQ2235" i="1"/>
  <c r="BC2236" i="1"/>
  <c r="BN2235" i="1"/>
  <c r="BJ2235" i="1"/>
  <c r="BF2235" i="1"/>
  <c r="BP2235" i="1"/>
  <c r="BL2235" i="1"/>
  <c r="BH2235" i="1"/>
  <c r="BD2235" i="1"/>
  <c r="BG2235" i="1"/>
  <c r="BK2235" i="1"/>
  <c r="BO2235" i="1"/>
  <c r="BE2235" i="1"/>
  <c r="BI2235" i="1"/>
  <c r="BM2235" i="1"/>
  <c r="BQ2154" i="1"/>
  <c r="BC2155" i="1"/>
  <c r="BF2154" i="1"/>
  <c r="BJ2154" i="1"/>
  <c r="BN2154" i="1"/>
  <c r="BD2154" i="1"/>
  <c r="BH2154" i="1"/>
  <c r="BL2154" i="1"/>
  <c r="BP2154" i="1"/>
  <c r="BG2154" i="1"/>
  <c r="BK2154" i="1"/>
  <c r="BO2154" i="1"/>
  <c r="BI2154" i="1"/>
  <c r="BE2154" i="1"/>
  <c r="BM2154" i="1"/>
  <c r="BQ2073" i="1"/>
  <c r="BC2074" i="1"/>
  <c r="BN2073" i="1"/>
  <c r="BJ2073" i="1"/>
  <c r="BF2073" i="1"/>
  <c r="BP2073" i="1"/>
  <c r="BL2073" i="1"/>
  <c r="BH2073" i="1"/>
  <c r="BD2073" i="1"/>
  <c r="BG2073" i="1"/>
  <c r="BK2073" i="1"/>
  <c r="BO2073" i="1"/>
  <c r="BE2073" i="1"/>
  <c r="BI2073" i="1"/>
  <c r="BM2073" i="1"/>
  <c r="BQ2127" i="1"/>
  <c r="BC2128" i="1"/>
  <c r="BN2127" i="1"/>
  <c r="BJ2127" i="1"/>
  <c r="BF2127" i="1"/>
  <c r="BP2127" i="1"/>
  <c r="BL2127" i="1"/>
  <c r="BH2127" i="1"/>
  <c r="BD2127" i="1"/>
  <c r="BG2127" i="1"/>
  <c r="BK2127" i="1"/>
  <c r="BO2127" i="1"/>
  <c r="BE2127" i="1"/>
  <c r="BI2127" i="1"/>
  <c r="BM2127" i="1"/>
  <c r="BQ2082" i="1"/>
  <c r="BC2083" i="1"/>
  <c r="BF2082" i="1"/>
  <c r="BJ2082" i="1"/>
  <c r="BN2082" i="1"/>
  <c r="BE2082" i="1"/>
  <c r="BI2082" i="1"/>
  <c r="BM2082" i="1"/>
  <c r="BD2082" i="1"/>
  <c r="BH2082" i="1"/>
  <c r="BL2082" i="1"/>
  <c r="BP2082" i="1"/>
  <c r="BG2082" i="1"/>
  <c r="BK2082" i="1"/>
  <c r="BO2082" i="1"/>
  <c r="BQ2100" i="1"/>
  <c r="BC2101" i="1"/>
  <c r="BF2100" i="1"/>
  <c r="BJ2100" i="1"/>
  <c r="BN2100" i="1"/>
  <c r="BE2100" i="1"/>
  <c r="BI2100" i="1"/>
  <c r="BM2100" i="1"/>
  <c r="BD2100" i="1"/>
  <c r="BH2100" i="1"/>
  <c r="BL2100" i="1"/>
  <c r="BP2100" i="1"/>
  <c r="BG2100" i="1"/>
  <c r="BK2100" i="1"/>
  <c r="BO2100" i="1"/>
  <c r="V75" i="1" l="1"/>
  <c r="V76" i="1" s="1"/>
  <c r="V77" i="1" s="1"/>
  <c r="V78" i="1" s="1"/>
  <c r="V79" i="1" s="1"/>
  <c r="V80" i="1" s="1"/>
  <c r="V81" i="1" s="1"/>
  <c r="V82" i="1" s="1"/>
  <c r="V83" i="1" s="1"/>
  <c r="V84" i="1" s="1"/>
  <c r="W74" i="1"/>
  <c r="W75" i="1" s="1"/>
  <c r="W76" i="1" s="1"/>
  <c r="W77" i="1" s="1"/>
  <c r="W78" i="1" s="1"/>
  <c r="W79" i="1" s="1"/>
  <c r="W80" i="1" s="1"/>
  <c r="W81" i="1" s="1"/>
  <c r="W82" i="1" s="1"/>
  <c r="W83" i="1" s="1"/>
  <c r="BQ2083" i="1"/>
  <c r="BN2083" i="1"/>
  <c r="BJ2083" i="1"/>
  <c r="BF2083" i="1"/>
  <c r="BP2083" i="1"/>
  <c r="BL2083" i="1"/>
  <c r="BH2083" i="1"/>
  <c r="BD2083" i="1"/>
  <c r="BE2083" i="1"/>
  <c r="BI2083" i="1"/>
  <c r="BM2083" i="1"/>
  <c r="BG2083" i="1"/>
  <c r="BK2083" i="1"/>
  <c r="BO2083" i="1"/>
  <c r="BQ2074" i="1"/>
  <c r="BF2074" i="1"/>
  <c r="BJ2074" i="1"/>
  <c r="BN2074" i="1"/>
  <c r="BE2074" i="1"/>
  <c r="BI2074" i="1"/>
  <c r="BM2074" i="1"/>
  <c r="BD2074" i="1"/>
  <c r="BH2074" i="1"/>
  <c r="BL2074" i="1"/>
  <c r="BP2074" i="1"/>
  <c r="BG2074" i="1"/>
  <c r="BK2074" i="1"/>
  <c r="BO2074" i="1"/>
  <c r="BQ2155" i="1"/>
  <c r="BN2155" i="1"/>
  <c r="BJ2155" i="1"/>
  <c r="BF2155" i="1"/>
  <c r="BL2155" i="1"/>
  <c r="BD2155" i="1"/>
  <c r="BP2155" i="1"/>
  <c r="BH2155" i="1"/>
  <c r="BE2155" i="1"/>
  <c r="BI2155" i="1"/>
  <c r="BM2155" i="1"/>
  <c r="BG2155" i="1"/>
  <c r="BK2155" i="1"/>
  <c r="BO2155" i="1"/>
  <c r="BQ2110" i="1"/>
  <c r="BF2110" i="1"/>
  <c r="BJ2110" i="1"/>
  <c r="BN2110" i="1"/>
  <c r="BE2110" i="1"/>
  <c r="BI2110" i="1"/>
  <c r="BM2110" i="1"/>
  <c r="BD2110" i="1"/>
  <c r="BH2110" i="1"/>
  <c r="BL2110" i="1"/>
  <c r="BP2110" i="1"/>
  <c r="BG2110" i="1"/>
  <c r="BK2110" i="1"/>
  <c r="BO2110" i="1"/>
  <c r="BQ2146" i="1"/>
  <c r="BF2146" i="1"/>
  <c r="BJ2146" i="1"/>
  <c r="BN2146" i="1"/>
  <c r="BD2146" i="1"/>
  <c r="BH2146" i="1"/>
  <c r="BL2146" i="1"/>
  <c r="BP2146" i="1"/>
  <c r="BG2146" i="1"/>
  <c r="BK2146" i="1"/>
  <c r="BO2146" i="1"/>
  <c r="BE2146" i="1"/>
  <c r="BM2146" i="1"/>
  <c r="BI2146" i="1"/>
  <c r="BQ2101" i="1"/>
  <c r="BN2101" i="1"/>
  <c r="BJ2101" i="1"/>
  <c r="BF2101" i="1"/>
  <c r="BP2101" i="1"/>
  <c r="BL2101" i="1"/>
  <c r="BH2101" i="1"/>
  <c r="BD2101" i="1"/>
  <c r="BE2101" i="1"/>
  <c r="BI2101" i="1"/>
  <c r="BM2101" i="1"/>
  <c r="BG2101" i="1"/>
  <c r="BK2101" i="1"/>
  <c r="BO2101" i="1"/>
  <c r="BQ2128" i="1"/>
  <c r="BF2128" i="1"/>
  <c r="BJ2128" i="1"/>
  <c r="BN2128" i="1"/>
  <c r="BE2128" i="1"/>
  <c r="BI2128" i="1"/>
  <c r="BM2128" i="1"/>
  <c r="BD2128" i="1"/>
  <c r="BH2128" i="1"/>
  <c r="BL2128" i="1"/>
  <c r="BP2128" i="1"/>
  <c r="BG2128" i="1"/>
  <c r="BK2128" i="1"/>
  <c r="BO2128" i="1"/>
  <c r="BQ2236" i="1"/>
  <c r="BF2236" i="1"/>
  <c r="BJ2236" i="1"/>
  <c r="BN2236" i="1"/>
  <c r="BE2236" i="1"/>
  <c r="BI2236" i="1"/>
  <c r="BM2236" i="1"/>
  <c r="BD2236" i="1"/>
  <c r="BH2236" i="1"/>
  <c r="BL2236" i="1"/>
  <c r="BP2236" i="1"/>
  <c r="BG2236" i="1"/>
  <c r="BK2236" i="1"/>
  <c r="BO2236" i="1"/>
  <c r="BQ2092" i="1"/>
  <c r="BF2092" i="1"/>
  <c r="BJ2092" i="1"/>
  <c r="BN2092" i="1"/>
  <c r="BE2092" i="1"/>
  <c r="BI2092" i="1"/>
  <c r="BM2092" i="1"/>
  <c r="BD2092" i="1"/>
  <c r="BH2092" i="1"/>
  <c r="BL2092" i="1"/>
  <c r="BP2092" i="1"/>
  <c r="BG2092" i="1"/>
  <c r="BK2092" i="1"/>
  <c r="BO2092" i="1"/>
  <c r="BQ2209" i="1"/>
  <c r="BN2209" i="1"/>
  <c r="BJ2209" i="1"/>
  <c r="BF2209" i="1"/>
  <c r="BP2209" i="1"/>
  <c r="BL2209" i="1"/>
  <c r="BH2209" i="1"/>
  <c r="BD2209" i="1"/>
  <c r="BE2209" i="1"/>
  <c r="BI2209" i="1"/>
  <c r="BM2209" i="1"/>
  <c r="BG2209" i="1"/>
  <c r="BO2209" i="1"/>
  <c r="BK2209" i="1"/>
  <c r="BP2182" i="1"/>
  <c r="BE2182" i="1"/>
  <c r="BI2182" i="1"/>
  <c r="BM2182" i="1"/>
  <c r="BQ2182" i="1"/>
  <c r="BF2182" i="1"/>
  <c r="BJ2182" i="1"/>
  <c r="BN2182" i="1"/>
  <c r="BG2182" i="1"/>
  <c r="BO2182" i="1"/>
  <c r="BH2182" i="1"/>
  <c r="BK2182" i="1"/>
  <c r="BD2182" i="1"/>
  <c r="BL2182" i="1"/>
  <c r="BQ2164" i="1"/>
  <c r="BI2164" i="1"/>
  <c r="BM2164" i="1"/>
  <c r="BE2164" i="1"/>
  <c r="BN2164" i="1"/>
  <c r="BJ2164" i="1"/>
  <c r="BF2164" i="1"/>
  <c r="BK2164" i="1"/>
  <c r="BP2164" i="1"/>
  <c r="BL2164" i="1"/>
  <c r="BH2164" i="1"/>
  <c r="BD2164" i="1"/>
  <c r="BG2164" i="1"/>
  <c r="BO2164" i="1"/>
  <c r="BQ2227" i="1"/>
  <c r="BN2227" i="1"/>
  <c r="BJ2227" i="1"/>
  <c r="BF2227" i="1"/>
  <c r="BP2227" i="1"/>
  <c r="BL2227" i="1"/>
  <c r="BH2227" i="1"/>
  <c r="BD2227" i="1"/>
  <c r="BE2227" i="1"/>
  <c r="BI2227" i="1"/>
  <c r="BM2227" i="1"/>
  <c r="BG2227" i="1"/>
  <c r="BO2227" i="1"/>
  <c r="BK2227" i="1"/>
  <c r="BQ2137" i="1"/>
  <c r="BN2137" i="1"/>
  <c r="BJ2137" i="1"/>
  <c r="BF2137" i="1"/>
  <c r="BP2137" i="1"/>
  <c r="BL2137" i="1"/>
  <c r="BH2137" i="1"/>
  <c r="BD2137" i="1"/>
  <c r="BE2137" i="1"/>
  <c r="BI2137" i="1"/>
  <c r="BM2137" i="1"/>
  <c r="BG2137" i="1"/>
  <c r="BK2137" i="1"/>
  <c r="BO2137" i="1"/>
  <c r="BQ2119" i="1"/>
  <c r="BN2119" i="1"/>
  <c r="BJ2119" i="1"/>
  <c r="BF2119" i="1"/>
  <c r="BP2119" i="1"/>
  <c r="BL2119" i="1"/>
  <c r="BH2119" i="1"/>
  <c r="BD2119" i="1"/>
  <c r="BE2119" i="1"/>
  <c r="BI2119" i="1"/>
  <c r="BM2119" i="1"/>
  <c r="BG2119" i="1"/>
  <c r="BK2119" i="1"/>
  <c r="BO2119" i="1"/>
  <c r="V85" i="1" l="1"/>
  <c r="V86" i="1" s="1"/>
  <c r="V87" i="1" s="1"/>
  <c r="V88" i="1" s="1"/>
  <c r="V89" i="1" s="1"/>
  <c r="V90" i="1" s="1"/>
  <c r="V91" i="1" s="1"/>
  <c r="V92" i="1" s="1"/>
  <c r="V93" i="1" s="1"/>
  <c r="V94" i="1" s="1"/>
  <c r="W84" i="1"/>
  <c r="W85" i="1" s="1"/>
  <c r="W86" i="1" s="1"/>
  <c r="W87" i="1" s="1"/>
  <c r="W88" i="1" s="1"/>
  <c r="W89" i="1" s="1"/>
  <c r="W90" i="1" s="1"/>
  <c r="W91" i="1" s="1"/>
  <c r="W92" i="1" s="1"/>
  <c r="W93" i="1" s="1"/>
  <c r="V95" i="1" l="1"/>
  <c r="V96" i="1" s="1"/>
  <c r="V97" i="1" s="1"/>
  <c r="V98" i="1" s="1"/>
  <c r="V99" i="1" s="1"/>
  <c r="V100" i="1" s="1"/>
  <c r="V101" i="1" s="1"/>
  <c r="V102" i="1" s="1"/>
  <c r="V103" i="1" s="1"/>
  <c r="V104" i="1" s="1"/>
  <c r="W94" i="1"/>
  <c r="W95" i="1" s="1"/>
  <c r="W96" i="1" s="1"/>
  <c r="W97" i="1" s="1"/>
  <c r="W98" i="1" s="1"/>
  <c r="W99" i="1" s="1"/>
  <c r="W100" i="1" s="1"/>
  <c r="W101" i="1" s="1"/>
  <c r="W102" i="1" s="1"/>
  <c r="W103" i="1" s="1"/>
  <c r="C5" i="1"/>
  <c r="W104" i="1" l="1"/>
  <c r="ED1004" i="1" l="1"/>
  <c r="ED1003" i="1"/>
  <c r="ED1002" i="1"/>
  <c r="ED1001" i="1"/>
  <c r="ED1000" i="1"/>
  <c r="ED999" i="1"/>
  <c r="ED998" i="1"/>
  <c r="ED997" i="1"/>
  <c r="ED996" i="1"/>
  <c r="ED995" i="1"/>
  <c r="ED994" i="1"/>
  <c r="ED993" i="1"/>
  <c r="ED992" i="1"/>
  <c r="ED991" i="1"/>
  <c r="ED990" i="1"/>
  <c r="ED989" i="1"/>
  <c r="ED988" i="1"/>
  <c r="ED987" i="1"/>
  <c r="ED986" i="1"/>
  <c r="ED985" i="1"/>
  <c r="ED984" i="1"/>
  <c r="ED983" i="1"/>
  <c r="ED982" i="1"/>
  <c r="ED981" i="1"/>
  <c r="ED980" i="1"/>
  <c r="ED979" i="1"/>
  <c r="ED978" i="1"/>
  <c r="ED977" i="1"/>
  <c r="ED976" i="1"/>
  <c r="ED975" i="1"/>
  <c r="ED974" i="1"/>
  <c r="ED973" i="1"/>
  <c r="ED972" i="1"/>
  <c r="ED971" i="1"/>
  <c r="ED970" i="1"/>
  <c r="ED969" i="1"/>
  <c r="ED968" i="1"/>
  <c r="ED967" i="1"/>
  <c r="ED966" i="1"/>
  <c r="ED965" i="1"/>
  <c r="ED964" i="1"/>
  <c r="ED963" i="1"/>
  <c r="ED962" i="1"/>
  <c r="ED961" i="1"/>
  <c r="ED960" i="1"/>
  <c r="ED959" i="1"/>
  <c r="ED958" i="1"/>
  <c r="ED957" i="1"/>
  <c r="ED956" i="1"/>
  <c r="ED955" i="1"/>
  <c r="ED954" i="1"/>
  <c r="ED953" i="1"/>
  <c r="ED952" i="1"/>
  <c r="ED951" i="1"/>
  <c r="ED950" i="1"/>
  <c r="ED949" i="1"/>
  <c r="ED948" i="1"/>
  <c r="ED947" i="1"/>
  <c r="ED946" i="1"/>
  <c r="ED945" i="1"/>
  <c r="ED944" i="1"/>
  <c r="ED943" i="1"/>
  <c r="ED942" i="1"/>
  <c r="ED941" i="1"/>
  <c r="ED940" i="1"/>
  <c r="ED939" i="1"/>
  <c r="ED938" i="1"/>
  <c r="ED937" i="1"/>
  <c r="ED936" i="1"/>
  <c r="ED935" i="1"/>
  <c r="ED934" i="1"/>
  <c r="ED933" i="1"/>
  <c r="ED932" i="1"/>
  <c r="ED931" i="1"/>
  <c r="ED930" i="1"/>
  <c r="ED929" i="1"/>
  <c r="ED928" i="1"/>
  <c r="ED927" i="1"/>
  <c r="ED926" i="1"/>
  <c r="ED925" i="1"/>
  <c r="ED924" i="1"/>
  <c r="ED923" i="1"/>
  <c r="ED922" i="1"/>
  <c r="ED921" i="1"/>
  <c r="ED920" i="1"/>
  <c r="ED919" i="1"/>
  <c r="ED918" i="1"/>
  <c r="ED917" i="1"/>
  <c r="ED916" i="1"/>
  <c r="ED915" i="1"/>
  <c r="ED914" i="1"/>
  <c r="ED913" i="1"/>
  <c r="ED912" i="1"/>
  <c r="ED911" i="1"/>
  <c r="ED910" i="1"/>
  <c r="ED909" i="1"/>
  <c r="ED908" i="1"/>
  <c r="ED907" i="1"/>
  <c r="ED906" i="1"/>
  <c r="ED905" i="1"/>
  <c r="ED904" i="1"/>
  <c r="ED903" i="1"/>
  <c r="ED902" i="1"/>
  <c r="ED901" i="1"/>
  <c r="ED900" i="1"/>
  <c r="ED899" i="1"/>
  <c r="ED898" i="1"/>
  <c r="ED897" i="1"/>
  <c r="ED896" i="1"/>
  <c r="ED895" i="1"/>
  <c r="ED894" i="1"/>
  <c r="ED893" i="1"/>
  <c r="ED892" i="1"/>
  <c r="ED891" i="1"/>
  <c r="ED890" i="1"/>
  <c r="ED889" i="1"/>
  <c r="ED888" i="1"/>
  <c r="ED887" i="1"/>
  <c r="ED886" i="1"/>
  <c r="ED885" i="1"/>
  <c r="ED884" i="1"/>
  <c r="ED883" i="1"/>
  <c r="ED882" i="1"/>
  <c r="ED881" i="1"/>
  <c r="ED880" i="1"/>
  <c r="ED879" i="1"/>
  <c r="ED878" i="1"/>
  <c r="ED877" i="1"/>
  <c r="ED876" i="1"/>
  <c r="ED875" i="1"/>
  <c r="ED874" i="1"/>
  <c r="ED873" i="1"/>
  <c r="ED872" i="1"/>
  <c r="ED871" i="1"/>
  <c r="ED870" i="1"/>
  <c r="ED869" i="1"/>
  <c r="ED868" i="1"/>
  <c r="ED867" i="1"/>
  <c r="ED866" i="1"/>
  <c r="ED865" i="1"/>
  <c r="ED864" i="1"/>
  <c r="ED863" i="1"/>
  <c r="ED862" i="1"/>
  <c r="ED861" i="1"/>
  <c r="ED860" i="1"/>
  <c r="ED859" i="1"/>
  <c r="ED858" i="1"/>
  <c r="ED857" i="1"/>
  <c r="ED856" i="1"/>
  <c r="ED855" i="1"/>
  <c r="ED854" i="1"/>
  <c r="ED853" i="1"/>
  <c r="ED852" i="1"/>
  <c r="ED851" i="1"/>
  <c r="ED850" i="1"/>
  <c r="ED849" i="1"/>
  <c r="ED848" i="1"/>
  <c r="ED847" i="1"/>
  <c r="ED846" i="1"/>
  <c r="ED845" i="1"/>
  <c r="ED844" i="1"/>
  <c r="ED843" i="1"/>
  <c r="ED842" i="1"/>
  <c r="ED841" i="1"/>
  <c r="ED840" i="1"/>
  <c r="ED839" i="1"/>
  <c r="ED838" i="1"/>
  <c r="ED837" i="1"/>
  <c r="ED836" i="1"/>
  <c r="ED835" i="1"/>
  <c r="ED834" i="1"/>
  <c r="ED833" i="1"/>
  <c r="ED832" i="1"/>
  <c r="ED831" i="1"/>
  <c r="ED830" i="1"/>
  <c r="ED829" i="1"/>
  <c r="ED828" i="1"/>
  <c r="ED827" i="1"/>
  <c r="ED826" i="1"/>
  <c r="ED825" i="1"/>
  <c r="ED824" i="1"/>
  <c r="ED823" i="1"/>
  <c r="ED822" i="1"/>
  <c r="ED821" i="1"/>
  <c r="ED820" i="1"/>
  <c r="ED819" i="1"/>
  <c r="ED818" i="1"/>
  <c r="ED817" i="1"/>
  <c r="ED816" i="1"/>
  <c r="ED815" i="1"/>
  <c r="ED814" i="1"/>
  <c r="ED813" i="1"/>
  <c r="ED812" i="1"/>
  <c r="ED811" i="1"/>
  <c r="ED810" i="1"/>
  <c r="ED809" i="1"/>
  <c r="ED808" i="1"/>
  <c r="ED807" i="1"/>
  <c r="ED806" i="1"/>
  <c r="ED805" i="1"/>
  <c r="ED804" i="1"/>
  <c r="ED803" i="1"/>
  <c r="ED802" i="1"/>
  <c r="ED801" i="1"/>
  <c r="ED800" i="1"/>
  <c r="ED799" i="1"/>
  <c r="ED798" i="1"/>
  <c r="ED797" i="1"/>
  <c r="ED796" i="1"/>
  <c r="ED795" i="1"/>
  <c r="ED794" i="1"/>
  <c r="ED793" i="1"/>
  <c r="ED792" i="1"/>
  <c r="ED791" i="1"/>
  <c r="ED790" i="1"/>
  <c r="ED789" i="1"/>
  <c r="ED788" i="1"/>
  <c r="ED787" i="1"/>
  <c r="ED786" i="1"/>
  <c r="ED785" i="1"/>
  <c r="ED784" i="1"/>
  <c r="ED783" i="1"/>
  <c r="ED782" i="1"/>
  <c r="ED781" i="1"/>
  <c r="ED780" i="1"/>
  <c r="ED779" i="1"/>
  <c r="ED778" i="1"/>
  <c r="ED777" i="1"/>
  <c r="ED776" i="1"/>
  <c r="ED775" i="1"/>
  <c r="ED774" i="1"/>
  <c r="ED773" i="1"/>
  <c r="ED772" i="1"/>
  <c r="ED771" i="1"/>
  <c r="ED770" i="1"/>
  <c r="ED769" i="1"/>
  <c r="ED768" i="1"/>
  <c r="ED767" i="1"/>
  <c r="ED766" i="1"/>
  <c r="ED765" i="1"/>
  <c r="ED764" i="1"/>
  <c r="ED763" i="1"/>
  <c r="ED762" i="1"/>
  <c r="ED761" i="1"/>
  <c r="ED760" i="1"/>
  <c r="ED759" i="1"/>
  <c r="ED758" i="1"/>
  <c r="ED757" i="1"/>
  <c r="ED756" i="1"/>
  <c r="ED755" i="1"/>
  <c r="ED754" i="1"/>
  <c r="ED753" i="1"/>
  <c r="ED752" i="1"/>
  <c r="ED751" i="1"/>
  <c r="ED750" i="1"/>
  <c r="ED749" i="1"/>
  <c r="ED748" i="1"/>
  <c r="ED747" i="1"/>
  <c r="ED746" i="1"/>
  <c r="ED745" i="1"/>
  <c r="ED744" i="1"/>
  <c r="ED743" i="1"/>
  <c r="ED742" i="1"/>
  <c r="ED741" i="1"/>
  <c r="ED740" i="1"/>
  <c r="ED739" i="1"/>
  <c r="ED738" i="1"/>
  <c r="ED737" i="1"/>
  <c r="ED736" i="1"/>
  <c r="ED735" i="1"/>
  <c r="ED734" i="1"/>
  <c r="ED733" i="1"/>
  <c r="ED732" i="1"/>
  <c r="ED731" i="1"/>
  <c r="ED730" i="1"/>
  <c r="ED729" i="1"/>
  <c r="ED728" i="1"/>
  <c r="ED727" i="1"/>
  <c r="ED726" i="1"/>
  <c r="ED725" i="1"/>
  <c r="ED724" i="1"/>
  <c r="ED723" i="1"/>
  <c r="ED722" i="1"/>
  <c r="ED721" i="1"/>
  <c r="ED720" i="1"/>
  <c r="ED719" i="1"/>
  <c r="ED718" i="1"/>
  <c r="ED717" i="1"/>
  <c r="ED716" i="1"/>
  <c r="ED715" i="1"/>
  <c r="ED714" i="1"/>
  <c r="ED713" i="1"/>
  <c r="ED712" i="1"/>
  <c r="ED711" i="1"/>
  <c r="ED710" i="1"/>
  <c r="ED709" i="1"/>
  <c r="ED708" i="1"/>
  <c r="ED707" i="1"/>
  <c r="ED706" i="1"/>
  <c r="ED705" i="1"/>
  <c r="ED704" i="1"/>
  <c r="ED703" i="1"/>
  <c r="ED702" i="1"/>
  <c r="ED701" i="1"/>
  <c r="ED700" i="1"/>
  <c r="ED699" i="1"/>
  <c r="ED698" i="1"/>
  <c r="ED697" i="1"/>
  <c r="ED696" i="1"/>
  <c r="ED695" i="1"/>
  <c r="ED694" i="1"/>
  <c r="ED693" i="1"/>
  <c r="ED692" i="1"/>
  <c r="ED691" i="1"/>
  <c r="ED690" i="1"/>
  <c r="ED689" i="1"/>
  <c r="ED688" i="1"/>
  <c r="ED687" i="1"/>
  <c r="ED686" i="1"/>
  <c r="ED685" i="1"/>
  <c r="ED684" i="1"/>
  <c r="ED683" i="1"/>
  <c r="ED682" i="1"/>
  <c r="ED681" i="1"/>
  <c r="ED680" i="1"/>
  <c r="ED679" i="1"/>
  <c r="ED678" i="1"/>
  <c r="ED677" i="1"/>
  <c r="ED676" i="1"/>
  <c r="ED675" i="1"/>
  <c r="ED674" i="1"/>
  <c r="ED673" i="1"/>
  <c r="ED672" i="1"/>
  <c r="ED671" i="1"/>
  <c r="ED670" i="1"/>
  <c r="ED669" i="1"/>
  <c r="ED668" i="1"/>
  <c r="ED667" i="1"/>
  <c r="ED666" i="1"/>
  <c r="ED665" i="1"/>
  <c r="ED664" i="1"/>
  <c r="ED663" i="1"/>
  <c r="ED662" i="1"/>
  <c r="ED661" i="1"/>
  <c r="ED660" i="1"/>
  <c r="ED659" i="1"/>
  <c r="ED658" i="1"/>
  <c r="ED657" i="1"/>
  <c r="ED656" i="1"/>
  <c r="ED655" i="1"/>
  <c r="ED654" i="1"/>
  <c r="ED653" i="1"/>
  <c r="ED652" i="1"/>
  <c r="ED651" i="1"/>
  <c r="ED650" i="1"/>
  <c r="ED649" i="1"/>
  <c r="ED648" i="1"/>
  <c r="ED647" i="1"/>
  <c r="ED646" i="1"/>
  <c r="ED645" i="1"/>
  <c r="ED644" i="1"/>
  <c r="ED643" i="1"/>
  <c r="ED642" i="1"/>
  <c r="ED641" i="1"/>
  <c r="ED640" i="1"/>
  <c r="ED639" i="1"/>
  <c r="ED638" i="1"/>
  <c r="ED637" i="1"/>
  <c r="ED636" i="1"/>
  <c r="ED635" i="1"/>
  <c r="ED634" i="1"/>
  <c r="ED633" i="1"/>
  <c r="ED632" i="1"/>
  <c r="ED631" i="1"/>
  <c r="ED630" i="1"/>
  <c r="ED629" i="1"/>
  <c r="ED628" i="1"/>
  <c r="ED627" i="1"/>
  <c r="ED626" i="1"/>
  <c r="ED625" i="1"/>
  <c r="ED624" i="1"/>
  <c r="ED623" i="1"/>
  <c r="ED622" i="1"/>
  <c r="ED621" i="1"/>
  <c r="ED620" i="1"/>
  <c r="ED619" i="1"/>
  <c r="ED618" i="1"/>
  <c r="ED617" i="1"/>
  <c r="ED616" i="1"/>
  <c r="ED615" i="1"/>
  <c r="ED614" i="1"/>
  <c r="ED613" i="1"/>
  <c r="ED612" i="1"/>
  <c r="ED611" i="1"/>
  <c r="ED610" i="1"/>
  <c r="ED609" i="1"/>
  <c r="ED608" i="1"/>
  <c r="ED607" i="1"/>
  <c r="ED606" i="1"/>
  <c r="ED605" i="1"/>
  <c r="ED604" i="1"/>
  <c r="ED603" i="1"/>
  <c r="ED602" i="1"/>
  <c r="ED601" i="1"/>
  <c r="ED600" i="1"/>
  <c r="ED599" i="1"/>
  <c r="ED598" i="1"/>
  <c r="ED597" i="1"/>
  <c r="ED596" i="1"/>
  <c r="ED595" i="1"/>
  <c r="ED594" i="1"/>
  <c r="ED593" i="1"/>
  <c r="ED592" i="1"/>
  <c r="ED591" i="1"/>
  <c r="ED590" i="1"/>
  <c r="ED589" i="1"/>
  <c r="ED588" i="1"/>
  <c r="ED587" i="1"/>
  <c r="ED586" i="1"/>
  <c r="ED585" i="1"/>
  <c r="ED584" i="1"/>
  <c r="ED583" i="1"/>
  <c r="ED582" i="1"/>
  <c r="ED581" i="1"/>
  <c r="ED580" i="1"/>
  <c r="ED579" i="1"/>
  <c r="ED578" i="1"/>
  <c r="ED577" i="1"/>
  <c r="ED576" i="1"/>
  <c r="ED575" i="1"/>
  <c r="ED574" i="1"/>
  <c r="ED573" i="1"/>
  <c r="ED572" i="1"/>
  <c r="ED571" i="1"/>
  <c r="ED570" i="1"/>
  <c r="ED569" i="1"/>
  <c r="ED568" i="1"/>
  <c r="ED567" i="1"/>
  <c r="ED566" i="1"/>
  <c r="ED565" i="1"/>
  <c r="ED564" i="1"/>
  <c r="ED563" i="1"/>
  <c r="ED562" i="1"/>
  <c r="ED561" i="1"/>
  <c r="ED560" i="1"/>
  <c r="ED559" i="1"/>
  <c r="ED558" i="1"/>
  <c r="ED557" i="1"/>
  <c r="ED556" i="1"/>
  <c r="ED555" i="1"/>
  <c r="ED554" i="1"/>
  <c r="ED553" i="1"/>
  <c r="ED552" i="1"/>
  <c r="ED551" i="1"/>
  <c r="ED550" i="1"/>
  <c r="ED549" i="1"/>
  <c r="ED548" i="1"/>
  <c r="ED547" i="1"/>
  <c r="ED546" i="1"/>
  <c r="ED545" i="1"/>
  <c r="ED544" i="1"/>
  <c r="ED543" i="1"/>
  <c r="ED542" i="1"/>
  <c r="ED541" i="1"/>
  <c r="ED540" i="1"/>
  <c r="ED539" i="1"/>
  <c r="ED538" i="1"/>
  <c r="ED537" i="1"/>
  <c r="ED536" i="1"/>
  <c r="ED535" i="1"/>
  <c r="ED534" i="1"/>
  <c r="ED533" i="1"/>
  <c r="ED532" i="1"/>
  <c r="ED531" i="1"/>
  <c r="ED530" i="1"/>
  <c r="ED529" i="1"/>
  <c r="ED528" i="1"/>
  <c r="ED527" i="1"/>
  <c r="ED526" i="1"/>
  <c r="ED525" i="1"/>
  <c r="ED524" i="1"/>
  <c r="ED523" i="1"/>
  <c r="ED522" i="1"/>
  <c r="ED521" i="1"/>
  <c r="ED520" i="1"/>
  <c r="ED519" i="1"/>
  <c r="ED518" i="1"/>
  <c r="ED517" i="1"/>
  <c r="ED516" i="1"/>
  <c r="ED515" i="1"/>
  <c r="ED514" i="1"/>
  <c r="ED513" i="1"/>
  <c r="ED512" i="1"/>
  <c r="ED511" i="1"/>
  <c r="ED510" i="1"/>
  <c r="ED509" i="1"/>
  <c r="ED508" i="1"/>
  <c r="ED507" i="1"/>
  <c r="ED506" i="1"/>
  <c r="ED505" i="1"/>
  <c r="ED504" i="1"/>
  <c r="ED503" i="1"/>
  <c r="ED502" i="1"/>
  <c r="ED501" i="1"/>
  <c r="ED500" i="1"/>
  <c r="ED499" i="1"/>
  <c r="ED498" i="1"/>
  <c r="ED497" i="1"/>
  <c r="ED496" i="1"/>
  <c r="ED495" i="1"/>
  <c r="ED494" i="1"/>
  <c r="ED493" i="1"/>
  <c r="ED492" i="1"/>
  <c r="ED491" i="1"/>
  <c r="ED490" i="1"/>
  <c r="ED489" i="1"/>
  <c r="ED488" i="1"/>
  <c r="ED487" i="1"/>
  <c r="ED486" i="1"/>
  <c r="ED485" i="1"/>
  <c r="ED484" i="1"/>
  <c r="ED483" i="1"/>
  <c r="ED482" i="1"/>
  <c r="ED481" i="1"/>
  <c r="ED480" i="1"/>
  <c r="ED479" i="1"/>
  <c r="ED478" i="1"/>
  <c r="ED477" i="1"/>
  <c r="ED476" i="1"/>
  <c r="ED475" i="1"/>
  <c r="ED474" i="1"/>
  <c r="ED473" i="1"/>
  <c r="ED472" i="1"/>
  <c r="ED471" i="1"/>
  <c r="ED470" i="1"/>
  <c r="ED469" i="1"/>
  <c r="ED468" i="1"/>
  <c r="ED467" i="1"/>
  <c r="ED466" i="1"/>
  <c r="ED465" i="1"/>
  <c r="ED464" i="1"/>
  <c r="ED463" i="1"/>
  <c r="ED462" i="1"/>
  <c r="ED461" i="1"/>
  <c r="ED460" i="1"/>
  <c r="ED459" i="1"/>
  <c r="ED458" i="1"/>
  <c r="ED457" i="1"/>
  <c r="ED456" i="1"/>
  <c r="ED455" i="1"/>
  <c r="ED454" i="1"/>
  <c r="ED453" i="1"/>
  <c r="ED452" i="1"/>
  <c r="ED451" i="1"/>
  <c r="ED450" i="1"/>
  <c r="ED449" i="1"/>
  <c r="ED448" i="1"/>
  <c r="ED447" i="1"/>
  <c r="ED446" i="1"/>
  <c r="ED445" i="1"/>
  <c r="ED444" i="1"/>
  <c r="ED443" i="1"/>
  <c r="ED442" i="1"/>
  <c r="ED441" i="1"/>
  <c r="ED440" i="1"/>
  <c r="ED439" i="1"/>
  <c r="ED438" i="1"/>
  <c r="ED437" i="1"/>
  <c r="ED436" i="1"/>
  <c r="ED435" i="1"/>
  <c r="ED434" i="1"/>
  <c r="ED433" i="1"/>
  <c r="ED432" i="1"/>
  <c r="ED431" i="1"/>
  <c r="ED430" i="1"/>
  <c r="ED429" i="1"/>
  <c r="ED428" i="1"/>
  <c r="ED427" i="1"/>
  <c r="ED426" i="1"/>
  <c r="ED425" i="1"/>
  <c r="ED424" i="1"/>
  <c r="ED423" i="1"/>
  <c r="ED422" i="1"/>
  <c r="ED421" i="1"/>
  <c r="ED420" i="1"/>
  <c r="ED419" i="1"/>
  <c r="ED418" i="1"/>
  <c r="ED417" i="1"/>
  <c r="ED416" i="1"/>
  <c r="ED415" i="1"/>
  <c r="ED414" i="1"/>
  <c r="ED413" i="1"/>
  <c r="ED412" i="1"/>
  <c r="ED411" i="1"/>
  <c r="ED410" i="1"/>
  <c r="ED409" i="1"/>
  <c r="ED408" i="1"/>
  <c r="ED407" i="1"/>
  <c r="ED406" i="1"/>
  <c r="ED405" i="1"/>
  <c r="ED404" i="1"/>
  <c r="ED403" i="1"/>
  <c r="ED402" i="1"/>
  <c r="ED401" i="1"/>
  <c r="ED400" i="1"/>
  <c r="ED399" i="1"/>
  <c r="ED398" i="1"/>
  <c r="ED397" i="1"/>
  <c r="ED396" i="1"/>
  <c r="ED395" i="1"/>
  <c r="ED394" i="1"/>
  <c r="ED393" i="1"/>
  <c r="ED392" i="1"/>
  <c r="ED391" i="1"/>
  <c r="ED390" i="1"/>
  <c r="ED389" i="1"/>
  <c r="ED388" i="1"/>
  <c r="ED387" i="1"/>
  <c r="ED386" i="1"/>
  <c r="ED385" i="1"/>
  <c r="ED384" i="1"/>
  <c r="ED383" i="1"/>
  <c r="ED382" i="1"/>
  <c r="ED381" i="1"/>
  <c r="ED380" i="1"/>
  <c r="ED379" i="1"/>
  <c r="ED378" i="1"/>
  <c r="ED377" i="1"/>
  <c r="ED376" i="1"/>
  <c r="ED375" i="1"/>
  <c r="ED374" i="1"/>
  <c r="ED373" i="1"/>
  <c r="ED372" i="1"/>
  <c r="ED371" i="1"/>
  <c r="ED370" i="1"/>
  <c r="ED369" i="1"/>
  <c r="ED368" i="1"/>
  <c r="ED367" i="1"/>
  <c r="ED366" i="1"/>
  <c r="ED365" i="1"/>
  <c r="ED364" i="1"/>
  <c r="ED363" i="1"/>
  <c r="ED362" i="1"/>
  <c r="ED361" i="1"/>
  <c r="ED360" i="1"/>
  <c r="ED359" i="1"/>
  <c r="ED358" i="1"/>
  <c r="ED357" i="1"/>
  <c r="ED356" i="1"/>
  <c r="ED355" i="1"/>
  <c r="ED354" i="1"/>
  <c r="ED353" i="1"/>
  <c r="ED352" i="1"/>
  <c r="ED351" i="1"/>
  <c r="ED350" i="1"/>
  <c r="ED349" i="1"/>
  <c r="ED348" i="1"/>
  <c r="ED347" i="1"/>
  <c r="ED346" i="1"/>
  <c r="ED345" i="1"/>
  <c r="ED344" i="1"/>
  <c r="ED343" i="1"/>
  <c r="ED342" i="1"/>
  <c r="ED341" i="1"/>
  <c r="ED340" i="1"/>
  <c r="ED339" i="1"/>
  <c r="ED338" i="1"/>
  <c r="ED337" i="1"/>
  <c r="ED336" i="1"/>
  <c r="ED335" i="1"/>
  <c r="ED334" i="1"/>
  <c r="ED333" i="1"/>
  <c r="ED332" i="1"/>
  <c r="ED331" i="1"/>
  <c r="ED330" i="1"/>
  <c r="ED329" i="1"/>
  <c r="ED328" i="1"/>
  <c r="ED327" i="1"/>
  <c r="ED326" i="1"/>
  <c r="ED325" i="1"/>
  <c r="ED324" i="1"/>
  <c r="ED323" i="1"/>
  <c r="ED322" i="1"/>
  <c r="ED321" i="1"/>
  <c r="ED320" i="1"/>
  <c r="ED319" i="1"/>
  <c r="ED318" i="1"/>
  <c r="ED317" i="1"/>
  <c r="ED316" i="1"/>
  <c r="ED315" i="1"/>
  <c r="ED314" i="1"/>
  <c r="ED313" i="1"/>
  <c r="ED312" i="1"/>
  <c r="ED311" i="1"/>
  <c r="ED310" i="1"/>
  <c r="ED309" i="1"/>
  <c r="ED308" i="1"/>
  <c r="ED307" i="1"/>
  <c r="ED306" i="1"/>
  <c r="ED305" i="1"/>
  <c r="ED304" i="1"/>
  <c r="ED303" i="1"/>
  <c r="ED302" i="1"/>
  <c r="ED301" i="1"/>
  <c r="ED300" i="1"/>
  <c r="ED299" i="1"/>
  <c r="ED298" i="1"/>
  <c r="ED297" i="1"/>
  <c r="ED296" i="1"/>
  <c r="ED295" i="1"/>
  <c r="ED294" i="1"/>
  <c r="ED293" i="1"/>
  <c r="ED292" i="1"/>
  <c r="ED291" i="1"/>
  <c r="ED290" i="1"/>
  <c r="ED289" i="1"/>
  <c r="ED288" i="1"/>
  <c r="ED287" i="1"/>
  <c r="ED286" i="1"/>
  <c r="ED285" i="1"/>
  <c r="ED284" i="1"/>
  <c r="ED283" i="1"/>
  <c r="ED282" i="1"/>
  <c r="ED281" i="1"/>
  <c r="ED280" i="1"/>
  <c r="ED279" i="1"/>
  <c r="ED278" i="1"/>
  <c r="ED277" i="1"/>
  <c r="ED276" i="1"/>
  <c r="ED275" i="1"/>
  <c r="ED274" i="1"/>
  <c r="ED273" i="1"/>
  <c r="ED272" i="1"/>
  <c r="ED271" i="1"/>
  <c r="ED270" i="1"/>
  <c r="ED269" i="1"/>
  <c r="ED268" i="1"/>
  <c r="ED267" i="1"/>
  <c r="ED266" i="1"/>
  <c r="ED265" i="1"/>
  <c r="ED264" i="1"/>
  <c r="ED263" i="1"/>
  <c r="ED262" i="1"/>
  <c r="ED261" i="1"/>
  <c r="ED260" i="1"/>
  <c r="ED259" i="1"/>
  <c r="ED258" i="1"/>
  <c r="ED257" i="1"/>
  <c r="ED256" i="1"/>
  <c r="ED255" i="1"/>
  <c r="ED254" i="1"/>
  <c r="ED253" i="1"/>
  <c r="ED252" i="1"/>
  <c r="ED251" i="1"/>
  <c r="ED250" i="1"/>
  <c r="ED249" i="1"/>
  <c r="ED248" i="1"/>
  <c r="ED247" i="1"/>
  <c r="ED246" i="1"/>
  <c r="ED245" i="1"/>
  <c r="ED244" i="1"/>
  <c r="ED243" i="1"/>
  <c r="ED242" i="1"/>
  <c r="ED241" i="1"/>
  <c r="ED240" i="1"/>
  <c r="ED239" i="1"/>
  <c r="ED238" i="1"/>
  <c r="ED237" i="1"/>
  <c r="ED236" i="1"/>
  <c r="ED235" i="1"/>
  <c r="ED234" i="1"/>
  <c r="ED233" i="1"/>
  <c r="ED232" i="1"/>
  <c r="ED231" i="1"/>
  <c r="ED230" i="1"/>
  <c r="ED229" i="1"/>
  <c r="ED228" i="1"/>
  <c r="ED227" i="1"/>
  <c r="ED226" i="1"/>
  <c r="ED225" i="1"/>
  <c r="ED224" i="1"/>
  <c r="ED223" i="1"/>
  <c r="ED222" i="1"/>
  <c r="ED221" i="1"/>
  <c r="ED220" i="1"/>
  <c r="ED219" i="1"/>
  <c r="ED218" i="1"/>
  <c r="ED217" i="1"/>
  <c r="ED216" i="1"/>
  <c r="ED215" i="1"/>
  <c r="ED214" i="1"/>
  <c r="ED213" i="1"/>
  <c r="ED212" i="1"/>
  <c r="ED211" i="1"/>
  <c r="ED210" i="1"/>
  <c r="ED209" i="1"/>
  <c r="ED208" i="1"/>
  <c r="ED207" i="1"/>
  <c r="ED206" i="1"/>
  <c r="ED205" i="1"/>
  <c r="ED204" i="1"/>
  <c r="ED203" i="1"/>
  <c r="ED202" i="1"/>
  <c r="ED201" i="1"/>
  <c r="ED200" i="1"/>
  <c r="ED199" i="1"/>
  <c r="ED198" i="1"/>
  <c r="ED197" i="1"/>
  <c r="ED196" i="1"/>
  <c r="ED195" i="1"/>
  <c r="ED194" i="1"/>
  <c r="ED193" i="1"/>
  <c r="ED192" i="1"/>
  <c r="ED191" i="1"/>
  <c r="ED190" i="1"/>
  <c r="ED189" i="1"/>
  <c r="ED188" i="1"/>
  <c r="ED187" i="1"/>
  <c r="ED186" i="1"/>
  <c r="ED185" i="1"/>
  <c r="ED184" i="1"/>
  <c r="ED183" i="1"/>
  <c r="ED182" i="1"/>
  <c r="ED181" i="1"/>
  <c r="ED180" i="1"/>
  <c r="ED179" i="1"/>
  <c r="ED178" i="1"/>
  <c r="ED177" i="1"/>
  <c r="ED176" i="1"/>
  <c r="ED175" i="1"/>
  <c r="ED174" i="1"/>
  <c r="ED173" i="1"/>
  <c r="ED172" i="1"/>
  <c r="ED171" i="1"/>
  <c r="ED170" i="1"/>
  <c r="ED169" i="1"/>
  <c r="ED168" i="1"/>
  <c r="ED167" i="1"/>
  <c r="ED166" i="1"/>
  <c r="ED165" i="1"/>
  <c r="ED164" i="1"/>
  <c r="ED163" i="1"/>
  <c r="ED162" i="1"/>
  <c r="ED161" i="1"/>
  <c r="ED160" i="1"/>
  <c r="ED159" i="1"/>
  <c r="ED158" i="1"/>
  <c r="ED157" i="1"/>
  <c r="ED156" i="1"/>
  <c r="ED155" i="1"/>
  <c r="ED154" i="1"/>
  <c r="ED153" i="1"/>
  <c r="ED152" i="1"/>
  <c r="ED151" i="1"/>
  <c r="ED150" i="1"/>
  <c r="ED149" i="1"/>
  <c r="ED148" i="1"/>
  <c r="ED147" i="1"/>
  <c r="ED146" i="1"/>
  <c r="ED145" i="1"/>
  <c r="ED144" i="1"/>
  <c r="ED143" i="1"/>
  <c r="ED142" i="1"/>
  <c r="ED141" i="1"/>
  <c r="ED140" i="1"/>
  <c r="ED139" i="1"/>
  <c r="ED138" i="1"/>
  <c r="ED137" i="1"/>
  <c r="ED136" i="1"/>
  <c r="ED135" i="1"/>
  <c r="ED134" i="1"/>
  <c r="ED133" i="1"/>
  <c r="ED132" i="1"/>
  <c r="ED131" i="1"/>
  <c r="ED130" i="1"/>
  <c r="ED129" i="1"/>
  <c r="ED128" i="1"/>
  <c r="ED127" i="1"/>
  <c r="ED126" i="1"/>
  <c r="ED125" i="1"/>
  <c r="ED124" i="1"/>
  <c r="ED123" i="1"/>
  <c r="ED122" i="1"/>
  <c r="ED121" i="1"/>
  <c r="ED120" i="1"/>
  <c r="ED119" i="1"/>
  <c r="ED118" i="1"/>
  <c r="ED117" i="1"/>
  <c r="ED116" i="1"/>
  <c r="ED115" i="1"/>
  <c r="ED114" i="1"/>
  <c r="ED113" i="1"/>
  <c r="ED112" i="1"/>
  <c r="ED111" i="1"/>
  <c r="ED110" i="1"/>
  <c r="ED109" i="1"/>
  <c r="ED108" i="1"/>
  <c r="ED107" i="1"/>
  <c r="ED106" i="1"/>
  <c r="ED105" i="1"/>
  <c r="ED104" i="1"/>
  <c r="ED103" i="1"/>
  <c r="ED102" i="1"/>
  <c r="ED101" i="1"/>
  <c r="ED100" i="1"/>
  <c r="ED99" i="1"/>
  <c r="ED98" i="1"/>
  <c r="ED97" i="1"/>
  <c r="ED96" i="1"/>
  <c r="ED95" i="1"/>
  <c r="ED94" i="1"/>
  <c r="ED93" i="1"/>
  <c r="ED92" i="1"/>
  <c r="ED91" i="1"/>
  <c r="ED90" i="1"/>
  <c r="ED89" i="1"/>
  <c r="ED88" i="1"/>
  <c r="ED87" i="1"/>
  <c r="ED86" i="1"/>
  <c r="ED85" i="1"/>
  <c r="ED84" i="1"/>
  <c r="ED83" i="1"/>
  <c r="ED82" i="1"/>
  <c r="ED81" i="1"/>
  <c r="ED80" i="1"/>
  <c r="ED79" i="1"/>
  <c r="ED78" i="1"/>
  <c r="ED77" i="1"/>
  <c r="ED76" i="1"/>
  <c r="ED75" i="1"/>
  <c r="ED74" i="1"/>
  <c r="ED73" i="1"/>
  <c r="ED72" i="1"/>
  <c r="ED71" i="1"/>
  <c r="ED70" i="1"/>
  <c r="ED69" i="1"/>
  <c r="ED68" i="1"/>
  <c r="ED67" i="1"/>
  <c r="ED66" i="1"/>
  <c r="ED65" i="1"/>
  <c r="ED64" i="1"/>
  <c r="ED63" i="1"/>
  <c r="ED62" i="1"/>
  <c r="ED61" i="1"/>
  <c r="ED60" i="1"/>
  <c r="ED59" i="1"/>
  <c r="ED58" i="1"/>
  <c r="ED57" i="1"/>
  <c r="ED56" i="1"/>
  <c r="ED55" i="1"/>
  <c r="ED54" i="1"/>
  <c r="ED53" i="1"/>
  <c r="ED52" i="1"/>
  <c r="ED51" i="1"/>
  <c r="ED50" i="1"/>
  <c r="ED49" i="1"/>
  <c r="ED48" i="1"/>
  <c r="ED47" i="1"/>
  <c r="ED46" i="1"/>
  <c r="ED45" i="1"/>
  <c r="ED44" i="1"/>
  <c r="ED43" i="1"/>
  <c r="ED42" i="1"/>
  <c r="ED41" i="1"/>
  <c r="ED40" i="1"/>
  <c r="ED39" i="1"/>
  <c r="ED38" i="1"/>
  <c r="ED37" i="1"/>
  <c r="ED36" i="1"/>
  <c r="ED35" i="1"/>
  <c r="ED34" i="1"/>
  <c r="ED33" i="1"/>
  <c r="ED32" i="1"/>
  <c r="ED31" i="1"/>
  <c r="ED30" i="1"/>
  <c r="ED29" i="1"/>
  <c r="ED28" i="1"/>
  <c r="ED27" i="1"/>
  <c r="ED26" i="1"/>
  <c r="ED25" i="1"/>
  <c r="ED24" i="1"/>
  <c r="ED23" i="1"/>
  <c r="ED22" i="1"/>
  <c r="ED21" i="1"/>
  <c r="ED20" i="1"/>
  <c r="ED19" i="1"/>
  <c r="ED18" i="1"/>
  <c r="ED17" i="1"/>
  <c r="ED16" i="1"/>
  <c r="ED15" i="1"/>
  <c r="ED14" i="1"/>
  <c r="ED13" i="1"/>
  <c r="ED12" i="1"/>
  <c r="ED11" i="1"/>
  <c r="ED10" i="1"/>
  <c r="ED9" i="1"/>
  <c r="ED8" i="1"/>
  <c r="ED7" i="1"/>
  <c r="ED6" i="1"/>
  <c r="ED5" i="1"/>
  <c r="DV143" i="1" l="1"/>
  <c r="DV142" i="1"/>
  <c r="DV141" i="1"/>
  <c r="DV140" i="1"/>
  <c r="DV139" i="1"/>
  <c r="DV138" i="1"/>
  <c r="DV137" i="1"/>
  <c r="DV136" i="1"/>
  <c r="DV135" i="1"/>
  <c r="DV134" i="1"/>
  <c r="DV133" i="1"/>
  <c r="DV132" i="1"/>
  <c r="DV131" i="1"/>
  <c r="DV130" i="1"/>
  <c r="DV129" i="1"/>
  <c r="DV128" i="1"/>
  <c r="DV127" i="1"/>
  <c r="DV126" i="1"/>
  <c r="DV125" i="1"/>
  <c r="DV124" i="1"/>
  <c r="DV123" i="1"/>
  <c r="DV122" i="1"/>
  <c r="DV121" i="1"/>
  <c r="DV120" i="1"/>
  <c r="DV119" i="1"/>
  <c r="DV118" i="1"/>
  <c r="DV117" i="1"/>
  <c r="DV116" i="1"/>
  <c r="DV115" i="1"/>
  <c r="DV114" i="1"/>
  <c r="DV113" i="1"/>
  <c r="DV112" i="1"/>
  <c r="DV111" i="1"/>
  <c r="DV110" i="1"/>
  <c r="DV109" i="1"/>
  <c r="DV108" i="1"/>
  <c r="DU143" i="1"/>
  <c r="DU142" i="1"/>
  <c r="DU141" i="1"/>
  <c r="DU140" i="1"/>
  <c r="DU139" i="1"/>
  <c r="DU138" i="1"/>
  <c r="DU137" i="1"/>
  <c r="DU136" i="1"/>
  <c r="DU135" i="1"/>
  <c r="DU134" i="1"/>
  <c r="DU133" i="1"/>
  <c r="DU132" i="1"/>
  <c r="DU131" i="1"/>
  <c r="DU130" i="1"/>
  <c r="DU129" i="1"/>
  <c r="DU128" i="1"/>
  <c r="DU127" i="1"/>
  <c r="DU126" i="1"/>
  <c r="DU125" i="1"/>
  <c r="DU124" i="1"/>
  <c r="DU123" i="1"/>
  <c r="DU122" i="1"/>
  <c r="DU121" i="1"/>
  <c r="DU120" i="1"/>
  <c r="DU119" i="1"/>
  <c r="DU118" i="1"/>
  <c r="DU117" i="1"/>
  <c r="DU116" i="1"/>
  <c r="DU115" i="1"/>
  <c r="DU114" i="1"/>
  <c r="DU113" i="1"/>
  <c r="DU112" i="1"/>
  <c r="DU111" i="1"/>
  <c r="DU110" i="1"/>
  <c r="DU109" i="1"/>
  <c r="DU108" i="1"/>
  <c r="DX109" i="1"/>
  <c r="DX110" i="1" s="1"/>
  <c r="DX111" i="1" s="1"/>
  <c r="DX112" i="1" s="1"/>
  <c r="DX113" i="1" s="1"/>
  <c r="CI5" i="1" l="1"/>
  <c r="D6" i="1" l="1"/>
  <c r="CI6" i="1"/>
  <c r="CL6" i="1" l="1"/>
  <c r="CK6" i="1"/>
  <c r="CJ6" i="1"/>
  <c r="CG7" i="1" l="1"/>
  <c r="AX7" i="1"/>
  <c r="AW7" i="1"/>
  <c r="AV7" i="1"/>
  <c r="AU7" i="1"/>
  <c r="AT7" i="1"/>
  <c r="AS7" i="1"/>
  <c r="AR7" i="1"/>
  <c r="AP7" i="1"/>
  <c r="AQ7" i="1"/>
  <c r="AO7" i="1"/>
  <c r="AN7" i="1"/>
  <c r="AZ7" i="1"/>
  <c r="AY7" i="1"/>
  <c r="C6" i="1"/>
  <c r="AM7" i="1" l="1"/>
  <c r="B6" i="1"/>
  <c r="E6" i="1" s="1"/>
  <c r="BA7" i="1" l="1"/>
  <c r="BB7" i="1" s="1"/>
  <c r="D7" i="1" l="1"/>
  <c r="CI7" i="1"/>
  <c r="CL7" i="1" s="1"/>
  <c r="CK7" i="1" l="1"/>
  <c r="CJ7" i="1"/>
  <c r="AV8" i="1"/>
  <c r="AT8" i="1"/>
  <c r="AS8" i="1"/>
  <c r="AP8" i="1"/>
  <c r="AO8" i="1"/>
  <c r="AN8" i="1"/>
  <c r="CG8" i="1" l="1"/>
  <c r="C7" i="1"/>
  <c r="AZ8" i="1"/>
  <c r="AY8" i="1"/>
  <c r="B7" i="1"/>
  <c r="E7" i="1" s="1"/>
  <c r="AM8" i="1"/>
  <c r="AQ8" i="1"/>
  <c r="AR8" i="1"/>
  <c r="AX8" i="1"/>
  <c r="AU8" i="1"/>
  <c r="AW8" i="1"/>
  <c r="BA8" i="1" l="1"/>
  <c r="BB8" i="1" s="1"/>
  <c r="CI8" i="1" l="1"/>
  <c r="CK8" i="1" s="1"/>
  <c r="D8" i="1"/>
  <c r="CL8" i="1" l="1"/>
  <c r="CJ8" i="1"/>
  <c r="AQ9" i="1" l="1"/>
  <c r="AV9" i="1"/>
  <c r="AW9" i="1"/>
  <c r="AN9" i="1"/>
  <c r="AY9" i="1"/>
  <c r="AU9" i="1"/>
  <c r="AX9" i="1"/>
  <c r="AS9" i="1"/>
  <c r="AO9" i="1"/>
  <c r="AT9" i="1"/>
  <c r="AP9" i="1"/>
  <c r="C8" i="1"/>
  <c r="AR9" i="1"/>
  <c r="AZ9" i="1"/>
  <c r="AM9" i="1" l="1"/>
  <c r="BA9" i="1" s="1"/>
  <c r="BB9" i="1" s="1"/>
  <c r="B8" i="1"/>
  <c r="E8" i="1" s="1"/>
  <c r="D9" i="1" l="1"/>
  <c r="CI9" i="1"/>
  <c r="CK9" i="1" s="1"/>
  <c r="CL9" i="1" l="1"/>
  <c r="CJ9" i="1"/>
  <c r="AS10" i="1" l="1"/>
  <c r="C9" i="1"/>
  <c r="AO10" i="1"/>
  <c r="AW10" i="1"/>
  <c r="AP10" i="1"/>
  <c r="AV10" i="1"/>
  <c r="AQ10" i="1"/>
  <c r="AY10" i="1" l="1"/>
  <c r="AZ10" i="1"/>
  <c r="AT10" i="1"/>
  <c r="AR10" i="1"/>
  <c r="AU10" i="1"/>
  <c r="AX10" i="1"/>
  <c r="AM10" i="1"/>
  <c r="B9" i="1"/>
  <c r="AN10" i="1"/>
  <c r="E9" i="1" l="1"/>
  <c r="BA10" i="1"/>
  <c r="BB10" i="1" s="1"/>
  <c r="D10" i="1" l="1"/>
  <c r="CI10" i="1"/>
  <c r="CL10" i="1" s="1"/>
  <c r="CK10" i="1" l="1"/>
  <c r="CJ10" i="1"/>
  <c r="C10" i="1" l="1"/>
  <c r="AR11" i="1"/>
  <c r="AY11" i="1"/>
  <c r="AQ11" i="1"/>
  <c r="AX11" i="1"/>
  <c r="AV11" i="1"/>
  <c r="AW11" i="1"/>
  <c r="AO11" i="1"/>
  <c r="AS11" i="1"/>
  <c r="AT11" i="1"/>
  <c r="AN11" i="1"/>
  <c r="AP11" i="1"/>
  <c r="AU11" i="1"/>
  <c r="AM11" i="1"/>
  <c r="AZ11" i="1" l="1"/>
  <c r="B10" i="1"/>
  <c r="E10" i="1" s="1"/>
  <c r="BA11" i="1"/>
  <c r="BB11" i="1" s="1"/>
  <c r="CI11" i="1" l="1"/>
  <c r="CK11" i="1" s="1"/>
  <c r="D11" i="1"/>
  <c r="CL11" i="1" l="1"/>
  <c r="CJ11" i="1"/>
  <c r="AU12" i="1"/>
  <c r="AR12" i="1"/>
  <c r="AT12" i="1"/>
  <c r="AZ12" i="1" l="1"/>
  <c r="C11" i="1"/>
  <c r="AY12" i="1"/>
  <c r="AN12" i="1"/>
  <c r="AP12" i="1"/>
  <c r="AM12" i="1"/>
  <c r="B11" i="1"/>
  <c r="E11" i="1" s="1"/>
  <c r="AO12" i="1"/>
  <c r="AS12" i="1"/>
  <c r="AV12" i="1"/>
  <c r="AQ12" i="1"/>
  <c r="AX12" i="1"/>
  <c r="AW12" i="1"/>
  <c r="BA12" i="1" l="1"/>
  <c r="BB12" i="1" s="1"/>
  <c r="CI12" i="1" l="1"/>
  <c r="CJ12" i="1" s="1"/>
  <c r="D12" i="1"/>
  <c r="CL12" i="1" l="1"/>
  <c r="CK12" i="1"/>
  <c r="AS13" i="1" l="1"/>
  <c r="C12" i="1"/>
  <c r="AR13" i="1"/>
  <c r="AQ13" i="1"/>
  <c r="AW13" i="1"/>
  <c r="AV13" i="1"/>
  <c r="AU13" i="1"/>
  <c r="AX13" i="1"/>
  <c r="AT13" i="1"/>
  <c r="AY13" i="1" l="1"/>
  <c r="AZ13" i="1"/>
  <c r="AP13" i="1"/>
  <c r="AO13" i="1"/>
  <c r="AN13" i="1"/>
  <c r="B12" i="1"/>
  <c r="E12" i="1" s="1"/>
  <c r="AM13" i="1"/>
  <c r="BA13" i="1" l="1"/>
  <c r="BB13" i="1" s="1"/>
  <c r="CI13" i="1" l="1"/>
  <c r="CJ13" i="1" s="1"/>
  <c r="D13" i="1"/>
  <c r="CL13" i="1" l="1"/>
  <c r="CK13" i="1"/>
  <c r="AU14" i="1"/>
  <c r="AT14" i="1"/>
  <c r="AS14" i="1"/>
  <c r="AN14" i="1"/>
  <c r="AV14" i="1"/>
  <c r="AW14" i="1"/>
  <c r="AX14" i="1"/>
  <c r="AR14" i="1"/>
  <c r="AQ14" i="1"/>
  <c r="AP14" i="1"/>
  <c r="AY14" i="1" l="1"/>
  <c r="C13" i="1"/>
  <c r="BC14" i="1"/>
  <c r="AZ14" i="1"/>
  <c r="AO14" i="1"/>
  <c r="B13" i="1"/>
  <c r="E13" i="1" s="1"/>
  <c r="AM14" i="1"/>
  <c r="BY14" i="1" l="1"/>
  <c r="BZ14" i="1"/>
  <c r="BR14" i="1"/>
  <c r="CE14" i="1"/>
  <c r="BU14" i="1"/>
  <c r="CB14" i="1"/>
  <c r="BS14" i="1"/>
  <c r="BV14" i="1"/>
  <c r="CC14" i="1"/>
  <c r="BT14" i="1"/>
  <c r="CD14" i="1"/>
  <c r="BW14" i="1"/>
  <c r="BX14" i="1"/>
  <c r="CA14" i="1"/>
  <c r="BA14" i="1"/>
  <c r="BB14" i="1" s="1"/>
  <c r="CH14" i="1" l="1"/>
  <c r="D14" i="1"/>
  <c r="CI14" i="1"/>
  <c r="CL14" i="1" l="1"/>
  <c r="CK14" i="1"/>
  <c r="CJ14" i="1"/>
  <c r="X15" i="1" l="1"/>
  <c r="BD15" i="1"/>
  <c r="BO15" i="1"/>
  <c r="BN15" i="1"/>
  <c r="BM15" i="1"/>
  <c r="BL15" i="1"/>
  <c r="BK15" i="1"/>
  <c r="BJ15" i="1"/>
  <c r="BI15" i="1"/>
  <c r="BG15" i="1"/>
  <c r="BH15" i="1"/>
  <c r="BF15" i="1"/>
  <c r="BE15" i="1"/>
  <c r="BC15" i="1"/>
  <c r="AJ15" i="1"/>
  <c r="AH15" i="1"/>
  <c r="AI15" i="1"/>
  <c r="AG15" i="1"/>
  <c r="AE15" i="1"/>
  <c r="AF15" i="1"/>
  <c r="AC15" i="1"/>
  <c r="AD15" i="1"/>
  <c r="AA15" i="1"/>
  <c r="AB15" i="1"/>
  <c r="Y15" i="1"/>
  <c r="Z15" i="1"/>
  <c r="C14" i="1"/>
  <c r="BZ15" i="1" l="1"/>
  <c r="CC15" i="1"/>
  <c r="BX15" i="1"/>
  <c r="BW15" i="1"/>
  <c r="BU15" i="1"/>
  <c r="BR15" i="1"/>
  <c r="BT15" i="1"/>
  <c r="BY15" i="1"/>
  <c r="CB15" i="1"/>
  <c r="BV15" i="1"/>
  <c r="CA15" i="1"/>
  <c r="BS15" i="1"/>
  <c r="CD15" i="1"/>
  <c r="AZ15" i="1"/>
  <c r="AX15" i="1"/>
  <c r="AY15" i="1"/>
  <c r="AU15" i="1"/>
  <c r="AR15" i="1"/>
  <c r="AT15" i="1"/>
  <c r="AV15" i="1"/>
  <c r="AQ15" i="1"/>
  <c r="AS15" i="1"/>
  <c r="AW15" i="1"/>
  <c r="AO15" i="1"/>
  <c r="AM15" i="1"/>
  <c r="AP15" i="1"/>
  <c r="AN15" i="1"/>
  <c r="CE15" i="1"/>
  <c r="B14" i="1"/>
  <c r="E14" i="1" s="1"/>
  <c r="CG15" i="1" l="1"/>
  <c r="CH15" i="1" s="1"/>
  <c r="BA15" i="1"/>
  <c r="CF15" i="1" l="1"/>
  <c r="CI15" i="1"/>
  <c r="CJ15" i="1" s="1"/>
  <c r="BB15" i="1"/>
  <c r="D15" i="1"/>
  <c r="CK15" i="1" l="1"/>
  <c r="CL15" i="1"/>
  <c r="X16" i="1" l="1"/>
  <c r="AH16" i="1"/>
  <c r="AG16" i="1"/>
  <c r="Y16" i="1"/>
  <c r="AA16" i="1"/>
  <c r="AB16" i="1"/>
  <c r="AJ16" i="1"/>
  <c r="AD16" i="1"/>
  <c r="AC16" i="1"/>
  <c r="AE16" i="1"/>
  <c r="AI16" i="1"/>
  <c r="AF16" i="1"/>
  <c r="Z16" i="1"/>
  <c r="BN16" i="1"/>
  <c r="BO16" i="1"/>
  <c r="BL16" i="1"/>
  <c r="BM16" i="1"/>
  <c r="BJ16" i="1"/>
  <c r="BK16" i="1"/>
  <c r="BH16" i="1"/>
  <c r="BI16" i="1"/>
  <c r="BF16" i="1"/>
  <c r="BG16" i="1"/>
  <c r="BD16" i="1"/>
  <c r="BE16" i="1"/>
  <c r="BC16" i="1"/>
  <c r="AZ16" i="1"/>
  <c r="AY16" i="1"/>
  <c r="C15" i="1"/>
  <c r="AR16" i="1" l="1"/>
  <c r="AU16" i="1"/>
  <c r="AP16" i="1"/>
  <c r="AM16" i="1"/>
  <c r="CE16" i="1"/>
  <c r="BX16" i="1"/>
  <c r="BU16" i="1"/>
  <c r="BR16" i="1"/>
  <c r="BY16" i="1"/>
  <c r="BV16" i="1"/>
  <c r="BS16" i="1"/>
  <c r="CC16" i="1"/>
  <c r="BZ16" i="1"/>
  <c r="BT16" i="1"/>
  <c r="CB16" i="1"/>
  <c r="CA16" i="1"/>
  <c r="BW16" i="1"/>
  <c r="AW16" i="1"/>
  <c r="AX16" i="1"/>
  <c r="AQ16" i="1"/>
  <c r="AT16" i="1"/>
  <c r="AV16" i="1"/>
  <c r="AN16" i="1"/>
  <c r="AS16" i="1"/>
  <c r="B15" i="1"/>
  <c r="E15" i="1" s="1"/>
  <c r="CD16" i="1"/>
  <c r="AO16" i="1"/>
  <c r="BA16" i="1" l="1"/>
  <c r="CG16" i="1"/>
  <c r="CH16" i="1" s="1"/>
  <c r="CF16" i="1" l="1"/>
  <c r="D16" i="1"/>
  <c r="CI16" i="1"/>
  <c r="CJ16" i="1" s="1"/>
  <c r="BB16" i="1"/>
  <c r="CL16" i="1" l="1"/>
  <c r="CK16" i="1"/>
  <c r="X17" i="1" l="1"/>
  <c r="AI17" i="1"/>
  <c r="AD17" i="1"/>
  <c r="AF17" i="1"/>
  <c r="AA17" i="1"/>
  <c r="AC17" i="1"/>
  <c r="AH17" i="1"/>
  <c r="Y17" i="1"/>
  <c r="AG17" i="1"/>
  <c r="AJ17" i="1"/>
  <c r="Z17" i="1"/>
  <c r="AE17" i="1"/>
  <c r="AB17" i="1"/>
  <c r="BN17" i="1"/>
  <c r="BK17" i="1"/>
  <c r="BF17" i="1"/>
  <c r="BE17" i="1"/>
  <c r="BM17" i="1"/>
  <c r="BH17" i="1"/>
  <c r="BG17" i="1"/>
  <c r="BO17" i="1"/>
  <c r="BJ17" i="1"/>
  <c r="BI17" i="1"/>
  <c r="BD17" i="1"/>
  <c r="BL17" i="1"/>
  <c r="BC17" i="1"/>
  <c r="C16" i="1"/>
  <c r="AY17" i="1"/>
  <c r="AZ17" i="1"/>
  <c r="AU17" i="1" l="1"/>
  <c r="CB17" i="1"/>
  <c r="AR17" i="1"/>
  <c r="BU17" i="1"/>
  <c r="AW17" i="1"/>
  <c r="AV17" i="1"/>
  <c r="AO17" i="1"/>
  <c r="AT17" i="1"/>
  <c r="AN17" i="1"/>
  <c r="AX17" i="1"/>
  <c r="AQ17" i="1"/>
  <c r="BV17" i="1"/>
  <c r="BZ17" i="1"/>
  <c r="BX17" i="1"/>
  <c r="CC17" i="1"/>
  <c r="BY17" i="1"/>
  <c r="BS17" i="1"/>
  <c r="CD17" i="1"/>
  <c r="CE17" i="1"/>
  <c r="CA17" i="1"/>
  <c r="AS17" i="1"/>
  <c r="BR17" i="1"/>
  <c r="BT17" i="1"/>
  <c r="BW17" i="1"/>
  <c r="AP17" i="1"/>
  <c r="AM17" i="1"/>
  <c r="B16" i="1"/>
  <c r="E16" i="1" s="1"/>
  <c r="BA17" i="1" l="1"/>
  <c r="CI17" i="1" s="1"/>
  <c r="CJ17" i="1" s="1"/>
  <c r="CG17" i="1"/>
  <c r="CH17" i="1" s="1"/>
  <c r="CK17" i="1" l="1"/>
  <c r="D17" i="1"/>
  <c r="BB17" i="1"/>
  <c r="CF17" i="1"/>
  <c r="CL17" i="1"/>
  <c r="X18" i="1" l="1"/>
  <c r="BK18" i="1"/>
  <c r="AA18" i="1"/>
  <c r="AG18" i="1"/>
  <c r="Y18" i="1"/>
  <c r="AF18" i="1"/>
  <c r="Z18" i="1"/>
  <c r="AH18" i="1"/>
  <c r="AE18" i="1"/>
  <c r="AI18" i="1"/>
  <c r="AC18" i="1"/>
  <c r="AB18" i="1"/>
  <c r="AJ18" i="1"/>
  <c r="AD18" i="1"/>
  <c r="BF18" i="1"/>
  <c r="BI18" i="1"/>
  <c r="BN18" i="1"/>
  <c r="BH18" i="1"/>
  <c r="BO18" i="1"/>
  <c r="BG18" i="1"/>
  <c r="BJ18" i="1"/>
  <c r="BM18" i="1"/>
  <c r="BE18" i="1"/>
  <c r="BL18" i="1"/>
  <c r="BD18" i="1"/>
  <c r="BC18" i="1"/>
  <c r="C17" i="1"/>
  <c r="AY18" i="1"/>
  <c r="BX18" i="1" l="1"/>
  <c r="BU18" i="1"/>
  <c r="CA18" i="1"/>
  <c r="BY18" i="1"/>
  <c r="BR18" i="1"/>
  <c r="CB18" i="1"/>
  <c r="CC18" i="1"/>
  <c r="BV18" i="1"/>
  <c r="BT18" i="1"/>
  <c r="BZ18" i="1"/>
  <c r="BW18" i="1"/>
  <c r="BS18" i="1"/>
  <c r="CE18" i="1"/>
  <c r="AP18" i="1"/>
  <c r="AZ18" i="1"/>
  <c r="AT18" i="1"/>
  <c r="AQ18" i="1"/>
  <c r="AV18" i="1"/>
  <c r="AU18" i="1"/>
  <c r="AS18" i="1"/>
  <c r="AX18" i="1"/>
  <c r="AW18" i="1"/>
  <c r="AR18" i="1"/>
  <c r="B17" i="1"/>
  <c r="E17" i="1" s="1"/>
  <c r="AN18" i="1"/>
  <c r="CD18" i="1"/>
  <c r="AM18" i="1"/>
  <c r="AO18" i="1"/>
  <c r="CG18" i="1" l="1"/>
  <c r="CH18" i="1" s="1"/>
  <c r="BA18" i="1"/>
  <c r="CF18" i="1" l="1"/>
  <c r="D18" i="1"/>
  <c r="CI18" i="1"/>
  <c r="CJ18" i="1" s="1"/>
  <c r="BB18" i="1"/>
  <c r="CK18" i="1" l="1"/>
  <c r="CL18" i="1"/>
  <c r="X19" i="1" l="1"/>
  <c r="AE19" i="1"/>
  <c r="AH19" i="1"/>
  <c r="AC19" i="1"/>
  <c r="Z19" i="1"/>
  <c r="Y19" i="1"/>
  <c r="AG19" i="1"/>
  <c r="AJ19" i="1"/>
  <c r="AA19" i="1"/>
  <c r="AI19" i="1"/>
  <c r="AF19" i="1"/>
  <c r="AD19" i="1"/>
  <c r="AB19" i="1"/>
  <c r="BD19" i="1"/>
  <c r="BG19" i="1"/>
  <c r="BO19" i="1"/>
  <c r="BJ19" i="1"/>
  <c r="BE19" i="1"/>
  <c r="BM19" i="1"/>
  <c r="BH19" i="1"/>
  <c r="BK19" i="1"/>
  <c r="BF19" i="1"/>
  <c r="BN19" i="1"/>
  <c r="BI19" i="1"/>
  <c r="BL19" i="1"/>
  <c r="BC19" i="1"/>
  <c r="C18" i="1"/>
  <c r="BR19" i="1" l="1"/>
  <c r="BX19" i="1"/>
  <c r="BV19" i="1"/>
  <c r="BU19" i="1"/>
  <c r="BW19" i="1"/>
  <c r="CA19" i="1"/>
  <c r="BZ19" i="1"/>
  <c r="BY19" i="1"/>
  <c r="BS19" i="1"/>
  <c r="CC19" i="1"/>
  <c r="BT19" i="1"/>
  <c r="CB19" i="1"/>
  <c r="AW19" i="1"/>
  <c r="AQ19" i="1"/>
  <c r="AR19" i="1"/>
  <c r="AS19" i="1"/>
  <c r="AU19" i="1"/>
  <c r="AT19" i="1"/>
  <c r="AV19" i="1"/>
  <c r="AX19" i="1"/>
  <c r="AZ19" i="1"/>
  <c r="AY19" i="1"/>
  <c r="AN19" i="1"/>
  <c r="AM19" i="1"/>
  <c r="AP19" i="1"/>
  <c r="AO19" i="1"/>
  <c r="CD19" i="1"/>
  <c r="CE19" i="1"/>
  <c r="B18" i="1"/>
  <c r="E18" i="1" s="1"/>
  <c r="CG19" i="1" l="1"/>
  <c r="CH19" i="1" s="1"/>
  <c r="BA19" i="1"/>
  <c r="CF19" i="1" l="1"/>
  <c r="BB19" i="1"/>
  <c r="CI19" i="1"/>
  <c r="CJ19" i="1" s="1"/>
  <c r="D19" i="1"/>
  <c r="CK19" i="1" l="1"/>
  <c r="CL19" i="1"/>
  <c r="X20" i="1"/>
  <c r="AD20" i="1" l="1"/>
  <c r="AG20" i="1"/>
  <c r="Y20" i="1"/>
  <c r="AC20" i="1"/>
  <c r="AE20" i="1"/>
  <c r="AI20" i="1"/>
  <c r="AF20" i="1"/>
  <c r="Z20" i="1"/>
  <c r="AH20" i="1"/>
  <c r="AA20" i="1"/>
  <c r="AB20" i="1"/>
  <c r="AJ20" i="1"/>
  <c r="BN20" i="1"/>
  <c r="BK20" i="1"/>
  <c r="BD20" i="1"/>
  <c r="BL20" i="1"/>
  <c r="BI20" i="1"/>
  <c r="BF20" i="1"/>
  <c r="BG20" i="1"/>
  <c r="BO20" i="1"/>
  <c r="BH20" i="1"/>
  <c r="BE20" i="1"/>
  <c r="BM20" i="1"/>
  <c r="BJ20" i="1"/>
  <c r="BC20" i="1"/>
  <c r="C19" i="1"/>
  <c r="CC20" i="1" l="1"/>
  <c r="BZ20" i="1"/>
  <c r="BW20" i="1"/>
  <c r="BY20" i="1"/>
  <c r="BV20" i="1"/>
  <c r="BS20" i="1"/>
  <c r="BX20" i="1"/>
  <c r="BU20" i="1"/>
  <c r="BR20" i="1"/>
  <c r="BT20" i="1"/>
  <c r="CB20" i="1"/>
  <c r="CA20" i="1"/>
  <c r="CD20" i="1"/>
  <c r="AS20" i="1"/>
  <c r="AU20" i="1"/>
  <c r="AR20" i="1"/>
  <c r="AW20" i="1"/>
  <c r="AV20" i="1"/>
  <c r="AQ20" i="1"/>
  <c r="AT20" i="1"/>
  <c r="AX20" i="1"/>
  <c r="AY20" i="1"/>
  <c r="AZ20" i="1"/>
  <c r="CE20" i="1"/>
  <c r="AP20" i="1"/>
  <c r="AM20" i="1"/>
  <c r="B19" i="1"/>
  <c r="E19" i="1" s="1"/>
  <c r="AN20" i="1"/>
  <c r="AO20" i="1"/>
  <c r="CG20" i="1" l="1"/>
  <c r="CH20" i="1" s="1"/>
  <c r="BA20" i="1"/>
  <c r="CF20" i="1" l="1"/>
  <c r="BB20" i="1"/>
  <c r="CI20" i="1"/>
  <c r="CJ20" i="1" s="1"/>
  <c r="D20" i="1"/>
  <c r="CK20" i="1" l="1"/>
  <c r="CL20" i="1"/>
  <c r="X21" i="1"/>
  <c r="AF21" i="1" l="1"/>
  <c r="Y21" i="1"/>
  <c r="AG21" i="1"/>
  <c r="AH21" i="1"/>
  <c r="AA21" i="1"/>
  <c r="AI21" i="1"/>
  <c r="AJ21" i="1"/>
  <c r="AD21" i="1"/>
  <c r="AC21" i="1"/>
  <c r="AB21" i="1"/>
  <c r="Z21" i="1"/>
  <c r="AE21" i="1"/>
  <c r="BN21" i="1"/>
  <c r="BK21" i="1"/>
  <c r="BF21" i="1"/>
  <c r="BE21" i="1"/>
  <c r="BM21" i="1"/>
  <c r="BH21" i="1"/>
  <c r="BG21" i="1"/>
  <c r="BO21" i="1"/>
  <c r="BJ21" i="1"/>
  <c r="BI21" i="1"/>
  <c r="BD21" i="1"/>
  <c r="BL21" i="1"/>
  <c r="BC21" i="1"/>
  <c r="C20" i="1"/>
  <c r="AZ21" i="1"/>
  <c r="AN21" i="1" l="1"/>
  <c r="AT21" i="1"/>
  <c r="BZ21" i="1"/>
  <c r="BY21" i="1"/>
  <c r="BT21" i="1"/>
  <c r="BV21" i="1"/>
  <c r="BU21" i="1"/>
  <c r="CA21" i="1"/>
  <c r="BR21" i="1"/>
  <c r="CB21" i="1"/>
  <c r="BW21" i="1"/>
  <c r="CC21" i="1"/>
  <c r="BX21" i="1"/>
  <c r="BS21" i="1"/>
  <c r="AY21" i="1"/>
  <c r="AW21" i="1"/>
  <c r="AR21" i="1"/>
  <c r="AQ21" i="1"/>
  <c r="AS21" i="1"/>
  <c r="AV21" i="1"/>
  <c r="AX21" i="1"/>
  <c r="AM21" i="1"/>
  <c r="AO21" i="1"/>
  <c r="AU21" i="1"/>
  <c r="AP21" i="1"/>
  <c r="CE21" i="1"/>
  <c r="CD21" i="1"/>
  <c r="B20" i="1"/>
  <c r="E20" i="1" s="1"/>
  <c r="CG21" i="1" l="1"/>
  <c r="CH21" i="1" s="1"/>
  <c r="BA21" i="1"/>
  <c r="CF21" i="1" l="1"/>
  <c r="BB21" i="1"/>
  <c r="D21" i="1"/>
  <c r="CI21" i="1"/>
  <c r="CJ21" i="1" s="1"/>
  <c r="CL21" i="1" l="1"/>
  <c r="CK21" i="1"/>
  <c r="X22" i="1" l="1"/>
  <c r="AE22" i="1"/>
  <c r="AD22" i="1"/>
  <c r="AA22" i="1"/>
  <c r="AG22" i="1"/>
  <c r="Y22" i="1"/>
  <c r="AF22" i="1"/>
  <c r="Z22" i="1"/>
  <c r="AH22" i="1"/>
  <c r="AI22" i="1"/>
  <c r="AC22" i="1"/>
  <c r="AB22" i="1"/>
  <c r="AJ22" i="1"/>
  <c r="BN22" i="1"/>
  <c r="BK22" i="1"/>
  <c r="BD22" i="1"/>
  <c r="BL22" i="1"/>
  <c r="BI22" i="1"/>
  <c r="BF22" i="1"/>
  <c r="BG22" i="1"/>
  <c r="BO22" i="1"/>
  <c r="BH22" i="1"/>
  <c r="BE22" i="1"/>
  <c r="BM22" i="1"/>
  <c r="BJ22" i="1"/>
  <c r="BC22" i="1"/>
  <c r="C21" i="1"/>
  <c r="AS22" i="1" l="1"/>
  <c r="AP22" i="1"/>
  <c r="AV22" i="1"/>
  <c r="AT22" i="1"/>
  <c r="AW22" i="1"/>
  <c r="BY22" i="1"/>
  <c r="BR22" i="1"/>
  <c r="CB22" i="1"/>
  <c r="CC22" i="1"/>
  <c r="BV22" i="1"/>
  <c r="BS22" i="1"/>
  <c r="BT22" i="1"/>
  <c r="BZ22" i="1"/>
  <c r="BW22" i="1"/>
  <c r="BX22" i="1"/>
  <c r="BU22" i="1"/>
  <c r="CA22" i="1"/>
  <c r="AQ22" i="1"/>
  <c r="AO22" i="1"/>
  <c r="AR22" i="1"/>
  <c r="AU22" i="1"/>
  <c r="AN22" i="1"/>
  <c r="B21" i="1"/>
  <c r="E21" i="1" s="1"/>
  <c r="AX22" i="1"/>
  <c r="CE22" i="1"/>
  <c r="CD22" i="1"/>
  <c r="AZ22" i="1"/>
  <c r="AY22" i="1"/>
  <c r="AM22" i="1"/>
  <c r="CG22" i="1" l="1"/>
  <c r="CH22" i="1" s="1"/>
  <c r="BA22" i="1"/>
  <c r="CF22" i="1" l="1"/>
  <c r="BB22" i="1"/>
  <c r="D22" i="1"/>
  <c r="CI22" i="1"/>
  <c r="CJ22" i="1" s="1"/>
  <c r="CK22" i="1" l="1"/>
  <c r="CL22" i="1"/>
  <c r="X23" i="1" l="1"/>
  <c r="AI23" i="1"/>
  <c r="Z23" i="1"/>
  <c r="AC23" i="1"/>
  <c r="AB23" i="1"/>
  <c r="AD23" i="1"/>
  <c r="AE23" i="1"/>
  <c r="AF23" i="1"/>
  <c r="AH23" i="1"/>
  <c r="Y23" i="1"/>
  <c r="AG23" i="1"/>
  <c r="AJ23" i="1"/>
  <c r="AA23" i="1"/>
  <c r="AO23" i="1" s="1"/>
  <c r="BG23" i="1"/>
  <c r="BO23" i="1"/>
  <c r="BJ23" i="1"/>
  <c r="BE23" i="1"/>
  <c r="BM23" i="1"/>
  <c r="BH23" i="1"/>
  <c r="BK23" i="1"/>
  <c r="BF23" i="1"/>
  <c r="BN23" i="1"/>
  <c r="BI23" i="1"/>
  <c r="BD23" i="1"/>
  <c r="BL23" i="1"/>
  <c r="BC23" i="1"/>
  <c r="CD23" i="1"/>
  <c r="C22" i="1"/>
  <c r="CE23" i="1"/>
  <c r="AQ23" i="1" l="1"/>
  <c r="AN23" i="1"/>
  <c r="BZ23" i="1"/>
  <c r="BX23" i="1"/>
  <c r="BV23" i="1"/>
  <c r="BU23" i="1"/>
  <c r="BW23" i="1"/>
  <c r="BR23" i="1"/>
  <c r="BY23" i="1"/>
  <c r="CA23" i="1"/>
  <c r="CC23" i="1"/>
  <c r="BT23" i="1"/>
  <c r="CB23" i="1"/>
  <c r="BS23" i="1"/>
  <c r="AZ23" i="1"/>
  <c r="AP23" i="1"/>
  <c r="AX23" i="1"/>
  <c r="B22" i="1"/>
  <c r="E22" i="1" s="1"/>
  <c r="AV23" i="1"/>
  <c r="AR23" i="1"/>
  <c r="AT23" i="1"/>
  <c r="AY23" i="1"/>
  <c r="AM23" i="1"/>
  <c r="AW23" i="1"/>
  <c r="AU23" i="1"/>
  <c r="AS23" i="1"/>
  <c r="CG23" i="1" l="1"/>
  <c r="CH23" i="1" s="1"/>
  <c r="BA23" i="1"/>
  <c r="CF23" i="1" l="1"/>
  <c r="BB23" i="1"/>
  <c r="CI23" i="1"/>
  <c r="CJ23" i="1" s="1"/>
  <c r="D23" i="1"/>
  <c r="CK23" i="1" l="1"/>
  <c r="CL23" i="1"/>
  <c r="X24" i="1" l="1"/>
  <c r="AD24" i="1"/>
  <c r="AC24" i="1"/>
  <c r="AE24" i="1"/>
  <c r="AI24" i="1"/>
  <c r="AF24" i="1"/>
  <c r="Z24" i="1"/>
  <c r="AH24" i="1"/>
  <c r="AG24" i="1"/>
  <c r="Y24" i="1"/>
  <c r="AA24" i="1"/>
  <c r="AB24" i="1"/>
  <c r="AJ24" i="1"/>
  <c r="BG24" i="1"/>
  <c r="BO24" i="1"/>
  <c r="BH24" i="1"/>
  <c r="BN24" i="1"/>
  <c r="BI24" i="1"/>
  <c r="BF24" i="1"/>
  <c r="BK24" i="1"/>
  <c r="BD24" i="1"/>
  <c r="BL24" i="1"/>
  <c r="BE24" i="1"/>
  <c r="BM24" i="1"/>
  <c r="BJ24" i="1"/>
  <c r="BC24" i="1"/>
  <c r="AZ24" i="1"/>
  <c r="AY24" i="1"/>
  <c r="C23" i="1"/>
  <c r="AX24" i="1" l="1"/>
  <c r="BS24" i="1"/>
  <c r="AN24" i="1"/>
  <c r="AP24" i="1"/>
  <c r="CB24" i="1"/>
  <c r="AS24" i="1"/>
  <c r="BT24" i="1"/>
  <c r="AQ24" i="1"/>
  <c r="AV24" i="1"/>
  <c r="AR24" i="1"/>
  <c r="AM24" i="1"/>
  <c r="AW24" i="1"/>
  <c r="CC24" i="1"/>
  <c r="BZ24" i="1"/>
  <c r="BY24" i="1"/>
  <c r="BW24" i="1"/>
  <c r="CA24" i="1"/>
  <c r="BV24" i="1"/>
  <c r="BU24" i="1"/>
  <c r="AU24" i="1"/>
  <c r="AT24" i="1"/>
  <c r="AO24" i="1"/>
  <c r="BX24" i="1"/>
  <c r="BR24" i="1"/>
  <c r="CE24" i="1"/>
  <c r="CD24" i="1"/>
  <c r="B23" i="1"/>
  <c r="E23" i="1" s="1"/>
  <c r="BA24" i="1" l="1"/>
  <c r="BB24" i="1" s="1"/>
  <c r="CG24" i="1"/>
  <c r="CH24" i="1" s="1"/>
  <c r="CI24" i="1" l="1"/>
  <c r="CJ24" i="1" s="1"/>
  <c r="D24" i="1"/>
  <c r="CK24" i="1" l="1"/>
  <c r="CL24" i="1"/>
  <c r="AY25" i="1"/>
  <c r="AZ25" i="1"/>
  <c r="X25" i="1" l="1"/>
  <c r="AB25" i="1"/>
  <c r="AF25" i="1"/>
  <c r="AJ25" i="1"/>
  <c r="AA25" i="1"/>
  <c r="AE25" i="1"/>
  <c r="AI25" i="1"/>
  <c r="Z25" i="1"/>
  <c r="AD25" i="1"/>
  <c r="AH25" i="1"/>
  <c r="Y25" i="1"/>
  <c r="AC25" i="1"/>
  <c r="AG25" i="1"/>
  <c r="BN25" i="1"/>
  <c r="BG25" i="1"/>
  <c r="BK25" i="1"/>
  <c r="BO25" i="1"/>
  <c r="BE25" i="1"/>
  <c r="BI25" i="1"/>
  <c r="BM25" i="1"/>
  <c r="BF25" i="1"/>
  <c r="BJ25" i="1"/>
  <c r="BH25" i="1"/>
  <c r="BD25" i="1"/>
  <c r="BL25" i="1"/>
  <c r="C24" i="1"/>
  <c r="BC25" i="1"/>
  <c r="AX25" i="1" l="1"/>
  <c r="B24" i="1"/>
  <c r="E24" i="1" s="1"/>
  <c r="AR25" i="1"/>
  <c r="AM25" i="1"/>
  <c r="AP25" i="1"/>
  <c r="BX25" i="1"/>
  <c r="BS25" i="1"/>
  <c r="AV25" i="1"/>
  <c r="AU25" i="1"/>
  <c r="BU25" i="1"/>
  <c r="AT25" i="1"/>
  <c r="CB25" i="1"/>
  <c r="AN25" i="1"/>
  <c r="AS25" i="1"/>
  <c r="AW25" i="1"/>
  <c r="BZ25" i="1"/>
  <c r="AO25" i="1"/>
  <c r="AQ25" i="1"/>
  <c r="BW25" i="1"/>
  <c r="BY25" i="1"/>
  <c r="CA25" i="1"/>
  <c r="CC25" i="1"/>
  <c r="BT25" i="1"/>
  <c r="BR25" i="1"/>
  <c r="BV25" i="1"/>
  <c r="BA25" i="1" l="1"/>
  <c r="D25" i="1" s="1"/>
  <c r="CG25" i="1"/>
  <c r="BB25" i="1" l="1"/>
  <c r="CI25" i="1"/>
  <c r="CJ25" i="1" s="1"/>
  <c r="CF25" i="1"/>
  <c r="CH25" i="1"/>
  <c r="CL25" i="1" l="1"/>
  <c r="CK25" i="1"/>
  <c r="X26" i="1" l="1"/>
  <c r="AB26" i="1"/>
  <c r="AD26" i="1"/>
  <c r="AI26" i="1"/>
  <c r="Y26" i="1"/>
  <c r="AM26" i="1" s="1"/>
  <c r="AA26" i="1"/>
  <c r="AG26" i="1"/>
  <c r="AU26" i="1" s="1"/>
  <c r="AF26" i="1"/>
  <c r="AE26" i="1"/>
  <c r="AH26" i="1"/>
  <c r="Z26" i="1"/>
  <c r="AC26" i="1"/>
  <c r="AJ26" i="1"/>
  <c r="BJ26" i="1"/>
  <c r="BO26" i="1"/>
  <c r="BG26" i="1"/>
  <c r="BL26" i="1"/>
  <c r="BD26" i="1"/>
  <c r="BI26" i="1"/>
  <c r="BF26" i="1"/>
  <c r="BK26" i="1"/>
  <c r="BN26" i="1"/>
  <c r="BH26" i="1"/>
  <c r="BM26" i="1"/>
  <c r="BE26" i="1"/>
  <c r="C25" i="1"/>
  <c r="BC26" i="1"/>
  <c r="AZ26" i="1"/>
  <c r="AY26" i="1"/>
  <c r="BU26" i="1" l="1"/>
  <c r="AS26" i="1"/>
  <c r="AR26" i="1"/>
  <c r="CA26" i="1"/>
  <c r="CB26" i="1"/>
  <c r="BT26" i="1"/>
  <c r="AP26" i="1"/>
  <c r="AN26" i="1"/>
  <c r="AO26" i="1"/>
  <c r="AQ26" i="1"/>
  <c r="AV26" i="1"/>
  <c r="AT26" i="1"/>
  <c r="AW26" i="1"/>
  <c r="BW26" i="1"/>
  <c r="BR26" i="1"/>
  <c r="BX26" i="1"/>
  <c r="AX26" i="1"/>
  <c r="B25" i="1"/>
  <c r="E25" i="1" s="1"/>
  <c r="BZ26" i="1"/>
  <c r="BS26" i="1"/>
  <c r="BV26" i="1"/>
  <c r="BY26" i="1"/>
  <c r="CC26" i="1"/>
  <c r="BA26" i="1" l="1"/>
  <c r="D26" i="1" s="1"/>
  <c r="CG26" i="1"/>
  <c r="CH26" i="1" s="1"/>
  <c r="CI26" i="1" l="1"/>
  <c r="CJ26" i="1" s="1"/>
  <c r="BB26" i="1"/>
  <c r="CF26" i="1"/>
  <c r="CK26" i="1" l="1"/>
  <c r="CL26" i="1"/>
  <c r="X27" i="1" l="1"/>
  <c r="AG27" i="1"/>
  <c r="BJ27" i="1"/>
  <c r="BX27" i="1" s="1"/>
  <c r="BF27" i="1"/>
  <c r="BT27" i="1" s="1"/>
  <c r="C26" i="1"/>
  <c r="BI27" i="1"/>
  <c r="BW27" i="1" s="1"/>
  <c r="Z27" i="1"/>
  <c r="AN27" i="1" s="1"/>
  <c r="AJ27" i="1"/>
  <c r="AX27" i="1" s="1"/>
  <c r="BE27" i="1"/>
  <c r="BS27" i="1" s="1"/>
  <c r="BO27" i="1"/>
  <c r="CC27" i="1" s="1"/>
  <c r="BD27" i="1"/>
  <c r="BR27" i="1" s="1"/>
  <c r="AF27" i="1"/>
  <c r="AT27" i="1" s="1"/>
  <c r="AC27" i="1"/>
  <c r="AQ27" i="1" s="1"/>
  <c r="AD27" i="1"/>
  <c r="AR27" i="1" s="1"/>
  <c r="BC27" i="1"/>
  <c r="BM27" i="1"/>
  <c r="CA27" i="1" s="1"/>
  <c r="BG27" i="1"/>
  <c r="BU27" i="1" s="1"/>
  <c r="BH27" i="1"/>
  <c r="BV27" i="1" s="1"/>
  <c r="BN27" i="1"/>
  <c r="CB27" i="1" s="1"/>
  <c r="BK27" i="1"/>
  <c r="BY27" i="1" s="1"/>
  <c r="BL27" i="1"/>
  <c r="BZ27" i="1" s="1"/>
  <c r="AA27" i="1"/>
  <c r="AO27" i="1" s="1"/>
  <c r="AH27" i="1"/>
  <c r="AV27" i="1" s="1"/>
  <c r="AB27" i="1"/>
  <c r="AP27" i="1" s="1"/>
  <c r="AE27" i="1"/>
  <c r="AS27" i="1" s="1"/>
  <c r="Y27" i="1"/>
  <c r="AM27" i="1" s="1"/>
  <c r="AI27" i="1"/>
  <c r="AW27" i="1" s="1"/>
  <c r="AU27" i="1"/>
  <c r="AZ27" i="1"/>
  <c r="AY27" i="1"/>
  <c r="B26" i="1" l="1"/>
  <c r="E26" i="1" s="1"/>
  <c r="CG27" i="1"/>
  <c r="BA27" i="1"/>
  <c r="CH27" i="1" l="1"/>
  <c r="CF27" i="1"/>
  <c r="D27" i="1"/>
  <c r="BB27" i="1"/>
  <c r="CI27" i="1"/>
  <c r="CJ27" i="1" s="1"/>
  <c r="CK27" i="1" l="1"/>
  <c r="CL27" i="1"/>
  <c r="AB28" i="1" l="1"/>
  <c r="X28" i="1"/>
  <c r="Z28" i="1"/>
  <c r="AE28" i="1"/>
  <c r="Y28" i="1"/>
  <c r="AH28" i="1"/>
  <c r="AG28" i="1"/>
  <c r="AF28" i="1"/>
  <c r="AA28" i="1"/>
  <c r="AD28" i="1"/>
  <c r="AI28" i="1"/>
  <c r="AC28" i="1"/>
  <c r="AJ28" i="1"/>
  <c r="BJ28" i="1"/>
  <c r="BM28" i="1"/>
  <c r="BG28" i="1"/>
  <c r="BO28" i="1"/>
  <c r="BH28" i="1"/>
  <c r="BE28" i="1"/>
  <c r="BF28" i="1"/>
  <c r="BK28" i="1"/>
  <c r="BL28" i="1"/>
  <c r="BD28" i="1"/>
  <c r="BI28" i="1"/>
  <c r="BN28" i="1"/>
  <c r="BC28" i="1"/>
  <c r="C27" i="1"/>
  <c r="AZ28" i="1"/>
  <c r="AY28" i="1"/>
  <c r="AX28" i="1" l="1"/>
  <c r="AR28" i="1"/>
  <c r="AT28" i="1"/>
  <c r="AN28" i="1"/>
  <c r="AP28" i="1"/>
  <c r="AS28" i="1"/>
  <c r="AQ28" i="1"/>
  <c r="AO28" i="1"/>
  <c r="AV28" i="1"/>
  <c r="AW28" i="1"/>
  <c r="AU28" i="1"/>
  <c r="BT28" i="1"/>
  <c r="CB28" i="1"/>
  <c r="CC28" i="1"/>
  <c r="BX28" i="1"/>
  <c r="BS28" i="1"/>
  <c r="BR28" i="1"/>
  <c r="BW28" i="1"/>
  <c r="BV28" i="1"/>
  <c r="BU28" i="1"/>
  <c r="CA28" i="1"/>
  <c r="BZ28" i="1"/>
  <c r="BY28" i="1"/>
  <c r="AM28" i="1"/>
  <c r="B27" i="1"/>
  <c r="E27" i="1" s="1"/>
  <c r="BA28" i="1" l="1"/>
  <c r="CG28" i="1"/>
  <c r="CH28" i="1" l="1"/>
  <c r="CF28" i="1"/>
  <c r="CI28" i="1"/>
  <c r="CJ28" i="1" s="1"/>
  <c r="D28" i="1"/>
  <c r="BB28" i="1"/>
  <c r="CK28" i="1" l="1"/>
  <c r="CL28" i="1"/>
  <c r="AZ29" i="1"/>
  <c r="AY29" i="1"/>
  <c r="X29" i="1" l="1"/>
  <c r="AB29" i="1"/>
  <c r="AG29" i="1"/>
  <c r="Y29" i="1"/>
  <c r="AD29" i="1"/>
  <c r="AI29" i="1"/>
  <c r="AA29" i="1"/>
  <c r="AF29" i="1"/>
  <c r="AC29" i="1"/>
  <c r="AH29" i="1"/>
  <c r="Z29" i="1"/>
  <c r="AE29" i="1"/>
  <c r="AJ29" i="1"/>
  <c r="BN29" i="1"/>
  <c r="BL29" i="1"/>
  <c r="BD29" i="1"/>
  <c r="BK29" i="1"/>
  <c r="BJ29" i="1"/>
  <c r="BM29" i="1"/>
  <c r="BE29" i="1"/>
  <c r="BH29" i="1"/>
  <c r="BO29" i="1"/>
  <c r="BG29" i="1"/>
  <c r="BF29" i="1"/>
  <c r="BI29" i="1"/>
  <c r="C28" i="1"/>
  <c r="BC29" i="1"/>
  <c r="AQ29" i="1" l="1"/>
  <c r="BT29" i="1"/>
  <c r="AN29" i="1"/>
  <c r="AW29" i="1"/>
  <c r="AS29" i="1"/>
  <c r="AM29" i="1"/>
  <c r="BY29" i="1"/>
  <c r="AR29" i="1"/>
  <c r="AO29" i="1"/>
  <c r="BX29" i="1"/>
  <c r="BS29" i="1"/>
  <c r="BZ29" i="1"/>
  <c r="AT29" i="1"/>
  <c r="AV29" i="1"/>
  <c r="BW29" i="1"/>
  <c r="AX29" i="1"/>
  <c r="AP29" i="1"/>
  <c r="BR29" i="1"/>
  <c r="CA29" i="1"/>
  <c r="BV29" i="1"/>
  <c r="CB29" i="1"/>
  <c r="BU29" i="1"/>
  <c r="CC29" i="1"/>
  <c r="AU29" i="1"/>
  <c r="B28" i="1"/>
  <c r="E28" i="1" s="1"/>
  <c r="BA29" i="1" l="1"/>
  <c r="CI29" i="1" s="1"/>
  <c r="CJ29" i="1" s="1"/>
  <c r="CG29" i="1"/>
  <c r="BB29" i="1" l="1"/>
  <c r="D29" i="1"/>
  <c r="CK29" i="1"/>
  <c r="CF29" i="1"/>
  <c r="CH29" i="1"/>
  <c r="CL29" i="1"/>
  <c r="X30" i="1" l="1"/>
  <c r="AB30" i="1"/>
  <c r="AA30" i="1"/>
  <c r="AD30" i="1"/>
  <c r="AG30" i="1"/>
  <c r="Y30" i="1"/>
  <c r="AF30" i="1"/>
  <c r="AI30" i="1"/>
  <c r="AE30" i="1"/>
  <c r="AH30" i="1"/>
  <c r="Z30" i="1"/>
  <c r="AC30" i="1"/>
  <c r="AJ30" i="1"/>
  <c r="BE30" i="1"/>
  <c r="BI30" i="1"/>
  <c r="BM30" i="1"/>
  <c r="BD30" i="1"/>
  <c r="BH30" i="1"/>
  <c r="BL30" i="1"/>
  <c r="BN30" i="1"/>
  <c r="BG30" i="1"/>
  <c r="BK30" i="1"/>
  <c r="BO30" i="1"/>
  <c r="BF30" i="1"/>
  <c r="BJ30" i="1"/>
  <c r="BC30" i="1"/>
  <c r="C29" i="1"/>
  <c r="AZ30" i="1"/>
  <c r="AY30" i="1"/>
  <c r="BR30" i="1" l="1"/>
  <c r="AV30" i="1"/>
  <c r="AP30" i="1"/>
  <c r="AW30" i="1"/>
  <c r="AR30" i="1"/>
  <c r="AU30" i="1"/>
  <c r="AS30" i="1"/>
  <c r="CE30" i="1"/>
  <c r="BZ30" i="1"/>
  <c r="BS30" i="1"/>
  <c r="AN30" i="1"/>
  <c r="AQ30" i="1"/>
  <c r="AO30" i="1"/>
  <c r="AT30" i="1"/>
  <c r="B29" i="1"/>
  <c r="E29" i="1" s="1"/>
  <c r="AX30" i="1"/>
  <c r="CC30" i="1"/>
  <c r="BY30" i="1"/>
  <c r="CA30" i="1"/>
  <c r="BW30" i="1"/>
  <c r="BX30" i="1"/>
  <c r="BU30" i="1"/>
  <c r="BT30" i="1"/>
  <c r="BV30" i="1"/>
  <c r="CB30" i="1"/>
  <c r="CD30" i="1"/>
  <c r="AM30" i="1"/>
  <c r="CG30" i="1" l="1"/>
  <c r="BA30" i="1"/>
  <c r="CI30" i="1" s="1"/>
  <c r="CJ30" i="1" s="1"/>
  <c r="CF30" i="1" l="1"/>
  <c r="CH30" i="1"/>
  <c r="D30" i="1"/>
  <c r="BB30" i="1"/>
  <c r="CL30" i="1"/>
  <c r="CK30" i="1"/>
  <c r="X31" i="1" l="1"/>
  <c r="AI31" i="1"/>
  <c r="AJ31" i="1"/>
  <c r="AB31" i="1"/>
  <c r="AG31" i="1"/>
  <c r="Y31" i="1"/>
  <c r="AD31" i="1"/>
  <c r="AE31" i="1"/>
  <c r="AC31" i="1"/>
  <c r="AH31" i="1"/>
  <c r="Z31" i="1"/>
  <c r="AA31" i="1"/>
  <c r="AF31" i="1"/>
  <c r="BE31" i="1"/>
  <c r="BI31" i="1"/>
  <c r="BM31" i="1"/>
  <c r="BF31" i="1"/>
  <c r="BJ31" i="1"/>
  <c r="BN31" i="1"/>
  <c r="BG31" i="1"/>
  <c r="BK31" i="1"/>
  <c r="BO31" i="1"/>
  <c r="BD31" i="1"/>
  <c r="BH31" i="1"/>
  <c r="BL31" i="1"/>
  <c r="C30" i="1"/>
  <c r="BC31" i="1"/>
  <c r="AZ31" i="1"/>
  <c r="AY31" i="1"/>
  <c r="CA31" i="1" l="1"/>
  <c r="B30" i="1"/>
  <c r="E30" i="1" s="1"/>
  <c r="BV31" i="1"/>
  <c r="CC31" i="1"/>
  <c r="AW31" i="1"/>
  <c r="AT31" i="1"/>
  <c r="AM31" i="1"/>
  <c r="CB31" i="1"/>
  <c r="BS31" i="1"/>
  <c r="AS31" i="1"/>
  <c r="BW31" i="1"/>
  <c r="BU31" i="1"/>
  <c r="BX31" i="1"/>
  <c r="AN31" i="1"/>
  <c r="AV31" i="1"/>
  <c r="AR31" i="1"/>
  <c r="AU31" i="1"/>
  <c r="AO31" i="1"/>
  <c r="AX31" i="1"/>
  <c r="BY31" i="1"/>
  <c r="AQ31" i="1"/>
  <c r="BZ31" i="1"/>
  <c r="AP31" i="1"/>
  <c r="BR31" i="1"/>
  <c r="BT31" i="1"/>
  <c r="CE31" i="1"/>
  <c r="CD31" i="1"/>
  <c r="CG31" i="1" l="1"/>
  <c r="BA31" i="1"/>
  <c r="CI31" i="1" s="1"/>
  <c r="CJ31" i="1" s="1"/>
  <c r="CF31" i="1" l="1"/>
  <c r="CH31" i="1"/>
  <c r="D31" i="1"/>
  <c r="BB31" i="1"/>
  <c r="CK31" i="1"/>
  <c r="CL31" i="1"/>
  <c r="X32" i="1" l="1"/>
  <c r="AF32" i="1"/>
  <c r="AB32" i="1"/>
  <c r="AE32" i="1"/>
  <c r="AH32" i="1"/>
  <c r="Z32" i="1"/>
  <c r="AG32" i="1"/>
  <c r="Y32" i="1"/>
  <c r="AA32" i="1"/>
  <c r="AD32" i="1"/>
  <c r="AI32" i="1"/>
  <c r="AC32" i="1"/>
  <c r="AJ32" i="1"/>
  <c r="BE32" i="1"/>
  <c r="BI32" i="1"/>
  <c r="BM32" i="1"/>
  <c r="BD32" i="1"/>
  <c r="BH32" i="1"/>
  <c r="BL32" i="1"/>
  <c r="BN32" i="1"/>
  <c r="BG32" i="1"/>
  <c r="BK32" i="1"/>
  <c r="BO32" i="1"/>
  <c r="BF32" i="1"/>
  <c r="BJ32" i="1"/>
  <c r="BC32" i="1"/>
  <c r="AZ32" i="1"/>
  <c r="AY32" i="1"/>
  <c r="C31" i="1"/>
  <c r="CC32" i="1" l="1"/>
  <c r="AT32" i="1"/>
  <c r="CA32" i="1"/>
  <c r="BS32" i="1"/>
  <c r="BY32" i="1"/>
  <c r="CB32" i="1"/>
  <c r="BV32" i="1"/>
  <c r="BX32" i="1"/>
  <c r="BR32" i="1"/>
  <c r="BT32" i="1"/>
  <c r="BZ32" i="1"/>
  <c r="BU32" i="1"/>
  <c r="AR32" i="1"/>
  <c r="AU32" i="1"/>
  <c r="AW32" i="1"/>
  <c r="AV32" i="1"/>
  <c r="AQ32" i="1"/>
  <c r="AS32" i="1"/>
  <c r="AN32" i="1"/>
  <c r="AM32" i="1"/>
  <c r="AO32" i="1"/>
  <c r="AP32" i="1"/>
  <c r="AX32" i="1"/>
  <c r="BW32" i="1"/>
  <c r="CE32" i="1"/>
  <c r="B31" i="1"/>
  <c r="E31" i="1" s="1"/>
  <c r="CD32" i="1"/>
  <c r="CG32" i="1" l="1"/>
  <c r="BA32" i="1"/>
  <c r="D32" i="1" s="1"/>
  <c r="CF32" i="1" l="1"/>
  <c r="CH32" i="1"/>
  <c r="BB32" i="1"/>
  <c r="CI32" i="1"/>
  <c r="CJ32" i="1" s="1"/>
  <c r="CK32" i="1" l="1"/>
  <c r="CL32" i="1"/>
  <c r="AZ33" i="1"/>
  <c r="X33" i="1" l="1"/>
  <c r="AB33" i="1"/>
  <c r="AG33" i="1"/>
  <c r="Y33" i="1"/>
  <c r="AD33" i="1"/>
  <c r="AI33" i="1"/>
  <c r="AA33" i="1"/>
  <c r="AF33" i="1"/>
  <c r="AC33" i="1"/>
  <c r="AH33" i="1"/>
  <c r="Z33" i="1"/>
  <c r="AE33" i="1"/>
  <c r="AJ33" i="1"/>
  <c r="BE33" i="1"/>
  <c r="BD33" i="1"/>
  <c r="BK33" i="1"/>
  <c r="BH33" i="1"/>
  <c r="BO33" i="1"/>
  <c r="BG33" i="1"/>
  <c r="BF33" i="1"/>
  <c r="BI33" i="1"/>
  <c r="BN33" i="1"/>
  <c r="BL33" i="1"/>
  <c r="BJ33" i="1"/>
  <c r="BM33" i="1"/>
  <c r="C32" i="1"/>
  <c r="BC33" i="1"/>
  <c r="AY33" i="1"/>
  <c r="CB33" i="1" l="1"/>
  <c r="BY33" i="1"/>
  <c r="AP33" i="1"/>
  <c r="AO33" i="1"/>
  <c r="AS33" i="1"/>
  <c r="AM33" i="1"/>
  <c r="AV33" i="1"/>
  <c r="AW33" i="1"/>
  <c r="AT33" i="1"/>
  <c r="AX33" i="1"/>
  <c r="AR33" i="1"/>
  <c r="AU33" i="1"/>
  <c r="AN33" i="1"/>
  <c r="AQ33" i="1"/>
  <c r="BR33" i="1"/>
  <c r="CC33" i="1"/>
  <c r="BT33" i="1"/>
  <c r="BZ33" i="1"/>
  <c r="BS33" i="1"/>
  <c r="BX33" i="1"/>
  <c r="BU33" i="1"/>
  <c r="BW33" i="1"/>
  <c r="BV33" i="1"/>
  <c r="CA33" i="1"/>
  <c r="CD33" i="1"/>
  <c r="CE33" i="1"/>
  <c r="B32" i="1"/>
  <c r="E32" i="1" s="1"/>
  <c r="BA33" i="1" l="1"/>
  <c r="BB33" i="1" s="1"/>
  <c r="CG33" i="1"/>
  <c r="CF33" i="1" s="1"/>
  <c r="CI33" i="1" l="1"/>
  <c r="CJ33" i="1" s="1"/>
  <c r="D33" i="1"/>
  <c r="CH33" i="1"/>
  <c r="CK33" i="1" l="1"/>
  <c r="CL33" i="1"/>
  <c r="AZ34" i="1"/>
  <c r="AY34" i="1"/>
  <c r="BN34" i="1" l="1"/>
  <c r="X34" i="1"/>
  <c r="Y34" i="1"/>
  <c r="AM34" i="1" s="1"/>
  <c r="BC34" i="1"/>
  <c r="CE34" i="1" s="1"/>
  <c r="AD34" i="1"/>
  <c r="AR34" i="1" s="1"/>
  <c r="AA34" i="1"/>
  <c r="AO34" i="1" s="1"/>
  <c r="AG34" i="1"/>
  <c r="AU34" i="1" s="1"/>
  <c r="AF34" i="1"/>
  <c r="AT34" i="1" s="1"/>
  <c r="AI34" i="1"/>
  <c r="AW34" i="1" s="1"/>
  <c r="AE34" i="1"/>
  <c r="AS34" i="1" s="1"/>
  <c r="AH34" i="1"/>
  <c r="AV34" i="1" s="1"/>
  <c r="Z34" i="1"/>
  <c r="AN34" i="1" s="1"/>
  <c r="AC34" i="1"/>
  <c r="AQ34" i="1" s="1"/>
  <c r="AJ34" i="1"/>
  <c r="AX34" i="1" s="1"/>
  <c r="AB34" i="1"/>
  <c r="AP34" i="1" s="1"/>
  <c r="C33" i="1"/>
  <c r="BJ34" i="1"/>
  <c r="BX34" i="1" s="1"/>
  <c r="BM34" i="1"/>
  <c r="CA34" i="1" s="1"/>
  <c r="BG34" i="1"/>
  <c r="BU34" i="1" s="1"/>
  <c r="BO34" i="1"/>
  <c r="CC34" i="1" s="1"/>
  <c r="BH34" i="1"/>
  <c r="BV34" i="1" s="1"/>
  <c r="BE34" i="1"/>
  <c r="BS34" i="1" s="1"/>
  <c r="BF34" i="1"/>
  <c r="BT34" i="1" s="1"/>
  <c r="BK34" i="1"/>
  <c r="BY34" i="1" s="1"/>
  <c r="BL34" i="1"/>
  <c r="BZ34" i="1" s="1"/>
  <c r="BD34" i="1"/>
  <c r="BR34" i="1" s="1"/>
  <c r="BI34" i="1"/>
  <c r="BW34" i="1" s="1"/>
  <c r="CB34" i="1" l="1"/>
  <c r="CD34" i="1"/>
  <c r="B33" i="1"/>
  <c r="E33" i="1" s="1"/>
  <c r="BA34" i="1"/>
  <c r="D34" i="1" s="1"/>
  <c r="CG34" i="1"/>
  <c r="CH34" i="1" s="1"/>
  <c r="CI34" i="1" l="1"/>
  <c r="CJ34" i="1" s="1"/>
  <c r="BB34" i="1"/>
  <c r="AZ35" i="1"/>
  <c r="AY35" i="1"/>
  <c r="CK34" i="1" l="1"/>
  <c r="CL34" i="1"/>
  <c r="X35" i="1" l="1"/>
  <c r="BE35" i="1"/>
  <c r="AJ35" i="1"/>
  <c r="AX35" i="1" s="1"/>
  <c r="BH35" i="1"/>
  <c r="BV35" i="1" s="1"/>
  <c r="BO35" i="1"/>
  <c r="CC35" i="1" s="1"/>
  <c r="Y35" i="1"/>
  <c r="AM35" i="1" s="1"/>
  <c r="BM35" i="1"/>
  <c r="CA35" i="1" s="1"/>
  <c r="BJ35" i="1"/>
  <c r="BX35" i="1" s="1"/>
  <c r="BG35" i="1"/>
  <c r="BU35" i="1" s="1"/>
  <c r="AI35" i="1"/>
  <c r="AW35" i="1" s="1"/>
  <c r="BC35" i="1"/>
  <c r="CD35" i="1" s="1"/>
  <c r="AH35" i="1"/>
  <c r="AV35" i="1" s="1"/>
  <c r="AC35" i="1"/>
  <c r="AQ35" i="1" s="1"/>
  <c r="AF35" i="1"/>
  <c r="AT35" i="1" s="1"/>
  <c r="BL35" i="1"/>
  <c r="BZ35" i="1" s="1"/>
  <c r="BD35" i="1"/>
  <c r="BR35" i="1" s="1"/>
  <c r="BI35" i="1"/>
  <c r="BW35" i="1" s="1"/>
  <c r="BN35" i="1"/>
  <c r="CB35" i="1" s="1"/>
  <c r="BF35" i="1"/>
  <c r="BT35" i="1" s="1"/>
  <c r="BK35" i="1"/>
  <c r="BY35" i="1" s="1"/>
  <c r="AB35" i="1"/>
  <c r="AP35" i="1" s="1"/>
  <c r="AA35" i="1"/>
  <c r="AO35" i="1" s="1"/>
  <c r="AD35" i="1"/>
  <c r="AR35" i="1" s="1"/>
  <c r="AG35" i="1"/>
  <c r="AU35" i="1" s="1"/>
  <c r="C34" i="1"/>
  <c r="AE35" i="1"/>
  <c r="AS35" i="1" s="1"/>
  <c r="Z35" i="1"/>
  <c r="AN35" i="1" s="1"/>
  <c r="BS35" i="1"/>
  <c r="B34" i="1" l="1"/>
  <c r="E34" i="1" s="1"/>
  <c r="CE35" i="1"/>
  <c r="BA35" i="1"/>
  <c r="BB35" i="1" s="1"/>
  <c r="CG35" i="1"/>
  <c r="CH35" i="1" s="1"/>
  <c r="CI35" i="1" l="1"/>
  <c r="CJ35" i="1" s="1"/>
  <c r="D35" i="1"/>
  <c r="CF35" i="1"/>
  <c r="CL35" i="1" l="1"/>
  <c r="CK35" i="1"/>
  <c r="AD36" i="1" s="1"/>
  <c r="AZ36" i="1"/>
  <c r="AY36" i="1"/>
  <c r="C35" i="1" l="1"/>
  <c r="BG36" i="1"/>
  <c r="BH36" i="1"/>
  <c r="BI36" i="1"/>
  <c r="BD36" i="1"/>
  <c r="BJ36" i="1"/>
  <c r="X36" i="1"/>
  <c r="BL36" i="1"/>
  <c r="BZ36" i="1" s="1"/>
  <c r="AC36" i="1"/>
  <c r="AQ36" i="1" s="1"/>
  <c r="AF36" i="1"/>
  <c r="AT36" i="1" s="1"/>
  <c r="AJ36" i="1"/>
  <c r="AX36" i="1" s="1"/>
  <c r="AH36" i="1"/>
  <c r="AV36" i="1" s="1"/>
  <c r="AG36" i="1"/>
  <c r="AU36" i="1" s="1"/>
  <c r="AE36" i="1"/>
  <c r="AS36" i="1" s="1"/>
  <c r="BC36" i="1"/>
  <c r="CD36" i="1" s="1"/>
  <c r="BO36" i="1"/>
  <c r="CC36" i="1" s="1"/>
  <c r="BN36" i="1"/>
  <c r="CB36" i="1" s="1"/>
  <c r="BF36" i="1"/>
  <c r="BT36" i="1" s="1"/>
  <c r="BE36" i="1"/>
  <c r="BS36" i="1" s="1"/>
  <c r="BK36" i="1"/>
  <c r="BY36" i="1" s="1"/>
  <c r="BM36" i="1"/>
  <c r="CA36" i="1" s="1"/>
  <c r="AB36" i="1"/>
  <c r="AP36" i="1" s="1"/>
  <c r="AI36" i="1"/>
  <c r="AW36" i="1" s="1"/>
  <c r="Z36" i="1"/>
  <c r="AN36" i="1" s="1"/>
  <c r="Y36" i="1"/>
  <c r="AM36" i="1" s="1"/>
  <c r="AA36" i="1"/>
  <c r="AO36" i="1" s="1"/>
  <c r="AR36" i="1"/>
  <c r="BX36" i="1" l="1"/>
  <c r="BW36" i="1"/>
  <c r="BU36" i="1"/>
  <c r="BV36" i="1"/>
  <c r="BR36" i="1"/>
  <c r="CE36" i="1"/>
  <c r="B35" i="1"/>
  <c r="E35" i="1" s="1"/>
  <c r="BA36" i="1"/>
  <c r="D36" i="1" s="1"/>
  <c r="CG36" i="1"/>
  <c r="CH36" i="1" l="1"/>
  <c r="CI36" i="1"/>
  <c r="CJ36" i="1" s="1"/>
  <c r="BB36" i="1"/>
  <c r="CF36" i="1"/>
  <c r="CK36" i="1" l="1"/>
  <c r="CL36" i="1"/>
  <c r="AZ37" i="1"/>
  <c r="X37" i="1" l="1"/>
  <c r="AF37" i="1"/>
  <c r="Y37" i="1"/>
  <c r="AG37" i="1"/>
  <c r="AH37" i="1"/>
  <c r="AV37" i="1" s="1"/>
  <c r="AA37" i="1"/>
  <c r="AI37" i="1"/>
  <c r="AJ37" i="1"/>
  <c r="AD37" i="1"/>
  <c r="AR37" i="1" s="1"/>
  <c r="AC37" i="1"/>
  <c r="AB37" i="1"/>
  <c r="Z37" i="1"/>
  <c r="AE37" i="1"/>
  <c r="BL37" i="1"/>
  <c r="BH37" i="1"/>
  <c r="BM37" i="1"/>
  <c r="BE37" i="1"/>
  <c r="BF37" i="1"/>
  <c r="BK37" i="1"/>
  <c r="BN37" i="1"/>
  <c r="BD37" i="1"/>
  <c r="BI37" i="1"/>
  <c r="BJ37" i="1"/>
  <c r="BO37" i="1"/>
  <c r="BG37" i="1"/>
  <c r="C36" i="1"/>
  <c r="BC37" i="1"/>
  <c r="AY37" i="1"/>
  <c r="BY37" i="1" l="1"/>
  <c r="AP37" i="1"/>
  <c r="BU37" i="1"/>
  <c r="BX37" i="1"/>
  <c r="AN37" i="1"/>
  <c r="BS37" i="1"/>
  <c r="AS37" i="1"/>
  <c r="AW37" i="1"/>
  <c r="CD37" i="1"/>
  <c r="BW37" i="1"/>
  <c r="CB37" i="1"/>
  <c r="BT37" i="1"/>
  <c r="CA37" i="1"/>
  <c r="AX37" i="1"/>
  <c r="AU37" i="1"/>
  <c r="AT37" i="1"/>
  <c r="BR37" i="1"/>
  <c r="BV37" i="1"/>
  <c r="AM37" i="1"/>
  <c r="BZ37" i="1"/>
  <c r="AQ37" i="1"/>
  <c r="AO37" i="1"/>
  <c r="CC37" i="1"/>
  <c r="CE37" i="1"/>
  <c r="B36" i="1"/>
  <c r="E36" i="1" s="1"/>
  <c r="CG37" i="1" l="1"/>
  <c r="CH37" i="1" s="1"/>
  <c r="BA37" i="1"/>
  <c r="D37" i="1" s="1"/>
  <c r="CF37" i="1" l="1"/>
  <c r="BB37" i="1"/>
  <c r="CI37" i="1"/>
  <c r="CJ37" i="1" s="1"/>
  <c r="AY38" i="1"/>
  <c r="AZ38" i="1"/>
  <c r="CL37" i="1" l="1"/>
  <c r="CK37" i="1"/>
  <c r="AD38" i="1" l="1"/>
  <c r="BK38" i="1"/>
  <c r="BF38" i="1"/>
  <c r="X38" i="1"/>
  <c r="BG38" i="1"/>
  <c r="AB38" i="1"/>
  <c r="AI38" i="1"/>
  <c r="Z38" i="1"/>
  <c r="BL38" i="1"/>
  <c r="BE38" i="1"/>
  <c r="BM38" i="1"/>
  <c r="Y38" i="1"/>
  <c r="AC38" i="1"/>
  <c r="BC38" i="1"/>
  <c r="CE38" i="1" s="1"/>
  <c r="C37" i="1"/>
  <c r="BN38" i="1"/>
  <c r="BD38" i="1"/>
  <c r="BI38" i="1"/>
  <c r="BO38" i="1"/>
  <c r="BJ38" i="1"/>
  <c r="BH38" i="1"/>
  <c r="AJ38" i="1"/>
  <c r="AA38" i="1"/>
  <c r="AH38" i="1"/>
  <c r="AF38" i="1"/>
  <c r="AE38" i="1"/>
  <c r="AG38" i="1"/>
  <c r="CD38" i="1" l="1"/>
  <c r="AP38" i="1"/>
  <c r="AW38" i="1"/>
  <c r="AO38" i="1"/>
  <c r="B37" i="1"/>
  <c r="E37" i="1" s="1"/>
  <c r="AU38" i="1"/>
  <c r="AT38" i="1"/>
  <c r="BV38" i="1"/>
  <c r="CC38" i="1"/>
  <c r="BR38" i="1"/>
  <c r="AN38" i="1"/>
  <c r="BU38" i="1"/>
  <c r="BZ38" i="1"/>
  <c r="BT38" i="1"/>
  <c r="AR38" i="1"/>
  <c r="AS38" i="1"/>
  <c r="AV38" i="1"/>
  <c r="AX38" i="1"/>
  <c r="BX38" i="1"/>
  <c r="BW38" i="1"/>
  <c r="CB38" i="1"/>
  <c r="AQ38" i="1"/>
  <c r="AM38" i="1"/>
  <c r="BS38" i="1"/>
  <c r="CA38" i="1"/>
  <c r="BY38" i="1"/>
  <c r="BA38" i="1" l="1"/>
  <c r="BB38" i="1" s="1"/>
  <c r="CG38" i="1"/>
  <c r="D38" i="1" l="1"/>
  <c r="CI38" i="1"/>
  <c r="CJ38" i="1" s="1"/>
  <c r="CF38" i="1"/>
  <c r="CH38" i="1"/>
  <c r="AZ39" i="1"/>
  <c r="AY39" i="1"/>
  <c r="CK38" i="1" l="1"/>
  <c r="CL38" i="1"/>
  <c r="BG39" i="1" l="1"/>
  <c r="Z39" i="1"/>
  <c r="AE39" i="1"/>
  <c r="Y39" i="1"/>
  <c r="AA39" i="1"/>
  <c r="BN39" i="1"/>
  <c r="AF39" i="1"/>
  <c r="AC39" i="1"/>
  <c r="AQ39" i="1" s="1"/>
  <c r="AJ39" i="1"/>
  <c r="AH39" i="1"/>
  <c r="BK39" i="1"/>
  <c r="BM39" i="1"/>
  <c r="BJ39" i="1"/>
  <c r="X39" i="1"/>
  <c r="C38" i="1"/>
  <c r="AB39" i="1"/>
  <c r="AI39" i="1"/>
  <c r="AW39" i="1" s="1"/>
  <c r="CE39" i="1"/>
  <c r="BL39" i="1"/>
  <c r="BZ39" i="1" s="1"/>
  <c r="BF39" i="1"/>
  <c r="BT39" i="1" s="1"/>
  <c r="BH39" i="1"/>
  <c r="BV39" i="1" s="1"/>
  <c r="BO39" i="1"/>
  <c r="CC39" i="1" s="1"/>
  <c r="BC39" i="1"/>
  <c r="CD39" i="1"/>
  <c r="AG39" i="1"/>
  <c r="AU39" i="1" s="1"/>
  <c r="AD39" i="1"/>
  <c r="AR39" i="1" s="1"/>
  <c r="BI39" i="1"/>
  <c r="BW39" i="1" s="1"/>
  <c r="BE39" i="1"/>
  <c r="BS39" i="1" s="1"/>
  <c r="BD39" i="1"/>
  <c r="BR39" i="1" s="1"/>
  <c r="AP39" i="1" l="1"/>
  <c r="B38" i="1"/>
  <c r="E38" i="1" s="1"/>
  <c r="AS39" i="1"/>
  <c r="AV39" i="1"/>
  <c r="BX39" i="1"/>
  <c r="AN39" i="1"/>
  <c r="BY39" i="1"/>
  <c r="AX39" i="1"/>
  <c r="AM39" i="1"/>
  <c r="CB39" i="1"/>
  <c r="AO39" i="1"/>
  <c r="BU39" i="1"/>
  <c r="CA39" i="1"/>
  <c r="AT39" i="1"/>
  <c r="AY40" i="1"/>
  <c r="CG39" i="1" l="1"/>
  <c r="CH39" i="1" s="1"/>
  <c r="BA39" i="1"/>
  <c r="AZ40" i="1"/>
  <c r="CF39" i="1" l="1"/>
  <c r="BB39" i="1"/>
  <c r="D39" i="1"/>
  <c r="CI39" i="1"/>
  <c r="CJ39" i="1" s="1"/>
  <c r="CL39" i="1" l="1"/>
  <c r="CK39" i="1"/>
  <c r="AH40" i="1" l="1"/>
  <c r="AV40" i="1" s="1"/>
  <c r="X40" i="1"/>
  <c r="BK40" i="1"/>
  <c r="BY40" i="1" s="1"/>
  <c r="BH40" i="1"/>
  <c r="BV40" i="1" s="1"/>
  <c r="BM40" i="1"/>
  <c r="CA40" i="1" s="1"/>
  <c r="BL40" i="1"/>
  <c r="BZ40" i="1" s="1"/>
  <c r="BC40" i="1"/>
  <c r="BO40" i="1"/>
  <c r="CC40" i="1" s="1"/>
  <c r="BF40" i="1"/>
  <c r="BT40" i="1" s="1"/>
  <c r="BE40" i="1"/>
  <c r="BS40" i="1" s="1"/>
  <c r="AF40" i="1"/>
  <c r="AT40" i="1" s="1"/>
  <c r="Z40" i="1"/>
  <c r="AN40" i="1" s="1"/>
  <c r="AA40" i="1"/>
  <c r="AO40" i="1" s="1"/>
  <c r="AJ40" i="1"/>
  <c r="AX40" i="1" s="1"/>
  <c r="AC40" i="1"/>
  <c r="AQ40" i="1" s="1"/>
  <c r="AE40" i="1"/>
  <c r="AS40" i="1" s="1"/>
  <c r="BI40" i="1"/>
  <c r="BW40" i="1" s="1"/>
  <c r="BG40" i="1"/>
  <c r="BU40" i="1" s="1"/>
  <c r="C39" i="1"/>
  <c r="BN40" i="1"/>
  <c r="CB40" i="1" s="1"/>
  <c r="BD40" i="1"/>
  <c r="BR40" i="1" s="1"/>
  <c r="BJ40" i="1"/>
  <c r="BX40" i="1" s="1"/>
  <c r="AG40" i="1"/>
  <c r="AU40" i="1" s="1"/>
  <c r="Y40" i="1"/>
  <c r="AD40" i="1"/>
  <c r="AR40" i="1" s="1"/>
  <c r="AB40" i="1"/>
  <c r="AP40" i="1" s="1"/>
  <c r="AI40" i="1"/>
  <c r="AW40" i="1" s="1"/>
  <c r="AZ41" i="1"/>
  <c r="AY41" i="1"/>
  <c r="AM40" i="1" l="1"/>
  <c r="BA40" i="1" s="1"/>
  <c r="B39" i="1"/>
  <c r="E39" i="1" s="1"/>
  <c r="CE40" i="1"/>
  <c r="CD40" i="1"/>
  <c r="CG40" i="1"/>
  <c r="CH40" i="1" l="1"/>
  <c r="CF40" i="1"/>
  <c r="CI40" i="1"/>
  <c r="CJ40" i="1" s="1"/>
  <c r="D40" i="1"/>
  <c r="BB40" i="1"/>
  <c r="CK40" i="1" l="1"/>
  <c r="CL40" i="1"/>
  <c r="AY42" i="1"/>
  <c r="AZ42" i="1"/>
  <c r="AE41" i="1" l="1"/>
  <c r="BL41" i="1"/>
  <c r="AI41" i="1"/>
  <c r="BO41" i="1"/>
  <c r="BN41" i="1"/>
  <c r="BE41" i="1"/>
  <c r="BI41" i="1"/>
  <c r="BM41" i="1"/>
  <c r="AC41" i="1"/>
  <c r="AB41" i="1"/>
  <c r="BH41" i="1"/>
  <c r="BF41" i="1"/>
  <c r="BD41" i="1"/>
  <c r="BJ41" i="1"/>
  <c r="BG41" i="1"/>
  <c r="BK41" i="1"/>
  <c r="Z41" i="1"/>
  <c r="AG41" i="1"/>
  <c r="AH41" i="1"/>
  <c r="AA41" i="1"/>
  <c r="AD41" i="1"/>
  <c r="AJ41" i="1"/>
  <c r="AF41" i="1"/>
  <c r="X41" i="1"/>
  <c r="C40" i="1"/>
  <c r="BC41" i="1"/>
  <c r="Y41" i="1"/>
  <c r="BT41" i="1" l="1"/>
  <c r="AS41" i="1"/>
  <c r="AO41" i="1"/>
  <c r="AQ41" i="1"/>
  <c r="CA41" i="1"/>
  <c r="BW41" i="1"/>
  <c r="BS41" i="1"/>
  <c r="AT41" i="1"/>
  <c r="AV41" i="1"/>
  <c r="AN41" i="1"/>
  <c r="BU41" i="1"/>
  <c r="BR41" i="1"/>
  <c r="BV41" i="1"/>
  <c r="AX41" i="1"/>
  <c r="AP41" i="1"/>
  <c r="CB41" i="1"/>
  <c r="CC41" i="1"/>
  <c r="BZ41" i="1"/>
  <c r="AW41" i="1"/>
  <c r="AR41" i="1"/>
  <c r="AU41" i="1"/>
  <c r="BY41" i="1"/>
  <c r="BX41" i="1"/>
  <c r="AM41" i="1"/>
  <c r="B40" i="1"/>
  <c r="E40" i="1" s="1"/>
  <c r="BA41" i="1" l="1"/>
  <c r="CI41" i="1" s="1"/>
  <c r="CJ41" i="1" s="1"/>
  <c r="CG41" i="1"/>
  <c r="BB41" i="1" l="1"/>
  <c r="D41" i="1"/>
  <c r="CF41" i="1"/>
  <c r="CH41" i="1"/>
  <c r="CK41" i="1"/>
  <c r="CL41" i="1"/>
  <c r="AY43" i="1"/>
  <c r="AZ43" i="1"/>
  <c r="Z42" i="1" l="1"/>
  <c r="AG42" i="1"/>
  <c r="AB42" i="1"/>
  <c r="AE42" i="1"/>
  <c r="AD42" i="1"/>
  <c r="Y42" i="1"/>
  <c r="AI42" i="1"/>
  <c r="AC42" i="1"/>
  <c r="AJ42" i="1"/>
  <c r="AA42" i="1"/>
  <c r="AH42" i="1"/>
  <c r="AF42" i="1"/>
  <c r="X42" i="1"/>
  <c r="AP42" i="1" s="1"/>
  <c r="C41" i="1"/>
  <c r="BC42" i="1"/>
  <c r="BK42" i="1"/>
  <c r="BY42" i="1" s="1"/>
  <c r="BL42" i="1"/>
  <c r="BZ42" i="1" s="1"/>
  <c r="BF42" i="1"/>
  <c r="BT42" i="1" s="1"/>
  <c r="BO42" i="1"/>
  <c r="CC42" i="1" s="1"/>
  <c r="BE42" i="1"/>
  <c r="BS42" i="1" s="1"/>
  <c r="BJ42" i="1"/>
  <c r="BX42" i="1" s="1"/>
  <c r="BN42" i="1"/>
  <c r="CB42" i="1" s="1"/>
  <c r="BD42" i="1"/>
  <c r="BR42" i="1" s="1"/>
  <c r="BI42" i="1"/>
  <c r="BW42" i="1" s="1"/>
  <c r="BG42" i="1"/>
  <c r="BU42" i="1" s="1"/>
  <c r="BH42" i="1"/>
  <c r="BV42" i="1" s="1"/>
  <c r="BM42" i="1"/>
  <c r="CA42" i="1" s="1"/>
  <c r="B41" i="1" l="1"/>
  <c r="E41" i="1" s="1"/>
  <c r="AS42" i="1"/>
  <c r="AV42" i="1"/>
  <c r="AW42" i="1"/>
  <c r="AO42" i="1"/>
  <c r="AN42" i="1"/>
  <c r="AR42" i="1"/>
  <c r="AM42" i="1"/>
  <c r="AU42" i="1"/>
  <c r="AX42" i="1"/>
  <c r="AT42" i="1"/>
  <c r="AQ42" i="1"/>
  <c r="CG42" i="1"/>
  <c r="CF42" i="1" s="1"/>
  <c r="CH42" i="1" l="1"/>
  <c r="BA42" i="1"/>
  <c r="AY44" i="1"/>
  <c r="AZ44" i="1"/>
  <c r="D42" i="1" l="1"/>
  <c r="BB42" i="1"/>
  <c r="CI42" i="1"/>
  <c r="CJ42" i="1" s="1"/>
  <c r="CL42" i="1" l="1"/>
  <c r="CK42" i="1"/>
  <c r="Y43" i="1" l="1"/>
  <c r="BO43" i="1"/>
  <c r="BE43" i="1"/>
  <c r="BH43" i="1"/>
  <c r="BF43" i="1"/>
  <c r="BI43" i="1"/>
  <c r="BL43" i="1"/>
  <c r="BG43" i="1"/>
  <c r="BJ43" i="1"/>
  <c r="BM43" i="1"/>
  <c r="BK43" i="1"/>
  <c r="BN43" i="1"/>
  <c r="BD43" i="1"/>
  <c r="AB43" i="1"/>
  <c r="AG43" i="1"/>
  <c r="AI43" i="1"/>
  <c r="BC43" i="1"/>
  <c r="AC43" i="1"/>
  <c r="Z43" i="1"/>
  <c r="AJ43" i="1"/>
  <c r="AH43" i="1"/>
  <c r="AD43" i="1"/>
  <c r="AR43" i="1" s="1"/>
  <c r="X43" i="1"/>
  <c r="C42" i="1"/>
  <c r="AA43" i="1"/>
  <c r="AO43" i="1" s="1"/>
  <c r="AF43" i="1"/>
  <c r="AT43" i="1" s="1"/>
  <c r="AE43" i="1"/>
  <c r="AS43" i="1" s="1"/>
  <c r="AZ45" i="1"/>
  <c r="AY45" i="1"/>
  <c r="B42" i="1" l="1"/>
  <c r="E42" i="1" s="1"/>
  <c r="AM43" i="1"/>
  <c r="AV43" i="1"/>
  <c r="AN43" i="1"/>
  <c r="AU43" i="1"/>
  <c r="BR43" i="1"/>
  <c r="BY43" i="1"/>
  <c r="BX43" i="1"/>
  <c r="BZ43" i="1"/>
  <c r="BT43" i="1"/>
  <c r="BS43" i="1"/>
  <c r="AX43" i="1"/>
  <c r="AQ43" i="1"/>
  <c r="AW43" i="1"/>
  <c r="AP43" i="1"/>
  <c r="CB43" i="1"/>
  <c r="CA43" i="1"/>
  <c r="BU43" i="1"/>
  <c r="BW43" i="1"/>
  <c r="BV43" i="1"/>
  <c r="CC43" i="1"/>
  <c r="CG43" i="1" l="1"/>
  <c r="BA43" i="1"/>
  <c r="CH43" i="1" l="1"/>
  <c r="CF43" i="1"/>
  <c r="CI43" i="1"/>
  <c r="CJ43" i="1" s="1"/>
  <c r="BB43" i="1"/>
  <c r="D43" i="1"/>
  <c r="CL43" i="1" l="1"/>
  <c r="CK43" i="1"/>
  <c r="AF44" i="1" l="1"/>
  <c r="BM44" i="1"/>
  <c r="BD44" i="1"/>
  <c r="BJ44" i="1"/>
  <c r="BN44" i="1"/>
  <c r="BH44" i="1"/>
  <c r="BF44" i="1"/>
  <c r="BO44" i="1"/>
  <c r="BK44" i="1"/>
  <c r="BE44" i="1"/>
  <c r="BG44" i="1"/>
  <c r="AJ44" i="1"/>
  <c r="BL44" i="1"/>
  <c r="BI44" i="1"/>
  <c r="AE44" i="1"/>
  <c r="Y44" i="1"/>
  <c r="AH44" i="1"/>
  <c r="AB44" i="1"/>
  <c r="AD44" i="1"/>
  <c r="AC44" i="1"/>
  <c r="X44" i="1"/>
  <c r="AT44" i="1" s="1"/>
  <c r="C43" i="1"/>
  <c r="BC44" i="1"/>
  <c r="BY44" i="1"/>
  <c r="AA44" i="1"/>
  <c r="AO44" i="1" s="1"/>
  <c r="AG44" i="1"/>
  <c r="AU44" i="1" s="1"/>
  <c r="Z44" i="1"/>
  <c r="AN44" i="1" s="1"/>
  <c r="AI44" i="1"/>
  <c r="AW44" i="1" s="1"/>
  <c r="AZ46" i="1"/>
  <c r="AQ44" i="1" l="1"/>
  <c r="AR44" i="1"/>
  <c r="AV44" i="1"/>
  <c r="AS44" i="1"/>
  <c r="BW44" i="1"/>
  <c r="BZ44" i="1"/>
  <c r="AX44" i="1"/>
  <c r="CC44" i="1"/>
  <c r="BV44" i="1"/>
  <c r="CB44" i="1"/>
  <c r="BX44" i="1"/>
  <c r="CA44" i="1"/>
  <c r="BU44" i="1"/>
  <c r="BT44" i="1"/>
  <c r="BR44" i="1"/>
  <c r="AP44" i="1"/>
  <c r="AM44" i="1"/>
  <c r="BS44" i="1"/>
  <c r="BA44" i="1"/>
  <c r="CI44" i="1" s="1"/>
  <c r="CJ44" i="1" s="1"/>
  <c r="CG44" i="1"/>
  <c r="B43" i="1"/>
  <c r="E43" i="1" s="1"/>
  <c r="AY46" i="1"/>
  <c r="D44" i="1" l="1"/>
  <c r="BB44" i="1"/>
  <c r="CL44" i="1"/>
  <c r="CK44" i="1"/>
  <c r="BD45" i="1" s="1"/>
  <c r="CF44" i="1"/>
  <c r="CH44" i="1"/>
  <c r="AC45" i="1" l="1"/>
  <c r="AD45" i="1"/>
  <c r="AE45" i="1"/>
  <c r="AF45" i="1"/>
  <c r="AG45" i="1"/>
  <c r="AH45" i="1"/>
  <c r="AI45" i="1"/>
  <c r="AJ45" i="1"/>
  <c r="BH45" i="1"/>
  <c r="BI45" i="1"/>
  <c r="BJ45" i="1"/>
  <c r="BK45" i="1"/>
  <c r="BL45" i="1"/>
  <c r="BM45" i="1"/>
  <c r="BN45" i="1"/>
  <c r="BO45" i="1"/>
  <c r="Y45" i="1"/>
  <c r="BG45" i="1"/>
  <c r="BF45" i="1"/>
  <c r="BE45" i="1"/>
  <c r="AB45" i="1"/>
  <c r="Z45" i="1"/>
  <c r="AA45" i="1"/>
  <c r="BC45" i="1"/>
  <c r="C44" i="1"/>
  <c r="X45" i="1"/>
  <c r="BU45" i="1" l="1"/>
  <c r="BT45" i="1"/>
  <c r="AP45" i="1"/>
  <c r="BR45" i="1"/>
  <c r="CB45" i="1"/>
  <c r="BX45" i="1"/>
  <c r="AV45" i="1"/>
  <c r="AX45" i="1"/>
  <c r="AU45" i="1"/>
  <c r="AN45" i="1"/>
  <c r="AO45" i="1"/>
  <c r="AM45" i="1"/>
  <c r="B44" i="1"/>
  <c r="E44" i="1" s="1"/>
  <c r="BV45" i="1"/>
  <c r="BY45" i="1"/>
  <c r="AQ45" i="1"/>
  <c r="BW45" i="1"/>
  <c r="AW45" i="1"/>
  <c r="AS45" i="1"/>
  <c r="CA45" i="1"/>
  <c r="BS45" i="1"/>
  <c r="AR45" i="1"/>
  <c r="AT45" i="1"/>
  <c r="BZ45" i="1"/>
  <c r="CC45" i="1"/>
  <c r="CG45" i="1" l="1"/>
  <c r="BA45" i="1"/>
  <c r="AZ47" i="1"/>
  <c r="AY47" i="1"/>
  <c r="CH45" i="1" l="1"/>
  <c r="CF45" i="1"/>
  <c r="D45" i="1"/>
  <c r="BB45" i="1"/>
  <c r="CI45" i="1"/>
  <c r="CJ45" i="1" l="1"/>
  <c r="CK45" i="1"/>
  <c r="CL45" i="1"/>
  <c r="AJ46" i="1" l="1"/>
  <c r="Z46" i="1"/>
  <c r="AA46" i="1"/>
  <c r="AB46" i="1"/>
  <c r="AC46" i="1"/>
  <c r="AD46" i="1"/>
  <c r="AE46" i="1"/>
  <c r="AF46" i="1"/>
  <c r="AG46" i="1"/>
  <c r="AH46" i="1"/>
  <c r="AI46" i="1"/>
  <c r="Y46" i="1"/>
  <c r="BK46" i="1"/>
  <c r="BJ46" i="1"/>
  <c r="BM46" i="1"/>
  <c r="BO46" i="1"/>
  <c r="BD46" i="1"/>
  <c r="BN46" i="1"/>
  <c r="BI46" i="1"/>
  <c r="BL46" i="1"/>
  <c r="BG46" i="1"/>
  <c r="BH46" i="1"/>
  <c r="X46" i="1"/>
  <c r="BC46" i="1"/>
  <c r="C45" i="1"/>
  <c r="CD46" i="1"/>
  <c r="CE46" i="1"/>
  <c r="BF46" i="1"/>
  <c r="BE46" i="1"/>
  <c r="AY48" i="1"/>
  <c r="AZ48" i="1"/>
  <c r="AS46" i="1" l="1"/>
  <c r="AV46" i="1"/>
  <c r="AP46" i="1"/>
  <c r="AR46" i="1"/>
  <c r="AO46" i="1"/>
  <c r="AN46" i="1"/>
  <c r="BT46" i="1"/>
  <c r="BS46" i="1"/>
  <c r="BU46" i="1"/>
  <c r="CA46" i="1"/>
  <c r="AT46" i="1"/>
  <c r="AQ46" i="1"/>
  <c r="AW46" i="1"/>
  <c r="AU46" i="1"/>
  <c r="AX46" i="1"/>
  <c r="BW46" i="1"/>
  <c r="BY46" i="1"/>
  <c r="BV46" i="1"/>
  <c r="BZ46" i="1"/>
  <c r="CB46" i="1"/>
  <c r="CC46" i="1"/>
  <c r="BX46" i="1"/>
  <c r="BR46" i="1"/>
  <c r="AM46" i="1"/>
  <c r="B45" i="1"/>
  <c r="E45" i="1" s="1"/>
  <c r="CG46" i="1" l="1"/>
  <c r="CF46" i="1" s="1"/>
  <c r="BA46" i="1"/>
  <c r="D46" i="1" s="1"/>
  <c r="CH46" i="1" l="1"/>
  <c r="CI46" i="1"/>
  <c r="BB46" i="1"/>
  <c r="AY49" i="1"/>
  <c r="AZ49" i="1"/>
  <c r="CJ46" i="1" l="1"/>
  <c r="CL46" i="1"/>
  <c r="CK46" i="1"/>
  <c r="AB47" i="1" l="1"/>
  <c r="AC47" i="1"/>
  <c r="AJ47" i="1"/>
  <c r="AF47" i="1"/>
  <c r="AA47" i="1"/>
  <c r="AI47" i="1"/>
  <c r="AD47" i="1"/>
  <c r="Y47" i="1"/>
  <c r="AG47" i="1"/>
  <c r="AE47" i="1"/>
  <c r="Z47" i="1"/>
  <c r="AH47" i="1"/>
  <c r="BF47" i="1"/>
  <c r="BD47" i="1"/>
  <c r="BC47" i="1"/>
  <c r="BJ47" i="1"/>
  <c r="BE47" i="1"/>
  <c r="BO47" i="1"/>
  <c r="BK47" i="1"/>
  <c r="BG47" i="1"/>
  <c r="BM47" i="1"/>
  <c r="BI47" i="1"/>
  <c r="BL47" i="1"/>
  <c r="BN47" i="1"/>
  <c r="BH47" i="1"/>
  <c r="C46" i="1"/>
  <c r="X47" i="1"/>
  <c r="CD47" i="1"/>
  <c r="CE47" i="1"/>
  <c r="AW47" i="1" l="1"/>
  <c r="AX47" i="1"/>
  <c r="AN47" i="1"/>
  <c r="AV47" i="1"/>
  <c r="AT47" i="1"/>
  <c r="AS47" i="1"/>
  <c r="AP47" i="1"/>
  <c r="AR47" i="1"/>
  <c r="AO47" i="1"/>
  <c r="AQ47" i="1"/>
  <c r="AU47" i="1"/>
  <c r="B46" i="1"/>
  <c r="E46" i="1" s="1"/>
  <c r="AM47" i="1"/>
  <c r="BV47" i="1"/>
  <c r="CA47" i="1"/>
  <c r="BX47" i="1"/>
  <c r="BY47" i="1"/>
  <c r="CB47" i="1"/>
  <c r="BW47" i="1"/>
  <c r="BU47" i="1"/>
  <c r="BS47" i="1"/>
  <c r="BR47" i="1"/>
  <c r="BT47" i="1"/>
  <c r="BZ47" i="1"/>
  <c r="CC47" i="1"/>
  <c r="BA47" i="1" l="1"/>
  <c r="D47" i="1" s="1"/>
  <c r="CG47" i="1"/>
  <c r="BB47" i="1" l="1"/>
  <c r="CI47" i="1"/>
  <c r="CL47" i="1" s="1"/>
  <c r="CF47" i="1"/>
  <c r="CH47" i="1"/>
  <c r="AZ50" i="1"/>
  <c r="CK47" i="1" l="1"/>
  <c r="CJ47" i="1"/>
  <c r="AG48" i="1" s="1"/>
  <c r="AY50" i="1"/>
  <c r="BN48" i="1" l="1"/>
  <c r="Y48" i="1"/>
  <c r="BG48" i="1"/>
  <c r="BD48" i="1"/>
  <c r="AF48" i="1"/>
  <c r="BL48" i="1"/>
  <c r="BJ48" i="1"/>
  <c r="BE48" i="1"/>
  <c r="C47" i="1"/>
  <c r="AI48" i="1"/>
  <c r="AJ48" i="1"/>
  <c r="Z48" i="1"/>
  <c r="AC48" i="1"/>
  <c r="BM48" i="1"/>
  <c r="BI48" i="1"/>
  <c r="BH48" i="1"/>
  <c r="BF48" i="1"/>
  <c r="BK48" i="1"/>
  <c r="BO48" i="1"/>
  <c r="BC48" i="1"/>
  <c r="X48" i="1"/>
  <c r="BU48" i="1" s="1"/>
  <c r="AD48" i="1"/>
  <c r="AR48" i="1" s="1"/>
  <c r="AA48" i="1"/>
  <c r="AO48" i="1" s="1"/>
  <c r="AH48" i="1"/>
  <c r="AV48" i="1" s="1"/>
  <c r="AE48" i="1"/>
  <c r="AS48" i="1" s="1"/>
  <c r="AB48" i="1"/>
  <c r="BT48" i="1"/>
  <c r="AU48" i="1"/>
  <c r="AX48" i="1"/>
  <c r="AQ48" i="1"/>
  <c r="CD48" i="1"/>
  <c r="CE48" i="1"/>
  <c r="CC48" i="1" l="1"/>
  <c r="BY48" i="1"/>
  <c r="BV48" i="1"/>
  <c r="BW48" i="1"/>
  <c r="CA48" i="1"/>
  <c r="AW48" i="1"/>
  <c r="BX48" i="1"/>
  <c r="BZ48" i="1"/>
  <c r="AT48" i="1"/>
  <c r="CB48" i="1"/>
  <c r="AM48" i="1"/>
  <c r="AP48" i="1"/>
  <c r="B47" i="1"/>
  <c r="E47" i="1" s="1"/>
  <c r="BS48" i="1"/>
  <c r="AN48" i="1"/>
  <c r="BR48" i="1"/>
  <c r="BA48" i="1" l="1"/>
  <c r="CI48" i="1" s="1"/>
  <c r="CL48" i="1" s="1"/>
  <c r="CG48" i="1"/>
  <c r="CH48" i="1" s="1"/>
  <c r="CJ48" i="1"/>
  <c r="BB48" i="1"/>
  <c r="CK48" i="1"/>
  <c r="CF48" i="1" l="1"/>
  <c r="D48" i="1"/>
  <c r="AG49" i="1"/>
  <c r="AH49" i="1"/>
  <c r="AC49" i="1"/>
  <c r="AB49" i="1"/>
  <c r="AJ49" i="1"/>
  <c r="AE49" i="1"/>
  <c r="Z49" i="1"/>
  <c r="AF49" i="1"/>
  <c r="AA49" i="1"/>
  <c r="AI49" i="1"/>
  <c r="AD49" i="1"/>
  <c r="Y49" i="1"/>
  <c r="X49" i="1"/>
  <c r="BC49" i="1"/>
  <c r="C48" i="1"/>
  <c r="BK49" i="1"/>
  <c r="BH49" i="1"/>
  <c r="BG49" i="1"/>
  <c r="BU49" i="1" s="1"/>
  <c r="BN49" i="1"/>
  <c r="BM49" i="1"/>
  <c r="CA49" i="1" s="1"/>
  <c r="BL49" i="1"/>
  <c r="BE49" i="1"/>
  <c r="BS49" i="1" s="1"/>
  <c r="BD49" i="1"/>
  <c r="BI49" i="1"/>
  <c r="BW49" i="1" s="1"/>
  <c r="BF49" i="1"/>
  <c r="BJ49" i="1"/>
  <c r="BX49" i="1" s="1"/>
  <c r="BO49" i="1"/>
  <c r="AY51" i="1"/>
  <c r="AS49" i="1" l="1"/>
  <c r="AU49" i="1"/>
  <c r="AP49" i="1"/>
  <c r="BY49" i="1"/>
  <c r="CC49" i="1"/>
  <c r="BZ49" i="1"/>
  <c r="CB49" i="1"/>
  <c r="BV49" i="1"/>
  <c r="AQ49" i="1"/>
  <c r="AT49" i="1"/>
  <c r="AW49" i="1"/>
  <c r="AR49" i="1"/>
  <c r="AX49" i="1"/>
  <c r="AV49" i="1"/>
  <c r="BT49" i="1"/>
  <c r="BR49" i="1"/>
  <c r="AO49" i="1"/>
  <c r="AN49" i="1"/>
  <c r="AM49" i="1"/>
  <c r="CD49" i="1"/>
  <c r="CE49" i="1"/>
  <c r="B48" i="1"/>
  <c r="E48" i="1" s="1"/>
  <c r="AZ51" i="1"/>
  <c r="CG49" i="1" l="1"/>
  <c r="CH49" i="1" s="1"/>
  <c r="BA49" i="1"/>
  <c r="CI49" i="1" s="1"/>
  <c r="CF49" i="1" l="1"/>
  <c r="CJ49" i="1"/>
  <c r="CK49" i="1"/>
  <c r="CL49" i="1"/>
  <c r="D49" i="1"/>
  <c r="BB49" i="1"/>
  <c r="AC50" i="1" l="1"/>
  <c r="AG50" i="1"/>
  <c r="AB50" i="1"/>
  <c r="AJ50" i="1"/>
  <c r="AE50" i="1"/>
  <c r="Z50" i="1"/>
  <c r="AH50" i="1"/>
  <c r="AF50" i="1"/>
  <c r="AA50" i="1"/>
  <c r="AI50" i="1"/>
  <c r="AD50" i="1"/>
  <c r="Y50" i="1"/>
  <c r="BK50" i="1"/>
  <c r="BD50" i="1"/>
  <c r="BH50" i="1"/>
  <c r="BJ50" i="1"/>
  <c r="BI50" i="1"/>
  <c r="BF50" i="1"/>
  <c r="BG50" i="1"/>
  <c r="BE50" i="1"/>
  <c r="BL50" i="1"/>
  <c r="C49" i="1"/>
  <c r="BM50" i="1"/>
  <c r="BN50" i="1"/>
  <c r="BO50" i="1"/>
  <c r="X50" i="1"/>
  <c r="BC50" i="1"/>
  <c r="CD50" i="1"/>
  <c r="CE50" i="1"/>
  <c r="AR50" i="1" l="1"/>
  <c r="AO50" i="1"/>
  <c r="AP50" i="1"/>
  <c r="BW50" i="1"/>
  <c r="BV50" i="1"/>
  <c r="BR50" i="1"/>
  <c r="BS50" i="1"/>
  <c r="BT50" i="1"/>
  <c r="BZ50" i="1"/>
  <c r="BU50" i="1"/>
  <c r="CB50" i="1"/>
  <c r="AX50" i="1"/>
  <c r="AS50" i="1"/>
  <c r="BY50" i="1"/>
  <c r="AN50" i="1"/>
  <c r="AU50" i="1"/>
  <c r="AT50" i="1"/>
  <c r="B49" i="1"/>
  <c r="E49" i="1" s="1"/>
  <c r="CC50" i="1"/>
  <c r="CA50" i="1"/>
  <c r="AW50" i="1"/>
  <c r="AQ50" i="1"/>
  <c r="AV50" i="1"/>
  <c r="BX50" i="1"/>
  <c r="AM50" i="1"/>
  <c r="AZ52" i="1"/>
  <c r="CG50" i="1" l="1"/>
  <c r="CF50" i="1" s="1"/>
  <c r="BA50" i="1"/>
  <c r="CI50" i="1" s="1"/>
  <c r="AY52" i="1"/>
  <c r="CH50" i="1" l="1"/>
  <c r="D50" i="1"/>
  <c r="CJ50" i="1"/>
  <c r="BB50" i="1"/>
  <c r="CL50" i="1"/>
  <c r="CK50" i="1"/>
  <c r="AG51" i="1" l="1"/>
  <c r="AB51" i="1"/>
  <c r="AJ51" i="1"/>
  <c r="AE51" i="1"/>
  <c r="Z51" i="1"/>
  <c r="AH51" i="1"/>
  <c r="AC51" i="1"/>
  <c r="AF51" i="1"/>
  <c r="AA51" i="1"/>
  <c r="AI51" i="1"/>
  <c r="AD51" i="1"/>
  <c r="Y51" i="1"/>
  <c r="BJ51" i="1"/>
  <c r="C50" i="1"/>
  <c r="BC51" i="1"/>
  <c r="X51" i="1"/>
  <c r="BN51" i="1"/>
  <c r="BD51" i="1"/>
  <c r="BO51" i="1"/>
  <c r="BE51" i="1"/>
  <c r="BS51" i="1" s="1"/>
  <c r="BM51" i="1"/>
  <c r="BF51" i="1"/>
  <c r="BT51" i="1" s="1"/>
  <c r="BK51" i="1"/>
  <c r="BH51" i="1"/>
  <c r="BV51" i="1" s="1"/>
  <c r="BI51" i="1"/>
  <c r="BL51" i="1"/>
  <c r="BZ51" i="1" s="1"/>
  <c r="BG51" i="1"/>
  <c r="AU51" i="1" l="1"/>
  <c r="BR51" i="1"/>
  <c r="BU51" i="1"/>
  <c r="BW51" i="1"/>
  <c r="BY51" i="1"/>
  <c r="CA51" i="1"/>
  <c r="CC51" i="1"/>
  <c r="CB51" i="1"/>
  <c r="AR51" i="1"/>
  <c r="AX51" i="1"/>
  <c r="AW51" i="1"/>
  <c r="AT51" i="1"/>
  <c r="AN51" i="1"/>
  <c r="AM51" i="1"/>
  <c r="B50" i="1"/>
  <c r="E50" i="1" s="1"/>
  <c r="CE51" i="1"/>
  <c r="CD51" i="1"/>
  <c r="BX51" i="1"/>
  <c r="AP51" i="1"/>
  <c r="AQ51" i="1"/>
  <c r="AS51" i="1"/>
  <c r="AO51" i="1"/>
  <c r="AV51" i="1"/>
  <c r="CG51" i="1" l="1"/>
  <c r="CH51" i="1" s="1"/>
  <c r="BA51" i="1"/>
  <c r="CI51" i="1" s="1"/>
  <c r="CF51" i="1" l="1"/>
  <c r="CJ51" i="1"/>
  <c r="BB51" i="1"/>
  <c r="D51" i="1"/>
  <c r="CL51" i="1"/>
  <c r="CK51" i="1"/>
  <c r="AZ53" i="1"/>
  <c r="AY53" i="1"/>
  <c r="AC52" i="1" l="1"/>
  <c r="AF52" i="1"/>
  <c r="AA52" i="1"/>
  <c r="AI52" i="1"/>
  <c r="AD52" i="1"/>
  <c r="Y52" i="1"/>
  <c r="AG52" i="1"/>
  <c r="AB52" i="1"/>
  <c r="AJ52" i="1"/>
  <c r="AE52" i="1"/>
  <c r="Z52" i="1"/>
  <c r="AH52" i="1"/>
  <c r="X52" i="1"/>
  <c r="AQ52" i="1" s="1"/>
  <c r="C51" i="1"/>
  <c r="BC52" i="1"/>
  <c r="BH52" i="1"/>
  <c r="BK52" i="1"/>
  <c r="BN52" i="1"/>
  <c r="BO52" i="1"/>
  <c r="BF52" i="1"/>
  <c r="BM52" i="1"/>
  <c r="BD52" i="1"/>
  <c r="BL52" i="1"/>
  <c r="BJ52" i="1"/>
  <c r="BI52" i="1"/>
  <c r="BE52" i="1"/>
  <c r="BG52" i="1"/>
  <c r="AT52" i="1" l="1"/>
  <c r="AW52" i="1"/>
  <c r="AV52" i="1"/>
  <c r="AS52" i="1"/>
  <c r="AP52" i="1"/>
  <c r="CA52" i="1"/>
  <c r="CC52" i="1"/>
  <c r="BY52" i="1"/>
  <c r="AR52" i="1"/>
  <c r="AX52" i="1"/>
  <c r="AU52" i="1"/>
  <c r="BU52" i="1"/>
  <c r="BW52" i="1"/>
  <c r="BZ52" i="1"/>
  <c r="BX52" i="1"/>
  <c r="CB52" i="1"/>
  <c r="BV52" i="1"/>
  <c r="BS52" i="1"/>
  <c r="BR52" i="1"/>
  <c r="BT52" i="1"/>
  <c r="AN52" i="1"/>
  <c r="AM52" i="1"/>
  <c r="AO52" i="1"/>
  <c r="B51" i="1"/>
  <c r="E51" i="1" s="1"/>
  <c r="CE52" i="1"/>
  <c r="CD52" i="1"/>
  <c r="CG52" i="1" l="1"/>
  <c r="CF52" i="1" s="1"/>
  <c r="BA52" i="1"/>
  <c r="D52" i="1" s="1"/>
  <c r="CH52" i="1" l="1"/>
  <c r="BB52" i="1"/>
  <c r="CI52" i="1"/>
  <c r="AY54" i="1"/>
  <c r="AZ54" i="1"/>
  <c r="CJ52" i="1" l="1"/>
  <c r="CK52" i="1"/>
  <c r="CL52" i="1"/>
  <c r="AC53" i="1" l="1"/>
  <c r="AG53" i="1"/>
  <c r="AU53" i="1" s="1"/>
  <c r="AB53" i="1"/>
  <c r="AJ53" i="1"/>
  <c r="AE53" i="1"/>
  <c r="Z53" i="1"/>
  <c r="AH53" i="1"/>
  <c r="AF53" i="1"/>
  <c r="AA53" i="1"/>
  <c r="AI53" i="1"/>
  <c r="AD53" i="1"/>
  <c r="Y53" i="1"/>
  <c r="BD53" i="1"/>
  <c r="BM53" i="1"/>
  <c r="BJ53" i="1"/>
  <c r="BK53" i="1"/>
  <c r="BL53" i="1"/>
  <c r="BH53" i="1"/>
  <c r="BF53" i="1"/>
  <c r="X53" i="1"/>
  <c r="BI53" i="1"/>
  <c r="BC53" i="1"/>
  <c r="CE53" i="1" s="1"/>
  <c r="BN53" i="1"/>
  <c r="BG53" i="1"/>
  <c r="BU53" i="1" s="1"/>
  <c r="BO53" i="1"/>
  <c r="BE53" i="1"/>
  <c r="BS53" i="1" s="1"/>
  <c r="C52" i="1"/>
  <c r="CD53" i="1"/>
  <c r="AQ53" i="1" l="1"/>
  <c r="AW53" i="1"/>
  <c r="AT53" i="1"/>
  <c r="AN53" i="1"/>
  <c r="AX53" i="1"/>
  <c r="AV53" i="1"/>
  <c r="AR53" i="1"/>
  <c r="AO53" i="1"/>
  <c r="AS53" i="1"/>
  <c r="AP53" i="1"/>
  <c r="CC53" i="1"/>
  <c r="CB53" i="1"/>
  <c r="BW53" i="1"/>
  <c r="BT53" i="1"/>
  <c r="BZ53" i="1"/>
  <c r="BX53" i="1"/>
  <c r="CA53" i="1"/>
  <c r="B52" i="1"/>
  <c r="E52" i="1" s="1"/>
  <c r="BR53" i="1"/>
  <c r="BV53" i="1"/>
  <c r="BY53" i="1"/>
  <c r="AM53" i="1"/>
  <c r="BA53" i="1" s="1"/>
  <c r="CI53" i="1" s="1"/>
  <c r="CJ53" i="1" l="1"/>
  <c r="CG53" i="1"/>
  <c r="CH53" i="1" s="1"/>
  <c r="D53" i="1"/>
  <c r="BB53" i="1"/>
  <c r="CL53" i="1"/>
  <c r="CK53" i="1"/>
  <c r="CF53" i="1" l="1"/>
  <c r="Z54" i="1" s="1"/>
  <c r="X54" i="1"/>
  <c r="BM54" i="1"/>
  <c r="BL54" i="1"/>
  <c r="BO54" i="1"/>
  <c r="BJ54" i="1"/>
  <c r="BI54" i="1"/>
  <c r="BN54" i="1"/>
  <c r="BC54" i="1"/>
  <c r="BE54" i="1"/>
  <c r="BS54" i="1" s="1"/>
  <c r="BF54" i="1"/>
  <c r="BK54" i="1"/>
  <c r="BY54" i="1" s="1"/>
  <c r="BH54" i="1"/>
  <c r="BD54" i="1"/>
  <c r="BR54" i="1" s="1"/>
  <c r="BG54" i="1"/>
  <c r="C53" i="1"/>
  <c r="AZ55" i="1"/>
  <c r="CB54" i="1" l="1"/>
  <c r="Y54" i="1"/>
  <c r="AF54" i="1"/>
  <c r="AT54" i="1" s="1"/>
  <c r="BX54" i="1"/>
  <c r="BZ54" i="1"/>
  <c r="AI54" i="1"/>
  <c r="AD54" i="1"/>
  <c r="AR54" i="1" s="1"/>
  <c r="AA54" i="1"/>
  <c r="AO54" i="1" s="1"/>
  <c r="AH54" i="1"/>
  <c r="AE54" i="1"/>
  <c r="AS54" i="1" s="1"/>
  <c r="AB54" i="1"/>
  <c r="AG54" i="1"/>
  <c r="AU54" i="1" s="1"/>
  <c r="AJ54" i="1"/>
  <c r="AX54" i="1" s="1"/>
  <c r="AC54" i="1"/>
  <c r="AQ54" i="1" s="1"/>
  <c r="BU54" i="1"/>
  <c r="BV54" i="1"/>
  <c r="BT54" i="1"/>
  <c r="BW54" i="1"/>
  <c r="CC54" i="1"/>
  <c r="CA54" i="1"/>
  <c r="AV54" i="1"/>
  <c r="AW54" i="1"/>
  <c r="AP54" i="1"/>
  <c r="AN54" i="1"/>
  <c r="CD54" i="1"/>
  <c r="CE54" i="1"/>
  <c r="AY55" i="1"/>
  <c r="B53" i="1" l="1"/>
  <c r="E53" i="1" s="1"/>
  <c r="AM54" i="1"/>
  <c r="CG54" i="1"/>
  <c r="CH54" i="1" s="1"/>
  <c r="BA54" i="1"/>
  <c r="BB54" i="1" s="1"/>
  <c r="CF54" i="1" l="1"/>
  <c r="D54" i="1"/>
  <c r="CI54" i="1"/>
  <c r="CK54" i="1" l="1"/>
  <c r="CJ54" i="1"/>
  <c r="CL54" i="1"/>
  <c r="AJ55" i="1" l="1"/>
  <c r="BN55" i="1"/>
  <c r="AF55" i="1"/>
  <c r="AE55" i="1"/>
  <c r="AS55" i="1" s="1"/>
  <c r="X55" i="1"/>
  <c r="CE55" i="1"/>
  <c r="Y55" i="1"/>
  <c r="AM55" i="1" s="1"/>
  <c r="BM55" i="1"/>
  <c r="CA55" i="1" s="1"/>
  <c r="BI55" i="1"/>
  <c r="BW55" i="1" s="1"/>
  <c r="AA55" i="1"/>
  <c r="BO55" i="1"/>
  <c r="CC55" i="1" s="1"/>
  <c r="BD55" i="1"/>
  <c r="BK55" i="1"/>
  <c r="BY55" i="1" s="1"/>
  <c r="AI55" i="1"/>
  <c r="AW55" i="1" s="1"/>
  <c r="C54" i="1"/>
  <c r="BG55" i="1"/>
  <c r="BU55" i="1" s="1"/>
  <c r="AG55" i="1"/>
  <c r="AU55" i="1" s="1"/>
  <c r="BH55" i="1"/>
  <c r="BV55" i="1" s="1"/>
  <c r="Z55" i="1"/>
  <c r="AN55" i="1" s="1"/>
  <c r="BC55" i="1"/>
  <c r="BJ55" i="1"/>
  <c r="BX55" i="1" s="1"/>
  <c r="AH55" i="1"/>
  <c r="AV55" i="1" s="1"/>
  <c r="AB55" i="1"/>
  <c r="AP55" i="1" s="1"/>
  <c r="BL55" i="1"/>
  <c r="BZ55" i="1" s="1"/>
  <c r="BF55" i="1"/>
  <c r="BT55" i="1" s="1"/>
  <c r="AD55" i="1"/>
  <c r="AR55" i="1" s="1"/>
  <c r="CD55" i="1"/>
  <c r="BE55" i="1"/>
  <c r="AC55" i="1"/>
  <c r="AQ55" i="1" s="1"/>
  <c r="CB55" i="1" l="1"/>
  <c r="AT55" i="1"/>
  <c r="AX55" i="1"/>
  <c r="BS55" i="1"/>
  <c r="BR55" i="1"/>
  <c r="AO55" i="1"/>
  <c r="B54" i="1"/>
  <c r="E54" i="1" s="1"/>
  <c r="AY56" i="1"/>
  <c r="AZ56" i="1"/>
  <c r="BA55" i="1" l="1"/>
  <c r="BB55" i="1" s="1"/>
  <c r="CG55" i="1"/>
  <c r="CF55" i="1" s="1"/>
  <c r="D55" i="1"/>
  <c r="CI55" i="1"/>
  <c r="CJ55" i="1" s="1"/>
  <c r="CH55" i="1" l="1"/>
  <c r="CK55" i="1"/>
  <c r="CL55" i="1"/>
  <c r="X56" i="1" l="1"/>
  <c r="AA56" i="1"/>
  <c r="AO56" i="1" s="1"/>
  <c r="AC56" i="1"/>
  <c r="AQ56" i="1" s="1"/>
  <c r="Z56" i="1"/>
  <c r="AN56" i="1" s="1"/>
  <c r="BJ56" i="1"/>
  <c r="BX56" i="1" s="1"/>
  <c r="BD56" i="1"/>
  <c r="BR56" i="1" s="1"/>
  <c r="BN56" i="1"/>
  <c r="CB56" i="1" s="1"/>
  <c r="AI56" i="1"/>
  <c r="AW56" i="1" s="1"/>
  <c r="AB56" i="1"/>
  <c r="AP56" i="1" s="1"/>
  <c r="AG56" i="1"/>
  <c r="AU56" i="1" s="1"/>
  <c r="BM56" i="1"/>
  <c r="CA56" i="1" s="1"/>
  <c r="BK56" i="1"/>
  <c r="BY56" i="1" s="1"/>
  <c r="BH56" i="1"/>
  <c r="BV56" i="1" s="1"/>
  <c r="BG56" i="1"/>
  <c r="BU56" i="1" s="1"/>
  <c r="AJ56" i="1"/>
  <c r="AX56" i="1" s="1"/>
  <c r="AE56" i="1"/>
  <c r="AS56" i="1" s="1"/>
  <c r="Y56" i="1"/>
  <c r="BE56" i="1"/>
  <c r="BS56" i="1" s="1"/>
  <c r="BF56" i="1"/>
  <c r="BT56" i="1" s="1"/>
  <c r="BO56" i="1"/>
  <c r="CC56" i="1" s="1"/>
  <c r="C55" i="1"/>
  <c r="AD56" i="1"/>
  <c r="AR56" i="1" s="1"/>
  <c r="AH56" i="1"/>
  <c r="AV56" i="1" s="1"/>
  <c r="AF56" i="1"/>
  <c r="AT56" i="1" s="1"/>
  <c r="BL56" i="1"/>
  <c r="BZ56" i="1" s="1"/>
  <c r="BI56" i="1"/>
  <c r="BW56" i="1" s="1"/>
  <c r="BC56" i="1"/>
  <c r="CG56" i="1" l="1"/>
  <c r="CF56" i="1" s="1"/>
  <c r="CE56" i="1"/>
  <c r="CD56" i="1"/>
  <c r="AM56" i="1"/>
  <c r="BA56" i="1" s="1"/>
  <c r="CI56" i="1" s="1"/>
  <c r="CJ56" i="1" s="1"/>
  <c r="B55" i="1"/>
  <c r="E55" i="1" s="1"/>
  <c r="AZ57" i="1"/>
  <c r="AY57" i="1"/>
  <c r="CH56" i="1" l="1"/>
  <c r="D56" i="1"/>
  <c r="BB56" i="1"/>
  <c r="CL56" i="1"/>
  <c r="CK56" i="1"/>
  <c r="X57" i="1" l="1"/>
  <c r="AI57" i="1"/>
  <c r="AG57" i="1"/>
  <c r="AD57" i="1"/>
  <c r="AJ57" i="1"/>
  <c r="AH57" i="1"/>
  <c r="AA57" i="1"/>
  <c r="BN57" i="1"/>
  <c r="BL57" i="1"/>
  <c r="BI57" i="1"/>
  <c r="BO57" i="1"/>
  <c r="BM57" i="1"/>
  <c r="BF57" i="1"/>
  <c r="BC57" i="1"/>
  <c r="C56" i="1"/>
  <c r="Y57" i="1"/>
  <c r="AE57" i="1"/>
  <c r="AC57" i="1"/>
  <c r="Z57" i="1"/>
  <c r="AF57" i="1"/>
  <c r="BG57" i="1"/>
  <c r="BD57" i="1"/>
  <c r="BJ57" i="1"/>
  <c r="BH57" i="1"/>
  <c r="BE57" i="1"/>
  <c r="BK57" i="1"/>
  <c r="BY57" i="1" s="1"/>
  <c r="AB57" i="1"/>
  <c r="AP57" i="1" s="1"/>
  <c r="BS57" i="1" l="1"/>
  <c r="BX57" i="1"/>
  <c r="BU57" i="1"/>
  <c r="AN57" i="1"/>
  <c r="AS57" i="1"/>
  <c r="CA57" i="1"/>
  <c r="BW57" i="1"/>
  <c r="CB57" i="1"/>
  <c r="AV57" i="1"/>
  <c r="AR57" i="1"/>
  <c r="AW57" i="1"/>
  <c r="AM57" i="1"/>
  <c r="B56" i="1"/>
  <c r="E56" i="1" s="1"/>
  <c r="BV57" i="1"/>
  <c r="BR57" i="1"/>
  <c r="AT57" i="1"/>
  <c r="AQ57" i="1"/>
  <c r="BT57" i="1"/>
  <c r="CC57" i="1"/>
  <c r="BZ57" i="1"/>
  <c r="AO57" i="1"/>
  <c r="AX57" i="1"/>
  <c r="AU57" i="1"/>
  <c r="CG57" i="1" l="1"/>
  <c r="BA57" i="1"/>
  <c r="AZ58" i="1"/>
  <c r="AY58" i="1"/>
  <c r="CF57" i="1" l="1"/>
  <c r="CH57" i="1"/>
  <c r="CI57" i="1"/>
  <c r="CJ57" i="1" s="1"/>
  <c r="D57" i="1"/>
  <c r="BB57" i="1"/>
  <c r="CK57" i="1" l="1"/>
  <c r="CL57" i="1"/>
  <c r="AA58" i="1" l="1"/>
  <c r="AH58" i="1"/>
  <c r="BH58" i="1"/>
  <c r="BM58" i="1"/>
  <c r="BI58" i="1"/>
  <c r="BG58" i="1"/>
  <c r="BD58" i="1"/>
  <c r="BN58" i="1"/>
  <c r="Z58" i="1"/>
  <c r="Y58" i="1"/>
  <c r="AG58" i="1"/>
  <c r="BJ58" i="1"/>
  <c r="BE58" i="1"/>
  <c r="BO58" i="1"/>
  <c r="BF58" i="1"/>
  <c r="BL58" i="1"/>
  <c r="BK58" i="1"/>
  <c r="AJ58" i="1"/>
  <c r="AE58" i="1"/>
  <c r="AF58" i="1"/>
  <c r="AC58" i="1"/>
  <c r="AQ58" i="1" s="1"/>
  <c r="AI58" i="1"/>
  <c r="AD58" i="1"/>
  <c r="X58" i="1"/>
  <c r="AM58" i="1" s="1"/>
  <c r="AB58" i="1"/>
  <c r="BC58" i="1"/>
  <c r="C57" i="1"/>
  <c r="BY58" i="1" l="1"/>
  <c r="AS58" i="1"/>
  <c r="AU58" i="1"/>
  <c r="BS58" i="1"/>
  <c r="AW58" i="1"/>
  <c r="AT58" i="1"/>
  <c r="AX58" i="1"/>
  <c r="BZ58" i="1"/>
  <c r="CC58" i="1"/>
  <c r="BT58" i="1"/>
  <c r="B57" i="1"/>
  <c r="E57" i="1" s="1"/>
  <c r="AV58" i="1"/>
  <c r="AN58" i="1"/>
  <c r="BR58" i="1"/>
  <c r="BU58" i="1"/>
  <c r="CA58" i="1"/>
  <c r="AR58" i="1"/>
  <c r="AP58" i="1"/>
  <c r="AO58" i="1"/>
  <c r="CB58" i="1"/>
  <c r="BW58" i="1"/>
  <c r="BV58" i="1"/>
  <c r="BX58" i="1"/>
  <c r="BA58" i="1" l="1"/>
  <c r="CI58" i="1" s="1"/>
  <c r="CJ58" i="1" s="1"/>
  <c r="CG58" i="1"/>
  <c r="AZ59" i="1"/>
  <c r="AY59" i="1"/>
  <c r="BB58" i="1" l="1"/>
  <c r="D58" i="1"/>
  <c r="CK58" i="1"/>
  <c r="CL58" i="1"/>
  <c r="CH58" i="1"/>
  <c r="CF58" i="1"/>
  <c r="X59" i="1" l="1"/>
  <c r="AA59" i="1"/>
  <c r="AG59" i="1"/>
  <c r="AD59" i="1"/>
  <c r="AC59" i="1"/>
  <c r="Z59" i="1"/>
  <c r="AJ59" i="1"/>
  <c r="BC59" i="1"/>
  <c r="AF59" i="1"/>
  <c r="AB59" i="1"/>
  <c r="Y59" i="1"/>
  <c r="AM59" i="1" s="1"/>
  <c r="AI59" i="1"/>
  <c r="AH59" i="1"/>
  <c r="AE59" i="1"/>
  <c r="C58" i="1"/>
  <c r="BG59" i="1"/>
  <c r="BD59" i="1"/>
  <c r="BR59" i="1" s="1"/>
  <c r="BN59" i="1"/>
  <c r="CB59" i="1" s="1"/>
  <c r="BH59" i="1"/>
  <c r="BV59" i="1" s="1"/>
  <c r="BE59" i="1"/>
  <c r="BO59" i="1"/>
  <c r="CC59" i="1" s="1"/>
  <c r="BK59" i="1"/>
  <c r="BY59" i="1" s="1"/>
  <c r="BL59" i="1"/>
  <c r="BZ59" i="1" s="1"/>
  <c r="BI59" i="1"/>
  <c r="BW59" i="1" s="1"/>
  <c r="BF59" i="1"/>
  <c r="BT59" i="1" s="1"/>
  <c r="BM59" i="1"/>
  <c r="CA59" i="1" s="1"/>
  <c r="BJ59" i="1"/>
  <c r="BX59" i="1" s="1"/>
  <c r="BS59" i="1" l="1"/>
  <c r="BU59" i="1"/>
  <c r="CG59" i="1" s="1"/>
  <c r="CH59" i="1" s="1"/>
  <c r="AS59" i="1"/>
  <c r="AW59" i="1"/>
  <c r="AP59" i="1"/>
  <c r="AN59" i="1"/>
  <c r="AR59" i="1"/>
  <c r="AO59" i="1"/>
  <c r="AV59" i="1"/>
  <c r="B58" i="1"/>
  <c r="E58" i="1" s="1"/>
  <c r="AT59" i="1"/>
  <c r="AX59" i="1"/>
  <c r="AQ59" i="1"/>
  <c r="AU59" i="1"/>
  <c r="CF59" i="1" l="1"/>
  <c r="BA59" i="1"/>
  <c r="AY60" i="1"/>
  <c r="AZ60" i="1"/>
  <c r="BB59" i="1" l="1"/>
  <c r="CI59" i="1"/>
  <c r="CJ59" i="1" s="1"/>
  <c r="D59" i="1"/>
  <c r="CK59" i="1" l="1"/>
  <c r="CL59" i="1"/>
  <c r="AJ60" i="1" l="1"/>
  <c r="AG60" i="1"/>
  <c r="Z60" i="1"/>
  <c r="AD60" i="1"/>
  <c r="AF60" i="1"/>
  <c r="AC60" i="1"/>
  <c r="Y60" i="1"/>
  <c r="AE60" i="1"/>
  <c r="AI60" i="1"/>
  <c r="AH60" i="1"/>
  <c r="X60" i="1"/>
  <c r="AA60" i="1"/>
  <c r="AB60" i="1"/>
  <c r="AP60" i="1" s="1"/>
  <c r="BK60" i="1"/>
  <c r="BD60" i="1"/>
  <c r="BR60" i="1" s="1"/>
  <c r="BL60" i="1"/>
  <c r="BE60" i="1"/>
  <c r="BS60" i="1" s="1"/>
  <c r="BM60" i="1"/>
  <c r="BJ60" i="1"/>
  <c r="BX60" i="1" s="1"/>
  <c r="AQ60" i="1"/>
  <c r="C59" i="1"/>
  <c r="BG60" i="1"/>
  <c r="BO60" i="1"/>
  <c r="CC60" i="1" s="1"/>
  <c r="BH60" i="1"/>
  <c r="BV60" i="1" s="1"/>
  <c r="BN60" i="1"/>
  <c r="CB60" i="1" s="1"/>
  <c r="BI60" i="1"/>
  <c r="BW60" i="1" s="1"/>
  <c r="BF60" i="1"/>
  <c r="BT60" i="1" s="1"/>
  <c r="BC60" i="1"/>
  <c r="AW60" i="1" l="1"/>
  <c r="AM60" i="1"/>
  <c r="AT60" i="1"/>
  <c r="AX60" i="1"/>
  <c r="AV60" i="1"/>
  <c r="AS60" i="1"/>
  <c r="AR60" i="1"/>
  <c r="AU60" i="1"/>
  <c r="BU60" i="1"/>
  <c r="CA60" i="1"/>
  <c r="BZ60" i="1"/>
  <c r="BY60" i="1"/>
  <c r="AO60" i="1"/>
  <c r="AN60" i="1"/>
  <c r="B59" i="1"/>
  <c r="E59" i="1" s="1"/>
  <c r="BA60" i="1" l="1"/>
  <c r="BB60" i="1" s="1"/>
  <c r="CG60" i="1"/>
  <c r="CF60" i="1" s="1"/>
  <c r="AY61" i="1"/>
  <c r="AZ61" i="1"/>
  <c r="CI60" i="1" l="1"/>
  <c r="CJ60" i="1" s="1"/>
  <c r="D60" i="1"/>
  <c r="CH60" i="1"/>
  <c r="CK60" i="1" l="1"/>
  <c r="BM61" i="1" s="1"/>
  <c r="CL60" i="1"/>
  <c r="BJ61" i="1"/>
  <c r="BE61" i="1" l="1"/>
  <c r="BK61" i="1"/>
  <c r="BL61" i="1"/>
  <c r="AA61" i="1"/>
  <c r="Y61" i="1"/>
  <c r="BF61" i="1"/>
  <c r="C60" i="1"/>
  <c r="BO61" i="1"/>
  <c r="AD61" i="1"/>
  <c r="AC61" i="1"/>
  <c r="AH61" i="1"/>
  <c r="BD61" i="1"/>
  <c r="BN61" i="1"/>
  <c r="BC61" i="1"/>
  <c r="BI61" i="1"/>
  <c r="BH61" i="1"/>
  <c r="AJ61" i="1"/>
  <c r="AG61" i="1"/>
  <c r="AF61" i="1"/>
  <c r="AE61" i="1"/>
  <c r="AI61" i="1"/>
  <c r="AW61" i="1" s="1"/>
  <c r="Z61" i="1"/>
  <c r="AB61" i="1"/>
  <c r="BG61" i="1"/>
  <c r="X61" i="1"/>
  <c r="BX61" i="1"/>
  <c r="CA61" i="1"/>
  <c r="BV61" i="1" l="1"/>
  <c r="BW61" i="1"/>
  <c r="CB61" i="1"/>
  <c r="CC61" i="1"/>
  <c r="BZ61" i="1"/>
  <c r="BY61" i="1"/>
  <c r="AP61" i="1"/>
  <c r="BU61" i="1"/>
  <c r="BS61" i="1"/>
  <c r="BR61" i="1"/>
  <c r="BT61" i="1"/>
  <c r="AS61" i="1"/>
  <c r="AT61" i="1"/>
  <c r="AX61" i="1"/>
  <c r="AV61" i="1"/>
  <c r="AR61" i="1"/>
  <c r="AM61" i="1"/>
  <c r="AN61" i="1"/>
  <c r="AU61" i="1"/>
  <c r="AQ61" i="1"/>
  <c r="AO61" i="1"/>
  <c r="B60" i="1"/>
  <c r="E60" i="1" s="1"/>
  <c r="CG61" i="1" l="1"/>
  <c r="BA61" i="1"/>
  <c r="D61" i="1" s="1"/>
  <c r="CH61" i="1"/>
  <c r="CF61" i="1"/>
  <c r="AZ62" i="1"/>
  <c r="AY62" i="1"/>
  <c r="CI61" i="1" l="1"/>
  <c r="CJ61" i="1" s="1"/>
  <c r="BB61" i="1"/>
  <c r="CK61" i="1"/>
  <c r="CL61" i="1" l="1"/>
  <c r="AG62" i="1"/>
  <c r="BD62" i="1"/>
  <c r="AC62" i="1"/>
  <c r="AJ62" i="1"/>
  <c r="BN62" i="1"/>
  <c r="AH62" i="1"/>
  <c r="AD62" i="1"/>
  <c r="AR62" i="1" s="1"/>
  <c r="X62" i="1"/>
  <c r="AF62" i="1"/>
  <c r="AT62" i="1" s="1"/>
  <c r="BK62" i="1"/>
  <c r="BY62" i="1" s="1"/>
  <c r="BL62" i="1"/>
  <c r="BZ62" i="1" s="1"/>
  <c r="BF62" i="1"/>
  <c r="BT62" i="1" s="1"/>
  <c r="BO62" i="1"/>
  <c r="CC62" i="1" s="1"/>
  <c r="BE62" i="1"/>
  <c r="BS62" i="1" s="1"/>
  <c r="BJ62" i="1"/>
  <c r="BX62" i="1" s="1"/>
  <c r="C61" i="1"/>
  <c r="CE62" i="1"/>
  <c r="BI62" i="1"/>
  <c r="BW62" i="1" s="1"/>
  <c r="BG62" i="1"/>
  <c r="BH62" i="1"/>
  <c r="BV62" i="1" s="1"/>
  <c r="BM62" i="1"/>
  <c r="CA62" i="1" s="1"/>
  <c r="BC62" i="1"/>
  <c r="CD62" i="1"/>
  <c r="AE62" i="1"/>
  <c r="AS62" i="1" s="1"/>
  <c r="Z62" i="1"/>
  <c r="AB62" i="1"/>
  <c r="AP62" i="1" s="1"/>
  <c r="Y62" i="1"/>
  <c r="AA62" i="1"/>
  <c r="AO62" i="1" s="1"/>
  <c r="AI62" i="1"/>
  <c r="AW62" i="1" s="1"/>
  <c r="CB62" i="1" l="1"/>
  <c r="AN62" i="1"/>
  <c r="BU62" i="1"/>
  <c r="AQ62" i="1"/>
  <c r="AU62" i="1"/>
  <c r="AV62" i="1"/>
  <c r="AX62" i="1"/>
  <c r="BR62" i="1"/>
  <c r="CG62" i="1" s="1"/>
  <c r="CH62" i="1" s="1"/>
  <c r="B61" i="1"/>
  <c r="E61" i="1" s="1"/>
  <c r="AM62" i="1"/>
  <c r="BA62" i="1" s="1"/>
  <c r="D62" i="1" s="1"/>
  <c r="CF62" i="1" l="1"/>
  <c r="BB62" i="1"/>
  <c r="CI62" i="1"/>
  <c r="CL62" i="1" l="1"/>
  <c r="CJ62" i="1"/>
  <c r="CK62" i="1"/>
  <c r="AZ63" i="1"/>
  <c r="AY63" i="1"/>
  <c r="BF63" i="1" l="1"/>
  <c r="BC63" i="1"/>
  <c r="CD63" i="1" s="1"/>
  <c r="BM63" i="1"/>
  <c r="BJ63" i="1"/>
  <c r="Z63" i="1"/>
  <c r="BL63" i="1"/>
  <c r="BI63" i="1"/>
  <c r="BG63" i="1"/>
  <c r="AE63" i="1"/>
  <c r="C62" i="1"/>
  <c r="BO63" i="1"/>
  <c r="BE63" i="1"/>
  <c r="BH63" i="1"/>
  <c r="BN63" i="1"/>
  <c r="BD63" i="1"/>
  <c r="BK63" i="1"/>
  <c r="AJ63" i="1"/>
  <c r="AA63" i="1"/>
  <c r="AH63" i="1"/>
  <c r="AV63" i="1" s="1"/>
  <c r="AG63" i="1"/>
  <c r="AD63" i="1"/>
  <c r="AR63" i="1" s="1"/>
  <c r="X63" i="1"/>
  <c r="AF63" i="1"/>
  <c r="AT63" i="1" s="1"/>
  <c r="AC63" i="1"/>
  <c r="AQ63" i="1" s="1"/>
  <c r="AI63" i="1"/>
  <c r="AW63" i="1" s="1"/>
  <c r="Y63" i="1"/>
  <c r="AB63" i="1"/>
  <c r="BX63" i="1"/>
  <c r="CA63" i="1"/>
  <c r="BZ63" i="1"/>
  <c r="BY63" i="1" l="1"/>
  <c r="CB63" i="1"/>
  <c r="BV63" i="1"/>
  <c r="CC63" i="1"/>
  <c r="BW63" i="1"/>
  <c r="BR63" i="1"/>
  <c r="AP63" i="1"/>
  <c r="BT63" i="1"/>
  <c r="BS63" i="1"/>
  <c r="BU63" i="1"/>
  <c r="AX63" i="1"/>
  <c r="AS63" i="1"/>
  <c r="AN63" i="1"/>
  <c r="B62" i="1"/>
  <c r="E62" i="1" s="1"/>
  <c r="AU63" i="1"/>
  <c r="AO63" i="1"/>
  <c r="CE63" i="1"/>
  <c r="AM63" i="1"/>
  <c r="BA63" i="1" s="1"/>
  <c r="CG63" i="1" l="1"/>
  <c r="CH63" i="1" s="1"/>
  <c r="CI63" i="1"/>
  <c r="BB63" i="1"/>
  <c r="D63" i="1"/>
  <c r="CF63" i="1"/>
  <c r="CK63" i="1" l="1"/>
  <c r="CJ63" i="1"/>
  <c r="CL63" i="1"/>
  <c r="AY64" i="1"/>
  <c r="AZ64" i="1"/>
  <c r="X64" i="1" l="1"/>
  <c r="AF64" i="1"/>
  <c r="BF64" i="1"/>
  <c r="BT64" i="1" s="1"/>
  <c r="Y64" i="1"/>
  <c r="BO64" i="1"/>
  <c r="CC64" i="1" s="1"/>
  <c r="BM64" i="1"/>
  <c r="CA64" i="1" s="1"/>
  <c r="AE64" i="1"/>
  <c r="AD64" i="1"/>
  <c r="BN64" i="1"/>
  <c r="CB64" i="1" s="1"/>
  <c r="BL64" i="1"/>
  <c r="BZ64" i="1" s="1"/>
  <c r="BG64" i="1"/>
  <c r="BU64" i="1" s="1"/>
  <c r="Z64" i="1"/>
  <c r="AC64" i="1"/>
  <c r="AQ64" i="1" s="1"/>
  <c r="AB64" i="1"/>
  <c r="C63" i="1"/>
  <c r="BC64" i="1"/>
  <c r="CD64" i="1" s="1"/>
  <c r="BH64" i="1"/>
  <c r="BV64" i="1" s="1"/>
  <c r="BI64" i="1"/>
  <c r="BD64" i="1"/>
  <c r="BR64" i="1" s="1"/>
  <c r="BE64" i="1"/>
  <c r="BJ64" i="1"/>
  <c r="BX64" i="1" s="1"/>
  <c r="BK64" i="1"/>
  <c r="BY64" i="1" s="1"/>
  <c r="AG64" i="1"/>
  <c r="AU64" i="1" s="1"/>
  <c r="AH64" i="1"/>
  <c r="AJ64" i="1"/>
  <c r="AX64" i="1" s="1"/>
  <c r="AI64" i="1"/>
  <c r="AA64" i="1"/>
  <c r="AO64" i="1" s="1"/>
  <c r="BW64" i="1"/>
  <c r="AS64" i="1"/>
  <c r="BS64" i="1" l="1"/>
  <c r="AW64" i="1"/>
  <c r="AV64" i="1"/>
  <c r="AP64" i="1"/>
  <c r="AN64" i="1"/>
  <c r="AR64" i="1"/>
  <c r="AM64" i="1"/>
  <c r="AT64" i="1"/>
  <c r="CE64" i="1"/>
  <c r="B63" i="1"/>
  <c r="E63" i="1" s="1"/>
  <c r="CG64" i="1"/>
  <c r="CH64" i="1" s="1"/>
  <c r="BA64" i="1" l="1"/>
  <c r="CI64" i="1" s="1"/>
  <c r="CK64" i="1" s="1"/>
  <c r="CF64" i="1"/>
  <c r="AZ65" i="1"/>
  <c r="D64" i="1" l="1"/>
  <c r="CL64" i="1"/>
  <c r="BB64" i="1"/>
  <c r="CJ64" i="1"/>
  <c r="X65" i="1" s="1"/>
  <c r="AY65" i="1"/>
  <c r="BF65" i="1" l="1"/>
  <c r="BT65" i="1" s="1"/>
  <c r="BM65" i="1"/>
  <c r="CA65" i="1" s="1"/>
  <c r="BO65" i="1"/>
  <c r="CC65" i="1" s="1"/>
  <c r="BL65" i="1"/>
  <c r="BZ65" i="1" s="1"/>
  <c r="BJ65" i="1"/>
  <c r="BX65" i="1" s="1"/>
  <c r="AI65" i="1"/>
  <c r="AW65" i="1" s="1"/>
  <c r="AA65" i="1"/>
  <c r="AH65" i="1"/>
  <c r="AV65" i="1" s="1"/>
  <c r="AJ65" i="1"/>
  <c r="AX65" i="1" s="1"/>
  <c r="AE65" i="1"/>
  <c r="AS65" i="1" s="1"/>
  <c r="BC65" i="1"/>
  <c r="CE65" i="1" s="1"/>
  <c r="BK65" i="1"/>
  <c r="BY65" i="1" s="1"/>
  <c r="BE65" i="1"/>
  <c r="BS65" i="1" s="1"/>
  <c r="BH65" i="1"/>
  <c r="BV65" i="1" s="1"/>
  <c r="BI65" i="1"/>
  <c r="BW65" i="1" s="1"/>
  <c r="BG65" i="1"/>
  <c r="BU65" i="1" s="1"/>
  <c r="BD65" i="1"/>
  <c r="BR65" i="1" s="1"/>
  <c r="AF65" i="1"/>
  <c r="AT65" i="1" s="1"/>
  <c r="Z65" i="1"/>
  <c r="AN65" i="1" s="1"/>
  <c r="AC65" i="1"/>
  <c r="AQ65" i="1" s="1"/>
  <c r="AB65" i="1"/>
  <c r="AP65" i="1" s="1"/>
  <c r="AD65" i="1"/>
  <c r="AR65" i="1" s="1"/>
  <c r="BN65" i="1"/>
  <c r="CB65" i="1" s="1"/>
  <c r="AO65" i="1"/>
  <c r="Y65" i="1"/>
  <c r="AM65" i="1" s="1"/>
  <c r="AG65" i="1"/>
  <c r="AU65" i="1" s="1"/>
  <c r="C64" i="1"/>
  <c r="CD65" i="1"/>
  <c r="B64" i="1" l="1"/>
  <c r="E64" i="1" s="1"/>
  <c r="BA65" i="1"/>
  <c r="CI65" i="1" s="1"/>
  <c r="CJ65" i="1" s="1"/>
  <c r="CG65" i="1"/>
  <c r="CH65" i="1" s="1"/>
  <c r="BB65" i="1"/>
  <c r="D65" i="1"/>
  <c r="CF65" i="1" l="1"/>
  <c r="CK65" i="1"/>
  <c r="CL65" i="1"/>
  <c r="BN66" i="1" l="1"/>
  <c r="X66" i="1"/>
  <c r="AA66" i="1"/>
  <c r="AD66" i="1"/>
  <c r="AG66" i="1"/>
  <c r="AE66" i="1"/>
  <c r="AH66" i="1"/>
  <c r="Z66" i="1"/>
  <c r="AC66" i="1"/>
  <c r="AJ66" i="1"/>
  <c r="AB66" i="1"/>
  <c r="Y66" i="1"/>
  <c r="AF66" i="1"/>
  <c r="AI66" i="1"/>
  <c r="BJ66" i="1"/>
  <c r="BM66" i="1"/>
  <c r="BE66" i="1"/>
  <c r="BH66" i="1"/>
  <c r="BO66" i="1"/>
  <c r="BG66" i="1"/>
  <c r="BF66" i="1"/>
  <c r="BI66" i="1"/>
  <c r="BL66" i="1"/>
  <c r="BD66" i="1"/>
  <c r="BK66" i="1"/>
  <c r="BC66" i="1"/>
  <c r="AZ66" i="1"/>
  <c r="AY66" i="1"/>
  <c r="C65" i="1"/>
  <c r="AU66" i="1" l="1"/>
  <c r="AW66" i="1"/>
  <c r="AS66" i="1"/>
  <c r="AR66" i="1"/>
  <c r="AQ66" i="1"/>
  <c r="AT66" i="1"/>
  <c r="AV66" i="1"/>
  <c r="AX66" i="1"/>
  <c r="BT66" i="1"/>
  <c r="CB66" i="1"/>
  <c r="CA66" i="1"/>
  <c r="BX66" i="1"/>
  <c r="BU66" i="1"/>
  <c r="BR66" i="1"/>
  <c r="BY66" i="1"/>
  <c r="BV66" i="1"/>
  <c r="BS66" i="1"/>
  <c r="CC66" i="1"/>
  <c r="BZ66" i="1"/>
  <c r="BW66" i="1"/>
  <c r="AP66" i="1"/>
  <c r="AO66" i="1"/>
  <c r="B65" i="1"/>
  <c r="E65" i="1" s="1"/>
  <c r="AM66" i="1"/>
  <c r="CD66" i="1"/>
  <c r="CE66" i="1"/>
  <c r="AN66" i="1"/>
  <c r="CG66" i="1" l="1"/>
  <c r="BA66" i="1"/>
  <c r="CH66" i="1" l="1"/>
  <c r="CF66" i="1"/>
  <c r="CI66" i="1"/>
  <c r="CJ66" i="1" s="1"/>
  <c r="D66" i="1"/>
  <c r="BB66" i="1"/>
  <c r="CK66" i="1" l="1"/>
  <c r="CL66" i="1"/>
  <c r="BG67" i="1" l="1"/>
  <c r="X67" i="1"/>
  <c r="AC67" i="1"/>
  <c r="Z67" i="1"/>
  <c r="AJ67" i="1"/>
  <c r="AH67" i="1"/>
  <c r="AE67" i="1"/>
  <c r="AB67" i="1"/>
  <c r="AG67" i="1"/>
  <c r="Y67" i="1"/>
  <c r="AD67" i="1"/>
  <c r="AI67" i="1"/>
  <c r="AA67" i="1"/>
  <c r="AF67" i="1"/>
  <c r="BL67" i="1"/>
  <c r="BD67" i="1"/>
  <c r="BI67" i="1"/>
  <c r="BN67" i="1"/>
  <c r="BF67" i="1"/>
  <c r="BK67" i="1"/>
  <c r="BH67" i="1"/>
  <c r="BM67" i="1"/>
  <c r="BE67" i="1"/>
  <c r="BJ67" i="1"/>
  <c r="BO67" i="1"/>
  <c r="BC67" i="1"/>
  <c r="AZ67" i="1"/>
  <c r="C66" i="1"/>
  <c r="AY67" i="1"/>
  <c r="CA67" i="1" l="1"/>
  <c r="AX67" i="1"/>
  <c r="AR67" i="1"/>
  <c r="AN67" i="1"/>
  <c r="AW67" i="1"/>
  <c r="AQ67" i="1"/>
  <c r="AS67" i="1"/>
  <c r="AU67" i="1"/>
  <c r="AT67" i="1"/>
  <c r="AV67" i="1"/>
  <c r="BW67" i="1"/>
  <c r="BX67" i="1"/>
  <c r="BS67" i="1"/>
  <c r="BY67" i="1"/>
  <c r="BU67" i="1"/>
  <c r="BV67" i="1"/>
  <c r="BT67" i="1"/>
  <c r="BZ67" i="1"/>
  <c r="BR67" i="1"/>
  <c r="CB67" i="1"/>
  <c r="CC67" i="1"/>
  <c r="AM67" i="1"/>
  <c r="B66" i="1"/>
  <c r="E66" i="1" s="1"/>
  <c r="CE67" i="1"/>
  <c r="CD67" i="1"/>
  <c r="AO67" i="1"/>
  <c r="AP67" i="1"/>
  <c r="CG67" i="1" l="1"/>
  <c r="CH67" i="1" s="1"/>
  <c r="BA67" i="1"/>
  <c r="CF67" i="1" l="1"/>
  <c r="BB67" i="1"/>
  <c r="CI67" i="1"/>
  <c r="CJ67" i="1" s="1"/>
  <c r="D67" i="1"/>
  <c r="CK67" i="1" l="1"/>
  <c r="CL67" i="1"/>
  <c r="AB68" i="1" l="1"/>
  <c r="X68" i="1"/>
  <c r="AE68" i="1"/>
  <c r="AH68" i="1"/>
  <c r="Z68" i="1"/>
  <c r="AG68" i="1"/>
  <c r="Y68" i="1"/>
  <c r="AF68" i="1"/>
  <c r="AA68" i="1"/>
  <c r="AD68" i="1"/>
  <c r="AI68" i="1"/>
  <c r="AC68" i="1"/>
  <c r="AJ68" i="1"/>
  <c r="BG68" i="1"/>
  <c r="BO68" i="1"/>
  <c r="BH68" i="1"/>
  <c r="BN68" i="1"/>
  <c r="BI68" i="1"/>
  <c r="BF68" i="1"/>
  <c r="BK68" i="1"/>
  <c r="BD68" i="1"/>
  <c r="BL68" i="1"/>
  <c r="BE68" i="1"/>
  <c r="BM68" i="1"/>
  <c r="BJ68" i="1"/>
  <c r="BC68" i="1"/>
  <c r="C67" i="1"/>
  <c r="AZ68" i="1"/>
  <c r="AY68" i="1"/>
  <c r="CA68" i="1" l="1"/>
  <c r="BX68" i="1"/>
  <c r="BW68" i="1"/>
  <c r="BR68" i="1"/>
  <c r="BT68" i="1"/>
  <c r="CB68" i="1"/>
  <c r="CC68" i="1"/>
  <c r="BS68" i="1"/>
  <c r="BZ68" i="1"/>
  <c r="BY68" i="1"/>
  <c r="BV68" i="1"/>
  <c r="BU68" i="1"/>
  <c r="AV68" i="1"/>
  <c r="AW68" i="1"/>
  <c r="AU68" i="1"/>
  <c r="AS68" i="1"/>
  <c r="AQ68" i="1"/>
  <c r="AT68" i="1"/>
  <c r="AR68" i="1"/>
  <c r="AX68" i="1"/>
  <c r="AM68" i="1"/>
  <c r="B67" i="1"/>
  <c r="E67" i="1" s="1"/>
  <c r="AN68" i="1"/>
  <c r="AO68" i="1"/>
  <c r="CE68" i="1"/>
  <c r="CD68" i="1"/>
  <c r="AP68" i="1"/>
  <c r="CG68" i="1" l="1"/>
  <c r="CH68" i="1" s="1"/>
  <c r="BA68" i="1"/>
  <c r="CF68" i="1" l="1"/>
  <c r="CI68" i="1"/>
  <c r="CJ68" i="1" s="1"/>
  <c r="D68" i="1"/>
  <c r="BB68" i="1"/>
  <c r="CK68" i="1" l="1"/>
  <c r="CL68" i="1"/>
  <c r="AI69" i="1" l="1"/>
  <c r="X69" i="1"/>
  <c r="AD69" i="1"/>
  <c r="AB69" i="1"/>
  <c r="AG69" i="1"/>
  <c r="Y69" i="1"/>
  <c r="AE69" i="1"/>
  <c r="AJ69" i="1"/>
  <c r="AC69" i="1"/>
  <c r="AH69" i="1"/>
  <c r="Z69" i="1"/>
  <c r="AA69" i="1"/>
  <c r="AF69" i="1"/>
  <c r="BN69" i="1"/>
  <c r="BK69" i="1"/>
  <c r="BF69" i="1"/>
  <c r="BE69" i="1"/>
  <c r="BM69" i="1"/>
  <c r="BH69" i="1"/>
  <c r="BG69" i="1"/>
  <c r="BO69" i="1"/>
  <c r="BJ69" i="1"/>
  <c r="BI69" i="1"/>
  <c r="BD69" i="1"/>
  <c r="BL69" i="1"/>
  <c r="BC69" i="1"/>
  <c r="AR69" i="1"/>
  <c r="AZ69" i="1"/>
  <c r="AY69" i="1"/>
  <c r="C68" i="1"/>
  <c r="AQ69" i="1" l="1"/>
  <c r="AU69" i="1"/>
  <c r="AW69" i="1"/>
  <c r="AS69" i="1"/>
  <c r="AV69" i="1"/>
  <c r="AT69" i="1"/>
  <c r="AX69" i="1"/>
  <c r="BS69" i="1"/>
  <c r="BU69" i="1"/>
  <c r="CB69" i="1"/>
  <c r="BV69" i="1"/>
  <c r="BR69" i="1"/>
  <c r="CC69" i="1"/>
  <c r="BX69" i="1"/>
  <c r="BZ69" i="1"/>
  <c r="BT69" i="1"/>
  <c r="BW69" i="1"/>
  <c r="CA69" i="1"/>
  <c r="BY69" i="1"/>
  <c r="CD69" i="1"/>
  <c r="CE69" i="1"/>
  <c r="AM69" i="1"/>
  <c r="B68" i="1"/>
  <c r="E68" i="1" s="1"/>
  <c r="AN69" i="1"/>
  <c r="AO69" i="1"/>
  <c r="AP69" i="1"/>
  <c r="CG69" i="1" l="1"/>
  <c r="CH69" i="1" s="1"/>
  <c r="BA69" i="1"/>
  <c r="CF69" i="1" l="1"/>
  <c r="D69" i="1"/>
  <c r="BB69" i="1"/>
  <c r="CI69" i="1"/>
  <c r="CJ69" i="1" s="1"/>
  <c r="CK69" i="1" l="1"/>
  <c r="CL69" i="1"/>
  <c r="AB70" i="1" l="1"/>
  <c r="X70" i="1"/>
  <c r="AA70" i="1"/>
  <c r="AG70" i="1"/>
  <c r="AF70" i="1"/>
  <c r="AD70" i="1"/>
  <c r="Y70" i="1"/>
  <c r="AI70" i="1"/>
  <c r="AE70" i="1"/>
  <c r="AH70" i="1"/>
  <c r="Z70" i="1"/>
  <c r="AC70" i="1"/>
  <c r="AJ70" i="1"/>
  <c r="BG70" i="1"/>
  <c r="BO70" i="1"/>
  <c r="BH70" i="1"/>
  <c r="BE70" i="1"/>
  <c r="BM70" i="1"/>
  <c r="CA70" i="1" s="1"/>
  <c r="BJ70" i="1"/>
  <c r="BN70" i="1"/>
  <c r="BK70" i="1"/>
  <c r="BD70" i="1"/>
  <c r="BL70" i="1"/>
  <c r="BI70" i="1"/>
  <c r="BF70" i="1"/>
  <c r="BC70" i="1"/>
  <c r="C69" i="1"/>
  <c r="AY70" i="1"/>
  <c r="AZ70" i="1"/>
  <c r="CB70" i="1" l="1"/>
  <c r="BZ70" i="1"/>
  <c r="BS70" i="1"/>
  <c r="BT70" i="1"/>
  <c r="BY70" i="1"/>
  <c r="BX70" i="1"/>
  <c r="CC70" i="1"/>
  <c r="BW70" i="1"/>
  <c r="BR70" i="1"/>
  <c r="BV70" i="1"/>
  <c r="BU70" i="1"/>
  <c r="AQ70" i="1"/>
  <c r="AU70" i="1"/>
  <c r="AT70" i="1"/>
  <c r="AW70" i="1"/>
  <c r="AS70" i="1"/>
  <c r="AV70" i="1"/>
  <c r="AX70" i="1"/>
  <c r="AO70" i="1"/>
  <c r="AR70" i="1"/>
  <c r="AN70" i="1"/>
  <c r="AP70" i="1"/>
  <c r="B69" i="1"/>
  <c r="E69" i="1" s="1"/>
  <c r="AM70" i="1"/>
  <c r="CE70" i="1"/>
  <c r="CD70" i="1"/>
  <c r="CG70" i="1" l="1"/>
  <c r="CH70" i="1" s="1"/>
  <c r="BA70" i="1"/>
  <c r="CF70" i="1" l="1"/>
  <c r="CI70" i="1"/>
  <c r="CJ70" i="1" s="1"/>
  <c r="BB70" i="1"/>
  <c r="D70" i="1"/>
  <c r="CK70" i="1" l="1"/>
  <c r="CL70" i="1"/>
  <c r="AZ71" i="1"/>
  <c r="X71" i="1" l="1"/>
  <c r="CD71" i="1"/>
  <c r="BC71" i="1"/>
  <c r="AC71" i="1"/>
  <c r="AH71" i="1"/>
  <c r="Z71" i="1"/>
  <c r="AJ71" i="1"/>
  <c r="AG71" i="1"/>
  <c r="Y71" i="1"/>
  <c r="AD71" i="1"/>
  <c r="AR71" i="1" s="1"/>
  <c r="AI71" i="1"/>
  <c r="AW71" i="1" s="1"/>
  <c r="AA71" i="1"/>
  <c r="AF71" i="1"/>
  <c r="AE71" i="1"/>
  <c r="AB71" i="1"/>
  <c r="AP71" i="1" s="1"/>
  <c r="BG71" i="1"/>
  <c r="BU71" i="1" s="1"/>
  <c r="BO71" i="1"/>
  <c r="CC71" i="1" s="1"/>
  <c r="BJ71" i="1"/>
  <c r="BX71" i="1" s="1"/>
  <c r="BE71" i="1"/>
  <c r="BS71" i="1" s="1"/>
  <c r="BM71" i="1"/>
  <c r="CA71" i="1" s="1"/>
  <c r="BH71" i="1"/>
  <c r="BV71" i="1" s="1"/>
  <c r="BK71" i="1"/>
  <c r="BY71" i="1" s="1"/>
  <c r="BF71" i="1"/>
  <c r="BT71" i="1" s="1"/>
  <c r="BN71" i="1"/>
  <c r="CB71" i="1" s="1"/>
  <c r="BI71" i="1"/>
  <c r="BW71" i="1" s="1"/>
  <c r="BD71" i="1"/>
  <c r="BR71" i="1" s="1"/>
  <c r="BL71" i="1"/>
  <c r="BZ71" i="1" s="1"/>
  <c r="CE71" i="1"/>
  <c r="C70" i="1"/>
  <c r="AY71" i="1"/>
  <c r="AT71" i="1" l="1"/>
  <c r="AM71" i="1"/>
  <c r="AN71" i="1"/>
  <c r="AQ71" i="1"/>
  <c r="AS71" i="1"/>
  <c r="AO71" i="1"/>
  <c r="AU71" i="1"/>
  <c r="AX71" i="1"/>
  <c r="AV71" i="1"/>
  <c r="B70" i="1"/>
  <c r="E70" i="1" s="1"/>
  <c r="CG71" i="1"/>
  <c r="BA71" i="1" l="1"/>
  <c r="BB71" i="1" s="1"/>
  <c r="CH71" i="1"/>
  <c r="CF71" i="1"/>
  <c r="D71" i="1" l="1"/>
  <c r="CI71" i="1"/>
  <c r="CK71" i="1" l="1"/>
  <c r="CJ71" i="1"/>
  <c r="CL71" i="1"/>
  <c r="AY72" i="1"/>
  <c r="AC72" i="1" l="1"/>
  <c r="BD72" i="1"/>
  <c r="C71" i="1"/>
  <c r="BJ72" i="1"/>
  <c r="BE72" i="1"/>
  <c r="BO72" i="1"/>
  <c r="BN72" i="1"/>
  <c r="BC72" i="1"/>
  <c r="CE72" i="1" s="1"/>
  <c r="BL72" i="1"/>
  <c r="BM72" i="1"/>
  <c r="BG72" i="1"/>
  <c r="BH72" i="1"/>
  <c r="BF72" i="1"/>
  <c r="BI72" i="1"/>
  <c r="Y72" i="1"/>
  <c r="AF72" i="1"/>
  <c r="AG72" i="1"/>
  <c r="AE72" i="1"/>
  <c r="Z72" i="1"/>
  <c r="AI72" i="1"/>
  <c r="AH72" i="1"/>
  <c r="AJ72" i="1"/>
  <c r="AD72" i="1"/>
  <c r="AA72" i="1"/>
  <c r="X72" i="1"/>
  <c r="AB72" i="1"/>
  <c r="BK72" i="1"/>
  <c r="BY72" i="1" s="1"/>
  <c r="AZ72" i="1"/>
  <c r="AR72" i="1" l="1"/>
  <c r="AV72" i="1"/>
  <c r="AN72" i="1"/>
  <c r="AU72" i="1"/>
  <c r="B71" i="1"/>
  <c r="E71" i="1" s="1"/>
  <c r="BZ72" i="1"/>
  <c r="CB72" i="1"/>
  <c r="BS72" i="1"/>
  <c r="AQ72" i="1"/>
  <c r="AX72" i="1"/>
  <c r="AW72" i="1"/>
  <c r="AS72" i="1"/>
  <c r="AT72" i="1"/>
  <c r="BW72" i="1"/>
  <c r="BV72" i="1"/>
  <c r="CA72" i="1"/>
  <c r="CC72" i="1"/>
  <c r="BX72" i="1"/>
  <c r="BR72" i="1"/>
  <c r="CD72" i="1"/>
  <c r="AP72" i="1"/>
  <c r="AO72" i="1"/>
  <c r="AM72" i="1"/>
  <c r="BT72" i="1"/>
  <c r="BU72" i="1"/>
  <c r="BA72" i="1" l="1"/>
  <c r="BB72" i="1" s="1"/>
  <c r="CG72" i="1"/>
  <c r="CH72" i="1" s="1"/>
  <c r="D72" i="1"/>
  <c r="CI72" i="1"/>
  <c r="CJ72" i="1" s="1"/>
  <c r="CF72" i="1" l="1"/>
  <c r="CK72" i="1"/>
  <c r="CL72" i="1"/>
  <c r="AI73" i="1" l="1"/>
  <c r="X73" i="1"/>
  <c r="AG73" i="1"/>
  <c r="Y73" i="1"/>
  <c r="AD73" i="1"/>
  <c r="AE73" i="1"/>
  <c r="AJ73" i="1"/>
  <c r="AB73" i="1"/>
  <c r="AC73" i="1"/>
  <c r="AH73" i="1"/>
  <c r="Z73" i="1"/>
  <c r="AA73" i="1"/>
  <c r="AF73" i="1"/>
  <c r="BG73" i="1"/>
  <c r="BO73" i="1"/>
  <c r="BJ73" i="1"/>
  <c r="BI73" i="1"/>
  <c r="BL73" i="1"/>
  <c r="BN73" i="1"/>
  <c r="BK73" i="1"/>
  <c r="BF73" i="1"/>
  <c r="BE73" i="1"/>
  <c r="BM73" i="1"/>
  <c r="BH73" i="1"/>
  <c r="BD73" i="1"/>
  <c r="BC73" i="1"/>
  <c r="AY73" i="1"/>
  <c r="C72" i="1"/>
  <c r="AZ73" i="1"/>
  <c r="CA73" i="1" l="1"/>
  <c r="BX73" i="1"/>
  <c r="AV73" i="1"/>
  <c r="AU73" i="1"/>
  <c r="AX73" i="1"/>
  <c r="CB73" i="1"/>
  <c r="BU73" i="1"/>
  <c r="BY73" i="1"/>
  <c r="BR73" i="1"/>
  <c r="BS73" i="1"/>
  <c r="BV73" i="1"/>
  <c r="AR73" i="1"/>
  <c r="AT73" i="1"/>
  <c r="AW73" i="1"/>
  <c r="AQ73" i="1"/>
  <c r="AP73" i="1"/>
  <c r="AS73" i="1"/>
  <c r="CC73" i="1"/>
  <c r="BT73" i="1"/>
  <c r="BW73" i="1"/>
  <c r="BZ73" i="1"/>
  <c r="AN73" i="1"/>
  <c r="AO73" i="1"/>
  <c r="AM73" i="1"/>
  <c r="B72" i="1"/>
  <c r="E72" i="1" s="1"/>
  <c r="CG73" i="1" l="1"/>
  <c r="CH73" i="1" s="1"/>
  <c r="BA73" i="1"/>
  <c r="CF73" i="1" l="1"/>
  <c r="BB73" i="1"/>
  <c r="CI73" i="1"/>
  <c r="CJ73" i="1" s="1"/>
  <c r="D73" i="1"/>
  <c r="CK73" i="1" l="1"/>
  <c r="CL73" i="1"/>
  <c r="X74" i="1" l="1"/>
  <c r="AB74" i="1"/>
  <c r="AI74" i="1"/>
  <c r="AE74" i="1"/>
  <c r="AH74" i="1"/>
  <c r="Z74" i="1"/>
  <c r="AC74" i="1"/>
  <c r="AJ74" i="1"/>
  <c r="AA74" i="1"/>
  <c r="AD74" i="1"/>
  <c r="AG74" i="1"/>
  <c r="Y74" i="1"/>
  <c r="AF74" i="1"/>
  <c r="BG74" i="1"/>
  <c r="BU74" i="1" s="1"/>
  <c r="BO74" i="1"/>
  <c r="BE74" i="1"/>
  <c r="BJ74" i="1"/>
  <c r="BN74" i="1"/>
  <c r="BK74" i="1"/>
  <c r="BD74" i="1"/>
  <c r="BL74" i="1"/>
  <c r="BI74" i="1"/>
  <c r="BF74" i="1"/>
  <c r="BH74" i="1"/>
  <c r="BM74" i="1"/>
  <c r="AP74" i="1"/>
  <c r="BC74" i="1"/>
  <c r="C73" i="1"/>
  <c r="AY74" i="1"/>
  <c r="AZ74" i="1"/>
  <c r="BX74" i="1" l="1"/>
  <c r="AT74" i="1"/>
  <c r="AW74" i="1"/>
  <c r="CB74" i="1"/>
  <c r="AV74" i="1"/>
  <c r="AO74" i="1"/>
  <c r="AR74" i="1"/>
  <c r="AU74" i="1"/>
  <c r="AX74" i="1"/>
  <c r="AN74" i="1"/>
  <c r="AQ74" i="1"/>
  <c r="BZ74" i="1"/>
  <c r="CA74" i="1"/>
  <c r="BY74" i="1"/>
  <c r="BT74" i="1"/>
  <c r="AM74" i="1"/>
  <c r="AS74" i="1"/>
  <c r="BW74" i="1"/>
  <c r="BS74" i="1"/>
  <c r="BV74" i="1"/>
  <c r="CC74" i="1"/>
  <c r="BR74" i="1"/>
  <c r="B73" i="1"/>
  <c r="E73" i="1" s="1"/>
  <c r="BA74" i="1" l="1"/>
  <c r="D74" i="1" s="1"/>
  <c r="CG74" i="1"/>
  <c r="CF74" i="1" s="1"/>
  <c r="BB74" i="1" l="1"/>
  <c r="CI74" i="1"/>
  <c r="CH74" i="1"/>
  <c r="CK74" i="1" l="1"/>
  <c r="CJ74" i="1"/>
  <c r="CL74" i="1"/>
  <c r="AY75" i="1"/>
  <c r="AZ75" i="1"/>
  <c r="BK75" i="1" l="1"/>
  <c r="BY75" i="1" s="1"/>
  <c r="X75" i="1"/>
  <c r="BL75" i="1"/>
  <c r="BZ75" i="1" s="1"/>
  <c r="BD75" i="1"/>
  <c r="BR75" i="1" s="1"/>
  <c r="BI75" i="1"/>
  <c r="BW75" i="1" s="1"/>
  <c r="BN75" i="1"/>
  <c r="CB75" i="1" s="1"/>
  <c r="BF75" i="1"/>
  <c r="AI75" i="1"/>
  <c r="AW75" i="1" s="1"/>
  <c r="AB75" i="1"/>
  <c r="AF75" i="1"/>
  <c r="AT75" i="1" s="1"/>
  <c r="AJ75" i="1"/>
  <c r="AX75" i="1" s="1"/>
  <c r="AA75" i="1"/>
  <c r="AO75" i="1" s="1"/>
  <c r="AE75" i="1"/>
  <c r="AS75" i="1" s="1"/>
  <c r="Z75" i="1"/>
  <c r="AN75" i="1" s="1"/>
  <c r="AD75" i="1"/>
  <c r="AR75" i="1" s="1"/>
  <c r="AH75" i="1"/>
  <c r="AV75" i="1" s="1"/>
  <c r="Y75" i="1"/>
  <c r="AC75" i="1"/>
  <c r="AQ75" i="1" s="1"/>
  <c r="AG75" i="1"/>
  <c r="AU75" i="1" s="1"/>
  <c r="C74" i="1"/>
  <c r="BC75" i="1"/>
  <c r="BH75" i="1"/>
  <c r="BV75" i="1" s="1"/>
  <c r="BM75" i="1"/>
  <c r="CA75" i="1" s="1"/>
  <c r="BE75" i="1"/>
  <c r="BS75" i="1" s="1"/>
  <c r="BJ75" i="1"/>
  <c r="BX75" i="1" s="1"/>
  <c r="BO75" i="1"/>
  <c r="CC75" i="1" s="1"/>
  <c r="BG75" i="1"/>
  <c r="BU75" i="1" l="1"/>
  <c r="AM75" i="1"/>
  <c r="AP75" i="1"/>
  <c r="BT75" i="1"/>
  <c r="B74" i="1"/>
  <c r="E74" i="1" s="1"/>
  <c r="BA75" i="1" l="1"/>
  <c r="CI75" i="1" s="1"/>
  <c r="CJ75" i="1" s="1"/>
  <c r="CG75" i="1"/>
  <c r="CH75" i="1" s="1"/>
  <c r="BB75" i="1" l="1"/>
  <c r="D75" i="1"/>
  <c r="CF75" i="1"/>
  <c r="CK75" i="1"/>
  <c r="CL75" i="1"/>
  <c r="X76" i="1" l="1"/>
  <c r="AF76" i="1"/>
  <c r="AA76" i="1"/>
  <c r="AD76" i="1"/>
  <c r="AI76" i="1"/>
  <c r="AC76" i="1"/>
  <c r="AJ76" i="1"/>
  <c r="AB76" i="1"/>
  <c r="AE76" i="1"/>
  <c r="AH76" i="1"/>
  <c r="Z76" i="1"/>
  <c r="AG76" i="1"/>
  <c r="Y76" i="1"/>
  <c r="BK76" i="1"/>
  <c r="BF76" i="1"/>
  <c r="BT76" i="1" s="1"/>
  <c r="BI76" i="1"/>
  <c r="BN76" i="1"/>
  <c r="BH76" i="1"/>
  <c r="BO76" i="1"/>
  <c r="BG76" i="1"/>
  <c r="BJ76" i="1"/>
  <c r="BM76" i="1"/>
  <c r="BE76" i="1"/>
  <c r="BL76" i="1"/>
  <c r="BD76" i="1"/>
  <c r="BC76" i="1"/>
  <c r="AZ76" i="1"/>
  <c r="C75" i="1"/>
  <c r="AY76" i="1"/>
  <c r="AM76" i="1" l="1"/>
  <c r="AS76" i="1"/>
  <c r="BW76" i="1"/>
  <c r="AO76" i="1"/>
  <c r="AR76" i="1"/>
  <c r="AU76" i="1"/>
  <c r="AX76" i="1"/>
  <c r="AN76" i="1"/>
  <c r="AQ76" i="1"/>
  <c r="BR76" i="1"/>
  <c r="BY76" i="1"/>
  <c r="CB76" i="1"/>
  <c r="CA76" i="1"/>
  <c r="BU76" i="1"/>
  <c r="BX76" i="1"/>
  <c r="AV76" i="1"/>
  <c r="BS76" i="1"/>
  <c r="AT76" i="1"/>
  <c r="AW76" i="1"/>
  <c r="AP76" i="1"/>
  <c r="BZ76" i="1"/>
  <c r="BV76" i="1"/>
  <c r="CC76" i="1"/>
  <c r="B75" i="1"/>
  <c r="E75" i="1" s="1"/>
  <c r="BA76" i="1" l="1"/>
  <c r="CI76" i="1" s="1"/>
  <c r="CJ76" i="1" s="1"/>
  <c r="CG76" i="1"/>
  <c r="BB76" i="1" l="1"/>
  <c r="D76" i="1"/>
  <c r="CK76" i="1"/>
  <c r="CH76" i="1"/>
  <c r="CF76" i="1"/>
  <c r="CL76" i="1"/>
  <c r="AF77" i="1" l="1"/>
  <c r="X77" i="1"/>
  <c r="AC77" i="1"/>
  <c r="AH77" i="1"/>
  <c r="Z77" i="1"/>
  <c r="AE77" i="1"/>
  <c r="AJ77" i="1"/>
  <c r="AB77" i="1"/>
  <c r="AG77" i="1"/>
  <c r="Y77" i="1"/>
  <c r="AD77" i="1"/>
  <c r="AI77" i="1"/>
  <c r="AA77" i="1"/>
  <c r="BN77" i="1"/>
  <c r="BG77" i="1"/>
  <c r="BK77" i="1"/>
  <c r="BO77" i="1"/>
  <c r="BF77" i="1"/>
  <c r="BJ77" i="1"/>
  <c r="BE77" i="1"/>
  <c r="BI77" i="1"/>
  <c r="BM77" i="1"/>
  <c r="BD77" i="1"/>
  <c r="BH77" i="1"/>
  <c r="BL77" i="1"/>
  <c r="AW77" i="1"/>
  <c r="BC77" i="1"/>
  <c r="AY77" i="1"/>
  <c r="AZ77" i="1"/>
  <c r="C76" i="1"/>
  <c r="AU77" i="1" l="1"/>
  <c r="AR77" i="1"/>
  <c r="AX77" i="1"/>
  <c r="AT77" i="1"/>
  <c r="BY77" i="1"/>
  <c r="BR77" i="1"/>
  <c r="BX77" i="1"/>
  <c r="AQ77" i="1"/>
  <c r="CC77" i="1"/>
  <c r="BS77" i="1"/>
  <c r="BV77" i="1"/>
  <c r="BT77" i="1"/>
  <c r="BW77" i="1"/>
  <c r="BZ77" i="1"/>
  <c r="BU77" i="1"/>
  <c r="CA77" i="1"/>
  <c r="CB77" i="1"/>
  <c r="AV77" i="1"/>
  <c r="AS77" i="1"/>
  <c r="B76" i="1"/>
  <c r="E76" i="1" s="1"/>
  <c r="AM77" i="1"/>
  <c r="AO77" i="1"/>
  <c r="AN77" i="1"/>
  <c r="AP77" i="1"/>
  <c r="CG77" i="1" l="1"/>
  <c r="BA77" i="1"/>
  <c r="CH77" i="1" l="1"/>
  <c r="CF77" i="1"/>
  <c r="CI77" i="1"/>
  <c r="CJ77" i="1" s="1"/>
  <c r="D77" i="1"/>
  <c r="BB77" i="1"/>
  <c r="CK77" i="1" l="1"/>
  <c r="CL77" i="1"/>
  <c r="AB78" i="1" l="1"/>
  <c r="X78" i="1"/>
  <c r="AA78" i="1"/>
  <c r="AD78" i="1"/>
  <c r="AG78" i="1"/>
  <c r="Y78" i="1"/>
  <c r="AF78" i="1"/>
  <c r="AI78" i="1"/>
  <c r="AE78" i="1"/>
  <c r="AH78" i="1"/>
  <c r="Z78" i="1"/>
  <c r="AC78" i="1"/>
  <c r="AJ78" i="1"/>
  <c r="BJ78" i="1"/>
  <c r="BE78" i="1"/>
  <c r="BM78" i="1"/>
  <c r="BF78" i="1"/>
  <c r="BI78" i="1"/>
  <c r="BL78" i="1"/>
  <c r="BD78" i="1"/>
  <c r="BK78" i="1"/>
  <c r="BN78" i="1"/>
  <c r="BH78" i="1"/>
  <c r="BO78" i="1"/>
  <c r="BG78" i="1"/>
  <c r="BW78" i="1"/>
  <c r="BC78" i="1"/>
  <c r="AR78" i="1"/>
  <c r="AY78" i="1"/>
  <c r="C77" i="1"/>
  <c r="CD78" i="1"/>
  <c r="AZ78" i="1"/>
  <c r="AX78" i="1" l="1"/>
  <c r="AS78" i="1"/>
  <c r="AU78" i="1"/>
  <c r="AV78" i="1"/>
  <c r="BU78" i="1"/>
  <c r="CB78" i="1"/>
  <c r="BZ78" i="1"/>
  <c r="BS78" i="1"/>
  <c r="CC78" i="1"/>
  <c r="AT78" i="1"/>
  <c r="AW78" i="1"/>
  <c r="AQ78" i="1"/>
  <c r="CA78" i="1"/>
  <c r="BX78" i="1"/>
  <c r="BY78" i="1"/>
  <c r="BR78" i="1"/>
  <c r="BV78" i="1"/>
  <c r="BT78" i="1"/>
  <c r="AP78" i="1"/>
  <c r="CE78" i="1"/>
  <c r="AN78" i="1"/>
  <c r="AO78" i="1"/>
  <c r="AM78" i="1"/>
  <c r="B77" i="1"/>
  <c r="E77" i="1" s="1"/>
  <c r="CG78" i="1" l="1"/>
  <c r="CH78" i="1" s="1"/>
  <c r="BA78" i="1"/>
  <c r="CF78" i="1" l="1"/>
  <c r="D78" i="1"/>
  <c r="CI78" i="1"/>
  <c r="CJ78" i="1" s="1"/>
  <c r="BB78" i="1"/>
  <c r="CK78" i="1" l="1"/>
  <c r="CL78" i="1"/>
  <c r="X79" i="1" l="1"/>
  <c r="AB79" i="1"/>
  <c r="AI79" i="1"/>
  <c r="AG79" i="1"/>
  <c r="Y79" i="1"/>
  <c r="AD79" i="1"/>
  <c r="AE79" i="1"/>
  <c r="AS79" i="1" s="1"/>
  <c r="AJ79" i="1"/>
  <c r="AX79" i="1" s="1"/>
  <c r="AC79" i="1"/>
  <c r="AH79" i="1"/>
  <c r="Z79" i="1"/>
  <c r="AA79" i="1"/>
  <c r="AF79" i="1"/>
  <c r="BK79" i="1"/>
  <c r="BF79" i="1"/>
  <c r="BN79" i="1"/>
  <c r="BI79" i="1"/>
  <c r="BD79" i="1"/>
  <c r="BL79" i="1"/>
  <c r="BG79" i="1"/>
  <c r="BO79" i="1"/>
  <c r="BJ79" i="1"/>
  <c r="BE79" i="1"/>
  <c r="BM79" i="1"/>
  <c r="BH79" i="1"/>
  <c r="BC79" i="1"/>
  <c r="AZ79" i="1"/>
  <c r="AY79" i="1"/>
  <c r="C78" i="1"/>
  <c r="BU79" i="1" l="1"/>
  <c r="AO79" i="1"/>
  <c r="AP79" i="1"/>
  <c r="AU79" i="1"/>
  <c r="AV79" i="1"/>
  <c r="CA79" i="1"/>
  <c r="AR79" i="1"/>
  <c r="AW79" i="1"/>
  <c r="CB79" i="1"/>
  <c r="BV79" i="1"/>
  <c r="BS79" i="1"/>
  <c r="AT79" i="1"/>
  <c r="AN79" i="1"/>
  <c r="AQ79" i="1"/>
  <c r="B78" i="1"/>
  <c r="E78" i="1" s="1"/>
  <c r="BY79" i="1"/>
  <c r="CC79" i="1"/>
  <c r="BZ79" i="1"/>
  <c r="BW79" i="1"/>
  <c r="BT79" i="1"/>
  <c r="BX79" i="1"/>
  <c r="BR79" i="1"/>
  <c r="AM79" i="1"/>
  <c r="CD79" i="1"/>
  <c r="CE79" i="1"/>
  <c r="BA79" i="1" l="1"/>
  <c r="BB79" i="1" s="1"/>
  <c r="CG79" i="1"/>
  <c r="CF79" i="1" s="1"/>
  <c r="D79" i="1" l="1"/>
  <c r="CI79" i="1"/>
  <c r="CH79" i="1"/>
  <c r="CK79" i="1" l="1"/>
  <c r="CJ79" i="1"/>
  <c r="CL79" i="1"/>
  <c r="AZ80" i="1"/>
  <c r="AY80" i="1"/>
  <c r="X80" i="1" l="1"/>
  <c r="C79" i="1"/>
  <c r="BD80" i="1"/>
  <c r="BR80" i="1" s="1"/>
  <c r="BC80" i="1"/>
  <c r="CE80" i="1" s="1"/>
  <c r="BL80" i="1"/>
  <c r="BZ80" i="1" s="1"/>
  <c r="BM80" i="1"/>
  <c r="BE80" i="1"/>
  <c r="BS80" i="1" s="1"/>
  <c r="BJ80" i="1"/>
  <c r="BX80" i="1" s="1"/>
  <c r="BG80" i="1"/>
  <c r="BU80" i="1" s="1"/>
  <c r="BO80" i="1"/>
  <c r="CC80" i="1" s="1"/>
  <c r="BH80" i="1"/>
  <c r="BN80" i="1"/>
  <c r="CB80" i="1" s="1"/>
  <c r="BI80" i="1"/>
  <c r="BW80" i="1" s="1"/>
  <c r="BF80" i="1"/>
  <c r="AJ80" i="1"/>
  <c r="AX80" i="1" s="1"/>
  <c r="BK80" i="1"/>
  <c r="BY80" i="1" s="1"/>
  <c r="AI80" i="1"/>
  <c r="AW80" i="1" s="1"/>
  <c r="AC80" i="1"/>
  <c r="AD80" i="1"/>
  <c r="Y80" i="1"/>
  <c r="AA80" i="1"/>
  <c r="AO80" i="1" s="1"/>
  <c r="AH80" i="1"/>
  <c r="AV80" i="1" s="1"/>
  <c r="AG80" i="1"/>
  <c r="AU80" i="1" s="1"/>
  <c r="AB80" i="1"/>
  <c r="Z80" i="1"/>
  <c r="AN80" i="1" s="1"/>
  <c r="AE80" i="1"/>
  <c r="AS80" i="1" s="1"/>
  <c r="AF80" i="1"/>
  <c r="AT80" i="1" s="1"/>
  <c r="AQ80" i="1"/>
  <c r="AR80" i="1"/>
  <c r="CA80" i="1"/>
  <c r="BV80" i="1"/>
  <c r="CD80" i="1"/>
  <c r="AM80" i="1" l="1"/>
  <c r="AP80" i="1"/>
  <c r="BT80" i="1"/>
  <c r="B79" i="1"/>
  <c r="E79" i="1" s="1"/>
  <c r="CG80" i="1"/>
  <c r="BA80" i="1" l="1"/>
  <c r="D80" i="1" s="1"/>
  <c r="CI80" i="1"/>
  <c r="BB80" i="1"/>
  <c r="CH80" i="1"/>
  <c r="CF80" i="1"/>
  <c r="AZ81" i="1"/>
  <c r="AY81" i="1"/>
  <c r="CL80" i="1" l="1"/>
  <c r="CJ80" i="1"/>
  <c r="CK80" i="1"/>
  <c r="X81" i="1" l="1"/>
  <c r="BE81" i="1"/>
  <c r="BH81" i="1"/>
  <c r="BV81" i="1" s="1"/>
  <c r="BK81" i="1"/>
  <c r="BC81" i="1"/>
  <c r="CD81" i="1" s="1"/>
  <c r="C80" i="1"/>
  <c r="BM81" i="1"/>
  <c r="CA81" i="1" s="1"/>
  <c r="BF81" i="1"/>
  <c r="BN81" i="1"/>
  <c r="CB81" i="1" s="1"/>
  <c r="AE81" i="1"/>
  <c r="AS81" i="1" s="1"/>
  <c r="AH81" i="1"/>
  <c r="AV81" i="1" s="1"/>
  <c r="AF81" i="1"/>
  <c r="AT81" i="1" s="1"/>
  <c r="Y81" i="1"/>
  <c r="AM81" i="1" s="1"/>
  <c r="AA81" i="1"/>
  <c r="AD81" i="1"/>
  <c r="BL81" i="1"/>
  <c r="BZ81" i="1" s="1"/>
  <c r="BD81" i="1"/>
  <c r="BR81" i="1" s="1"/>
  <c r="BI81" i="1"/>
  <c r="BW81" i="1" s="1"/>
  <c r="BJ81" i="1"/>
  <c r="BX81" i="1" s="1"/>
  <c r="BO81" i="1"/>
  <c r="CC81" i="1" s="1"/>
  <c r="BG81" i="1"/>
  <c r="BU81" i="1" s="1"/>
  <c r="AJ81" i="1"/>
  <c r="Z81" i="1"/>
  <c r="AC81" i="1"/>
  <c r="AQ81" i="1" s="1"/>
  <c r="AI81" i="1"/>
  <c r="AW81" i="1" s="1"/>
  <c r="AB81" i="1"/>
  <c r="AG81" i="1"/>
  <c r="AU81" i="1" s="1"/>
  <c r="BY81" i="1"/>
  <c r="AN81" i="1"/>
  <c r="AX81" i="1"/>
  <c r="AR81" i="1"/>
  <c r="CE81" i="1"/>
  <c r="BS81" i="1" l="1"/>
  <c r="AP81" i="1"/>
  <c r="AO81" i="1"/>
  <c r="BT81" i="1"/>
  <c r="B80" i="1"/>
  <c r="E80" i="1" s="1"/>
  <c r="CG81" i="1"/>
  <c r="CF81" i="1" s="1"/>
  <c r="BA81" i="1"/>
  <c r="D81" i="1" s="1"/>
  <c r="CH81" i="1" l="1"/>
  <c r="CI81" i="1"/>
  <c r="BB81" i="1"/>
  <c r="CL81" i="1" l="1"/>
  <c r="CJ81" i="1"/>
  <c r="CK81" i="1"/>
  <c r="AY82" i="1"/>
  <c r="AZ82" i="1"/>
  <c r="AB82" i="1" l="1"/>
  <c r="C81" i="1"/>
  <c r="BC82" i="1"/>
  <c r="CD82" i="1" s="1"/>
  <c r="BE82" i="1"/>
  <c r="BO82" i="1"/>
  <c r="BJ82" i="1"/>
  <c r="BL82" i="1"/>
  <c r="BK82" i="1"/>
  <c r="BF82" i="1"/>
  <c r="AC82" i="1"/>
  <c r="AH82" i="1"/>
  <c r="AI82" i="1"/>
  <c r="Y82" i="1"/>
  <c r="AD82" i="1"/>
  <c r="X82" i="1"/>
  <c r="BG82" i="1"/>
  <c r="BU82" i="1" s="1"/>
  <c r="BH82" i="1"/>
  <c r="BV82" i="1" s="1"/>
  <c r="BM82" i="1"/>
  <c r="CA82" i="1" s="1"/>
  <c r="BN82" i="1"/>
  <c r="CB82" i="1" s="1"/>
  <c r="BD82" i="1"/>
  <c r="BR82" i="1" s="1"/>
  <c r="BI82" i="1"/>
  <c r="BW82" i="1" s="1"/>
  <c r="AJ82" i="1"/>
  <c r="AX82" i="1" s="1"/>
  <c r="Z82" i="1"/>
  <c r="AN82" i="1" s="1"/>
  <c r="AE82" i="1"/>
  <c r="AS82" i="1" s="1"/>
  <c r="AF82" i="1"/>
  <c r="AT82" i="1" s="1"/>
  <c r="AG82" i="1"/>
  <c r="AU82" i="1" s="1"/>
  <c r="AA82" i="1"/>
  <c r="AO82" i="1" s="1"/>
  <c r="AR82" i="1" l="1"/>
  <c r="AW82" i="1"/>
  <c r="AQ82" i="1"/>
  <c r="BY82" i="1"/>
  <c r="BX82" i="1"/>
  <c r="BS82" i="1"/>
  <c r="B81" i="1"/>
  <c r="E81" i="1" s="1"/>
  <c r="AV82" i="1"/>
  <c r="BT82" i="1"/>
  <c r="BZ82" i="1"/>
  <c r="CC82" i="1"/>
  <c r="AP82" i="1"/>
  <c r="CE82" i="1"/>
  <c r="AM82" i="1"/>
  <c r="BA82" i="1" l="1"/>
  <c r="CG82" i="1"/>
  <c r="CF82" i="1" s="1"/>
  <c r="BB82" i="1"/>
  <c r="D82" i="1"/>
  <c r="CI82" i="1"/>
  <c r="CJ82" i="1" s="1"/>
  <c r="CH82" i="1" l="1"/>
  <c r="CK82" i="1"/>
  <c r="CL82" i="1"/>
  <c r="AY83" i="1"/>
  <c r="AZ83" i="1"/>
  <c r="X83" i="1" l="1"/>
  <c r="AI83" i="1"/>
  <c r="AW83" i="1" s="1"/>
  <c r="AG83" i="1"/>
  <c r="AU83" i="1" s="1"/>
  <c r="Y83" i="1"/>
  <c r="AD83" i="1"/>
  <c r="AR83" i="1" s="1"/>
  <c r="AE83" i="1"/>
  <c r="AJ83" i="1"/>
  <c r="AB83" i="1"/>
  <c r="AC83" i="1"/>
  <c r="AQ83" i="1" s="1"/>
  <c r="AH83" i="1"/>
  <c r="AV83" i="1" s="1"/>
  <c r="Z83" i="1"/>
  <c r="AN83" i="1" s="1"/>
  <c r="AA83" i="1"/>
  <c r="AF83" i="1"/>
  <c r="AT83" i="1" s="1"/>
  <c r="BH83" i="1"/>
  <c r="BV83" i="1" s="1"/>
  <c r="BM83" i="1"/>
  <c r="CA83" i="1" s="1"/>
  <c r="BE83" i="1"/>
  <c r="BJ83" i="1"/>
  <c r="BX83" i="1" s="1"/>
  <c r="BO83" i="1"/>
  <c r="CC83" i="1" s="1"/>
  <c r="BG83" i="1"/>
  <c r="BU83" i="1" s="1"/>
  <c r="BL83" i="1"/>
  <c r="BZ83" i="1" s="1"/>
  <c r="BD83" i="1"/>
  <c r="BR83" i="1" s="1"/>
  <c r="BI83" i="1"/>
  <c r="BW83" i="1" s="1"/>
  <c r="BN83" i="1"/>
  <c r="CB83" i="1" s="1"/>
  <c r="BF83" i="1"/>
  <c r="BT83" i="1" s="1"/>
  <c r="BK83" i="1"/>
  <c r="BY83" i="1" s="1"/>
  <c r="BC83" i="1"/>
  <c r="CE83" i="1" s="1"/>
  <c r="C82" i="1"/>
  <c r="BS83" i="1" l="1"/>
  <c r="AO83" i="1"/>
  <c r="CG83" i="1"/>
  <c r="AP83" i="1"/>
  <c r="AS83" i="1"/>
  <c r="B82" i="1"/>
  <c r="E82" i="1" s="1"/>
  <c r="AX83" i="1"/>
  <c r="CD83" i="1"/>
  <c r="CH83" i="1"/>
  <c r="AM83" i="1"/>
  <c r="CF83" i="1"/>
  <c r="BA83" i="1" l="1"/>
  <c r="D83" i="1" s="1"/>
  <c r="CI83" i="1" l="1"/>
  <c r="BB83" i="1"/>
  <c r="CK83" i="1"/>
  <c r="CL83" i="1" l="1"/>
  <c r="CJ83" i="1"/>
  <c r="AF84" i="1" s="1"/>
  <c r="AY84" i="1"/>
  <c r="AZ84" i="1"/>
  <c r="BI84" i="1" l="1"/>
  <c r="C83" i="1"/>
  <c r="BG84" i="1"/>
  <c r="BC84" i="1"/>
  <c r="CE84" i="1" s="1"/>
  <c r="BH84" i="1"/>
  <c r="BM84" i="1"/>
  <c r="BL84" i="1"/>
  <c r="BK84" i="1"/>
  <c r="AG84" i="1"/>
  <c r="AH84" i="1"/>
  <c r="AB84" i="1"/>
  <c r="AC84" i="1"/>
  <c r="AD84" i="1"/>
  <c r="X84" i="1"/>
  <c r="AT84" i="1" s="1"/>
  <c r="BF84" i="1"/>
  <c r="BN84" i="1"/>
  <c r="BO84" i="1"/>
  <c r="CC84" i="1" s="1"/>
  <c r="BJ84" i="1"/>
  <c r="BE84" i="1"/>
  <c r="BD84" i="1"/>
  <c r="Y84" i="1"/>
  <c r="Z84" i="1"/>
  <c r="AN84" i="1" s="1"/>
  <c r="AE84" i="1"/>
  <c r="AS84" i="1" s="1"/>
  <c r="AJ84" i="1"/>
  <c r="AX84" i="1" s="1"/>
  <c r="AI84" i="1"/>
  <c r="AW84" i="1" s="1"/>
  <c r="AA84" i="1"/>
  <c r="AO84" i="1" s="1"/>
  <c r="AU84" i="1"/>
  <c r="AQ84" i="1"/>
  <c r="AR84" i="1"/>
  <c r="CA84" i="1"/>
  <c r="BW84" i="1"/>
  <c r="BX84" i="1"/>
  <c r="BZ84" i="1"/>
  <c r="CB84" i="1"/>
  <c r="BR84" i="1"/>
  <c r="BV84" i="1"/>
  <c r="CD84" i="1"/>
  <c r="BU84" i="1" l="1"/>
  <c r="BS84" i="1"/>
  <c r="BT84" i="1"/>
  <c r="B83" i="1"/>
  <c r="E83" i="1" s="1"/>
  <c r="AP84" i="1"/>
  <c r="AV84" i="1"/>
  <c r="BY84" i="1"/>
  <c r="AM84" i="1"/>
  <c r="CG84" i="1"/>
  <c r="CH84" i="1" s="1"/>
  <c r="BA84" i="1" l="1"/>
  <c r="D84" i="1" s="1"/>
  <c r="CF84" i="1"/>
  <c r="CI84" i="1" l="1"/>
  <c r="CJ84" i="1" s="1"/>
  <c r="BB84" i="1"/>
  <c r="CK84" i="1"/>
  <c r="CL84" i="1"/>
  <c r="X85" i="1" l="1"/>
  <c r="AB85" i="1"/>
  <c r="AF85" i="1"/>
  <c r="AJ85" i="1"/>
  <c r="AA85" i="1"/>
  <c r="AE85" i="1"/>
  <c r="AI85" i="1"/>
  <c r="Z85" i="1"/>
  <c r="AD85" i="1"/>
  <c r="AH85" i="1"/>
  <c r="Y85" i="1"/>
  <c r="AC85" i="1"/>
  <c r="AG85" i="1"/>
  <c r="BN85" i="1"/>
  <c r="BG85" i="1"/>
  <c r="BK85" i="1"/>
  <c r="BO85" i="1"/>
  <c r="BF85" i="1"/>
  <c r="BJ85" i="1"/>
  <c r="BE85" i="1"/>
  <c r="BI85" i="1"/>
  <c r="BM85" i="1"/>
  <c r="BD85" i="1"/>
  <c r="BH85" i="1"/>
  <c r="BL85" i="1"/>
  <c r="BC85" i="1"/>
  <c r="AT85" i="1"/>
  <c r="AX85" i="1"/>
  <c r="C84" i="1"/>
  <c r="AZ85" i="1"/>
  <c r="AY85" i="1"/>
  <c r="BZ85" i="1" l="1"/>
  <c r="BR85" i="1"/>
  <c r="BW85" i="1"/>
  <c r="CB85" i="1"/>
  <c r="BT85" i="1"/>
  <c r="BY85" i="1"/>
  <c r="BV85" i="1"/>
  <c r="CA85" i="1"/>
  <c r="BS85" i="1"/>
  <c r="BX85" i="1"/>
  <c r="CC85" i="1"/>
  <c r="BU85" i="1"/>
  <c r="AU85" i="1"/>
  <c r="AR85" i="1"/>
  <c r="AW85" i="1"/>
  <c r="AQ85" i="1"/>
  <c r="AV85" i="1"/>
  <c r="AS85" i="1"/>
  <c r="AP85" i="1"/>
  <c r="AO85" i="1"/>
  <c r="AN85" i="1"/>
  <c r="CE85" i="1"/>
  <c r="CD85" i="1"/>
  <c r="AM85" i="1"/>
  <c r="B84" i="1"/>
  <c r="E84" i="1" s="1"/>
  <c r="CG85" i="1" l="1"/>
  <c r="CF85" i="1" s="1"/>
  <c r="BA85" i="1"/>
  <c r="CH85" i="1" l="1"/>
  <c r="BB85" i="1"/>
  <c r="CI85" i="1"/>
  <c r="CJ85" i="1" s="1"/>
  <c r="D85" i="1"/>
  <c r="CK85" i="1" l="1"/>
  <c r="CL85" i="1"/>
  <c r="X86" i="1" l="1"/>
  <c r="AH86" i="1"/>
  <c r="AB86" i="1"/>
  <c r="AE86" i="1"/>
  <c r="AA86" i="1"/>
  <c r="AD86" i="1"/>
  <c r="AG86" i="1"/>
  <c r="Y86" i="1"/>
  <c r="AF86" i="1"/>
  <c r="AI86" i="1"/>
  <c r="Z86" i="1"/>
  <c r="AN86" i="1" s="1"/>
  <c r="AC86" i="1"/>
  <c r="AJ86" i="1"/>
  <c r="BG86" i="1"/>
  <c r="BF86" i="1"/>
  <c r="BI86" i="1"/>
  <c r="BL86" i="1"/>
  <c r="BD86" i="1"/>
  <c r="BK86" i="1"/>
  <c r="BN86" i="1"/>
  <c r="BJ86" i="1"/>
  <c r="BM86" i="1"/>
  <c r="BE86" i="1"/>
  <c r="BH86" i="1"/>
  <c r="BO86" i="1"/>
  <c r="BC86" i="1"/>
  <c r="C85" i="1"/>
  <c r="AZ86" i="1"/>
  <c r="AY86" i="1"/>
  <c r="AU86" i="1" l="1"/>
  <c r="BS86" i="1"/>
  <c r="CA86" i="1"/>
  <c r="BR86" i="1"/>
  <c r="AR86" i="1"/>
  <c r="AP86" i="1"/>
  <c r="CB86" i="1"/>
  <c r="BU86" i="1"/>
  <c r="AO86" i="1"/>
  <c r="BY86" i="1"/>
  <c r="BX86" i="1"/>
  <c r="BT86" i="1"/>
  <c r="AT86" i="1"/>
  <c r="AW86" i="1"/>
  <c r="AM86" i="1"/>
  <c r="AS86" i="1"/>
  <c r="AX86" i="1"/>
  <c r="AQ86" i="1"/>
  <c r="AV86" i="1"/>
  <c r="BW86" i="1"/>
  <c r="BZ86" i="1"/>
  <c r="BV86" i="1"/>
  <c r="CC86" i="1"/>
  <c r="CE86" i="1"/>
  <c r="B85" i="1"/>
  <c r="E85" i="1" s="1"/>
  <c r="CD86" i="1"/>
  <c r="CG86" i="1" l="1"/>
  <c r="CF86" i="1" s="1"/>
  <c r="BA86" i="1"/>
  <c r="D86" i="1" s="1"/>
  <c r="CH86" i="1" l="1"/>
  <c r="CI86" i="1"/>
  <c r="BB86" i="1"/>
  <c r="CL86" i="1" l="1"/>
  <c r="CJ86" i="1"/>
  <c r="CK86" i="1"/>
  <c r="BM87" i="1" l="1"/>
  <c r="CE87" i="1"/>
  <c r="BG87" i="1"/>
  <c r="BN87" i="1"/>
  <c r="BJ87" i="1"/>
  <c r="BK87" i="1"/>
  <c r="BD87" i="1"/>
  <c r="AE87" i="1"/>
  <c r="Z87" i="1"/>
  <c r="AF87" i="1"/>
  <c r="AJ87" i="1"/>
  <c r="C86" i="1"/>
  <c r="CD87" i="1"/>
  <c r="BC87" i="1"/>
  <c r="BF87" i="1"/>
  <c r="BI87" i="1"/>
  <c r="BL87" i="1"/>
  <c r="BO87" i="1"/>
  <c r="BE87" i="1"/>
  <c r="BH87" i="1"/>
  <c r="AA87" i="1"/>
  <c r="AI87" i="1"/>
  <c r="AH87" i="1"/>
  <c r="AG87" i="1"/>
  <c r="AU87" i="1" s="1"/>
  <c r="X87" i="1"/>
  <c r="AC87" i="1"/>
  <c r="AQ87" i="1" s="1"/>
  <c r="AD87" i="1"/>
  <c r="AR87" i="1" s="1"/>
  <c r="AB87" i="1"/>
  <c r="AP87" i="1" s="1"/>
  <c r="Y87" i="1"/>
  <c r="AM87" i="1" s="1"/>
  <c r="AW87" i="1"/>
  <c r="AV87" i="1"/>
  <c r="AZ87" i="1"/>
  <c r="AY87" i="1"/>
  <c r="BV87" i="1" l="1"/>
  <c r="CC87" i="1"/>
  <c r="BW87" i="1"/>
  <c r="AT87" i="1"/>
  <c r="AS87" i="1"/>
  <c r="BY87" i="1"/>
  <c r="CB87" i="1"/>
  <c r="BZ87" i="1"/>
  <c r="AX87" i="1"/>
  <c r="BR87" i="1"/>
  <c r="BX87" i="1"/>
  <c r="BU87" i="1"/>
  <c r="CA87" i="1"/>
  <c r="BT87" i="1"/>
  <c r="AN87" i="1"/>
  <c r="AO87" i="1"/>
  <c r="BA87" i="1" s="1"/>
  <c r="BS87" i="1"/>
  <c r="B86" i="1"/>
  <c r="E86" i="1" s="1"/>
  <c r="CG87" i="1" l="1"/>
  <c r="CH87" i="1" s="1"/>
  <c r="BB87" i="1"/>
  <c r="D87" i="1"/>
  <c r="CI87" i="1"/>
  <c r="CJ87" i="1" s="1"/>
  <c r="CF87" i="1" l="1"/>
  <c r="CK87" i="1"/>
  <c r="CL87" i="1"/>
  <c r="AF88" i="1" l="1"/>
  <c r="X88" i="1"/>
  <c r="AH88" i="1"/>
  <c r="AE88" i="1"/>
  <c r="Z88" i="1"/>
  <c r="Y88" i="1"/>
  <c r="AG88" i="1"/>
  <c r="AA88" i="1"/>
  <c r="AD88" i="1"/>
  <c r="AI88" i="1"/>
  <c r="AC88" i="1"/>
  <c r="AJ88" i="1"/>
  <c r="AB88" i="1"/>
  <c r="BF88" i="1"/>
  <c r="BI88" i="1"/>
  <c r="BN88" i="1"/>
  <c r="BH88" i="1"/>
  <c r="BO88" i="1"/>
  <c r="BG88" i="1"/>
  <c r="BJ88" i="1"/>
  <c r="BM88" i="1"/>
  <c r="BE88" i="1"/>
  <c r="BL88" i="1"/>
  <c r="BD88" i="1"/>
  <c r="BK88" i="1"/>
  <c r="AS88" i="1"/>
  <c r="BC88" i="1"/>
  <c r="C87" i="1"/>
  <c r="AY88" i="1"/>
  <c r="AR88" i="1" l="1"/>
  <c r="AX88" i="1"/>
  <c r="AW88" i="1"/>
  <c r="AU88" i="1"/>
  <c r="AQ88" i="1"/>
  <c r="AT88" i="1"/>
  <c r="AV88" i="1"/>
  <c r="BX88" i="1"/>
  <c r="BS88" i="1"/>
  <c r="BR88" i="1"/>
  <c r="BT88" i="1"/>
  <c r="CB88" i="1"/>
  <c r="CC88" i="1"/>
  <c r="CA88" i="1"/>
  <c r="BZ88" i="1"/>
  <c r="BY88" i="1"/>
  <c r="BW88" i="1"/>
  <c r="BV88" i="1"/>
  <c r="BU88" i="1"/>
  <c r="AM88" i="1"/>
  <c r="B87" i="1"/>
  <c r="E87" i="1" s="1"/>
  <c r="CD88" i="1"/>
  <c r="CE88" i="1"/>
  <c r="AP88" i="1"/>
  <c r="AZ88" i="1"/>
  <c r="AO88" i="1"/>
  <c r="AN88" i="1"/>
  <c r="CG88" i="1" l="1"/>
  <c r="BA88" i="1"/>
  <c r="CH88" i="1" l="1"/>
  <c r="CF88" i="1"/>
  <c r="CI88" i="1"/>
  <c r="CJ88" i="1" s="1"/>
  <c r="D88" i="1"/>
  <c r="BB88" i="1"/>
  <c r="CK88" i="1" l="1"/>
  <c r="CL88" i="1"/>
  <c r="AB89" i="1" l="1"/>
  <c r="X89" i="1"/>
  <c r="Y89" i="1"/>
  <c r="AI89" i="1"/>
  <c r="AF89" i="1"/>
  <c r="AG89" i="1"/>
  <c r="AD89" i="1"/>
  <c r="AA89" i="1"/>
  <c r="AC89" i="1"/>
  <c r="AH89" i="1"/>
  <c r="Z89" i="1"/>
  <c r="AE89" i="1"/>
  <c r="AJ89" i="1"/>
  <c r="AX89" i="1" s="1"/>
  <c r="BH89" i="1"/>
  <c r="BM89" i="1"/>
  <c r="BE89" i="1"/>
  <c r="BF89" i="1"/>
  <c r="BK89" i="1"/>
  <c r="BN89" i="1"/>
  <c r="BL89" i="1"/>
  <c r="BD89" i="1"/>
  <c r="BI89" i="1"/>
  <c r="BJ89" i="1"/>
  <c r="BO89" i="1"/>
  <c r="BG89" i="1"/>
  <c r="BC89" i="1"/>
  <c r="C88" i="1"/>
  <c r="AZ89" i="1"/>
  <c r="AY89" i="1"/>
  <c r="AQ89" i="1" l="1"/>
  <c r="AS89" i="1"/>
  <c r="AV89" i="1"/>
  <c r="AU89" i="1"/>
  <c r="AW89" i="1"/>
  <c r="AR89" i="1"/>
  <c r="AT89" i="1"/>
  <c r="AN89" i="1"/>
  <c r="BZ89" i="1"/>
  <c r="CA89" i="1"/>
  <c r="BX89" i="1"/>
  <c r="BU89" i="1"/>
  <c r="BW89" i="1"/>
  <c r="BT89" i="1"/>
  <c r="BV89" i="1"/>
  <c r="BS89" i="1"/>
  <c r="CC89" i="1"/>
  <c r="BR89" i="1"/>
  <c r="CB89" i="1"/>
  <c r="BY89" i="1"/>
  <c r="AP89" i="1"/>
  <c r="AO89" i="1"/>
  <c r="B88" i="1"/>
  <c r="E88" i="1" s="1"/>
  <c r="AM89" i="1"/>
  <c r="CG89" i="1" l="1"/>
  <c r="BA89" i="1"/>
  <c r="CH89" i="1" l="1"/>
  <c r="CF89" i="1"/>
  <c r="CI89" i="1"/>
  <c r="CJ89" i="1" s="1"/>
  <c r="D89" i="1"/>
  <c r="BB89" i="1"/>
  <c r="CL89" i="1" l="1"/>
  <c r="CK89" i="1"/>
  <c r="X90" i="1" l="1"/>
  <c r="AI90" i="1"/>
  <c r="AB90" i="1"/>
  <c r="AE90" i="1"/>
  <c r="AH90" i="1"/>
  <c r="AV90" i="1" s="1"/>
  <c r="Z90" i="1"/>
  <c r="AC90" i="1"/>
  <c r="AJ90" i="1"/>
  <c r="AA90" i="1"/>
  <c r="AD90" i="1"/>
  <c r="AG90" i="1"/>
  <c r="Y90" i="1"/>
  <c r="AF90" i="1"/>
  <c r="BG90" i="1"/>
  <c r="BF90" i="1"/>
  <c r="BI90" i="1"/>
  <c r="BL90" i="1"/>
  <c r="BD90" i="1"/>
  <c r="BK90" i="1"/>
  <c r="BN90" i="1"/>
  <c r="BJ90" i="1"/>
  <c r="BM90" i="1"/>
  <c r="BE90" i="1"/>
  <c r="BH90" i="1"/>
  <c r="BO90" i="1"/>
  <c r="AW90" i="1"/>
  <c r="BC90" i="1"/>
  <c r="C89" i="1"/>
  <c r="AY90" i="1"/>
  <c r="AZ90" i="1"/>
  <c r="AM90" i="1" l="1"/>
  <c r="AR90" i="1"/>
  <c r="AX90" i="1"/>
  <c r="AN90" i="1"/>
  <c r="AS90" i="1"/>
  <c r="AT90" i="1"/>
  <c r="AU90" i="1"/>
  <c r="AO90" i="1"/>
  <c r="AQ90" i="1"/>
  <c r="AP90" i="1"/>
  <c r="BW90" i="1"/>
  <c r="BR90" i="1"/>
  <c r="CB90" i="1"/>
  <c r="CA90" i="1"/>
  <c r="BV90" i="1"/>
  <c r="BU90" i="1"/>
  <c r="BT90" i="1"/>
  <c r="BZ90" i="1"/>
  <c r="BY90" i="1"/>
  <c r="BX90" i="1"/>
  <c r="BS90" i="1"/>
  <c r="CC90" i="1"/>
  <c r="B89" i="1"/>
  <c r="E89" i="1" s="1"/>
  <c r="BA90" i="1"/>
  <c r="CG90" i="1" l="1"/>
  <c r="CI90" i="1"/>
  <c r="CJ90" i="1" s="1"/>
  <c r="D90" i="1"/>
  <c r="BB90" i="1"/>
  <c r="CK90" i="1" l="1"/>
  <c r="CH90" i="1"/>
  <c r="CF90" i="1"/>
  <c r="CL90" i="1"/>
  <c r="AI91" i="1" l="1"/>
  <c r="X91" i="1"/>
  <c r="Y91" i="1"/>
  <c r="AE91" i="1"/>
  <c r="AS91" i="1" s="1"/>
  <c r="AB91" i="1"/>
  <c r="AG91" i="1"/>
  <c r="AD91" i="1"/>
  <c r="AJ91" i="1"/>
  <c r="AC91" i="1"/>
  <c r="AH91" i="1"/>
  <c r="Z91" i="1"/>
  <c r="AA91" i="1"/>
  <c r="AF91" i="1"/>
  <c r="BG91" i="1"/>
  <c r="BK91" i="1"/>
  <c r="BO91" i="1"/>
  <c r="BF91" i="1"/>
  <c r="BJ91" i="1"/>
  <c r="BN91" i="1"/>
  <c r="BE91" i="1"/>
  <c r="BI91" i="1"/>
  <c r="BM91" i="1"/>
  <c r="BD91" i="1"/>
  <c r="BH91" i="1"/>
  <c r="BL91" i="1"/>
  <c r="BC91" i="1"/>
  <c r="C90" i="1"/>
  <c r="AZ91" i="1"/>
  <c r="AY91" i="1"/>
  <c r="AR91" i="1" l="1"/>
  <c r="AV91" i="1"/>
  <c r="AU91" i="1"/>
  <c r="BV91" i="1"/>
  <c r="CA91" i="1"/>
  <c r="BT91" i="1"/>
  <c r="CB91" i="1"/>
  <c r="BR91" i="1"/>
  <c r="BX91" i="1"/>
  <c r="BU91" i="1"/>
  <c r="BS91" i="1"/>
  <c r="BY91" i="1"/>
  <c r="BZ91" i="1"/>
  <c r="BW91" i="1"/>
  <c r="CC91" i="1"/>
  <c r="AW91" i="1"/>
  <c r="AT91" i="1"/>
  <c r="AX91" i="1"/>
  <c r="AQ91" i="1"/>
  <c r="AM91" i="1"/>
  <c r="B90" i="1"/>
  <c r="E90" i="1" s="1"/>
  <c r="AO91" i="1"/>
  <c r="AN91" i="1"/>
  <c r="AP91" i="1"/>
  <c r="CG91" i="1" l="1"/>
  <c r="BA91" i="1"/>
  <c r="CH91" i="1" l="1"/>
  <c r="CF91" i="1"/>
  <c r="D91" i="1"/>
  <c r="BB91" i="1"/>
  <c r="CI91" i="1"/>
  <c r="CJ91" i="1" s="1"/>
  <c r="CK91" i="1" l="1"/>
  <c r="CL91" i="1"/>
  <c r="AI92" i="1" l="1"/>
  <c r="X92" i="1"/>
  <c r="AH92" i="1"/>
  <c r="AC92" i="1"/>
  <c r="AB92" i="1"/>
  <c r="AE92" i="1"/>
  <c r="Z92" i="1"/>
  <c r="AJ92" i="1"/>
  <c r="AA92" i="1"/>
  <c r="AD92" i="1"/>
  <c r="AG92" i="1"/>
  <c r="Y92" i="1"/>
  <c r="AF92" i="1"/>
  <c r="AT92" i="1" s="1"/>
  <c r="BF92" i="1"/>
  <c r="BI92" i="1"/>
  <c r="BN92" i="1"/>
  <c r="BH92" i="1"/>
  <c r="BO92" i="1"/>
  <c r="BG92" i="1"/>
  <c r="BJ92" i="1"/>
  <c r="BM92" i="1"/>
  <c r="BE92" i="1"/>
  <c r="BL92" i="1"/>
  <c r="BD92" i="1"/>
  <c r="BK92" i="1"/>
  <c r="AR92" i="1"/>
  <c r="BC92" i="1"/>
  <c r="C91" i="1"/>
  <c r="BW92" i="1" l="1"/>
  <c r="AW92" i="1"/>
  <c r="CA92" i="1"/>
  <c r="AV92" i="1"/>
  <c r="BY92" i="1"/>
  <c r="BU92" i="1"/>
  <c r="BV92" i="1"/>
  <c r="AU92" i="1"/>
  <c r="BZ92" i="1"/>
  <c r="BR92" i="1"/>
  <c r="BS92" i="1"/>
  <c r="BX92" i="1"/>
  <c r="CC92" i="1"/>
  <c r="CB92" i="1"/>
  <c r="BT92" i="1"/>
  <c r="AX92" i="1"/>
  <c r="AS92" i="1"/>
  <c r="AQ92" i="1"/>
  <c r="AY92" i="1"/>
  <c r="AZ92" i="1"/>
  <c r="B91" i="1"/>
  <c r="E91" i="1" s="1"/>
  <c r="AM92" i="1"/>
  <c r="AN92" i="1"/>
  <c r="AP92" i="1"/>
  <c r="AO92" i="1"/>
  <c r="CG92" i="1" l="1"/>
  <c r="CH92" i="1" s="1"/>
  <c r="BA92" i="1"/>
  <c r="CF92" i="1" l="1"/>
  <c r="CI92" i="1"/>
  <c r="CJ92" i="1" s="1"/>
  <c r="BB92" i="1"/>
  <c r="D92" i="1"/>
  <c r="CK92" i="1" l="1"/>
  <c r="CL92" i="1"/>
  <c r="AF93" i="1" l="1"/>
  <c r="X93" i="1"/>
  <c r="AC93" i="1"/>
  <c r="AH93" i="1"/>
  <c r="Z93" i="1"/>
  <c r="AE93" i="1"/>
  <c r="AJ93" i="1"/>
  <c r="AB93" i="1"/>
  <c r="AG93" i="1"/>
  <c r="Y93" i="1"/>
  <c r="AD93" i="1"/>
  <c r="AI93" i="1"/>
  <c r="AA93" i="1"/>
  <c r="BG93" i="1"/>
  <c r="BO93" i="1"/>
  <c r="BJ93" i="1"/>
  <c r="BI93" i="1"/>
  <c r="BD93" i="1"/>
  <c r="BL93" i="1"/>
  <c r="BN93" i="1"/>
  <c r="BK93" i="1"/>
  <c r="BF93" i="1"/>
  <c r="BE93" i="1"/>
  <c r="BM93" i="1"/>
  <c r="BH93" i="1"/>
  <c r="AW93" i="1"/>
  <c r="BC93" i="1"/>
  <c r="AY93" i="1"/>
  <c r="AZ93" i="1"/>
  <c r="C92" i="1"/>
  <c r="AQ93" i="1" l="1"/>
  <c r="AR93" i="1"/>
  <c r="CA93" i="1"/>
  <c r="CB93" i="1"/>
  <c r="AO93" i="1"/>
  <c r="AU93" i="1"/>
  <c r="AX93" i="1"/>
  <c r="AT93" i="1"/>
  <c r="AS93" i="1"/>
  <c r="AV93" i="1"/>
  <c r="BW93" i="1"/>
  <c r="BU93" i="1"/>
  <c r="CC93" i="1"/>
  <c r="BS93" i="1"/>
  <c r="BY93" i="1"/>
  <c r="BR93" i="1"/>
  <c r="BZ93" i="1"/>
  <c r="BX93" i="1"/>
  <c r="BV93" i="1"/>
  <c r="BT93" i="1"/>
  <c r="AM93" i="1"/>
  <c r="B92" i="1"/>
  <c r="E92" i="1" s="1"/>
  <c r="AN93" i="1"/>
  <c r="AP93" i="1"/>
  <c r="CG93" i="1" l="1"/>
  <c r="BA93" i="1"/>
  <c r="CH93" i="1" l="1"/>
  <c r="CF93" i="1"/>
  <c r="BB93" i="1"/>
  <c r="CI93" i="1"/>
  <c r="CJ93" i="1" s="1"/>
  <c r="D93" i="1"/>
  <c r="CK93" i="1" l="1"/>
  <c r="CL93" i="1"/>
  <c r="AB94" i="1" l="1"/>
  <c r="X94" i="1"/>
  <c r="Z94" i="1"/>
  <c r="AE94" i="1"/>
  <c r="Y94" i="1"/>
  <c r="AH94" i="1"/>
  <c r="AG94" i="1"/>
  <c r="AF94" i="1"/>
  <c r="AA94" i="1"/>
  <c r="AD94" i="1"/>
  <c r="AI94" i="1"/>
  <c r="AC94" i="1"/>
  <c r="AJ94" i="1"/>
  <c r="BF94" i="1"/>
  <c r="BI94" i="1"/>
  <c r="BL94" i="1"/>
  <c r="BD94" i="1"/>
  <c r="BK94" i="1"/>
  <c r="BN94" i="1"/>
  <c r="BJ94" i="1"/>
  <c r="BM94" i="1"/>
  <c r="BE94" i="1"/>
  <c r="BH94" i="1"/>
  <c r="BO94" i="1"/>
  <c r="BG94" i="1"/>
  <c r="AQ94" i="1"/>
  <c r="BC94" i="1"/>
  <c r="C93" i="1"/>
  <c r="AZ94" i="1"/>
  <c r="AY94" i="1"/>
  <c r="CE94" i="1"/>
  <c r="AX94" i="1" l="1"/>
  <c r="AP94" i="1"/>
  <c r="BU94" i="1"/>
  <c r="BV94" i="1"/>
  <c r="CA94" i="1"/>
  <c r="CB94" i="1"/>
  <c r="BR94" i="1"/>
  <c r="BW94" i="1"/>
  <c r="AW94" i="1"/>
  <c r="AO94" i="1"/>
  <c r="AU94" i="1"/>
  <c r="BS94" i="1"/>
  <c r="CC94" i="1"/>
  <c r="BX94" i="1"/>
  <c r="BY94" i="1"/>
  <c r="BZ94" i="1"/>
  <c r="BT94" i="1"/>
  <c r="AR94" i="1"/>
  <c r="AT94" i="1"/>
  <c r="AV94" i="1"/>
  <c r="AS94" i="1"/>
  <c r="CD94" i="1"/>
  <c r="AM94" i="1"/>
  <c r="B93" i="1"/>
  <c r="E93" i="1" s="1"/>
  <c r="AN94" i="1"/>
  <c r="CG94" i="1" l="1"/>
  <c r="CH94" i="1" s="1"/>
  <c r="BA94" i="1"/>
  <c r="CF94" i="1" l="1"/>
  <c r="BB94" i="1"/>
  <c r="CI94" i="1"/>
  <c r="D94" i="1"/>
  <c r="CK94" i="1" l="1"/>
  <c r="CJ94" i="1"/>
  <c r="CL94" i="1"/>
  <c r="X95" i="1" l="1"/>
  <c r="AI95" i="1"/>
  <c r="AB95" i="1"/>
  <c r="AF95" i="1"/>
  <c r="AJ95" i="1"/>
  <c r="AA95" i="1"/>
  <c r="AE95" i="1"/>
  <c r="Z95" i="1"/>
  <c r="AD95" i="1"/>
  <c r="AH95" i="1"/>
  <c r="Y95" i="1"/>
  <c r="AC95" i="1"/>
  <c r="AG95" i="1"/>
  <c r="BG95" i="1"/>
  <c r="BK95" i="1"/>
  <c r="BO95" i="1"/>
  <c r="BF95" i="1"/>
  <c r="BJ95" i="1"/>
  <c r="BN95" i="1"/>
  <c r="BE95" i="1"/>
  <c r="BI95" i="1"/>
  <c r="BM95" i="1"/>
  <c r="BD95" i="1"/>
  <c r="BH95" i="1"/>
  <c r="BL95" i="1"/>
  <c r="BC95" i="1"/>
  <c r="C94" i="1"/>
  <c r="AY95" i="1"/>
  <c r="AZ95" i="1"/>
  <c r="AO95" i="1" l="1"/>
  <c r="AW95" i="1"/>
  <c r="AT95" i="1"/>
  <c r="AR95" i="1"/>
  <c r="BX95" i="1"/>
  <c r="CC95" i="1"/>
  <c r="BU95" i="1"/>
  <c r="BZ95" i="1"/>
  <c r="BR95" i="1"/>
  <c r="BW95" i="1"/>
  <c r="BT95" i="1"/>
  <c r="BY95" i="1"/>
  <c r="CB95" i="1"/>
  <c r="BV95" i="1"/>
  <c r="CA95" i="1"/>
  <c r="BS95" i="1"/>
  <c r="AS95" i="1"/>
  <c r="AV95" i="1"/>
  <c r="AX95" i="1"/>
  <c r="AU95" i="1"/>
  <c r="AQ95" i="1"/>
  <c r="AP95" i="1"/>
  <c r="AN95" i="1"/>
  <c r="CE95" i="1"/>
  <c r="CD95" i="1"/>
  <c r="AM95" i="1"/>
  <c r="B94" i="1"/>
  <c r="E94" i="1" s="1"/>
  <c r="CG95" i="1" l="1"/>
  <c r="BA95" i="1"/>
  <c r="CH95" i="1" l="1"/>
  <c r="CF95" i="1"/>
  <c r="BB95" i="1"/>
  <c r="D95" i="1"/>
  <c r="CI95" i="1"/>
  <c r="CJ95" i="1" s="1"/>
  <c r="CL95" i="1" l="1"/>
  <c r="CK95" i="1"/>
  <c r="X96" i="1" l="1"/>
  <c r="AF96" i="1"/>
  <c r="AB96" i="1"/>
  <c r="AE96" i="1"/>
  <c r="AH96" i="1"/>
  <c r="Z96" i="1"/>
  <c r="AG96" i="1"/>
  <c r="Y96" i="1"/>
  <c r="AA96" i="1"/>
  <c r="AD96" i="1"/>
  <c r="AI96" i="1"/>
  <c r="AC96" i="1"/>
  <c r="AJ96" i="1"/>
  <c r="BK96" i="1"/>
  <c r="BG96" i="1"/>
  <c r="BJ96" i="1"/>
  <c r="BM96" i="1"/>
  <c r="BE96" i="1"/>
  <c r="BL96" i="1"/>
  <c r="BD96" i="1"/>
  <c r="BF96" i="1"/>
  <c r="BI96" i="1"/>
  <c r="BN96" i="1"/>
  <c r="BH96" i="1"/>
  <c r="BV96" i="1" s="1"/>
  <c r="BO96" i="1"/>
  <c r="BC96" i="1"/>
  <c r="C95" i="1"/>
  <c r="BY96" i="1" l="1"/>
  <c r="CA96" i="1"/>
  <c r="BU96" i="1"/>
  <c r="BZ96" i="1"/>
  <c r="BT96" i="1"/>
  <c r="CC96" i="1"/>
  <c r="BX96" i="1"/>
  <c r="BS96" i="1"/>
  <c r="BR96" i="1"/>
  <c r="CB96" i="1"/>
  <c r="BW96" i="1"/>
  <c r="AN96" i="1"/>
  <c r="AW96" i="1"/>
  <c r="AM96" i="1"/>
  <c r="AP96" i="1"/>
  <c r="AU96" i="1"/>
  <c r="AY96" i="1"/>
  <c r="AQ96" i="1"/>
  <c r="AT96" i="1"/>
  <c r="AX96" i="1"/>
  <c r="AO96" i="1"/>
  <c r="AR96" i="1"/>
  <c r="AV96" i="1"/>
  <c r="AZ96" i="1"/>
  <c r="AS96" i="1"/>
  <c r="B95" i="1"/>
  <c r="E95" i="1" s="1"/>
  <c r="CE96" i="1"/>
  <c r="CD96" i="1"/>
  <c r="BA96" i="1" l="1"/>
  <c r="CG96" i="1"/>
  <c r="CH96" i="1" l="1"/>
  <c r="CF96" i="1"/>
  <c r="BB96" i="1"/>
  <c r="D96" i="1"/>
  <c r="CI96" i="1"/>
  <c r="CJ96" i="1" s="1"/>
  <c r="CL96" i="1" l="1"/>
  <c r="CK96" i="1"/>
  <c r="AY97" i="1"/>
  <c r="AZ97" i="1"/>
  <c r="X97" i="1" l="1"/>
  <c r="BN97" i="1"/>
  <c r="AG97" i="1"/>
  <c r="Y97" i="1"/>
  <c r="AD97" i="1"/>
  <c r="AI97" i="1"/>
  <c r="AA97" i="1"/>
  <c r="AF97" i="1"/>
  <c r="AC97" i="1"/>
  <c r="AH97" i="1"/>
  <c r="Z97" i="1"/>
  <c r="AN97" i="1" s="1"/>
  <c r="AE97" i="1"/>
  <c r="AJ97" i="1"/>
  <c r="AX97" i="1" s="1"/>
  <c r="AB97" i="1"/>
  <c r="BL97" i="1"/>
  <c r="BD97" i="1"/>
  <c r="BI97" i="1"/>
  <c r="BJ97" i="1"/>
  <c r="BO97" i="1"/>
  <c r="BG97" i="1"/>
  <c r="BH97" i="1"/>
  <c r="BM97" i="1"/>
  <c r="BE97" i="1"/>
  <c r="BF97" i="1"/>
  <c r="BK97" i="1"/>
  <c r="C96" i="1"/>
  <c r="BC97" i="1"/>
  <c r="CD97" i="1" s="1"/>
  <c r="AW97" i="1" l="1"/>
  <c r="BT97" i="1"/>
  <c r="CA97" i="1"/>
  <c r="BX97" i="1"/>
  <c r="BR97" i="1"/>
  <c r="AV97" i="1"/>
  <c r="AR97" i="1"/>
  <c r="AU97" i="1"/>
  <c r="AP97" i="1"/>
  <c r="AS97" i="1"/>
  <c r="AT97" i="1"/>
  <c r="AM97" i="1"/>
  <c r="CB97" i="1"/>
  <c r="BU97" i="1"/>
  <c r="BY97" i="1"/>
  <c r="BS97" i="1"/>
  <c r="BV97" i="1"/>
  <c r="CC97" i="1"/>
  <c r="BW97" i="1"/>
  <c r="BZ97" i="1"/>
  <c r="AQ97" i="1"/>
  <c r="AO97" i="1"/>
  <c r="B96" i="1"/>
  <c r="E96" i="1" s="1"/>
  <c r="CE97" i="1"/>
  <c r="BA97" i="1" l="1"/>
  <c r="CI97" i="1" s="1"/>
  <c r="CG97" i="1"/>
  <c r="CF97" i="1" s="1"/>
  <c r="CK97" i="1" l="1"/>
  <c r="CJ97" i="1"/>
  <c r="AC98" i="1" s="1"/>
  <c r="AQ98" i="1" s="1"/>
  <c r="CL97" i="1"/>
  <c r="D97" i="1"/>
  <c r="CH97" i="1"/>
  <c r="BB97" i="1"/>
  <c r="AY98" i="1"/>
  <c r="AZ98" i="1"/>
  <c r="BC98" i="1" l="1"/>
  <c r="AB98" i="1"/>
  <c r="AH98" i="1"/>
  <c r="AI98" i="1"/>
  <c r="C97" i="1"/>
  <c r="AJ98" i="1"/>
  <c r="AX98" i="1" s="1"/>
  <c r="Z98" i="1"/>
  <c r="AE98" i="1"/>
  <c r="AS98" i="1" s="1"/>
  <c r="AF98" i="1"/>
  <c r="AT98" i="1" s="1"/>
  <c r="Y98" i="1"/>
  <c r="AM98" i="1" s="1"/>
  <c r="AG98" i="1"/>
  <c r="AD98" i="1"/>
  <c r="AR98" i="1" s="1"/>
  <c r="X98" i="1"/>
  <c r="AA98" i="1"/>
  <c r="AO98" i="1" s="1"/>
  <c r="BN98" i="1"/>
  <c r="CB98" i="1" s="1"/>
  <c r="BE98" i="1"/>
  <c r="BS98" i="1" s="1"/>
  <c r="BJ98" i="1"/>
  <c r="BX98" i="1" s="1"/>
  <c r="BO98" i="1"/>
  <c r="CC98" i="1" s="1"/>
  <c r="BM98" i="1"/>
  <c r="BH98" i="1"/>
  <c r="BG98" i="1"/>
  <c r="BU98" i="1" s="1"/>
  <c r="BF98" i="1"/>
  <c r="BT98" i="1" s="1"/>
  <c r="BI98" i="1"/>
  <c r="BW98" i="1" s="1"/>
  <c r="BL98" i="1"/>
  <c r="BZ98" i="1" s="1"/>
  <c r="BD98" i="1"/>
  <c r="BR98" i="1" s="1"/>
  <c r="BK98" i="1"/>
  <c r="BY98" i="1" s="1"/>
  <c r="CA98" i="1"/>
  <c r="BV98" i="1"/>
  <c r="AU98" i="1"/>
  <c r="AV98" i="1"/>
  <c r="AW98" i="1"/>
  <c r="AN98" i="1"/>
  <c r="AP98" i="1"/>
  <c r="CE98" i="1"/>
  <c r="CD98" i="1"/>
  <c r="B97" i="1" l="1"/>
  <c r="E97" i="1" s="1"/>
  <c r="CG98" i="1"/>
  <c r="CF98" i="1" s="1"/>
  <c r="BA98" i="1"/>
  <c r="CH98" i="1" l="1"/>
  <c r="CI98" i="1"/>
  <c r="CJ98" i="1" s="1"/>
  <c r="D98" i="1"/>
  <c r="BB98" i="1"/>
  <c r="CL98" i="1" l="1"/>
  <c r="CK98" i="1"/>
  <c r="AZ99" i="1"/>
  <c r="X99" i="1" l="1"/>
  <c r="AI99" i="1"/>
  <c r="AB99" i="1"/>
  <c r="AG99" i="1"/>
  <c r="Y99" i="1"/>
  <c r="AD99" i="1"/>
  <c r="AR99" i="1" s="1"/>
  <c r="AE99" i="1"/>
  <c r="AJ99" i="1"/>
  <c r="AC99" i="1"/>
  <c r="AH99" i="1"/>
  <c r="Z99" i="1"/>
  <c r="AA99" i="1"/>
  <c r="AF99" i="1"/>
  <c r="BG99" i="1"/>
  <c r="BK99" i="1"/>
  <c r="BL99" i="1"/>
  <c r="BD99" i="1"/>
  <c r="BI99" i="1"/>
  <c r="BN99" i="1"/>
  <c r="BF99" i="1"/>
  <c r="BH99" i="1"/>
  <c r="BM99" i="1"/>
  <c r="BE99" i="1"/>
  <c r="BJ99" i="1"/>
  <c r="BO99" i="1"/>
  <c r="BC99" i="1"/>
  <c r="AY99" i="1"/>
  <c r="C98" i="1"/>
  <c r="AN99" i="1" l="1"/>
  <c r="BX99" i="1"/>
  <c r="CB99" i="1"/>
  <c r="CC99" i="1"/>
  <c r="AV99" i="1"/>
  <c r="AP99" i="1"/>
  <c r="BS99" i="1"/>
  <c r="BV99" i="1"/>
  <c r="CE99" i="1"/>
  <c r="AU99" i="1"/>
  <c r="BR99" i="1"/>
  <c r="AW99" i="1"/>
  <c r="BW99" i="1"/>
  <c r="CA99" i="1"/>
  <c r="BZ99" i="1"/>
  <c r="B98" i="1"/>
  <c r="E98" i="1" s="1"/>
  <c r="AO99" i="1"/>
  <c r="AS99" i="1"/>
  <c r="BU99" i="1"/>
  <c r="AQ99" i="1"/>
  <c r="BT99" i="1"/>
  <c r="BY99" i="1"/>
  <c r="AT99" i="1"/>
  <c r="AX99" i="1"/>
  <c r="CD99" i="1"/>
  <c r="AM99" i="1"/>
  <c r="BA99" i="1" l="1"/>
  <c r="CI99" i="1" s="1"/>
  <c r="CJ99" i="1" s="1"/>
  <c r="CG99" i="1"/>
  <c r="CH99" i="1" l="1"/>
  <c r="CF99" i="1"/>
  <c r="BB99" i="1"/>
  <c r="D99" i="1"/>
  <c r="CL99" i="1"/>
  <c r="CK99" i="1"/>
  <c r="X100" i="1" l="1"/>
  <c r="AB100" i="1"/>
  <c r="AF100" i="1"/>
  <c r="AE100" i="1"/>
  <c r="AH100" i="1"/>
  <c r="Z100" i="1"/>
  <c r="AG100" i="1"/>
  <c r="Y100" i="1"/>
  <c r="AA100" i="1"/>
  <c r="AD100" i="1"/>
  <c r="AI100" i="1"/>
  <c r="AW100" i="1" s="1"/>
  <c r="AC100" i="1"/>
  <c r="AJ100" i="1"/>
  <c r="BG100" i="1"/>
  <c r="BK100" i="1"/>
  <c r="BO100" i="1"/>
  <c r="BD100" i="1"/>
  <c r="BH100" i="1"/>
  <c r="BL100" i="1"/>
  <c r="BN100" i="1"/>
  <c r="BE100" i="1"/>
  <c r="BI100" i="1"/>
  <c r="BM100" i="1"/>
  <c r="BF100" i="1"/>
  <c r="BJ100" i="1"/>
  <c r="BC100" i="1"/>
  <c r="C99" i="1"/>
  <c r="BT100" i="1" l="1"/>
  <c r="BU100" i="1"/>
  <c r="AR100" i="1"/>
  <c r="CA100" i="1"/>
  <c r="BZ100" i="1"/>
  <c r="BY100" i="1"/>
  <c r="AN100" i="1"/>
  <c r="AP100" i="1"/>
  <c r="AQ100" i="1"/>
  <c r="AM100" i="1"/>
  <c r="AS100" i="1"/>
  <c r="AU100" i="1"/>
  <c r="AT100" i="1"/>
  <c r="BV100" i="1"/>
  <c r="AX100" i="1"/>
  <c r="AV100" i="1"/>
  <c r="AO100" i="1"/>
  <c r="CC100" i="1"/>
  <c r="BX100" i="1"/>
  <c r="BS100" i="1"/>
  <c r="BR100" i="1"/>
  <c r="CB100" i="1"/>
  <c r="BW100" i="1"/>
  <c r="B99" i="1"/>
  <c r="E99" i="1" s="1"/>
  <c r="AY100" i="1"/>
  <c r="AZ100" i="1"/>
  <c r="CD100" i="1"/>
  <c r="CE100" i="1"/>
  <c r="BA100" i="1" l="1"/>
  <c r="CI100" i="1" s="1"/>
  <c r="CJ100" i="1" s="1"/>
  <c r="CG100" i="1"/>
  <c r="BB100" i="1" l="1"/>
  <c r="D100" i="1"/>
  <c r="CH100" i="1"/>
  <c r="CF100" i="1"/>
  <c r="CK100" i="1"/>
  <c r="CL100" i="1"/>
  <c r="X101" i="1" l="1"/>
  <c r="AB101" i="1"/>
  <c r="AF101" i="1"/>
  <c r="AI101" i="1"/>
  <c r="AG101" i="1"/>
  <c r="Y101" i="1"/>
  <c r="AD101" i="1"/>
  <c r="AA101" i="1"/>
  <c r="AC101" i="1"/>
  <c r="AH101" i="1"/>
  <c r="Z101" i="1"/>
  <c r="AE101" i="1"/>
  <c r="AS101" i="1" s="1"/>
  <c r="AJ101" i="1"/>
  <c r="BN101" i="1"/>
  <c r="BG101" i="1"/>
  <c r="BK101" i="1"/>
  <c r="BO101" i="1"/>
  <c r="BF101" i="1"/>
  <c r="BJ101" i="1"/>
  <c r="BE101" i="1"/>
  <c r="BI101" i="1"/>
  <c r="BM101" i="1"/>
  <c r="BD101" i="1"/>
  <c r="BH101" i="1"/>
  <c r="BL101" i="1"/>
  <c r="BC101" i="1"/>
  <c r="C100" i="1"/>
  <c r="AY101" i="1"/>
  <c r="AZ101" i="1"/>
  <c r="B100" i="1" l="1"/>
  <c r="E100" i="1" s="1"/>
  <c r="AW101" i="1"/>
  <c r="CB101" i="1"/>
  <c r="AV101" i="1"/>
  <c r="BV101" i="1"/>
  <c r="CA101" i="1"/>
  <c r="BS101" i="1"/>
  <c r="BT101" i="1"/>
  <c r="AP101" i="1"/>
  <c r="BY101" i="1"/>
  <c r="AO101" i="1"/>
  <c r="BZ101" i="1"/>
  <c r="BR101" i="1"/>
  <c r="BW101" i="1"/>
  <c r="BX101" i="1"/>
  <c r="CC101" i="1"/>
  <c r="BU101" i="1"/>
  <c r="AX101" i="1"/>
  <c r="AN101" i="1"/>
  <c r="AQ101" i="1"/>
  <c r="AR101" i="1"/>
  <c r="AU101" i="1"/>
  <c r="AT101" i="1"/>
  <c r="AM101" i="1"/>
  <c r="CD101" i="1"/>
  <c r="CE101" i="1"/>
  <c r="BA101" i="1" l="1"/>
  <c r="CI101" i="1" s="1"/>
  <c r="CJ101" i="1" s="1"/>
  <c r="CG101" i="1"/>
  <c r="CH101" i="1" s="1"/>
  <c r="BB101" i="1" l="1"/>
  <c r="D101" i="1"/>
  <c r="CF101" i="1"/>
  <c r="CK101" i="1"/>
  <c r="CL101" i="1"/>
  <c r="AI102" i="1" l="1"/>
  <c r="AW102" i="1" s="1"/>
  <c r="X102" i="1"/>
  <c r="AH102" i="1"/>
  <c r="AC102" i="1"/>
  <c r="AB102" i="1"/>
  <c r="AE102" i="1"/>
  <c r="Z102" i="1"/>
  <c r="AJ102" i="1"/>
  <c r="AA102" i="1"/>
  <c r="AD102" i="1"/>
  <c r="AG102" i="1"/>
  <c r="Y102" i="1"/>
  <c r="AF102" i="1"/>
  <c r="AT102" i="1" s="1"/>
  <c r="BM102" i="1"/>
  <c r="BH102" i="1"/>
  <c r="BG102" i="1"/>
  <c r="BJ102" i="1"/>
  <c r="BE102" i="1"/>
  <c r="BS102" i="1" s="1"/>
  <c r="BO102" i="1"/>
  <c r="BF102" i="1"/>
  <c r="BI102" i="1"/>
  <c r="BL102" i="1"/>
  <c r="BD102" i="1"/>
  <c r="BK102" i="1"/>
  <c r="BN102" i="1"/>
  <c r="AX102" i="1"/>
  <c r="BC102" i="1"/>
  <c r="AZ102" i="1"/>
  <c r="C101" i="1"/>
  <c r="AY102" i="1"/>
  <c r="AN102" i="1" l="1"/>
  <c r="BW102" i="1"/>
  <c r="AV102" i="1"/>
  <c r="CB102" i="1"/>
  <c r="BR102" i="1"/>
  <c r="CC102" i="1"/>
  <c r="BX102" i="1"/>
  <c r="BV102" i="1"/>
  <c r="AU102" i="1"/>
  <c r="BY102" i="1"/>
  <c r="BZ102" i="1"/>
  <c r="BT102" i="1"/>
  <c r="BU102" i="1"/>
  <c r="CA102" i="1"/>
  <c r="AR102" i="1"/>
  <c r="AS102" i="1"/>
  <c r="AQ102" i="1"/>
  <c r="AP102" i="1"/>
  <c r="AO102" i="1"/>
  <c r="B101" i="1"/>
  <c r="E101" i="1" s="1"/>
  <c r="AM102" i="1"/>
  <c r="CE102" i="1"/>
  <c r="CD102" i="1"/>
  <c r="CG102" i="1" l="1"/>
  <c r="CH102" i="1" s="1"/>
  <c r="BA102" i="1"/>
  <c r="CF102" i="1" l="1"/>
  <c r="CI102" i="1"/>
  <c r="CJ102" i="1" s="1"/>
  <c r="BB102" i="1"/>
  <c r="D102" i="1"/>
  <c r="CK102" i="1" l="1"/>
  <c r="CL102" i="1"/>
  <c r="AZ103" i="1"/>
  <c r="X103" i="1" l="1"/>
  <c r="AB103" i="1"/>
  <c r="AG103" i="1"/>
  <c r="AD103" i="1"/>
  <c r="AE103" i="1"/>
  <c r="AJ103" i="1"/>
  <c r="AC103" i="1"/>
  <c r="AH103" i="1"/>
  <c r="Z103" i="1"/>
  <c r="AA103" i="1"/>
  <c r="AF103" i="1"/>
  <c r="AI103" i="1"/>
  <c r="Y103" i="1"/>
  <c r="BG103" i="1"/>
  <c r="BO103" i="1"/>
  <c r="BJ103" i="1"/>
  <c r="BE103" i="1"/>
  <c r="BM103" i="1"/>
  <c r="BH103" i="1"/>
  <c r="BK103" i="1"/>
  <c r="BF103" i="1"/>
  <c r="BN103" i="1"/>
  <c r="BI103" i="1"/>
  <c r="BD103" i="1"/>
  <c r="BL103" i="1"/>
  <c r="BC103" i="1"/>
  <c r="C102" i="1"/>
  <c r="AY103" i="1"/>
  <c r="AP103" i="1" l="1"/>
  <c r="AN103" i="1"/>
  <c r="BZ103" i="1"/>
  <c r="BW103" i="1"/>
  <c r="BV103" i="1"/>
  <c r="BS103" i="1"/>
  <c r="CC103" i="1"/>
  <c r="AT103" i="1"/>
  <c r="AW103" i="1"/>
  <c r="AO103" i="1"/>
  <c r="AV103" i="1"/>
  <c r="AX103" i="1"/>
  <c r="AR103" i="1"/>
  <c r="BT103" i="1"/>
  <c r="BR103" i="1"/>
  <c r="CB103" i="1"/>
  <c r="BY103" i="1"/>
  <c r="CA103" i="1"/>
  <c r="BX103" i="1"/>
  <c r="BU103" i="1"/>
  <c r="AM103" i="1"/>
  <c r="AQ103" i="1"/>
  <c r="AS103" i="1"/>
  <c r="AU103" i="1"/>
  <c r="B102" i="1"/>
  <c r="E102" i="1" s="1"/>
  <c r="CD103" i="1"/>
  <c r="CE103" i="1"/>
  <c r="BA103" i="1" l="1"/>
  <c r="CG103" i="1"/>
  <c r="BB103" i="1"/>
  <c r="D103" i="1"/>
  <c r="CI103" i="1"/>
  <c r="CJ103" i="1" s="1"/>
  <c r="CF103" i="1" l="1"/>
  <c r="CH103" i="1"/>
  <c r="CL103" i="1"/>
  <c r="CK103" i="1"/>
  <c r="X104" i="1" l="1"/>
  <c r="AF104" i="1"/>
  <c r="AT104" i="1" s="1"/>
  <c r="AB104" i="1"/>
  <c r="AE104" i="1"/>
  <c r="AH104" i="1"/>
  <c r="AV104" i="1" s="1"/>
  <c r="Z104" i="1"/>
  <c r="AG104" i="1"/>
  <c r="Y104" i="1"/>
  <c r="AA104" i="1"/>
  <c r="AD104" i="1"/>
  <c r="AI104" i="1"/>
  <c r="AC104" i="1"/>
  <c r="AJ104" i="1"/>
  <c r="BK104" i="1"/>
  <c r="BD104" i="1"/>
  <c r="BL104" i="1"/>
  <c r="BE104" i="1"/>
  <c r="BM104" i="1"/>
  <c r="BJ104" i="1"/>
  <c r="BG104" i="1"/>
  <c r="BO104" i="1"/>
  <c r="BH104" i="1"/>
  <c r="BN104" i="1"/>
  <c r="BI104" i="1"/>
  <c r="BF104" i="1"/>
  <c r="BC104" i="1"/>
  <c r="C103" i="1"/>
  <c r="BS104" i="1" l="1"/>
  <c r="BT104" i="1"/>
  <c r="CB104" i="1"/>
  <c r="CC104" i="1"/>
  <c r="BX104" i="1"/>
  <c r="BR104" i="1"/>
  <c r="AQ104" i="1"/>
  <c r="AR104" i="1"/>
  <c r="AS104" i="1"/>
  <c r="BW104" i="1"/>
  <c r="BV104" i="1"/>
  <c r="BU104" i="1"/>
  <c r="CA104" i="1"/>
  <c r="BZ104" i="1"/>
  <c r="BY104" i="1"/>
  <c r="AX104" i="1"/>
  <c r="AW104" i="1"/>
  <c r="AO104" i="1"/>
  <c r="AU104" i="1"/>
  <c r="CG104" i="1"/>
  <c r="CH104" i="1" s="1"/>
  <c r="AY104" i="1"/>
  <c r="CD104" i="1"/>
  <c r="AM104" i="1"/>
  <c r="AZ104" i="1"/>
  <c r="AP104" i="1"/>
  <c r="B103" i="1"/>
  <c r="E103" i="1" s="1"/>
  <c r="AN104" i="1"/>
  <c r="CE104" i="1"/>
  <c r="BA104" i="1" l="1"/>
  <c r="CI104" i="1" s="1"/>
  <c r="CJ104" i="1" s="1"/>
  <c r="CF104" i="1"/>
  <c r="BB104" i="1" l="1"/>
  <c r="D104" i="1"/>
  <c r="CK104" i="1"/>
  <c r="CK105" i="1" s="1"/>
  <c r="X106" i="1" s="1"/>
  <c r="CL104" i="1"/>
  <c r="X105" i="1" l="1"/>
  <c r="AB105" i="1"/>
  <c r="AB106" i="1" s="1"/>
  <c r="AF105" i="1"/>
  <c r="AF106" i="1" s="1"/>
  <c r="AJ105" i="1"/>
  <c r="AJ106" i="1" s="1"/>
  <c r="AA105" i="1"/>
  <c r="AA106" i="1" s="1"/>
  <c r="AE105" i="1"/>
  <c r="AE106" i="1" s="1"/>
  <c r="AI105" i="1"/>
  <c r="AI106" i="1" s="1"/>
  <c r="Z105" i="1"/>
  <c r="Z106" i="1" s="1"/>
  <c r="AD105" i="1"/>
  <c r="AD106" i="1" s="1"/>
  <c r="AH105" i="1"/>
  <c r="AH106" i="1" s="1"/>
  <c r="Y105" i="1"/>
  <c r="Y106" i="1" s="1"/>
  <c r="AC105" i="1"/>
  <c r="AC106" i="1" s="1"/>
  <c r="AG105" i="1"/>
  <c r="AG106" i="1" s="1"/>
  <c r="BN105" i="1"/>
  <c r="BG105" i="1"/>
  <c r="BK105" i="1"/>
  <c r="BO105" i="1"/>
  <c r="BF105" i="1"/>
  <c r="BJ105" i="1"/>
  <c r="BE105" i="1"/>
  <c r="BI105" i="1"/>
  <c r="BM105" i="1"/>
  <c r="BD105" i="1"/>
  <c r="BH105" i="1"/>
  <c r="BL105" i="1"/>
  <c r="BC106" i="1"/>
  <c r="CK106" i="1"/>
  <c r="X107" i="1" s="1"/>
  <c r="CG105" i="1"/>
  <c r="CH105" i="1" s="1"/>
  <c r="BC105" i="1"/>
  <c r="C104" i="1"/>
  <c r="AI107" i="1" l="1"/>
  <c r="AB107" i="1"/>
  <c r="AF107" i="1"/>
  <c r="AJ107" i="1"/>
  <c r="AA107" i="1"/>
  <c r="AE107" i="1"/>
  <c r="Z107" i="1"/>
  <c r="AD107" i="1"/>
  <c r="AH107" i="1"/>
  <c r="Y107" i="1"/>
  <c r="AC107" i="1"/>
  <c r="AG107" i="1"/>
  <c r="BN106" i="1"/>
  <c r="BN107" i="1" s="1"/>
  <c r="BG106" i="1"/>
  <c r="BG107" i="1" s="1"/>
  <c r="BK106" i="1"/>
  <c r="BO106" i="1"/>
  <c r="BO107" i="1" s="1"/>
  <c r="BD106" i="1"/>
  <c r="BD107" i="1" s="1"/>
  <c r="BH106" i="1"/>
  <c r="BH107" i="1" s="1"/>
  <c r="BL106" i="1"/>
  <c r="BL107" i="1" s="1"/>
  <c r="BE106" i="1"/>
  <c r="BE107" i="1" s="1"/>
  <c r="BI106" i="1"/>
  <c r="BI107" i="1" s="1"/>
  <c r="BM106" i="1"/>
  <c r="BM107" i="1" s="1"/>
  <c r="BF106" i="1"/>
  <c r="BF107" i="1" s="1"/>
  <c r="BJ106" i="1"/>
  <c r="BJ107" i="1" s="1"/>
  <c r="BK107" i="1"/>
  <c r="CK107" i="1"/>
  <c r="X108" i="1" s="1"/>
  <c r="BC107" i="1"/>
  <c r="B104" i="1"/>
  <c r="E104" i="1" s="1"/>
  <c r="AB108" i="1" l="1"/>
  <c r="AF108" i="1"/>
  <c r="AJ108" i="1"/>
  <c r="Y108" i="1"/>
  <c r="AC108" i="1"/>
  <c r="AG108" i="1"/>
  <c r="AI108" i="1"/>
  <c r="Z108" i="1"/>
  <c r="AD108" i="1"/>
  <c r="AH108" i="1"/>
  <c r="AA108" i="1"/>
  <c r="AE108" i="1"/>
  <c r="BG108" i="1"/>
  <c r="BK108" i="1"/>
  <c r="BO108" i="1"/>
  <c r="BD108" i="1"/>
  <c r="BH108" i="1"/>
  <c r="BL108" i="1"/>
  <c r="BN108" i="1"/>
  <c r="BE108" i="1"/>
  <c r="BI108" i="1"/>
  <c r="BM108" i="1"/>
  <c r="BF108" i="1"/>
  <c r="BJ108" i="1"/>
  <c r="BC108" i="1"/>
  <c r="CK108" i="1"/>
  <c r="X109" i="1" s="1"/>
  <c r="AB109" i="1" l="1"/>
  <c r="AF109" i="1"/>
  <c r="AJ109" i="1"/>
  <c r="AA109" i="1"/>
  <c r="AE109" i="1"/>
  <c r="AI109" i="1"/>
  <c r="Z109" i="1"/>
  <c r="AD109" i="1"/>
  <c r="AH109" i="1"/>
  <c r="Y109" i="1"/>
  <c r="AC109" i="1"/>
  <c r="AG109" i="1"/>
  <c r="BN109" i="1"/>
  <c r="BG109" i="1"/>
  <c r="BK109" i="1"/>
  <c r="BO109" i="1"/>
  <c r="BF109" i="1"/>
  <c r="BJ109" i="1"/>
  <c r="BE109" i="1"/>
  <c r="BI109" i="1"/>
  <c r="BM109" i="1"/>
  <c r="BD109" i="1"/>
  <c r="BH109" i="1"/>
  <c r="BL109" i="1"/>
  <c r="CK109" i="1"/>
  <c r="X110" i="1" s="1"/>
  <c r="BC109" i="1"/>
  <c r="AI110" i="1" l="1"/>
  <c r="AB110" i="1"/>
  <c r="AF110" i="1"/>
  <c r="AJ110" i="1"/>
  <c r="Y110" i="1"/>
  <c r="AC110" i="1"/>
  <c r="AG110" i="1"/>
  <c r="Z110" i="1"/>
  <c r="AD110" i="1"/>
  <c r="AH110" i="1"/>
  <c r="AA110" i="1"/>
  <c r="AE110" i="1"/>
  <c r="BN110" i="1"/>
  <c r="BG110" i="1"/>
  <c r="BK110" i="1"/>
  <c r="BO110" i="1"/>
  <c r="BD110" i="1"/>
  <c r="BH110" i="1"/>
  <c r="BL110" i="1"/>
  <c r="BE110" i="1"/>
  <c r="BI110" i="1"/>
  <c r="BM110" i="1"/>
  <c r="BF110" i="1"/>
  <c r="BJ110" i="1"/>
  <c r="CK110" i="1"/>
  <c r="X111" i="1" s="1"/>
  <c r="BC110" i="1"/>
  <c r="AI111" i="1" l="1"/>
  <c r="AB111" i="1"/>
  <c r="AF111" i="1"/>
  <c r="AJ111" i="1"/>
  <c r="AA111" i="1"/>
  <c r="AE111" i="1"/>
  <c r="Z111" i="1"/>
  <c r="AD111" i="1"/>
  <c r="AH111" i="1"/>
  <c r="Y111" i="1"/>
  <c r="AC111" i="1"/>
  <c r="AG111" i="1"/>
  <c r="BG111" i="1"/>
  <c r="BK111" i="1"/>
  <c r="BO111" i="1"/>
  <c r="BF111" i="1"/>
  <c r="BJ111" i="1"/>
  <c r="BN111" i="1"/>
  <c r="BE111" i="1"/>
  <c r="BI111" i="1"/>
  <c r="BM111" i="1"/>
  <c r="BD111" i="1"/>
  <c r="BH111" i="1"/>
  <c r="BL111" i="1"/>
  <c r="BC111" i="1"/>
  <c r="CK111" i="1"/>
  <c r="X112" i="1" s="1"/>
  <c r="AI112" i="1" l="1"/>
  <c r="AB112" i="1"/>
  <c r="AF112" i="1"/>
  <c r="AJ112" i="1"/>
  <c r="Y112" i="1"/>
  <c r="AC112" i="1"/>
  <c r="AG112" i="1"/>
  <c r="Z112" i="1"/>
  <c r="AD112" i="1"/>
  <c r="AH112" i="1"/>
  <c r="AA112" i="1"/>
  <c r="AE112" i="1"/>
  <c r="BG112" i="1"/>
  <c r="BK112" i="1"/>
  <c r="BO112" i="1"/>
  <c r="BD112" i="1"/>
  <c r="BH112" i="1"/>
  <c r="BL112" i="1"/>
  <c r="BN112" i="1"/>
  <c r="BE112" i="1"/>
  <c r="BI112" i="1"/>
  <c r="BM112" i="1"/>
  <c r="BF112" i="1"/>
  <c r="BJ112" i="1"/>
  <c r="BC112" i="1"/>
  <c r="CK112" i="1"/>
  <c r="X113" i="1" s="1"/>
  <c r="AB113" i="1" l="1"/>
  <c r="AF113" i="1"/>
  <c r="AJ113" i="1"/>
  <c r="AA113" i="1"/>
  <c r="AE113" i="1"/>
  <c r="AI113" i="1"/>
  <c r="Z113" i="1"/>
  <c r="AD113" i="1"/>
  <c r="AH113" i="1"/>
  <c r="Y113" i="1"/>
  <c r="AC113" i="1"/>
  <c r="AG113" i="1"/>
  <c r="BN113" i="1"/>
  <c r="BG113" i="1"/>
  <c r="BK113" i="1"/>
  <c r="BO113" i="1"/>
  <c r="BF113" i="1"/>
  <c r="BJ113" i="1"/>
  <c r="BE113" i="1"/>
  <c r="BI113" i="1"/>
  <c r="BM113" i="1"/>
  <c r="BD113" i="1"/>
  <c r="BH113" i="1"/>
  <c r="BL113" i="1"/>
  <c r="BC113" i="1"/>
  <c r="CK113" i="1"/>
  <c r="X114" i="1" s="1"/>
  <c r="AB114" i="1" l="1"/>
  <c r="AF114" i="1"/>
  <c r="AJ114" i="1"/>
  <c r="Y114" i="1"/>
  <c r="AC114" i="1"/>
  <c r="AG114" i="1"/>
  <c r="AI114" i="1"/>
  <c r="Z114" i="1"/>
  <c r="AD114" i="1"/>
  <c r="AH114" i="1"/>
  <c r="AA114" i="1"/>
  <c r="AE114" i="1"/>
  <c r="BN114" i="1"/>
  <c r="BG114" i="1"/>
  <c r="BK114" i="1"/>
  <c r="BO114" i="1"/>
  <c r="BD114" i="1"/>
  <c r="BH114" i="1"/>
  <c r="BL114" i="1"/>
  <c r="BE114" i="1"/>
  <c r="BI114" i="1"/>
  <c r="BM114" i="1"/>
  <c r="BF114" i="1"/>
  <c r="BJ114" i="1"/>
  <c r="BC114" i="1"/>
</calcChain>
</file>

<file path=xl/sharedStrings.xml><?xml version="1.0" encoding="utf-8"?>
<sst xmlns="http://schemas.openxmlformats.org/spreadsheetml/2006/main" count="156" uniqueCount="45">
  <si>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</si>
  <si>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</si>
  <si>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</si>
  <si>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</si>
  <si>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</si>
  <si>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</si>
  <si>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</si>
  <si>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</si>
  <si>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</si>
  <si>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</si>
  <si>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</si>
  <si>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</si>
  <si>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</si>
  <si>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</si>
  <si>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</si>
  <si>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</si>
  <si>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Peak</t>
  </si>
  <si>
    <t>Bet Amount</t>
  </si>
  <si>
    <t>Results</t>
  </si>
  <si>
    <t>Progression</t>
  </si>
  <si>
    <t>Enter Number of Virtual Losses</t>
  </si>
  <si>
    <t>Virtual Straights</t>
  </si>
  <si>
    <t>Virtual Results</t>
  </si>
  <si>
    <t>Virtual Losses</t>
  </si>
  <si>
    <t>Bankroll</t>
  </si>
  <si>
    <t>Finales</t>
  </si>
  <si>
    <t>Finales Plus</t>
  </si>
  <si>
    <t>Finales &amp; Neighbors</t>
  </si>
  <si>
    <t>1=Repeaters / 2=Sleepers</t>
  </si>
  <si>
    <t>1=Finales / 2=Finales &amp; Neighbors</t>
  </si>
  <si>
    <t>Straight Bets</t>
  </si>
  <si>
    <t>Repeaters</t>
  </si>
  <si>
    <t>Level</t>
  </si>
  <si>
    <t>Bet # 1: Bet the most current Finales to Repeat in a 10 Spin Cycle.</t>
  </si>
  <si>
    <t>Bet # 2: Same as above plus bet neighbors as well.</t>
  </si>
  <si>
    <t>Dozen</t>
  </si>
  <si>
    <t>v 1.2 Adds Virtual Betting</t>
  </si>
  <si>
    <t>Virtual</t>
  </si>
  <si>
    <t>Prog. Table</t>
  </si>
  <si>
    <t>Progression 1=Flat --  2=Table</t>
  </si>
  <si>
    <t>v 1.3 Adds the Sleeper Bet</t>
  </si>
  <si>
    <t>Finales Bet</t>
  </si>
  <si>
    <t>Y/N Bet</t>
  </si>
  <si>
    <t>Sleeper Bet:  A Finale must sleep for 40 spins and then bet it.</t>
  </si>
  <si>
    <t>v 1.4 Fixed Sleeper bug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</si>
</sst>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lightGray">
        <fgColor rgb="FF33CAFF"/>
      </patternFill>
    </fill>
    <fill>
      <patternFill patternType="darkGray">
        <fgColor rgb="FF33CAFF"/>
      </patternFill>
    </fill>
    <fill>
      <patternFill patternType="lightGray">
        <fgColor theme="9"/>
      </patternFill>
    </fill>
    <fill>
      <patternFill patternType="mediumGray">
        <fgColor rgb="FF33CAFF"/>
      </patternFill>
    </fill>
    <fill>
      <patternFill patternType="mediumGray">
        <fgColor rgb="FFFFC000"/>
      </patternFill>
    </fill>
    <fill>
      <patternFill patternType="darkGray">
        <fgColor theme="9"/>
      </patternFill>
    </fill>
    <fill>
      <patternFill patternType="darkGray">
        <fgColor rgb="FF05FF76"/>
      </patternFill>
    </fill>
    <fill>
      <patternFill patternType="mediumGray">
        <fgColor rgb="FF05FF76"/>
      </patternFill>
    </fill>
    <fill>
      <patternFill patternType="mediumGray">
        <fgColor rgb="FF05FF76"/>
        <bgColor auto="1"/>
      </patternFill>
    </fill>
    <fill>
      <patternFill patternType="darkGray">
        <fgColor rgb="FFFFC000"/>
      </patternFill>
    </fill>
    <fill>
      <patternFill patternType="darkGray">
        <fgColor theme="9"/>
        <bgColor theme="9" tint="0.79998168889431442"/>
      </patternFill>
    </fill>
    <fill>
      <patternFill patternType="darkGray">
        <fgColor rgb="FFFFEDB3"/>
      </patternFill>
    </fill>
    <fill>
      <patternFill patternType="darkGray">
        <fgColor rgb="FFFFEDB3"/>
        <bgColor indexed="41"/>
      </patternFill>
    </fill>
    <fill>
      <patternFill patternType="darkGray">
        <fgColor rgb="FFFFF2C9"/>
      </patternFill>
    </fill>
    <fill>
      <patternFill patternType="darkGray">
        <fgColor rgb="FFFFEFBD"/>
      </patternFill>
    </fill>
    <fill>
      <patternFill patternType="mediumGray">
        <fgColor theme="5"/>
      </patternFill>
    </fill>
    <fill>
      <patternFill patternType="gray125">
        <fgColor theme="5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8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13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11" fillId="7" borderId="1" xfId="0" applyFont="1" applyFill="1" applyBorder="1" applyAlignment="1">
      <alignment horizontal="center"/>
    </xf>
    <xf numFmtId="0" fontId="0" fillId="0" borderId="13" xfId="0" applyFill="1" applyBorder="1" applyAlignment="1" applyProtection="1">
      <alignment horizontal="center"/>
      <protection locked="0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 textRotation="90"/>
    </xf>
    <xf numFmtId="0" fontId="0" fillId="10" borderId="1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>
      <alignment horizontal="center"/>
    </xf>
    <xf numFmtId="0" fontId="4" fillId="0" borderId="0" xfId="0" applyFont="1" applyFill="1" applyBorder="1" applyAlignment="1" applyProtection="1">
      <protection locked="0"/>
    </xf>
    <xf numFmtId="0" fontId="0" fillId="11" borderId="13" xfId="0" applyFill="1" applyBorder="1" applyAlignment="1" applyProtection="1">
      <alignment horizontal="center"/>
      <protection locked="0"/>
    </xf>
    <xf numFmtId="2" fontId="0" fillId="0" borderId="0" xfId="0" applyNumberFormat="1"/>
    <xf numFmtId="2" fontId="2" fillId="0" borderId="0" xfId="0" applyNumberFormat="1" applyFont="1" applyFill="1" applyBorder="1" applyAlignment="1">
      <alignment horizontal="center"/>
    </xf>
    <xf numFmtId="2" fontId="0" fillId="0" borderId="0" xfId="0" applyNumberFormat="1" applyAlignment="1"/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2" xfId="0" applyFont="1" applyFill="1" applyBorder="1" applyAlignment="1"/>
    <xf numFmtId="0" fontId="13" fillId="13" borderId="0" xfId="0" applyFont="1" applyFill="1" applyBorder="1" applyAlignment="1"/>
    <xf numFmtId="0" fontId="2" fillId="13" borderId="0" xfId="0" applyFont="1" applyFill="1" applyBorder="1" applyAlignment="1"/>
    <xf numFmtId="0" fontId="4" fillId="13" borderId="16" xfId="0" applyFont="1" applyFill="1" applyBorder="1" applyAlignment="1">
      <alignment horizontal="center" textRotation="90"/>
    </xf>
    <xf numFmtId="0" fontId="0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1" fillId="13" borderId="0" xfId="0" applyFont="1" applyFill="1" applyAlignment="1">
      <alignment horizontal="center"/>
    </xf>
    <xf numFmtId="0" fontId="12" fillId="11" borderId="0" xfId="0" applyFont="1" applyFill="1" applyBorder="1" applyAlignment="1"/>
    <xf numFmtId="0" fontId="12" fillId="11" borderId="18" xfId="0" applyFont="1" applyFill="1" applyBorder="1" applyAlignment="1"/>
    <xf numFmtId="0" fontId="4" fillId="10" borderId="13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13" fillId="10" borderId="13" xfId="0" applyFont="1" applyFill="1" applyBorder="1" applyAlignment="1" applyProtection="1">
      <alignment horizontal="center"/>
      <protection locked="0"/>
    </xf>
    <xf numFmtId="0" fontId="11" fillId="16" borderId="1" xfId="0" applyFont="1" applyFill="1" applyBorder="1" applyAlignment="1">
      <alignment horizontal="center"/>
    </xf>
    <xf numFmtId="0" fontId="12" fillId="0" borderId="0" xfId="0" applyFont="1" applyFill="1" applyBorder="1" applyAlignment="1"/>
    <xf numFmtId="0" fontId="4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20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13" borderId="3" xfId="0" applyFont="1" applyFill="1" applyBorder="1" applyAlignment="1">
      <alignment horizontal="center" textRotation="90"/>
    </xf>
    <xf numFmtId="0" fontId="0" fillId="10" borderId="13" xfId="0" applyFont="1" applyFill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21" borderId="1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2" fillId="22" borderId="2" xfId="0" applyFont="1" applyFill="1" applyBorder="1" applyAlignment="1">
      <alignment horizontal="center"/>
    </xf>
    <xf numFmtId="0" fontId="1" fillId="21" borderId="2" xfId="0" applyFont="1" applyFill="1" applyBorder="1" applyAlignment="1">
      <alignment horizontal="center"/>
    </xf>
    <xf numFmtId="0" fontId="4" fillId="23" borderId="3" xfId="0" applyFont="1" applyFill="1" applyBorder="1" applyAlignment="1">
      <alignment horizontal="center" textRotation="90"/>
    </xf>
    <xf numFmtId="0" fontId="12" fillId="11" borderId="8" xfId="0" applyFont="1" applyFill="1" applyBorder="1" applyAlignment="1"/>
    <xf numFmtId="0" fontId="12" fillId="11" borderId="5" xfId="0" applyFont="1" applyFill="1" applyBorder="1" applyAlignment="1"/>
    <xf numFmtId="1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textRotation="90"/>
    </xf>
    <xf numFmtId="0" fontId="4" fillId="0" borderId="13" xfId="0" applyFont="1" applyFill="1" applyBorder="1" applyAlignment="1">
      <alignment horizontal="center"/>
    </xf>
    <xf numFmtId="0" fontId="2" fillId="24" borderId="13" xfId="0" applyFont="1" applyFill="1" applyBorder="1" applyAlignment="1">
      <alignment horizontal="center"/>
    </xf>
    <xf numFmtId="0" fontId="0" fillId="24" borderId="13" xfId="0" applyFont="1" applyFill="1" applyBorder="1" applyAlignment="1">
      <alignment horizontal="center"/>
    </xf>
    <xf numFmtId="0" fontId="4" fillId="24" borderId="13" xfId="0" applyFont="1" applyFill="1" applyBorder="1" applyAlignment="1">
      <alignment horizontal="center" textRotation="90"/>
    </xf>
    <xf numFmtId="0" fontId="0" fillId="24" borderId="13" xfId="0" applyFill="1" applyBorder="1" applyAlignment="1">
      <alignment horizontal="center"/>
    </xf>
    <xf numFmtId="0" fontId="0" fillId="0" borderId="8" xfId="0" applyBorder="1" applyAlignment="1"/>
    <xf numFmtId="0" fontId="0" fillId="0" borderId="4" xfId="0" applyBorder="1" applyAlignment="1">
      <alignment horizontal="center"/>
    </xf>
    <xf numFmtId="0" fontId="0" fillId="0" borderId="22" xfId="0" applyBorder="1" applyAlignment="1"/>
    <xf numFmtId="0" fontId="0" fillId="0" borderId="23" xfId="0" applyBorder="1" applyAlignment="1"/>
    <xf numFmtId="0" fontId="0" fillId="25" borderId="1" xfId="0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center"/>
    </xf>
    <xf numFmtId="0" fontId="4" fillId="12" borderId="16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 textRotation="90"/>
    </xf>
    <xf numFmtId="0" fontId="4" fillId="11" borderId="0" xfId="0" applyFont="1" applyFill="1" applyAlignment="1">
      <alignment horizontal="center" textRotation="90"/>
    </xf>
    <xf numFmtId="0" fontId="4" fillId="11" borderId="11" xfId="0" applyFont="1" applyFill="1" applyBorder="1" applyAlignment="1">
      <alignment horizontal="center" textRotation="90"/>
    </xf>
    <xf numFmtId="0" fontId="4" fillId="10" borderId="9" xfId="0" applyFont="1" applyFill="1" applyBorder="1" applyAlignment="1">
      <alignment horizontal="center" textRotation="90"/>
    </xf>
    <xf numFmtId="0" fontId="4" fillId="10" borderId="0" xfId="0" applyFont="1" applyFill="1" applyAlignment="1">
      <alignment horizontal="center" textRotation="90"/>
    </xf>
    <xf numFmtId="0" fontId="4" fillId="10" borderId="11" xfId="0" applyFont="1" applyFill="1" applyBorder="1" applyAlignment="1">
      <alignment horizontal="center" textRotation="90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9" fontId="2" fillId="9" borderId="4" xfId="0" applyNumberFormat="1" applyFont="1" applyFill="1" applyBorder="1" applyAlignment="1">
      <alignment horizontal="center"/>
    </xf>
    <xf numFmtId="9" fontId="2" fillId="9" borderId="8" xfId="0" applyNumberFormat="1" applyFont="1" applyFill="1" applyBorder="1" applyAlignment="1">
      <alignment horizontal="center"/>
    </xf>
    <xf numFmtId="9" fontId="2" fillId="9" borderId="5" xfId="0" applyNumberFormat="1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3" borderId="5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AA7"/>
      <color rgb="FFFFEFBD"/>
      <color rgb="FFFFF2C9"/>
      <color rgb="FFFFEDB3"/>
      <color rgb="FF33CAFF"/>
      <color rgb="FF05FF76"/>
      <color rgb="FF01FF74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K2308"/>
  <sheetViews>
    <sheetView tabSelected="1" zoomScale="80" zoomScaleNormal="8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85546875" style="80" customWidth="1"/>
    <col min="2" max="5" width="5.7109375" style="42" hidden="1" customWidth="1"/>
    <col min="6" max="6" width="3.28515625" style="42" hidden="1" customWidth="1"/>
    <col min="7" max="11" width="3.7109375" style="151" hidden="1" customWidth="1"/>
    <col min="12" max="16" width="3.7109375" style="152" hidden="1" customWidth="1"/>
    <col min="17" max="17" width="3.7109375" style="156" hidden="1" customWidth="1"/>
    <col min="18" max="19" width="3.7109375" style="152" hidden="1" customWidth="1"/>
    <col min="20" max="21" width="3.7109375" style="67" customWidth="1"/>
    <col min="22" max="36" width="4.7109375" style="67" customWidth="1"/>
    <col min="37" max="52" width="4.7109375" style="67" hidden="1" customWidth="1"/>
    <col min="53" max="53" width="5.85546875" style="67" customWidth="1"/>
    <col min="54" max="54" width="5.85546875" style="67" hidden="1" customWidth="1"/>
    <col min="55" max="55" width="5.7109375" style="67" hidden="1" customWidth="1"/>
    <col min="56" max="83" width="4.7109375" style="67" hidden="1" customWidth="1"/>
    <col min="84" max="84" width="4.7109375" style="101" hidden="1" customWidth="1"/>
    <col min="85" max="85" width="5.85546875" style="2" hidden="1" customWidth="1"/>
    <col min="86" max="86" width="5.85546875" style="67" hidden="1" customWidth="1"/>
    <col min="87" max="87" width="5.85546875" style="2" customWidth="1"/>
    <col min="88" max="88" width="10.42578125" style="3" customWidth="1"/>
    <col min="89" max="89" width="10.42578125" style="1" customWidth="1"/>
    <col min="90" max="90" width="10.42578125" style="42" customWidth="1"/>
    <col min="91" max="101" width="3.7109375" style="42" customWidth="1"/>
    <col min="102" max="102" width="3.7109375" style="39" customWidth="1"/>
    <col min="103" max="103" width="3.7109375" style="42" customWidth="1"/>
    <col min="104" max="104" width="4.5703125" style="4" customWidth="1"/>
    <col min="105" max="105" width="7.7109375" style="42" customWidth="1"/>
    <col min="106" max="107" width="4.5703125" style="42" customWidth="1"/>
    <col min="108" max="108" width="4.7109375" style="42" customWidth="1"/>
    <col min="109" max="109" width="5.85546875" style="89" hidden="1" customWidth="1"/>
    <col min="110" max="112" width="5.85546875" style="1" customWidth="1"/>
    <col min="113" max="113" width="3.7109375" style="1" customWidth="1"/>
    <col min="114" max="114" width="5.85546875" style="1" customWidth="1"/>
    <col min="115" max="117" width="6.42578125" style="1" customWidth="1"/>
    <col min="118" max="118" width="6.7109375" style="1" customWidth="1"/>
    <col min="119" max="119" width="4.5703125" style="1" customWidth="1"/>
    <col min="120" max="123" width="3.28515625" style="1" customWidth="1"/>
    <col min="124" max="124" width="10.42578125" style="1" customWidth="1"/>
    <col min="125" max="126" width="6.42578125" style="1" customWidth="1"/>
    <col min="127" max="127" width="5.85546875" style="1" customWidth="1"/>
    <col min="128" max="129" width="3.28515625" style="1" customWidth="1"/>
    <col min="130" max="132" width="3.28515625" style="5" customWidth="1"/>
    <col min="133" max="133" width="3.28515625" style="1" customWidth="1"/>
    <col min="134" max="134" width="5.85546875" style="1" customWidth="1"/>
    <col min="135" max="167" width="11.5703125" style="5"/>
  </cols>
  <sheetData>
    <row r="1" spans="1:166" s="6" customFormat="1" ht="12.95" customHeight="1" x14ac:dyDescent="0.2">
      <c r="A1" s="77"/>
      <c r="B1" s="42"/>
      <c r="C1" s="42"/>
      <c r="D1" s="42"/>
      <c r="E1" s="42"/>
      <c r="F1" s="41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6"/>
      <c r="R1" s="152"/>
      <c r="S1" s="152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48" t="s">
        <v>0</v>
      </c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  <c r="AS1" s="148"/>
      <c r="AT1" s="148"/>
      <c r="AU1" s="148"/>
      <c r="AV1" s="148"/>
      <c r="AW1" s="148"/>
      <c r="AX1" s="149"/>
      <c r="AY1" s="102"/>
      <c r="AZ1" s="102"/>
      <c r="BA1" s="104">
        <v>1</v>
      </c>
      <c r="BB1" s="105"/>
      <c r="BC1" s="103"/>
      <c r="BE1" s="84"/>
      <c r="BF1" s="84"/>
      <c r="BG1" s="84"/>
      <c r="BH1" s="84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95"/>
      <c r="CG1" s="50"/>
      <c r="CH1" s="50"/>
      <c r="CI1" s="183" t="s">
        <v>28</v>
      </c>
      <c r="CJ1" s="184"/>
      <c r="CK1" s="185"/>
      <c r="CL1" s="111">
        <v>1</v>
      </c>
      <c r="CM1" s="108"/>
      <c r="CN1" s="108"/>
      <c r="CO1" s="108"/>
      <c r="CP1" s="108"/>
      <c r="CQ1" s="108"/>
      <c r="CR1" s="108"/>
      <c r="CS1" s="108"/>
      <c r="CT1" s="108"/>
      <c r="CU1" s="108"/>
      <c r="CV1" s="108"/>
      <c r="CW1" s="108"/>
      <c r="CX1" s="108"/>
      <c r="CY1" s="28"/>
      <c r="CZ1" s="15"/>
      <c r="DA1" s="51"/>
      <c r="DB1" s="5"/>
      <c r="DC1"/>
      <c r="DD1"/>
      <c r="DE1" s="86"/>
      <c r="DF1"/>
      <c r="DG1"/>
      <c r="DH1"/>
      <c r="DI1" s="1"/>
      <c r="DJ1" s="1"/>
      <c r="DK1"/>
      <c r="DL1"/>
      <c r="DM1"/>
      <c r="DN1"/>
      <c r="DO1"/>
      <c r="DP1"/>
      <c r="DQ1"/>
      <c r="DR1"/>
      <c r="DS1"/>
      <c r="DT1"/>
      <c r="DU1"/>
      <c r="DV1"/>
      <c r="DW1" s="1"/>
      <c r="DX1"/>
      <c r="DY1"/>
      <c r="DZ1"/>
      <c r="EA1"/>
      <c r="EB1"/>
      <c r="EC1"/>
      <c r="ED1" s="37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</row>
    <row r="2" spans="1:166" s="6" customFormat="1" ht="12.95" customHeight="1" x14ac:dyDescent="0.25">
      <c r="A2" s="78"/>
      <c r="B2" s="2"/>
      <c r="C2" s="2"/>
      <c r="D2" s="2"/>
      <c r="E2" s="2"/>
      <c r="F2" s="40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6"/>
      <c r="R2" s="152"/>
      <c r="S2" s="152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48" t="s">
        <v>15</v>
      </c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9"/>
      <c r="AY2" s="102"/>
      <c r="AZ2" s="102"/>
      <c r="BA2" s="104">
        <v>-36</v>
      </c>
      <c r="BB2" s="105"/>
      <c r="BC2" s="103"/>
      <c r="BE2" s="84"/>
      <c r="BF2" s="84"/>
      <c r="BG2" s="84"/>
      <c r="BH2" s="84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95"/>
      <c r="CG2" s="50"/>
      <c r="CH2" s="50"/>
      <c r="CI2" s="183" t="s">
        <v>29</v>
      </c>
      <c r="CJ2" s="184"/>
      <c r="CK2" s="185"/>
      <c r="CL2" s="111">
        <v>2</v>
      </c>
      <c r="CM2" s="63"/>
      <c r="CN2" s="106"/>
      <c r="CO2" s="106"/>
      <c r="CP2" s="106"/>
      <c r="CQ2" s="106"/>
      <c r="CR2" s="106"/>
      <c r="CS2" s="106"/>
      <c r="CT2" s="106"/>
      <c r="CU2" s="106"/>
      <c r="CV2" s="106"/>
      <c r="CW2" s="106"/>
      <c r="CX2" s="106"/>
      <c r="CY2" s="106"/>
      <c r="CZ2" s="91"/>
      <c r="DA2" s="91"/>
      <c r="DB2" s="91"/>
      <c r="DC2" s="169" t="s">
        <v>32</v>
      </c>
      <c r="DD2" s="172" t="s">
        <v>38</v>
      </c>
      <c r="DE2" s="91"/>
      <c r="DF2" s="91"/>
      <c r="DG2" s="91"/>
      <c r="DH2" s="91"/>
      <c r="DI2" s="91"/>
      <c r="DJ2" s="91"/>
      <c r="DK2" s="92"/>
      <c r="DL2" s="38"/>
      <c r="DM2"/>
      <c r="DN2"/>
      <c r="DO2"/>
      <c r="DP2"/>
      <c r="DQ2"/>
      <c r="DR2"/>
      <c r="DS2"/>
      <c r="DT2"/>
      <c r="DU2"/>
      <c r="DV2"/>
      <c r="DW2" s="2"/>
      <c r="DX2"/>
      <c r="DY2"/>
      <c r="DZ2"/>
      <c r="EA2"/>
      <c r="EB2"/>
      <c r="EC2"/>
      <c r="ED2" s="2" t="s">
        <v>13</v>
      </c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</row>
    <row r="3" spans="1:166" s="7" customFormat="1" ht="12.95" customHeight="1" x14ac:dyDescent="0.25">
      <c r="A3" s="77"/>
      <c r="B3" s="42"/>
      <c r="C3" s="42"/>
      <c r="D3" s="42"/>
      <c r="E3" s="42"/>
      <c r="F3" s="3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7"/>
      <c r="R3" s="153"/>
      <c r="S3" s="15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48" t="s">
        <v>20</v>
      </c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/>
      <c r="AX3" s="149"/>
      <c r="AY3" s="102"/>
      <c r="AZ3" s="102"/>
      <c r="BA3" s="104">
        <v>5</v>
      </c>
      <c r="BB3" s="105"/>
      <c r="BC3" s="103"/>
      <c r="BE3" s="84"/>
      <c r="BF3" s="84"/>
      <c r="BG3" s="84"/>
      <c r="BH3" s="84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96"/>
      <c r="CG3" s="48"/>
      <c r="CH3" s="48"/>
      <c r="CI3" s="183" t="s">
        <v>39</v>
      </c>
      <c r="CJ3" s="184"/>
      <c r="CK3" s="185"/>
      <c r="CL3" s="140">
        <v>1</v>
      </c>
      <c r="CM3" s="73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93"/>
      <c r="DA3" s="93"/>
      <c r="DB3" s="93"/>
      <c r="DC3" s="170"/>
      <c r="DD3" s="173"/>
      <c r="DE3" s="93"/>
      <c r="DF3" s="93"/>
      <c r="DG3" s="93"/>
      <c r="DH3" s="93"/>
      <c r="DI3" s="93"/>
      <c r="DJ3" s="93"/>
      <c r="DK3" s="94"/>
      <c r="DL3" s="5"/>
      <c r="DM3" s="5"/>
      <c r="DN3" s="5"/>
      <c r="DO3" s="5"/>
      <c r="DP3" s="5"/>
      <c r="DQ3" s="5"/>
      <c r="DR3" s="5"/>
      <c r="DS3" s="5"/>
      <c r="DT3" s="5"/>
      <c r="DU3"/>
      <c r="DV3"/>
      <c r="DW3" s="1"/>
      <c r="DX3"/>
      <c r="DY3"/>
      <c r="DZ3"/>
      <c r="EA3"/>
      <c r="EB3"/>
      <c r="EC3"/>
      <c r="ED3" s="37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</row>
    <row r="4" spans="1:166" s="8" customFormat="1" ht="50.1" customHeight="1" x14ac:dyDescent="0.2">
      <c r="A4" s="77"/>
      <c r="B4" s="42"/>
      <c r="C4" s="42"/>
      <c r="D4" s="42"/>
      <c r="E4" s="42"/>
      <c r="F4" s="66" t="s">
        <v>25</v>
      </c>
      <c r="G4" s="151">
        <v>0</v>
      </c>
      <c r="H4" s="151">
        <v>1</v>
      </c>
      <c r="I4" s="151">
        <v>2</v>
      </c>
      <c r="J4" s="151">
        <v>3</v>
      </c>
      <c r="K4" s="151">
        <v>4</v>
      </c>
      <c r="L4" s="155">
        <v>5</v>
      </c>
      <c r="M4" s="155">
        <v>6</v>
      </c>
      <c r="N4" s="153">
        <v>7</v>
      </c>
      <c r="O4" s="155">
        <v>8</v>
      </c>
      <c r="P4" s="155">
        <v>9</v>
      </c>
      <c r="Q4" s="158"/>
      <c r="R4" s="154" t="s">
        <v>41</v>
      </c>
      <c r="S4" s="154" t="s">
        <v>42</v>
      </c>
      <c r="T4" s="147" t="s">
        <v>31</v>
      </c>
      <c r="U4" s="147"/>
      <c r="V4" s="114"/>
      <c r="W4" s="34"/>
      <c r="X4" s="139" t="s">
        <v>17</v>
      </c>
      <c r="Y4" s="166" t="s">
        <v>30</v>
      </c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8"/>
      <c r="AM4" s="175" t="s">
        <v>18</v>
      </c>
      <c r="AN4" s="176"/>
      <c r="AO4" s="176"/>
      <c r="AP4" s="176"/>
      <c r="AQ4" s="176"/>
      <c r="AR4" s="176"/>
      <c r="AS4" s="176"/>
      <c r="AT4" s="176"/>
      <c r="AU4" s="176"/>
      <c r="AV4" s="176"/>
      <c r="AW4" s="176"/>
      <c r="AX4" s="176"/>
      <c r="AY4" s="176"/>
      <c r="AZ4" s="177"/>
      <c r="BA4" s="29" t="s">
        <v>14</v>
      </c>
      <c r="BB4" s="32" t="s">
        <v>19</v>
      </c>
      <c r="BC4" s="71" t="s">
        <v>17</v>
      </c>
      <c r="BD4" s="166" t="s">
        <v>21</v>
      </c>
      <c r="BE4" s="167"/>
      <c r="BF4" s="167"/>
      <c r="BG4" s="167"/>
      <c r="BH4" s="167"/>
      <c r="BI4" s="167"/>
      <c r="BJ4" s="167"/>
      <c r="BK4" s="167"/>
      <c r="BL4" s="167"/>
      <c r="BM4" s="167"/>
      <c r="BN4" s="167"/>
      <c r="BO4" s="167"/>
      <c r="BP4" s="167"/>
      <c r="BQ4" s="168"/>
      <c r="BR4" s="175" t="s">
        <v>22</v>
      </c>
      <c r="BS4" s="176"/>
      <c r="BT4" s="176"/>
      <c r="BU4" s="176"/>
      <c r="BV4" s="176"/>
      <c r="BW4" s="176"/>
      <c r="BX4" s="176"/>
      <c r="BY4" s="176"/>
      <c r="BZ4" s="176"/>
      <c r="CA4" s="176"/>
      <c r="CB4" s="176"/>
      <c r="CC4" s="176"/>
      <c r="CD4" s="176"/>
      <c r="CE4" s="177"/>
      <c r="CF4" s="97" t="s">
        <v>23</v>
      </c>
      <c r="CG4" s="29" t="s">
        <v>37</v>
      </c>
      <c r="CH4" s="29" t="s">
        <v>37</v>
      </c>
      <c r="CI4" s="30" t="s">
        <v>24</v>
      </c>
      <c r="CJ4" s="74" t="s">
        <v>0</v>
      </c>
      <c r="CK4" s="74" t="s">
        <v>1</v>
      </c>
      <c r="CL4" s="74" t="s">
        <v>16</v>
      </c>
      <c r="CM4" s="181" t="s">
        <v>27</v>
      </c>
      <c r="CN4" s="182"/>
      <c r="CO4" s="182"/>
      <c r="CP4" s="182"/>
      <c r="CQ4" s="182"/>
      <c r="CR4" s="182"/>
      <c r="CS4" s="182"/>
      <c r="CT4" s="182"/>
      <c r="CU4" s="182"/>
      <c r="CV4" s="182"/>
      <c r="CW4" s="182"/>
      <c r="CX4" s="182"/>
      <c r="CY4" s="182"/>
      <c r="CZ4" s="40"/>
      <c r="DA4" s="115"/>
      <c r="DB4" s="115"/>
      <c r="DC4" s="171"/>
      <c r="DD4" s="174"/>
      <c r="DE4" s="68" t="s">
        <v>35</v>
      </c>
      <c r="DF4" s="26"/>
      <c r="DG4" s="26"/>
      <c r="DH4" s="26"/>
      <c r="DI4" s="53"/>
      <c r="DJ4" s="53"/>
      <c r="DK4" s="40"/>
      <c r="DL4" s="40"/>
      <c r="DM4" s="40"/>
      <c r="DN4" s="40"/>
      <c r="DO4" s="26"/>
      <c r="DP4" s="40"/>
      <c r="DQ4" s="54"/>
      <c r="DR4" s="40"/>
      <c r="DS4" s="1"/>
      <c r="DT4" s="1"/>
      <c r="DU4"/>
      <c r="DV4"/>
      <c r="DW4" s="1"/>
      <c r="DX4"/>
      <c r="DY4"/>
      <c r="DZ4"/>
      <c r="EA4"/>
      <c r="EB4"/>
      <c r="EC4"/>
      <c r="ED4" s="37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</row>
    <row r="5" spans="1:166" s="12" customFormat="1" ht="12.75" customHeight="1" x14ac:dyDescent="0.2">
      <c r="A5" s="79"/>
      <c r="B5" s="65" t="str">
        <f t="shared" ref="B5:B36" si="0">IF(A5="","",IF(Y6="","DB",Y6&amp;Z6&amp;AA6&amp;AB6&amp;AC6&amp;AD6&amp;AE6&amp;AF6&amp;AG6&amp;AH6&amp;AI6&amp;AJ6))</f>
        <v/>
      </c>
      <c r="C5" s="7" t="str">
        <f>IF(AND(CJ5=0,CK5=0),"",IF(CJ5="Profit Target","profit target",IF(CK5="Stop Loss","stop loss","")))</f>
        <v/>
      </c>
      <c r="D5" s="3">
        <f>BA5</f>
        <v>0</v>
      </c>
      <c r="E5" s="7" t="str">
        <f t="shared" ref="E5:E36" si="1">IF(B5="DB","",IF(COUNTBLANK(Y6:AJ6)=9,X6&amp;","&amp;X6&amp;","&amp;X6&amp;",",IF(COUNTBLANK(Y6:AJ6)=8,X6&amp;","&amp;X6&amp;","&amp;X6&amp;","&amp;X6&amp;",",X6&amp;","&amp;X6&amp;","&amp;X6&amp;","&amp;X6&amp;","&amp;X6&amp;","&amp;X6&amp;","&amp;X6&amp;","&amp;X6&amp;","&amp;X6&amp;","&amp;X6&amp;","&amp;X6&amp;","&amp;X6&amp;",")))</f>
        <v>,,,,,,,,,,,,</v>
      </c>
      <c r="F5" s="75" t="str">
        <f t="shared" ref="F5:F36" si="2">IF($A5&lt;&gt;"",VLOOKUP($A5,$DT$107:$EC$144,6),"")</f>
        <v/>
      </c>
      <c r="G5" s="150" t="str">
        <f>IF(COUNTIF($F$5:$F5,"0")=0,"X","No")</f>
        <v>X</v>
      </c>
      <c r="H5" s="150" t="str">
        <f>IF(COUNTIF($F$5:$F5,"1")=0,"X","No")</f>
        <v>X</v>
      </c>
      <c r="I5" s="150" t="str">
        <f>IF(COUNTIF($F$5:$F5,"2")=0,"X","No")</f>
        <v>X</v>
      </c>
      <c r="J5" s="150" t="str">
        <f>IF(COUNTIF($F$5:$F5,"3")=0,"X","No")</f>
        <v>X</v>
      </c>
      <c r="K5" s="150" t="str">
        <f>IF(COUNTIF($F$5:$F5,"4")=0,"X","No")</f>
        <v>X</v>
      </c>
      <c r="L5" s="150" t="str">
        <f>IF(COUNTIF($F$5:$F5,"5")=0,"X","No")</f>
        <v>X</v>
      </c>
      <c r="M5" s="150" t="str">
        <f>IF(COUNTIF($F$5:$F5,"6")=0,"X","No")</f>
        <v>X</v>
      </c>
      <c r="N5" s="150" t="str">
        <f>IF(COUNTIF($F$5:$F5,"7")=0,"X","No")</f>
        <v>X</v>
      </c>
      <c r="O5" s="150" t="str">
        <f>IF(COUNTIF($F$5:$F5,"8")=0,"X","No")</f>
        <v>X</v>
      </c>
      <c r="P5" s="150" t="str">
        <f>IF(COUNTIF($F$5:$F5,"9")=0,"X","No")</f>
        <v>X</v>
      </c>
      <c r="Q5" s="159">
        <f>COUNTIF(G5:P5,"X")</f>
        <v>10</v>
      </c>
      <c r="R5" s="161">
        <f>INDEX($G$4:$P$4,MATCH("X",$G5:$P5,0))</f>
        <v>0</v>
      </c>
      <c r="S5" s="160"/>
      <c r="T5" s="142"/>
      <c r="U5" s="142"/>
      <c r="V5" s="109" t="str">
        <f>""</f>
        <v/>
      </c>
      <c r="W5" s="125"/>
      <c r="X5" s="99"/>
      <c r="Y5" s="109"/>
      <c r="Z5" s="109"/>
      <c r="AA5" s="109"/>
      <c r="AB5" s="109"/>
      <c r="AC5" s="109"/>
      <c r="AD5" s="110"/>
      <c r="AE5" s="110"/>
      <c r="AF5" s="110"/>
      <c r="AG5" s="110"/>
      <c r="AH5" s="110"/>
      <c r="AI5" s="110"/>
      <c r="AJ5" s="110"/>
      <c r="AK5" s="110"/>
      <c r="AL5" s="110"/>
      <c r="AM5" s="64"/>
      <c r="AN5" s="64"/>
      <c r="AO5" s="64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13"/>
      <c r="BB5" s="65"/>
      <c r="BC5" s="72">
        <v>1</v>
      </c>
      <c r="BD5" s="83"/>
      <c r="BE5" s="83"/>
      <c r="BF5" s="83"/>
      <c r="BG5" s="83"/>
      <c r="BH5" s="83"/>
      <c r="BI5" s="76"/>
      <c r="BJ5" s="76"/>
      <c r="BK5" s="76"/>
      <c r="BL5" s="76"/>
      <c r="BM5" s="76"/>
      <c r="BN5" s="76"/>
      <c r="BO5" s="76"/>
      <c r="BP5" s="76"/>
      <c r="BQ5" s="76"/>
      <c r="BR5" s="64"/>
      <c r="BS5" s="64"/>
      <c r="BT5" s="64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98"/>
      <c r="CG5" s="13"/>
      <c r="CH5" s="13"/>
      <c r="CI5" s="11">
        <f>IF(A5&lt;&gt;"",CG5,0)</f>
        <v>0</v>
      </c>
      <c r="CJ5" s="61">
        <v>0</v>
      </c>
      <c r="CK5" s="61">
        <v>0</v>
      </c>
      <c r="CL5" s="61"/>
      <c r="CM5" s="112">
        <v>0</v>
      </c>
      <c r="CN5" s="27" t="str">
        <f>"00,"</f>
        <v>00,</v>
      </c>
      <c r="CO5" s="27" t="str">
        <f>"01,"</f>
        <v>01,</v>
      </c>
      <c r="CP5" s="27" t="str">
        <f>"05,"</f>
        <v>05,</v>
      </c>
      <c r="CQ5" s="27" t="str">
        <f>"08,"</f>
        <v>08,</v>
      </c>
      <c r="CR5" s="27" t="str">
        <f>"10,"</f>
        <v>10,</v>
      </c>
      <c r="CS5" s="27" t="str">
        <f>"11,"</f>
        <v>11,</v>
      </c>
      <c r="CT5" s="27" t="str">
        <f>"14,"</f>
        <v>14,</v>
      </c>
      <c r="CU5" s="27" t="str">
        <f>"20,"</f>
        <v>20,</v>
      </c>
      <c r="CV5" s="27" t="str">
        <f>"23,"</f>
        <v>23,</v>
      </c>
      <c r="CW5" s="27" t="str">
        <f>"26,"</f>
        <v>26,</v>
      </c>
      <c r="CX5" s="27" t="str">
        <f>"30,"</f>
        <v>30,</v>
      </c>
      <c r="CY5" s="27" t="str">
        <f>"32,"</f>
        <v>32,</v>
      </c>
      <c r="CZ5" s="60"/>
      <c r="DA5" s="42"/>
      <c r="DB5" s="62"/>
      <c r="DC5" s="85">
        <v>1</v>
      </c>
      <c r="DD5" s="141">
        <v>1</v>
      </c>
      <c r="DE5" s="138">
        <v>1</v>
      </c>
      <c r="DF5" s="178" t="s">
        <v>26</v>
      </c>
      <c r="DG5" s="179"/>
      <c r="DH5" s="179"/>
      <c r="DI5" s="179"/>
      <c r="DJ5" s="179"/>
      <c r="DK5" s="179"/>
      <c r="DL5" s="179"/>
      <c r="DM5" s="179"/>
      <c r="DN5" s="180"/>
      <c r="DO5" s="56"/>
      <c r="DP5" s="44"/>
      <c r="DQ5" s="55"/>
      <c r="DR5" s="44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7"/>
      <c r="ED5" s="10">
        <f t="shared" ref="ED5:ED68" ca="1" si="3">IF($A$2="no",INT(RAND()*36+1),INT(RAND()*37))</f>
        <v>32</v>
      </c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</row>
    <row r="6" spans="1:166" ht="12.75" customHeight="1" x14ac:dyDescent="0.2">
      <c r="A6" s="79"/>
      <c r="B6" s="65" t="str">
        <f t="shared" si="0"/>
        <v/>
      </c>
      <c r="C6" s="7" t="str">
        <f t="shared" ref="C6:C13" si="4">IF(AND(CJ6=0,CK6=0),"",IF(CJ6="Profit Target","profit target",IF(CK6="Stop Loss","stop loss","")))</f>
        <v/>
      </c>
      <c r="D6" s="64">
        <f t="shared" ref="D6:D13" si="5">BA6</f>
        <v>0</v>
      </c>
      <c r="E6" s="7" t="str">
        <f t="shared" si="1"/>
        <v>,,,,,,,,,,,,</v>
      </c>
      <c r="F6" s="75" t="str">
        <f t="shared" si="2"/>
        <v/>
      </c>
      <c r="G6" s="150" t="str">
        <f>IF(COUNTIF($F$5:$F6,"0")=0,"X","No")</f>
        <v>X</v>
      </c>
      <c r="H6" s="150" t="str">
        <f>IF(COUNTIF($F$5:$F6,"1")=0,"X","No")</f>
        <v>X</v>
      </c>
      <c r="I6" s="150" t="str">
        <f>IF(COUNTIF($F$5:$F6,"2")=0,"X","No")</f>
        <v>X</v>
      </c>
      <c r="J6" s="150" t="str">
        <f>IF(COUNTIF($F$5:$F6,"3")=0,"X","No")</f>
        <v>X</v>
      </c>
      <c r="K6" s="150" t="str">
        <f>IF(COUNTIF($F$5:$F6,"4")=0,"X","No")</f>
        <v>X</v>
      </c>
      <c r="L6" s="150" t="str">
        <f>IF(COUNTIF($F$5:$F6,"5")=0,"X","No")</f>
        <v>X</v>
      </c>
      <c r="M6" s="150" t="str">
        <f>IF(COUNTIF($F$5:$F6,"6")=0,"X","No")</f>
        <v>X</v>
      </c>
      <c r="N6" s="150" t="str">
        <f>IF(COUNTIF($F$5:$F6,"7")=0,"X","No")</f>
        <v>X</v>
      </c>
      <c r="O6" s="150" t="str">
        <f>IF(COUNTIF($F$5:$F6,"8")=0,"X","No")</f>
        <v>X</v>
      </c>
      <c r="P6" s="150" t="str">
        <f>IF(COUNTIF($F$5:$F6,"9")=0,"X","No")</f>
        <v>X</v>
      </c>
      <c r="Q6" s="159">
        <f t="shared" ref="Q6:Q69" si="6">COUNTIF(G6:P6,"X")</f>
        <v>10</v>
      </c>
      <c r="R6" s="161">
        <f t="shared" ref="R6:R69" si="7">INDEX($G$4:$P$4,MATCH("X",$G6:$P6,0))</f>
        <v>0</v>
      </c>
      <c r="S6" s="161"/>
      <c r="T6" s="143" t="str">
        <f>IF($A5&lt;&gt;"",COUNTIF($F$5:F6,F6),"")</f>
        <v/>
      </c>
      <c r="U6" s="144" t="str">
        <f t="shared" ref="U6:U37" si="8">IF($A6&lt;&gt;"",IF(T6&gt;1,F6,""),"")</f>
        <v/>
      </c>
      <c r="V6" s="109" t="str">
        <f>IF(U6&lt;&gt;"",U6,V5)</f>
        <v/>
      </c>
      <c r="W6" s="69"/>
      <c r="X6" s="99"/>
      <c r="Y6" s="109"/>
      <c r="Z6" s="109"/>
      <c r="AA6" s="109"/>
      <c r="AB6" s="109"/>
      <c r="AC6" s="109"/>
      <c r="AD6" s="110"/>
      <c r="AE6" s="110"/>
      <c r="AF6" s="110"/>
      <c r="AG6" s="110"/>
      <c r="AH6" s="110"/>
      <c r="AI6" s="110"/>
      <c r="AJ6" s="110"/>
      <c r="AK6" s="110"/>
      <c r="AL6" s="110"/>
      <c r="AM6" s="64"/>
      <c r="AN6" s="64"/>
      <c r="AO6" s="64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13">
        <v>0</v>
      </c>
      <c r="BB6" s="65">
        <v>1</v>
      </c>
      <c r="BC6" s="72">
        <v>1</v>
      </c>
      <c r="BD6" s="83"/>
      <c r="BE6" s="83"/>
      <c r="BF6" s="83"/>
      <c r="BG6" s="83"/>
      <c r="BH6" s="83"/>
      <c r="BI6" s="76"/>
      <c r="BJ6" s="76"/>
      <c r="BK6" s="76"/>
      <c r="BL6" s="76"/>
      <c r="BM6" s="76"/>
      <c r="BN6" s="76"/>
      <c r="BO6" s="76"/>
      <c r="BP6" s="76"/>
      <c r="BQ6" s="76"/>
      <c r="BR6" s="64"/>
      <c r="BS6" s="64"/>
      <c r="BT6" s="64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98"/>
      <c r="CG6" s="13">
        <v>0</v>
      </c>
      <c r="CH6" s="13"/>
      <c r="CI6" s="11">
        <f t="shared" ref="CI6:CI37" si="9">IF(A6&lt;&gt;"",BA6+CI5,0)</f>
        <v>0</v>
      </c>
      <c r="CJ6" s="61">
        <f t="shared" ref="CJ6:CJ14" si="10">IF($A6&lt;&gt;"",IF(CJ5&gt;0,CJ5,IF(CI6&gt;=$BA$1,"Profit Target",0)),0)</f>
        <v>0</v>
      </c>
      <c r="CK6" s="61">
        <f t="shared" ref="CK6:CK37" si="11">IF($A6&lt;&gt;"",IF(CK5&lt;&gt;0,CK5,IF(CI6&lt;=$BA$2,"Stop Loss",0)),0)</f>
        <v>0</v>
      </c>
      <c r="CL6" s="61">
        <f t="shared" ref="CL6:CL37" si="12">IF(CI6&gt;CL5,CI6,CL5)</f>
        <v>0</v>
      </c>
      <c r="CM6" s="112">
        <v>1</v>
      </c>
      <c r="CN6" s="27" t="str">
        <f>"01,"</f>
        <v>01,</v>
      </c>
      <c r="CO6" s="27" t="str">
        <f>"02,"</f>
        <v>02,</v>
      </c>
      <c r="CP6" s="27" t="str">
        <f>"04,"</f>
        <v>04,</v>
      </c>
      <c r="CQ6" s="27" t="str">
        <f>"09,"</f>
        <v>09,</v>
      </c>
      <c r="CR6" s="27" t="str">
        <f>"11,"</f>
        <v>11,</v>
      </c>
      <c r="CS6" s="27" t="str">
        <f>"14,"</f>
        <v>14,</v>
      </c>
      <c r="CT6" s="27" t="str">
        <f>"20,"</f>
        <v>20,</v>
      </c>
      <c r="CU6" s="27" t="str">
        <f>"21,"</f>
        <v>21,</v>
      </c>
      <c r="CV6" s="27" t="str">
        <f>"30,"</f>
        <v>30,</v>
      </c>
      <c r="CW6" s="27" t="str">
        <f>"31,"</f>
        <v>31,</v>
      </c>
      <c r="CX6" s="27" t="str">
        <f>"33,"</f>
        <v>33,</v>
      </c>
      <c r="CY6" s="27" t="str">
        <f>"36,"</f>
        <v>36,</v>
      </c>
      <c r="CZ6" s="45"/>
      <c r="DB6" s="62"/>
      <c r="DC6" s="85">
        <v>2</v>
      </c>
      <c r="DD6" s="141">
        <v>2</v>
      </c>
      <c r="DE6" s="138">
        <v>1</v>
      </c>
      <c r="DF6" s="178" t="s">
        <v>33</v>
      </c>
      <c r="DG6" s="179"/>
      <c r="DH6" s="179"/>
      <c r="DI6" s="179"/>
      <c r="DJ6" s="179"/>
      <c r="DK6" s="179"/>
      <c r="DL6" s="179"/>
      <c r="DM6" s="179"/>
      <c r="DN6" s="180"/>
      <c r="DO6" s="50"/>
      <c r="DP6" s="48"/>
      <c r="DQ6" s="55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9"/>
      <c r="ED6" s="10">
        <f t="shared" ca="1" si="3"/>
        <v>4</v>
      </c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</row>
    <row r="7" spans="1:166" s="14" customFormat="1" x14ac:dyDescent="0.2">
      <c r="A7" s="79"/>
      <c r="B7" s="65" t="str">
        <f t="shared" si="0"/>
        <v/>
      </c>
      <c r="C7" s="7" t="str">
        <f t="shared" si="4"/>
        <v/>
      </c>
      <c r="D7" s="64">
        <f t="shared" si="5"/>
        <v>0</v>
      </c>
      <c r="E7" s="7" t="str">
        <f t="shared" si="1"/>
        <v>,,,,,,,,,,,,</v>
      </c>
      <c r="F7" s="75" t="str">
        <f t="shared" si="2"/>
        <v/>
      </c>
      <c r="G7" s="150" t="str">
        <f>IF(COUNTIF($F$5:$F7,"0")=0,"X","No")</f>
        <v>X</v>
      </c>
      <c r="H7" s="150" t="str">
        <f>IF(COUNTIF($F$5:$F7,"1")=0,"X","No")</f>
        <v>X</v>
      </c>
      <c r="I7" s="150" t="str">
        <f>IF(COUNTIF($F$5:$F7,"2")=0,"X","No")</f>
        <v>X</v>
      </c>
      <c r="J7" s="150" t="str">
        <f>IF(COUNTIF($F$5:$F7,"3")=0,"X","No")</f>
        <v>X</v>
      </c>
      <c r="K7" s="150" t="str">
        <f>IF(COUNTIF($F$5:$F7,"4")=0,"X","No")</f>
        <v>X</v>
      </c>
      <c r="L7" s="150" t="str">
        <f>IF(COUNTIF($F$5:$F7,"5")=0,"X","No")</f>
        <v>X</v>
      </c>
      <c r="M7" s="150" t="str">
        <f>IF(COUNTIF($F$5:$F7,"6")=0,"X","No")</f>
        <v>X</v>
      </c>
      <c r="N7" s="150" t="str">
        <f>IF(COUNTIF($F$5:$F7,"7")=0,"X","No")</f>
        <v>X</v>
      </c>
      <c r="O7" s="150" t="str">
        <f>IF(COUNTIF($F$5:$F7,"8")=0,"X","No")</f>
        <v>X</v>
      </c>
      <c r="P7" s="150" t="str">
        <f>IF(COUNTIF($F$5:$F7,"9")=0,"X","No")</f>
        <v>X</v>
      </c>
      <c r="Q7" s="159">
        <f t="shared" si="6"/>
        <v>10</v>
      </c>
      <c r="R7" s="161">
        <f t="shared" si="7"/>
        <v>0</v>
      </c>
      <c r="S7" s="161"/>
      <c r="T7" s="143" t="str">
        <f>IF($A6&lt;&gt;"",COUNTIF($F$5:F7,F7),"")</f>
        <v/>
      </c>
      <c r="U7" s="144" t="str">
        <f t="shared" si="8"/>
        <v/>
      </c>
      <c r="V7" s="109" t="str">
        <f t="shared" ref="V7:V70" si="13">IF(U7&lt;&gt;"",U7,V6)</f>
        <v/>
      </c>
      <c r="W7" s="69"/>
      <c r="X7" s="9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83"/>
      <c r="AL7" s="83"/>
      <c r="AM7" s="64" t="b">
        <f t="shared" ref="AM7:AM38" si="14">IF($A7&lt;&gt;"",IF(Y7&lt;&gt;"",IF(ABS($A7)=ABS(LEFT(Y7,2)),35*$X7,-1*$X7),0))</f>
        <v>0</v>
      </c>
      <c r="AN7" s="64" t="b">
        <f t="shared" ref="AN7:AN38" si="15">IF($A7&lt;&gt;"",IF(Z7&lt;&gt;"",IF(ABS($A7)=ABS(LEFT(Z7,2)),35*$X7,-1*$X7),0))</f>
        <v>0</v>
      </c>
      <c r="AO7" s="64" t="b">
        <f t="shared" ref="AO7:AO38" si="16">IF($A7&lt;&gt;"",IF(AA7&lt;&gt;"",IF(ABS($A7)=ABS(LEFT(AA7,2)),35*$X7,-1*$X7),0))</f>
        <v>0</v>
      </c>
      <c r="AP7" s="64" t="b">
        <f t="shared" ref="AP7:AP38" si="17">IF($A7&lt;&gt;"",IF(AB7&lt;&gt;"",IF(ABS($A7)=ABS(LEFT(AB7,2)),35*$X7,-1*$X7),0))</f>
        <v>0</v>
      </c>
      <c r="AQ7" s="64" t="b">
        <f t="shared" ref="AQ7:AQ38" si="18">IF($A7&lt;&gt;"",IF(AC7&lt;&gt;"",IF(ABS($A7)=ABS(LEFT(AC7,2)),35*$X7,-1*$X7),0))</f>
        <v>0</v>
      </c>
      <c r="AR7" s="64" t="b">
        <f t="shared" ref="AR7:AR38" si="19">IF($A7&lt;&gt;"",IF(AD7&lt;&gt;"",IF(ABS($A7)=ABS(LEFT(AD7,2)),35*$X7,-1*$X7),0))</f>
        <v>0</v>
      </c>
      <c r="AS7" s="64" t="b">
        <f t="shared" ref="AS7:AS38" si="20">IF($A7&lt;&gt;"",IF(AE7&lt;&gt;"",IF(ABS($A7)=ABS(LEFT(AE7,2)),35*$X7,-1*$X7),0))</f>
        <v>0</v>
      </c>
      <c r="AT7" s="64" t="b">
        <f t="shared" ref="AT7:AT38" si="21">IF($A7&lt;&gt;"",IF(AF7&lt;&gt;"",IF(ABS($A7)=ABS(LEFT(AF7,2)),35*$X7,-1*$X7),0))</f>
        <v>0</v>
      </c>
      <c r="AU7" s="64" t="b">
        <f t="shared" ref="AU7:AU38" si="22">IF($A7&lt;&gt;"",IF(AG7&lt;&gt;"",IF(ABS($A7)=ABS(LEFT(AG7,2)),35*$X7,-1*$X7),0))</f>
        <v>0</v>
      </c>
      <c r="AV7" s="64" t="b">
        <f t="shared" ref="AV7:AV38" si="23">IF($A7&lt;&gt;"",IF(AH7&lt;&gt;"",IF(ABS($A7)=ABS(LEFT(AH7,2)),35*$X7,-1*$X7),0))</f>
        <v>0</v>
      </c>
      <c r="AW7" s="64" t="b">
        <f t="shared" ref="AW7:AW38" si="24">IF($A7&lt;&gt;"",IF(AI7&lt;&gt;"",IF(ABS($A7)=ABS(LEFT(AI7,2)),35*$X7,-1*$X7),0))</f>
        <v>0</v>
      </c>
      <c r="AX7" s="64" t="b">
        <f t="shared" ref="AX7:AX38" si="25">IF($A7&lt;&gt;"",IF(AJ7&lt;&gt;"",IF(ABS($A7)=ABS(LEFT(AJ7,2)),35*$X7,-1*$X7),0))</f>
        <v>0</v>
      </c>
      <c r="AY7" s="64" t="b">
        <f t="shared" ref="AY7:AY38" si="26">IF($A7&lt;&gt;"",IF(AK7&lt;&gt;"",IF(ABS($A7)=ABS(LEFT(AK7,2)),35*$X7,-1*$X7),0))</f>
        <v>0</v>
      </c>
      <c r="AZ7" s="64" t="b">
        <f t="shared" ref="AZ7:AZ38" si="27">IF($A7&lt;&gt;"",IF(AL7&lt;&gt;"",IF(ABS($A7)=ABS(LEFT(AL7,2)),35*$X7,-1*$X7),0))</f>
        <v>0</v>
      </c>
      <c r="BA7" s="13">
        <f>IF($A7&lt;&gt;"",IF(OR($CJ6&lt;&gt;0,$CK6&lt;&gt;0),0,SUM(AM7:AX7)),0)</f>
        <v>0</v>
      </c>
      <c r="BB7" s="65">
        <f>IF(BA7&gt;0,1,IF(BA7&lt;0,BB6+1,BB6))</f>
        <v>1</v>
      </c>
      <c r="BC7" s="72">
        <v>1</v>
      </c>
      <c r="BD7" s="83"/>
      <c r="BE7" s="83"/>
      <c r="BF7" s="83"/>
      <c r="BG7" s="83"/>
      <c r="BH7" s="83"/>
      <c r="BI7" s="76"/>
      <c r="BJ7" s="76"/>
      <c r="BK7" s="76"/>
      <c r="BL7" s="76"/>
      <c r="BM7" s="76"/>
      <c r="BN7" s="76"/>
      <c r="BO7" s="76"/>
      <c r="BP7" s="76"/>
      <c r="BQ7" s="76"/>
      <c r="BR7" s="64"/>
      <c r="BS7" s="64"/>
      <c r="BT7" s="64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98"/>
      <c r="CG7" s="13">
        <f>IF($A7&lt;&gt;"",IF(OR($CJ6&lt;&gt;0,$CK6&lt;&gt;0),0,SUM(BR7:CC7)),0)</f>
        <v>0</v>
      </c>
      <c r="CH7" s="13"/>
      <c r="CI7" s="11">
        <f t="shared" si="9"/>
        <v>0</v>
      </c>
      <c r="CJ7" s="61">
        <f t="shared" si="10"/>
        <v>0</v>
      </c>
      <c r="CK7" s="61">
        <f t="shared" si="11"/>
        <v>0</v>
      </c>
      <c r="CL7" s="61">
        <f t="shared" si="12"/>
        <v>0</v>
      </c>
      <c r="CM7" s="112">
        <v>2</v>
      </c>
      <c r="CN7" s="27" t="str">
        <f>"00,"</f>
        <v>00,</v>
      </c>
      <c r="CO7" s="27" t="str">
        <f>"02,"</f>
        <v>02,</v>
      </c>
      <c r="CP7" s="27" t="str">
        <f>"09,"</f>
        <v>09,</v>
      </c>
      <c r="CQ7" s="27" t="str">
        <f>"12,"</f>
        <v>12,</v>
      </c>
      <c r="CR7" s="27" t="str">
        <f>"15,"</f>
        <v>15,</v>
      </c>
      <c r="CS7" s="27" t="str">
        <f>"18,"</f>
        <v>18,</v>
      </c>
      <c r="CT7" s="27" t="str">
        <f>"21,"</f>
        <v>21,</v>
      </c>
      <c r="CU7" s="27" t="str">
        <f>"22,"</f>
        <v>22,</v>
      </c>
      <c r="CV7" s="27" t="str">
        <f>"25,"</f>
        <v>25,</v>
      </c>
      <c r="CW7" s="27" t="str">
        <f>"28,"</f>
        <v>28,</v>
      </c>
      <c r="CX7" s="27" t="str">
        <f>"32,"</f>
        <v>32,</v>
      </c>
      <c r="CY7" s="27" t="str">
        <f>"35,"</f>
        <v>35,</v>
      </c>
      <c r="CZ7" s="44"/>
      <c r="DA7" s="42"/>
      <c r="DB7" s="62"/>
      <c r="DC7" s="85">
        <v>3</v>
      </c>
      <c r="DD7" s="141">
        <v>3</v>
      </c>
      <c r="DE7" s="138">
        <v>2</v>
      </c>
      <c r="DF7" s="178" t="s">
        <v>34</v>
      </c>
      <c r="DG7" s="179"/>
      <c r="DH7" s="179"/>
      <c r="DI7" s="179"/>
      <c r="DJ7" s="179"/>
      <c r="DK7" s="179"/>
      <c r="DL7" s="179"/>
      <c r="DM7" s="179"/>
      <c r="DN7" s="180"/>
      <c r="DO7" s="50"/>
      <c r="DP7" s="44"/>
      <c r="DQ7" s="55"/>
      <c r="DR7" s="44"/>
      <c r="DS7" s="46"/>
      <c r="DT7" s="46"/>
      <c r="DU7" s="46"/>
      <c r="DV7" s="46"/>
      <c r="DW7" s="46"/>
      <c r="DX7" s="46"/>
      <c r="DY7"/>
      <c r="DZ7"/>
      <c r="EA7"/>
      <c r="EB7"/>
      <c r="EC7"/>
      <c r="ED7" s="10">
        <f t="shared" ca="1" si="3"/>
        <v>9</v>
      </c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</row>
    <row r="8" spans="1:166" s="14" customFormat="1" x14ac:dyDescent="0.2">
      <c r="A8" s="79"/>
      <c r="B8" s="65" t="str">
        <f t="shared" si="0"/>
        <v/>
      </c>
      <c r="C8" s="7" t="str">
        <f t="shared" si="4"/>
        <v/>
      </c>
      <c r="D8" s="64">
        <f t="shared" si="5"/>
        <v>0</v>
      </c>
      <c r="E8" s="7" t="str">
        <f t="shared" si="1"/>
        <v>,,,,,,,,,,,,</v>
      </c>
      <c r="F8" s="75" t="str">
        <f t="shared" si="2"/>
        <v/>
      </c>
      <c r="G8" s="150" t="str">
        <f>IF(COUNTIF($F$5:$F8,"0")=0,"X","No")</f>
        <v>X</v>
      </c>
      <c r="H8" s="150" t="str">
        <f>IF(COUNTIF($F$5:$F8,"1")=0,"X","No")</f>
        <v>X</v>
      </c>
      <c r="I8" s="150" t="str">
        <f>IF(COUNTIF($F$5:$F8,"2")=0,"X","No")</f>
        <v>X</v>
      </c>
      <c r="J8" s="150" t="str">
        <f>IF(COUNTIF($F$5:$F8,"3")=0,"X","No")</f>
        <v>X</v>
      </c>
      <c r="K8" s="150" t="str">
        <f>IF(COUNTIF($F$5:$F8,"4")=0,"X","No")</f>
        <v>X</v>
      </c>
      <c r="L8" s="150" t="str">
        <f>IF(COUNTIF($F$5:$F8,"5")=0,"X","No")</f>
        <v>X</v>
      </c>
      <c r="M8" s="150" t="str">
        <f>IF(COUNTIF($F$5:$F8,"6")=0,"X","No")</f>
        <v>X</v>
      </c>
      <c r="N8" s="150" t="str">
        <f>IF(COUNTIF($F$5:$F8,"7")=0,"X","No")</f>
        <v>X</v>
      </c>
      <c r="O8" s="150" t="str">
        <f>IF(COUNTIF($F$5:$F8,"8")=0,"X","No")</f>
        <v>X</v>
      </c>
      <c r="P8" s="150" t="str">
        <f>IF(COUNTIF($F$5:$F8,"9")=0,"X","No")</f>
        <v>X</v>
      </c>
      <c r="Q8" s="159">
        <f t="shared" si="6"/>
        <v>10</v>
      </c>
      <c r="R8" s="161">
        <f t="shared" si="7"/>
        <v>0</v>
      </c>
      <c r="S8" s="161"/>
      <c r="T8" s="143" t="str">
        <f>IF($A7&lt;&gt;"",COUNTIF($F$5:F8,F8),"")</f>
        <v/>
      </c>
      <c r="U8" s="144" t="str">
        <f t="shared" si="8"/>
        <v/>
      </c>
      <c r="V8" s="109" t="str">
        <f t="shared" si="13"/>
        <v/>
      </c>
      <c r="W8" s="69"/>
      <c r="X8" s="9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83"/>
      <c r="AL8" s="83"/>
      <c r="AM8" s="64" t="b">
        <f t="shared" si="14"/>
        <v>0</v>
      </c>
      <c r="AN8" s="64" t="b">
        <f t="shared" si="15"/>
        <v>0</v>
      </c>
      <c r="AO8" s="64" t="b">
        <f t="shared" si="16"/>
        <v>0</v>
      </c>
      <c r="AP8" s="64" t="b">
        <f t="shared" si="17"/>
        <v>0</v>
      </c>
      <c r="AQ8" s="64" t="b">
        <f t="shared" si="18"/>
        <v>0</v>
      </c>
      <c r="AR8" s="64" t="b">
        <f t="shared" si="19"/>
        <v>0</v>
      </c>
      <c r="AS8" s="64" t="b">
        <f t="shared" si="20"/>
        <v>0</v>
      </c>
      <c r="AT8" s="64" t="b">
        <f t="shared" si="21"/>
        <v>0</v>
      </c>
      <c r="AU8" s="64" t="b">
        <f t="shared" si="22"/>
        <v>0</v>
      </c>
      <c r="AV8" s="64" t="b">
        <f t="shared" si="23"/>
        <v>0</v>
      </c>
      <c r="AW8" s="64" t="b">
        <f t="shared" si="24"/>
        <v>0</v>
      </c>
      <c r="AX8" s="64" t="b">
        <f t="shared" si="25"/>
        <v>0</v>
      </c>
      <c r="AY8" s="64" t="b">
        <f t="shared" si="26"/>
        <v>0</v>
      </c>
      <c r="AZ8" s="64" t="b">
        <f t="shared" si="27"/>
        <v>0</v>
      </c>
      <c r="BA8" s="13">
        <f t="shared" ref="BA8:BA39" si="28">IF(A8&lt;&gt;"",IF(OR(CJ7&lt;&gt;0,CK7&lt;&gt;0),0,SUM(AM8:AX8)),0)</f>
        <v>0</v>
      </c>
      <c r="BB8" s="65">
        <f t="shared" ref="BB8:BB16" si="29">IF(BA8&gt;0,1,IF(BA8&lt;0,BB7+1,BB7))</f>
        <v>1</v>
      </c>
      <c r="BC8" s="72">
        <v>1</v>
      </c>
      <c r="BD8" s="83"/>
      <c r="BE8" s="83"/>
      <c r="BF8" s="83"/>
      <c r="BG8" s="83"/>
      <c r="BH8" s="83"/>
      <c r="BI8" s="76"/>
      <c r="BJ8" s="76"/>
      <c r="BK8" s="76"/>
      <c r="BL8" s="76"/>
      <c r="BM8" s="76"/>
      <c r="BN8" s="76"/>
      <c r="BO8" s="76"/>
      <c r="BP8" s="76"/>
      <c r="BQ8" s="76"/>
      <c r="BR8" s="64"/>
      <c r="BS8" s="64"/>
      <c r="BT8" s="64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98"/>
      <c r="CG8" s="13">
        <f>IF($A8&lt;&gt;"",IF(OR($CJ7&lt;&gt;0,$CK7&lt;&gt;0),0,SUM(BR8:CC8)),0)</f>
        <v>0</v>
      </c>
      <c r="CH8" s="13"/>
      <c r="CI8" s="11">
        <f t="shared" si="9"/>
        <v>0</v>
      </c>
      <c r="CJ8" s="61">
        <f t="shared" si="10"/>
        <v>0</v>
      </c>
      <c r="CK8" s="61">
        <f t="shared" si="11"/>
        <v>0</v>
      </c>
      <c r="CL8" s="61">
        <f t="shared" si="12"/>
        <v>0</v>
      </c>
      <c r="CM8" s="112">
        <v>3</v>
      </c>
      <c r="CN8" s="27" t="str">
        <f>"01,"</f>
        <v>01,</v>
      </c>
      <c r="CO8" s="27" t="str">
        <f>"03,"</f>
        <v>03,</v>
      </c>
      <c r="CP8" s="27" t="str">
        <f>"08,"</f>
        <v>08,</v>
      </c>
      <c r="CQ8" s="27" t="str">
        <f>"10,"</f>
        <v>10,</v>
      </c>
      <c r="CR8" s="27" t="str">
        <f>"13,"</f>
        <v>13,</v>
      </c>
      <c r="CS8" s="27" t="str">
        <f>"16,"</f>
        <v>16,</v>
      </c>
      <c r="CT8" s="27" t="str">
        <f>"23,"</f>
        <v>23,</v>
      </c>
      <c r="CU8" s="27" t="str">
        <f>"26,"</f>
        <v>26,</v>
      </c>
      <c r="CV8" s="27" t="str">
        <f>"27,"</f>
        <v>27,</v>
      </c>
      <c r="CW8" s="27" t="str">
        <f>"33,"</f>
        <v>33,</v>
      </c>
      <c r="CX8" s="27" t="str">
        <f>"35,"</f>
        <v>35,</v>
      </c>
      <c r="CY8" s="27" t="str">
        <f>"36,"</f>
        <v>36,</v>
      </c>
      <c r="CZ8" s="28"/>
      <c r="DA8" s="42"/>
      <c r="DB8" s="62"/>
      <c r="DC8" s="85">
        <v>4</v>
      </c>
      <c r="DD8" s="141">
        <v>4</v>
      </c>
      <c r="DE8" s="138">
        <v>3</v>
      </c>
      <c r="DF8" s="178"/>
      <c r="DG8" s="179"/>
      <c r="DH8" s="179"/>
      <c r="DI8" s="179"/>
      <c r="DJ8" s="179"/>
      <c r="DK8" s="179"/>
      <c r="DL8" s="179"/>
      <c r="DM8" s="179"/>
      <c r="DN8" s="180"/>
      <c r="DO8" s="50"/>
      <c r="DP8" s="44"/>
      <c r="DQ8" s="55"/>
      <c r="DR8" s="44"/>
      <c r="DS8" s="46"/>
      <c r="DT8" s="46"/>
      <c r="DU8" s="46"/>
      <c r="DV8" s="46"/>
      <c r="DW8" s="46"/>
      <c r="DX8" s="46"/>
      <c r="DY8" s="46"/>
      <c r="DZ8" s="46"/>
      <c r="EA8" s="46"/>
      <c r="EB8"/>
      <c r="EC8"/>
      <c r="ED8" s="10">
        <f t="shared" ca="1" si="3"/>
        <v>21</v>
      </c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</row>
    <row r="9" spans="1:166" s="14" customFormat="1" x14ac:dyDescent="0.2">
      <c r="A9" s="79"/>
      <c r="B9" s="65" t="str">
        <f t="shared" si="0"/>
        <v/>
      </c>
      <c r="C9" s="7" t="str">
        <f t="shared" si="4"/>
        <v/>
      </c>
      <c r="D9" s="64">
        <f t="shared" si="5"/>
        <v>0</v>
      </c>
      <c r="E9" s="7" t="str">
        <f t="shared" si="1"/>
        <v>,,,,,,,,,,,,</v>
      </c>
      <c r="F9" s="75" t="str">
        <f t="shared" si="2"/>
        <v/>
      </c>
      <c r="G9" s="150" t="str">
        <f>IF(COUNTIF($F$5:$F9,"0")=0,"X","No")</f>
        <v>X</v>
      </c>
      <c r="H9" s="150" t="str">
        <f>IF(COUNTIF($F$5:$F9,"1")=0,"X","No")</f>
        <v>X</v>
      </c>
      <c r="I9" s="150" t="str">
        <f>IF(COUNTIF($F$5:$F9,"2")=0,"X","No")</f>
        <v>X</v>
      </c>
      <c r="J9" s="150" t="str">
        <f>IF(COUNTIF($F$5:$F9,"3")=0,"X","No")</f>
        <v>X</v>
      </c>
      <c r="K9" s="150" t="str">
        <f>IF(COUNTIF($F$5:$F9,"4")=0,"X","No")</f>
        <v>X</v>
      </c>
      <c r="L9" s="150" t="str">
        <f>IF(COUNTIF($F$5:$F9,"5")=0,"X","No")</f>
        <v>X</v>
      </c>
      <c r="M9" s="150" t="str">
        <f>IF(COUNTIF($F$5:$F9,"6")=0,"X","No")</f>
        <v>X</v>
      </c>
      <c r="N9" s="150" t="str">
        <f>IF(COUNTIF($F$5:$F9,"7")=0,"X","No")</f>
        <v>X</v>
      </c>
      <c r="O9" s="150" t="str">
        <f>IF(COUNTIF($F$5:$F9,"8")=0,"X","No")</f>
        <v>X</v>
      </c>
      <c r="P9" s="150" t="str">
        <f>IF(COUNTIF($F$5:$F9,"9")=0,"X","No")</f>
        <v>X</v>
      </c>
      <c r="Q9" s="159">
        <f t="shared" si="6"/>
        <v>10</v>
      </c>
      <c r="R9" s="161">
        <f t="shared" si="7"/>
        <v>0</v>
      </c>
      <c r="S9" s="161"/>
      <c r="T9" s="143" t="str">
        <f>IF($A8&lt;&gt;"",COUNTIF($F$5:F9,F9),"")</f>
        <v/>
      </c>
      <c r="U9" s="144" t="str">
        <f t="shared" si="8"/>
        <v/>
      </c>
      <c r="V9" s="109" t="str">
        <f t="shared" si="13"/>
        <v/>
      </c>
      <c r="W9" s="69"/>
      <c r="X9" s="9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83"/>
      <c r="AL9" s="83"/>
      <c r="AM9" s="64" t="b">
        <f t="shared" si="14"/>
        <v>0</v>
      </c>
      <c r="AN9" s="64" t="b">
        <f t="shared" si="15"/>
        <v>0</v>
      </c>
      <c r="AO9" s="64" t="b">
        <f t="shared" si="16"/>
        <v>0</v>
      </c>
      <c r="AP9" s="64" t="b">
        <f t="shared" si="17"/>
        <v>0</v>
      </c>
      <c r="AQ9" s="64" t="b">
        <f t="shared" si="18"/>
        <v>0</v>
      </c>
      <c r="AR9" s="64" t="b">
        <f t="shared" si="19"/>
        <v>0</v>
      </c>
      <c r="AS9" s="64" t="b">
        <f t="shared" si="20"/>
        <v>0</v>
      </c>
      <c r="AT9" s="64" t="b">
        <f t="shared" si="21"/>
        <v>0</v>
      </c>
      <c r="AU9" s="64" t="b">
        <f t="shared" si="22"/>
        <v>0</v>
      </c>
      <c r="AV9" s="64" t="b">
        <f t="shared" si="23"/>
        <v>0</v>
      </c>
      <c r="AW9" s="64" t="b">
        <f t="shared" si="24"/>
        <v>0</v>
      </c>
      <c r="AX9" s="64" t="b">
        <f t="shared" si="25"/>
        <v>0</v>
      </c>
      <c r="AY9" s="64" t="b">
        <f t="shared" si="26"/>
        <v>0</v>
      </c>
      <c r="AZ9" s="64" t="b">
        <f t="shared" si="27"/>
        <v>0</v>
      </c>
      <c r="BA9" s="13">
        <f t="shared" si="28"/>
        <v>0</v>
      </c>
      <c r="BB9" s="65">
        <f t="shared" si="29"/>
        <v>1</v>
      </c>
      <c r="BC9" s="72">
        <v>1</v>
      </c>
      <c r="BD9" s="83"/>
      <c r="BE9" s="83"/>
      <c r="BF9" s="83"/>
      <c r="BG9" s="83"/>
      <c r="BH9" s="83"/>
      <c r="BI9" s="76"/>
      <c r="BJ9" s="76"/>
      <c r="BK9" s="76"/>
      <c r="BL9" s="76"/>
      <c r="BM9" s="76"/>
      <c r="BN9" s="76"/>
      <c r="BO9" s="76"/>
      <c r="BP9" s="76"/>
      <c r="BQ9" s="76"/>
      <c r="BR9" s="64"/>
      <c r="BS9" s="64"/>
      <c r="BT9" s="64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98"/>
      <c r="CG9" s="13">
        <v>0</v>
      </c>
      <c r="CH9" s="13"/>
      <c r="CI9" s="11">
        <f t="shared" si="9"/>
        <v>0</v>
      </c>
      <c r="CJ9" s="61">
        <f t="shared" si="10"/>
        <v>0</v>
      </c>
      <c r="CK9" s="61">
        <f t="shared" si="11"/>
        <v>0</v>
      </c>
      <c r="CL9" s="61">
        <f t="shared" si="12"/>
        <v>0</v>
      </c>
      <c r="CM9" s="112">
        <v>4</v>
      </c>
      <c r="CN9" s="27" t="str">
        <f>"04,"</f>
        <v>04,</v>
      </c>
      <c r="CO9" s="27" t="str">
        <f>"05,"</f>
        <v>05,</v>
      </c>
      <c r="CP9" s="27" t="str">
        <f>"06,"</f>
        <v>06,</v>
      </c>
      <c r="CQ9" s="27" t="str">
        <f>"14,"</f>
        <v>14,</v>
      </c>
      <c r="CR9" s="27" t="str">
        <f>"16,"</f>
        <v>16,</v>
      </c>
      <c r="CS9" s="27" t="str">
        <f>"17,"</f>
        <v>17,</v>
      </c>
      <c r="CT9" s="27" t="str">
        <f>"19,"</f>
        <v>19,</v>
      </c>
      <c r="CU9" s="27" t="str">
        <f>"20,"</f>
        <v>20,</v>
      </c>
      <c r="CV9" s="27" t="str">
        <f>"21,"</f>
        <v>21,</v>
      </c>
      <c r="CW9" s="27" t="str">
        <f>"24,"</f>
        <v>24,</v>
      </c>
      <c r="CX9" s="27" t="str">
        <f>"31,"</f>
        <v>31,</v>
      </c>
      <c r="CY9" s="27" t="str">
        <f>"34,"</f>
        <v>34,</v>
      </c>
      <c r="CZ9" s="28"/>
      <c r="DA9" s="42"/>
      <c r="DB9" s="62"/>
      <c r="DC9" s="85">
        <v>5</v>
      </c>
      <c r="DD9" s="141">
        <v>1</v>
      </c>
      <c r="DE9" s="138">
        <v>4</v>
      </c>
      <c r="DF9" s="178"/>
      <c r="DG9" s="179"/>
      <c r="DH9" s="179"/>
      <c r="DI9" s="179"/>
      <c r="DJ9" s="179"/>
      <c r="DK9" s="179"/>
      <c r="DL9" s="179"/>
      <c r="DM9" s="179"/>
      <c r="DN9" s="180"/>
      <c r="DO9" s="50"/>
      <c r="DP9" s="44"/>
      <c r="DQ9" s="55"/>
      <c r="DR9" s="44"/>
      <c r="DS9" s="46"/>
      <c r="DT9" s="46"/>
      <c r="DU9" s="46"/>
      <c r="DV9" s="46"/>
      <c r="DW9" s="46"/>
      <c r="DX9" s="46"/>
      <c r="DY9" s="46"/>
      <c r="DZ9" s="46"/>
      <c r="EA9" s="46"/>
      <c r="EB9"/>
      <c r="EC9"/>
      <c r="ED9" s="10">
        <f t="shared" ca="1" si="3"/>
        <v>11</v>
      </c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</row>
    <row r="10" spans="1:166" s="15" customFormat="1" x14ac:dyDescent="0.2">
      <c r="A10" s="79"/>
      <c r="B10" s="65" t="str">
        <f t="shared" si="0"/>
        <v/>
      </c>
      <c r="C10" s="7" t="str">
        <f t="shared" si="4"/>
        <v/>
      </c>
      <c r="D10" s="64">
        <f t="shared" si="5"/>
        <v>0</v>
      </c>
      <c r="E10" s="7" t="str">
        <f t="shared" si="1"/>
        <v>,,,,,,,,,,,,</v>
      </c>
      <c r="F10" s="75" t="str">
        <f t="shared" si="2"/>
        <v/>
      </c>
      <c r="G10" s="150" t="str">
        <f>IF(COUNTIF($F$5:$F10,"0")=0,"X","No")</f>
        <v>X</v>
      </c>
      <c r="H10" s="150" t="str">
        <f>IF(COUNTIF($F$5:$F10,"1")=0,"X","No")</f>
        <v>X</v>
      </c>
      <c r="I10" s="150" t="str">
        <f>IF(COUNTIF($F$5:$F10,"2")=0,"X","No")</f>
        <v>X</v>
      </c>
      <c r="J10" s="150" t="str">
        <f>IF(COUNTIF($F$5:$F10,"3")=0,"X","No")</f>
        <v>X</v>
      </c>
      <c r="K10" s="150" t="str">
        <f>IF(COUNTIF($F$5:$F10,"4")=0,"X","No")</f>
        <v>X</v>
      </c>
      <c r="L10" s="150" t="str">
        <f>IF(COUNTIF($F$5:$F10,"5")=0,"X","No")</f>
        <v>X</v>
      </c>
      <c r="M10" s="150" t="str">
        <f>IF(COUNTIF($F$5:$F10,"6")=0,"X","No")</f>
        <v>X</v>
      </c>
      <c r="N10" s="150" t="str">
        <f>IF(COUNTIF($F$5:$F10,"7")=0,"X","No")</f>
        <v>X</v>
      </c>
      <c r="O10" s="150" t="str">
        <f>IF(COUNTIF($F$5:$F10,"8")=0,"X","No")</f>
        <v>X</v>
      </c>
      <c r="P10" s="150" t="str">
        <f>IF(COUNTIF($F$5:$F10,"9")=0,"X","No")</f>
        <v>X</v>
      </c>
      <c r="Q10" s="159">
        <f t="shared" si="6"/>
        <v>10</v>
      </c>
      <c r="R10" s="161">
        <f t="shared" si="7"/>
        <v>0</v>
      </c>
      <c r="S10" s="161"/>
      <c r="T10" s="143" t="str">
        <f>IF($A9&lt;&gt;"",COUNTIF($F$5:F10,F10),"")</f>
        <v/>
      </c>
      <c r="U10" s="144" t="str">
        <f t="shared" si="8"/>
        <v/>
      </c>
      <c r="V10" s="109" t="str">
        <f t="shared" si="13"/>
        <v/>
      </c>
      <c r="W10" s="69"/>
      <c r="X10" s="9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83"/>
      <c r="AL10" s="83"/>
      <c r="AM10" s="64" t="b">
        <f t="shared" si="14"/>
        <v>0</v>
      </c>
      <c r="AN10" s="64" t="b">
        <f t="shared" si="15"/>
        <v>0</v>
      </c>
      <c r="AO10" s="64" t="b">
        <f t="shared" si="16"/>
        <v>0</v>
      </c>
      <c r="AP10" s="64" t="b">
        <f t="shared" si="17"/>
        <v>0</v>
      </c>
      <c r="AQ10" s="64" t="b">
        <f t="shared" si="18"/>
        <v>0</v>
      </c>
      <c r="AR10" s="64" t="b">
        <f t="shared" si="19"/>
        <v>0</v>
      </c>
      <c r="AS10" s="64" t="b">
        <f t="shared" si="20"/>
        <v>0</v>
      </c>
      <c r="AT10" s="64" t="b">
        <f t="shared" si="21"/>
        <v>0</v>
      </c>
      <c r="AU10" s="64" t="b">
        <f t="shared" si="22"/>
        <v>0</v>
      </c>
      <c r="AV10" s="64" t="b">
        <f t="shared" si="23"/>
        <v>0</v>
      </c>
      <c r="AW10" s="64" t="b">
        <f t="shared" si="24"/>
        <v>0</v>
      </c>
      <c r="AX10" s="64" t="b">
        <f t="shared" si="25"/>
        <v>0</v>
      </c>
      <c r="AY10" s="64" t="b">
        <f t="shared" si="26"/>
        <v>0</v>
      </c>
      <c r="AZ10" s="64" t="b">
        <f t="shared" si="27"/>
        <v>0</v>
      </c>
      <c r="BA10" s="13">
        <f t="shared" si="28"/>
        <v>0</v>
      </c>
      <c r="BB10" s="65">
        <f t="shared" si="29"/>
        <v>1</v>
      </c>
      <c r="BC10" s="72">
        <v>1</v>
      </c>
      <c r="BD10" s="83"/>
      <c r="BE10" s="83"/>
      <c r="BF10" s="83"/>
      <c r="BG10" s="83"/>
      <c r="BH10" s="83"/>
      <c r="BI10" s="76"/>
      <c r="BJ10" s="76"/>
      <c r="BK10" s="76"/>
      <c r="BL10" s="76"/>
      <c r="BM10" s="76"/>
      <c r="BN10" s="76"/>
      <c r="BO10" s="76"/>
      <c r="BP10" s="76"/>
      <c r="BQ10" s="76"/>
      <c r="BR10" s="64"/>
      <c r="BS10" s="64"/>
      <c r="BT10" s="64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98"/>
      <c r="CG10" s="13">
        <v>0</v>
      </c>
      <c r="CH10" s="13"/>
      <c r="CI10" s="11">
        <f t="shared" si="9"/>
        <v>0</v>
      </c>
      <c r="CJ10" s="61">
        <f t="shared" si="10"/>
        <v>0</v>
      </c>
      <c r="CK10" s="61">
        <f t="shared" si="11"/>
        <v>0</v>
      </c>
      <c r="CL10" s="61">
        <f t="shared" si="12"/>
        <v>0</v>
      </c>
      <c r="CM10" s="112">
        <v>5</v>
      </c>
      <c r="CN10" s="27" t="str">
        <f>"02,"</f>
        <v>02,</v>
      </c>
      <c r="CO10" s="27" t="str">
        <f>"03,"</f>
        <v>03,</v>
      </c>
      <c r="CP10" s="27" t="str">
        <f>"05,"</f>
        <v>05,</v>
      </c>
      <c r="CQ10" s="27" t="str">
        <f>"10,"</f>
        <v>10,</v>
      </c>
      <c r="CR10" s="27" t="str">
        <f>"12,"</f>
        <v>12,</v>
      </c>
      <c r="CS10" s="27" t="str">
        <f>"15,"</f>
        <v>15,</v>
      </c>
      <c r="CT10" s="27" t="str">
        <f>"17,"</f>
        <v>17,</v>
      </c>
      <c r="CU10" s="27" t="str">
        <f>"19,"</f>
        <v>19,</v>
      </c>
      <c r="CV10" s="27" t="str">
        <f>"24,"</f>
        <v>24,</v>
      </c>
      <c r="CW10" s="27" t="str">
        <f>"25,"</f>
        <v>25,</v>
      </c>
      <c r="CX10" s="27" t="str">
        <f>"32,"</f>
        <v>32,</v>
      </c>
      <c r="CY10" s="27" t="str">
        <f>"35,"</f>
        <v>35,</v>
      </c>
      <c r="CZ10" s="28"/>
      <c r="DA10" s="42"/>
      <c r="DB10" s="62"/>
      <c r="DC10" s="85">
        <v>6</v>
      </c>
      <c r="DD10" s="141">
        <v>2</v>
      </c>
      <c r="DE10" s="138">
        <v>6</v>
      </c>
      <c r="DF10" s="178"/>
      <c r="DG10" s="179"/>
      <c r="DH10" s="179"/>
      <c r="DI10" s="179"/>
      <c r="DJ10" s="179"/>
      <c r="DK10" s="179"/>
      <c r="DL10" s="179"/>
      <c r="DM10" s="179"/>
      <c r="DN10" s="180"/>
      <c r="DO10" s="50"/>
      <c r="DP10" s="44"/>
      <c r="DQ10" s="55"/>
      <c r="DR10" s="44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7"/>
      <c r="ED10" s="10">
        <f t="shared" ca="1" si="3"/>
        <v>28</v>
      </c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</row>
    <row r="11" spans="1:166" s="15" customFormat="1" x14ac:dyDescent="0.2">
      <c r="A11" s="79"/>
      <c r="B11" s="65" t="str">
        <f t="shared" si="0"/>
        <v/>
      </c>
      <c r="C11" s="7" t="str">
        <f t="shared" si="4"/>
        <v/>
      </c>
      <c r="D11" s="64">
        <f t="shared" si="5"/>
        <v>0</v>
      </c>
      <c r="E11" s="7" t="str">
        <f t="shared" si="1"/>
        <v>,,,,,,,,,,,,</v>
      </c>
      <c r="F11" s="75" t="str">
        <f t="shared" si="2"/>
        <v/>
      </c>
      <c r="G11" s="150" t="str">
        <f>IF(COUNTIF($F$5:$F11,"0")=0,"X","No")</f>
        <v>X</v>
      </c>
      <c r="H11" s="150" t="str">
        <f>IF(COUNTIF($F$5:$F11,"1")=0,"X","No")</f>
        <v>X</v>
      </c>
      <c r="I11" s="150" t="str">
        <f>IF(COUNTIF($F$5:$F11,"2")=0,"X","No")</f>
        <v>X</v>
      </c>
      <c r="J11" s="150" t="str">
        <f>IF(COUNTIF($F$5:$F11,"3")=0,"X","No")</f>
        <v>X</v>
      </c>
      <c r="K11" s="150" t="str">
        <f>IF(COUNTIF($F$5:$F11,"4")=0,"X","No")</f>
        <v>X</v>
      </c>
      <c r="L11" s="150" t="str">
        <f>IF(COUNTIF($F$5:$F11,"5")=0,"X","No")</f>
        <v>X</v>
      </c>
      <c r="M11" s="150" t="str">
        <f>IF(COUNTIF($F$5:$F11,"6")=0,"X","No")</f>
        <v>X</v>
      </c>
      <c r="N11" s="150" t="str">
        <f>IF(COUNTIF($F$5:$F11,"7")=0,"X","No")</f>
        <v>X</v>
      </c>
      <c r="O11" s="150" t="str">
        <f>IF(COUNTIF($F$5:$F11,"8")=0,"X","No")</f>
        <v>X</v>
      </c>
      <c r="P11" s="150" t="str">
        <f>IF(COUNTIF($F$5:$F11,"9")=0,"X","No")</f>
        <v>X</v>
      </c>
      <c r="Q11" s="159">
        <f t="shared" si="6"/>
        <v>10</v>
      </c>
      <c r="R11" s="161">
        <f t="shared" si="7"/>
        <v>0</v>
      </c>
      <c r="S11" s="161"/>
      <c r="T11" s="143" t="str">
        <f>IF($A10&lt;&gt;"",COUNTIF($F$5:F11,F11),"")</f>
        <v/>
      </c>
      <c r="U11" s="144" t="str">
        <f t="shared" si="8"/>
        <v/>
      </c>
      <c r="V11" s="109" t="str">
        <f t="shared" si="13"/>
        <v/>
      </c>
      <c r="W11" s="69"/>
      <c r="X11" s="9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83"/>
      <c r="AL11" s="83"/>
      <c r="AM11" s="64" t="b">
        <f t="shared" si="14"/>
        <v>0</v>
      </c>
      <c r="AN11" s="64" t="b">
        <f t="shared" si="15"/>
        <v>0</v>
      </c>
      <c r="AO11" s="64" t="b">
        <f t="shared" si="16"/>
        <v>0</v>
      </c>
      <c r="AP11" s="64" t="b">
        <f t="shared" si="17"/>
        <v>0</v>
      </c>
      <c r="AQ11" s="64" t="b">
        <f t="shared" si="18"/>
        <v>0</v>
      </c>
      <c r="AR11" s="64" t="b">
        <f t="shared" si="19"/>
        <v>0</v>
      </c>
      <c r="AS11" s="64" t="b">
        <f t="shared" si="20"/>
        <v>0</v>
      </c>
      <c r="AT11" s="64" t="b">
        <f t="shared" si="21"/>
        <v>0</v>
      </c>
      <c r="AU11" s="64" t="b">
        <f t="shared" si="22"/>
        <v>0</v>
      </c>
      <c r="AV11" s="64" t="b">
        <f t="shared" si="23"/>
        <v>0</v>
      </c>
      <c r="AW11" s="64" t="b">
        <f t="shared" si="24"/>
        <v>0</v>
      </c>
      <c r="AX11" s="64" t="b">
        <f t="shared" si="25"/>
        <v>0</v>
      </c>
      <c r="AY11" s="64" t="b">
        <f t="shared" si="26"/>
        <v>0</v>
      </c>
      <c r="AZ11" s="64" t="b">
        <f t="shared" si="27"/>
        <v>0</v>
      </c>
      <c r="BA11" s="13">
        <f t="shared" si="28"/>
        <v>0</v>
      </c>
      <c r="BB11" s="65">
        <f t="shared" si="29"/>
        <v>1</v>
      </c>
      <c r="BC11" s="72">
        <v>1</v>
      </c>
      <c r="BD11" s="83"/>
      <c r="BE11" s="83"/>
      <c r="BF11" s="83"/>
      <c r="BG11" s="83"/>
      <c r="BH11" s="83"/>
      <c r="BI11" s="76"/>
      <c r="BJ11" s="76"/>
      <c r="BK11" s="76"/>
      <c r="BL11" s="76"/>
      <c r="BM11" s="76"/>
      <c r="BN11" s="76"/>
      <c r="BO11" s="76"/>
      <c r="BP11" s="76"/>
      <c r="BQ11" s="76"/>
      <c r="BR11" s="64"/>
      <c r="BS11" s="64"/>
      <c r="BT11" s="64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98"/>
      <c r="CG11" s="13">
        <v>0</v>
      </c>
      <c r="CH11" s="13"/>
      <c r="CI11" s="11">
        <f t="shared" si="9"/>
        <v>0</v>
      </c>
      <c r="CJ11" s="61">
        <f t="shared" si="10"/>
        <v>0</v>
      </c>
      <c r="CK11" s="61">
        <f t="shared" si="11"/>
        <v>0</v>
      </c>
      <c r="CL11" s="61">
        <f t="shared" si="12"/>
        <v>0</v>
      </c>
      <c r="CM11" s="112">
        <v>6</v>
      </c>
      <c r="CN11" s="27" t="str">
        <f>"00,"</f>
        <v>00,</v>
      </c>
      <c r="CO11" s="27" t="str">
        <f>"03,"</f>
        <v>03,</v>
      </c>
      <c r="CP11" s="27" t="str">
        <f>"06,"</f>
        <v>06,</v>
      </c>
      <c r="CQ11" s="27" t="str">
        <f>"11,"</f>
        <v>11,</v>
      </c>
      <c r="CR11" s="27" t="str">
        <f>"13,"</f>
        <v>13,</v>
      </c>
      <c r="CS11" s="27" t="str">
        <f>"16,"</f>
        <v>16,</v>
      </c>
      <c r="CT11" s="27" t="str">
        <f>"24,"</f>
        <v>24,</v>
      </c>
      <c r="CU11" s="27" t="str">
        <f>"26,"</f>
        <v>26,</v>
      </c>
      <c r="CV11" s="27" t="str">
        <f>"27,"</f>
        <v>27,</v>
      </c>
      <c r="CW11" s="27" t="str">
        <f>"33,"</f>
        <v>33,</v>
      </c>
      <c r="CX11" s="27" t="str">
        <f>"34,"</f>
        <v>34,</v>
      </c>
      <c r="CY11" s="27" t="str">
        <f>"36,"</f>
        <v>36,</v>
      </c>
      <c r="CZ11" s="28"/>
      <c r="DA11" s="42"/>
      <c r="DB11" s="62"/>
      <c r="DC11" s="85">
        <v>7</v>
      </c>
      <c r="DD11" s="141">
        <v>3</v>
      </c>
      <c r="DE11" s="138">
        <v>9</v>
      </c>
      <c r="DF11" s="178"/>
      <c r="DG11" s="179"/>
      <c r="DH11" s="179"/>
      <c r="DI11" s="179"/>
      <c r="DJ11" s="179"/>
      <c r="DK11" s="179"/>
      <c r="DL11" s="179"/>
      <c r="DM11" s="179"/>
      <c r="DN11" s="180"/>
      <c r="DO11" s="50"/>
      <c r="DP11" s="44"/>
      <c r="DQ11" s="55"/>
      <c r="DR11" s="44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7"/>
      <c r="ED11" s="10">
        <f t="shared" ca="1" si="3"/>
        <v>13</v>
      </c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</row>
    <row r="12" spans="1:166" s="15" customFormat="1" x14ac:dyDescent="0.2">
      <c r="A12" s="79"/>
      <c r="B12" s="65" t="str">
        <f t="shared" si="0"/>
        <v/>
      </c>
      <c r="C12" s="7" t="str">
        <f t="shared" si="4"/>
        <v/>
      </c>
      <c r="D12" s="64">
        <f t="shared" si="5"/>
        <v>0</v>
      </c>
      <c r="E12" s="7" t="str">
        <f t="shared" si="1"/>
        <v>,,,,,,,,,,,,</v>
      </c>
      <c r="F12" s="75" t="str">
        <f t="shared" si="2"/>
        <v/>
      </c>
      <c r="G12" s="150" t="str">
        <f>IF(COUNTIF($F$5:$F12,"0")=0,"X","No")</f>
        <v>X</v>
      </c>
      <c r="H12" s="150" t="str">
        <f>IF(COUNTIF($F$5:$F12,"1")=0,"X","No")</f>
        <v>X</v>
      </c>
      <c r="I12" s="150" t="str">
        <f>IF(COUNTIF($F$5:$F12,"2")=0,"X","No")</f>
        <v>X</v>
      </c>
      <c r="J12" s="150" t="str">
        <f>IF(COUNTIF($F$5:$F12,"3")=0,"X","No")</f>
        <v>X</v>
      </c>
      <c r="K12" s="150" t="str">
        <f>IF(COUNTIF($F$5:$F12,"4")=0,"X","No")</f>
        <v>X</v>
      </c>
      <c r="L12" s="150" t="str">
        <f>IF(COUNTIF($F$5:$F12,"5")=0,"X","No")</f>
        <v>X</v>
      </c>
      <c r="M12" s="150" t="str">
        <f>IF(COUNTIF($F$5:$F12,"6")=0,"X","No")</f>
        <v>X</v>
      </c>
      <c r="N12" s="150" t="str">
        <f>IF(COUNTIF($F$5:$F12,"7")=0,"X","No")</f>
        <v>X</v>
      </c>
      <c r="O12" s="150" t="str">
        <f>IF(COUNTIF($F$5:$F12,"8")=0,"X","No")</f>
        <v>X</v>
      </c>
      <c r="P12" s="150" t="str">
        <f>IF(COUNTIF($F$5:$F12,"9")=0,"X","No")</f>
        <v>X</v>
      </c>
      <c r="Q12" s="159">
        <f t="shared" si="6"/>
        <v>10</v>
      </c>
      <c r="R12" s="161">
        <f t="shared" si="7"/>
        <v>0</v>
      </c>
      <c r="S12" s="161"/>
      <c r="T12" s="143" t="str">
        <f>IF($A11&lt;&gt;"",COUNTIF($F$5:F12,F12),"")</f>
        <v/>
      </c>
      <c r="U12" s="144" t="str">
        <f t="shared" si="8"/>
        <v/>
      </c>
      <c r="V12" s="109" t="str">
        <f t="shared" si="13"/>
        <v/>
      </c>
      <c r="W12" s="69"/>
      <c r="X12" s="9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83"/>
      <c r="AL12" s="83"/>
      <c r="AM12" s="64" t="b">
        <f t="shared" si="14"/>
        <v>0</v>
      </c>
      <c r="AN12" s="64" t="b">
        <f t="shared" si="15"/>
        <v>0</v>
      </c>
      <c r="AO12" s="64" t="b">
        <f t="shared" si="16"/>
        <v>0</v>
      </c>
      <c r="AP12" s="64" t="b">
        <f t="shared" si="17"/>
        <v>0</v>
      </c>
      <c r="AQ12" s="64" t="b">
        <f t="shared" si="18"/>
        <v>0</v>
      </c>
      <c r="AR12" s="64" t="b">
        <f t="shared" si="19"/>
        <v>0</v>
      </c>
      <c r="AS12" s="64" t="b">
        <f t="shared" si="20"/>
        <v>0</v>
      </c>
      <c r="AT12" s="64" t="b">
        <f t="shared" si="21"/>
        <v>0</v>
      </c>
      <c r="AU12" s="64" t="b">
        <f t="shared" si="22"/>
        <v>0</v>
      </c>
      <c r="AV12" s="64" t="b">
        <f t="shared" si="23"/>
        <v>0</v>
      </c>
      <c r="AW12" s="64" t="b">
        <f t="shared" si="24"/>
        <v>0</v>
      </c>
      <c r="AX12" s="64" t="b">
        <f t="shared" si="25"/>
        <v>0</v>
      </c>
      <c r="AY12" s="64" t="b">
        <f t="shared" si="26"/>
        <v>0</v>
      </c>
      <c r="AZ12" s="64" t="b">
        <f t="shared" si="27"/>
        <v>0</v>
      </c>
      <c r="BA12" s="13">
        <f t="shared" si="28"/>
        <v>0</v>
      </c>
      <c r="BB12" s="65">
        <f t="shared" si="29"/>
        <v>1</v>
      </c>
      <c r="BC12" s="72">
        <v>1</v>
      </c>
      <c r="BD12" s="83"/>
      <c r="BE12" s="83"/>
      <c r="BF12" s="83"/>
      <c r="BG12" s="83"/>
      <c r="BH12" s="83"/>
      <c r="BI12" s="76"/>
      <c r="BJ12" s="76"/>
      <c r="BK12" s="76"/>
      <c r="BL12" s="76"/>
      <c r="BM12" s="76"/>
      <c r="BN12" s="76"/>
      <c r="BO12" s="76"/>
      <c r="BP12" s="76"/>
      <c r="BQ12" s="76"/>
      <c r="BR12" s="64"/>
      <c r="BS12" s="64"/>
      <c r="BT12" s="64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98"/>
      <c r="CG12" s="13">
        <v>0</v>
      </c>
      <c r="CH12" s="13"/>
      <c r="CI12" s="11">
        <f t="shared" si="9"/>
        <v>0</v>
      </c>
      <c r="CJ12" s="61">
        <f t="shared" si="10"/>
        <v>0</v>
      </c>
      <c r="CK12" s="61">
        <f t="shared" si="11"/>
        <v>0</v>
      </c>
      <c r="CL12" s="61">
        <f t="shared" si="12"/>
        <v>0</v>
      </c>
      <c r="CM12" s="112">
        <v>7</v>
      </c>
      <c r="CN12" s="27" t="str">
        <f>"02,"</f>
        <v>02,</v>
      </c>
      <c r="CO12" s="27" t="str">
        <f>"06,"</f>
        <v>06,</v>
      </c>
      <c r="CP12" s="27" t="str">
        <f>"07,"</f>
        <v>07,</v>
      </c>
      <c r="CQ12" s="27" t="str">
        <f>"12,"</f>
        <v>12,</v>
      </c>
      <c r="CR12" s="27" t="str">
        <f>"13,"</f>
        <v>13,</v>
      </c>
      <c r="CS12" s="27" t="str">
        <f>"17,"</f>
        <v>17,</v>
      </c>
      <c r="CT12" s="27" t="str">
        <f>"18,"</f>
        <v>18,</v>
      </c>
      <c r="CU12" s="27" t="str">
        <f>"25,"</f>
        <v>25,</v>
      </c>
      <c r="CV12" s="27" t="str">
        <f>"27,"</f>
        <v>27,</v>
      </c>
      <c r="CW12" s="27" t="str">
        <f>"28,"</f>
        <v>28,</v>
      </c>
      <c r="CX12" s="27" t="str">
        <f>"29,"</f>
        <v>29,</v>
      </c>
      <c r="CY12" s="27" t="str">
        <f>"34,"</f>
        <v>34,</v>
      </c>
      <c r="CZ12" s="28"/>
      <c r="DA12" s="42"/>
      <c r="DB12" s="62"/>
      <c r="DC12" s="85">
        <v>8</v>
      </c>
      <c r="DD12" s="141">
        <v>4</v>
      </c>
      <c r="DE12" s="138">
        <v>14</v>
      </c>
      <c r="DF12" s="178" t="s">
        <v>36</v>
      </c>
      <c r="DG12" s="179"/>
      <c r="DH12" s="179"/>
      <c r="DI12" s="179"/>
      <c r="DJ12" s="179"/>
      <c r="DK12" s="179"/>
      <c r="DL12" s="179"/>
      <c r="DM12" s="179"/>
      <c r="DN12" s="180"/>
      <c r="DO12" s="50"/>
      <c r="DP12" s="44"/>
      <c r="DQ12" s="55"/>
      <c r="DR12" s="44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7"/>
      <c r="ED12" s="10">
        <f t="shared" ca="1" si="3"/>
        <v>24</v>
      </c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</row>
    <row r="13" spans="1:166" s="15" customFormat="1" x14ac:dyDescent="0.2">
      <c r="A13" s="79"/>
      <c r="B13" s="65" t="str">
        <f t="shared" si="0"/>
        <v/>
      </c>
      <c r="C13" s="7" t="str">
        <f t="shared" si="4"/>
        <v/>
      </c>
      <c r="D13" s="64">
        <f t="shared" si="5"/>
        <v>0</v>
      </c>
      <c r="E13" s="7" t="str">
        <f t="shared" si="1"/>
        <v>,,,,,,,,,,,,</v>
      </c>
      <c r="F13" s="75" t="str">
        <f t="shared" si="2"/>
        <v/>
      </c>
      <c r="G13" s="150" t="str">
        <f>IF(COUNTIF($F$5:$F13,"0")=0,"X","No")</f>
        <v>X</v>
      </c>
      <c r="H13" s="150" t="str">
        <f>IF(COUNTIF($F$5:$F13,"1")=0,"X","No")</f>
        <v>X</v>
      </c>
      <c r="I13" s="150" t="str">
        <f>IF(COUNTIF($F$5:$F13,"2")=0,"X","No")</f>
        <v>X</v>
      </c>
      <c r="J13" s="150" t="str">
        <f>IF(COUNTIF($F$5:$F13,"3")=0,"X","No")</f>
        <v>X</v>
      </c>
      <c r="K13" s="150" t="str">
        <f>IF(COUNTIF($F$5:$F13,"4")=0,"X","No")</f>
        <v>X</v>
      </c>
      <c r="L13" s="150" t="str">
        <f>IF(COUNTIF($F$5:$F13,"5")=0,"X","No")</f>
        <v>X</v>
      </c>
      <c r="M13" s="150" t="str">
        <f>IF(COUNTIF($F$5:$F13,"6")=0,"X","No")</f>
        <v>X</v>
      </c>
      <c r="N13" s="150" t="str">
        <f>IF(COUNTIF($F$5:$F13,"7")=0,"X","No")</f>
        <v>X</v>
      </c>
      <c r="O13" s="150" t="str">
        <f>IF(COUNTIF($F$5:$F13,"8")=0,"X","No")</f>
        <v>X</v>
      </c>
      <c r="P13" s="150" t="str">
        <f>IF(COUNTIF($F$5:$F13,"9")=0,"X","No")</f>
        <v>X</v>
      </c>
      <c r="Q13" s="159">
        <f t="shared" si="6"/>
        <v>10</v>
      </c>
      <c r="R13" s="161">
        <f t="shared" si="7"/>
        <v>0</v>
      </c>
      <c r="S13" s="161" t="str">
        <f>IF(Q13=0,"N","Y")</f>
        <v>Y</v>
      </c>
      <c r="T13" s="143" t="str">
        <f>IF($A12&lt;&gt;"",COUNTIF($F$5:F13,F13),"")</f>
        <v/>
      </c>
      <c r="U13" s="144" t="str">
        <f t="shared" si="8"/>
        <v/>
      </c>
      <c r="V13" s="109" t="str">
        <f t="shared" si="13"/>
        <v/>
      </c>
      <c r="W13" s="69"/>
      <c r="X13" s="9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83"/>
      <c r="AL13" s="83"/>
      <c r="AM13" s="64" t="b">
        <f t="shared" si="14"/>
        <v>0</v>
      </c>
      <c r="AN13" s="64" t="b">
        <f t="shared" si="15"/>
        <v>0</v>
      </c>
      <c r="AO13" s="64" t="b">
        <f t="shared" si="16"/>
        <v>0</v>
      </c>
      <c r="AP13" s="64" t="b">
        <f t="shared" si="17"/>
        <v>0</v>
      </c>
      <c r="AQ13" s="64" t="b">
        <f t="shared" si="18"/>
        <v>0</v>
      </c>
      <c r="AR13" s="64" t="b">
        <f t="shared" si="19"/>
        <v>0</v>
      </c>
      <c r="AS13" s="64" t="b">
        <f t="shared" si="20"/>
        <v>0</v>
      </c>
      <c r="AT13" s="64" t="b">
        <f t="shared" si="21"/>
        <v>0</v>
      </c>
      <c r="AU13" s="64" t="b">
        <f t="shared" si="22"/>
        <v>0</v>
      </c>
      <c r="AV13" s="64" t="b">
        <f t="shared" si="23"/>
        <v>0</v>
      </c>
      <c r="AW13" s="64" t="b">
        <f t="shared" si="24"/>
        <v>0</v>
      </c>
      <c r="AX13" s="64" t="b">
        <f t="shared" si="25"/>
        <v>0</v>
      </c>
      <c r="AY13" s="64" t="b">
        <f t="shared" si="26"/>
        <v>0</v>
      </c>
      <c r="AZ13" s="64" t="b">
        <f t="shared" si="27"/>
        <v>0</v>
      </c>
      <c r="BA13" s="13">
        <f t="shared" si="28"/>
        <v>0</v>
      </c>
      <c r="BB13" s="65">
        <f t="shared" si="29"/>
        <v>1</v>
      </c>
      <c r="BC13" s="72">
        <v>1</v>
      </c>
      <c r="BD13" s="83"/>
      <c r="BE13" s="83"/>
      <c r="BF13" s="83"/>
      <c r="BG13" s="83"/>
      <c r="BH13" s="83"/>
      <c r="BI13" s="76"/>
      <c r="BJ13" s="76"/>
      <c r="BK13" s="76"/>
      <c r="BL13" s="76"/>
      <c r="BM13" s="76"/>
      <c r="BN13" s="76"/>
      <c r="BO13" s="76"/>
      <c r="BP13" s="76"/>
      <c r="BQ13" s="76"/>
      <c r="BR13" s="64"/>
      <c r="BS13" s="64"/>
      <c r="BT13" s="64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98">
        <v>0</v>
      </c>
      <c r="CG13" s="13">
        <v>0</v>
      </c>
      <c r="CH13" s="13"/>
      <c r="CI13" s="11">
        <f t="shared" si="9"/>
        <v>0</v>
      </c>
      <c r="CJ13" s="61">
        <f t="shared" si="10"/>
        <v>0</v>
      </c>
      <c r="CK13" s="61">
        <f t="shared" si="11"/>
        <v>0</v>
      </c>
      <c r="CL13" s="61">
        <f t="shared" si="12"/>
        <v>0</v>
      </c>
      <c r="CM13" s="112">
        <v>8</v>
      </c>
      <c r="CN13" s="27" t="str">
        <f>"03,"</f>
        <v>03,</v>
      </c>
      <c r="CO13" s="27" t="str">
        <f>"07,"</f>
        <v>07,</v>
      </c>
      <c r="CP13" s="27" t="str">
        <f>"08,"</f>
        <v>08,</v>
      </c>
      <c r="CQ13" s="27" t="str">
        <f>"09,"</f>
        <v>09,</v>
      </c>
      <c r="CR13" s="27" t="str">
        <f>"12,"</f>
        <v>12,</v>
      </c>
      <c r="CS13" s="27" t="str">
        <f>"18,"</f>
        <v>18,</v>
      </c>
      <c r="CT13" s="27" t="str">
        <f>"22,"</f>
        <v>22,</v>
      </c>
      <c r="CU13" s="27" t="str">
        <f>"23,"</f>
        <v>23,</v>
      </c>
      <c r="CV13" s="27" t="str">
        <f>"28,"</f>
        <v>28,</v>
      </c>
      <c r="CW13" s="27" t="str">
        <f>"29,"</f>
        <v>29,</v>
      </c>
      <c r="CX13" s="27" t="str">
        <f>"30,"</f>
        <v>30,</v>
      </c>
      <c r="CY13" s="27" t="str">
        <f>"35,"</f>
        <v>35,</v>
      </c>
      <c r="CZ13" s="28"/>
      <c r="DA13" s="42"/>
      <c r="DB13" s="62"/>
      <c r="DC13" s="85">
        <v>9</v>
      </c>
      <c r="DD13" s="141">
        <v>1</v>
      </c>
      <c r="DE13" s="138">
        <v>21</v>
      </c>
      <c r="DF13" s="178" t="s">
        <v>40</v>
      </c>
      <c r="DG13" s="179"/>
      <c r="DH13" s="179"/>
      <c r="DI13" s="179"/>
      <c r="DJ13" s="179"/>
      <c r="DK13" s="179"/>
      <c r="DL13" s="179"/>
      <c r="DM13" s="179"/>
      <c r="DN13" s="180"/>
      <c r="DO13" s="50"/>
      <c r="DP13" s="40"/>
      <c r="DQ13" s="55"/>
      <c r="DR13" s="40"/>
      <c r="DS13" s="42"/>
      <c r="DT13" s="42"/>
      <c r="DU13"/>
      <c r="DV13"/>
      <c r="DW13" s="7"/>
      <c r="DX13"/>
      <c r="DY13"/>
      <c r="DZ13"/>
      <c r="EA13"/>
      <c r="EB13"/>
      <c r="EC13"/>
      <c r="ED13" s="10">
        <f t="shared" ca="1" si="3"/>
        <v>7</v>
      </c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</row>
    <row r="14" spans="1:166" s="15" customFormat="1" x14ac:dyDescent="0.2">
      <c r="A14" s="79"/>
      <c r="B14" s="65" t="str">
        <f t="shared" si="0"/>
        <v/>
      </c>
      <c r="C14" s="7" t="str">
        <f t="shared" ref="C14:C29" si="30">IF(AND(CJ14=0,CK14=0),"",IF(CJ14="Profit Target","profit target",IF(CK14="Stop Loss","stop loss","")))</f>
        <v/>
      </c>
      <c r="D14" s="64">
        <f t="shared" ref="D14:D29" si="31">BA14</f>
        <v>0</v>
      </c>
      <c r="E14" s="7" t="str">
        <f t="shared" si="1"/>
        <v>,,,,,,,,,,,,</v>
      </c>
      <c r="F14" s="75" t="str">
        <f t="shared" si="2"/>
        <v/>
      </c>
      <c r="G14" s="150" t="str">
        <f>IF(COUNTIF($F$5:$F14,"0")=0,"X","No")</f>
        <v>X</v>
      </c>
      <c r="H14" s="150" t="str">
        <f>IF(COUNTIF($F$5:$F14,"1")=0,"X","No")</f>
        <v>X</v>
      </c>
      <c r="I14" s="150" t="str">
        <f>IF(COUNTIF($F$5:$F14,"2")=0,"X","No")</f>
        <v>X</v>
      </c>
      <c r="J14" s="150" t="str">
        <f>IF(COUNTIF($F$5:$F14,"3")=0,"X","No")</f>
        <v>X</v>
      </c>
      <c r="K14" s="150" t="str">
        <f>IF(COUNTIF($F$5:$F14,"4")=0,"X","No")</f>
        <v>X</v>
      </c>
      <c r="L14" s="150" t="str">
        <f>IF(COUNTIF($F$5:$F14,"5")=0,"X","No")</f>
        <v>X</v>
      </c>
      <c r="M14" s="150" t="str">
        <f>IF(COUNTIF($F$5:$F14,"6")=0,"X","No")</f>
        <v>X</v>
      </c>
      <c r="N14" s="150" t="str">
        <f>IF(COUNTIF($F$5:$F14,"7")=0,"X","No")</f>
        <v>X</v>
      </c>
      <c r="O14" s="150" t="str">
        <f>IF(COUNTIF($F$5:$F14,"8")=0,"X","No")</f>
        <v>X</v>
      </c>
      <c r="P14" s="150" t="str">
        <f>IF(COUNTIF($F$5:$F14,"9")=0,"X","No")</f>
        <v>X</v>
      </c>
      <c r="Q14" s="159">
        <f t="shared" si="6"/>
        <v>10</v>
      </c>
      <c r="R14" s="161">
        <f t="shared" si="7"/>
        <v>0</v>
      </c>
      <c r="S14" s="161" t="str">
        <f t="shared" ref="S14:S77" si="32">IF(Q14=0,"N","Y")</f>
        <v>Y</v>
      </c>
      <c r="T14" s="143" t="str">
        <f>IF($A13&lt;&gt;"",COUNTIF($F$5:F14,F14),"")</f>
        <v/>
      </c>
      <c r="U14" s="144" t="str">
        <f t="shared" si="8"/>
        <v/>
      </c>
      <c r="V14" s="109" t="str">
        <f t="shared" si="13"/>
        <v/>
      </c>
      <c r="W14" s="69" t="str">
        <f>V14</f>
        <v/>
      </c>
      <c r="X14" s="9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83"/>
      <c r="AL14" s="83"/>
      <c r="AM14" s="64" t="b">
        <f t="shared" si="14"/>
        <v>0</v>
      </c>
      <c r="AN14" s="64" t="b">
        <f t="shared" si="15"/>
        <v>0</v>
      </c>
      <c r="AO14" s="64" t="b">
        <f t="shared" si="16"/>
        <v>0</v>
      </c>
      <c r="AP14" s="64" t="b">
        <f t="shared" si="17"/>
        <v>0</v>
      </c>
      <c r="AQ14" s="64" t="b">
        <f t="shared" si="18"/>
        <v>0</v>
      </c>
      <c r="AR14" s="64" t="b">
        <f t="shared" si="19"/>
        <v>0</v>
      </c>
      <c r="AS14" s="64" t="b">
        <f t="shared" si="20"/>
        <v>0</v>
      </c>
      <c r="AT14" s="64" t="b">
        <f t="shared" si="21"/>
        <v>0</v>
      </c>
      <c r="AU14" s="64" t="b">
        <f t="shared" si="22"/>
        <v>0</v>
      </c>
      <c r="AV14" s="64" t="b">
        <f t="shared" si="23"/>
        <v>0</v>
      </c>
      <c r="AW14" s="64" t="b">
        <f t="shared" si="24"/>
        <v>0</v>
      </c>
      <c r="AX14" s="64" t="b">
        <f t="shared" si="25"/>
        <v>0</v>
      </c>
      <c r="AY14" s="64" t="b">
        <f t="shared" si="26"/>
        <v>0</v>
      </c>
      <c r="AZ14" s="64" t="b">
        <f t="shared" si="27"/>
        <v>0</v>
      </c>
      <c r="BA14" s="13">
        <f t="shared" si="28"/>
        <v>0</v>
      </c>
      <c r="BB14" s="65">
        <f t="shared" si="29"/>
        <v>1</v>
      </c>
      <c r="BC14" s="72" t="str">
        <f>IF($A13&lt;&gt;"",IF(OR(CJ13&lt;&gt;0,CK13&lt;&gt;0),"",$DD$5),"")</f>
        <v/>
      </c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64">
        <f t="shared" ref="BR14:CD14" si="33">IF($A14&lt;&gt;"",IF(ABS($A14)=ABS(LEFT(BD14,2)),35*$BC14,-1*$BC14),0)</f>
        <v>0</v>
      </c>
      <c r="BS14" s="64">
        <f t="shared" si="33"/>
        <v>0</v>
      </c>
      <c r="BT14" s="64">
        <f t="shared" si="33"/>
        <v>0</v>
      </c>
      <c r="BU14" s="64">
        <f t="shared" si="33"/>
        <v>0</v>
      </c>
      <c r="BV14" s="64">
        <f t="shared" si="33"/>
        <v>0</v>
      </c>
      <c r="BW14" s="64">
        <f t="shared" si="33"/>
        <v>0</v>
      </c>
      <c r="BX14" s="64">
        <f t="shared" si="33"/>
        <v>0</v>
      </c>
      <c r="BY14" s="64">
        <f t="shared" si="33"/>
        <v>0</v>
      </c>
      <c r="BZ14" s="64">
        <f t="shared" si="33"/>
        <v>0</v>
      </c>
      <c r="CA14" s="64">
        <f t="shared" si="33"/>
        <v>0</v>
      </c>
      <c r="CB14" s="64">
        <f t="shared" si="33"/>
        <v>0</v>
      </c>
      <c r="CC14" s="64">
        <f t="shared" si="33"/>
        <v>0</v>
      </c>
      <c r="CD14" s="64">
        <f t="shared" si="33"/>
        <v>0</v>
      </c>
      <c r="CE14" s="64">
        <f>IF($BC14&lt;&gt;"",IF(BQ14&lt;&gt;"",IF(ABS($A14)=ABS(LEFT(BQ14,2)),35*$BC14,-1*$BC14),0),0)</f>
        <v>0</v>
      </c>
      <c r="CF14" s="99">
        <v>0</v>
      </c>
      <c r="CG14" s="13">
        <v>0</v>
      </c>
      <c r="CH14" s="11">
        <f t="shared" ref="CH14:CH45" si="34">IF(A14&lt;&gt;"",CG14+CH13,0)</f>
        <v>0</v>
      </c>
      <c r="CI14" s="11">
        <f t="shared" si="9"/>
        <v>0</v>
      </c>
      <c r="CJ14" s="61">
        <f t="shared" si="10"/>
        <v>0</v>
      </c>
      <c r="CK14" s="61">
        <f t="shared" si="11"/>
        <v>0</v>
      </c>
      <c r="CL14" s="61">
        <f t="shared" si="12"/>
        <v>0</v>
      </c>
      <c r="CM14" s="112">
        <v>9</v>
      </c>
      <c r="CN14" s="27" t="str">
        <f>"04,"</f>
        <v>04,</v>
      </c>
      <c r="CO14" s="27" t="str">
        <f>"07,"</f>
        <v>07,</v>
      </c>
      <c r="CP14" s="27" t="str">
        <f>"09,"</f>
        <v>09,</v>
      </c>
      <c r="CQ14" s="27" t="str">
        <f>"14,"</f>
        <v>14,</v>
      </c>
      <c r="CR14" s="27" t="str">
        <f>"15,"</f>
        <v>15,</v>
      </c>
      <c r="CS14" s="27" t="str">
        <f>"18,"</f>
        <v>18,</v>
      </c>
      <c r="CT14" s="27" t="str">
        <f>"19,"</f>
        <v>19,</v>
      </c>
      <c r="CU14" s="27" t="str">
        <f>"21,"</f>
        <v>21,</v>
      </c>
      <c r="CV14" s="27" t="str">
        <f>"22,"</f>
        <v>22,</v>
      </c>
      <c r="CW14" s="27" t="str">
        <f>"28,"</f>
        <v>28,</v>
      </c>
      <c r="CX14" s="27" t="str">
        <f>"29,"</f>
        <v>29,</v>
      </c>
      <c r="CY14" s="27" t="str">
        <f>"31,"</f>
        <v>31,</v>
      </c>
      <c r="CZ14" s="28"/>
      <c r="DA14" s="42"/>
      <c r="DB14" s="62"/>
      <c r="DC14" s="85">
        <v>10</v>
      </c>
      <c r="DD14" s="141">
        <v>2</v>
      </c>
      <c r="DE14" s="138">
        <v>31</v>
      </c>
      <c r="DF14" s="178" t="s">
        <v>43</v>
      </c>
      <c r="DG14" s="179"/>
      <c r="DH14" s="179"/>
      <c r="DI14" s="179"/>
      <c r="DJ14" s="179"/>
      <c r="DK14" s="179"/>
      <c r="DL14" s="179"/>
      <c r="DM14" s="179"/>
      <c r="DN14" s="180"/>
      <c r="DO14" s="50"/>
      <c r="DP14" s="40"/>
      <c r="DQ14" s="55"/>
      <c r="DR14" s="40"/>
      <c r="DS14" s="42"/>
      <c r="DT14" s="42"/>
      <c r="DU14"/>
      <c r="DV14"/>
      <c r="DW14" s="7"/>
      <c r="DX14"/>
      <c r="DY14"/>
      <c r="DZ14"/>
      <c r="EA14"/>
      <c r="EB14"/>
      <c r="EC14"/>
      <c r="ED14" s="10">
        <f t="shared" ca="1" si="3"/>
        <v>30</v>
      </c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</row>
    <row r="15" spans="1:166" s="15" customFormat="1" x14ac:dyDescent="0.2">
      <c r="A15" s="79"/>
      <c r="B15" s="65" t="str">
        <f t="shared" si="0"/>
        <v/>
      </c>
      <c r="C15" s="7" t="str">
        <f t="shared" si="30"/>
        <v/>
      </c>
      <c r="D15" s="64">
        <f t="shared" si="31"/>
        <v>0</v>
      </c>
      <c r="E15" s="7" t="str">
        <f t="shared" si="1"/>
        <v>,,,,,,,,,,,,</v>
      </c>
      <c r="F15" s="75" t="str">
        <f t="shared" si="2"/>
        <v/>
      </c>
      <c r="G15" s="150" t="str">
        <f>IF(COUNTIF($F$5:$F15,"0")=0,"X","No")</f>
        <v>X</v>
      </c>
      <c r="H15" s="150" t="str">
        <f>IF(COUNTIF($F$5:$F15,"1")=0,"X","No")</f>
        <v>X</v>
      </c>
      <c r="I15" s="150" t="str">
        <f>IF(COUNTIF($F$5:$F15,"2")=0,"X","No")</f>
        <v>X</v>
      </c>
      <c r="J15" s="150" t="str">
        <f>IF(COUNTIF($F$5:$F15,"3")=0,"X","No")</f>
        <v>X</v>
      </c>
      <c r="K15" s="150" t="str">
        <f>IF(COUNTIF($F$5:$F15,"4")=0,"X","No")</f>
        <v>X</v>
      </c>
      <c r="L15" s="150" t="str">
        <f>IF(COUNTIF($F$5:$F15,"5")=0,"X","No")</f>
        <v>X</v>
      </c>
      <c r="M15" s="150" t="str">
        <f>IF(COUNTIF($F$5:$F15,"6")=0,"X","No")</f>
        <v>X</v>
      </c>
      <c r="N15" s="150" t="str">
        <f>IF(COUNTIF($F$5:$F15,"7")=0,"X","No")</f>
        <v>X</v>
      </c>
      <c r="O15" s="150" t="str">
        <f>IF(COUNTIF($F$5:$F15,"8")=0,"X","No")</f>
        <v>X</v>
      </c>
      <c r="P15" s="150" t="str">
        <f>IF(COUNTIF($F$5:$F15,"9")=0,"X","No")</f>
        <v>X</v>
      </c>
      <c r="Q15" s="159">
        <f t="shared" si="6"/>
        <v>10</v>
      </c>
      <c r="R15" s="161">
        <f t="shared" si="7"/>
        <v>0</v>
      </c>
      <c r="S15" s="161" t="str">
        <f t="shared" si="32"/>
        <v>Y</v>
      </c>
      <c r="T15" s="143" t="str">
        <f>IF($A14&lt;&gt;"",COUNTIF($F$15:F15,F15),"")</f>
        <v/>
      </c>
      <c r="U15" s="144" t="str">
        <f t="shared" si="8"/>
        <v/>
      </c>
      <c r="V15" s="64" t="str">
        <f t="shared" si="13"/>
        <v/>
      </c>
      <c r="W15" s="117" t="str">
        <f>W14</f>
        <v/>
      </c>
      <c r="X15" s="99" t="str">
        <f t="shared" ref="X15:X46" si="35">IF($A14&lt;&gt;"",IF(OR($CJ14&lt;&gt;0,$CK14&lt;&gt;0),"",IF($CL$3=2,VLOOKUP($BB14,$DC$5:$DD$25,2),1)),"")</f>
        <v/>
      </c>
      <c r="Y15" s="122" t="str">
        <f>IF($A14&lt;&gt;"",IF(OR($CJ14&lt;&gt;0,$CK14&lt;&gt;0,$CF14&lt;$BA$3),"",IF(W14="","",IF(AND($CL$1=1,$CL$2=1),VLOOKUP($W14,$CM$16:$CQ$25,2),IF(AND($CL$1=1,$CL$2=2),VLOOKUP($W14,$CM$5:$CY$14,2),"")))),"")</f>
        <v/>
      </c>
      <c r="Z15" s="122" t="str">
        <f>IF($A14&lt;&gt;"",IF(OR($CJ14&lt;&gt;0,$CK14&lt;&gt;0,$CF14&lt;$BA$3),"",IF($W14="","",IF(AND($CL$1=1,$CL$2=1),VLOOKUP($W14,$CM$16:$CQ$25,3),IF(AND($CL$1=1,$CL$2=2),VLOOKUP($W14,$CM$5:$CY$14,3),"")))),"")</f>
        <v/>
      </c>
      <c r="AA15" s="122" t="str">
        <f>IF($A14&lt;&gt;"",IF(OR($CJ14&lt;&gt;0,$CK14&lt;&gt;0,$CF14&lt;$BA$3),"",IF($W14="","",IF(AND($CL$1=1,$CL$2=1),VLOOKUP($W14,$CM$16:$CQ$25,4),IF(AND($CL$1=1,$CL$2=2),VLOOKUP($W14,$CM$5:$CY$14,4),"")))),"")</f>
        <v/>
      </c>
      <c r="AB15" s="122" t="str">
        <f>IF($A14&lt;&gt;"",IF(OR($CJ14&lt;&gt;0,$CK14&lt;&gt;0,$CF14&lt;$BA$3),"",IF($W14="","",IF(AND($W14&gt;6,$CL$2=1),"",IF(AND($CL$1=1,$CL$2=1),VLOOKUP($W14,$CM$16:$CQ$25,5),IF(AND($CL$1=1,$CL$2=2),VLOOKUP($W14,$CM$5:$CY$14,5),""))))),"")</f>
        <v/>
      </c>
      <c r="AC15" s="122" t="str">
        <f>IF($A14&lt;&gt;"",IF(OR($CL$2=1,$CJ14&lt;&gt;0,$CK14&lt;&gt;0,$CF14&lt;$BA$3),"",IF($W14="","",IF(AND($CL$1=1,$CL$2=2),VLOOKUP($W14,$CM$5:$CY$14,6),""))),"")</f>
        <v/>
      </c>
      <c r="AD15" s="122" t="str">
        <f>IF($A14&lt;&gt;"",IF(OR($CL$2=1,$CJ14&lt;&gt;0,$CK14&lt;&gt;0,$CF14&lt;$BA$3),"",IF($W14="","",IF(AND($CL$1=1,$CL$2=2),VLOOKUP($W14,$CM$5:$CY$14,7),""))),"")</f>
        <v/>
      </c>
      <c r="AE15" s="122" t="str">
        <f>IF($A14&lt;&gt;"",IF(OR($CL$2=1,$CJ14&lt;&gt;0,$CK14&lt;&gt;0,$CF14&lt;$BA$3),"",IF($W14="","",IF(AND($CL$1=1,$CL$2=2),VLOOKUP($W14,$CM$5:$CY$14,8),""))),"")</f>
        <v/>
      </c>
      <c r="AF15" s="122" t="str">
        <f>IF($A14&lt;&gt;"",IF(OR($CL$2=1,$CJ14&lt;&gt;0,$CK14&lt;&gt;0,$CF14&lt;$BA$3),"",IF($W14="","",IF(AND($CL$1=1,$CL$2=2),VLOOKUP($W14,$CM$5:$CY$14,9),""))),"")</f>
        <v/>
      </c>
      <c r="AG15" s="122" t="str">
        <f>IF($A14&lt;&gt;"",IF(OR($CL$2=1,$CJ14&lt;&gt;0,$CK14&lt;&gt;0,$CF14&lt;$BA$3),"",IF($W14="","",IF(AND($CL$1=1,$CL$2=2),VLOOKUP($W14,$CM$5:$CY$14,10),""))),"")</f>
        <v/>
      </c>
      <c r="AH15" s="122" t="str">
        <f>IF($A14&lt;&gt;"",IF(OR($CL$2=1,$CJ14&lt;&gt;0,$CK14&lt;&gt;0,$CF14&lt;$BA$3),"",IF($W14="","",IF(AND($CL$1=1,$CL$2=2),VLOOKUP($W14,$CM$5:$CY$14,11),""))),"")</f>
        <v/>
      </c>
      <c r="AI15" s="122" t="str">
        <f>IF($A14&lt;&gt;"",IF(OR($CL$2=1,$CJ14&lt;&gt;0,$CK14&lt;&gt;0,$CF14&lt;$BA$3),"",IF($W14="","",IF(AND($CL$1=1,$CL$2=2),VLOOKUP($W14,$CM$5:$CY$14,12),""))),"")</f>
        <v/>
      </c>
      <c r="AJ15" s="122" t="str">
        <f>IF($A14&lt;&gt;"",IF(OR($CL$2=1,$CJ14&lt;&gt;0,$CK14&lt;&gt;0,$CF14&lt;$BA$3),"",IF($W14="","",IF(AND($CL$1=1,$CL$2=2),VLOOKUP($W14,$CM$5:$CY$14,13),""))),"")</f>
        <v/>
      </c>
      <c r="AK15" s="83"/>
      <c r="AL15" s="83"/>
      <c r="AM15" s="64" t="b">
        <f t="shared" si="14"/>
        <v>0</v>
      </c>
      <c r="AN15" s="64" t="b">
        <f t="shared" si="15"/>
        <v>0</v>
      </c>
      <c r="AO15" s="64" t="b">
        <f t="shared" si="16"/>
        <v>0</v>
      </c>
      <c r="AP15" s="64" t="b">
        <f t="shared" si="17"/>
        <v>0</v>
      </c>
      <c r="AQ15" s="64" t="b">
        <f t="shared" si="18"/>
        <v>0</v>
      </c>
      <c r="AR15" s="64" t="b">
        <f t="shared" si="19"/>
        <v>0</v>
      </c>
      <c r="AS15" s="64" t="b">
        <f t="shared" si="20"/>
        <v>0</v>
      </c>
      <c r="AT15" s="64" t="b">
        <f t="shared" si="21"/>
        <v>0</v>
      </c>
      <c r="AU15" s="64" t="b">
        <f t="shared" si="22"/>
        <v>0</v>
      </c>
      <c r="AV15" s="64" t="b">
        <f t="shared" si="23"/>
        <v>0</v>
      </c>
      <c r="AW15" s="64" t="b">
        <f t="shared" si="24"/>
        <v>0</v>
      </c>
      <c r="AX15" s="64" t="b">
        <f t="shared" si="25"/>
        <v>0</v>
      </c>
      <c r="AY15" s="64" t="b">
        <f t="shared" si="26"/>
        <v>0</v>
      </c>
      <c r="AZ15" s="64" t="b">
        <f t="shared" si="27"/>
        <v>0</v>
      </c>
      <c r="BA15" s="13">
        <f t="shared" si="28"/>
        <v>0</v>
      </c>
      <c r="BB15" s="65">
        <f t="shared" si="29"/>
        <v>1</v>
      </c>
      <c r="BC15" s="122" t="str">
        <f t="shared" ref="BC15:BC46" si="36">IF($A14&lt;&gt;"",IF(OR($CJ14&lt;&gt;0,$CK14&lt;&gt;0),"",IF($CL$3=2,VLOOKUP($BB14,$DC$5:$DD$25,2))),"")</f>
        <v/>
      </c>
      <c r="BD15" s="122" t="str">
        <f>IF($A14&lt;&gt;"",IF(OR($CJ14&lt;&gt;0,$CK14&lt;&gt;0),"",IF(CG14="","",IF(AND($CL$1=1,$CL$2=1),VLOOKUP($W14,$CM$16:$CQ$25,2),IF(AND($CL$1=1,$CL$2=2),VLOOKUP($W14,$CM$5:$CY$14,2),"")))),"")</f>
        <v/>
      </c>
      <c r="BE15" s="122" t="str">
        <f>IF($A14&lt;&gt;"",IF(OR($CJ14&lt;&gt;0,$CK14&lt;&gt;0),"",IF($W14="","",IF(AND($CL$1=1,$CL$2=1),VLOOKUP($W14,$CM$16:$CQ$25,3),IF(AND($CL$1=1,$CL$2=2),VLOOKUP($W14,$CM$5:$CY$14,3),"")))),"")</f>
        <v/>
      </c>
      <c r="BF15" s="122" t="str">
        <f>IF($A14&lt;&gt;"",IF(OR($CJ14&lt;&gt;0,$CK14&lt;&gt;0),"",IF($W14="","",IF(AND($CL$1=1,$CL$2=1),VLOOKUP($W14,$CM$16:$CQ$25,4),IF(AND($CL$1=1,$CL$2=2),VLOOKUP($W14,$CM$5:$CY$14,4),"")))),"")</f>
        <v/>
      </c>
      <c r="BG15" s="122" t="str">
        <f>IF($A14&lt;&gt;"",IF(OR($CJ14&lt;&gt;0,$CK14&lt;&gt;0),"",IF($W14="","",IF(AND($W14&gt;6,$CL$2=1),"",IF(AND($CL$1=1,$CL$2=1),VLOOKUP($W14,$CM$16:$CQ$25,5),IF(AND($CL$1=1,$CL$2=2),VLOOKUP($W14,$CM$5:$CY$14,5),""))))),"")</f>
        <v/>
      </c>
      <c r="BH15" s="122" t="str">
        <f>IF($A14&lt;&gt;"",IF(OR($CL$2=1,$CJ14&lt;&gt;0,$CK14&lt;&gt;0),"",IF($W14="","",IF(AND($CL$1=1,$CL$2=2),VLOOKUP($W14,$CM$5:$CY$14,6),""))),"")</f>
        <v/>
      </c>
      <c r="BI15" s="122" t="str">
        <f>IF($A14&lt;&gt;"",IF(OR($CL$2=1,$CJ14&lt;&gt;0,$CK14&lt;&gt;0),"",IF($W14="","",IF(AND($CL$1=1,$CL$2=2),VLOOKUP($W14,$CM$5:$CY$14,7),""))),"")</f>
        <v/>
      </c>
      <c r="BJ15" s="122" t="str">
        <f>IF($A14&lt;&gt;"",IF(OR($CL$2=1,$CJ14&lt;&gt;0,$CK14&lt;&gt;0),"",IF($W14="","",IF(AND($CL$1=1,$CL$2=2),VLOOKUP($W14,$CM$5:$CY$14,8),""))),"")</f>
        <v/>
      </c>
      <c r="BK15" s="122" t="str">
        <f>IF($A14&lt;&gt;"",IF(OR($CL$2=1,$CJ14&lt;&gt;0,$CK14&lt;&gt;0),"",IF($W14="","",IF(AND($CL$1=1,$CL$2=2),VLOOKUP($W14,$CM$5:$CY$14,9),""))),"")</f>
        <v/>
      </c>
      <c r="BL15" s="122" t="str">
        <f>IF($A14&lt;&gt;"",IF(OR($CL$2=1,$CJ14&lt;&gt;0,$CK14&lt;&gt;0),"",IF($W14="","",IF(AND($CL$1=1,$CL$2=2),VLOOKUP($W14,$CM$5:$CY$14,10),""))),"")</f>
        <v/>
      </c>
      <c r="BM15" s="122" t="str">
        <f>IF($A14&lt;&gt;"",IF(OR($CL$2=1,$CJ14&lt;&gt;0,$CK14&lt;&gt;0),"",IF($W14="","",IF(AND($CL$1=1,$CL$2=2),VLOOKUP($W14,$CM$5:$CY$14,11),""))),"")</f>
        <v/>
      </c>
      <c r="BN15" s="122" t="str">
        <f>IF($A14&lt;&gt;"",IF(OR($CL$2=1,$CJ14&lt;&gt;0,$CK14&lt;&gt;0),"",IF($W14="","",IF(AND($CL$1=1,$CL$2=2),VLOOKUP($W14,$CM$5:$CY$14,12),""))),"")</f>
        <v/>
      </c>
      <c r="BO15" s="122" t="str">
        <f>IF($A14&lt;&gt;"",IF(OR($CL$2=1,$CJ14&lt;&gt;0,$CK14&lt;&gt;0),"",IF($W14="","",IF(AND($CL$1=1,$CL$2=2),VLOOKUP($W14,$CM$5:$CY$14,13),""))),"")</f>
        <v/>
      </c>
      <c r="BP15" s="83"/>
      <c r="BQ15" s="83"/>
      <c r="BR15" s="64" t="b">
        <f t="shared" ref="BR15:BR46" si="37">IF($A15&lt;&gt;"",IF(BD15&lt;&gt;"",IF(ABS($A15)=ABS(LEFT(BD15,2)),35*$X15,-1*$X15),0))</f>
        <v>0</v>
      </c>
      <c r="BS15" s="64" t="b">
        <f t="shared" ref="BS15:BS46" si="38">IF($A15&lt;&gt;"",IF(BE15&lt;&gt;"",IF(ABS($A15)=ABS(LEFT(BE15,2)),35*$X15,-1*$X15),0))</f>
        <v>0</v>
      </c>
      <c r="BT15" s="64" t="b">
        <f t="shared" ref="BT15:BT46" si="39">IF($A15&lt;&gt;"",IF(BF15&lt;&gt;"",IF(ABS($A15)=ABS(LEFT(BF15,2)),35*$X15,-1*$X15),0))</f>
        <v>0</v>
      </c>
      <c r="BU15" s="64" t="b">
        <f t="shared" ref="BU15:BU46" si="40">IF($A15&lt;&gt;"",IF(BG15&lt;&gt;"",IF(ABS($A15)=ABS(LEFT(BG15,2)),35*$X15,-1*$X15),0))</f>
        <v>0</v>
      </c>
      <c r="BV15" s="64" t="b">
        <f t="shared" ref="BV15:BV46" si="41">IF($A15&lt;&gt;"",IF(BH15&lt;&gt;"",IF(ABS($A15)=ABS(LEFT(BH15,2)),35*$X15,-1*$X15),0))</f>
        <v>0</v>
      </c>
      <c r="BW15" s="64" t="b">
        <f t="shared" ref="BW15:BW46" si="42">IF($A15&lt;&gt;"",IF(BI15&lt;&gt;"",IF(ABS($A15)=ABS(LEFT(BI15,2)),35*$X15,-1*$X15),0))</f>
        <v>0</v>
      </c>
      <c r="BX15" s="64" t="b">
        <f t="shared" ref="BX15:BX46" si="43">IF($A15&lt;&gt;"",IF(BJ15&lt;&gt;"",IF(ABS($A15)=ABS(LEFT(BJ15,2)),35*$X15,-1*$X15),0))</f>
        <v>0</v>
      </c>
      <c r="BY15" s="64" t="b">
        <f t="shared" ref="BY15:BY46" si="44">IF($A15&lt;&gt;"",IF(BK15&lt;&gt;"",IF(ABS($A15)=ABS(LEFT(BK15,2)),35*$X15,-1*$X15),0))</f>
        <v>0</v>
      </c>
      <c r="BZ15" s="64" t="b">
        <f t="shared" ref="BZ15:BZ46" si="45">IF($A15&lt;&gt;"",IF(BL15&lt;&gt;"",IF(ABS($A15)=ABS(LEFT(BL15,2)),35*$X15,-1*$X15),0))</f>
        <v>0</v>
      </c>
      <c r="CA15" s="64" t="b">
        <f t="shared" ref="CA15:CA46" si="46">IF($A15&lt;&gt;"",IF(BM15&lt;&gt;"",IF(ABS($A15)=ABS(LEFT(BM15,2)),35*$X15,-1*$X15),0))</f>
        <v>0</v>
      </c>
      <c r="CB15" s="64" t="b">
        <f t="shared" ref="CB15:CB46" si="47">IF($A15&lt;&gt;"",IF(BN15&lt;&gt;"",IF(ABS($A15)=ABS(LEFT(BN15,2)),35*$X15,-1*$X15),0))</f>
        <v>0</v>
      </c>
      <c r="CC15" s="64" t="b">
        <f t="shared" ref="CC15:CC46" si="48">IF($A15&lt;&gt;"",IF(BO15&lt;&gt;"",IF(ABS($A15)=ABS(LEFT(BO15,2)),35*$X15,-1*$X15),0))</f>
        <v>0</v>
      </c>
      <c r="CD15" s="64" t="b">
        <f t="shared" ref="CD15:CD46" si="49">IF($A15&lt;&gt;"",IF(BP15&lt;&gt;"",IF(ABS($A15)=ABS(LEFT(BP15,2)),35*$X15,-1*$X15),0))</f>
        <v>0</v>
      </c>
      <c r="CE15" s="64" t="b">
        <f t="shared" ref="CE15:CE46" si="50">IF($A15&lt;&gt;"",IF(BQ15&lt;&gt;"",IF(ABS($A15)=ABS(LEFT(BQ15,2)),35*$X15,-1*$X15),0))</f>
        <v>0</v>
      </c>
      <c r="CF15" s="99">
        <f t="shared" ref="CF15:CF22" si="51">IF(CG15&lt;0,CF14+1,0)</f>
        <v>0</v>
      </c>
      <c r="CG15" s="13">
        <f t="shared" ref="CG15:CG46" si="52">IF($A15&lt;&gt;"",IF(OR($CJ14&lt;&gt;0,$CK14&lt;&gt;0),0,SUM(BR15:CC15)),0)</f>
        <v>0</v>
      </c>
      <c r="CH15" s="11">
        <f t="shared" si="34"/>
        <v>0</v>
      </c>
      <c r="CI15" s="11">
        <f t="shared" si="9"/>
        <v>0</v>
      </c>
      <c r="CJ15" s="61">
        <f t="shared" ref="CJ15:CJ46" si="53">IF($A15&lt;&gt;"",IF(CJ14&gt;0,CJ14,IF(AND($CL$1=2,S15="N"),"Profit Target",IF(CI15&gt;=$BA$1,"Profit Target",0))),0)</f>
        <v>0</v>
      </c>
      <c r="CK15" s="61">
        <f t="shared" si="11"/>
        <v>0</v>
      </c>
      <c r="CL15" s="61">
        <f t="shared" si="12"/>
        <v>0</v>
      </c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DA15" s="40"/>
      <c r="DB15" s="43"/>
      <c r="DC15" s="85">
        <v>11</v>
      </c>
      <c r="DD15" s="141">
        <v>3</v>
      </c>
      <c r="DE15" s="138">
        <v>47</v>
      </c>
      <c r="DF15" s="178" t="s">
        <v>44</v>
      </c>
      <c r="DG15" s="179"/>
      <c r="DH15" s="179"/>
      <c r="DI15" s="179"/>
      <c r="DJ15" s="179"/>
      <c r="DK15" s="179"/>
      <c r="DL15" s="179"/>
      <c r="DM15" s="179"/>
      <c r="DN15" s="180"/>
      <c r="DO15" s="50"/>
      <c r="DP15" s="40"/>
      <c r="DQ15" s="55"/>
      <c r="DR15" s="40"/>
      <c r="DS15" s="42"/>
      <c r="DT15" s="42"/>
      <c r="DU15"/>
      <c r="DV15"/>
      <c r="DW15" s="7"/>
      <c r="DX15"/>
      <c r="DY15"/>
      <c r="DZ15"/>
      <c r="EA15"/>
      <c r="EB15"/>
      <c r="EC15"/>
      <c r="ED15" s="10">
        <f t="shared" ca="1" si="3"/>
        <v>3</v>
      </c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</row>
    <row r="16" spans="1:166" s="15" customFormat="1" x14ac:dyDescent="0.2">
      <c r="A16" s="79"/>
      <c r="B16" s="65" t="str">
        <f t="shared" si="0"/>
        <v/>
      </c>
      <c r="C16" s="7" t="str">
        <f t="shared" si="30"/>
        <v/>
      </c>
      <c r="D16" s="64">
        <f t="shared" si="31"/>
        <v>0</v>
      </c>
      <c r="E16" s="7" t="str">
        <f t="shared" si="1"/>
        <v>,,,,,,,,,,,,</v>
      </c>
      <c r="F16" s="75" t="str">
        <f t="shared" si="2"/>
        <v/>
      </c>
      <c r="G16" s="150" t="str">
        <f>IF(COUNTIF($F$5:$F16,"0")=0,"X","No")</f>
        <v>X</v>
      </c>
      <c r="H16" s="150" t="str">
        <f>IF(COUNTIF($F$5:$F16,"1")=0,"X","No")</f>
        <v>X</v>
      </c>
      <c r="I16" s="150" t="str">
        <f>IF(COUNTIF($F$5:$F16,"2")=0,"X","No")</f>
        <v>X</v>
      </c>
      <c r="J16" s="150" t="str">
        <f>IF(COUNTIF($F$5:$F16,"3")=0,"X","No")</f>
        <v>X</v>
      </c>
      <c r="K16" s="150" t="str">
        <f>IF(COUNTIF($F$5:$F16,"4")=0,"X","No")</f>
        <v>X</v>
      </c>
      <c r="L16" s="150" t="str">
        <f>IF(COUNTIF($F$5:$F16,"5")=0,"X","No")</f>
        <v>X</v>
      </c>
      <c r="M16" s="150" t="str">
        <f>IF(COUNTIF($F$5:$F16,"6")=0,"X","No")</f>
        <v>X</v>
      </c>
      <c r="N16" s="150" t="str">
        <f>IF(COUNTIF($F$5:$F16,"7")=0,"X","No")</f>
        <v>X</v>
      </c>
      <c r="O16" s="150" t="str">
        <f>IF(COUNTIF($F$5:$F16,"8")=0,"X","No")</f>
        <v>X</v>
      </c>
      <c r="P16" s="150" t="str">
        <f>IF(COUNTIF($F$5:$F16,"9")=0,"X","No")</f>
        <v>X</v>
      </c>
      <c r="Q16" s="159">
        <f t="shared" si="6"/>
        <v>10</v>
      </c>
      <c r="R16" s="161">
        <f t="shared" si="7"/>
        <v>0</v>
      </c>
      <c r="S16" s="161" t="str">
        <f t="shared" si="32"/>
        <v>Y</v>
      </c>
      <c r="T16" s="143" t="str">
        <f>IF($A15&lt;&gt;"",COUNTIF($F$15:F16,F16),"")</f>
        <v/>
      </c>
      <c r="U16" s="144" t="str">
        <f t="shared" si="8"/>
        <v/>
      </c>
      <c r="V16" s="64" t="str">
        <f t="shared" si="13"/>
        <v/>
      </c>
      <c r="W16" s="117" t="str">
        <f t="shared" ref="W16:W23" si="54">W15</f>
        <v/>
      </c>
      <c r="X16" s="99" t="str">
        <f t="shared" si="35"/>
        <v/>
      </c>
      <c r="Y16" s="116" t="str">
        <f t="shared" ref="Y16:Y24" si="55">IF($A15&lt;&gt;"",IF(OR($CI15&gt;0,$CJ15&lt;&gt;0,$CK15&lt;&gt;0,$CF15&lt;$BA$3),"",IF(Y15&lt;&gt;"",Y15,IF($W15="","",IF(AND($CL$1=1,$CL$2=1),VLOOKUP($W15,$CM$16:$CQ$25,2),IF(AND($CL$1=1,$CL$2=2),VLOOKUP($W15,$CM$5:$CY$14,2),""))))),"")</f>
        <v/>
      </c>
      <c r="Z16" s="116" t="str">
        <f t="shared" ref="Z16:Z24" si="56">IF($A15&lt;&gt;"",IF(OR($CI15&gt;0,$CJ15&lt;&gt;0,$CK15&lt;&gt;0,$CF15&lt;$BA$3),"",IF(Z15&lt;&gt;"",Z15,IF($W15="","",IF(AND($CL$1=1,$CL$2=1),VLOOKUP($W15,$CM$16:$CQ$25,3),IF(AND($CL$1=1,$CL$2=2),VLOOKUP($W15,$CM$5:$CY$14,3),""))))),"")</f>
        <v/>
      </c>
      <c r="AA16" s="116" t="str">
        <f t="shared" ref="AA16:AA24" si="57">IF($A15&lt;&gt;"",IF(OR($CI15&gt;0,$CJ15&lt;&gt;0,$CK15&lt;&gt;0,$CF15&lt;$BA$3),"",IF(AA15&lt;&gt;"",AA15,IF($W15="","",IF(AND($CL$1=1,$CL$2=1),VLOOKUP($W15,$CM$16:$CQ$25,4),IF(AND($CL$1=1,$CL$2=2),VLOOKUP($W15,$CM$5:$CY$14,4),""))))),"")</f>
        <v/>
      </c>
      <c r="AB16" s="116" t="str">
        <f t="shared" ref="AB16:AB24" si="58">IF($A15&lt;&gt;"",IF(OR($CI15&gt;0,$CJ15&lt;&gt;0,$CK15&lt;&gt;0,$CF15&lt;$BA$3),"",IF(AB15&lt;&gt;"",AB15,IF($W15="","",IF(AND($W15&gt;6,$CL$2=1),"",IF(AND($CL$1=1,$CL$2=1),VLOOKUP($W15,$CM$16:$CQ$25,5),IF(AND($CL$1=1,$CL$2=2),VLOOKUP($W15,$CM$5:$CY$14,5),"")))))),"")</f>
        <v/>
      </c>
      <c r="AC16" s="116" t="str">
        <f t="shared" ref="AC16:AC24" si="59">IF($A15&lt;&gt;"",IF(OR($CL$2=1,$CI15&gt;0,$CJ15&lt;&gt;0,$CK15&lt;&gt;0,$CF15&lt;$BA$3),"",IF(AC15&lt;&gt;"",AC15,IF($W15="","",IF(AND($CL$1=1,$CL$2=1),VLOOKUP($W15,$CM$16:$CQ$25,6),IF(AND($CL$1=1,$CL$2=2),VLOOKUP($W15,$CM$5:$CY$14,6),""))))),"")</f>
        <v/>
      </c>
      <c r="AD16" s="116" t="str">
        <f t="shared" ref="AD16:AD24" si="60">IF($A15&lt;&gt;"",IF(OR($CL$2=1,$CI15&gt;0,$CJ15&lt;&gt;0,$CK15&lt;&gt;0,$CF15&lt;$BA$3),"",IF(AD15&lt;&gt;"",AD15,IF($W15="","",IF(AND($CL$1=1,$CL$2=1),VLOOKUP($W15,$CM$16:$CQ$25,7),IF(AND($CL$1=1,$CL$2=2),VLOOKUP($W15,$CM$5:$CY$14,7),""))))),"")</f>
        <v/>
      </c>
      <c r="AE16" s="116" t="str">
        <f t="shared" ref="AE16:AE24" si="61">IF($A15&lt;&gt;"",IF(OR($CL$2=1,$CI15&gt;0,$CJ15&lt;&gt;0,$CK15&lt;&gt;0,$CF15&lt;$BA$3),"",IF(AE15&lt;&gt;"",AE15,IF($W15="","",IF(AND($CL$1=1,$CL$2=1),VLOOKUP($W15,$CM$16:$CQ$25,8),IF(AND($CL$1=1,$CL$2=2),VLOOKUP($W15,$CM$5:$CY$14,8),""))))),"")</f>
        <v/>
      </c>
      <c r="AF16" s="116" t="str">
        <f t="shared" ref="AF16:AF24" si="62">IF($A15&lt;&gt;"",IF(OR($CL$2=1,$CI15&gt;0,$CJ15&lt;&gt;0,$CK15&lt;&gt;0,$CF15&lt;$BA$3),"",IF(AF15&lt;&gt;"",AF15,IF($W15="","",IF(AND($CL$1=1,$CL$2=1),VLOOKUP($W15,$CM$16:$CQ$25,9),IF(AND($CL$1=1,$CL$2=2),VLOOKUP($W15,$CM$5:$CY$14,9),""))))),"")</f>
        <v/>
      </c>
      <c r="AG16" s="116" t="str">
        <f t="shared" ref="AG16:AG24" si="63">IF($A15&lt;&gt;"",IF(OR($CL$2=1,$CI15&gt;0,$CJ15&lt;&gt;0,$CK15&lt;&gt;0,$CF15&lt;$BA$3),"",IF(AG15&lt;&gt;"",AG15,IF($W15="","",IF(AND($CL$1=1,$CL$2=1),VLOOKUP($W15,$CM$16:$CQ$25,10),IF(AND($CL$1=1,$CL$2=2),VLOOKUP($W15,$CM$5:$CY$14,10),""))))),"")</f>
        <v/>
      </c>
      <c r="AH16" s="116" t="str">
        <f t="shared" ref="AH16:AH24" si="64">IF($A15&lt;&gt;"",IF(OR($CL$2=1,$CI15&gt;0,$CJ15&lt;&gt;0,$CK15&lt;&gt;0,$CF15&lt;$BA$3),"",IF(AH15&lt;&gt;"",AH15,IF($W15="","",IF(AND($CL$1=1,$CL$2=1),VLOOKUP($W15,$CM$16:$CQ$25,11),IF(AND($CL$1=1,$CL$2=2),VLOOKUP($W15,$CM$5:$CY$14,11),""))))),"")</f>
        <v/>
      </c>
      <c r="AI16" s="116" t="str">
        <f t="shared" ref="AI16:AI24" si="65">IF($A15&lt;&gt;"",IF(OR($CL$2=1,$CI15&gt;0,$CJ15&lt;&gt;0,$CK15&lt;&gt;0,$CF15&lt;$BA$3),"",IF(AI15&lt;&gt;"",AI15,IF($W15="","",IF(AND($CL$1=1,$CL$2=1),VLOOKUP($W15,$CM$16:$CQ$25,12),IF(AND($CL$1=1,$CL$2=2),VLOOKUP($W15,$CM$5:$CY$14,12),""))))),"")</f>
        <v/>
      </c>
      <c r="AJ16" s="116" t="str">
        <f t="shared" ref="AJ16:AJ24" si="66">IF($A15&lt;&gt;"",IF(OR($CL$2=1,$CI15&gt;0,$CJ15&lt;&gt;0,$CK15&lt;&gt;0,$CF15&lt;$BA$3),"",IF(AJ15&lt;&gt;"",AJ15,IF($W15="","",IF(AND($CL$1=1,$CL$2=1),VLOOKUP($W15,$CM$16:$CQ$25,13),IF(AND($CL$1=1,$CL$2=2),VLOOKUP($W15,$CM$5:$CY$14,13),""))))),"")</f>
        <v/>
      </c>
      <c r="AK16" s="83"/>
      <c r="AL16" s="83"/>
      <c r="AM16" s="64" t="b">
        <f t="shared" si="14"/>
        <v>0</v>
      </c>
      <c r="AN16" s="64" t="b">
        <f t="shared" si="15"/>
        <v>0</v>
      </c>
      <c r="AO16" s="64" t="b">
        <f t="shared" si="16"/>
        <v>0</v>
      </c>
      <c r="AP16" s="64" t="b">
        <f t="shared" si="17"/>
        <v>0</v>
      </c>
      <c r="AQ16" s="64" t="b">
        <f t="shared" si="18"/>
        <v>0</v>
      </c>
      <c r="AR16" s="64" t="b">
        <f t="shared" si="19"/>
        <v>0</v>
      </c>
      <c r="AS16" s="64" t="b">
        <f t="shared" si="20"/>
        <v>0</v>
      </c>
      <c r="AT16" s="64" t="b">
        <f t="shared" si="21"/>
        <v>0</v>
      </c>
      <c r="AU16" s="64" t="b">
        <f t="shared" si="22"/>
        <v>0</v>
      </c>
      <c r="AV16" s="64" t="b">
        <f t="shared" si="23"/>
        <v>0</v>
      </c>
      <c r="AW16" s="64" t="b">
        <f t="shared" si="24"/>
        <v>0</v>
      </c>
      <c r="AX16" s="64" t="b">
        <f t="shared" si="25"/>
        <v>0</v>
      </c>
      <c r="AY16" s="64" t="b">
        <f t="shared" si="26"/>
        <v>0</v>
      </c>
      <c r="AZ16" s="64" t="b">
        <f t="shared" si="27"/>
        <v>0</v>
      </c>
      <c r="BA16" s="13">
        <f t="shared" si="28"/>
        <v>0</v>
      </c>
      <c r="BB16" s="65">
        <f t="shared" si="29"/>
        <v>1</v>
      </c>
      <c r="BC16" s="122" t="str">
        <f t="shared" si="36"/>
        <v/>
      </c>
      <c r="BD16" s="116" t="str">
        <f t="shared" ref="BD16:BD24" si="67">IF($A15&lt;&gt;"",IF(OR($CH15&gt;0,$CJ15&lt;&gt;0,$CK15&lt;&gt;0),"",IF(BD15&lt;&gt;"",BD15,IF($W15="","",IF(AND($CL$1=1,$CL$2=1),VLOOKUP($W15,$CM$16:$CQ$25,2),IF(AND($CL$1=1,$CL$2=2),VLOOKUP($W15,$CM$5:$CY$14,2),""))))),"")</f>
        <v/>
      </c>
      <c r="BE16" s="116" t="str">
        <f t="shared" ref="BE16:BE24" si="68">IF($A15&lt;&gt;"",IF(OR($CH15&gt;0,$CJ15&lt;&gt;0,$CK15&lt;&gt;0),"",IF(BE15&lt;&gt;"",BE15,IF($W15="","",IF(AND($CL$1=1,$CL$2=1),VLOOKUP($W15,$CM$16:$CQ$25,3),IF(AND($CL$1=1,$CL$2=2),VLOOKUP($W15,$CM$5:$CY$14,3),""))))),"")</f>
        <v/>
      </c>
      <c r="BF16" s="116" t="str">
        <f t="shared" ref="BF16:BF24" si="69">IF($A15&lt;&gt;"",IF(OR($CH15&gt;0,$CJ15&lt;&gt;0,$CK15&lt;&gt;0),"",IF(BF15&lt;&gt;"",BF15,IF($W15="","",IF(AND($CL$1=1,$CL$2=1),VLOOKUP($W15,$CM$16:$CQ$25,4),IF(AND($CL$1=1,$CL$2=2),VLOOKUP($W15,$CM$5:$CY$14,4),""))))),"")</f>
        <v/>
      </c>
      <c r="BG16" s="116" t="str">
        <f t="shared" ref="BG16:BG24" si="70">IF($A15&lt;&gt;"",IF(OR($CH15&gt;0,$CJ15&lt;&gt;0,$CK15&lt;&gt;0),"",IF(BG15&lt;&gt;"",BG15,IF($W15="","",IF(AND($W15&gt;6,$CL$2=1),"",IF(AND($CL$1=1,$CL$2=1),VLOOKUP($W15,$CM$16:$CQ$25,5),IF(AND($CL$1=1,$CL$2=2),VLOOKUP($W15,$CM$5:$CY$14,5),"")))))),"")</f>
        <v/>
      </c>
      <c r="BH16" s="116" t="str">
        <f t="shared" ref="BH16:BH24" si="71">IF($A15&lt;&gt;"",IF(OR($CL$2=1,$CH15&gt;0,$CJ15&lt;&gt;0,$CK15&lt;&gt;0),"",IF(BH15&lt;&gt;"",BH15,IF($W15="","",IF(AND($CL$1=1,$CL$2=1),VLOOKUP($W15,$CM$16:$CQ$25,6),IF(AND($CL$1=1,$CL$2=2),VLOOKUP($W15,$CM$5:$CY$14,6),""))))),"")</f>
        <v/>
      </c>
      <c r="BI16" s="116" t="str">
        <f t="shared" ref="BI16:BI24" si="72">IF($A15&lt;&gt;"",IF(OR($CL$2=1,$CH15&gt;0,$CJ15&lt;&gt;0,$CK15&lt;&gt;0),"",IF(BI15&lt;&gt;"",BI15,IF($W15="","",IF(AND($CL$1=1,$CL$2=1),VLOOKUP($W15,$CM$16:$CQ$25,7),IF(AND($CL$1=1,$CL$2=2),VLOOKUP($W15,$CM$5:$CY$14,7),""))))),"")</f>
        <v/>
      </c>
      <c r="BJ16" s="116" t="str">
        <f t="shared" ref="BJ16:BJ24" si="73">IF($A15&lt;&gt;"",IF(OR($CL$2=1,$CH15&gt;0,$CJ15&lt;&gt;0,$CK15&lt;&gt;0),"",IF(BJ15&lt;&gt;"",BJ15,IF($W15="","",IF(AND($CL$1=1,$CL$2=1),VLOOKUP($W15,$CM$16:$CQ$25,8),IF(AND($CL$1=1,$CL$2=2),VLOOKUP($W15,$CM$5:$CY$14,8),""))))),"")</f>
        <v/>
      </c>
      <c r="BK16" s="116" t="str">
        <f t="shared" ref="BK16:BK24" si="74">IF($A15&lt;&gt;"",IF(OR($CL$2=1,$CH15&gt;0,$CJ15&lt;&gt;0,$CK15&lt;&gt;0),"",IF(BK15&lt;&gt;"",BK15,IF($W15="","",IF(AND($CL$1=1,$CL$2=1),VLOOKUP($W15,$CM$16:$CQ$25,9),IF(AND($CL$1=1,$CL$2=2),VLOOKUP($W15,$CM$5:$CY$14,9),""))))),"")</f>
        <v/>
      </c>
      <c r="BL16" s="116" t="str">
        <f t="shared" ref="BL16:BL24" si="75">IF($A15&lt;&gt;"",IF(OR($CL$2=1,$CH15&gt;0,$CJ15&lt;&gt;0,$CK15&lt;&gt;0),"",IF(BL15&lt;&gt;"",BL15,IF($W15="","",IF(AND($CL$1=1,$CL$2=1),VLOOKUP($W15,$CM$16:$CQ$25,10),IF(AND($CL$1=1,$CL$2=2),VLOOKUP($W15,$CM$5:$CY$14,10),""))))),"")</f>
        <v/>
      </c>
      <c r="BM16" s="116" t="str">
        <f t="shared" ref="BM16:BM24" si="76">IF($A15&lt;&gt;"",IF(OR($CL$2=1,$CH15&gt;0,$CJ15&lt;&gt;0,$CK15&lt;&gt;0),"",IF(BM15&lt;&gt;"",BM15,IF($W15="","",IF(AND($CL$1=1,$CL$2=1),VLOOKUP($W15,$CM$16:$CQ$25,11),IF(AND($CL$1=1,$CL$2=2),VLOOKUP($W15,$CM$5:$CY$14,11),""))))),"")</f>
        <v/>
      </c>
      <c r="BN16" s="116" t="str">
        <f t="shared" ref="BN16:BN24" si="77">IF($A15&lt;&gt;"",IF(OR($CL$2=1,$CH15&gt;0,$CJ15&lt;&gt;0,$CK15&lt;&gt;0),"",IF(BN15&lt;&gt;"",BN15,IF($W15="","",IF(AND($CL$1=1,$CL$2=1),VLOOKUP($W15,$CM$16:$CQ$25,12),IF(AND($CL$1=1,$CL$2=2),VLOOKUP($W15,$CM$5:$CY$14,12),""))))),"")</f>
        <v/>
      </c>
      <c r="BO16" s="116" t="str">
        <f t="shared" ref="BO16:BO24" si="78">IF($A15&lt;&gt;"",IF(OR($CL$2=1,$CH15&gt;0,$CJ15&lt;&gt;0,$CK15&lt;&gt;0),"",IF(BO15&lt;&gt;"",BO15,IF($W15="","",IF(AND($CL$1=1,$CL$2=1),VLOOKUP($W15,$CM$16:$CQ$25,13),IF(AND($CL$1=1,$CL$2=2),VLOOKUP($W15,$CM$5:$CY$14,13),""))))),"")</f>
        <v/>
      </c>
      <c r="BP16" s="83"/>
      <c r="BQ16" s="83"/>
      <c r="BR16" s="64" t="b">
        <f t="shared" si="37"/>
        <v>0</v>
      </c>
      <c r="BS16" s="64" t="b">
        <f t="shared" si="38"/>
        <v>0</v>
      </c>
      <c r="BT16" s="64" t="b">
        <f t="shared" si="39"/>
        <v>0</v>
      </c>
      <c r="BU16" s="64" t="b">
        <f t="shared" si="40"/>
        <v>0</v>
      </c>
      <c r="BV16" s="64" t="b">
        <f t="shared" si="41"/>
        <v>0</v>
      </c>
      <c r="BW16" s="64" t="b">
        <f t="shared" si="42"/>
        <v>0</v>
      </c>
      <c r="BX16" s="64" t="b">
        <f t="shared" si="43"/>
        <v>0</v>
      </c>
      <c r="BY16" s="64" t="b">
        <f t="shared" si="44"/>
        <v>0</v>
      </c>
      <c r="BZ16" s="64" t="b">
        <f t="shared" si="45"/>
        <v>0</v>
      </c>
      <c r="CA16" s="64" t="b">
        <f t="shared" si="46"/>
        <v>0</v>
      </c>
      <c r="CB16" s="64" t="b">
        <f t="shared" si="47"/>
        <v>0</v>
      </c>
      <c r="CC16" s="64" t="b">
        <f t="shared" si="48"/>
        <v>0</v>
      </c>
      <c r="CD16" s="64" t="b">
        <f t="shared" si="49"/>
        <v>0</v>
      </c>
      <c r="CE16" s="64" t="b">
        <f t="shared" si="50"/>
        <v>0</v>
      </c>
      <c r="CF16" s="99">
        <f t="shared" si="51"/>
        <v>0</v>
      </c>
      <c r="CG16" s="13">
        <f t="shared" si="52"/>
        <v>0</v>
      </c>
      <c r="CH16" s="11">
        <f t="shared" si="34"/>
        <v>0</v>
      </c>
      <c r="CI16" s="11">
        <f t="shared" si="9"/>
        <v>0</v>
      </c>
      <c r="CJ16" s="61">
        <f t="shared" si="53"/>
        <v>0</v>
      </c>
      <c r="CK16" s="61">
        <f t="shared" si="11"/>
        <v>0</v>
      </c>
      <c r="CL16" s="61">
        <f t="shared" si="12"/>
        <v>0</v>
      </c>
      <c r="CM16" s="112">
        <v>0</v>
      </c>
      <c r="CN16" s="27" t="str">
        <f>"00,"</f>
        <v>00,</v>
      </c>
      <c r="CO16" s="27" t="str">
        <f>"10,"</f>
        <v>10,</v>
      </c>
      <c r="CP16" s="27" t="str">
        <f>"20,"</f>
        <v>20,</v>
      </c>
      <c r="CQ16" s="27" t="str">
        <f>"30,"</f>
        <v>30,</v>
      </c>
      <c r="CR16" s="27"/>
      <c r="CS16" s="27"/>
      <c r="CT16" s="27"/>
      <c r="CU16" s="27"/>
      <c r="CV16" s="27"/>
      <c r="CW16" s="27"/>
      <c r="CX16" s="27"/>
      <c r="CY16" s="27"/>
      <c r="DA16" s="40"/>
      <c r="DB16" s="43"/>
      <c r="DC16" s="85">
        <v>12</v>
      </c>
      <c r="DD16" s="141">
        <v>4</v>
      </c>
      <c r="DE16" s="138">
        <v>70</v>
      </c>
      <c r="DF16" s="178"/>
      <c r="DG16" s="179"/>
      <c r="DH16" s="179"/>
      <c r="DI16" s="179"/>
      <c r="DJ16" s="179"/>
      <c r="DK16" s="179"/>
      <c r="DL16" s="179"/>
      <c r="DM16" s="179"/>
      <c r="DN16" s="180"/>
      <c r="DO16" s="50"/>
      <c r="DP16" s="40"/>
      <c r="DQ16" s="55"/>
      <c r="DR16" s="40"/>
      <c r="DS16" s="42"/>
      <c r="DT16" s="42"/>
      <c r="DU16"/>
      <c r="DV16"/>
      <c r="DW16" s="7"/>
      <c r="DX16"/>
      <c r="DY16"/>
      <c r="DZ16"/>
      <c r="EA16"/>
      <c r="EB16"/>
      <c r="EC16"/>
      <c r="ED16" s="10">
        <f t="shared" ca="1" si="3"/>
        <v>15</v>
      </c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</row>
    <row r="17" spans="1:166" s="15" customFormat="1" x14ac:dyDescent="0.2">
      <c r="A17" s="79"/>
      <c r="B17" s="65" t="str">
        <f t="shared" si="0"/>
        <v/>
      </c>
      <c r="C17" s="7" t="str">
        <f t="shared" si="30"/>
        <v/>
      </c>
      <c r="D17" s="64">
        <f t="shared" si="31"/>
        <v>0</v>
      </c>
      <c r="E17" s="7" t="str">
        <f t="shared" si="1"/>
        <v>,,,,,,,,,,,,</v>
      </c>
      <c r="F17" s="75" t="str">
        <f t="shared" si="2"/>
        <v/>
      </c>
      <c r="G17" s="150" t="str">
        <f>IF(COUNTIF($F$5:$F17,"0")=0,"X","No")</f>
        <v>X</v>
      </c>
      <c r="H17" s="150" t="str">
        <f>IF(COUNTIF($F$5:$F17,"1")=0,"X","No")</f>
        <v>X</v>
      </c>
      <c r="I17" s="150" t="str">
        <f>IF(COUNTIF($F$5:$F17,"2")=0,"X","No")</f>
        <v>X</v>
      </c>
      <c r="J17" s="150" t="str">
        <f>IF(COUNTIF($F$5:$F17,"3")=0,"X","No")</f>
        <v>X</v>
      </c>
      <c r="K17" s="150" t="str">
        <f>IF(COUNTIF($F$5:$F17,"4")=0,"X","No")</f>
        <v>X</v>
      </c>
      <c r="L17" s="150" t="str">
        <f>IF(COUNTIF($F$5:$F17,"5")=0,"X","No")</f>
        <v>X</v>
      </c>
      <c r="M17" s="150" t="str">
        <f>IF(COUNTIF($F$5:$F17,"6")=0,"X","No")</f>
        <v>X</v>
      </c>
      <c r="N17" s="150" t="str">
        <f>IF(COUNTIF($F$5:$F17,"7")=0,"X","No")</f>
        <v>X</v>
      </c>
      <c r="O17" s="150" t="str">
        <f>IF(COUNTIF($F$5:$F17,"8")=0,"X","No")</f>
        <v>X</v>
      </c>
      <c r="P17" s="150" t="str">
        <f>IF(COUNTIF($F$5:$F17,"9")=0,"X","No")</f>
        <v>X</v>
      </c>
      <c r="Q17" s="159">
        <f t="shared" si="6"/>
        <v>10</v>
      </c>
      <c r="R17" s="161">
        <f t="shared" si="7"/>
        <v>0</v>
      </c>
      <c r="S17" s="161" t="str">
        <f t="shared" si="32"/>
        <v>Y</v>
      </c>
      <c r="T17" s="143" t="str">
        <f>IF($A16&lt;&gt;"",COUNTIF($F$15:F17,F17),"")</f>
        <v/>
      </c>
      <c r="U17" s="144" t="str">
        <f t="shared" si="8"/>
        <v/>
      </c>
      <c r="V17" s="64" t="str">
        <f t="shared" si="13"/>
        <v/>
      </c>
      <c r="W17" s="117" t="str">
        <f t="shared" si="54"/>
        <v/>
      </c>
      <c r="X17" s="99" t="str">
        <f t="shared" si="35"/>
        <v/>
      </c>
      <c r="Y17" s="116" t="str">
        <f t="shared" si="55"/>
        <v/>
      </c>
      <c r="Z17" s="116" t="str">
        <f t="shared" si="56"/>
        <v/>
      </c>
      <c r="AA17" s="116" t="str">
        <f t="shared" si="57"/>
        <v/>
      </c>
      <c r="AB17" s="116" t="str">
        <f t="shared" si="58"/>
        <v/>
      </c>
      <c r="AC17" s="116" t="str">
        <f t="shared" si="59"/>
        <v/>
      </c>
      <c r="AD17" s="116" t="str">
        <f t="shared" si="60"/>
        <v/>
      </c>
      <c r="AE17" s="116" t="str">
        <f t="shared" si="61"/>
        <v/>
      </c>
      <c r="AF17" s="116" t="str">
        <f t="shared" si="62"/>
        <v/>
      </c>
      <c r="AG17" s="116" t="str">
        <f t="shared" si="63"/>
        <v/>
      </c>
      <c r="AH17" s="116" t="str">
        <f t="shared" si="64"/>
        <v/>
      </c>
      <c r="AI17" s="116" t="str">
        <f t="shared" si="65"/>
        <v/>
      </c>
      <c r="AJ17" s="116" t="str">
        <f t="shared" si="66"/>
        <v/>
      </c>
      <c r="AK17" s="83"/>
      <c r="AL17" s="83"/>
      <c r="AM17" s="64" t="b">
        <f t="shared" si="14"/>
        <v>0</v>
      </c>
      <c r="AN17" s="64" t="b">
        <f t="shared" si="15"/>
        <v>0</v>
      </c>
      <c r="AO17" s="64" t="b">
        <f t="shared" si="16"/>
        <v>0</v>
      </c>
      <c r="AP17" s="64" t="b">
        <f t="shared" si="17"/>
        <v>0</v>
      </c>
      <c r="AQ17" s="64" t="b">
        <f t="shared" si="18"/>
        <v>0</v>
      </c>
      <c r="AR17" s="64" t="b">
        <f t="shared" si="19"/>
        <v>0</v>
      </c>
      <c r="AS17" s="64" t="b">
        <f t="shared" si="20"/>
        <v>0</v>
      </c>
      <c r="AT17" s="64" t="b">
        <f t="shared" si="21"/>
        <v>0</v>
      </c>
      <c r="AU17" s="64" t="b">
        <f t="shared" si="22"/>
        <v>0</v>
      </c>
      <c r="AV17" s="64" t="b">
        <f t="shared" si="23"/>
        <v>0</v>
      </c>
      <c r="AW17" s="64" t="b">
        <f t="shared" si="24"/>
        <v>0</v>
      </c>
      <c r="AX17" s="64" t="b">
        <f t="shared" si="25"/>
        <v>0</v>
      </c>
      <c r="AY17" s="64" t="b">
        <f t="shared" si="26"/>
        <v>0</v>
      </c>
      <c r="AZ17" s="64" t="b">
        <f t="shared" si="27"/>
        <v>0</v>
      </c>
      <c r="BA17" s="13">
        <f t="shared" si="28"/>
        <v>0</v>
      </c>
      <c r="BB17" s="65">
        <f t="shared" ref="BB17:BB32" si="79">IF(BA17&gt;0,1,IF(BA17&lt;0,BB16+1,BB16))</f>
        <v>1</v>
      </c>
      <c r="BC17" s="122" t="str">
        <f t="shared" si="36"/>
        <v/>
      </c>
      <c r="BD17" s="116" t="str">
        <f t="shared" si="67"/>
        <v/>
      </c>
      <c r="BE17" s="116" t="str">
        <f t="shared" si="68"/>
        <v/>
      </c>
      <c r="BF17" s="116" t="str">
        <f t="shared" si="69"/>
        <v/>
      </c>
      <c r="BG17" s="116" t="str">
        <f t="shared" si="70"/>
        <v/>
      </c>
      <c r="BH17" s="116" t="str">
        <f t="shared" si="71"/>
        <v/>
      </c>
      <c r="BI17" s="116" t="str">
        <f t="shared" si="72"/>
        <v/>
      </c>
      <c r="BJ17" s="116" t="str">
        <f t="shared" si="73"/>
        <v/>
      </c>
      <c r="BK17" s="116" t="str">
        <f t="shared" si="74"/>
        <v/>
      </c>
      <c r="BL17" s="116" t="str">
        <f t="shared" si="75"/>
        <v/>
      </c>
      <c r="BM17" s="116" t="str">
        <f t="shared" si="76"/>
        <v/>
      </c>
      <c r="BN17" s="116" t="str">
        <f t="shared" si="77"/>
        <v/>
      </c>
      <c r="BO17" s="116" t="str">
        <f t="shared" si="78"/>
        <v/>
      </c>
      <c r="BP17" s="83"/>
      <c r="BQ17" s="83"/>
      <c r="BR17" s="64" t="b">
        <f t="shared" si="37"/>
        <v>0</v>
      </c>
      <c r="BS17" s="64" t="b">
        <f t="shared" si="38"/>
        <v>0</v>
      </c>
      <c r="BT17" s="64" t="b">
        <f t="shared" si="39"/>
        <v>0</v>
      </c>
      <c r="BU17" s="64" t="b">
        <f t="shared" si="40"/>
        <v>0</v>
      </c>
      <c r="BV17" s="64" t="b">
        <f t="shared" si="41"/>
        <v>0</v>
      </c>
      <c r="BW17" s="64" t="b">
        <f t="shared" si="42"/>
        <v>0</v>
      </c>
      <c r="BX17" s="64" t="b">
        <f t="shared" si="43"/>
        <v>0</v>
      </c>
      <c r="BY17" s="64" t="b">
        <f t="shared" si="44"/>
        <v>0</v>
      </c>
      <c r="BZ17" s="64" t="b">
        <f t="shared" si="45"/>
        <v>0</v>
      </c>
      <c r="CA17" s="64" t="b">
        <f t="shared" si="46"/>
        <v>0</v>
      </c>
      <c r="CB17" s="64" t="b">
        <f t="shared" si="47"/>
        <v>0</v>
      </c>
      <c r="CC17" s="64" t="b">
        <f t="shared" si="48"/>
        <v>0</v>
      </c>
      <c r="CD17" s="64" t="b">
        <f t="shared" si="49"/>
        <v>0</v>
      </c>
      <c r="CE17" s="64" t="b">
        <f t="shared" si="50"/>
        <v>0</v>
      </c>
      <c r="CF17" s="99">
        <f t="shared" si="51"/>
        <v>0</v>
      </c>
      <c r="CG17" s="13">
        <f t="shared" si="52"/>
        <v>0</v>
      </c>
      <c r="CH17" s="11">
        <f t="shared" si="34"/>
        <v>0</v>
      </c>
      <c r="CI17" s="11">
        <f t="shared" si="9"/>
        <v>0</v>
      </c>
      <c r="CJ17" s="61">
        <f t="shared" si="53"/>
        <v>0</v>
      </c>
      <c r="CK17" s="61">
        <f t="shared" si="11"/>
        <v>0</v>
      </c>
      <c r="CL17" s="61">
        <f t="shared" si="12"/>
        <v>0</v>
      </c>
      <c r="CM17" s="112">
        <v>1</v>
      </c>
      <c r="CN17" s="27" t="str">
        <f>"01,"</f>
        <v>01,</v>
      </c>
      <c r="CO17" s="27" t="str">
        <f>"11,"</f>
        <v>11,</v>
      </c>
      <c r="CP17" s="27" t="str">
        <f>"21,"</f>
        <v>21,</v>
      </c>
      <c r="CQ17" s="27" t="str">
        <f>"31,"</f>
        <v>31,</v>
      </c>
      <c r="CR17" s="27"/>
      <c r="CS17" s="27"/>
      <c r="CT17" s="27"/>
      <c r="CU17" s="27"/>
      <c r="CV17" s="27"/>
      <c r="CW17" s="27"/>
      <c r="CX17" s="27"/>
      <c r="CY17" s="27"/>
      <c r="DA17" s="40"/>
      <c r="DB17" s="43"/>
      <c r="DC17" s="85">
        <v>13</v>
      </c>
      <c r="DD17" s="141">
        <v>1</v>
      </c>
      <c r="DE17" s="138">
        <v>105</v>
      </c>
      <c r="DF17" s="178"/>
      <c r="DG17" s="179"/>
      <c r="DH17" s="179"/>
      <c r="DI17" s="179"/>
      <c r="DJ17" s="179"/>
      <c r="DK17" s="179"/>
      <c r="DL17" s="179"/>
      <c r="DM17" s="179"/>
      <c r="DN17" s="180"/>
      <c r="DO17" s="50"/>
      <c r="DP17" s="40"/>
      <c r="DQ17" s="55"/>
      <c r="DR17" s="40"/>
      <c r="DS17" s="42"/>
      <c r="DT17" s="42"/>
      <c r="DU17"/>
      <c r="DV17"/>
      <c r="DW17" s="7"/>
      <c r="DX17"/>
      <c r="DY17"/>
      <c r="DZ17"/>
      <c r="EA17"/>
      <c r="EB17"/>
      <c r="EC17"/>
      <c r="ED17" s="10">
        <f t="shared" ca="1" si="3"/>
        <v>14</v>
      </c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</row>
    <row r="18" spans="1:166" s="15" customFormat="1" x14ac:dyDescent="0.2">
      <c r="A18" s="79"/>
      <c r="B18" s="65" t="str">
        <f t="shared" si="0"/>
        <v/>
      </c>
      <c r="C18" s="7" t="str">
        <f t="shared" si="30"/>
        <v/>
      </c>
      <c r="D18" s="64">
        <f t="shared" si="31"/>
        <v>0</v>
      </c>
      <c r="E18" s="7" t="str">
        <f t="shared" si="1"/>
        <v>,,,,,,,,,,,,</v>
      </c>
      <c r="F18" s="75" t="str">
        <f t="shared" si="2"/>
        <v/>
      </c>
      <c r="G18" s="150" t="str">
        <f>IF(COUNTIF($F$5:$F18,"0")=0,"X","No")</f>
        <v>X</v>
      </c>
      <c r="H18" s="150" t="str">
        <f>IF(COUNTIF($F$5:$F18,"1")=0,"X","No")</f>
        <v>X</v>
      </c>
      <c r="I18" s="150" t="str">
        <f>IF(COUNTIF($F$5:$F18,"2")=0,"X","No")</f>
        <v>X</v>
      </c>
      <c r="J18" s="150" t="str">
        <f>IF(COUNTIF($F$5:$F18,"3")=0,"X","No")</f>
        <v>X</v>
      </c>
      <c r="K18" s="150" t="str">
        <f>IF(COUNTIF($F$5:$F18,"4")=0,"X","No")</f>
        <v>X</v>
      </c>
      <c r="L18" s="150" t="str">
        <f>IF(COUNTIF($F$5:$F18,"5")=0,"X","No")</f>
        <v>X</v>
      </c>
      <c r="M18" s="150" t="str">
        <f>IF(COUNTIF($F$5:$F18,"6")=0,"X","No")</f>
        <v>X</v>
      </c>
      <c r="N18" s="150" t="str">
        <f>IF(COUNTIF($F$5:$F18,"7")=0,"X","No")</f>
        <v>X</v>
      </c>
      <c r="O18" s="150" t="str">
        <f>IF(COUNTIF($F$5:$F18,"8")=0,"X","No")</f>
        <v>X</v>
      </c>
      <c r="P18" s="150" t="str">
        <f>IF(COUNTIF($F$5:$F18,"9")=0,"X","No")</f>
        <v>X</v>
      </c>
      <c r="Q18" s="159">
        <f t="shared" si="6"/>
        <v>10</v>
      </c>
      <c r="R18" s="161">
        <f t="shared" si="7"/>
        <v>0</v>
      </c>
      <c r="S18" s="161" t="str">
        <f t="shared" si="32"/>
        <v>Y</v>
      </c>
      <c r="T18" s="143" t="str">
        <f>IF($A17&lt;&gt;"",COUNTIF($F$15:F18,F18),"")</f>
        <v/>
      </c>
      <c r="U18" s="144" t="str">
        <f t="shared" si="8"/>
        <v/>
      </c>
      <c r="V18" s="64" t="str">
        <f t="shared" si="13"/>
        <v/>
      </c>
      <c r="W18" s="117" t="str">
        <f t="shared" si="54"/>
        <v/>
      </c>
      <c r="X18" s="99" t="str">
        <f t="shared" si="35"/>
        <v/>
      </c>
      <c r="Y18" s="116" t="str">
        <f t="shared" si="55"/>
        <v/>
      </c>
      <c r="Z18" s="116" t="str">
        <f t="shared" si="56"/>
        <v/>
      </c>
      <c r="AA18" s="116" t="str">
        <f t="shared" si="57"/>
        <v/>
      </c>
      <c r="AB18" s="116" t="str">
        <f t="shared" si="58"/>
        <v/>
      </c>
      <c r="AC18" s="116" t="str">
        <f t="shared" si="59"/>
        <v/>
      </c>
      <c r="AD18" s="116" t="str">
        <f t="shared" si="60"/>
        <v/>
      </c>
      <c r="AE18" s="116" t="str">
        <f t="shared" si="61"/>
        <v/>
      </c>
      <c r="AF18" s="116" t="str">
        <f t="shared" si="62"/>
        <v/>
      </c>
      <c r="AG18" s="116" t="str">
        <f t="shared" si="63"/>
        <v/>
      </c>
      <c r="AH18" s="116" t="str">
        <f t="shared" si="64"/>
        <v/>
      </c>
      <c r="AI18" s="116" t="str">
        <f t="shared" si="65"/>
        <v/>
      </c>
      <c r="AJ18" s="116" t="str">
        <f t="shared" si="66"/>
        <v/>
      </c>
      <c r="AK18" s="83"/>
      <c r="AL18" s="83"/>
      <c r="AM18" s="64" t="b">
        <f t="shared" si="14"/>
        <v>0</v>
      </c>
      <c r="AN18" s="64" t="b">
        <f t="shared" si="15"/>
        <v>0</v>
      </c>
      <c r="AO18" s="64" t="b">
        <f t="shared" si="16"/>
        <v>0</v>
      </c>
      <c r="AP18" s="64" t="b">
        <f t="shared" si="17"/>
        <v>0</v>
      </c>
      <c r="AQ18" s="64" t="b">
        <f t="shared" si="18"/>
        <v>0</v>
      </c>
      <c r="AR18" s="64" t="b">
        <f t="shared" si="19"/>
        <v>0</v>
      </c>
      <c r="AS18" s="64" t="b">
        <f t="shared" si="20"/>
        <v>0</v>
      </c>
      <c r="AT18" s="64" t="b">
        <f t="shared" si="21"/>
        <v>0</v>
      </c>
      <c r="AU18" s="64" t="b">
        <f t="shared" si="22"/>
        <v>0</v>
      </c>
      <c r="AV18" s="64" t="b">
        <f t="shared" si="23"/>
        <v>0</v>
      </c>
      <c r="AW18" s="64" t="b">
        <f t="shared" si="24"/>
        <v>0</v>
      </c>
      <c r="AX18" s="64" t="b">
        <f t="shared" si="25"/>
        <v>0</v>
      </c>
      <c r="AY18" s="64" t="b">
        <f t="shared" si="26"/>
        <v>0</v>
      </c>
      <c r="AZ18" s="64" t="b">
        <f t="shared" si="27"/>
        <v>0</v>
      </c>
      <c r="BA18" s="13">
        <f t="shared" si="28"/>
        <v>0</v>
      </c>
      <c r="BB18" s="65">
        <f t="shared" si="79"/>
        <v>1</v>
      </c>
      <c r="BC18" s="122" t="str">
        <f t="shared" si="36"/>
        <v/>
      </c>
      <c r="BD18" s="116" t="str">
        <f t="shared" si="67"/>
        <v/>
      </c>
      <c r="BE18" s="116" t="str">
        <f t="shared" si="68"/>
        <v/>
      </c>
      <c r="BF18" s="116" t="str">
        <f t="shared" si="69"/>
        <v/>
      </c>
      <c r="BG18" s="116" t="str">
        <f t="shared" si="70"/>
        <v/>
      </c>
      <c r="BH18" s="116" t="str">
        <f t="shared" si="71"/>
        <v/>
      </c>
      <c r="BI18" s="116" t="str">
        <f t="shared" si="72"/>
        <v/>
      </c>
      <c r="BJ18" s="116" t="str">
        <f t="shared" si="73"/>
        <v/>
      </c>
      <c r="BK18" s="116" t="str">
        <f t="shared" si="74"/>
        <v/>
      </c>
      <c r="BL18" s="116" t="str">
        <f t="shared" si="75"/>
        <v/>
      </c>
      <c r="BM18" s="116" t="str">
        <f t="shared" si="76"/>
        <v/>
      </c>
      <c r="BN18" s="116" t="str">
        <f t="shared" si="77"/>
        <v/>
      </c>
      <c r="BO18" s="116" t="str">
        <f t="shared" si="78"/>
        <v/>
      </c>
      <c r="BP18" s="83"/>
      <c r="BQ18" s="83"/>
      <c r="BR18" s="64" t="b">
        <f t="shared" si="37"/>
        <v>0</v>
      </c>
      <c r="BS18" s="64" t="b">
        <f t="shared" si="38"/>
        <v>0</v>
      </c>
      <c r="BT18" s="64" t="b">
        <f t="shared" si="39"/>
        <v>0</v>
      </c>
      <c r="BU18" s="64" t="b">
        <f t="shared" si="40"/>
        <v>0</v>
      </c>
      <c r="BV18" s="64" t="b">
        <f t="shared" si="41"/>
        <v>0</v>
      </c>
      <c r="BW18" s="64" t="b">
        <f t="shared" si="42"/>
        <v>0</v>
      </c>
      <c r="BX18" s="64" t="b">
        <f t="shared" si="43"/>
        <v>0</v>
      </c>
      <c r="BY18" s="64" t="b">
        <f t="shared" si="44"/>
        <v>0</v>
      </c>
      <c r="BZ18" s="64" t="b">
        <f t="shared" si="45"/>
        <v>0</v>
      </c>
      <c r="CA18" s="64" t="b">
        <f t="shared" si="46"/>
        <v>0</v>
      </c>
      <c r="CB18" s="64" t="b">
        <f t="shared" si="47"/>
        <v>0</v>
      </c>
      <c r="CC18" s="64" t="b">
        <f t="shared" si="48"/>
        <v>0</v>
      </c>
      <c r="CD18" s="64" t="b">
        <f t="shared" si="49"/>
        <v>0</v>
      </c>
      <c r="CE18" s="64" t="b">
        <f t="shared" si="50"/>
        <v>0</v>
      </c>
      <c r="CF18" s="99">
        <f t="shared" si="51"/>
        <v>0</v>
      </c>
      <c r="CG18" s="13">
        <f t="shared" si="52"/>
        <v>0</v>
      </c>
      <c r="CH18" s="11">
        <f t="shared" si="34"/>
        <v>0</v>
      </c>
      <c r="CI18" s="11">
        <f t="shared" si="9"/>
        <v>0</v>
      </c>
      <c r="CJ18" s="61">
        <f t="shared" si="53"/>
        <v>0</v>
      </c>
      <c r="CK18" s="61">
        <f t="shared" si="11"/>
        <v>0</v>
      </c>
      <c r="CL18" s="61">
        <f t="shared" si="12"/>
        <v>0</v>
      </c>
      <c r="CM18" s="112">
        <v>2</v>
      </c>
      <c r="CN18" s="27" t="str">
        <f>"02,"</f>
        <v>02,</v>
      </c>
      <c r="CO18" s="27" t="str">
        <f>"12,"</f>
        <v>12,</v>
      </c>
      <c r="CP18" s="27" t="str">
        <f>"22,"</f>
        <v>22,</v>
      </c>
      <c r="CQ18" s="27" t="str">
        <f>"32,"</f>
        <v>32,</v>
      </c>
      <c r="CR18" s="27"/>
      <c r="CS18" s="27"/>
      <c r="CT18" s="27"/>
      <c r="CU18" s="27"/>
      <c r="CV18" s="27"/>
      <c r="CW18" s="27"/>
      <c r="CX18" s="27"/>
      <c r="CY18" s="27"/>
      <c r="DA18" s="40"/>
      <c r="DB18" s="43"/>
      <c r="DC18" s="85">
        <v>14</v>
      </c>
      <c r="DD18" s="141">
        <v>2</v>
      </c>
      <c r="DE18" s="138">
        <v>158</v>
      </c>
      <c r="DF18" s="178"/>
      <c r="DG18" s="179"/>
      <c r="DH18" s="179"/>
      <c r="DI18" s="179"/>
      <c r="DJ18" s="179"/>
      <c r="DK18" s="179"/>
      <c r="DL18" s="179"/>
      <c r="DM18" s="179"/>
      <c r="DN18" s="180"/>
      <c r="DO18" s="50"/>
      <c r="DP18" s="40"/>
      <c r="DQ18" s="55"/>
      <c r="DR18" s="40"/>
      <c r="DS18" s="42"/>
      <c r="DT18" s="42"/>
      <c r="DU18"/>
      <c r="DV18"/>
      <c r="DW18" s="7"/>
      <c r="DX18"/>
      <c r="DY18"/>
      <c r="DZ18"/>
      <c r="EA18"/>
      <c r="EB18"/>
      <c r="EC18"/>
      <c r="ED18" s="10">
        <f t="shared" ca="1" si="3"/>
        <v>9</v>
      </c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</row>
    <row r="19" spans="1:166" s="15" customFormat="1" x14ac:dyDescent="0.2">
      <c r="A19" s="79"/>
      <c r="B19" s="65" t="str">
        <f t="shared" si="0"/>
        <v/>
      </c>
      <c r="C19" s="7" t="str">
        <f t="shared" si="30"/>
        <v/>
      </c>
      <c r="D19" s="64">
        <f t="shared" si="31"/>
        <v>0</v>
      </c>
      <c r="E19" s="7" t="str">
        <f t="shared" si="1"/>
        <v>,,,,,,,,,,,,</v>
      </c>
      <c r="F19" s="75" t="str">
        <f t="shared" si="2"/>
        <v/>
      </c>
      <c r="G19" s="150" t="str">
        <f>IF(COUNTIF($F$5:$F19,"0")=0,"X","No")</f>
        <v>X</v>
      </c>
      <c r="H19" s="150" t="str">
        <f>IF(COUNTIF($F$5:$F19,"1")=0,"X","No")</f>
        <v>X</v>
      </c>
      <c r="I19" s="150" t="str">
        <f>IF(COUNTIF($F$5:$F19,"2")=0,"X","No")</f>
        <v>X</v>
      </c>
      <c r="J19" s="150" t="str">
        <f>IF(COUNTIF($F$5:$F19,"3")=0,"X","No")</f>
        <v>X</v>
      </c>
      <c r="K19" s="150" t="str">
        <f>IF(COUNTIF($F$5:$F19,"4")=0,"X","No")</f>
        <v>X</v>
      </c>
      <c r="L19" s="150" t="str">
        <f>IF(COUNTIF($F$5:$F19,"5")=0,"X","No")</f>
        <v>X</v>
      </c>
      <c r="M19" s="150" t="str">
        <f>IF(COUNTIF($F$5:$F19,"6")=0,"X","No")</f>
        <v>X</v>
      </c>
      <c r="N19" s="150" t="str">
        <f>IF(COUNTIF($F$5:$F19,"7")=0,"X","No")</f>
        <v>X</v>
      </c>
      <c r="O19" s="150" t="str">
        <f>IF(COUNTIF($F$5:$F19,"8")=0,"X","No")</f>
        <v>X</v>
      </c>
      <c r="P19" s="150" t="str">
        <f>IF(COUNTIF($F$5:$F19,"9")=0,"X","No")</f>
        <v>X</v>
      </c>
      <c r="Q19" s="159">
        <f t="shared" si="6"/>
        <v>10</v>
      </c>
      <c r="R19" s="161">
        <f t="shared" si="7"/>
        <v>0</v>
      </c>
      <c r="S19" s="161" t="str">
        <f t="shared" si="32"/>
        <v>Y</v>
      </c>
      <c r="T19" s="143" t="str">
        <f>IF($A18&lt;&gt;"",COUNTIF($F$15:F19,F19),"")</f>
        <v/>
      </c>
      <c r="U19" s="144" t="str">
        <f t="shared" si="8"/>
        <v/>
      </c>
      <c r="V19" s="64" t="str">
        <f t="shared" si="13"/>
        <v/>
      </c>
      <c r="W19" s="117" t="str">
        <f t="shared" si="54"/>
        <v/>
      </c>
      <c r="X19" s="99" t="str">
        <f t="shared" si="35"/>
        <v/>
      </c>
      <c r="Y19" s="116" t="str">
        <f t="shared" si="55"/>
        <v/>
      </c>
      <c r="Z19" s="116" t="str">
        <f t="shared" si="56"/>
        <v/>
      </c>
      <c r="AA19" s="116" t="str">
        <f t="shared" si="57"/>
        <v/>
      </c>
      <c r="AB19" s="116" t="str">
        <f t="shared" si="58"/>
        <v/>
      </c>
      <c r="AC19" s="116" t="str">
        <f t="shared" si="59"/>
        <v/>
      </c>
      <c r="AD19" s="116" t="str">
        <f t="shared" si="60"/>
        <v/>
      </c>
      <c r="AE19" s="116" t="str">
        <f t="shared" si="61"/>
        <v/>
      </c>
      <c r="AF19" s="116" t="str">
        <f t="shared" si="62"/>
        <v/>
      </c>
      <c r="AG19" s="116" t="str">
        <f t="shared" si="63"/>
        <v/>
      </c>
      <c r="AH19" s="116" t="str">
        <f t="shared" si="64"/>
        <v/>
      </c>
      <c r="AI19" s="116" t="str">
        <f t="shared" si="65"/>
        <v/>
      </c>
      <c r="AJ19" s="116" t="str">
        <f t="shared" si="66"/>
        <v/>
      </c>
      <c r="AK19" s="83"/>
      <c r="AL19" s="83"/>
      <c r="AM19" s="64" t="b">
        <f t="shared" si="14"/>
        <v>0</v>
      </c>
      <c r="AN19" s="64" t="b">
        <f t="shared" si="15"/>
        <v>0</v>
      </c>
      <c r="AO19" s="64" t="b">
        <f t="shared" si="16"/>
        <v>0</v>
      </c>
      <c r="AP19" s="64" t="b">
        <f t="shared" si="17"/>
        <v>0</v>
      </c>
      <c r="AQ19" s="64" t="b">
        <f t="shared" si="18"/>
        <v>0</v>
      </c>
      <c r="AR19" s="64" t="b">
        <f t="shared" si="19"/>
        <v>0</v>
      </c>
      <c r="AS19" s="64" t="b">
        <f t="shared" si="20"/>
        <v>0</v>
      </c>
      <c r="AT19" s="64" t="b">
        <f t="shared" si="21"/>
        <v>0</v>
      </c>
      <c r="AU19" s="64" t="b">
        <f t="shared" si="22"/>
        <v>0</v>
      </c>
      <c r="AV19" s="64" t="b">
        <f t="shared" si="23"/>
        <v>0</v>
      </c>
      <c r="AW19" s="64" t="b">
        <f t="shared" si="24"/>
        <v>0</v>
      </c>
      <c r="AX19" s="64" t="b">
        <f t="shared" si="25"/>
        <v>0</v>
      </c>
      <c r="AY19" s="64" t="b">
        <f t="shared" si="26"/>
        <v>0</v>
      </c>
      <c r="AZ19" s="64" t="b">
        <f t="shared" si="27"/>
        <v>0</v>
      </c>
      <c r="BA19" s="13">
        <f t="shared" si="28"/>
        <v>0</v>
      </c>
      <c r="BB19" s="65">
        <f t="shared" si="79"/>
        <v>1</v>
      </c>
      <c r="BC19" s="122" t="str">
        <f t="shared" si="36"/>
        <v/>
      </c>
      <c r="BD19" s="116" t="str">
        <f t="shared" si="67"/>
        <v/>
      </c>
      <c r="BE19" s="116" t="str">
        <f t="shared" si="68"/>
        <v/>
      </c>
      <c r="BF19" s="116" t="str">
        <f t="shared" si="69"/>
        <v/>
      </c>
      <c r="BG19" s="116" t="str">
        <f t="shared" si="70"/>
        <v/>
      </c>
      <c r="BH19" s="116" t="str">
        <f t="shared" si="71"/>
        <v/>
      </c>
      <c r="BI19" s="116" t="str">
        <f t="shared" si="72"/>
        <v/>
      </c>
      <c r="BJ19" s="116" t="str">
        <f t="shared" si="73"/>
        <v/>
      </c>
      <c r="BK19" s="116" t="str">
        <f t="shared" si="74"/>
        <v/>
      </c>
      <c r="BL19" s="116" t="str">
        <f t="shared" si="75"/>
        <v/>
      </c>
      <c r="BM19" s="116" t="str">
        <f t="shared" si="76"/>
        <v/>
      </c>
      <c r="BN19" s="116" t="str">
        <f t="shared" si="77"/>
        <v/>
      </c>
      <c r="BO19" s="116" t="str">
        <f t="shared" si="78"/>
        <v/>
      </c>
      <c r="BP19" s="83"/>
      <c r="BQ19" s="83"/>
      <c r="BR19" s="64" t="b">
        <f t="shared" si="37"/>
        <v>0</v>
      </c>
      <c r="BS19" s="64" t="b">
        <f t="shared" si="38"/>
        <v>0</v>
      </c>
      <c r="BT19" s="64" t="b">
        <f t="shared" si="39"/>
        <v>0</v>
      </c>
      <c r="BU19" s="64" t="b">
        <f t="shared" si="40"/>
        <v>0</v>
      </c>
      <c r="BV19" s="64" t="b">
        <f t="shared" si="41"/>
        <v>0</v>
      </c>
      <c r="BW19" s="64" t="b">
        <f t="shared" si="42"/>
        <v>0</v>
      </c>
      <c r="BX19" s="64" t="b">
        <f t="shared" si="43"/>
        <v>0</v>
      </c>
      <c r="BY19" s="64" t="b">
        <f t="shared" si="44"/>
        <v>0</v>
      </c>
      <c r="BZ19" s="64" t="b">
        <f t="shared" si="45"/>
        <v>0</v>
      </c>
      <c r="CA19" s="64" t="b">
        <f t="shared" si="46"/>
        <v>0</v>
      </c>
      <c r="CB19" s="64" t="b">
        <f t="shared" si="47"/>
        <v>0</v>
      </c>
      <c r="CC19" s="64" t="b">
        <f t="shared" si="48"/>
        <v>0</v>
      </c>
      <c r="CD19" s="64" t="b">
        <f t="shared" si="49"/>
        <v>0</v>
      </c>
      <c r="CE19" s="64" t="b">
        <f t="shared" si="50"/>
        <v>0</v>
      </c>
      <c r="CF19" s="99">
        <f t="shared" si="51"/>
        <v>0</v>
      </c>
      <c r="CG19" s="13">
        <f t="shared" si="52"/>
        <v>0</v>
      </c>
      <c r="CH19" s="11">
        <f t="shared" si="34"/>
        <v>0</v>
      </c>
      <c r="CI19" s="11">
        <f t="shared" si="9"/>
        <v>0</v>
      </c>
      <c r="CJ19" s="61">
        <f t="shared" si="53"/>
        <v>0</v>
      </c>
      <c r="CK19" s="61">
        <f t="shared" si="11"/>
        <v>0</v>
      </c>
      <c r="CL19" s="61">
        <f t="shared" si="12"/>
        <v>0</v>
      </c>
      <c r="CM19" s="112">
        <v>3</v>
      </c>
      <c r="CN19" s="27" t="str">
        <f>"03,"</f>
        <v>03,</v>
      </c>
      <c r="CO19" s="27" t="str">
        <f>"13,"</f>
        <v>13,</v>
      </c>
      <c r="CP19" s="27" t="str">
        <f>"23,"</f>
        <v>23,</v>
      </c>
      <c r="CQ19" s="27" t="str">
        <f>"33,"</f>
        <v>33,</v>
      </c>
      <c r="CR19" s="27"/>
      <c r="CS19" s="27"/>
      <c r="CT19" s="27"/>
      <c r="CU19" s="27"/>
      <c r="CV19" s="27"/>
      <c r="CW19" s="27"/>
      <c r="CX19" s="27"/>
      <c r="CY19" s="27"/>
      <c r="DA19" s="40"/>
      <c r="DB19" s="43"/>
      <c r="DC19" s="85">
        <v>15</v>
      </c>
      <c r="DD19" s="141">
        <v>3</v>
      </c>
      <c r="DE19" s="138">
        <v>237</v>
      </c>
      <c r="DF19" s="178"/>
      <c r="DG19" s="179"/>
      <c r="DH19" s="179"/>
      <c r="DI19" s="179"/>
      <c r="DJ19" s="179"/>
      <c r="DK19" s="179"/>
      <c r="DL19" s="179"/>
      <c r="DM19" s="179"/>
      <c r="DN19" s="180"/>
      <c r="DO19" s="57"/>
      <c r="DP19" s="40"/>
      <c r="DQ19" s="55"/>
      <c r="DR19" s="40"/>
      <c r="DS19" s="42"/>
      <c r="DT19" s="42"/>
      <c r="DU19"/>
      <c r="DV19"/>
      <c r="DW19" s="7"/>
      <c r="DX19"/>
      <c r="DY19"/>
      <c r="DZ19"/>
      <c r="EA19"/>
      <c r="EB19"/>
      <c r="EC19"/>
      <c r="ED19" s="10">
        <f t="shared" ca="1" si="3"/>
        <v>31</v>
      </c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</row>
    <row r="20" spans="1:166" s="15" customFormat="1" x14ac:dyDescent="0.2">
      <c r="A20" s="79"/>
      <c r="B20" s="65" t="str">
        <f t="shared" si="0"/>
        <v/>
      </c>
      <c r="C20" s="7" t="str">
        <f t="shared" si="30"/>
        <v/>
      </c>
      <c r="D20" s="64">
        <f t="shared" si="31"/>
        <v>0</v>
      </c>
      <c r="E20" s="7" t="str">
        <f t="shared" si="1"/>
        <v>,,,,,,,,,,,,</v>
      </c>
      <c r="F20" s="75" t="str">
        <f t="shared" si="2"/>
        <v/>
      </c>
      <c r="G20" s="150" t="str">
        <f>IF(COUNTIF($F$5:$F20,"0")=0,"X","No")</f>
        <v>X</v>
      </c>
      <c r="H20" s="150" t="str">
        <f>IF(COUNTIF($F$5:$F20,"1")=0,"X","No")</f>
        <v>X</v>
      </c>
      <c r="I20" s="150" t="str">
        <f>IF(COUNTIF($F$5:$F20,"2")=0,"X","No")</f>
        <v>X</v>
      </c>
      <c r="J20" s="150" t="str">
        <f>IF(COUNTIF($F$5:$F20,"3")=0,"X","No")</f>
        <v>X</v>
      </c>
      <c r="K20" s="150" t="str">
        <f>IF(COUNTIF($F$5:$F20,"4")=0,"X","No")</f>
        <v>X</v>
      </c>
      <c r="L20" s="150" t="str">
        <f>IF(COUNTIF($F$5:$F20,"5")=0,"X","No")</f>
        <v>X</v>
      </c>
      <c r="M20" s="150" t="str">
        <f>IF(COUNTIF($F$5:$F20,"6")=0,"X","No")</f>
        <v>X</v>
      </c>
      <c r="N20" s="150" t="str">
        <f>IF(COUNTIF($F$5:$F20,"7")=0,"X","No")</f>
        <v>X</v>
      </c>
      <c r="O20" s="150" t="str">
        <f>IF(COUNTIF($F$5:$F20,"8")=0,"X","No")</f>
        <v>X</v>
      </c>
      <c r="P20" s="150" t="str">
        <f>IF(COUNTIF($F$5:$F20,"9")=0,"X","No")</f>
        <v>X</v>
      </c>
      <c r="Q20" s="159">
        <f t="shared" si="6"/>
        <v>10</v>
      </c>
      <c r="R20" s="161">
        <f t="shared" si="7"/>
        <v>0</v>
      </c>
      <c r="S20" s="161" t="str">
        <f t="shared" si="32"/>
        <v>Y</v>
      </c>
      <c r="T20" s="143" t="str">
        <f>IF($A19&lt;&gt;"",COUNTIF($F$15:F20,F20),"")</f>
        <v/>
      </c>
      <c r="U20" s="144" t="str">
        <f t="shared" si="8"/>
        <v/>
      </c>
      <c r="V20" s="64" t="str">
        <f t="shared" si="13"/>
        <v/>
      </c>
      <c r="W20" s="117" t="str">
        <f t="shared" si="54"/>
        <v/>
      </c>
      <c r="X20" s="99" t="str">
        <f t="shared" si="35"/>
        <v/>
      </c>
      <c r="Y20" s="116" t="str">
        <f t="shared" si="55"/>
        <v/>
      </c>
      <c r="Z20" s="116" t="str">
        <f t="shared" si="56"/>
        <v/>
      </c>
      <c r="AA20" s="116" t="str">
        <f t="shared" si="57"/>
        <v/>
      </c>
      <c r="AB20" s="116" t="str">
        <f t="shared" si="58"/>
        <v/>
      </c>
      <c r="AC20" s="116" t="str">
        <f t="shared" si="59"/>
        <v/>
      </c>
      <c r="AD20" s="116" t="str">
        <f t="shared" si="60"/>
        <v/>
      </c>
      <c r="AE20" s="116" t="str">
        <f t="shared" si="61"/>
        <v/>
      </c>
      <c r="AF20" s="116" t="str">
        <f t="shared" si="62"/>
        <v/>
      </c>
      <c r="AG20" s="116" t="str">
        <f t="shared" si="63"/>
        <v/>
      </c>
      <c r="AH20" s="116" t="str">
        <f t="shared" si="64"/>
        <v/>
      </c>
      <c r="AI20" s="116" t="str">
        <f t="shared" si="65"/>
        <v/>
      </c>
      <c r="AJ20" s="116" t="str">
        <f t="shared" si="66"/>
        <v/>
      </c>
      <c r="AK20" s="83"/>
      <c r="AL20" s="83"/>
      <c r="AM20" s="64" t="b">
        <f t="shared" si="14"/>
        <v>0</v>
      </c>
      <c r="AN20" s="64" t="b">
        <f t="shared" si="15"/>
        <v>0</v>
      </c>
      <c r="AO20" s="64" t="b">
        <f t="shared" si="16"/>
        <v>0</v>
      </c>
      <c r="AP20" s="64" t="b">
        <f t="shared" si="17"/>
        <v>0</v>
      </c>
      <c r="AQ20" s="64" t="b">
        <f t="shared" si="18"/>
        <v>0</v>
      </c>
      <c r="AR20" s="64" t="b">
        <f t="shared" si="19"/>
        <v>0</v>
      </c>
      <c r="AS20" s="64" t="b">
        <f t="shared" si="20"/>
        <v>0</v>
      </c>
      <c r="AT20" s="64" t="b">
        <f t="shared" si="21"/>
        <v>0</v>
      </c>
      <c r="AU20" s="64" t="b">
        <f t="shared" si="22"/>
        <v>0</v>
      </c>
      <c r="AV20" s="64" t="b">
        <f t="shared" si="23"/>
        <v>0</v>
      </c>
      <c r="AW20" s="64" t="b">
        <f t="shared" si="24"/>
        <v>0</v>
      </c>
      <c r="AX20" s="64" t="b">
        <f t="shared" si="25"/>
        <v>0</v>
      </c>
      <c r="AY20" s="64" t="b">
        <f t="shared" si="26"/>
        <v>0</v>
      </c>
      <c r="AZ20" s="64" t="b">
        <f t="shared" si="27"/>
        <v>0</v>
      </c>
      <c r="BA20" s="13">
        <f t="shared" si="28"/>
        <v>0</v>
      </c>
      <c r="BB20" s="65">
        <f t="shared" si="79"/>
        <v>1</v>
      </c>
      <c r="BC20" s="122" t="str">
        <f t="shared" si="36"/>
        <v/>
      </c>
      <c r="BD20" s="116" t="str">
        <f t="shared" si="67"/>
        <v/>
      </c>
      <c r="BE20" s="116" t="str">
        <f t="shared" si="68"/>
        <v/>
      </c>
      <c r="BF20" s="116" t="str">
        <f t="shared" si="69"/>
        <v/>
      </c>
      <c r="BG20" s="116" t="str">
        <f t="shared" si="70"/>
        <v/>
      </c>
      <c r="BH20" s="116" t="str">
        <f t="shared" si="71"/>
        <v/>
      </c>
      <c r="BI20" s="116" t="str">
        <f t="shared" si="72"/>
        <v/>
      </c>
      <c r="BJ20" s="116" t="str">
        <f t="shared" si="73"/>
        <v/>
      </c>
      <c r="BK20" s="116" t="str">
        <f t="shared" si="74"/>
        <v/>
      </c>
      <c r="BL20" s="116" t="str">
        <f t="shared" si="75"/>
        <v/>
      </c>
      <c r="BM20" s="116" t="str">
        <f t="shared" si="76"/>
        <v/>
      </c>
      <c r="BN20" s="116" t="str">
        <f t="shared" si="77"/>
        <v/>
      </c>
      <c r="BO20" s="116" t="str">
        <f t="shared" si="78"/>
        <v/>
      </c>
      <c r="BP20" s="83"/>
      <c r="BQ20" s="83"/>
      <c r="BR20" s="64" t="b">
        <f t="shared" si="37"/>
        <v>0</v>
      </c>
      <c r="BS20" s="64" t="b">
        <f t="shared" si="38"/>
        <v>0</v>
      </c>
      <c r="BT20" s="64" t="b">
        <f t="shared" si="39"/>
        <v>0</v>
      </c>
      <c r="BU20" s="64" t="b">
        <f t="shared" si="40"/>
        <v>0</v>
      </c>
      <c r="BV20" s="64" t="b">
        <f t="shared" si="41"/>
        <v>0</v>
      </c>
      <c r="BW20" s="64" t="b">
        <f t="shared" si="42"/>
        <v>0</v>
      </c>
      <c r="BX20" s="64" t="b">
        <f t="shared" si="43"/>
        <v>0</v>
      </c>
      <c r="BY20" s="64" t="b">
        <f t="shared" si="44"/>
        <v>0</v>
      </c>
      <c r="BZ20" s="64" t="b">
        <f t="shared" si="45"/>
        <v>0</v>
      </c>
      <c r="CA20" s="64" t="b">
        <f t="shared" si="46"/>
        <v>0</v>
      </c>
      <c r="CB20" s="64" t="b">
        <f t="shared" si="47"/>
        <v>0</v>
      </c>
      <c r="CC20" s="64" t="b">
        <f t="shared" si="48"/>
        <v>0</v>
      </c>
      <c r="CD20" s="64" t="b">
        <f t="shared" si="49"/>
        <v>0</v>
      </c>
      <c r="CE20" s="64" t="b">
        <f t="shared" si="50"/>
        <v>0</v>
      </c>
      <c r="CF20" s="99">
        <f t="shared" si="51"/>
        <v>0</v>
      </c>
      <c r="CG20" s="13">
        <f t="shared" si="52"/>
        <v>0</v>
      </c>
      <c r="CH20" s="11">
        <f t="shared" si="34"/>
        <v>0</v>
      </c>
      <c r="CI20" s="11">
        <f t="shared" si="9"/>
        <v>0</v>
      </c>
      <c r="CJ20" s="61">
        <f t="shared" si="53"/>
        <v>0</v>
      </c>
      <c r="CK20" s="61">
        <f t="shared" si="11"/>
        <v>0</v>
      </c>
      <c r="CL20" s="61">
        <f t="shared" si="12"/>
        <v>0</v>
      </c>
      <c r="CM20" s="112">
        <v>4</v>
      </c>
      <c r="CN20" s="27" t="str">
        <f>"04,"</f>
        <v>04,</v>
      </c>
      <c r="CO20" s="27" t="str">
        <f>"14,"</f>
        <v>14,</v>
      </c>
      <c r="CP20" s="27" t="str">
        <f>"24,"</f>
        <v>24,</v>
      </c>
      <c r="CQ20" s="27" t="str">
        <f>"34,"</f>
        <v>34,</v>
      </c>
      <c r="CR20" s="27"/>
      <c r="CS20" s="27"/>
      <c r="CT20" s="27"/>
      <c r="CU20" s="27"/>
      <c r="CV20" s="27"/>
      <c r="CW20" s="27"/>
      <c r="CX20" s="27"/>
      <c r="CY20" s="27"/>
      <c r="DA20" s="40"/>
      <c r="DB20" s="43"/>
      <c r="DC20" s="85">
        <v>16</v>
      </c>
      <c r="DD20" s="141">
        <v>4</v>
      </c>
      <c r="DE20" s="138">
        <v>355</v>
      </c>
      <c r="DI20" s="40"/>
      <c r="DJ20" s="55"/>
      <c r="DK20" s="55"/>
      <c r="DL20" s="55"/>
      <c r="DM20" s="55"/>
      <c r="DN20" s="55"/>
      <c r="DO20" s="57"/>
      <c r="DP20" s="40"/>
      <c r="DQ20" s="55"/>
      <c r="DR20" s="40"/>
      <c r="DS20" s="42"/>
      <c r="DT20" s="42"/>
      <c r="DU20"/>
      <c r="DV20"/>
      <c r="DW20" s="7"/>
      <c r="DX20"/>
      <c r="DY20"/>
      <c r="DZ20"/>
      <c r="EA20"/>
      <c r="EB20"/>
      <c r="EC20"/>
      <c r="ED20" s="10">
        <f t="shared" ca="1" si="3"/>
        <v>13</v>
      </c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</row>
    <row r="21" spans="1:166" s="15" customFormat="1" x14ac:dyDescent="0.2">
      <c r="A21" s="79"/>
      <c r="B21" s="65" t="str">
        <f t="shared" si="0"/>
        <v/>
      </c>
      <c r="C21" s="7" t="str">
        <f t="shared" si="30"/>
        <v/>
      </c>
      <c r="D21" s="64">
        <f t="shared" si="31"/>
        <v>0</v>
      </c>
      <c r="E21" s="7" t="str">
        <f t="shared" si="1"/>
        <v>,,,,,,,,,,,,</v>
      </c>
      <c r="F21" s="75" t="str">
        <f t="shared" si="2"/>
        <v/>
      </c>
      <c r="G21" s="150" t="str">
        <f>IF(COUNTIF($F$5:$F21,"0")=0,"X","No")</f>
        <v>X</v>
      </c>
      <c r="H21" s="150" t="str">
        <f>IF(COUNTIF($F$5:$F21,"1")=0,"X","No")</f>
        <v>X</v>
      </c>
      <c r="I21" s="150" t="str">
        <f>IF(COUNTIF($F$5:$F21,"2")=0,"X","No")</f>
        <v>X</v>
      </c>
      <c r="J21" s="150" t="str">
        <f>IF(COUNTIF($F$5:$F21,"3")=0,"X","No")</f>
        <v>X</v>
      </c>
      <c r="K21" s="150" t="str">
        <f>IF(COUNTIF($F$5:$F21,"4")=0,"X","No")</f>
        <v>X</v>
      </c>
      <c r="L21" s="150" t="str">
        <f>IF(COUNTIF($F$5:$F21,"5")=0,"X","No")</f>
        <v>X</v>
      </c>
      <c r="M21" s="150" t="str">
        <f>IF(COUNTIF($F$5:$F21,"6")=0,"X","No")</f>
        <v>X</v>
      </c>
      <c r="N21" s="150" t="str">
        <f>IF(COUNTIF($F$5:$F21,"7")=0,"X","No")</f>
        <v>X</v>
      </c>
      <c r="O21" s="150" t="str">
        <f>IF(COUNTIF($F$5:$F21,"8")=0,"X","No")</f>
        <v>X</v>
      </c>
      <c r="P21" s="150" t="str">
        <f>IF(COUNTIF($F$5:$F21,"9")=0,"X","No")</f>
        <v>X</v>
      </c>
      <c r="Q21" s="159">
        <f t="shared" si="6"/>
        <v>10</v>
      </c>
      <c r="R21" s="161">
        <f t="shared" si="7"/>
        <v>0</v>
      </c>
      <c r="S21" s="161" t="str">
        <f t="shared" si="32"/>
        <v>Y</v>
      </c>
      <c r="T21" s="143" t="str">
        <f>IF($A20&lt;&gt;"",COUNTIF($F$15:F21,F21),"")</f>
        <v/>
      </c>
      <c r="U21" s="144" t="str">
        <f t="shared" si="8"/>
        <v/>
      </c>
      <c r="V21" s="64" t="str">
        <f t="shared" si="13"/>
        <v/>
      </c>
      <c r="W21" s="117" t="str">
        <f t="shared" si="54"/>
        <v/>
      </c>
      <c r="X21" s="99" t="str">
        <f t="shared" si="35"/>
        <v/>
      </c>
      <c r="Y21" s="116" t="str">
        <f t="shared" si="55"/>
        <v/>
      </c>
      <c r="Z21" s="116" t="str">
        <f t="shared" si="56"/>
        <v/>
      </c>
      <c r="AA21" s="116" t="str">
        <f t="shared" si="57"/>
        <v/>
      </c>
      <c r="AB21" s="116" t="str">
        <f t="shared" si="58"/>
        <v/>
      </c>
      <c r="AC21" s="116" t="str">
        <f t="shared" si="59"/>
        <v/>
      </c>
      <c r="AD21" s="116" t="str">
        <f t="shared" si="60"/>
        <v/>
      </c>
      <c r="AE21" s="116" t="str">
        <f t="shared" si="61"/>
        <v/>
      </c>
      <c r="AF21" s="116" t="str">
        <f t="shared" si="62"/>
        <v/>
      </c>
      <c r="AG21" s="116" t="str">
        <f t="shared" si="63"/>
        <v/>
      </c>
      <c r="AH21" s="116" t="str">
        <f t="shared" si="64"/>
        <v/>
      </c>
      <c r="AI21" s="116" t="str">
        <f t="shared" si="65"/>
        <v/>
      </c>
      <c r="AJ21" s="116" t="str">
        <f t="shared" si="66"/>
        <v/>
      </c>
      <c r="AK21" s="83"/>
      <c r="AL21" s="83"/>
      <c r="AM21" s="64" t="b">
        <f t="shared" si="14"/>
        <v>0</v>
      </c>
      <c r="AN21" s="64" t="b">
        <f t="shared" si="15"/>
        <v>0</v>
      </c>
      <c r="AO21" s="64" t="b">
        <f t="shared" si="16"/>
        <v>0</v>
      </c>
      <c r="AP21" s="64" t="b">
        <f t="shared" si="17"/>
        <v>0</v>
      </c>
      <c r="AQ21" s="64" t="b">
        <f t="shared" si="18"/>
        <v>0</v>
      </c>
      <c r="AR21" s="64" t="b">
        <f t="shared" si="19"/>
        <v>0</v>
      </c>
      <c r="AS21" s="64" t="b">
        <f t="shared" si="20"/>
        <v>0</v>
      </c>
      <c r="AT21" s="64" t="b">
        <f t="shared" si="21"/>
        <v>0</v>
      </c>
      <c r="AU21" s="64" t="b">
        <f t="shared" si="22"/>
        <v>0</v>
      </c>
      <c r="AV21" s="64" t="b">
        <f t="shared" si="23"/>
        <v>0</v>
      </c>
      <c r="AW21" s="64" t="b">
        <f t="shared" si="24"/>
        <v>0</v>
      </c>
      <c r="AX21" s="64" t="b">
        <f t="shared" si="25"/>
        <v>0</v>
      </c>
      <c r="AY21" s="64" t="b">
        <f t="shared" si="26"/>
        <v>0</v>
      </c>
      <c r="AZ21" s="64" t="b">
        <f t="shared" si="27"/>
        <v>0</v>
      </c>
      <c r="BA21" s="13">
        <f t="shared" si="28"/>
        <v>0</v>
      </c>
      <c r="BB21" s="65">
        <f t="shared" si="79"/>
        <v>1</v>
      </c>
      <c r="BC21" s="122" t="str">
        <f t="shared" si="36"/>
        <v/>
      </c>
      <c r="BD21" s="116" t="str">
        <f t="shared" si="67"/>
        <v/>
      </c>
      <c r="BE21" s="116" t="str">
        <f t="shared" si="68"/>
        <v/>
      </c>
      <c r="BF21" s="116" t="str">
        <f t="shared" si="69"/>
        <v/>
      </c>
      <c r="BG21" s="116" t="str">
        <f t="shared" si="70"/>
        <v/>
      </c>
      <c r="BH21" s="116" t="str">
        <f t="shared" si="71"/>
        <v/>
      </c>
      <c r="BI21" s="116" t="str">
        <f t="shared" si="72"/>
        <v/>
      </c>
      <c r="BJ21" s="116" t="str">
        <f t="shared" si="73"/>
        <v/>
      </c>
      <c r="BK21" s="116" t="str">
        <f t="shared" si="74"/>
        <v/>
      </c>
      <c r="BL21" s="116" t="str">
        <f t="shared" si="75"/>
        <v/>
      </c>
      <c r="BM21" s="116" t="str">
        <f t="shared" si="76"/>
        <v/>
      </c>
      <c r="BN21" s="116" t="str">
        <f t="shared" si="77"/>
        <v/>
      </c>
      <c r="BO21" s="116" t="str">
        <f t="shared" si="78"/>
        <v/>
      </c>
      <c r="BP21" s="83"/>
      <c r="BQ21" s="83"/>
      <c r="BR21" s="64" t="b">
        <f t="shared" si="37"/>
        <v>0</v>
      </c>
      <c r="BS21" s="64" t="b">
        <f t="shared" si="38"/>
        <v>0</v>
      </c>
      <c r="BT21" s="64" t="b">
        <f t="shared" si="39"/>
        <v>0</v>
      </c>
      <c r="BU21" s="64" t="b">
        <f t="shared" si="40"/>
        <v>0</v>
      </c>
      <c r="BV21" s="64" t="b">
        <f t="shared" si="41"/>
        <v>0</v>
      </c>
      <c r="BW21" s="64" t="b">
        <f t="shared" si="42"/>
        <v>0</v>
      </c>
      <c r="BX21" s="64" t="b">
        <f t="shared" si="43"/>
        <v>0</v>
      </c>
      <c r="BY21" s="64" t="b">
        <f t="shared" si="44"/>
        <v>0</v>
      </c>
      <c r="BZ21" s="64" t="b">
        <f t="shared" si="45"/>
        <v>0</v>
      </c>
      <c r="CA21" s="64" t="b">
        <f t="shared" si="46"/>
        <v>0</v>
      </c>
      <c r="CB21" s="64" t="b">
        <f t="shared" si="47"/>
        <v>0</v>
      </c>
      <c r="CC21" s="64" t="b">
        <f t="shared" si="48"/>
        <v>0</v>
      </c>
      <c r="CD21" s="64" t="b">
        <f t="shared" si="49"/>
        <v>0</v>
      </c>
      <c r="CE21" s="64" t="b">
        <f t="shared" si="50"/>
        <v>0</v>
      </c>
      <c r="CF21" s="99">
        <f t="shared" si="51"/>
        <v>0</v>
      </c>
      <c r="CG21" s="13">
        <f t="shared" si="52"/>
        <v>0</v>
      </c>
      <c r="CH21" s="11">
        <f t="shared" si="34"/>
        <v>0</v>
      </c>
      <c r="CI21" s="11">
        <f t="shared" si="9"/>
        <v>0</v>
      </c>
      <c r="CJ21" s="61">
        <f t="shared" si="53"/>
        <v>0</v>
      </c>
      <c r="CK21" s="61">
        <f t="shared" si="11"/>
        <v>0</v>
      </c>
      <c r="CL21" s="61">
        <f t="shared" si="12"/>
        <v>0</v>
      </c>
      <c r="CM21" s="112">
        <v>5</v>
      </c>
      <c r="CN21" s="27" t="str">
        <f>"05,"</f>
        <v>05,</v>
      </c>
      <c r="CO21" s="27" t="str">
        <f>"15,"</f>
        <v>15,</v>
      </c>
      <c r="CP21" s="27" t="str">
        <f>"25,"</f>
        <v>25,</v>
      </c>
      <c r="CQ21" s="27" t="str">
        <f>"35,"</f>
        <v>35,</v>
      </c>
      <c r="CR21" s="27"/>
      <c r="CS21" s="27"/>
      <c r="CT21" s="27"/>
      <c r="CU21" s="27"/>
      <c r="CV21" s="27"/>
      <c r="CW21" s="27"/>
      <c r="CX21" s="27"/>
      <c r="CY21" s="27"/>
      <c r="DA21" s="40"/>
      <c r="DB21" s="43"/>
      <c r="DC21" s="85">
        <v>17</v>
      </c>
      <c r="DD21" s="141">
        <v>1</v>
      </c>
      <c r="DE21" s="138">
        <v>533</v>
      </c>
      <c r="DI21" s="40"/>
      <c r="DJ21" s="55"/>
      <c r="DK21" s="55"/>
      <c r="DL21" s="55"/>
      <c r="DM21" s="55"/>
      <c r="DN21" s="55"/>
      <c r="DO21" s="57"/>
      <c r="DP21" s="40"/>
      <c r="DQ21" s="40"/>
      <c r="DR21" s="40"/>
      <c r="DS21" s="42"/>
      <c r="DT21" s="42"/>
      <c r="DU21"/>
      <c r="DV21"/>
      <c r="DW21" s="7"/>
      <c r="DX21"/>
      <c r="DY21"/>
      <c r="DZ21"/>
      <c r="EA21"/>
      <c r="EB21"/>
      <c r="EC21"/>
      <c r="ED21" s="10">
        <f t="shared" ca="1" si="3"/>
        <v>36</v>
      </c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</row>
    <row r="22" spans="1:166" s="15" customFormat="1" x14ac:dyDescent="0.2">
      <c r="A22" s="79"/>
      <c r="B22" s="65" t="str">
        <f t="shared" si="0"/>
        <v/>
      </c>
      <c r="C22" s="7" t="str">
        <f t="shared" si="30"/>
        <v/>
      </c>
      <c r="D22" s="64">
        <f t="shared" si="31"/>
        <v>0</v>
      </c>
      <c r="E22" s="7" t="str">
        <f t="shared" si="1"/>
        <v>,,,,,,,,,,,,</v>
      </c>
      <c r="F22" s="75" t="str">
        <f t="shared" si="2"/>
        <v/>
      </c>
      <c r="G22" s="150" t="str">
        <f>IF(COUNTIF($F$5:$F22,"0")=0,"X","No")</f>
        <v>X</v>
      </c>
      <c r="H22" s="150" t="str">
        <f>IF(COUNTIF($F$5:$F22,"1")=0,"X","No")</f>
        <v>X</v>
      </c>
      <c r="I22" s="150" t="str">
        <f>IF(COUNTIF($F$5:$F22,"2")=0,"X","No")</f>
        <v>X</v>
      </c>
      <c r="J22" s="150" t="str">
        <f>IF(COUNTIF($F$5:$F22,"3")=0,"X","No")</f>
        <v>X</v>
      </c>
      <c r="K22" s="150" t="str">
        <f>IF(COUNTIF($F$5:$F22,"4")=0,"X","No")</f>
        <v>X</v>
      </c>
      <c r="L22" s="150" t="str">
        <f>IF(COUNTIF($F$5:$F22,"5")=0,"X","No")</f>
        <v>X</v>
      </c>
      <c r="M22" s="150" t="str">
        <f>IF(COUNTIF($F$5:$F22,"6")=0,"X","No")</f>
        <v>X</v>
      </c>
      <c r="N22" s="150" t="str">
        <f>IF(COUNTIF($F$5:$F22,"7")=0,"X","No")</f>
        <v>X</v>
      </c>
      <c r="O22" s="150" t="str">
        <f>IF(COUNTIF($F$5:$F22,"8")=0,"X","No")</f>
        <v>X</v>
      </c>
      <c r="P22" s="150" t="str">
        <f>IF(COUNTIF($F$5:$F22,"9")=0,"X","No")</f>
        <v>X</v>
      </c>
      <c r="Q22" s="159">
        <f t="shared" si="6"/>
        <v>10</v>
      </c>
      <c r="R22" s="161">
        <f t="shared" si="7"/>
        <v>0</v>
      </c>
      <c r="S22" s="161" t="str">
        <f t="shared" si="32"/>
        <v>Y</v>
      </c>
      <c r="T22" s="143" t="str">
        <f>IF($A21&lt;&gt;"",COUNTIF($F$15:F22,F22),"")</f>
        <v/>
      </c>
      <c r="U22" s="144" t="str">
        <f t="shared" si="8"/>
        <v/>
      </c>
      <c r="V22" s="64" t="str">
        <f t="shared" si="13"/>
        <v/>
      </c>
      <c r="W22" s="117" t="str">
        <f t="shared" si="54"/>
        <v/>
      </c>
      <c r="X22" s="99" t="str">
        <f t="shared" si="35"/>
        <v/>
      </c>
      <c r="Y22" s="116" t="str">
        <f t="shared" si="55"/>
        <v/>
      </c>
      <c r="Z22" s="116" t="str">
        <f t="shared" si="56"/>
        <v/>
      </c>
      <c r="AA22" s="116" t="str">
        <f t="shared" si="57"/>
        <v/>
      </c>
      <c r="AB22" s="116" t="str">
        <f t="shared" si="58"/>
        <v/>
      </c>
      <c r="AC22" s="116" t="str">
        <f t="shared" si="59"/>
        <v/>
      </c>
      <c r="AD22" s="116" t="str">
        <f t="shared" si="60"/>
        <v/>
      </c>
      <c r="AE22" s="116" t="str">
        <f t="shared" si="61"/>
        <v/>
      </c>
      <c r="AF22" s="116" t="str">
        <f t="shared" si="62"/>
        <v/>
      </c>
      <c r="AG22" s="116" t="str">
        <f t="shared" si="63"/>
        <v/>
      </c>
      <c r="AH22" s="116" t="str">
        <f t="shared" si="64"/>
        <v/>
      </c>
      <c r="AI22" s="116" t="str">
        <f t="shared" si="65"/>
        <v/>
      </c>
      <c r="AJ22" s="116" t="str">
        <f t="shared" si="66"/>
        <v/>
      </c>
      <c r="AK22" s="83"/>
      <c r="AL22" s="83"/>
      <c r="AM22" s="64" t="b">
        <f t="shared" si="14"/>
        <v>0</v>
      </c>
      <c r="AN22" s="64" t="b">
        <f t="shared" si="15"/>
        <v>0</v>
      </c>
      <c r="AO22" s="64" t="b">
        <f t="shared" si="16"/>
        <v>0</v>
      </c>
      <c r="AP22" s="64" t="b">
        <f t="shared" si="17"/>
        <v>0</v>
      </c>
      <c r="AQ22" s="64" t="b">
        <f t="shared" si="18"/>
        <v>0</v>
      </c>
      <c r="AR22" s="64" t="b">
        <f t="shared" si="19"/>
        <v>0</v>
      </c>
      <c r="AS22" s="64" t="b">
        <f t="shared" si="20"/>
        <v>0</v>
      </c>
      <c r="AT22" s="64" t="b">
        <f t="shared" si="21"/>
        <v>0</v>
      </c>
      <c r="AU22" s="64" t="b">
        <f t="shared" si="22"/>
        <v>0</v>
      </c>
      <c r="AV22" s="64" t="b">
        <f t="shared" si="23"/>
        <v>0</v>
      </c>
      <c r="AW22" s="64" t="b">
        <f t="shared" si="24"/>
        <v>0</v>
      </c>
      <c r="AX22" s="64" t="b">
        <f t="shared" si="25"/>
        <v>0</v>
      </c>
      <c r="AY22" s="64" t="b">
        <f t="shared" si="26"/>
        <v>0</v>
      </c>
      <c r="AZ22" s="64" t="b">
        <f t="shared" si="27"/>
        <v>0</v>
      </c>
      <c r="BA22" s="13">
        <f t="shared" si="28"/>
        <v>0</v>
      </c>
      <c r="BB22" s="65">
        <f t="shared" si="79"/>
        <v>1</v>
      </c>
      <c r="BC22" s="122" t="str">
        <f t="shared" si="36"/>
        <v/>
      </c>
      <c r="BD22" s="116" t="str">
        <f t="shared" si="67"/>
        <v/>
      </c>
      <c r="BE22" s="116" t="str">
        <f t="shared" si="68"/>
        <v/>
      </c>
      <c r="BF22" s="116" t="str">
        <f t="shared" si="69"/>
        <v/>
      </c>
      <c r="BG22" s="116" t="str">
        <f t="shared" si="70"/>
        <v/>
      </c>
      <c r="BH22" s="116" t="str">
        <f t="shared" si="71"/>
        <v/>
      </c>
      <c r="BI22" s="116" t="str">
        <f t="shared" si="72"/>
        <v/>
      </c>
      <c r="BJ22" s="116" t="str">
        <f t="shared" si="73"/>
        <v/>
      </c>
      <c r="BK22" s="116" t="str">
        <f t="shared" si="74"/>
        <v/>
      </c>
      <c r="BL22" s="116" t="str">
        <f t="shared" si="75"/>
        <v/>
      </c>
      <c r="BM22" s="116" t="str">
        <f t="shared" si="76"/>
        <v/>
      </c>
      <c r="BN22" s="116" t="str">
        <f t="shared" si="77"/>
        <v/>
      </c>
      <c r="BO22" s="116" t="str">
        <f t="shared" si="78"/>
        <v/>
      </c>
      <c r="BP22" s="83"/>
      <c r="BQ22" s="83"/>
      <c r="BR22" s="64" t="b">
        <f t="shared" si="37"/>
        <v>0</v>
      </c>
      <c r="BS22" s="64" t="b">
        <f t="shared" si="38"/>
        <v>0</v>
      </c>
      <c r="BT22" s="64" t="b">
        <f t="shared" si="39"/>
        <v>0</v>
      </c>
      <c r="BU22" s="64" t="b">
        <f t="shared" si="40"/>
        <v>0</v>
      </c>
      <c r="BV22" s="64" t="b">
        <f t="shared" si="41"/>
        <v>0</v>
      </c>
      <c r="BW22" s="64" t="b">
        <f t="shared" si="42"/>
        <v>0</v>
      </c>
      <c r="BX22" s="64" t="b">
        <f t="shared" si="43"/>
        <v>0</v>
      </c>
      <c r="BY22" s="64" t="b">
        <f t="shared" si="44"/>
        <v>0</v>
      </c>
      <c r="BZ22" s="64" t="b">
        <f t="shared" si="45"/>
        <v>0</v>
      </c>
      <c r="CA22" s="64" t="b">
        <f t="shared" si="46"/>
        <v>0</v>
      </c>
      <c r="CB22" s="64" t="b">
        <f t="shared" si="47"/>
        <v>0</v>
      </c>
      <c r="CC22" s="64" t="b">
        <f t="shared" si="48"/>
        <v>0</v>
      </c>
      <c r="CD22" s="64" t="b">
        <f t="shared" si="49"/>
        <v>0</v>
      </c>
      <c r="CE22" s="64" t="b">
        <f t="shared" si="50"/>
        <v>0</v>
      </c>
      <c r="CF22" s="99">
        <f t="shared" si="51"/>
        <v>0</v>
      </c>
      <c r="CG22" s="13">
        <f t="shared" si="52"/>
        <v>0</v>
      </c>
      <c r="CH22" s="11">
        <f t="shared" si="34"/>
        <v>0</v>
      </c>
      <c r="CI22" s="11">
        <f t="shared" si="9"/>
        <v>0</v>
      </c>
      <c r="CJ22" s="61">
        <f t="shared" si="53"/>
        <v>0</v>
      </c>
      <c r="CK22" s="61">
        <f t="shared" si="11"/>
        <v>0</v>
      </c>
      <c r="CL22" s="61">
        <f t="shared" si="12"/>
        <v>0</v>
      </c>
      <c r="CM22" s="112">
        <v>6</v>
      </c>
      <c r="CN22" s="27" t="str">
        <f>"06,"</f>
        <v>06,</v>
      </c>
      <c r="CO22" s="27" t="str">
        <f>"16,"</f>
        <v>16,</v>
      </c>
      <c r="CP22" s="27" t="str">
        <f>"26,"</f>
        <v>26,</v>
      </c>
      <c r="CQ22" s="27" t="str">
        <f>"36,"</f>
        <v>36,</v>
      </c>
      <c r="CR22" s="27"/>
      <c r="CS22" s="27"/>
      <c r="CT22" s="27"/>
      <c r="CU22" s="27"/>
      <c r="CV22" s="27"/>
      <c r="CW22" s="27"/>
      <c r="CX22" s="27"/>
      <c r="CY22" s="27"/>
      <c r="DA22" s="40"/>
      <c r="DB22" s="43"/>
      <c r="DC22" s="85">
        <v>18</v>
      </c>
      <c r="DD22" s="141">
        <v>2</v>
      </c>
      <c r="DE22" s="138">
        <v>799</v>
      </c>
      <c r="DI22" s="40"/>
      <c r="DJ22" s="55"/>
      <c r="DK22" s="55"/>
      <c r="DL22" s="55"/>
      <c r="DM22" s="55"/>
      <c r="DN22" s="55"/>
      <c r="DO22" s="57"/>
      <c r="DP22" s="40"/>
      <c r="DQ22" s="40"/>
      <c r="DR22" s="40"/>
      <c r="DS22" s="42"/>
      <c r="DT22" s="42"/>
      <c r="DU22"/>
      <c r="DV22"/>
      <c r="DW22" s="7"/>
      <c r="DX22"/>
      <c r="DY22"/>
      <c r="DZ22"/>
      <c r="EA22"/>
      <c r="EB22"/>
      <c r="EC22"/>
      <c r="ED22" s="10">
        <f t="shared" ca="1" si="3"/>
        <v>23</v>
      </c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</row>
    <row r="23" spans="1:166" s="15" customFormat="1" x14ac:dyDescent="0.2">
      <c r="A23" s="79"/>
      <c r="B23" s="65" t="str">
        <f t="shared" si="0"/>
        <v/>
      </c>
      <c r="C23" s="7" t="str">
        <f t="shared" si="30"/>
        <v/>
      </c>
      <c r="D23" s="64">
        <f t="shared" si="31"/>
        <v>0</v>
      </c>
      <c r="E23" s="7" t="str">
        <f t="shared" si="1"/>
        <v>,,,,,,,,,,,,</v>
      </c>
      <c r="F23" s="75" t="str">
        <f t="shared" si="2"/>
        <v/>
      </c>
      <c r="G23" s="150" t="str">
        <f>IF(COUNTIF($F$5:$F23,"0")=0,"X","No")</f>
        <v>X</v>
      </c>
      <c r="H23" s="150" t="str">
        <f>IF(COUNTIF($F$5:$F23,"1")=0,"X","No")</f>
        <v>X</v>
      </c>
      <c r="I23" s="150" t="str">
        <f>IF(COUNTIF($F$5:$F23,"2")=0,"X","No")</f>
        <v>X</v>
      </c>
      <c r="J23" s="150" t="str">
        <f>IF(COUNTIF($F$5:$F23,"3")=0,"X","No")</f>
        <v>X</v>
      </c>
      <c r="K23" s="150" t="str">
        <f>IF(COUNTIF($F$5:$F23,"4")=0,"X","No")</f>
        <v>X</v>
      </c>
      <c r="L23" s="150" t="str">
        <f>IF(COUNTIF($F$5:$F23,"5")=0,"X","No")</f>
        <v>X</v>
      </c>
      <c r="M23" s="150" t="str">
        <f>IF(COUNTIF($F$5:$F23,"6")=0,"X","No")</f>
        <v>X</v>
      </c>
      <c r="N23" s="150" t="str">
        <f>IF(COUNTIF($F$5:$F23,"7")=0,"X","No")</f>
        <v>X</v>
      </c>
      <c r="O23" s="150" t="str">
        <f>IF(COUNTIF($F$5:$F23,"8")=0,"X","No")</f>
        <v>X</v>
      </c>
      <c r="P23" s="150" t="str">
        <f>IF(COUNTIF($F$5:$F23,"9")=0,"X","No")</f>
        <v>X</v>
      </c>
      <c r="Q23" s="159">
        <f t="shared" si="6"/>
        <v>10</v>
      </c>
      <c r="R23" s="161">
        <f t="shared" si="7"/>
        <v>0</v>
      </c>
      <c r="S23" s="161" t="str">
        <f t="shared" si="32"/>
        <v>Y</v>
      </c>
      <c r="T23" s="143" t="str">
        <f>IF($A22&lt;&gt;"",COUNTIF($F$15:F23,F23),"")</f>
        <v/>
      </c>
      <c r="U23" s="144" t="str">
        <f t="shared" si="8"/>
        <v/>
      </c>
      <c r="V23" s="64" t="str">
        <f t="shared" si="13"/>
        <v/>
      </c>
      <c r="W23" s="117" t="str">
        <f t="shared" si="54"/>
        <v/>
      </c>
      <c r="X23" s="99" t="str">
        <f t="shared" si="35"/>
        <v/>
      </c>
      <c r="Y23" s="116" t="str">
        <f t="shared" si="55"/>
        <v/>
      </c>
      <c r="Z23" s="116" t="str">
        <f t="shared" si="56"/>
        <v/>
      </c>
      <c r="AA23" s="116" t="str">
        <f t="shared" si="57"/>
        <v/>
      </c>
      <c r="AB23" s="116" t="str">
        <f t="shared" si="58"/>
        <v/>
      </c>
      <c r="AC23" s="116" t="str">
        <f t="shared" si="59"/>
        <v/>
      </c>
      <c r="AD23" s="116" t="str">
        <f t="shared" si="60"/>
        <v/>
      </c>
      <c r="AE23" s="116" t="str">
        <f t="shared" si="61"/>
        <v/>
      </c>
      <c r="AF23" s="116" t="str">
        <f t="shared" si="62"/>
        <v/>
      </c>
      <c r="AG23" s="116" t="str">
        <f t="shared" si="63"/>
        <v/>
      </c>
      <c r="AH23" s="116" t="str">
        <f t="shared" si="64"/>
        <v/>
      </c>
      <c r="AI23" s="116" t="str">
        <f t="shared" si="65"/>
        <v/>
      </c>
      <c r="AJ23" s="116" t="str">
        <f t="shared" si="66"/>
        <v/>
      </c>
      <c r="AK23" s="83"/>
      <c r="AL23" s="83"/>
      <c r="AM23" s="64" t="b">
        <f t="shared" si="14"/>
        <v>0</v>
      </c>
      <c r="AN23" s="64" t="b">
        <f t="shared" si="15"/>
        <v>0</v>
      </c>
      <c r="AO23" s="64" t="b">
        <f t="shared" si="16"/>
        <v>0</v>
      </c>
      <c r="AP23" s="64" t="b">
        <f t="shared" si="17"/>
        <v>0</v>
      </c>
      <c r="AQ23" s="64" t="b">
        <f t="shared" si="18"/>
        <v>0</v>
      </c>
      <c r="AR23" s="64" t="b">
        <f t="shared" si="19"/>
        <v>0</v>
      </c>
      <c r="AS23" s="64" t="b">
        <f t="shared" si="20"/>
        <v>0</v>
      </c>
      <c r="AT23" s="64" t="b">
        <f t="shared" si="21"/>
        <v>0</v>
      </c>
      <c r="AU23" s="64" t="b">
        <f t="shared" si="22"/>
        <v>0</v>
      </c>
      <c r="AV23" s="64" t="b">
        <f t="shared" si="23"/>
        <v>0</v>
      </c>
      <c r="AW23" s="64" t="b">
        <f t="shared" si="24"/>
        <v>0</v>
      </c>
      <c r="AX23" s="64" t="b">
        <f t="shared" si="25"/>
        <v>0</v>
      </c>
      <c r="AY23" s="64" t="b">
        <f t="shared" si="26"/>
        <v>0</v>
      </c>
      <c r="AZ23" s="64" t="b">
        <f t="shared" si="27"/>
        <v>0</v>
      </c>
      <c r="BA23" s="13">
        <f t="shared" si="28"/>
        <v>0</v>
      </c>
      <c r="BB23" s="65">
        <f t="shared" si="79"/>
        <v>1</v>
      </c>
      <c r="BC23" s="122" t="str">
        <f t="shared" si="36"/>
        <v/>
      </c>
      <c r="BD23" s="116" t="str">
        <f t="shared" si="67"/>
        <v/>
      </c>
      <c r="BE23" s="116" t="str">
        <f t="shared" si="68"/>
        <v/>
      </c>
      <c r="BF23" s="116" t="str">
        <f t="shared" si="69"/>
        <v/>
      </c>
      <c r="BG23" s="116" t="str">
        <f t="shared" si="70"/>
        <v/>
      </c>
      <c r="BH23" s="116" t="str">
        <f t="shared" si="71"/>
        <v/>
      </c>
      <c r="BI23" s="116" t="str">
        <f t="shared" si="72"/>
        <v/>
      </c>
      <c r="BJ23" s="116" t="str">
        <f t="shared" si="73"/>
        <v/>
      </c>
      <c r="BK23" s="116" t="str">
        <f t="shared" si="74"/>
        <v/>
      </c>
      <c r="BL23" s="116" t="str">
        <f t="shared" si="75"/>
        <v/>
      </c>
      <c r="BM23" s="116" t="str">
        <f t="shared" si="76"/>
        <v/>
      </c>
      <c r="BN23" s="116" t="str">
        <f t="shared" si="77"/>
        <v/>
      </c>
      <c r="BO23" s="116" t="str">
        <f t="shared" si="78"/>
        <v/>
      </c>
      <c r="BP23" s="83"/>
      <c r="BQ23" s="83"/>
      <c r="BR23" s="64" t="b">
        <f t="shared" si="37"/>
        <v>0</v>
      </c>
      <c r="BS23" s="64" t="b">
        <f t="shared" si="38"/>
        <v>0</v>
      </c>
      <c r="BT23" s="64" t="b">
        <f t="shared" si="39"/>
        <v>0</v>
      </c>
      <c r="BU23" s="64" t="b">
        <f t="shared" si="40"/>
        <v>0</v>
      </c>
      <c r="BV23" s="64" t="b">
        <f t="shared" si="41"/>
        <v>0</v>
      </c>
      <c r="BW23" s="64" t="b">
        <f t="shared" si="42"/>
        <v>0</v>
      </c>
      <c r="BX23" s="64" t="b">
        <f t="shared" si="43"/>
        <v>0</v>
      </c>
      <c r="BY23" s="64" t="b">
        <f t="shared" si="44"/>
        <v>0</v>
      </c>
      <c r="BZ23" s="64" t="b">
        <f t="shared" si="45"/>
        <v>0</v>
      </c>
      <c r="CA23" s="64" t="b">
        <f t="shared" si="46"/>
        <v>0</v>
      </c>
      <c r="CB23" s="64" t="b">
        <f t="shared" si="47"/>
        <v>0</v>
      </c>
      <c r="CC23" s="64" t="b">
        <f t="shared" si="48"/>
        <v>0</v>
      </c>
      <c r="CD23" s="64" t="b">
        <f t="shared" si="49"/>
        <v>0</v>
      </c>
      <c r="CE23" s="64" t="b">
        <f t="shared" si="50"/>
        <v>0</v>
      </c>
      <c r="CF23" s="99">
        <f>IF(CG23&lt;0,1,0)</f>
        <v>0</v>
      </c>
      <c r="CG23" s="13">
        <f t="shared" si="52"/>
        <v>0</v>
      </c>
      <c r="CH23" s="11">
        <f t="shared" si="34"/>
        <v>0</v>
      </c>
      <c r="CI23" s="11">
        <f t="shared" si="9"/>
        <v>0</v>
      </c>
      <c r="CJ23" s="61">
        <f t="shared" si="53"/>
        <v>0</v>
      </c>
      <c r="CK23" s="61">
        <f t="shared" si="11"/>
        <v>0</v>
      </c>
      <c r="CL23" s="61">
        <f t="shared" si="12"/>
        <v>0</v>
      </c>
      <c r="CM23" s="112">
        <v>7</v>
      </c>
      <c r="CN23" s="27" t="str">
        <f>"07,"</f>
        <v>07,</v>
      </c>
      <c r="CO23" s="27" t="str">
        <f>"17,"</f>
        <v>17,</v>
      </c>
      <c r="CP23" s="27" t="str">
        <f>"27,"</f>
        <v>27,</v>
      </c>
      <c r="CQ23" s="27" t="str">
        <f>""</f>
        <v/>
      </c>
      <c r="CR23" s="27"/>
      <c r="CS23" s="27"/>
      <c r="CT23" s="27"/>
      <c r="CU23" s="27"/>
      <c r="CV23" s="27"/>
      <c r="CW23" s="27"/>
      <c r="CX23" s="27"/>
      <c r="CY23" s="27"/>
      <c r="DA23" s="40"/>
      <c r="DB23" s="43"/>
      <c r="DC23" s="85">
        <v>19</v>
      </c>
      <c r="DD23" s="141">
        <v>3</v>
      </c>
      <c r="DE23" s="138">
        <v>1199</v>
      </c>
      <c r="DI23" s="40"/>
      <c r="DJ23" s="55"/>
      <c r="DK23" s="55"/>
      <c r="DL23" s="55"/>
      <c r="DM23" s="55"/>
      <c r="DN23" s="55"/>
      <c r="DO23" s="57"/>
      <c r="DP23" s="40"/>
      <c r="DQ23" s="40"/>
      <c r="DR23" s="40"/>
      <c r="DS23" s="42"/>
      <c r="DT23" s="42"/>
      <c r="DU23"/>
      <c r="DV23"/>
      <c r="DW23" s="7"/>
      <c r="DX23"/>
      <c r="DY23"/>
      <c r="DZ23"/>
      <c r="EA23"/>
      <c r="EB23"/>
      <c r="EC23"/>
      <c r="ED23" s="10">
        <f t="shared" ca="1" si="3"/>
        <v>8</v>
      </c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</row>
    <row r="24" spans="1:166" s="15" customFormat="1" x14ac:dyDescent="0.2">
      <c r="A24" s="79"/>
      <c r="B24" s="65" t="str">
        <f t="shared" si="0"/>
        <v/>
      </c>
      <c r="C24" s="7" t="str">
        <f t="shared" si="30"/>
        <v/>
      </c>
      <c r="D24" s="64">
        <f t="shared" si="31"/>
        <v>0</v>
      </c>
      <c r="E24" s="7" t="str">
        <f t="shared" si="1"/>
        <v>,,,,,,,,,,,,</v>
      </c>
      <c r="F24" s="75" t="str">
        <f t="shared" si="2"/>
        <v/>
      </c>
      <c r="G24" s="150" t="str">
        <f>IF(COUNTIF($F$5:$F24,"0")=0,"X","No")</f>
        <v>X</v>
      </c>
      <c r="H24" s="150" t="str">
        <f>IF(COUNTIF($F$5:$F24,"1")=0,"X","No")</f>
        <v>X</v>
      </c>
      <c r="I24" s="150" t="str">
        <f>IF(COUNTIF($F$5:$F24,"2")=0,"X","No")</f>
        <v>X</v>
      </c>
      <c r="J24" s="150" t="str">
        <f>IF(COUNTIF($F$5:$F24,"3")=0,"X","No")</f>
        <v>X</v>
      </c>
      <c r="K24" s="150" t="str">
        <f>IF(COUNTIF($F$5:$F24,"4")=0,"X","No")</f>
        <v>X</v>
      </c>
      <c r="L24" s="150" t="str">
        <f>IF(COUNTIF($F$5:$F24,"5")=0,"X","No")</f>
        <v>X</v>
      </c>
      <c r="M24" s="150" t="str">
        <f>IF(COUNTIF($F$5:$F24,"6")=0,"X","No")</f>
        <v>X</v>
      </c>
      <c r="N24" s="150" t="str">
        <f>IF(COUNTIF($F$5:$F24,"7")=0,"X","No")</f>
        <v>X</v>
      </c>
      <c r="O24" s="150" t="str">
        <f>IF(COUNTIF($F$5:$F24,"8")=0,"X","No")</f>
        <v>X</v>
      </c>
      <c r="P24" s="150" t="str">
        <f>IF(COUNTIF($F$5:$F24,"9")=0,"X","No")</f>
        <v>X</v>
      </c>
      <c r="Q24" s="159">
        <f t="shared" si="6"/>
        <v>10</v>
      </c>
      <c r="R24" s="161">
        <f t="shared" si="7"/>
        <v>0</v>
      </c>
      <c r="S24" s="161" t="str">
        <f t="shared" si="32"/>
        <v>Y</v>
      </c>
      <c r="T24" s="143" t="str">
        <f>IF($A23&lt;&gt;"",COUNTIF($F$15:F24,F24),"")</f>
        <v/>
      </c>
      <c r="U24" s="144" t="str">
        <f t="shared" si="8"/>
        <v/>
      </c>
      <c r="V24" s="64" t="str">
        <f t="shared" si="13"/>
        <v/>
      </c>
      <c r="W24" s="69" t="str">
        <f>V24</f>
        <v/>
      </c>
      <c r="X24" s="99" t="str">
        <f t="shared" si="35"/>
        <v/>
      </c>
      <c r="Y24" s="116" t="str">
        <f t="shared" si="55"/>
        <v/>
      </c>
      <c r="Z24" s="116" t="str">
        <f t="shared" si="56"/>
        <v/>
      </c>
      <c r="AA24" s="116" t="str">
        <f t="shared" si="57"/>
        <v/>
      </c>
      <c r="AB24" s="116" t="str">
        <f t="shared" si="58"/>
        <v/>
      </c>
      <c r="AC24" s="116" t="str">
        <f t="shared" si="59"/>
        <v/>
      </c>
      <c r="AD24" s="116" t="str">
        <f t="shared" si="60"/>
        <v/>
      </c>
      <c r="AE24" s="116" t="str">
        <f t="shared" si="61"/>
        <v/>
      </c>
      <c r="AF24" s="116" t="str">
        <f t="shared" si="62"/>
        <v/>
      </c>
      <c r="AG24" s="116" t="str">
        <f t="shared" si="63"/>
        <v/>
      </c>
      <c r="AH24" s="116" t="str">
        <f t="shared" si="64"/>
        <v/>
      </c>
      <c r="AI24" s="116" t="str">
        <f t="shared" si="65"/>
        <v/>
      </c>
      <c r="AJ24" s="116" t="str">
        <f t="shared" si="66"/>
        <v/>
      </c>
      <c r="AK24" s="83"/>
      <c r="AL24" s="83"/>
      <c r="AM24" s="64" t="b">
        <f t="shared" si="14"/>
        <v>0</v>
      </c>
      <c r="AN24" s="64" t="b">
        <f t="shared" si="15"/>
        <v>0</v>
      </c>
      <c r="AO24" s="64" t="b">
        <f t="shared" si="16"/>
        <v>0</v>
      </c>
      <c r="AP24" s="64" t="b">
        <f t="shared" si="17"/>
        <v>0</v>
      </c>
      <c r="AQ24" s="64" t="b">
        <f t="shared" si="18"/>
        <v>0</v>
      </c>
      <c r="AR24" s="64" t="b">
        <f t="shared" si="19"/>
        <v>0</v>
      </c>
      <c r="AS24" s="64" t="b">
        <f t="shared" si="20"/>
        <v>0</v>
      </c>
      <c r="AT24" s="64" t="b">
        <f t="shared" si="21"/>
        <v>0</v>
      </c>
      <c r="AU24" s="64" t="b">
        <f t="shared" si="22"/>
        <v>0</v>
      </c>
      <c r="AV24" s="64" t="b">
        <f t="shared" si="23"/>
        <v>0</v>
      </c>
      <c r="AW24" s="64" t="b">
        <f t="shared" si="24"/>
        <v>0</v>
      </c>
      <c r="AX24" s="64" t="b">
        <f t="shared" si="25"/>
        <v>0</v>
      </c>
      <c r="AY24" s="64" t="b">
        <f t="shared" si="26"/>
        <v>0</v>
      </c>
      <c r="AZ24" s="64" t="b">
        <f t="shared" si="27"/>
        <v>0</v>
      </c>
      <c r="BA24" s="13">
        <f t="shared" si="28"/>
        <v>0</v>
      </c>
      <c r="BB24" s="65">
        <f t="shared" si="79"/>
        <v>1</v>
      </c>
      <c r="BC24" s="122" t="str">
        <f t="shared" si="36"/>
        <v/>
      </c>
      <c r="BD24" s="116" t="str">
        <f t="shared" si="67"/>
        <v/>
      </c>
      <c r="BE24" s="116" t="str">
        <f t="shared" si="68"/>
        <v/>
      </c>
      <c r="BF24" s="116" t="str">
        <f t="shared" si="69"/>
        <v/>
      </c>
      <c r="BG24" s="116" t="str">
        <f t="shared" si="70"/>
        <v/>
      </c>
      <c r="BH24" s="116" t="str">
        <f t="shared" si="71"/>
        <v/>
      </c>
      <c r="BI24" s="116" t="str">
        <f t="shared" si="72"/>
        <v/>
      </c>
      <c r="BJ24" s="116" t="str">
        <f t="shared" si="73"/>
        <v/>
      </c>
      <c r="BK24" s="116" t="str">
        <f t="shared" si="74"/>
        <v/>
      </c>
      <c r="BL24" s="116" t="str">
        <f t="shared" si="75"/>
        <v/>
      </c>
      <c r="BM24" s="116" t="str">
        <f t="shared" si="76"/>
        <v/>
      </c>
      <c r="BN24" s="116" t="str">
        <f t="shared" si="77"/>
        <v/>
      </c>
      <c r="BO24" s="116" t="str">
        <f t="shared" si="78"/>
        <v/>
      </c>
      <c r="BP24" s="83"/>
      <c r="BQ24" s="83"/>
      <c r="BR24" s="64" t="b">
        <f t="shared" si="37"/>
        <v>0</v>
      </c>
      <c r="BS24" s="64" t="b">
        <f t="shared" si="38"/>
        <v>0</v>
      </c>
      <c r="BT24" s="64" t="b">
        <f t="shared" si="39"/>
        <v>0</v>
      </c>
      <c r="BU24" s="64" t="b">
        <f t="shared" si="40"/>
        <v>0</v>
      </c>
      <c r="BV24" s="64" t="b">
        <f t="shared" si="41"/>
        <v>0</v>
      </c>
      <c r="BW24" s="64" t="b">
        <f t="shared" si="42"/>
        <v>0</v>
      </c>
      <c r="BX24" s="64" t="b">
        <f t="shared" si="43"/>
        <v>0</v>
      </c>
      <c r="BY24" s="64" t="b">
        <f t="shared" si="44"/>
        <v>0</v>
      </c>
      <c r="BZ24" s="64" t="b">
        <f t="shared" si="45"/>
        <v>0</v>
      </c>
      <c r="CA24" s="64" t="b">
        <f t="shared" si="46"/>
        <v>0</v>
      </c>
      <c r="CB24" s="64" t="b">
        <f t="shared" si="47"/>
        <v>0</v>
      </c>
      <c r="CC24" s="64" t="b">
        <f t="shared" si="48"/>
        <v>0</v>
      </c>
      <c r="CD24" s="64" t="b">
        <f t="shared" si="49"/>
        <v>0</v>
      </c>
      <c r="CE24" s="64" t="b">
        <f t="shared" si="50"/>
        <v>0</v>
      </c>
      <c r="CF24" s="99">
        <v>0</v>
      </c>
      <c r="CG24" s="13">
        <f t="shared" si="52"/>
        <v>0</v>
      </c>
      <c r="CH24" s="11">
        <f t="shared" si="34"/>
        <v>0</v>
      </c>
      <c r="CI24" s="11">
        <f t="shared" si="9"/>
        <v>0</v>
      </c>
      <c r="CJ24" s="61">
        <f t="shared" si="53"/>
        <v>0</v>
      </c>
      <c r="CK24" s="61">
        <f t="shared" si="11"/>
        <v>0</v>
      </c>
      <c r="CL24" s="61">
        <f t="shared" si="12"/>
        <v>0</v>
      </c>
      <c r="CM24" s="112">
        <v>8</v>
      </c>
      <c r="CN24" s="27" t="str">
        <f>"08,"</f>
        <v>08,</v>
      </c>
      <c r="CO24" s="27" t="str">
        <f>"18,"</f>
        <v>18,</v>
      </c>
      <c r="CP24" s="27" t="str">
        <f>"28,"</f>
        <v>28,</v>
      </c>
      <c r="CQ24" s="27" t="str">
        <f>""</f>
        <v/>
      </c>
      <c r="CR24" s="27"/>
      <c r="CS24" s="27"/>
      <c r="CT24" s="27"/>
      <c r="CU24" s="27"/>
      <c r="CV24" s="27"/>
      <c r="CW24" s="27"/>
      <c r="CX24" s="27"/>
      <c r="CY24" s="27"/>
      <c r="DA24" s="40"/>
      <c r="DB24" s="43"/>
      <c r="DC24" s="85">
        <v>20</v>
      </c>
      <c r="DD24" s="141">
        <v>4</v>
      </c>
      <c r="DE24" s="138">
        <v>1798</v>
      </c>
      <c r="DI24" s="40"/>
      <c r="DJ24" s="55"/>
      <c r="DK24" s="55"/>
      <c r="DL24" s="55"/>
      <c r="DM24" s="55"/>
      <c r="DN24" s="55"/>
      <c r="DO24" s="57"/>
      <c r="DP24" s="40"/>
      <c r="DQ24" s="40"/>
      <c r="DR24" s="40"/>
      <c r="DS24" s="42"/>
      <c r="DT24" s="42"/>
      <c r="DU24"/>
      <c r="DV24"/>
      <c r="DW24" s="7"/>
      <c r="DX24"/>
      <c r="DY24"/>
      <c r="DZ24"/>
      <c r="EA24"/>
      <c r="EB24"/>
      <c r="EC24"/>
      <c r="ED24" s="10">
        <f t="shared" ca="1" si="3"/>
        <v>35</v>
      </c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</row>
    <row r="25" spans="1:166" s="15" customFormat="1" x14ac:dyDescent="0.2">
      <c r="A25" s="79"/>
      <c r="B25" s="65" t="str">
        <f t="shared" si="0"/>
        <v/>
      </c>
      <c r="C25" s="7" t="str">
        <f t="shared" si="30"/>
        <v/>
      </c>
      <c r="D25" s="64">
        <f t="shared" si="31"/>
        <v>0</v>
      </c>
      <c r="E25" s="7" t="str">
        <f t="shared" si="1"/>
        <v>,,,,,,,,,,,,</v>
      </c>
      <c r="F25" s="75" t="str">
        <f t="shared" si="2"/>
        <v/>
      </c>
      <c r="G25" s="150" t="str">
        <f>IF(COUNTIF($F$5:$F25,"0")=0,"X","No")</f>
        <v>X</v>
      </c>
      <c r="H25" s="150" t="str">
        <f>IF(COUNTIF($F$5:$F25,"1")=0,"X","No")</f>
        <v>X</v>
      </c>
      <c r="I25" s="150" t="str">
        <f>IF(COUNTIF($F$5:$F25,"2")=0,"X","No")</f>
        <v>X</v>
      </c>
      <c r="J25" s="150" t="str">
        <f>IF(COUNTIF($F$5:$F25,"3")=0,"X","No")</f>
        <v>X</v>
      </c>
      <c r="K25" s="150" t="str">
        <f>IF(COUNTIF($F$5:$F25,"4")=0,"X","No")</f>
        <v>X</v>
      </c>
      <c r="L25" s="150" t="str">
        <f>IF(COUNTIF($F$5:$F25,"5")=0,"X","No")</f>
        <v>X</v>
      </c>
      <c r="M25" s="150" t="str">
        <f>IF(COUNTIF($F$5:$F25,"6")=0,"X","No")</f>
        <v>X</v>
      </c>
      <c r="N25" s="150" t="str">
        <f>IF(COUNTIF($F$5:$F25,"7")=0,"X","No")</f>
        <v>X</v>
      </c>
      <c r="O25" s="150" t="str">
        <f>IF(COUNTIF($F$5:$F25,"8")=0,"X","No")</f>
        <v>X</v>
      </c>
      <c r="P25" s="150" t="str">
        <f>IF(COUNTIF($F$5:$F25,"9")=0,"X","No")</f>
        <v>X</v>
      </c>
      <c r="Q25" s="159">
        <f t="shared" si="6"/>
        <v>10</v>
      </c>
      <c r="R25" s="161">
        <f t="shared" si="7"/>
        <v>0</v>
      </c>
      <c r="S25" s="161" t="str">
        <f t="shared" si="32"/>
        <v>Y</v>
      </c>
      <c r="T25" s="143" t="str">
        <f>IF($A24&lt;&gt;"",COUNTIF($F$25:F25,F25),"")</f>
        <v/>
      </c>
      <c r="U25" s="144" t="str">
        <f t="shared" si="8"/>
        <v/>
      </c>
      <c r="V25" s="120" t="str">
        <f t="shared" si="13"/>
        <v/>
      </c>
      <c r="W25" s="117" t="str">
        <f>W24</f>
        <v/>
      </c>
      <c r="X25" s="99" t="str">
        <f t="shared" si="35"/>
        <v/>
      </c>
      <c r="Y25" s="123" t="str">
        <f>IF($A24&lt;&gt;"",IF(OR($CJ24&lt;&gt;0,$CK24&lt;&gt;0,$CF24&lt;$BA$3),"",IF(W24="","",IF(AND($CL$1=1,$CL$2=1),VLOOKUP($W24,$CM$16:$CQ$25,2),IF(AND($CL$1=1,$CL$2=2),VLOOKUP($W24,$CM$5:$CY$14,2),"")))),"")</f>
        <v/>
      </c>
      <c r="Z25" s="123" t="str">
        <f>IF($A24&lt;&gt;"",IF(OR($CJ24&lt;&gt;0,$CK24&lt;&gt;0,$CF24&lt;$BA$3),"",IF($W24="","",IF(AND($CL$1=1,$CL$2=1),VLOOKUP($W24,$CM$16:$CQ$25,3),IF(AND($CL$1=1,$CL$2=2),VLOOKUP($W24,$CM$5:$CY$14,3),"")))),"")</f>
        <v/>
      </c>
      <c r="AA25" s="123" t="str">
        <f>IF($A24&lt;&gt;"",IF(OR($CJ24&lt;&gt;0,$CK24&lt;&gt;0,$CF24&lt;$BA$3),"",IF($W24="","",IF(AND($CL$1=1,$CL$2=1),VLOOKUP($W24,$CM$16:$CQ$25,4),IF(AND($CL$1=1,$CL$2=2),VLOOKUP($W24,$CM$5:$CY$14,4),"")))),"")</f>
        <v/>
      </c>
      <c r="AB25" s="123" t="str">
        <f>IF($A24&lt;&gt;"",IF(OR($CJ24&lt;&gt;0,$CK24&lt;&gt;0,$CF24&lt;$BA$3),"",IF($W24="","",IF(AND($W24&gt;6,$CL$2=1),"",IF(AND($CL$1=1,$CL$2=1),VLOOKUP($W24,$CM$16:$CQ$25,5),IF(AND($CL$1=1,$CL$2=2),VLOOKUP($W24,$CM$5:$CY$14,5),""))))),"")</f>
        <v/>
      </c>
      <c r="AC25" s="123" t="str">
        <f>IF($A24&lt;&gt;"",IF(OR($CL$2=1,$CJ24&lt;&gt;0,$CK24&lt;&gt;0,$CF24&lt;$BA$3),"",IF($W24="","",IF(AND($CL$1=1,$CL$2=2),VLOOKUP($W24,$CM$5:$CY$14,6),""))),"")</f>
        <v/>
      </c>
      <c r="AD25" s="123" t="str">
        <f>IF($A24&lt;&gt;"",IF(OR($CL$2=1,$CJ24&lt;&gt;0,$CK24&lt;&gt;0,$CF24&lt;$BA$3),"",IF($W24="","",IF(AND($CL$1=1,$CL$2=2),VLOOKUP($W24,$CM$5:$CY$14,7),""))),"")</f>
        <v/>
      </c>
      <c r="AE25" s="123" t="str">
        <f>IF($A24&lt;&gt;"",IF(OR($CL$2=1,$CJ24&lt;&gt;0,$CK24&lt;&gt;0,$CF24&lt;$BA$3),"",IF($W24="","",IF(AND($CL$1=1,$CL$2=2),VLOOKUP($W24,$CM$5:$CY$14,8),""))),"")</f>
        <v/>
      </c>
      <c r="AF25" s="123" t="str">
        <f>IF($A24&lt;&gt;"",IF(OR($CL$2=1,$CJ24&lt;&gt;0,$CK24&lt;&gt;0,$CF24&lt;$BA$3),"",IF($W24="","",IF(AND($CL$1=1,$CL$2=2),VLOOKUP($W24,$CM$5:$CY$14,9),""))),"")</f>
        <v/>
      </c>
      <c r="AG25" s="123" t="str">
        <f>IF($A24&lt;&gt;"",IF(OR($CL$2=1,$CJ24&lt;&gt;0,$CK24&lt;&gt;0,$CF24&lt;$BA$3),"",IF($W24="","",IF(AND($CL$1=1,$CL$2=2),VLOOKUP($W24,$CM$5:$CY$14,10),""))),"")</f>
        <v/>
      </c>
      <c r="AH25" s="123" t="str">
        <f>IF($A24&lt;&gt;"",IF(OR($CL$2=1,$CJ24&lt;&gt;0,$CK24&lt;&gt;0,$CF24&lt;$BA$3),"",IF($W24="","",IF(AND($CL$1=1,$CL$2=2),VLOOKUP($W24,$CM$5:$CY$14,11),""))),"")</f>
        <v/>
      </c>
      <c r="AI25" s="123" t="str">
        <f>IF($A24&lt;&gt;"",IF(OR($CL$2=1,$CJ24&lt;&gt;0,$CK24&lt;&gt;0,$CF24&lt;$BA$3),"",IF($W24="","",IF(AND($CL$1=1,$CL$2=2),VLOOKUP($W24,$CM$5:$CY$14,12),""))),"")</f>
        <v/>
      </c>
      <c r="AJ25" s="123" t="str">
        <f>IF($A24&lt;&gt;"",IF(OR($CL$2=1,$CJ24&lt;&gt;0,$CK24&lt;&gt;0,$CF24&lt;$BA$3),"",IF($W24="","",IF(AND($CL$1=1,$CL$2=2),VLOOKUP($W24,$CM$5:$CY$14,13),""))),"")</f>
        <v/>
      </c>
      <c r="AK25" s="83"/>
      <c r="AL25" s="83"/>
      <c r="AM25" s="64" t="b">
        <f t="shared" si="14"/>
        <v>0</v>
      </c>
      <c r="AN25" s="64" t="b">
        <f t="shared" si="15"/>
        <v>0</v>
      </c>
      <c r="AO25" s="64" t="b">
        <f t="shared" si="16"/>
        <v>0</v>
      </c>
      <c r="AP25" s="64" t="b">
        <f t="shared" si="17"/>
        <v>0</v>
      </c>
      <c r="AQ25" s="64" t="b">
        <f t="shared" si="18"/>
        <v>0</v>
      </c>
      <c r="AR25" s="64" t="b">
        <f t="shared" si="19"/>
        <v>0</v>
      </c>
      <c r="AS25" s="64" t="b">
        <f t="shared" si="20"/>
        <v>0</v>
      </c>
      <c r="AT25" s="64" t="b">
        <f t="shared" si="21"/>
        <v>0</v>
      </c>
      <c r="AU25" s="64" t="b">
        <f t="shared" si="22"/>
        <v>0</v>
      </c>
      <c r="AV25" s="64" t="b">
        <f t="shared" si="23"/>
        <v>0</v>
      </c>
      <c r="AW25" s="64" t="b">
        <f t="shared" si="24"/>
        <v>0</v>
      </c>
      <c r="AX25" s="64" t="b">
        <f t="shared" si="25"/>
        <v>0</v>
      </c>
      <c r="AY25" s="64" t="b">
        <f t="shared" si="26"/>
        <v>0</v>
      </c>
      <c r="AZ25" s="64" t="b">
        <f t="shared" si="27"/>
        <v>0</v>
      </c>
      <c r="BA25" s="13">
        <f t="shared" si="28"/>
        <v>0</v>
      </c>
      <c r="BB25" s="65">
        <f t="shared" si="79"/>
        <v>1</v>
      </c>
      <c r="BC25" s="122" t="str">
        <f t="shared" si="36"/>
        <v/>
      </c>
      <c r="BD25" s="123" t="str">
        <f>IF($A24&lt;&gt;"",IF(OR($CJ24&lt;&gt;0,$CK24&lt;&gt;0,$CF24&lt;$CH$3),"",IF(CH24="","",IF(AND($CL$1=1,$CL$2=1),VLOOKUP($W24,$CM$16:$CQ$25,2),IF(AND($CL$1=1,$CL$2=2),VLOOKUP($W24,$CM$5:$CY$14,2),"")))),"")</f>
        <v/>
      </c>
      <c r="BE25" s="123" t="str">
        <f>IF($A24&lt;&gt;"",IF(OR($CJ24&lt;&gt;0,$CK24&lt;&gt;0,$CF24&lt;$CH$3),"",IF($W24="","",IF(AND($CL$1=1,$CL$2=1),VLOOKUP($W24,$CM$16:$CQ$25,3),IF(AND($CL$1=1,$CL$2=2),VLOOKUP($W24,$CM$5:$CY$14,3),"")))),"")</f>
        <v/>
      </c>
      <c r="BF25" s="123" t="str">
        <f>IF($A24&lt;&gt;"",IF(OR($CJ24&lt;&gt;0,$CK24&lt;&gt;0,$CF24&lt;$CH$3),"",IF($W24="","",IF(AND($CL$1=1,$CL$2=1),VLOOKUP($W24,$CM$16:$CQ$25,4),IF(AND($CL$1=1,$CL$2=2),VLOOKUP($W24,$CM$5:$CY$14,4),"")))),"")</f>
        <v/>
      </c>
      <c r="BG25" s="123" t="str">
        <f>IF($A24&lt;&gt;"",IF(OR($CJ24&lt;&gt;0,$CK24&lt;&gt;0,$CF24&lt;$CH$3),"",IF($W24="","",IF(AND($W24&gt;6,$CL$2=1),"",IF(AND($CL$1=1,$CL$2=1),VLOOKUP($W24,$CM$16:$CQ$25,5),IF(AND($CL$1=1,$CL$2=2),VLOOKUP($W24,$CM$5:$CY$14,5),""))))),"")</f>
        <v/>
      </c>
      <c r="BH25" s="123" t="str">
        <f>IF($A24&lt;&gt;"",IF(OR($CL$2=1,$CJ24&lt;&gt;0,$CK24&lt;&gt;0,$CF24&lt;$CH$3),"",IF($W24="","",IF(AND($CL$1=1,$CL$2=2),VLOOKUP($W24,$CM$5:$CY$14,6),""))),"")</f>
        <v/>
      </c>
      <c r="BI25" s="123" t="str">
        <f>IF($A24&lt;&gt;"",IF(OR($CL$2=1,$CJ24&lt;&gt;0,$CK24&lt;&gt;0,$CF24&lt;$CH$3),"",IF($W24="","",IF(AND($CL$1=1,$CL$2=2),VLOOKUP($W24,$CM$5:$CY$14,7),""))),"")</f>
        <v/>
      </c>
      <c r="BJ25" s="123" t="str">
        <f>IF($A24&lt;&gt;"",IF(OR($CL$2=1,$CJ24&lt;&gt;0,$CK24&lt;&gt;0,$CF24&lt;$CH$3),"",IF($W24="","",IF(AND($CL$1=1,$CL$2=2),VLOOKUP($W24,$CM$5:$CY$14,8),""))),"")</f>
        <v/>
      </c>
      <c r="BK25" s="123" t="str">
        <f>IF($A24&lt;&gt;"",IF(OR($CL$2=1,$CJ24&lt;&gt;0,$CK24&lt;&gt;0,$CF24&lt;$CH$3),"",IF($W24="","",IF(AND($CL$1=1,$CL$2=2),VLOOKUP($W24,$CM$5:$CY$14,9),""))),"")</f>
        <v/>
      </c>
      <c r="BL25" s="123" t="str">
        <f>IF($A24&lt;&gt;"",IF(OR($CL$2=1,$CJ24&lt;&gt;0,$CK24&lt;&gt;0,$CF24&lt;$CH$3),"",IF($W24="","",IF(AND($CL$1=1,$CL$2=2),VLOOKUP($W24,$CM$5:$CY$14,10),""))),"")</f>
        <v/>
      </c>
      <c r="BM25" s="123" t="str">
        <f>IF($A24&lt;&gt;"",IF(OR($CL$2=1,$CJ24&lt;&gt;0,$CK24&lt;&gt;0,$CF24&lt;$CH$3),"",IF($W24="","",IF(AND($CL$1=1,$CL$2=2),VLOOKUP($W24,$CM$5:$CY$14,11),""))),"")</f>
        <v/>
      </c>
      <c r="BN25" s="123" t="str">
        <f>IF($A24&lt;&gt;"",IF(OR($CL$2=1,$CJ24&lt;&gt;0,$CK24&lt;&gt;0,$CF24&lt;$CH$3),"",IF($W24="","",IF(AND($CL$1=1,$CL$2=2),VLOOKUP($W24,$CM$5:$CY$14,12),""))),"")</f>
        <v/>
      </c>
      <c r="BO25" s="123" t="str">
        <f>IF($A24&lt;&gt;"",IF(OR($CL$2=1,$CJ24&lt;&gt;0,$CK24&lt;&gt;0,$CF24&lt;$CH$3),"",IF($W24="","",IF(AND($CL$1=1,$CL$2=2),VLOOKUP($W24,$CM$5:$CY$14,13),""))),"")</f>
        <v/>
      </c>
      <c r="BP25" s="76"/>
      <c r="BQ25" s="76"/>
      <c r="BR25" s="64" t="b">
        <f t="shared" si="37"/>
        <v>0</v>
      </c>
      <c r="BS25" s="64" t="b">
        <f t="shared" si="38"/>
        <v>0</v>
      </c>
      <c r="BT25" s="64" t="b">
        <f t="shared" si="39"/>
        <v>0</v>
      </c>
      <c r="BU25" s="64" t="b">
        <f t="shared" si="40"/>
        <v>0</v>
      </c>
      <c r="BV25" s="64" t="b">
        <f t="shared" si="41"/>
        <v>0</v>
      </c>
      <c r="BW25" s="64" t="b">
        <f t="shared" si="42"/>
        <v>0</v>
      </c>
      <c r="BX25" s="64" t="b">
        <f t="shared" si="43"/>
        <v>0</v>
      </c>
      <c r="BY25" s="64" t="b">
        <f t="shared" si="44"/>
        <v>0</v>
      </c>
      <c r="BZ25" s="64" t="b">
        <f t="shared" si="45"/>
        <v>0</v>
      </c>
      <c r="CA25" s="64" t="b">
        <f t="shared" si="46"/>
        <v>0</v>
      </c>
      <c r="CB25" s="64" t="b">
        <f t="shared" si="47"/>
        <v>0</v>
      </c>
      <c r="CC25" s="64" t="b">
        <f t="shared" si="48"/>
        <v>0</v>
      </c>
      <c r="CD25" s="64" t="b">
        <f t="shared" si="49"/>
        <v>0</v>
      </c>
      <c r="CE25" s="64" t="b">
        <f t="shared" si="50"/>
        <v>0</v>
      </c>
      <c r="CF25" s="99">
        <f t="shared" ref="CF25:CF32" si="80">IF(CG25&lt;0,CF24+1,0)</f>
        <v>0</v>
      </c>
      <c r="CG25" s="13">
        <f t="shared" si="52"/>
        <v>0</v>
      </c>
      <c r="CH25" s="11">
        <f t="shared" si="34"/>
        <v>0</v>
      </c>
      <c r="CI25" s="11">
        <f t="shared" si="9"/>
        <v>0</v>
      </c>
      <c r="CJ25" s="61">
        <f t="shared" si="53"/>
        <v>0</v>
      </c>
      <c r="CK25" s="61">
        <f t="shared" si="11"/>
        <v>0</v>
      </c>
      <c r="CL25" s="61">
        <f t="shared" si="12"/>
        <v>0</v>
      </c>
      <c r="CM25" s="112">
        <v>9</v>
      </c>
      <c r="CN25" s="27" t="str">
        <f>"09,"</f>
        <v>09,</v>
      </c>
      <c r="CO25" s="27" t="str">
        <f>"19,"</f>
        <v>19,</v>
      </c>
      <c r="CP25" s="27" t="str">
        <f>"29,"</f>
        <v>29,</v>
      </c>
      <c r="CQ25" s="27" t="str">
        <f>""</f>
        <v/>
      </c>
      <c r="CR25" s="27"/>
      <c r="CS25" s="27"/>
      <c r="CT25" s="27"/>
      <c r="CU25" s="27"/>
      <c r="CV25" s="27"/>
      <c r="CW25" s="27"/>
      <c r="CX25" s="27"/>
      <c r="CY25" s="27"/>
      <c r="DA25" s="70"/>
      <c r="DB25" s="70"/>
      <c r="DC25" s="70"/>
      <c r="DD25" s="138"/>
      <c r="DE25" s="138">
        <v>2697</v>
      </c>
      <c r="DI25" s="40"/>
      <c r="DJ25" s="55"/>
      <c r="DK25" s="55"/>
      <c r="DL25" s="55"/>
      <c r="DM25" s="55"/>
      <c r="DN25" s="55"/>
      <c r="DO25" s="57"/>
      <c r="DP25" s="40"/>
      <c r="DQ25" s="40"/>
      <c r="DR25" s="40"/>
      <c r="DS25" s="42"/>
      <c r="DT25" s="42"/>
      <c r="DU25"/>
      <c r="DV25"/>
      <c r="DW25" s="7"/>
      <c r="DX25"/>
      <c r="DY25"/>
      <c r="DZ25"/>
      <c r="EA25"/>
      <c r="EB25"/>
      <c r="EC25"/>
      <c r="ED25" s="10">
        <f t="shared" ca="1" si="3"/>
        <v>28</v>
      </c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</row>
    <row r="26" spans="1:166" s="15" customFormat="1" x14ac:dyDescent="0.2">
      <c r="A26" s="79"/>
      <c r="B26" s="65" t="str">
        <f t="shared" si="0"/>
        <v/>
      </c>
      <c r="C26" s="7" t="str">
        <f t="shared" si="30"/>
        <v/>
      </c>
      <c r="D26" s="64">
        <f t="shared" si="31"/>
        <v>0</v>
      </c>
      <c r="E26" s="7" t="str">
        <f t="shared" si="1"/>
        <v>,,,,,,,,,,,,</v>
      </c>
      <c r="F26" s="75" t="str">
        <f t="shared" si="2"/>
        <v/>
      </c>
      <c r="G26" s="150" t="str">
        <f>IF(COUNTIF($F$5:$F26,"0")=0,"X","No")</f>
        <v>X</v>
      </c>
      <c r="H26" s="150" t="str">
        <f>IF(COUNTIF($F$5:$F26,"1")=0,"X","No")</f>
        <v>X</v>
      </c>
      <c r="I26" s="150" t="str">
        <f>IF(COUNTIF($F$5:$F26,"2")=0,"X","No")</f>
        <v>X</v>
      </c>
      <c r="J26" s="150" t="str">
        <f>IF(COUNTIF($F$5:$F26,"3")=0,"X","No")</f>
        <v>X</v>
      </c>
      <c r="K26" s="150" t="str">
        <f>IF(COUNTIF($F$5:$F26,"4")=0,"X","No")</f>
        <v>X</v>
      </c>
      <c r="L26" s="150" t="str">
        <f>IF(COUNTIF($F$5:$F26,"5")=0,"X","No")</f>
        <v>X</v>
      </c>
      <c r="M26" s="150" t="str">
        <f>IF(COUNTIF($F$5:$F26,"6")=0,"X","No")</f>
        <v>X</v>
      </c>
      <c r="N26" s="150" t="str">
        <f>IF(COUNTIF($F$5:$F26,"7")=0,"X","No")</f>
        <v>X</v>
      </c>
      <c r="O26" s="150" t="str">
        <f>IF(COUNTIF($F$5:$F26,"8")=0,"X","No")</f>
        <v>X</v>
      </c>
      <c r="P26" s="150" t="str">
        <f>IF(COUNTIF($F$5:$F26,"9")=0,"X","No")</f>
        <v>X</v>
      </c>
      <c r="Q26" s="159">
        <f t="shared" si="6"/>
        <v>10</v>
      </c>
      <c r="R26" s="161">
        <f t="shared" si="7"/>
        <v>0</v>
      </c>
      <c r="S26" s="161" t="str">
        <f t="shared" si="32"/>
        <v>Y</v>
      </c>
      <c r="T26" s="143" t="str">
        <f>IF($A25&lt;&gt;"",COUNTIF($F$25:F26,F26),"")</f>
        <v/>
      </c>
      <c r="U26" s="144" t="str">
        <f t="shared" si="8"/>
        <v/>
      </c>
      <c r="V26" s="120" t="str">
        <f t="shared" si="13"/>
        <v/>
      </c>
      <c r="W26" s="117" t="str">
        <f t="shared" ref="W26:W33" si="81">W25</f>
        <v/>
      </c>
      <c r="X26" s="99" t="str">
        <f t="shared" si="35"/>
        <v/>
      </c>
      <c r="Y26" s="121" t="str">
        <f t="shared" ref="Y26:Y34" si="82">IF($A25&lt;&gt;"",IF(OR($CI25&gt;0,$CJ25&lt;&gt;0,$CK25&lt;&gt;0,$CF25&lt;$BA$3),"",IF(Y25&lt;&gt;"",Y25,IF($W25="","",IF(AND($CL$1=1,$CL$2=1),VLOOKUP($W25,$CM$16:$CQ$25,2),IF(AND($CL$1=1,$CL$2=2),VLOOKUP($W25,$CM$5:$CY$14,2),""))))),"")</f>
        <v/>
      </c>
      <c r="Z26" s="121" t="str">
        <f t="shared" ref="Z26:Z34" si="83">IF($A25&lt;&gt;"",IF(OR($CI25&gt;0,$CJ25&lt;&gt;0,$CK25&lt;&gt;0,$CF25&lt;$BA$3),"",IF(Z25&lt;&gt;"",Z25,IF($W25="","",IF(AND($CL$1=1,$CL$2=1),VLOOKUP($W25,$CM$16:$CQ$25,3),IF(AND($CL$1=1,$CL$2=2),VLOOKUP($W25,$CM$5:$CY$14,3),""))))),"")</f>
        <v/>
      </c>
      <c r="AA26" s="121" t="str">
        <f t="shared" ref="AA26:AA34" si="84">IF($A25&lt;&gt;"",IF(OR($CI25&gt;0,$CJ25&lt;&gt;0,$CK25&lt;&gt;0,$CF25&lt;$BA$3),"",IF(AA25&lt;&gt;"",AA25,IF($W25="","",IF(AND($CL$1=1,$CL$2=1),VLOOKUP($W25,$CM$16:$CQ$25,4),IF(AND($CL$1=1,$CL$2=2),VLOOKUP($W25,$CM$5:$CY$14,4),""))))),"")</f>
        <v/>
      </c>
      <c r="AB26" s="121" t="str">
        <f t="shared" ref="AB26:AB34" si="85">IF($A25&lt;&gt;"",IF(OR($CI25&gt;0,$CJ25&lt;&gt;0,$CK25&lt;&gt;0,$CF25&lt;$BA$3),"",IF(AB25&lt;&gt;"",AB25,IF($W25="","",IF(AND($W25&gt;6,$CL$2=1),"",IF(AND($CL$1=1,$CL$2=1),VLOOKUP($W25,$CM$16:$CQ$25,5),IF(AND($CL$1=1,$CL$2=2),VLOOKUP($W25,$CM$5:$CY$14,5),"")))))),"")</f>
        <v/>
      </c>
      <c r="AC26" s="121" t="str">
        <f t="shared" ref="AC26:AC34" si="86">IF($A25&lt;&gt;"",IF(OR($CL$2=1,$CI25&gt;0,$CJ25&lt;&gt;0,$CK25&lt;&gt;0,$CF25&lt;$BA$3),"",IF(AC25&lt;&gt;"",AC25,IF($W25="","",IF(AND($CL$1=1,$CL$2=1),VLOOKUP($W25,$CM$16:$CQ$25,6),IF(AND($CL$1=1,$CL$2=2),VLOOKUP($W25,$CM$5:$CY$14,6),""))))),"")</f>
        <v/>
      </c>
      <c r="AD26" s="121" t="str">
        <f t="shared" ref="AD26:AD34" si="87">IF($A25&lt;&gt;"",IF(OR($CL$2=1,$CI25&gt;0,$CJ25&lt;&gt;0,$CK25&lt;&gt;0,$CF25&lt;$BA$3),"",IF(AD25&lt;&gt;"",AD25,IF($W25="","",IF(AND($CL$1=1,$CL$2=1),VLOOKUP($W25,$CM$16:$CQ$25,7),IF(AND($CL$1=1,$CL$2=2),VLOOKUP($W25,$CM$5:$CY$14,7),""))))),"")</f>
        <v/>
      </c>
      <c r="AE26" s="121" t="str">
        <f t="shared" ref="AE26:AE34" si="88">IF($A25&lt;&gt;"",IF(OR($CL$2=1,$CI25&gt;0,$CJ25&lt;&gt;0,$CK25&lt;&gt;0,$CF25&lt;$BA$3),"",IF(AE25&lt;&gt;"",AE25,IF($W25="","",IF(AND($CL$1=1,$CL$2=1),VLOOKUP($W25,$CM$16:$CQ$25,8),IF(AND($CL$1=1,$CL$2=2),VLOOKUP($W25,$CM$5:$CY$14,8),""))))),"")</f>
        <v/>
      </c>
      <c r="AF26" s="121" t="str">
        <f t="shared" ref="AF26:AF34" si="89">IF($A25&lt;&gt;"",IF(OR($CL$2=1,$CI25&gt;0,$CJ25&lt;&gt;0,$CK25&lt;&gt;0,$CF25&lt;$BA$3),"",IF(AF25&lt;&gt;"",AF25,IF($W25="","",IF(AND($CL$1=1,$CL$2=1),VLOOKUP($W25,$CM$16:$CQ$25,9),IF(AND($CL$1=1,$CL$2=2),VLOOKUP($W25,$CM$5:$CY$14,9),""))))),"")</f>
        <v/>
      </c>
      <c r="AG26" s="121" t="str">
        <f t="shared" ref="AG26:AG34" si="90">IF($A25&lt;&gt;"",IF(OR($CL$2=1,$CI25&gt;0,$CJ25&lt;&gt;0,$CK25&lt;&gt;0,$CF25&lt;$BA$3),"",IF(AG25&lt;&gt;"",AG25,IF($W25="","",IF(AND($CL$1=1,$CL$2=1),VLOOKUP($W25,$CM$16:$CQ$25,10),IF(AND($CL$1=1,$CL$2=2),VLOOKUP($W25,$CM$5:$CY$14,10),""))))),"")</f>
        <v/>
      </c>
      <c r="AH26" s="121" t="str">
        <f t="shared" ref="AH26:AH34" si="91">IF($A25&lt;&gt;"",IF(OR($CL$2=1,$CI25&gt;0,$CJ25&lt;&gt;0,$CK25&lt;&gt;0,$CF25&lt;$BA$3),"",IF(AH25&lt;&gt;"",AH25,IF($W25="","",IF(AND($CL$1=1,$CL$2=1),VLOOKUP($W25,$CM$16:$CQ$25,11),IF(AND($CL$1=1,$CL$2=2),VLOOKUP($W25,$CM$5:$CY$14,11),""))))),"")</f>
        <v/>
      </c>
      <c r="AI26" s="121" t="str">
        <f t="shared" ref="AI26:AI34" si="92">IF($A25&lt;&gt;"",IF(OR($CL$2=1,$CI25&gt;0,$CJ25&lt;&gt;0,$CK25&lt;&gt;0,$CF25&lt;$BA$3),"",IF(AI25&lt;&gt;"",AI25,IF($W25="","",IF(AND($CL$1=1,$CL$2=1),VLOOKUP($W25,$CM$16:$CQ$25,12),IF(AND($CL$1=1,$CL$2=2),VLOOKUP($W25,$CM$5:$CY$14,12),""))))),"")</f>
        <v/>
      </c>
      <c r="AJ26" s="121" t="str">
        <f t="shared" ref="AJ26:AJ34" si="93">IF($A25&lt;&gt;"",IF(OR($CL$2=1,$CI25&gt;0,$CJ25&lt;&gt;0,$CK25&lt;&gt;0,$CF25&lt;$BA$3),"",IF(AJ25&lt;&gt;"",AJ25,IF($W25="","",IF(AND($CL$1=1,$CL$2=1),VLOOKUP($W25,$CM$16:$CQ$25,13),IF(AND($CL$1=1,$CL$2=2),VLOOKUP($W25,$CM$5:$CY$14,13),""))))),"")</f>
        <v/>
      </c>
      <c r="AK26" s="83"/>
      <c r="AL26" s="83"/>
      <c r="AM26" s="64" t="b">
        <f t="shared" si="14"/>
        <v>0</v>
      </c>
      <c r="AN26" s="64" t="b">
        <f t="shared" si="15"/>
        <v>0</v>
      </c>
      <c r="AO26" s="64" t="b">
        <f t="shared" si="16"/>
        <v>0</v>
      </c>
      <c r="AP26" s="64" t="b">
        <f t="shared" si="17"/>
        <v>0</v>
      </c>
      <c r="AQ26" s="64" t="b">
        <f t="shared" si="18"/>
        <v>0</v>
      </c>
      <c r="AR26" s="64" t="b">
        <f t="shared" si="19"/>
        <v>0</v>
      </c>
      <c r="AS26" s="64" t="b">
        <f t="shared" si="20"/>
        <v>0</v>
      </c>
      <c r="AT26" s="64" t="b">
        <f t="shared" si="21"/>
        <v>0</v>
      </c>
      <c r="AU26" s="64" t="b">
        <f t="shared" si="22"/>
        <v>0</v>
      </c>
      <c r="AV26" s="64" t="b">
        <f t="shared" si="23"/>
        <v>0</v>
      </c>
      <c r="AW26" s="64" t="b">
        <f t="shared" si="24"/>
        <v>0</v>
      </c>
      <c r="AX26" s="64" t="b">
        <f t="shared" si="25"/>
        <v>0</v>
      </c>
      <c r="AY26" s="64" t="b">
        <f t="shared" si="26"/>
        <v>0</v>
      </c>
      <c r="AZ26" s="64" t="b">
        <f t="shared" si="27"/>
        <v>0</v>
      </c>
      <c r="BA26" s="13">
        <f t="shared" si="28"/>
        <v>0</v>
      </c>
      <c r="BB26" s="65">
        <f t="shared" si="79"/>
        <v>1</v>
      </c>
      <c r="BC26" s="122" t="str">
        <f t="shared" si="36"/>
        <v/>
      </c>
      <c r="BD26" s="121" t="str">
        <f t="shared" ref="BD26:BD34" si="94">IF($A25&lt;&gt;"",IF(OR($CH25&gt;0,$CJ25&lt;&gt;0,$CK25&lt;&gt;0),"",IF(BD25&lt;&gt;"",BD25,IF($W25="","",IF(AND($CL$1=1,$CL$2=1),VLOOKUP($W25,$CM$16:$CQ$25,2),IF(AND($CL$1=1,$CL$2=2),VLOOKUP($W25,$CM$5:$CY$14,2),""))))),"")</f>
        <v/>
      </c>
      <c r="BE26" s="121" t="str">
        <f t="shared" ref="BE26:BE34" si="95">IF($A25&lt;&gt;"",IF(OR($CH25&gt;0,$CJ25&lt;&gt;0,$CK25&lt;&gt;0),"",IF(BE25&lt;&gt;"",BE25,IF($W25="","",IF(AND($CL$1=1,$CL$2=1),VLOOKUP($W25,$CM$16:$CQ$25,3),IF(AND($CL$1=1,$CL$2=2),VLOOKUP($W25,$CM$5:$CY$14,3),""))))),"")</f>
        <v/>
      </c>
      <c r="BF26" s="121" t="str">
        <f t="shared" ref="BF26:BF34" si="96">IF($A25&lt;&gt;"",IF(OR($CH25&gt;0,$CJ25&lt;&gt;0,$CK25&lt;&gt;0),"",IF(BF25&lt;&gt;"",BF25,IF($W25="","",IF(AND($CL$1=1,$CL$2=1),VLOOKUP($W25,$CM$16:$CQ$25,4),IF(AND($CL$1=1,$CL$2=2),VLOOKUP($W25,$CM$5:$CY$14,4),""))))),"")</f>
        <v/>
      </c>
      <c r="BG26" s="121" t="str">
        <f t="shared" ref="BG26:BG34" si="97">IF($A25&lt;&gt;"",IF(OR($CH25&gt;0,$CJ25&lt;&gt;0,$CK25&lt;&gt;0),"",IF(BG25&lt;&gt;"",BG25,IF($W25="","",IF(AND($W25&gt;6,$CL$2=1),"",IF(AND($CL$1=1,$CL$2=1),VLOOKUP($W25,$CM$16:$CQ$25,5),IF(AND($CL$1=1,$CL$2=2),VLOOKUP($W25,$CM$5:$CY$14,5),"")))))),"")</f>
        <v/>
      </c>
      <c r="BH26" s="121" t="str">
        <f t="shared" ref="BH26:BH34" si="98">IF($A25&lt;&gt;"",IF(OR($CL$2=1,$CH25&gt;0,$CJ25&lt;&gt;0,$CK25&lt;&gt;0),"",IF(BH25&lt;&gt;"",BH25,IF($W25="","",IF(AND($CL$1=1,$CL$2=1),VLOOKUP($W25,$CM$16:$CQ$25,6),IF(AND($CL$1=1,$CL$2=2),VLOOKUP($W25,$CM$5:$CY$14,6),""))))),"")</f>
        <v/>
      </c>
      <c r="BI26" s="121" t="str">
        <f t="shared" ref="BI26:BI34" si="99">IF($A25&lt;&gt;"",IF(OR($CL$2=1,$CH25&gt;0,$CJ25&lt;&gt;0,$CK25&lt;&gt;0),"",IF(BI25&lt;&gt;"",BI25,IF($W25="","",IF(AND($CL$1=1,$CL$2=1),VLOOKUP($W25,$CM$16:$CQ$25,7),IF(AND($CL$1=1,$CL$2=2),VLOOKUP($W25,$CM$5:$CY$14,7),""))))),"")</f>
        <v/>
      </c>
      <c r="BJ26" s="121" t="str">
        <f t="shared" ref="BJ26:BJ34" si="100">IF($A25&lt;&gt;"",IF(OR($CL$2=1,$CH25&gt;0,$CJ25&lt;&gt;0,$CK25&lt;&gt;0),"",IF(BJ25&lt;&gt;"",BJ25,IF($W25="","",IF(AND($CL$1=1,$CL$2=1),VLOOKUP($W25,$CM$16:$CQ$25,8),IF(AND($CL$1=1,$CL$2=2),VLOOKUP($W25,$CM$5:$CY$14,8),""))))),"")</f>
        <v/>
      </c>
      <c r="BK26" s="121" t="str">
        <f t="shared" ref="BK26:BK34" si="101">IF($A25&lt;&gt;"",IF(OR($CL$2=1,$CH25&gt;0,$CJ25&lt;&gt;0,$CK25&lt;&gt;0),"",IF(BK25&lt;&gt;"",BK25,IF($W25="","",IF(AND($CL$1=1,$CL$2=1),VLOOKUP($W25,$CM$16:$CQ$25,9),IF(AND($CL$1=1,$CL$2=2),VLOOKUP($W25,$CM$5:$CY$14,9),""))))),"")</f>
        <v/>
      </c>
      <c r="BL26" s="121" t="str">
        <f t="shared" ref="BL26:BL34" si="102">IF($A25&lt;&gt;"",IF(OR($CL$2=1,$CH25&gt;0,$CJ25&lt;&gt;0,$CK25&lt;&gt;0),"",IF(BL25&lt;&gt;"",BL25,IF($W25="","",IF(AND($CL$1=1,$CL$2=1),VLOOKUP($W25,$CM$16:$CQ$25,10),IF(AND($CL$1=1,$CL$2=2),VLOOKUP($W25,$CM$5:$CY$14,10),""))))),"")</f>
        <v/>
      </c>
      <c r="BM26" s="121" t="str">
        <f t="shared" ref="BM26:BM34" si="103">IF($A25&lt;&gt;"",IF(OR($CL$2=1,$CH25&gt;0,$CJ25&lt;&gt;0,$CK25&lt;&gt;0),"",IF(BM25&lt;&gt;"",BM25,IF($W25="","",IF(AND($CL$1=1,$CL$2=1),VLOOKUP($W25,$CM$16:$CQ$25,11),IF(AND($CL$1=1,$CL$2=2),VLOOKUP($W25,$CM$5:$CY$14,11),""))))),"")</f>
        <v/>
      </c>
      <c r="BN26" s="121" t="str">
        <f t="shared" ref="BN26:BN34" si="104">IF($A25&lt;&gt;"",IF(OR($CL$2=1,$CH25&gt;0,$CJ25&lt;&gt;0,$CK25&lt;&gt;0),"",IF(BN25&lt;&gt;"",BN25,IF($W25="","",IF(AND($CL$1=1,$CL$2=1),VLOOKUP($W25,$CM$16:$CQ$25,12),IF(AND($CL$1=1,$CL$2=2),VLOOKUP($W25,$CM$5:$CY$14,12),""))))),"")</f>
        <v/>
      </c>
      <c r="BO26" s="121" t="str">
        <f t="shared" ref="BO26:BO34" si="105">IF($A25&lt;&gt;"",IF(OR($CL$2=1,$CH25&gt;0,$CJ25&lt;&gt;0,$CK25&lt;&gt;0),"",IF(BO25&lt;&gt;"",BO25,IF($W25="","",IF(AND($CL$1=1,$CL$2=1),VLOOKUP($W25,$CM$16:$CQ$25,13),IF(AND($CL$1=1,$CL$2=2),VLOOKUP($W25,$CM$5:$CY$14,13),""))))),"")</f>
        <v/>
      </c>
      <c r="BP26" s="76"/>
      <c r="BQ26" s="76"/>
      <c r="BR26" s="64" t="b">
        <f t="shared" si="37"/>
        <v>0</v>
      </c>
      <c r="BS26" s="64" t="b">
        <f t="shared" si="38"/>
        <v>0</v>
      </c>
      <c r="BT26" s="64" t="b">
        <f t="shared" si="39"/>
        <v>0</v>
      </c>
      <c r="BU26" s="64" t="b">
        <f t="shared" si="40"/>
        <v>0</v>
      </c>
      <c r="BV26" s="64" t="b">
        <f t="shared" si="41"/>
        <v>0</v>
      </c>
      <c r="BW26" s="64" t="b">
        <f t="shared" si="42"/>
        <v>0</v>
      </c>
      <c r="BX26" s="64" t="b">
        <f t="shared" si="43"/>
        <v>0</v>
      </c>
      <c r="BY26" s="64" t="b">
        <f t="shared" si="44"/>
        <v>0</v>
      </c>
      <c r="BZ26" s="64" t="b">
        <f t="shared" si="45"/>
        <v>0</v>
      </c>
      <c r="CA26" s="64" t="b">
        <f t="shared" si="46"/>
        <v>0</v>
      </c>
      <c r="CB26" s="64" t="b">
        <f t="shared" si="47"/>
        <v>0</v>
      </c>
      <c r="CC26" s="64" t="b">
        <f t="shared" si="48"/>
        <v>0</v>
      </c>
      <c r="CD26" s="64" t="b">
        <f t="shared" si="49"/>
        <v>0</v>
      </c>
      <c r="CE26" s="64" t="b">
        <f t="shared" si="50"/>
        <v>0</v>
      </c>
      <c r="CF26" s="99">
        <f t="shared" si="80"/>
        <v>0</v>
      </c>
      <c r="CG26" s="13">
        <f t="shared" si="52"/>
        <v>0</v>
      </c>
      <c r="CH26" s="11">
        <f t="shared" si="34"/>
        <v>0</v>
      </c>
      <c r="CI26" s="11">
        <f t="shared" si="9"/>
        <v>0</v>
      </c>
      <c r="CJ26" s="61">
        <f t="shared" si="53"/>
        <v>0</v>
      </c>
      <c r="CK26" s="61">
        <f t="shared" si="11"/>
        <v>0</v>
      </c>
      <c r="CL26" s="61">
        <f t="shared" si="12"/>
        <v>0</v>
      </c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59"/>
      <c r="DA26" s="70"/>
      <c r="DB26" s="70"/>
      <c r="DC26" s="70"/>
      <c r="DD26" s="138"/>
      <c r="DE26" s="138">
        <v>4046</v>
      </c>
      <c r="DF26" s="59"/>
      <c r="DG26" s="59"/>
      <c r="DH26" s="59"/>
      <c r="DI26" s="40"/>
      <c r="DJ26" s="55"/>
      <c r="DK26" s="55"/>
      <c r="DL26" s="55"/>
      <c r="DM26" s="55"/>
      <c r="DN26" s="55"/>
      <c r="DO26" s="57"/>
      <c r="DP26" s="40"/>
      <c r="DQ26" s="40"/>
      <c r="DR26" s="40"/>
      <c r="DS26" s="42"/>
      <c r="DT26" s="42"/>
      <c r="DU26"/>
      <c r="DV26"/>
      <c r="DW26" s="7"/>
      <c r="DX26"/>
      <c r="DY26"/>
      <c r="DZ26"/>
      <c r="EA26"/>
      <c r="EB26"/>
      <c r="EC26"/>
      <c r="ED26" s="10">
        <f t="shared" ca="1" si="3"/>
        <v>29</v>
      </c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</row>
    <row r="27" spans="1:166" s="15" customFormat="1" x14ac:dyDescent="0.2">
      <c r="A27" s="79"/>
      <c r="B27" s="65" t="str">
        <f t="shared" si="0"/>
        <v/>
      </c>
      <c r="C27" s="7" t="str">
        <f t="shared" si="30"/>
        <v/>
      </c>
      <c r="D27" s="64">
        <f t="shared" si="31"/>
        <v>0</v>
      </c>
      <c r="E27" s="7" t="str">
        <f t="shared" si="1"/>
        <v>,,,,,,,,,,,,</v>
      </c>
      <c r="F27" s="75" t="str">
        <f t="shared" si="2"/>
        <v/>
      </c>
      <c r="G27" s="150" t="str">
        <f>IF(COUNTIF($F$5:$F27,"0")=0,"X","No")</f>
        <v>X</v>
      </c>
      <c r="H27" s="150" t="str">
        <f>IF(COUNTIF($F$5:$F27,"1")=0,"X","No")</f>
        <v>X</v>
      </c>
      <c r="I27" s="150" t="str">
        <f>IF(COUNTIF($F$5:$F27,"2")=0,"X","No")</f>
        <v>X</v>
      </c>
      <c r="J27" s="150" t="str">
        <f>IF(COUNTIF($F$5:$F27,"3")=0,"X","No")</f>
        <v>X</v>
      </c>
      <c r="K27" s="150" t="str">
        <f>IF(COUNTIF($F$5:$F27,"4")=0,"X","No")</f>
        <v>X</v>
      </c>
      <c r="L27" s="150" t="str">
        <f>IF(COUNTIF($F$5:$F27,"5")=0,"X","No")</f>
        <v>X</v>
      </c>
      <c r="M27" s="150" t="str">
        <f>IF(COUNTIF($F$5:$F27,"6")=0,"X","No")</f>
        <v>X</v>
      </c>
      <c r="N27" s="150" t="str">
        <f>IF(COUNTIF($F$5:$F27,"7")=0,"X","No")</f>
        <v>X</v>
      </c>
      <c r="O27" s="150" t="str">
        <f>IF(COUNTIF($F$5:$F27,"8")=0,"X","No")</f>
        <v>X</v>
      </c>
      <c r="P27" s="150" t="str">
        <f>IF(COUNTIF($F$5:$F27,"9")=0,"X","No")</f>
        <v>X</v>
      </c>
      <c r="Q27" s="159">
        <f t="shared" si="6"/>
        <v>10</v>
      </c>
      <c r="R27" s="161">
        <f t="shared" si="7"/>
        <v>0</v>
      </c>
      <c r="S27" s="161" t="str">
        <f t="shared" si="32"/>
        <v>Y</v>
      </c>
      <c r="T27" s="143" t="str">
        <f>IF($A26&lt;&gt;"",COUNTIF($F$25:F27,F27),"")</f>
        <v/>
      </c>
      <c r="U27" s="144" t="str">
        <f t="shared" si="8"/>
        <v/>
      </c>
      <c r="V27" s="120" t="str">
        <f t="shared" si="13"/>
        <v/>
      </c>
      <c r="W27" s="117" t="str">
        <f t="shared" si="81"/>
        <v/>
      </c>
      <c r="X27" s="99" t="str">
        <f t="shared" si="35"/>
        <v/>
      </c>
      <c r="Y27" s="121" t="str">
        <f t="shared" si="82"/>
        <v/>
      </c>
      <c r="Z27" s="121" t="str">
        <f t="shared" si="83"/>
        <v/>
      </c>
      <c r="AA27" s="121" t="str">
        <f t="shared" si="84"/>
        <v/>
      </c>
      <c r="AB27" s="121" t="str">
        <f t="shared" si="85"/>
        <v/>
      </c>
      <c r="AC27" s="121" t="str">
        <f t="shared" si="86"/>
        <v/>
      </c>
      <c r="AD27" s="121" t="str">
        <f t="shared" si="87"/>
        <v/>
      </c>
      <c r="AE27" s="121" t="str">
        <f t="shared" si="88"/>
        <v/>
      </c>
      <c r="AF27" s="121" t="str">
        <f t="shared" si="89"/>
        <v/>
      </c>
      <c r="AG27" s="121" t="str">
        <f t="shared" si="90"/>
        <v/>
      </c>
      <c r="AH27" s="121" t="str">
        <f t="shared" si="91"/>
        <v/>
      </c>
      <c r="AI27" s="121" t="str">
        <f t="shared" si="92"/>
        <v/>
      </c>
      <c r="AJ27" s="121" t="str">
        <f t="shared" si="93"/>
        <v/>
      </c>
      <c r="AK27" s="83"/>
      <c r="AL27" s="83"/>
      <c r="AM27" s="64" t="b">
        <f t="shared" si="14"/>
        <v>0</v>
      </c>
      <c r="AN27" s="64" t="b">
        <f t="shared" si="15"/>
        <v>0</v>
      </c>
      <c r="AO27" s="64" t="b">
        <f t="shared" si="16"/>
        <v>0</v>
      </c>
      <c r="AP27" s="64" t="b">
        <f t="shared" si="17"/>
        <v>0</v>
      </c>
      <c r="AQ27" s="64" t="b">
        <f t="shared" si="18"/>
        <v>0</v>
      </c>
      <c r="AR27" s="64" t="b">
        <f t="shared" si="19"/>
        <v>0</v>
      </c>
      <c r="AS27" s="64" t="b">
        <f t="shared" si="20"/>
        <v>0</v>
      </c>
      <c r="AT27" s="64" t="b">
        <f t="shared" si="21"/>
        <v>0</v>
      </c>
      <c r="AU27" s="64" t="b">
        <f t="shared" si="22"/>
        <v>0</v>
      </c>
      <c r="AV27" s="64" t="b">
        <f t="shared" si="23"/>
        <v>0</v>
      </c>
      <c r="AW27" s="64" t="b">
        <f t="shared" si="24"/>
        <v>0</v>
      </c>
      <c r="AX27" s="64" t="b">
        <f t="shared" si="25"/>
        <v>0</v>
      </c>
      <c r="AY27" s="64" t="b">
        <f t="shared" si="26"/>
        <v>0</v>
      </c>
      <c r="AZ27" s="64" t="b">
        <f t="shared" si="27"/>
        <v>0</v>
      </c>
      <c r="BA27" s="13">
        <f t="shared" si="28"/>
        <v>0</v>
      </c>
      <c r="BB27" s="65">
        <f t="shared" si="79"/>
        <v>1</v>
      </c>
      <c r="BC27" s="122" t="str">
        <f t="shared" si="36"/>
        <v/>
      </c>
      <c r="BD27" s="121" t="str">
        <f t="shared" si="94"/>
        <v/>
      </c>
      <c r="BE27" s="121" t="str">
        <f t="shared" si="95"/>
        <v/>
      </c>
      <c r="BF27" s="121" t="str">
        <f t="shared" si="96"/>
        <v/>
      </c>
      <c r="BG27" s="121" t="str">
        <f t="shared" si="97"/>
        <v/>
      </c>
      <c r="BH27" s="121" t="str">
        <f t="shared" si="98"/>
        <v/>
      </c>
      <c r="BI27" s="121" t="str">
        <f t="shared" si="99"/>
        <v/>
      </c>
      <c r="BJ27" s="121" t="str">
        <f t="shared" si="100"/>
        <v/>
      </c>
      <c r="BK27" s="121" t="str">
        <f t="shared" si="101"/>
        <v/>
      </c>
      <c r="BL27" s="121" t="str">
        <f t="shared" si="102"/>
        <v/>
      </c>
      <c r="BM27" s="121" t="str">
        <f t="shared" si="103"/>
        <v/>
      </c>
      <c r="BN27" s="121" t="str">
        <f t="shared" si="104"/>
        <v/>
      </c>
      <c r="BO27" s="121" t="str">
        <f t="shared" si="105"/>
        <v/>
      </c>
      <c r="BP27" s="76"/>
      <c r="BQ27" s="76"/>
      <c r="BR27" s="64" t="b">
        <f t="shared" si="37"/>
        <v>0</v>
      </c>
      <c r="BS27" s="64" t="b">
        <f t="shared" si="38"/>
        <v>0</v>
      </c>
      <c r="BT27" s="64" t="b">
        <f t="shared" si="39"/>
        <v>0</v>
      </c>
      <c r="BU27" s="64" t="b">
        <f t="shared" si="40"/>
        <v>0</v>
      </c>
      <c r="BV27" s="64" t="b">
        <f t="shared" si="41"/>
        <v>0</v>
      </c>
      <c r="BW27" s="64" t="b">
        <f t="shared" si="42"/>
        <v>0</v>
      </c>
      <c r="BX27" s="64" t="b">
        <f t="shared" si="43"/>
        <v>0</v>
      </c>
      <c r="BY27" s="64" t="b">
        <f t="shared" si="44"/>
        <v>0</v>
      </c>
      <c r="BZ27" s="64" t="b">
        <f t="shared" si="45"/>
        <v>0</v>
      </c>
      <c r="CA27" s="64" t="b">
        <f t="shared" si="46"/>
        <v>0</v>
      </c>
      <c r="CB27" s="64" t="b">
        <f t="shared" si="47"/>
        <v>0</v>
      </c>
      <c r="CC27" s="64" t="b">
        <f t="shared" si="48"/>
        <v>0</v>
      </c>
      <c r="CD27" s="64" t="b">
        <f t="shared" si="49"/>
        <v>0</v>
      </c>
      <c r="CE27" s="64" t="b">
        <f t="shared" si="50"/>
        <v>0</v>
      </c>
      <c r="CF27" s="99">
        <f t="shared" si="80"/>
        <v>0</v>
      </c>
      <c r="CG27" s="13">
        <f t="shared" si="52"/>
        <v>0</v>
      </c>
      <c r="CH27" s="11">
        <f t="shared" si="34"/>
        <v>0</v>
      </c>
      <c r="CI27" s="11">
        <f t="shared" si="9"/>
        <v>0</v>
      </c>
      <c r="CJ27" s="61">
        <f t="shared" si="53"/>
        <v>0</v>
      </c>
      <c r="CK27" s="61">
        <f t="shared" si="11"/>
        <v>0</v>
      </c>
      <c r="CL27" s="61">
        <f t="shared" si="12"/>
        <v>0</v>
      </c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4"/>
      <c r="DA27" s="70"/>
      <c r="DB27" s="70"/>
      <c r="DC27" s="70"/>
      <c r="DD27" s="70"/>
      <c r="DE27" s="86"/>
      <c r="DF27"/>
      <c r="DG27"/>
      <c r="DH27"/>
      <c r="DI27" s="40"/>
      <c r="DJ27" s="55"/>
      <c r="DK27" s="55"/>
      <c r="DL27" s="55"/>
      <c r="DM27" s="55"/>
      <c r="DN27" s="55"/>
      <c r="DO27" s="57"/>
      <c r="DP27" s="26"/>
      <c r="DQ27" s="26"/>
      <c r="DR27" s="26"/>
      <c r="DS27" s="5"/>
      <c r="DT27" s="5"/>
      <c r="DU27"/>
      <c r="DV27"/>
      <c r="DW27" s="7"/>
      <c r="DX27"/>
      <c r="DY27"/>
      <c r="DZ27"/>
      <c r="EA27"/>
      <c r="EB27"/>
      <c r="EC27"/>
      <c r="ED27" s="10">
        <f t="shared" ca="1" si="3"/>
        <v>15</v>
      </c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</row>
    <row r="28" spans="1:166" s="15" customFormat="1" x14ac:dyDescent="0.2">
      <c r="A28" s="79"/>
      <c r="B28" s="65" t="str">
        <f t="shared" si="0"/>
        <v/>
      </c>
      <c r="C28" s="7" t="str">
        <f t="shared" si="30"/>
        <v/>
      </c>
      <c r="D28" s="64">
        <f t="shared" si="31"/>
        <v>0</v>
      </c>
      <c r="E28" s="7" t="str">
        <f t="shared" si="1"/>
        <v>,,,,,,,,,,,,</v>
      </c>
      <c r="F28" s="75" t="str">
        <f t="shared" si="2"/>
        <v/>
      </c>
      <c r="G28" s="150" t="str">
        <f>IF(COUNTIF($F$5:$F28,"0")=0,"X","No")</f>
        <v>X</v>
      </c>
      <c r="H28" s="150" t="str">
        <f>IF(COUNTIF($F$5:$F28,"1")=0,"X","No")</f>
        <v>X</v>
      </c>
      <c r="I28" s="150" t="str">
        <f>IF(COUNTIF($F$5:$F28,"2")=0,"X","No")</f>
        <v>X</v>
      </c>
      <c r="J28" s="150" t="str">
        <f>IF(COUNTIF($F$5:$F28,"3")=0,"X","No")</f>
        <v>X</v>
      </c>
      <c r="K28" s="150" t="str">
        <f>IF(COUNTIF($F$5:$F28,"4")=0,"X","No")</f>
        <v>X</v>
      </c>
      <c r="L28" s="150" t="str">
        <f>IF(COUNTIF($F$5:$F28,"5")=0,"X","No")</f>
        <v>X</v>
      </c>
      <c r="M28" s="150" t="str">
        <f>IF(COUNTIF($F$5:$F28,"6")=0,"X","No")</f>
        <v>X</v>
      </c>
      <c r="N28" s="150" t="str">
        <f>IF(COUNTIF($F$5:$F28,"7")=0,"X","No")</f>
        <v>X</v>
      </c>
      <c r="O28" s="150" t="str">
        <f>IF(COUNTIF($F$5:$F28,"8")=0,"X","No")</f>
        <v>X</v>
      </c>
      <c r="P28" s="150" t="str">
        <f>IF(COUNTIF($F$5:$F28,"9")=0,"X","No")</f>
        <v>X</v>
      </c>
      <c r="Q28" s="159">
        <f t="shared" si="6"/>
        <v>10</v>
      </c>
      <c r="R28" s="161">
        <f t="shared" si="7"/>
        <v>0</v>
      </c>
      <c r="S28" s="161" t="str">
        <f t="shared" si="32"/>
        <v>Y</v>
      </c>
      <c r="T28" s="143" t="str">
        <f>IF($A27&lt;&gt;"",COUNTIF($F$25:F28,F28),"")</f>
        <v/>
      </c>
      <c r="U28" s="144" t="str">
        <f t="shared" si="8"/>
        <v/>
      </c>
      <c r="V28" s="120" t="str">
        <f t="shared" si="13"/>
        <v/>
      </c>
      <c r="W28" s="117" t="str">
        <f t="shared" si="81"/>
        <v/>
      </c>
      <c r="X28" s="99" t="str">
        <f t="shared" si="35"/>
        <v/>
      </c>
      <c r="Y28" s="121" t="str">
        <f t="shared" si="82"/>
        <v/>
      </c>
      <c r="Z28" s="121" t="str">
        <f t="shared" si="83"/>
        <v/>
      </c>
      <c r="AA28" s="121" t="str">
        <f t="shared" si="84"/>
        <v/>
      </c>
      <c r="AB28" s="121" t="str">
        <f t="shared" si="85"/>
        <v/>
      </c>
      <c r="AC28" s="121" t="str">
        <f t="shared" si="86"/>
        <v/>
      </c>
      <c r="AD28" s="121" t="str">
        <f t="shared" si="87"/>
        <v/>
      </c>
      <c r="AE28" s="121" t="str">
        <f t="shared" si="88"/>
        <v/>
      </c>
      <c r="AF28" s="121" t="str">
        <f t="shared" si="89"/>
        <v/>
      </c>
      <c r="AG28" s="121" t="str">
        <f t="shared" si="90"/>
        <v/>
      </c>
      <c r="AH28" s="121" t="str">
        <f t="shared" si="91"/>
        <v/>
      </c>
      <c r="AI28" s="121" t="str">
        <f t="shared" si="92"/>
        <v/>
      </c>
      <c r="AJ28" s="121" t="str">
        <f t="shared" si="93"/>
        <v/>
      </c>
      <c r="AK28" s="83"/>
      <c r="AL28" s="83"/>
      <c r="AM28" s="64" t="b">
        <f t="shared" si="14"/>
        <v>0</v>
      </c>
      <c r="AN28" s="64" t="b">
        <f t="shared" si="15"/>
        <v>0</v>
      </c>
      <c r="AO28" s="64" t="b">
        <f t="shared" si="16"/>
        <v>0</v>
      </c>
      <c r="AP28" s="64" t="b">
        <f t="shared" si="17"/>
        <v>0</v>
      </c>
      <c r="AQ28" s="64" t="b">
        <f t="shared" si="18"/>
        <v>0</v>
      </c>
      <c r="AR28" s="64" t="b">
        <f t="shared" si="19"/>
        <v>0</v>
      </c>
      <c r="AS28" s="64" t="b">
        <f t="shared" si="20"/>
        <v>0</v>
      </c>
      <c r="AT28" s="64" t="b">
        <f t="shared" si="21"/>
        <v>0</v>
      </c>
      <c r="AU28" s="64" t="b">
        <f t="shared" si="22"/>
        <v>0</v>
      </c>
      <c r="AV28" s="64" t="b">
        <f t="shared" si="23"/>
        <v>0</v>
      </c>
      <c r="AW28" s="64" t="b">
        <f t="shared" si="24"/>
        <v>0</v>
      </c>
      <c r="AX28" s="64" t="b">
        <f t="shared" si="25"/>
        <v>0</v>
      </c>
      <c r="AY28" s="64" t="b">
        <f t="shared" si="26"/>
        <v>0</v>
      </c>
      <c r="AZ28" s="64" t="b">
        <f t="shared" si="27"/>
        <v>0</v>
      </c>
      <c r="BA28" s="13">
        <f t="shared" si="28"/>
        <v>0</v>
      </c>
      <c r="BB28" s="65">
        <f t="shared" si="79"/>
        <v>1</v>
      </c>
      <c r="BC28" s="122" t="str">
        <f t="shared" si="36"/>
        <v/>
      </c>
      <c r="BD28" s="121" t="str">
        <f t="shared" si="94"/>
        <v/>
      </c>
      <c r="BE28" s="121" t="str">
        <f t="shared" si="95"/>
        <v/>
      </c>
      <c r="BF28" s="121" t="str">
        <f t="shared" si="96"/>
        <v/>
      </c>
      <c r="BG28" s="121" t="str">
        <f t="shared" si="97"/>
        <v/>
      </c>
      <c r="BH28" s="121" t="str">
        <f t="shared" si="98"/>
        <v/>
      </c>
      <c r="BI28" s="121" t="str">
        <f t="shared" si="99"/>
        <v/>
      </c>
      <c r="BJ28" s="121" t="str">
        <f t="shared" si="100"/>
        <v/>
      </c>
      <c r="BK28" s="121" t="str">
        <f t="shared" si="101"/>
        <v/>
      </c>
      <c r="BL28" s="121" t="str">
        <f t="shared" si="102"/>
        <v/>
      </c>
      <c r="BM28" s="121" t="str">
        <f t="shared" si="103"/>
        <v/>
      </c>
      <c r="BN28" s="121" t="str">
        <f t="shared" si="104"/>
        <v/>
      </c>
      <c r="BO28" s="121" t="str">
        <f t="shared" si="105"/>
        <v/>
      </c>
      <c r="BP28" s="76"/>
      <c r="BQ28" s="76"/>
      <c r="BR28" s="64" t="b">
        <f t="shared" si="37"/>
        <v>0</v>
      </c>
      <c r="BS28" s="64" t="b">
        <f t="shared" si="38"/>
        <v>0</v>
      </c>
      <c r="BT28" s="64" t="b">
        <f t="shared" si="39"/>
        <v>0</v>
      </c>
      <c r="BU28" s="64" t="b">
        <f t="shared" si="40"/>
        <v>0</v>
      </c>
      <c r="BV28" s="64" t="b">
        <f t="shared" si="41"/>
        <v>0</v>
      </c>
      <c r="BW28" s="64" t="b">
        <f t="shared" si="42"/>
        <v>0</v>
      </c>
      <c r="BX28" s="64" t="b">
        <f t="shared" si="43"/>
        <v>0</v>
      </c>
      <c r="BY28" s="64" t="b">
        <f t="shared" si="44"/>
        <v>0</v>
      </c>
      <c r="BZ28" s="64" t="b">
        <f t="shared" si="45"/>
        <v>0</v>
      </c>
      <c r="CA28" s="64" t="b">
        <f t="shared" si="46"/>
        <v>0</v>
      </c>
      <c r="CB28" s="64" t="b">
        <f t="shared" si="47"/>
        <v>0</v>
      </c>
      <c r="CC28" s="64" t="b">
        <f t="shared" si="48"/>
        <v>0</v>
      </c>
      <c r="CD28" s="64" t="b">
        <f t="shared" si="49"/>
        <v>0</v>
      </c>
      <c r="CE28" s="64" t="b">
        <f t="shared" si="50"/>
        <v>0</v>
      </c>
      <c r="CF28" s="99">
        <f t="shared" si="80"/>
        <v>0</v>
      </c>
      <c r="CG28" s="13">
        <f t="shared" si="52"/>
        <v>0</v>
      </c>
      <c r="CH28" s="11">
        <f t="shared" si="34"/>
        <v>0</v>
      </c>
      <c r="CI28" s="11">
        <f t="shared" si="9"/>
        <v>0</v>
      </c>
      <c r="CJ28" s="61">
        <f t="shared" si="53"/>
        <v>0</v>
      </c>
      <c r="CK28" s="61">
        <f t="shared" si="11"/>
        <v>0</v>
      </c>
      <c r="CL28" s="61">
        <f t="shared" si="12"/>
        <v>0</v>
      </c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4"/>
      <c r="DA28" s="70"/>
      <c r="DB28" s="70"/>
      <c r="DC28" s="70"/>
      <c r="DD28" s="70"/>
      <c r="DE28" s="86"/>
      <c r="DF28"/>
      <c r="DG28"/>
      <c r="DH28"/>
      <c r="DI28" s="40"/>
      <c r="DJ28" s="41"/>
      <c r="DK28" s="43"/>
      <c r="DL28" s="26"/>
      <c r="DM28" s="26"/>
      <c r="DN28" s="26"/>
      <c r="DO28" s="26"/>
      <c r="DP28" s="26"/>
      <c r="DQ28" s="26"/>
      <c r="DR28" s="26"/>
      <c r="DS28" s="5"/>
      <c r="DT28" s="5"/>
      <c r="DU28"/>
      <c r="DV28"/>
      <c r="DW28" s="7"/>
      <c r="DX28"/>
      <c r="DY28"/>
      <c r="DZ28"/>
      <c r="EA28"/>
      <c r="EB28"/>
      <c r="EC28"/>
      <c r="ED28" s="10">
        <f t="shared" ca="1" si="3"/>
        <v>25</v>
      </c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</row>
    <row r="29" spans="1:166" s="15" customFormat="1" x14ac:dyDescent="0.2">
      <c r="A29" s="79"/>
      <c r="B29" s="65" t="str">
        <f t="shared" si="0"/>
        <v/>
      </c>
      <c r="C29" s="7" t="str">
        <f t="shared" si="30"/>
        <v/>
      </c>
      <c r="D29" s="64">
        <f t="shared" si="31"/>
        <v>0</v>
      </c>
      <c r="E29" s="7" t="str">
        <f t="shared" si="1"/>
        <v>,,,,,,,,,,,,</v>
      </c>
      <c r="F29" s="75" t="str">
        <f t="shared" si="2"/>
        <v/>
      </c>
      <c r="G29" s="150" t="str">
        <f>IF(COUNTIF($F$5:$F29,"0")=0,"X","No")</f>
        <v>X</v>
      </c>
      <c r="H29" s="150" t="str">
        <f>IF(COUNTIF($F$5:$F29,"1")=0,"X","No")</f>
        <v>X</v>
      </c>
      <c r="I29" s="150" t="str">
        <f>IF(COUNTIF($F$5:$F29,"2")=0,"X","No")</f>
        <v>X</v>
      </c>
      <c r="J29" s="150" t="str">
        <f>IF(COUNTIF($F$5:$F29,"3")=0,"X","No")</f>
        <v>X</v>
      </c>
      <c r="K29" s="150" t="str">
        <f>IF(COUNTIF($F$5:$F29,"4")=0,"X","No")</f>
        <v>X</v>
      </c>
      <c r="L29" s="150" t="str">
        <f>IF(COUNTIF($F$5:$F29,"5")=0,"X","No")</f>
        <v>X</v>
      </c>
      <c r="M29" s="150" t="str">
        <f>IF(COUNTIF($F$5:$F29,"6")=0,"X","No")</f>
        <v>X</v>
      </c>
      <c r="N29" s="150" t="str">
        <f>IF(COUNTIF($F$5:$F29,"7")=0,"X","No")</f>
        <v>X</v>
      </c>
      <c r="O29" s="150" t="str">
        <f>IF(COUNTIF($F$5:$F29,"8")=0,"X","No")</f>
        <v>X</v>
      </c>
      <c r="P29" s="150" t="str">
        <f>IF(COUNTIF($F$5:$F29,"9")=0,"X","No")</f>
        <v>X</v>
      </c>
      <c r="Q29" s="159">
        <f t="shared" si="6"/>
        <v>10</v>
      </c>
      <c r="R29" s="161">
        <f t="shared" si="7"/>
        <v>0</v>
      </c>
      <c r="S29" s="161" t="str">
        <f t="shared" si="32"/>
        <v>Y</v>
      </c>
      <c r="T29" s="143" t="str">
        <f>IF($A28&lt;&gt;"",COUNTIF($F$25:F29,F29),"")</f>
        <v/>
      </c>
      <c r="U29" s="144" t="str">
        <f t="shared" si="8"/>
        <v/>
      </c>
      <c r="V29" s="120" t="str">
        <f t="shared" si="13"/>
        <v/>
      </c>
      <c r="W29" s="117" t="str">
        <f t="shared" si="81"/>
        <v/>
      </c>
      <c r="X29" s="99" t="str">
        <f t="shared" si="35"/>
        <v/>
      </c>
      <c r="Y29" s="121" t="str">
        <f t="shared" si="82"/>
        <v/>
      </c>
      <c r="Z29" s="121" t="str">
        <f t="shared" si="83"/>
        <v/>
      </c>
      <c r="AA29" s="121" t="str">
        <f t="shared" si="84"/>
        <v/>
      </c>
      <c r="AB29" s="121" t="str">
        <f t="shared" si="85"/>
        <v/>
      </c>
      <c r="AC29" s="121" t="str">
        <f t="shared" si="86"/>
        <v/>
      </c>
      <c r="AD29" s="121" t="str">
        <f t="shared" si="87"/>
        <v/>
      </c>
      <c r="AE29" s="121" t="str">
        <f t="shared" si="88"/>
        <v/>
      </c>
      <c r="AF29" s="121" t="str">
        <f t="shared" si="89"/>
        <v/>
      </c>
      <c r="AG29" s="121" t="str">
        <f t="shared" si="90"/>
        <v/>
      </c>
      <c r="AH29" s="121" t="str">
        <f t="shared" si="91"/>
        <v/>
      </c>
      <c r="AI29" s="121" t="str">
        <f t="shared" si="92"/>
        <v/>
      </c>
      <c r="AJ29" s="121" t="str">
        <f t="shared" si="93"/>
        <v/>
      </c>
      <c r="AK29" s="83"/>
      <c r="AL29" s="83"/>
      <c r="AM29" s="64" t="b">
        <f t="shared" si="14"/>
        <v>0</v>
      </c>
      <c r="AN29" s="64" t="b">
        <f t="shared" si="15"/>
        <v>0</v>
      </c>
      <c r="AO29" s="64" t="b">
        <f t="shared" si="16"/>
        <v>0</v>
      </c>
      <c r="AP29" s="64" t="b">
        <f t="shared" si="17"/>
        <v>0</v>
      </c>
      <c r="AQ29" s="64" t="b">
        <f t="shared" si="18"/>
        <v>0</v>
      </c>
      <c r="AR29" s="64" t="b">
        <f t="shared" si="19"/>
        <v>0</v>
      </c>
      <c r="AS29" s="64" t="b">
        <f t="shared" si="20"/>
        <v>0</v>
      </c>
      <c r="AT29" s="64" t="b">
        <f t="shared" si="21"/>
        <v>0</v>
      </c>
      <c r="AU29" s="64" t="b">
        <f t="shared" si="22"/>
        <v>0</v>
      </c>
      <c r="AV29" s="64" t="b">
        <f t="shared" si="23"/>
        <v>0</v>
      </c>
      <c r="AW29" s="64" t="b">
        <f t="shared" si="24"/>
        <v>0</v>
      </c>
      <c r="AX29" s="64" t="b">
        <f t="shared" si="25"/>
        <v>0</v>
      </c>
      <c r="AY29" s="64" t="b">
        <f t="shared" si="26"/>
        <v>0</v>
      </c>
      <c r="AZ29" s="64" t="b">
        <f t="shared" si="27"/>
        <v>0</v>
      </c>
      <c r="BA29" s="13">
        <f t="shared" si="28"/>
        <v>0</v>
      </c>
      <c r="BB29" s="65">
        <f t="shared" si="79"/>
        <v>1</v>
      </c>
      <c r="BC29" s="122" t="str">
        <f t="shared" si="36"/>
        <v/>
      </c>
      <c r="BD29" s="121" t="str">
        <f t="shared" si="94"/>
        <v/>
      </c>
      <c r="BE29" s="121" t="str">
        <f t="shared" si="95"/>
        <v/>
      </c>
      <c r="BF29" s="121" t="str">
        <f t="shared" si="96"/>
        <v/>
      </c>
      <c r="BG29" s="121" t="str">
        <f t="shared" si="97"/>
        <v/>
      </c>
      <c r="BH29" s="121" t="str">
        <f t="shared" si="98"/>
        <v/>
      </c>
      <c r="BI29" s="121" t="str">
        <f t="shared" si="99"/>
        <v/>
      </c>
      <c r="BJ29" s="121" t="str">
        <f t="shared" si="100"/>
        <v/>
      </c>
      <c r="BK29" s="121" t="str">
        <f t="shared" si="101"/>
        <v/>
      </c>
      <c r="BL29" s="121" t="str">
        <f t="shared" si="102"/>
        <v/>
      </c>
      <c r="BM29" s="121" t="str">
        <f t="shared" si="103"/>
        <v/>
      </c>
      <c r="BN29" s="121" t="str">
        <f t="shared" si="104"/>
        <v/>
      </c>
      <c r="BO29" s="121" t="str">
        <f t="shared" si="105"/>
        <v/>
      </c>
      <c r="BP29" s="76"/>
      <c r="BQ29" s="76"/>
      <c r="BR29" s="64" t="b">
        <f t="shared" si="37"/>
        <v>0</v>
      </c>
      <c r="BS29" s="64" t="b">
        <f t="shared" si="38"/>
        <v>0</v>
      </c>
      <c r="BT29" s="64" t="b">
        <f t="shared" si="39"/>
        <v>0</v>
      </c>
      <c r="BU29" s="64" t="b">
        <f t="shared" si="40"/>
        <v>0</v>
      </c>
      <c r="BV29" s="64" t="b">
        <f t="shared" si="41"/>
        <v>0</v>
      </c>
      <c r="BW29" s="64" t="b">
        <f t="shared" si="42"/>
        <v>0</v>
      </c>
      <c r="BX29" s="64" t="b">
        <f t="shared" si="43"/>
        <v>0</v>
      </c>
      <c r="BY29" s="64" t="b">
        <f t="shared" si="44"/>
        <v>0</v>
      </c>
      <c r="BZ29" s="64" t="b">
        <f t="shared" si="45"/>
        <v>0</v>
      </c>
      <c r="CA29" s="64" t="b">
        <f t="shared" si="46"/>
        <v>0</v>
      </c>
      <c r="CB29" s="64" t="b">
        <f t="shared" si="47"/>
        <v>0</v>
      </c>
      <c r="CC29" s="64" t="b">
        <f t="shared" si="48"/>
        <v>0</v>
      </c>
      <c r="CD29" s="64" t="b">
        <f t="shared" si="49"/>
        <v>0</v>
      </c>
      <c r="CE29" s="64" t="b">
        <f t="shared" si="50"/>
        <v>0</v>
      </c>
      <c r="CF29" s="99">
        <f t="shared" si="80"/>
        <v>0</v>
      </c>
      <c r="CG29" s="13">
        <f t="shared" si="52"/>
        <v>0</v>
      </c>
      <c r="CH29" s="11">
        <f t="shared" si="34"/>
        <v>0</v>
      </c>
      <c r="CI29" s="11">
        <f t="shared" si="9"/>
        <v>0</v>
      </c>
      <c r="CJ29" s="61">
        <f t="shared" si="53"/>
        <v>0</v>
      </c>
      <c r="CK29" s="61">
        <f t="shared" si="11"/>
        <v>0</v>
      </c>
      <c r="CL29" s="61">
        <f t="shared" si="12"/>
        <v>0</v>
      </c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4"/>
      <c r="DA29" s="70"/>
      <c r="DB29" s="70"/>
      <c r="DC29" s="70"/>
      <c r="DD29" s="70"/>
      <c r="DE29" s="86"/>
      <c r="DF29"/>
      <c r="DG29"/>
      <c r="DH29"/>
      <c r="DI29" s="40"/>
      <c r="DJ29" s="41"/>
      <c r="DK29" s="43"/>
      <c r="DL29" s="26"/>
      <c r="DM29" s="26"/>
      <c r="DN29" s="26"/>
      <c r="DO29" s="26"/>
      <c r="DP29" s="26"/>
      <c r="DQ29" s="26"/>
      <c r="DR29" s="26"/>
      <c r="DS29" s="5"/>
      <c r="DT29" s="5"/>
      <c r="DU29"/>
      <c r="DV29"/>
      <c r="DW29" s="7"/>
      <c r="DX29"/>
      <c r="DY29"/>
      <c r="DZ29"/>
      <c r="EA29"/>
      <c r="EB29"/>
      <c r="EC29"/>
      <c r="ED29" s="10">
        <f t="shared" ca="1" si="3"/>
        <v>2</v>
      </c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</row>
    <row r="30" spans="1:166" s="15" customFormat="1" x14ac:dyDescent="0.2">
      <c r="A30" s="79"/>
      <c r="B30" s="65" t="str">
        <f t="shared" si="0"/>
        <v/>
      </c>
      <c r="C30" s="7" t="str">
        <f t="shared" ref="C30:C61" si="106">IF(AND(CJ30=0,CK30=0),"",IF(CJ30="Profit Target","profit target",IF(CK30="Stop Loss","stop loss","")))</f>
        <v/>
      </c>
      <c r="D30" s="64">
        <f t="shared" ref="D30:D61" si="107">BA30</f>
        <v>0</v>
      </c>
      <c r="E30" s="7" t="str">
        <f t="shared" si="1"/>
        <v>,,,,,,,,,,,,</v>
      </c>
      <c r="F30" s="75" t="str">
        <f t="shared" si="2"/>
        <v/>
      </c>
      <c r="G30" s="150" t="str">
        <f>IF(COUNTIF($F$5:$F30,"0")=0,"X","No")</f>
        <v>X</v>
      </c>
      <c r="H30" s="150" t="str">
        <f>IF(COUNTIF($F$5:$F30,"1")=0,"X","No")</f>
        <v>X</v>
      </c>
      <c r="I30" s="150" t="str">
        <f>IF(COUNTIF($F$5:$F30,"2")=0,"X","No")</f>
        <v>X</v>
      </c>
      <c r="J30" s="150" t="str">
        <f>IF(COUNTIF($F$5:$F30,"3")=0,"X","No")</f>
        <v>X</v>
      </c>
      <c r="K30" s="150" t="str">
        <f>IF(COUNTIF($F$5:$F30,"4")=0,"X","No")</f>
        <v>X</v>
      </c>
      <c r="L30" s="150" t="str">
        <f>IF(COUNTIF($F$5:$F30,"5")=0,"X","No")</f>
        <v>X</v>
      </c>
      <c r="M30" s="150" t="str">
        <f>IF(COUNTIF($F$5:$F30,"6")=0,"X","No")</f>
        <v>X</v>
      </c>
      <c r="N30" s="150" t="str">
        <f>IF(COUNTIF($F$5:$F30,"7")=0,"X","No")</f>
        <v>X</v>
      </c>
      <c r="O30" s="150" t="str">
        <f>IF(COUNTIF($F$5:$F30,"8")=0,"X","No")</f>
        <v>X</v>
      </c>
      <c r="P30" s="150" t="str">
        <f>IF(COUNTIF($F$5:$F30,"9")=0,"X","No")</f>
        <v>X</v>
      </c>
      <c r="Q30" s="159">
        <f t="shared" si="6"/>
        <v>10</v>
      </c>
      <c r="R30" s="161">
        <f t="shared" si="7"/>
        <v>0</v>
      </c>
      <c r="S30" s="161" t="str">
        <f t="shared" si="32"/>
        <v>Y</v>
      </c>
      <c r="T30" s="143" t="str">
        <f>IF($A29&lt;&gt;"",COUNTIF($F$25:F30,F30),"")</f>
        <v/>
      </c>
      <c r="U30" s="144" t="str">
        <f t="shared" si="8"/>
        <v/>
      </c>
      <c r="V30" s="120" t="str">
        <f t="shared" si="13"/>
        <v/>
      </c>
      <c r="W30" s="117" t="str">
        <f t="shared" si="81"/>
        <v/>
      </c>
      <c r="X30" s="99" t="str">
        <f t="shared" si="35"/>
        <v/>
      </c>
      <c r="Y30" s="121" t="str">
        <f t="shared" si="82"/>
        <v/>
      </c>
      <c r="Z30" s="121" t="str">
        <f t="shared" si="83"/>
        <v/>
      </c>
      <c r="AA30" s="121" t="str">
        <f t="shared" si="84"/>
        <v/>
      </c>
      <c r="AB30" s="121" t="str">
        <f t="shared" si="85"/>
        <v/>
      </c>
      <c r="AC30" s="121" t="str">
        <f t="shared" si="86"/>
        <v/>
      </c>
      <c r="AD30" s="121" t="str">
        <f t="shared" si="87"/>
        <v/>
      </c>
      <c r="AE30" s="121" t="str">
        <f t="shared" si="88"/>
        <v/>
      </c>
      <c r="AF30" s="121" t="str">
        <f t="shared" si="89"/>
        <v/>
      </c>
      <c r="AG30" s="121" t="str">
        <f t="shared" si="90"/>
        <v/>
      </c>
      <c r="AH30" s="121" t="str">
        <f t="shared" si="91"/>
        <v/>
      </c>
      <c r="AI30" s="121" t="str">
        <f t="shared" si="92"/>
        <v/>
      </c>
      <c r="AJ30" s="121" t="str">
        <f t="shared" si="93"/>
        <v/>
      </c>
      <c r="AK30" s="83"/>
      <c r="AL30" s="83"/>
      <c r="AM30" s="64" t="b">
        <f t="shared" si="14"/>
        <v>0</v>
      </c>
      <c r="AN30" s="64" t="b">
        <f t="shared" si="15"/>
        <v>0</v>
      </c>
      <c r="AO30" s="64" t="b">
        <f t="shared" si="16"/>
        <v>0</v>
      </c>
      <c r="AP30" s="64" t="b">
        <f t="shared" si="17"/>
        <v>0</v>
      </c>
      <c r="AQ30" s="64" t="b">
        <f t="shared" si="18"/>
        <v>0</v>
      </c>
      <c r="AR30" s="64" t="b">
        <f t="shared" si="19"/>
        <v>0</v>
      </c>
      <c r="AS30" s="64" t="b">
        <f t="shared" si="20"/>
        <v>0</v>
      </c>
      <c r="AT30" s="64" t="b">
        <f t="shared" si="21"/>
        <v>0</v>
      </c>
      <c r="AU30" s="64" t="b">
        <f t="shared" si="22"/>
        <v>0</v>
      </c>
      <c r="AV30" s="64" t="b">
        <f t="shared" si="23"/>
        <v>0</v>
      </c>
      <c r="AW30" s="64" t="b">
        <f t="shared" si="24"/>
        <v>0</v>
      </c>
      <c r="AX30" s="64" t="b">
        <f t="shared" si="25"/>
        <v>0</v>
      </c>
      <c r="AY30" s="64" t="b">
        <f t="shared" si="26"/>
        <v>0</v>
      </c>
      <c r="AZ30" s="64" t="b">
        <f t="shared" si="27"/>
        <v>0</v>
      </c>
      <c r="BA30" s="13">
        <f t="shared" si="28"/>
        <v>0</v>
      </c>
      <c r="BB30" s="65">
        <f t="shared" si="79"/>
        <v>1</v>
      </c>
      <c r="BC30" s="122" t="str">
        <f t="shared" si="36"/>
        <v/>
      </c>
      <c r="BD30" s="121" t="str">
        <f t="shared" si="94"/>
        <v/>
      </c>
      <c r="BE30" s="121" t="str">
        <f t="shared" si="95"/>
        <v/>
      </c>
      <c r="BF30" s="121" t="str">
        <f t="shared" si="96"/>
        <v/>
      </c>
      <c r="BG30" s="121" t="str">
        <f t="shared" si="97"/>
        <v/>
      </c>
      <c r="BH30" s="121" t="str">
        <f t="shared" si="98"/>
        <v/>
      </c>
      <c r="BI30" s="121" t="str">
        <f t="shared" si="99"/>
        <v/>
      </c>
      <c r="BJ30" s="121" t="str">
        <f t="shared" si="100"/>
        <v/>
      </c>
      <c r="BK30" s="121" t="str">
        <f t="shared" si="101"/>
        <v/>
      </c>
      <c r="BL30" s="121" t="str">
        <f t="shared" si="102"/>
        <v/>
      </c>
      <c r="BM30" s="121" t="str">
        <f t="shared" si="103"/>
        <v/>
      </c>
      <c r="BN30" s="121" t="str">
        <f t="shared" si="104"/>
        <v/>
      </c>
      <c r="BO30" s="121" t="str">
        <f t="shared" si="105"/>
        <v/>
      </c>
      <c r="BP30" s="83"/>
      <c r="BQ30" s="83"/>
      <c r="BR30" s="64" t="b">
        <f t="shared" si="37"/>
        <v>0</v>
      </c>
      <c r="BS30" s="64" t="b">
        <f t="shared" si="38"/>
        <v>0</v>
      </c>
      <c r="BT30" s="64" t="b">
        <f t="shared" si="39"/>
        <v>0</v>
      </c>
      <c r="BU30" s="64" t="b">
        <f t="shared" si="40"/>
        <v>0</v>
      </c>
      <c r="BV30" s="64" t="b">
        <f t="shared" si="41"/>
        <v>0</v>
      </c>
      <c r="BW30" s="64" t="b">
        <f t="shared" si="42"/>
        <v>0</v>
      </c>
      <c r="BX30" s="64" t="b">
        <f t="shared" si="43"/>
        <v>0</v>
      </c>
      <c r="BY30" s="64" t="b">
        <f t="shared" si="44"/>
        <v>0</v>
      </c>
      <c r="BZ30" s="64" t="b">
        <f t="shared" si="45"/>
        <v>0</v>
      </c>
      <c r="CA30" s="64" t="b">
        <f t="shared" si="46"/>
        <v>0</v>
      </c>
      <c r="CB30" s="64" t="b">
        <f t="shared" si="47"/>
        <v>0</v>
      </c>
      <c r="CC30" s="64" t="b">
        <f t="shared" si="48"/>
        <v>0</v>
      </c>
      <c r="CD30" s="64" t="b">
        <f t="shared" si="49"/>
        <v>0</v>
      </c>
      <c r="CE30" s="64" t="b">
        <f t="shared" si="50"/>
        <v>0</v>
      </c>
      <c r="CF30" s="99">
        <f t="shared" si="80"/>
        <v>0</v>
      </c>
      <c r="CG30" s="13">
        <f t="shared" si="52"/>
        <v>0</v>
      </c>
      <c r="CH30" s="11">
        <f t="shared" si="34"/>
        <v>0</v>
      </c>
      <c r="CI30" s="11">
        <f t="shared" si="9"/>
        <v>0</v>
      </c>
      <c r="CJ30" s="61">
        <f t="shared" si="53"/>
        <v>0</v>
      </c>
      <c r="CK30" s="61">
        <f t="shared" si="11"/>
        <v>0</v>
      </c>
      <c r="CL30" s="61">
        <f t="shared" si="12"/>
        <v>0</v>
      </c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4"/>
      <c r="DA30" s="70"/>
      <c r="DB30" s="70"/>
      <c r="DC30" s="70"/>
      <c r="DD30" s="70"/>
      <c r="DE30" s="86"/>
      <c r="DF30"/>
      <c r="DG30"/>
      <c r="DH30"/>
      <c r="DI30" s="40"/>
      <c r="DJ30" s="41"/>
      <c r="DK30" s="58"/>
      <c r="DL30" s="58"/>
      <c r="DM30" s="58"/>
      <c r="DN30" s="58"/>
      <c r="DO30" s="26"/>
      <c r="DP30" s="26"/>
      <c r="DQ30" s="26"/>
      <c r="DR30" s="26"/>
      <c r="DS30" s="5"/>
      <c r="DT30" s="5"/>
      <c r="DU30"/>
      <c r="DV30"/>
      <c r="DW30" s="7"/>
      <c r="DX30"/>
      <c r="DY30"/>
      <c r="DZ30"/>
      <c r="EA30"/>
      <c r="EB30"/>
      <c r="EC30"/>
      <c r="ED30" s="10">
        <f t="shared" ca="1" si="3"/>
        <v>12</v>
      </c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</row>
    <row r="31" spans="1:166" s="15" customFormat="1" x14ac:dyDescent="0.2">
      <c r="A31" s="79"/>
      <c r="B31" s="65" t="str">
        <f t="shared" si="0"/>
        <v/>
      </c>
      <c r="C31" s="7" t="str">
        <f t="shared" si="106"/>
        <v/>
      </c>
      <c r="D31" s="64">
        <f t="shared" si="107"/>
        <v>0</v>
      </c>
      <c r="E31" s="7" t="str">
        <f t="shared" si="1"/>
        <v>,,,,,,,,,,,,</v>
      </c>
      <c r="F31" s="75" t="str">
        <f t="shared" si="2"/>
        <v/>
      </c>
      <c r="G31" s="150" t="str">
        <f>IF(COUNTIF($F$5:$F31,"0")=0,"X","No")</f>
        <v>X</v>
      </c>
      <c r="H31" s="150" t="str">
        <f>IF(COUNTIF($F$5:$F31,"1")=0,"X","No")</f>
        <v>X</v>
      </c>
      <c r="I31" s="150" t="str">
        <f>IF(COUNTIF($F$5:$F31,"2")=0,"X","No")</f>
        <v>X</v>
      </c>
      <c r="J31" s="150" t="str">
        <f>IF(COUNTIF($F$5:$F31,"3")=0,"X","No")</f>
        <v>X</v>
      </c>
      <c r="K31" s="150" t="str">
        <f>IF(COUNTIF($F$5:$F31,"4")=0,"X","No")</f>
        <v>X</v>
      </c>
      <c r="L31" s="150" t="str">
        <f>IF(COUNTIF($F$5:$F31,"5")=0,"X","No")</f>
        <v>X</v>
      </c>
      <c r="M31" s="150" t="str">
        <f>IF(COUNTIF($F$5:$F31,"6")=0,"X","No")</f>
        <v>X</v>
      </c>
      <c r="N31" s="150" t="str">
        <f>IF(COUNTIF($F$5:$F31,"7")=0,"X","No")</f>
        <v>X</v>
      </c>
      <c r="O31" s="150" t="str">
        <f>IF(COUNTIF($F$5:$F31,"8")=0,"X","No")</f>
        <v>X</v>
      </c>
      <c r="P31" s="150" t="str">
        <f>IF(COUNTIF($F$5:$F31,"9")=0,"X","No")</f>
        <v>X</v>
      </c>
      <c r="Q31" s="159">
        <f t="shared" si="6"/>
        <v>10</v>
      </c>
      <c r="R31" s="161">
        <f t="shared" si="7"/>
        <v>0</v>
      </c>
      <c r="S31" s="161" t="str">
        <f t="shared" si="32"/>
        <v>Y</v>
      </c>
      <c r="T31" s="143" t="str">
        <f>IF($A30&lt;&gt;"",COUNTIF($F$25:F31,F31),"")</f>
        <v/>
      </c>
      <c r="U31" s="144" t="str">
        <f t="shared" si="8"/>
        <v/>
      </c>
      <c r="V31" s="120" t="str">
        <f t="shared" si="13"/>
        <v/>
      </c>
      <c r="W31" s="117" t="str">
        <f t="shared" si="81"/>
        <v/>
      </c>
      <c r="X31" s="99" t="str">
        <f t="shared" si="35"/>
        <v/>
      </c>
      <c r="Y31" s="121" t="str">
        <f t="shared" si="82"/>
        <v/>
      </c>
      <c r="Z31" s="121" t="str">
        <f t="shared" si="83"/>
        <v/>
      </c>
      <c r="AA31" s="121" t="str">
        <f t="shared" si="84"/>
        <v/>
      </c>
      <c r="AB31" s="121" t="str">
        <f t="shared" si="85"/>
        <v/>
      </c>
      <c r="AC31" s="121" t="str">
        <f t="shared" si="86"/>
        <v/>
      </c>
      <c r="AD31" s="121" t="str">
        <f t="shared" si="87"/>
        <v/>
      </c>
      <c r="AE31" s="121" t="str">
        <f t="shared" si="88"/>
        <v/>
      </c>
      <c r="AF31" s="121" t="str">
        <f t="shared" si="89"/>
        <v/>
      </c>
      <c r="AG31" s="121" t="str">
        <f t="shared" si="90"/>
        <v/>
      </c>
      <c r="AH31" s="121" t="str">
        <f t="shared" si="91"/>
        <v/>
      </c>
      <c r="AI31" s="121" t="str">
        <f t="shared" si="92"/>
        <v/>
      </c>
      <c r="AJ31" s="121" t="str">
        <f t="shared" si="93"/>
        <v/>
      </c>
      <c r="AK31" s="83"/>
      <c r="AL31" s="83"/>
      <c r="AM31" s="64" t="b">
        <f t="shared" si="14"/>
        <v>0</v>
      </c>
      <c r="AN31" s="64" t="b">
        <f t="shared" si="15"/>
        <v>0</v>
      </c>
      <c r="AO31" s="64" t="b">
        <f t="shared" si="16"/>
        <v>0</v>
      </c>
      <c r="AP31" s="64" t="b">
        <f t="shared" si="17"/>
        <v>0</v>
      </c>
      <c r="AQ31" s="64" t="b">
        <f t="shared" si="18"/>
        <v>0</v>
      </c>
      <c r="AR31" s="64" t="b">
        <f t="shared" si="19"/>
        <v>0</v>
      </c>
      <c r="AS31" s="64" t="b">
        <f t="shared" si="20"/>
        <v>0</v>
      </c>
      <c r="AT31" s="64" t="b">
        <f t="shared" si="21"/>
        <v>0</v>
      </c>
      <c r="AU31" s="64" t="b">
        <f t="shared" si="22"/>
        <v>0</v>
      </c>
      <c r="AV31" s="64" t="b">
        <f t="shared" si="23"/>
        <v>0</v>
      </c>
      <c r="AW31" s="64" t="b">
        <f t="shared" si="24"/>
        <v>0</v>
      </c>
      <c r="AX31" s="64" t="b">
        <f t="shared" si="25"/>
        <v>0</v>
      </c>
      <c r="AY31" s="64" t="b">
        <f t="shared" si="26"/>
        <v>0</v>
      </c>
      <c r="AZ31" s="64" t="b">
        <f t="shared" si="27"/>
        <v>0</v>
      </c>
      <c r="BA31" s="13">
        <f t="shared" si="28"/>
        <v>0</v>
      </c>
      <c r="BB31" s="65">
        <f t="shared" si="79"/>
        <v>1</v>
      </c>
      <c r="BC31" s="122" t="str">
        <f t="shared" si="36"/>
        <v/>
      </c>
      <c r="BD31" s="121" t="str">
        <f t="shared" si="94"/>
        <v/>
      </c>
      <c r="BE31" s="121" t="str">
        <f t="shared" si="95"/>
        <v/>
      </c>
      <c r="BF31" s="121" t="str">
        <f t="shared" si="96"/>
        <v/>
      </c>
      <c r="BG31" s="121" t="str">
        <f t="shared" si="97"/>
        <v/>
      </c>
      <c r="BH31" s="121" t="str">
        <f t="shared" si="98"/>
        <v/>
      </c>
      <c r="BI31" s="121" t="str">
        <f t="shared" si="99"/>
        <v/>
      </c>
      <c r="BJ31" s="121" t="str">
        <f t="shared" si="100"/>
        <v/>
      </c>
      <c r="BK31" s="121" t="str">
        <f t="shared" si="101"/>
        <v/>
      </c>
      <c r="BL31" s="121" t="str">
        <f t="shared" si="102"/>
        <v/>
      </c>
      <c r="BM31" s="121" t="str">
        <f t="shared" si="103"/>
        <v/>
      </c>
      <c r="BN31" s="121" t="str">
        <f t="shared" si="104"/>
        <v/>
      </c>
      <c r="BO31" s="121" t="str">
        <f t="shared" si="105"/>
        <v/>
      </c>
      <c r="BP31" s="83"/>
      <c r="BQ31" s="83"/>
      <c r="BR31" s="64" t="b">
        <f t="shared" si="37"/>
        <v>0</v>
      </c>
      <c r="BS31" s="64" t="b">
        <f t="shared" si="38"/>
        <v>0</v>
      </c>
      <c r="BT31" s="64" t="b">
        <f t="shared" si="39"/>
        <v>0</v>
      </c>
      <c r="BU31" s="64" t="b">
        <f t="shared" si="40"/>
        <v>0</v>
      </c>
      <c r="BV31" s="64" t="b">
        <f t="shared" si="41"/>
        <v>0</v>
      </c>
      <c r="BW31" s="64" t="b">
        <f t="shared" si="42"/>
        <v>0</v>
      </c>
      <c r="BX31" s="64" t="b">
        <f t="shared" si="43"/>
        <v>0</v>
      </c>
      <c r="BY31" s="64" t="b">
        <f t="shared" si="44"/>
        <v>0</v>
      </c>
      <c r="BZ31" s="64" t="b">
        <f t="shared" si="45"/>
        <v>0</v>
      </c>
      <c r="CA31" s="64" t="b">
        <f t="shared" si="46"/>
        <v>0</v>
      </c>
      <c r="CB31" s="64" t="b">
        <f t="shared" si="47"/>
        <v>0</v>
      </c>
      <c r="CC31" s="64" t="b">
        <f t="shared" si="48"/>
        <v>0</v>
      </c>
      <c r="CD31" s="64" t="b">
        <f t="shared" si="49"/>
        <v>0</v>
      </c>
      <c r="CE31" s="64" t="b">
        <f t="shared" si="50"/>
        <v>0</v>
      </c>
      <c r="CF31" s="99">
        <f t="shared" si="80"/>
        <v>0</v>
      </c>
      <c r="CG31" s="13">
        <f t="shared" si="52"/>
        <v>0</v>
      </c>
      <c r="CH31" s="11">
        <f t="shared" si="34"/>
        <v>0</v>
      </c>
      <c r="CI31" s="11">
        <f t="shared" si="9"/>
        <v>0</v>
      </c>
      <c r="CJ31" s="61">
        <f t="shared" si="53"/>
        <v>0</v>
      </c>
      <c r="CK31" s="61">
        <f t="shared" si="11"/>
        <v>0</v>
      </c>
      <c r="CL31" s="61">
        <f t="shared" si="12"/>
        <v>0</v>
      </c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4"/>
      <c r="DA31" s="70"/>
      <c r="DB31" s="70"/>
      <c r="DC31" s="70"/>
      <c r="DD31" s="70"/>
      <c r="DE31" s="86"/>
      <c r="DF31"/>
      <c r="DG31"/>
      <c r="DH31"/>
      <c r="DI31" s="40"/>
      <c r="DJ31" s="41"/>
      <c r="DK31" s="26"/>
      <c r="DL31" s="26"/>
      <c r="DM31" s="26"/>
      <c r="DN31" s="26"/>
      <c r="DO31" s="26"/>
      <c r="DP31" s="26"/>
      <c r="DQ31" s="26"/>
      <c r="DR31" s="26"/>
      <c r="DS31" s="5"/>
      <c r="DT31" s="5"/>
      <c r="DU31"/>
      <c r="DV31"/>
      <c r="DW31" s="7"/>
      <c r="DX31"/>
      <c r="DY31"/>
      <c r="DZ31"/>
      <c r="EA31"/>
      <c r="EB31"/>
      <c r="EC31"/>
      <c r="ED31" s="10">
        <f t="shared" ca="1" si="3"/>
        <v>0</v>
      </c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</row>
    <row r="32" spans="1:166" s="15" customFormat="1" x14ac:dyDescent="0.2">
      <c r="A32" s="79"/>
      <c r="B32" s="65" t="str">
        <f t="shared" si="0"/>
        <v/>
      </c>
      <c r="C32" s="7" t="str">
        <f t="shared" si="106"/>
        <v/>
      </c>
      <c r="D32" s="64">
        <f t="shared" si="107"/>
        <v>0</v>
      </c>
      <c r="E32" s="7" t="str">
        <f t="shared" si="1"/>
        <v>,,,,,,,,,,,,</v>
      </c>
      <c r="F32" s="75" t="str">
        <f t="shared" si="2"/>
        <v/>
      </c>
      <c r="G32" s="150" t="str">
        <f>IF(COUNTIF($F$5:$F32,"0")=0,"X","No")</f>
        <v>X</v>
      </c>
      <c r="H32" s="150" t="str">
        <f>IF(COUNTIF($F$5:$F32,"1")=0,"X","No")</f>
        <v>X</v>
      </c>
      <c r="I32" s="150" t="str">
        <f>IF(COUNTIF($F$5:$F32,"2")=0,"X","No")</f>
        <v>X</v>
      </c>
      <c r="J32" s="150" t="str">
        <f>IF(COUNTIF($F$5:$F32,"3")=0,"X","No")</f>
        <v>X</v>
      </c>
      <c r="K32" s="150" t="str">
        <f>IF(COUNTIF($F$5:$F32,"4")=0,"X","No")</f>
        <v>X</v>
      </c>
      <c r="L32" s="150" t="str">
        <f>IF(COUNTIF($F$5:$F32,"5")=0,"X","No")</f>
        <v>X</v>
      </c>
      <c r="M32" s="150" t="str">
        <f>IF(COUNTIF($F$5:$F32,"6")=0,"X","No")</f>
        <v>X</v>
      </c>
      <c r="N32" s="150" t="str">
        <f>IF(COUNTIF($F$5:$F32,"7")=0,"X","No")</f>
        <v>X</v>
      </c>
      <c r="O32" s="150" t="str">
        <f>IF(COUNTIF($F$5:$F32,"8")=0,"X","No")</f>
        <v>X</v>
      </c>
      <c r="P32" s="150" t="str">
        <f>IF(COUNTIF($F$5:$F32,"9")=0,"X","No")</f>
        <v>X</v>
      </c>
      <c r="Q32" s="159">
        <f t="shared" si="6"/>
        <v>10</v>
      </c>
      <c r="R32" s="161">
        <f t="shared" si="7"/>
        <v>0</v>
      </c>
      <c r="S32" s="161" t="str">
        <f t="shared" si="32"/>
        <v>Y</v>
      </c>
      <c r="T32" s="143" t="str">
        <f>IF($A31&lt;&gt;"",COUNTIF($F$25:F32,F32),"")</f>
        <v/>
      </c>
      <c r="U32" s="144" t="str">
        <f t="shared" si="8"/>
        <v/>
      </c>
      <c r="V32" s="120" t="str">
        <f t="shared" si="13"/>
        <v/>
      </c>
      <c r="W32" s="117" t="str">
        <f t="shared" si="81"/>
        <v/>
      </c>
      <c r="X32" s="99" t="str">
        <f t="shared" si="35"/>
        <v/>
      </c>
      <c r="Y32" s="121" t="str">
        <f t="shared" si="82"/>
        <v/>
      </c>
      <c r="Z32" s="121" t="str">
        <f t="shared" si="83"/>
        <v/>
      </c>
      <c r="AA32" s="121" t="str">
        <f t="shared" si="84"/>
        <v/>
      </c>
      <c r="AB32" s="121" t="str">
        <f t="shared" si="85"/>
        <v/>
      </c>
      <c r="AC32" s="121" t="str">
        <f t="shared" si="86"/>
        <v/>
      </c>
      <c r="AD32" s="121" t="str">
        <f t="shared" si="87"/>
        <v/>
      </c>
      <c r="AE32" s="121" t="str">
        <f t="shared" si="88"/>
        <v/>
      </c>
      <c r="AF32" s="121" t="str">
        <f t="shared" si="89"/>
        <v/>
      </c>
      <c r="AG32" s="121" t="str">
        <f t="shared" si="90"/>
        <v/>
      </c>
      <c r="AH32" s="121" t="str">
        <f t="shared" si="91"/>
        <v/>
      </c>
      <c r="AI32" s="121" t="str">
        <f t="shared" si="92"/>
        <v/>
      </c>
      <c r="AJ32" s="121" t="str">
        <f t="shared" si="93"/>
        <v/>
      </c>
      <c r="AK32" s="83"/>
      <c r="AL32" s="83"/>
      <c r="AM32" s="64" t="b">
        <f t="shared" si="14"/>
        <v>0</v>
      </c>
      <c r="AN32" s="64" t="b">
        <f t="shared" si="15"/>
        <v>0</v>
      </c>
      <c r="AO32" s="64" t="b">
        <f t="shared" si="16"/>
        <v>0</v>
      </c>
      <c r="AP32" s="64" t="b">
        <f t="shared" si="17"/>
        <v>0</v>
      </c>
      <c r="AQ32" s="64" t="b">
        <f t="shared" si="18"/>
        <v>0</v>
      </c>
      <c r="AR32" s="64" t="b">
        <f t="shared" si="19"/>
        <v>0</v>
      </c>
      <c r="AS32" s="64" t="b">
        <f t="shared" si="20"/>
        <v>0</v>
      </c>
      <c r="AT32" s="64" t="b">
        <f t="shared" si="21"/>
        <v>0</v>
      </c>
      <c r="AU32" s="64" t="b">
        <f t="shared" si="22"/>
        <v>0</v>
      </c>
      <c r="AV32" s="64" t="b">
        <f t="shared" si="23"/>
        <v>0</v>
      </c>
      <c r="AW32" s="64" t="b">
        <f t="shared" si="24"/>
        <v>0</v>
      </c>
      <c r="AX32" s="64" t="b">
        <f t="shared" si="25"/>
        <v>0</v>
      </c>
      <c r="AY32" s="64" t="b">
        <f t="shared" si="26"/>
        <v>0</v>
      </c>
      <c r="AZ32" s="64" t="b">
        <f t="shared" si="27"/>
        <v>0</v>
      </c>
      <c r="BA32" s="13">
        <f t="shared" si="28"/>
        <v>0</v>
      </c>
      <c r="BB32" s="65">
        <f t="shared" si="79"/>
        <v>1</v>
      </c>
      <c r="BC32" s="122" t="str">
        <f t="shared" si="36"/>
        <v/>
      </c>
      <c r="BD32" s="121" t="str">
        <f t="shared" si="94"/>
        <v/>
      </c>
      <c r="BE32" s="121" t="str">
        <f t="shared" si="95"/>
        <v/>
      </c>
      <c r="BF32" s="121" t="str">
        <f t="shared" si="96"/>
        <v/>
      </c>
      <c r="BG32" s="121" t="str">
        <f t="shared" si="97"/>
        <v/>
      </c>
      <c r="BH32" s="121" t="str">
        <f t="shared" si="98"/>
        <v/>
      </c>
      <c r="BI32" s="121" t="str">
        <f t="shared" si="99"/>
        <v/>
      </c>
      <c r="BJ32" s="121" t="str">
        <f t="shared" si="100"/>
        <v/>
      </c>
      <c r="BK32" s="121" t="str">
        <f t="shared" si="101"/>
        <v/>
      </c>
      <c r="BL32" s="121" t="str">
        <f t="shared" si="102"/>
        <v/>
      </c>
      <c r="BM32" s="121" t="str">
        <f t="shared" si="103"/>
        <v/>
      </c>
      <c r="BN32" s="121" t="str">
        <f t="shared" si="104"/>
        <v/>
      </c>
      <c r="BO32" s="121" t="str">
        <f t="shared" si="105"/>
        <v/>
      </c>
      <c r="BP32" s="83"/>
      <c r="BQ32" s="83"/>
      <c r="BR32" s="64" t="b">
        <f t="shared" si="37"/>
        <v>0</v>
      </c>
      <c r="BS32" s="64" t="b">
        <f t="shared" si="38"/>
        <v>0</v>
      </c>
      <c r="BT32" s="64" t="b">
        <f t="shared" si="39"/>
        <v>0</v>
      </c>
      <c r="BU32" s="64" t="b">
        <f t="shared" si="40"/>
        <v>0</v>
      </c>
      <c r="BV32" s="64" t="b">
        <f t="shared" si="41"/>
        <v>0</v>
      </c>
      <c r="BW32" s="64" t="b">
        <f t="shared" si="42"/>
        <v>0</v>
      </c>
      <c r="BX32" s="64" t="b">
        <f t="shared" si="43"/>
        <v>0</v>
      </c>
      <c r="BY32" s="64" t="b">
        <f t="shared" si="44"/>
        <v>0</v>
      </c>
      <c r="BZ32" s="64" t="b">
        <f t="shared" si="45"/>
        <v>0</v>
      </c>
      <c r="CA32" s="64" t="b">
        <f t="shared" si="46"/>
        <v>0</v>
      </c>
      <c r="CB32" s="64" t="b">
        <f t="shared" si="47"/>
        <v>0</v>
      </c>
      <c r="CC32" s="64" t="b">
        <f t="shared" si="48"/>
        <v>0</v>
      </c>
      <c r="CD32" s="64" t="b">
        <f t="shared" si="49"/>
        <v>0</v>
      </c>
      <c r="CE32" s="64" t="b">
        <f t="shared" si="50"/>
        <v>0</v>
      </c>
      <c r="CF32" s="99">
        <f t="shared" si="80"/>
        <v>0</v>
      </c>
      <c r="CG32" s="13">
        <f t="shared" si="52"/>
        <v>0</v>
      </c>
      <c r="CH32" s="11">
        <f t="shared" si="34"/>
        <v>0</v>
      </c>
      <c r="CI32" s="11">
        <f t="shared" si="9"/>
        <v>0</v>
      </c>
      <c r="CJ32" s="61">
        <f t="shared" si="53"/>
        <v>0</v>
      </c>
      <c r="CK32" s="61">
        <f t="shared" si="11"/>
        <v>0</v>
      </c>
      <c r="CL32" s="61">
        <f t="shared" si="12"/>
        <v>0</v>
      </c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4"/>
      <c r="DA32" s="5"/>
      <c r="DB32" s="5"/>
      <c r="DC32"/>
      <c r="DD32"/>
      <c r="DE32" s="86"/>
      <c r="DF32"/>
      <c r="DG32"/>
      <c r="DH32"/>
      <c r="DI32" s="40"/>
      <c r="DJ32" s="41"/>
      <c r="DK32" s="26"/>
      <c r="DL32" s="26"/>
      <c r="DM32" s="26"/>
      <c r="DN32" s="26"/>
      <c r="DO32" s="26"/>
      <c r="DP32" s="26"/>
      <c r="DQ32" s="26"/>
      <c r="DR32" s="26"/>
      <c r="DS32"/>
      <c r="DT32"/>
      <c r="DU32"/>
      <c r="DV32"/>
      <c r="DW32" s="7"/>
      <c r="DX32"/>
      <c r="DY32"/>
      <c r="DZ32"/>
      <c r="EA32"/>
      <c r="EB32"/>
      <c r="EC32"/>
      <c r="ED32" s="10">
        <f t="shared" ca="1" si="3"/>
        <v>29</v>
      </c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</row>
    <row r="33" spans="1:166" s="15" customFormat="1" x14ac:dyDescent="0.2">
      <c r="A33" s="79"/>
      <c r="B33" s="65" t="str">
        <f t="shared" si="0"/>
        <v/>
      </c>
      <c r="C33" s="7" t="str">
        <f t="shared" si="106"/>
        <v/>
      </c>
      <c r="D33" s="64">
        <f t="shared" si="107"/>
        <v>0</v>
      </c>
      <c r="E33" s="7" t="str">
        <f t="shared" si="1"/>
        <v>,,,,,,,,,,,,</v>
      </c>
      <c r="F33" s="75" t="str">
        <f t="shared" si="2"/>
        <v/>
      </c>
      <c r="G33" s="150" t="str">
        <f>IF(COUNTIF($F$5:$F33,"0")=0,"X","No")</f>
        <v>X</v>
      </c>
      <c r="H33" s="150" t="str">
        <f>IF(COUNTIF($F$5:$F33,"1")=0,"X","No")</f>
        <v>X</v>
      </c>
      <c r="I33" s="150" t="str">
        <f>IF(COUNTIF($F$5:$F33,"2")=0,"X","No")</f>
        <v>X</v>
      </c>
      <c r="J33" s="150" t="str">
        <f>IF(COUNTIF($F$5:$F33,"3")=0,"X","No")</f>
        <v>X</v>
      </c>
      <c r="K33" s="150" t="str">
        <f>IF(COUNTIF($F$5:$F33,"4")=0,"X","No")</f>
        <v>X</v>
      </c>
      <c r="L33" s="150" t="str">
        <f>IF(COUNTIF($F$5:$F33,"5")=0,"X","No")</f>
        <v>X</v>
      </c>
      <c r="M33" s="150" t="str">
        <f>IF(COUNTIF($F$5:$F33,"6")=0,"X","No")</f>
        <v>X</v>
      </c>
      <c r="N33" s="150" t="str">
        <f>IF(COUNTIF($F$5:$F33,"7")=0,"X","No")</f>
        <v>X</v>
      </c>
      <c r="O33" s="150" t="str">
        <f>IF(COUNTIF($F$5:$F33,"8")=0,"X","No")</f>
        <v>X</v>
      </c>
      <c r="P33" s="150" t="str">
        <f>IF(COUNTIF($F$5:$F33,"9")=0,"X","No")</f>
        <v>X</v>
      </c>
      <c r="Q33" s="159">
        <f t="shared" si="6"/>
        <v>10</v>
      </c>
      <c r="R33" s="161">
        <f t="shared" si="7"/>
        <v>0</v>
      </c>
      <c r="S33" s="161" t="str">
        <f t="shared" si="32"/>
        <v>Y</v>
      </c>
      <c r="T33" s="143" t="str">
        <f>IF($A32&lt;&gt;"",COUNTIF($F$25:F33,F33),"")</f>
        <v/>
      </c>
      <c r="U33" s="144" t="str">
        <f t="shared" si="8"/>
        <v/>
      </c>
      <c r="V33" s="120" t="str">
        <f t="shared" si="13"/>
        <v/>
      </c>
      <c r="W33" s="117" t="str">
        <f t="shared" si="81"/>
        <v/>
      </c>
      <c r="X33" s="99" t="str">
        <f t="shared" si="35"/>
        <v/>
      </c>
      <c r="Y33" s="121" t="str">
        <f t="shared" si="82"/>
        <v/>
      </c>
      <c r="Z33" s="121" t="str">
        <f t="shared" si="83"/>
        <v/>
      </c>
      <c r="AA33" s="121" t="str">
        <f t="shared" si="84"/>
        <v/>
      </c>
      <c r="AB33" s="121" t="str">
        <f t="shared" si="85"/>
        <v/>
      </c>
      <c r="AC33" s="121" t="str">
        <f t="shared" si="86"/>
        <v/>
      </c>
      <c r="AD33" s="121" t="str">
        <f t="shared" si="87"/>
        <v/>
      </c>
      <c r="AE33" s="121" t="str">
        <f t="shared" si="88"/>
        <v/>
      </c>
      <c r="AF33" s="121" t="str">
        <f t="shared" si="89"/>
        <v/>
      </c>
      <c r="AG33" s="121" t="str">
        <f t="shared" si="90"/>
        <v/>
      </c>
      <c r="AH33" s="121" t="str">
        <f t="shared" si="91"/>
        <v/>
      </c>
      <c r="AI33" s="121" t="str">
        <f t="shared" si="92"/>
        <v/>
      </c>
      <c r="AJ33" s="121" t="str">
        <f t="shared" si="93"/>
        <v/>
      </c>
      <c r="AK33" s="83"/>
      <c r="AL33" s="83"/>
      <c r="AM33" s="64" t="b">
        <f t="shared" si="14"/>
        <v>0</v>
      </c>
      <c r="AN33" s="64" t="b">
        <f t="shared" si="15"/>
        <v>0</v>
      </c>
      <c r="AO33" s="64" t="b">
        <f t="shared" si="16"/>
        <v>0</v>
      </c>
      <c r="AP33" s="64" t="b">
        <f t="shared" si="17"/>
        <v>0</v>
      </c>
      <c r="AQ33" s="64" t="b">
        <f t="shared" si="18"/>
        <v>0</v>
      </c>
      <c r="AR33" s="64" t="b">
        <f t="shared" si="19"/>
        <v>0</v>
      </c>
      <c r="AS33" s="64" t="b">
        <f t="shared" si="20"/>
        <v>0</v>
      </c>
      <c r="AT33" s="64" t="b">
        <f t="shared" si="21"/>
        <v>0</v>
      </c>
      <c r="AU33" s="64" t="b">
        <f t="shared" si="22"/>
        <v>0</v>
      </c>
      <c r="AV33" s="64" t="b">
        <f t="shared" si="23"/>
        <v>0</v>
      </c>
      <c r="AW33" s="64" t="b">
        <f t="shared" si="24"/>
        <v>0</v>
      </c>
      <c r="AX33" s="64" t="b">
        <f t="shared" si="25"/>
        <v>0</v>
      </c>
      <c r="AY33" s="64" t="b">
        <f t="shared" si="26"/>
        <v>0</v>
      </c>
      <c r="AZ33" s="64" t="b">
        <f t="shared" si="27"/>
        <v>0</v>
      </c>
      <c r="BA33" s="13">
        <f t="shared" si="28"/>
        <v>0</v>
      </c>
      <c r="BB33" s="65">
        <f t="shared" ref="BB33:BB64" si="108">IF(BA33&gt;0,1,IF(BA33&lt;0,BB32+1,BB32))</f>
        <v>1</v>
      </c>
      <c r="BC33" s="122" t="str">
        <f t="shared" si="36"/>
        <v/>
      </c>
      <c r="BD33" s="121" t="str">
        <f t="shared" si="94"/>
        <v/>
      </c>
      <c r="BE33" s="121" t="str">
        <f t="shared" si="95"/>
        <v/>
      </c>
      <c r="BF33" s="121" t="str">
        <f t="shared" si="96"/>
        <v/>
      </c>
      <c r="BG33" s="121" t="str">
        <f t="shared" si="97"/>
        <v/>
      </c>
      <c r="BH33" s="121" t="str">
        <f t="shared" si="98"/>
        <v/>
      </c>
      <c r="BI33" s="121" t="str">
        <f t="shared" si="99"/>
        <v/>
      </c>
      <c r="BJ33" s="121" t="str">
        <f t="shared" si="100"/>
        <v/>
      </c>
      <c r="BK33" s="121" t="str">
        <f t="shared" si="101"/>
        <v/>
      </c>
      <c r="BL33" s="121" t="str">
        <f t="shared" si="102"/>
        <v/>
      </c>
      <c r="BM33" s="121" t="str">
        <f t="shared" si="103"/>
        <v/>
      </c>
      <c r="BN33" s="121" t="str">
        <f t="shared" si="104"/>
        <v/>
      </c>
      <c r="BO33" s="121" t="str">
        <f t="shared" si="105"/>
        <v/>
      </c>
      <c r="BP33" s="83"/>
      <c r="BQ33" s="83"/>
      <c r="BR33" s="64" t="b">
        <f t="shared" si="37"/>
        <v>0</v>
      </c>
      <c r="BS33" s="64" t="b">
        <f t="shared" si="38"/>
        <v>0</v>
      </c>
      <c r="BT33" s="64" t="b">
        <f t="shared" si="39"/>
        <v>0</v>
      </c>
      <c r="BU33" s="64" t="b">
        <f t="shared" si="40"/>
        <v>0</v>
      </c>
      <c r="BV33" s="64" t="b">
        <f t="shared" si="41"/>
        <v>0</v>
      </c>
      <c r="BW33" s="64" t="b">
        <f t="shared" si="42"/>
        <v>0</v>
      </c>
      <c r="BX33" s="64" t="b">
        <f t="shared" si="43"/>
        <v>0</v>
      </c>
      <c r="BY33" s="64" t="b">
        <f t="shared" si="44"/>
        <v>0</v>
      </c>
      <c r="BZ33" s="64" t="b">
        <f t="shared" si="45"/>
        <v>0</v>
      </c>
      <c r="CA33" s="64" t="b">
        <f t="shared" si="46"/>
        <v>0</v>
      </c>
      <c r="CB33" s="64" t="b">
        <f t="shared" si="47"/>
        <v>0</v>
      </c>
      <c r="CC33" s="64" t="b">
        <f t="shared" si="48"/>
        <v>0</v>
      </c>
      <c r="CD33" s="64" t="b">
        <f t="shared" si="49"/>
        <v>0</v>
      </c>
      <c r="CE33" s="64" t="b">
        <f t="shared" si="50"/>
        <v>0</v>
      </c>
      <c r="CF33" s="99">
        <f>IF(CG33&lt;0,1,0)</f>
        <v>0</v>
      </c>
      <c r="CG33" s="13">
        <f t="shared" si="52"/>
        <v>0</v>
      </c>
      <c r="CH33" s="11">
        <f t="shared" si="34"/>
        <v>0</v>
      </c>
      <c r="CI33" s="11">
        <f t="shared" si="9"/>
        <v>0</v>
      </c>
      <c r="CJ33" s="61">
        <f t="shared" si="53"/>
        <v>0</v>
      </c>
      <c r="CK33" s="61">
        <f t="shared" si="11"/>
        <v>0</v>
      </c>
      <c r="CL33" s="61">
        <f t="shared" si="12"/>
        <v>0</v>
      </c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4"/>
      <c r="DA33" s="5"/>
      <c r="DB33" s="5"/>
      <c r="DC33"/>
      <c r="DD33"/>
      <c r="DE33" s="86"/>
      <c r="DF33"/>
      <c r="DG33"/>
      <c r="DH33"/>
      <c r="DI33" s="1"/>
      <c r="DJ33" s="52"/>
      <c r="DK33"/>
      <c r="DL33"/>
      <c r="DM33"/>
      <c r="DN33"/>
      <c r="DO33"/>
      <c r="DP33"/>
      <c r="DQ33"/>
      <c r="DR33"/>
      <c r="DS33"/>
      <c r="DT33"/>
      <c r="DU33"/>
      <c r="DV33"/>
      <c r="DW33" s="7"/>
      <c r="DX33"/>
      <c r="DY33"/>
      <c r="DZ33"/>
      <c r="EA33"/>
      <c r="EB33"/>
      <c r="EC33"/>
      <c r="ED33" s="10">
        <f t="shared" ca="1" si="3"/>
        <v>27</v>
      </c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</row>
    <row r="34" spans="1:166" s="15" customFormat="1" x14ac:dyDescent="0.2">
      <c r="A34" s="79"/>
      <c r="B34" s="65" t="str">
        <f t="shared" si="0"/>
        <v/>
      </c>
      <c r="C34" s="7" t="str">
        <f t="shared" si="106"/>
        <v/>
      </c>
      <c r="D34" s="64">
        <f t="shared" si="107"/>
        <v>0</v>
      </c>
      <c r="E34" s="7" t="str">
        <f t="shared" si="1"/>
        <v>,,,,,,,,,,,,</v>
      </c>
      <c r="F34" s="75" t="str">
        <f t="shared" si="2"/>
        <v/>
      </c>
      <c r="G34" s="150" t="str">
        <f>IF(COUNTIF($F$5:$F34,"0")=0,"X","No")</f>
        <v>X</v>
      </c>
      <c r="H34" s="150" t="str">
        <f>IF(COUNTIF($F$5:$F34,"1")=0,"X","No")</f>
        <v>X</v>
      </c>
      <c r="I34" s="150" t="str">
        <f>IF(COUNTIF($F$5:$F34,"2")=0,"X","No")</f>
        <v>X</v>
      </c>
      <c r="J34" s="150" t="str">
        <f>IF(COUNTIF($F$5:$F34,"3")=0,"X","No")</f>
        <v>X</v>
      </c>
      <c r="K34" s="150" t="str">
        <f>IF(COUNTIF($F$5:$F34,"4")=0,"X","No")</f>
        <v>X</v>
      </c>
      <c r="L34" s="150" t="str">
        <f>IF(COUNTIF($F$5:$F34,"5")=0,"X","No")</f>
        <v>X</v>
      </c>
      <c r="M34" s="150" t="str">
        <f>IF(COUNTIF($F$5:$F34,"6")=0,"X","No")</f>
        <v>X</v>
      </c>
      <c r="N34" s="150" t="str">
        <f>IF(COUNTIF($F$5:$F34,"7")=0,"X","No")</f>
        <v>X</v>
      </c>
      <c r="O34" s="150" t="str">
        <f>IF(COUNTIF($F$5:$F34,"8")=0,"X","No")</f>
        <v>X</v>
      </c>
      <c r="P34" s="150" t="str">
        <f>IF(COUNTIF($F$5:$F34,"9")=0,"X","No")</f>
        <v>X</v>
      </c>
      <c r="Q34" s="159">
        <f t="shared" si="6"/>
        <v>10</v>
      </c>
      <c r="R34" s="161">
        <f t="shared" si="7"/>
        <v>0</v>
      </c>
      <c r="S34" s="161" t="str">
        <f t="shared" si="32"/>
        <v>Y</v>
      </c>
      <c r="T34" s="143" t="str">
        <f>IF($A33&lt;&gt;"",COUNTIF($F$25:F34,F34),"")</f>
        <v/>
      </c>
      <c r="U34" s="144" t="str">
        <f t="shared" si="8"/>
        <v/>
      </c>
      <c r="V34" s="120" t="str">
        <f t="shared" si="13"/>
        <v/>
      </c>
      <c r="W34" s="69" t="str">
        <f>V34</f>
        <v/>
      </c>
      <c r="X34" s="99" t="str">
        <f t="shared" si="35"/>
        <v/>
      </c>
      <c r="Y34" s="121" t="str">
        <f t="shared" si="82"/>
        <v/>
      </c>
      <c r="Z34" s="121" t="str">
        <f t="shared" si="83"/>
        <v/>
      </c>
      <c r="AA34" s="121" t="str">
        <f t="shared" si="84"/>
        <v/>
      </c>
      <c r="AB34" s="121" t="str">
        <f t="shared" si="85"/>
        <v/>
      </c>
      <c r="AC34" s="121" t="str">
        <f t="shared" si="86"/>
        <v/>
      </c>
      <c r="AD34" s="121" t="str">
        <f t="shared" si="87"/>
        <v/>
      </c>
      <c r="AE34" s="121" t="str">
        <f t="shared" si="88"/>
        <v/>
      </c>
      <c r="AF34" s="121" t="str">
        <f t="shared" si="89"/>
        <v/>
      </c>
      <c r="AG34" s="121" t="str">
        <f t="shared" si="90"/>
        <v/>
      </c>
      <c r="AH34" s="121" t="str">
        <f t="shared" si="91"/>
        <v/>
      </c>
      <c r="AI34" s="121" t="str">
        <f t="shared" si="92"/>
        <v/>
      </c>
      <c r="AJ34" s="121" t="str">
        <f t="shared" si="93"/>
        <v/>
      </c>
      <c r="AK34" s="83"/>
      <c r="AL34" s="83"/>
      <c r="AM34" s="64" t="b">
        <f t="shared" si="14"/>
        <v>0</v>
      </c>
      <c r="AN34" s="64" t="b">
        <f t="shared" si="15"/>
        <v>0</v>
      </c>
      <c r="AO34" s="64" t="b">
        <f t="shared" si="16"/>
        <v>0</v>
      </c>
      <c r="AP34" s="64" t="b">
        <f t="shared" si="17"/>
        <v>0</v>
      </c>
      <c r="AQ34" s="64" t="b">
        <f t="shared" si="18"/>
        <v>0</v>
      </c>
      <c r="AR34" s="64" t="b">
        <f t="shared" si="19"/>
        <v>0</v>
      </c>
      <c r="AS34" s="64" t="b">
        <f t="shared" si="20"/>
        <v>0</v>
      </c>
      <c r="AT34" s="64" t="b">
        <f t="shared" si="21"/>
        <v>0</v>
      </c>
      <c r="AU34" s="64" t="b">
        <f t="shared" si="22"/>
        <v>0</v>
      </c>
      <c r="AV34" s="64" t="b">
        <f t="shared" si="23"/>
        <v>0</v>
      </c>
      <c r="AW34" s="64" t="b">
        <f t="shared" si="24"/>
        <v>0</v>
      </c>
      <c r="AX34" s="64" t="b">
        <f t="shared" si="25"/>
        <v>0</v>
      </c>
      <c r="AY34" s="64" t="b">
        <f t="shared" si="26"/>
        <v>0</v>
      </c>
      <c r="AZ34" s="64" t="b">
        <f t="shared" si="27"/>
        <v>0</v>
      </c>
      <c r="BA34" s="13">
        <f t="shared" si="28"/>
        <v>0</v>
      </c>
      <c r="BB34" s="65">
        <f t="shared" si="108"/>
        <v>1</v>
      </c>
      <c r="BC34" s="122" t="str">
        <f t="shared" si="36"/>
        <v/>
      </c>
      <c r="BD34" s="121" t="str">
        <f t="shared" si="94"/>
        <v/>
      </c>
      <c r="BE34" s="121" t="str">
        <f t="shared" si="95"/>
        <v/>
      </c>
      <c r="BF34" s="121" t="str">
        <f t="shared" si="96"/>
        <v/>
      </c>
      <c r="BG34" s="121" t="str">
        <f t="shared" si="97"/>
        <v/>
      </c>
      <c r="BH34" s="121" t="str">
        <f t="shared" si="98"/>
        <v/>
      </c>
      <c r="BI34" s="121" t="str">
        <f t="shared" si="99"/>
        <v/>
      </c>
      <c r="BJ34" s="121" t="str">
        <f t="shared" si="100"/>
        <v/>
      </c>
      <c r="BK34" s="121" t="str">
        <f t="shared" si="101"/>
        <v/>
      </c>
      <c r="BL34" s="121" t="str">
        <f t="shared" si="102"/>
        <v/>
      </c>
      <c r="BM34" s="121" t="str">
        <f t="shared" si="103"/>
        <v/>
      </c>
      <c r="BN34" s="121" t="str">
        <f t="shared" si="104"/>
        <v/>
      </c>
      <c r="BO34" s="121" t="str">
        <f t="shared" si="105"/>
        <v/>
      </c>
      <c r="BP34" s="83"/>
      <c r="BQ34" s="83"/>
      <c r="BR34" s="64" t="b">
        <f t="shared" si="37"/>
        <v>0</v>
      </c>
      <c r="BS34" s="64" t="b">
        <f t="shared" si="38"/>
        <v>0</v>
      </c>
      <c r="BT34" s="64" t="b">
        <f t="shared" si="39"/>
        <v>0</v>
      </c>
      <c r="BU34" s="64" t="b">
        <f t="shared" si="40"/>
        <v>0</v>
      </c>
      <c r="BV34" s="64" t="b">
        <f t="shared" si="41"/>
        <v>0</v>
      </c>
      <c r="BW34" s="64" t="b">
        <f t="shared" si="42"/>
        <v>0</v>
      </c>
      <c r="BX34" s="64" t="b">
        <f t="shared" si="43"/>
        <v>0</v>
      </c>
      <c r="BY34" s="64" t="b">
        <f t="shared" si="44"/>
        <v>0</v>
      </c>
      <c r="BZ34" s="64" t="b">
        <f t="shared" si="45"/>
        <v>0</v>
      </c>
      <c r="CA34" s="64" t="b">
        <f t="shared" si="46"/>
        <v>0</v>
      </c>
      <c r="CB34" s="64" t="b">
        <f t="shared" si="47"/>
        <v>0</v>
      </c>
      <c r="CC34" s="64" t="b">
        <f t="shared" si="48"/>
        <v>0</v>
      </c>
      <c r="CD34" s="64" t="b">
        <f t="shared" si="49"/>
        <v>0</v>
      </c>
      <c r="CE34" s="64" t="b">
        <f t="shared" si="50"/>
        <v>0</v>
      </c>
      <c r="CF34" s="99">
        <v>0</v>
      </c>
      <c r="CG34" s="13">
        <f t="shared" si="52"/>
        <v>0</v>
      </c>
      <c r="CH34" s="11">
        <f t="shared" si="34"/>
        <v>0</v>
      </c>
      <c r="CI34" s="11">
        <f t="shared" si="9"/>
        <v>0</v>
      </c>
      <c r="CJ34" s="61">
        <f t="shared" si="53"/>
        <v>0</v>
      </c>
      <c r="CK34" s="61">
        <f t="shared" si="11"/>
        <v>0</v>
      </c>
      <c r="CL34" s="61">
        <f t="shared" si="12"/>
        <v>0</v>
      </c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4"/>
      <c r="DA34" s="5"/>
      <c r="DB34" s="5"/>
      <c r="DC34"/>
      <c r="DD34"/>
      <c r="DE34" s="86"/>
      <c r="DF34"/>
      <c r="DG34"/>
      <c r="DH34"/>
      <c r="DI34" s="1"/>
      <c r="DJ34" s="7"/>
      <c r="DK34"/>
      <c r="DL34"/>
      <c r="DM34"/>
      <c r="DN34"/>
      <c r="DO34"/>
      <c r="DP34"/>
      <c r="DQ34"/>
      <c r="DR34"/>
      <c r="DS34"/>
      <c r="DT34"/>
      <c r="DU34"/>
      <c r="DV34"/>
      <c r="DW34" s="7"/>
      <c r="DX34"/>
      <c r="DY34"/>
      <c r="DZ34"/>
      <c r="EA34"/>
      <c r="EB34"/>
      <c r="EC34"/>
      <c r="ED34" s="10">
        <f t="shared" ca="1" si="3"/>
        <v>23</v>
      </c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</row>
    <row r="35" spans="1:166" s="15" customFormat="1" x14ac:dyDescent="0.2">
      <c r="A35" s="79"/>
      <c r="B35" s="65" t="str">
        <f t="shared" si="0"/>
        <v/>
      </c>
      <c r="C35" s="7" t="str">
        <f t="shared" si="106"/>
        <v/>
      </c>
      <c r="D35" s="64">
        <f t="shared" si="107"/>
        <v>0</v>
      </c>
      <c r="E35" s="7" t="str">
        <f t="shared" si="1"/>
        <v>,,,,,,,,,,,,</v>
      </c>
      <c r="F35" s="75" t="str">
        <f t="shared" si="2"/>
        <v/>
      </c>
      <c r="G35" s="150" t="str">
        <f>IF(COUNTIF($F$5:$F35,"0")=0,"X","No")</f>
        <v>X</v>
      </c>
      <c r="H35" s="150" t="str">
        <f>IF(COUNTIF($F$5:$F35,"1")=0,"X","No")</f>
        <v>X</v>
      </c>
      <c r="I35" s="150" t="str">
        <f>IF(COUNTIF($F$5:$F35,"2")=0,"X","No")</f>
        <v>X</v>
      </c>
      <c r="J35" s="150" t="str">
        <f>IF(COUNTIF($F$5:$F35,"3")=0,"X","No")</f>
        <v>X</v>
      </c>
      <c r="K35" s="150" t="str">
        <f>IF(COUNTIF($F$5:$F35,"4")=0,"X","No")</f>
        <v>X</v>
      </c>
      <c r="L35" s="150" t="str">
        <f>IF(COUNTIF($F$5:$F35,"5")=0,"X","No")</f>
        <v>X</v>
      </c>
      <c r="M35" s="150" t="str">
        <f>IF(COUNTIF($F$5:$F35,"6")=0,"X","No")</f>
        <v>X</v>
      </c>
      <c r="N35" s="150" t="str">
        <f>IF(COUNTIF($F$5:$F35,"7")=0,"X","No")</f>
        <v>X</v>
      </c>
      <c r="O35" s="150" t="str">
        <f>IF(COUNTIF($F$5:$F35,"8")=0,"X","No")</f>
        <v>X</v>
      </c>
      <c r="P35" s="150" t="str">
        <f>IF(COUNTIF($F$5:$F35,"9")=0,"X","No")</f>
        <v>X</v>
      </c>
      <c r="Q35" s="159">
        <f t="shared" si="6"/>
        <v>10</v>
      </c>
      <c r="R35" s="161">
        <f t="shared" si="7"/>
        <v>0</v>
      </c>
      <c r="S35" s="161" t="str">
        <f t="shared" si="32"/>
        <v>Y</v>
      </c>
      <c r="T35" s="143" t="str">
        <f>IF($A34&lt;&gt;"",COUNTIF($F$35:F35,F35),"")</f>
        <v/>
      </c>
      <c r="U35" s="144" t="str">
        <f t="shared" si="8"/>
        <v/>
      </c>
      <c r="V35" s="64" t="str">
        <f t="shared" si="13"/>
        <v/>
      </c>
      <c r="W35" s="117" t="str">
        <f>W34</f>
        <v/>
      </c>
      <c r="X35" s="99" t="str">
        <f t="shared" si="35"/>
        <v/>
      </c>
      <c r="Y35" s="122" t="str">
        <f>IF($A34&lt;&gt;"",IF(OR($CJ34&lt;&gt;0,$CK34&lt;&gt;0,$CF34&lt;$BA$3),"",IF(W34="","",IF(AND($CL$1=1,$CL$2=1),VLOOKUP($W34,$CM$16:$CQ$25,2),IF(AND($CL$1=1,$CL$2=2),VLOOKUP($W34,$CM$5:$CY$14,2),"")))),"")</f>
        <v/>
      </c>
      <c r="Z35" s="122" t="str">
        <f>IF($A34&lt;&gt;"",IF(OR($CJ34&lt;&gt;0,$CK34&lt;&gt;0,$CF34&lt;$BA$3),"",IF($W34="","",IF(AND($CL$1=1,$CL$2=1),VLOOKUP($W34,$CM$16:$CQ$25,3),IF(AND($CL$1=1,$CL$2=2),VLOOKUP($W34,$CM$5:$CY$14,3),"")))),"")</f>
        <v/>
      </c>
      <c r="AA35" s="122" t="str">
        <f>IF($A34&lt;&gt;"",IF(OR($CJ34&lt;&gt;0,$CK34&lt;&gt;0,$CF34&lt;$BA$3),"",IF($W34="","",IF(AND($CL$1=1,$CL$2=1),VLOOKUP($W34,$CM$16:$CQ$25,4),IF(AND($CL$1=1,$CL$2=2),VLOOKUP($W34,$CM$5:$CY$14,4),"")))),"")</f>
        <v/>
      </c>
      <c r="AB35" s="122" t="str">
        <f>IF($A34&lt;&gt;"",IF(OR($CJ34&lt;&gt;0,$CK34&lt;&gt;0,$CF34&lt;$BA$3),"",IF($W34="","",IF(AND($W34&gt;6,$CL$2=1),"",IF(AND($CL$1=1,$CL$2=1),VLOOKUP($W34,$CM$16:$CQ$25,5),IF(AND($CL$1=1,$CL$2=2),VLOOKUP($W34,$CM$5:$CY$14,5),""))))),"")</f>
        <v/>
      </c>
      <c r="AC35" s="122" t="str">
        <f>IF($A34&lt;&gt;"",IF(OR($CL$2=1,$CJ34&lt;&gt;0,$CK34&lt;&gt;0,$CF34&lt;$BA$3),"",IF($W34="","",IF(AND($CL$1=1,$CL$2=2),VLOOKUP($W34,$CM$5:$CY$14,6),""))),"")</f>
        <v/>
      </c>
      <c r="AD35" s="122" t="str">
        <f>IF($A34&lt;&gt;"",IF(OR($CL$2=1,$CJ34&lt;&gt;0,$CK34&lt;&gt;0,$CF34&lt;$BA$3),"",IF($W34="","",IF(AND($CL$1=1,$CL$2=2),VLOOKUP($W34,$CM$5:$CY$14,7),""))),"")</f>
        <v/>
      </c>
      <c r="AE35" s="122" t="str">
        <f>IF($A34&lt;&gt;"",IF(OR($CL$2=1,$CJ34&lt;&gt;0,$CK34&lt;&gt;0,$CF34&lt;$BA$3),"",IF($W34="","",IF(AND($CL$1=1,$CL$2=2),VLOOKUP($W34,$CM$5:$CY$14,8),""))),"")</f>
        <v/>
      </c>
      <c r="AF35" s="122" t="str">
        <f>IF($A34&lt;&gt;"",IF(OR($CL$2=1,$CJ34&lt;&gt;0,$CK34&lt;&gt;0,$CF34&lt;$BA$3),"",IF($W34="","",IF(AND($CL$1=1,$CL$2=2),VLOOKUP($W34,$CM$5:$CY$14,9),""))),"")</f>
        <v/>
      </c>
      <c r="AG35" s="122" t="str">
        <f>IF($A34&lt;&gt;"",IF(OR($CL$2=1,$CJ34&lt;&gt;0,$CK34&lt;&gt;0,$CF34&lt;$BA$3),"",IF($W34="","",IF(AND($CL$1=1,$CL$2=2),VLOOKUP($W34,$CM$5:$CY$14,10),""))),"")</f>
        <v/>
      </c>
      <c r="AH35" s="122" t="str">
        <f>IF($A34&lt;&gt;"",IF(OR($CL$2=1,$CJ34&lt;&gt;0,$CK34&lt;&gt;0,$CF34&lt;$BA$3),"",IF($W34="","",IF(AND($CL$1=1,$CL$2=2),VLOOKUP($W34,$CM$5:$CY$14,11),""))),"")</f>
        <v/>
      </c>
      <c r="AI35" s="122" t="str">
        <f>IF($A34&lt;&gt;"",IF(OR($CL$2=1,$CJ34&lt;&gt;0,$CK34&lt;&gt;0,$CF34&lt;$BA$3),"",IF($W34="","",IF(AND($CL$1=1,$CL$2=2),VLOOKUP($W34,$CM$5:$CY$14,12),""))),"")</f>
        <v/>
      </c>
      <c r="AJ35" s="122" t="str">
        <f>IF($A34&lt;&gt;"",IF(OR($CL$2=1,$CJ34&lt;&gt;0,$CK34&lt;&gt;0,$CF34&lt;$BA$3),"",IF($W34="","",IF(AND($CL$1=1,$CL$2=2),VLOOKUP($W34,$CM$5:$CY$14,13),""))),"")</f>
        <v/>
      </c>
      <c r="AK35" s="83"/>
      <c r="AL35" s="83"/>
      <c r="AM35" s="64" t="b">
        <f t="shared" si="14"/>
        <v>0</v>
      </c>
      <c r="AN35" s="64" t="b">
        <f t="shared" si="15"/>
        <v>0</v>
      </c>
      <c r="AO35" s="64" t="b">
        <f t="shared" si="16"/>
        <v>0</v>
      </c>
      <c r="AP35" s="64" t="b">
        <f t="shared" si="17"/>
        <v>0</v>
      </c>
      <c r="AQ35" s="64" t="b">
        <f t="shared" si="18"/>
        <v>0</v>
      </c>
      <c r="AR35" s="64" t="b">
        <f t="shared" si="19"/>
        <v>0</v>
      </c>
      <c r="AS35" s="64" t="b">
        <f t="shared" si="20"/>
        <v>0</v>
      </c>
      <c r="AT35" s="64" t="b">
        <f t="shared" si="21"/>
        <v>0</v>
      </c>
      <c r="AU35" s="64" t="b">
        <f t="shared" si="22"/>
        <v>0</v>
      </c>
      <c r="AV35" s="64" t="b">
        <f t="shared" si="23"/>
        <v>0</v>
      </c>
      <c r="AW35" s="64" t="b">
        <f t="shared" si="24"/>
        <v>0</v>
      </c>
      <c r="AX35" s="64" t="b">
        <f t="shared" si="25"/>
        <v>0</v>
      </c>
      <c r="AY35" s="64" t="b">
        <f t="shared" si="26"/>
        <v>0</v>
      </c>
      <c r="AZ35" s="64" t="b">
        <f t="shared" si="27"/>
        <v>0</v>
      </c>
      <c r="BA35" s="13">
        <f t="shared" si="28"/>
        <v>0</v>
      </c>
      <c r="BB35" s="65">
        <f t="shared" si="108"/>
        <v>1</v>
      </c>
      <c r="BC35" s="122" t="str">
        <f t="shared" si="36"/>
        <v/>
      </c>
      <c r="BD35" s="122" t="str">
        <f>IF($A34&lt;&gt;"",IF(OR($CJ34&lt;&gt;0,$CK34&lt;&gt;0),"",IF(CG34="","",IF(AND($CL$1=1,$CL$2=1),VLOOKUP($W34,$CM$16:$CQ$25,2),IF(AND($CL$1=1,$CL$2=2),VLOOKUP($W34,$CM$5:$CY$14,2),"")))),"")</f>
        <v/>
      </c>
      <c r="BE35" s="122" t="str">
        <f>IF($A34&lt;&gt;"",IF(OR($CJ34&lt;&gt;0,$CK34&lt;&gt;0),"",IF($W34="","",IF(AND($CL$1=1,$CL$2=1),VLOOKUP($W34,$CM$16:$CQ$25,3),IF(AND($CL$1=1,$CL$2=2),VLOOKUP($W34,$CM$5:$CY$14,3),"")))),"")</f>
        <v/>
      </c>
      <c r="BF35" s="122" t="str">
        <f>IF($A34&lt;&gt;"",IF(OR($CJ34&lt;&gt;0,$CK34&lt;&gt;0),"",IF($W34="","",IF(AND($CL$1=1,$CL$2=1),VLOOKUP($W34,$CM$16:$CQ$25,4),IF(AND($CL$1=1,$CL$2=2),VLOOKUP($W34,$CM$5:$CY$14,4),"")))),"")</f>
        <v/>
      </c>
      <c r="BG35" s="122" t="str">
        <f>IF($A34&lt;&gt;"",IF(OR($CJ34&lt;&gt;0,$CK34&lt;&gt;0),"",IF($W34="","",IF(AND($W34&gt;6,$CL$2=1),"",IF(AND($CL$1=1,$CL$2=1),VLOOKUP($W34,$CM$16:$CQ$25,5),IF(AND($CL$1=1,$CL$2=2),VLOOKUP($W34,$CM$5:$CY$14,5),""))))),"")</f>
        <v/>
      </c>
      <c r="BH35" s="122" t="str">
        <f>IF($A34&lt;&gt;"",IF(OR($CL$2=1,$CJ34&lt;&gt;0,$CK34&lt;&gt;0),"",IF($W34="","",IF(AND($CL$1=1,$CL$2=2),VLOOKUP($W34,$CM$5:$CY$14,6),""))),"")</f>
        <v/>
      </c>
      <c r="BI35" s="122" t="str">
        <f>IF($A34&lt;&gt;"",IF(OR($CL$2=1,$CJ34&lt;&gt;0,$CK34&lt;&gt;0),"",IF($W34="","",IF(AND($CL$1=1,$CL$2=2),VLOOKUP($W34,$CM$5:$CY$14,7),""))),"")</f>
        <v/>
      </c>
      <c r="BJ35" s="122" t="str">
        <f>IF($A34&lt;&gt;"",IF(OR($CL$2=1,$CJ34&lt;&gt;0,$CK34&lt;&gt;0),"",IF($W34="","",IF(AND($CL$1=1,$CL$2=2),VLOOKUP($W34,$CM$5:$CY$14,8),""))),"")</f>
        <v/>
      </c>
      <c r="BK35" s="122" t="str">
        <f>IF($A34&lt;&gt;"",IF(OR($CL$2=1,$CJ34&lt;&gt;0,$CK34&lt;&gt;0),"",IF($W34="","",IF(AND($CL$1=1,$CL$2=2),VLOOKUP($W34,$CM$5:$CY$14,9),""))),"")</f>
        <v/>
      </c>
      <c r="BL35" s="122" t="str">
        <f>IF($A34&lt;&gt;"",IF(OR($CL$2=1,$CJ34&lt;&gt;0,$CK34&lt;&gt;0),"",IF($W34="","",IF(AND($CL$1=1,$CL$2=2),VLOOKUP($W34,$CM$5:$CY$14,10),""))),"")</f>
        <v/>
      </c>
      <c r="BM35" s="122" t="str">
        <f>IF($A34&lt;&gt;"",IF(OR($CL$2=1,$CJ34&lt;&gt;0,$CK34&lt;&gt;0),"",IF($W34="","",IF(AND($CL$1=1,$CL$2=2),VLOOKUP($W34,$CM$5:$CY$14,11),""))),"")</f>
        <v/>
      </c>
      <c r="BN35" s="122" t="str">
        <f>IF($A34&lt;&gt;"",IF(OR($CL$2=1,$CJ34&lt;&gt;0,$CK34&lt;&gt;0),"",IF($W34="","",IF(AND($CL$1=1,$CL$2=2),VLOOKUP($W34,$CM$5:$CY$14,12),""))),"")</f>
        <v/>
      </c>
      <c r="BO35" s="122" t="str">
        <f>IF($A34&lt;&gt;"",IF(OR($CL$2=1,$CJ34&lt;&gt;0,$CK34&lt;&gt;0),"",IF($W34="","",IF(AND($CL$1=1,$CL$2=2),VLOOKUP($W34,$CM$5:$CY$14,13),""))),"")</f>
        <v/>
      </c>
      <c r="BP35" s="83"/>
      <c r="BQ35" s="83"/>
      <c r="BR35" s="64" t="b">
        <f t="shared" si="37"/>
        <v>0</v>
      </c>
      <c r="BS35" s="64" t="b">
        <f t="shared" si="38"/>
        <v>0</v>
      </c>
      <c r="BT35" s="64" t="b">
        <f t="shared" si="39"/>
        <v>0</v>
      </c>
      <c r="BU35" s="64" t="b">
        <f t="shared" si="40"/>
        <v>0</v>
      </c>
      <c r="BV35" s="64" t="b">
        <f t="shared" si="41"/>
        <v>0</v>
      </c>
      <c r="BW35" s="64" t="b">
        <f t="shared" si="42"/>
        <v>0</v>
      </c>
      <c r="BX35" s="64" t="b">
        <f t="shared" si="43"/>
        <v>0</v>
      </c>
      <c r="BY35" s="64" t="b">
        <f t="shared" si="44"/>
        <v>0</v>
      </c>
      <c r="BZ35" s="64" t="b">
        <f t="shared" si="45"/>
        <v>0</v>
      </c>
      <c r="CA35" s="64" t="b">
        <f t="shared" si="46"/>
        <v>0</v>
      </c>
      <c r="CB35" s="64" t="b">
        <f t="shared" si="47"/>
        <v>0</v>
      </c>
      <c r="CC35" s="64" t="b">
        <f t="shared" si="48"/>
        <v>0</v>
      </c>
      <c r="CD35" s="64" t="b">
        <f t="shared" si="49"/>
        <v>0</v>
      </c>
      <c r="CE35" s="64" t="b">
        <f t="shared" si="50"/>
        <v>0</v>
      </c>
      <c r="CF35" s="99">
        <f>IF(CG35&lt;0,CF34+1,0)</f>
        <v>0</v>
      </c>
      <c r="CG35" s="13">
        <f t="shared" si="52"/>
        <v>0</v>
      </c>
      <c r="CH35" s="11">
        <f t="shared" si="34"/>
        <v>0</v>
      </c>
      <c r="CI35" s="11">
        <f t="shared" si="9"/>
        <v>0</v>
      </c>
      <c r="CJ35" s="61">
        <f t="shared" si="53"/>
        <v>0</v>
      </c>
      <c r="CK35" s="61">
        <f t="shared" si="11"/>
        <v>0</v>
      </c>
      <c r="CL35" s="61">
        <f t="shared" si="12"/>
        <v>0</v>
      </c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4"/>
      <c r="DA35" s="5"/>
      <c r="DB35" s="5"/>
      <c r="DC35"/>
      <c r="DD35"/>
      <c r="DE35" s="86"/>
      <c r="DF35"/>
      <c r="DG35"/>
      <c r="DH35"/>
      <c r="DI35" s="1"/>
      <c r="DJ35" s="7"/>
      <c r="DK35"/>
      <c r="DL35"/>
      <c r="DM35"/>
      <c r="DN35"/>
      <c r="DO35"/>
      <c r="DP35"/>
      <c r="DQ35"/>
      <c r="DR35"/>
      <c r="DS35"/>
      <c r="DT35"/>
      <c r="DU35"/>
      <c r="DV35"/>
      <c r="DW35" s="7"/>
      <c r="DX35"/>
      <c r="DY35"/>
      <c r="DZ35"/>
      <c r="EA35"/>
      <c r="EB35"/>
      <c r="EC35"/>
      <c r="ED35" s="10">
        <f t="shared" ca="1" si="3"/>
        <v>15</v>
      </c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</row>
    <row r="36" spans="1:166" s="15" customFormat="1" x14ac:dyDescent="0.2">
      <c r="A36" s="79"/>
      <c r="B36" s="65" t="str">
        <f t="shared" si="0"/>
        <v/>
      </c>
      <c r="C36" s="7" t="str">
        <f t="shared" si="106"/>
        <v/>
      </c>
      <c r="D36" s="64">
        <f t="shared" si="107"/>
        <v>0</v>
      </c>
      <c r="E36" s="7" t="str">
        <f t="shared" si="1"/>
        <v>,,,,,,,,,,,,</v>
      </c>
      <c r="F36" s="75" t="str">
        <f t="shared" si="2"/>
        <v/>
      </c>
      <c r="G36" s="150" t="str">
        <f>IF(COUNTIF($F$5:$F36,"0")=0,"X","No")</f>
        <v>X</v>
      </c>
      <c r="H36" s="150" t="str">
        <f>IF(COUNTIF($F$5:$F36,"1")=0,"X","No")</f>
        <v>X</v>
      </c>
      <c r="I36" s="150" t="str">
        <f>IF(COUNTIF($F$5:$F36,"2")=0,"X","No")</f>
        <v>X</v>
      </c>
      <c r="J36" s="150" t="str">
        <f>IF(COUNTIF($F$5:$F36,"3")=0,"X","No")</f>
        <v>X</v>
      </c>
      <c r="K36" s="150" t="str">
        <f>IF(COUNTIF($F$5:$F36,"4")=0,"X","No")</f>
        <v>X</v>
      </c>
      <c r="L36" s="150" t="str">
        <f>IF(COUNTIF($F$5:$F36,"5")=0,"X","No")</f>
        <v>X</v>
      </c>
      <c r="M36" s="150" t="str">
        <f>IF(COUNTIF($F$5:$F36,"6")=0,"X","No")</f>
        <v>X</v>
      </c>
      <c r="N36" s="150" t="str">
        <f>IF(COUNTIF($F$5:$F36,"7")=0,"X","No")</f>
        <v>X</v>
      </c>
      <c r="O36" s="150" t="str">
        <f>IF(COUNTIF($F$5:$F36,"8")=0,"X","No")</f>
        <v>X</v>
      </c>
      <c r="P36" s="150" t="str">
        <f>IF(COUNTIF($F$5:$F36,"9")=0,"X","No")</f>
        <v>X</v>
      </c>
      <c r="Q36" s="159">
        <f t="shared" si="6"/>
        <v>10</v>
      </c>
      <c r="R36" s="161">
        <f t="shared" si="7"/>
        <v>0</v>
      </c>
      <c r="S36" s="161" t="str">
        <f t="shared" si="32"/>
        <v>Y</v>
      </c>
      <c r="T36" s="143" t="str">
        <f>IF($A35&lt;&gt;"",COUNTIF($F$35:F36,F36),"")</f>
        <v/>
      </c>
      <c r="U36" s="144" t="str">
        <f t="shared" si="8"/>
        <v/>
      </c>
      <c r="V36" s="64" t="str">
        <f t="shared" si="13"/>
        <v/>
      </c>
      <c r="W36" s="117" t="str">
        <f t="shared" ref="W36:W43" si="109">W35</f>
        <v/>
      </c>
      <c r="X36" s="99" t="str">
        <f t="shared" si="35"/>
        <v/>
      </c>
      <c r="Y36" s="116" t="str">
        <f t="shared" ref="Y36:Y44" si="110">IF($A35&lt;&gt;"",IF(OR($CI35&gt;0,$CJ35&lt;&gt;0,$CK35&lt;&gt;0,$CF35&lt;$BA$3),"",IF(Y35&lt;&gt;"",Y35,IF($W35="","",IF(AND($CL$1=1,$CL$2=1),VLOOKUP($W35,$CM$16:$CQ$25,2),IF(AND($CL$1=1,$CL$2=2),VLOOKUP($W35,$CM$5:$CY$14,2),""))))),"")</f>
        <v/>
      </c>
      <c r="Z36" s="116" t="str">
        <f t="shared" ref="Z36:Z44" si="111">IF($A35&lt;&gt;"",IF(OR($CI35&gt;0,$CJ35&lt;&gt;0,$CK35&lt;&gt;0,$CF35&lt;$BA$3),"",IF(Z35&lt;&gt;"",Z35,IF($W35="","",IF(AND($CL$1=1,$CL$2=1),VLOOKUP($W35,$CM$16:$CQ$25,3),IF(AND($CL$1=1,$CL$2=2),VLOOKUP($W35,$CM$5:$CY$14,3),""))))),"")</f>
        <v/>
      </c>
      <c r="AA36" s="116" t="str">
        <f t="shared" ref="AA36:AA44" si="112">IF($A35&lt;&gt;"",IF(OR($CI35&gt;0,$CJ35&lt;&gt;0,$CK35&lt;&gt;0,$CF35&lt;$BA$3),"",IF(AA35&lt;&gt;"",AA35,IF($W35="","",IF(AND($CL$1=1,$CL$2=1),VLOOKUP($W35,$CM$16:$CQ$25,4),IF(AND($CL$1=1,$CL$2=2),VLOOKUP($W35,$CM$5:$CY$14,4),""))))),"")</f>
        <v/>
      </c>
      <c r="AB36" s="116" t="str">
        <f t="shared" ref="AB36:AB44" si="113">IF($A35&lt;&gt;"",IF(OR($CI35&gt;0,$CJ35&lt;&gt;0,$CK35&lt;&gt;0,$CF35&lt;$BA$3),"",IF(AB35&lt;&gt;"",AB35,IF($W35="","",IF(AND($W35&gt;6,$CL$2=1),"",IF(AND($CL$1=1,$CL$2=1),VLOOKUP($W35,$CM$16:$CQ$25,5),IF(AND($CL$1=1,$CL$2=2),VLOOKUP($W35,$CM$5:$CY$14,5),"")))))),"")</f>
        <v/>
      </c>
      <c r="AC36" s="116" t="str">
        <f t="shared" ref="AC36:AC44" si="114">IF($A35&lt;&gt;"",IF(OR($CL$2=1,$CI35&gt;0,$CJ35&lt;&gt;0,$CK35&lt;&gt;0,$CF35&lt;$BA$3),"",IF(AC35&lt;&gt;"",AC35,IF($W35="","",IF(AND($CL$1=1,$CL$2=1),VLOOKUP($W35,$CM$16:$CQ$25,6),IF(AND($CL$1=1,$CL$2=2),VLOOKUP($W35,$CM$5:$CY$14,6),""))))),"")</f>
        <v/>
      </c>
      <c r="AD36" s="116" t="str">
        <f t="shared" ref="AD36:AD44" si="115">IF($A35&lt;&gt;"",IF(OR($CL$2=1,$CI35&gt;0,$CJ35&lt;&gt;0,$CK35&lt;&gt;0,$CF35&lt;$BA$3),"",IF(AD35&lt;&gt;"",AD35,IF($W35="","",IF(AND($CL$1=1,$CL$2=1),VLOOKUP($W35,$CM$16:$CQ$25,7),IF(AND($CL$1=1,$CL$2=2),VLOOKUP($W35,$CM$5:$CY$14,7),""))))),"")</f>
        <v/>
      </c>
      <c r="AE36" s="116" t="str">
        <f t="shared" ref="AE36:AE44" si="116">IF($A35&lt;&gt;"",IF(OR($CL$2=1,$CI35&gt;0,$CJ35&lt;&gt;0,$CK35&lt;&gt;0,$CF35&lt;$BA$3),"",IF(AE35&lt;&gt;"",AE35,IF($W35="","",IF(AND($CL$1=1,$CL$2=1),VLOOKUP($W35,$CM$16:$CQ$25,8),IF(AND($CL$1=1,$CL$2=2),VLOOKUP($W35,$CM$5:$CY$14,8),""))))),"")</f>
        <v/>
      </c>
      <c r="AF36" s="116" t="str">
        <f t="shared" ref="AF36:AF44" si="117">IF($A35&lt;&gt;"",IF(OR($CL$2=1,$CI35&gt;0,$CJ35&lt;&gt;0,$CK35&lt;&gt;0,$CF35&lt;$BA$3),"",IF(AF35&lt;&gt;"",AF35,IF($W35="","",IF(AND($CL$1=1,$CL$2=1),VLOOKUP($W35,$CM$16:$CQ$25,9),IF(AND($CL$1=1,$CL$2=2),VLOOKUP($W35,$CM$5:$CY$14,9),""))))),"")</f>
        <v/>
      </c>
      <c r="AG36" s="116" t="str">
        <f t="shared" ref="AG36:AG44" si="118">IF($A35&lt;&gt;"",IF(OR($CL$2=1,$CI35&gt;0,$CJ35&lt;&gt;0,$CK35&lt;&gt;0,$CF35&lt;$BA$3),"",IF(AG35&lt;&gt;"",AG35,IF($W35="","",IF(AND($CL$1=1,$CL$2=1),VLOOKUP($W35,$CM$16:$CQ$25,10),IF(AND($CL$1=1,$CL$2=2),VLOOKUP($W35,$CM$5:$CY$14,10),""))))),"")</f>
        <v/>
      </c>
      <c r="AH36" s="116" t="str">
        <f t="shared" ref="AH36:AH44" si="119">IF($A35&lt;&gt;"",IF(OR($CL$2=1,$CI35&gt;0,$CJ35&lt;&gt;0,$CK35&lt;&gt;0,$CF35&lt;$BA$3),"",IF(AH35&lt;&gt;"",AH35,IF($W35="","",IF(AND($CL$1=1,$CL$2=1),VLOOKUP($W35,$CM$16:$CQ$25,11),IF(AND($CL$1=1,$CL$2=2),VLOOKUP($W35,$CM$5:$CY$14,11),""))))),"")</f>
        <v/>
      </c>
      <c r="AI36" s="116" t="str">
        <f t="shared" ref="AI36:AI44" si="120">IF($A35&lt;&gt;"",IF(OR($CL$2=1,$CI35&gt;0,$CJ35&lt;&gt;0,$CK35&lt;&gt;0,$CF35&lt;$BA$3),"",IF(AI35&lt;&gt;"",AI35,IF($W35="","",IF(AND($CL$1=1,$CL$2=1),VLOOKUP($W35,$CM$16:$CQ$25,12),IF(AND($CL$1=1,$CL$2=2),VLOOKUP($W35,$CM$5:$CY$14,12),""))))),"")</f>
        <v/>
      </c>
      <c r="AJ36" s="116" t="str">
        <f t="shared" ref="AJ36:AJ44" si="121">IF($A35&lt;&gt;"",IF(OR($CL$2=1,$CI35&gt;0,$CJ35&lt;&gt;0,$CK35&lt;&gt;0,$CF35&lt;$BA$3),"",IF(AJ35&lt;&gt;"",AJ35,IF($W35="","",IF(AND($CL$1=1,$CL$2=1),VLOOKUP($W35,$CM$16:$CQ$25,13),IF(AND($CL$1=1,$CL$2=2),VLOOKUP($W35,$CM$5:$CY$14,13),""))))),"")</f>
        <v/>
      </c>
      <c r="AK36" s="83"/>
      <c r="AL36" s="83"/>
      <c r="AM36" s="64" t="b">
        <f t="shared" si="14"/>
        <v>0</v>
      </c>
      <c r="AN36" s="64" t="b">
        <f t="shared" si="15"/>
        <v>0</v>
      </c>
      <c r="AO36" s="64" t="b">
        <f t="shared" si="16"/>
        <v>0</v>
      </c>
      <c r="AP36" s="64" t="b">
        <f t="shared" si="17"/>
        <v>0</v>
      </c>
      <c r="AQ36" s="64" t="b">
        <f t="shared" si="18"/>
        <v>0</v>
      </c>
      <c r="AR36" s="64" t="b">
        <f t="shared" si="19"/>
        <v>0</v>
      </c>
      <c r="AS36" s="64" t="b">
        <f t="shared" si="20"/>
        <v>0</v>
      </c>
      <c r="AT36" s="64" t="b">
        <f t="shared" si="21"/>
        <v>0</v>
      </c>
      <c r="AU36" s="64" t="b">
        <f t="shared" si="22"/>
        <v>0</v>
      </c>
      <c r="AV36" s="64" t="b">
        <f t="shared" si="23"/>
        <v>0</v>
      </c>
      <c r="AW36" s="64" t="b">
        <f t="shared" si="24"/>
        <v>0</v>
      </c>
      <c r="AX36" s="64" t="b">
        <f t="shared" si="25"/>
        <v>0</v>
      </c>
      <c r="AY36" s="64" t="b">
        <f t="shared" si="26"/>
        <v>0</v>
      </c>
      <c r="AZ36" s="64" t="b">
        <f t="shared" si="27"/>
        <v>0</v>
      </c>
      <c r="BA36" s="13">
        <f t="shared" si="28"/>
        <v>0</v>
      </c>
      <c r="BB36" s="65">
        <f t="shared" si="108"/>
        <v>1</v>
      </c>
      <c r="BC36" s="122" t="str">
        <f t="shared" si="36"/>
        <v/>
      </c>
      <c r="BD36" s="116" t="str">
        <f t="shared" ref="BD36:BD44" si="122">IF($A35&lt;&gt;"",IF(OR($CH35&gt;0,$CJ35&lt;&gt;0,$CK35&lt;&gt;0),"",IF(BD35&lt;&gt;"",BD35,IF($W35="","",IF(AND($CL$1=1,$CL$2=1),VLOOKUP($W35,$CM$16:$CQ$25,2),IF(AND($CL$1=1,$CL$2=2),VLOOKUP($W35,$CM$5:$CY$14,2),""))))),"")</f>
        <v/>
      </c>
      <c r="BE36" s="116" t="str">
        <f t="shared" ref="BE36:BE44" si="123">IF($A35&lt;&gt;"",IF(OR($CH35&gt;0,$CJ35&lt;&gt;0,$CK35&lt;&gt;0),"",IF(BE35&lt;&gt;"",BE35,IF($W35="","",IF(AND($CL$1=1,$CL$2=1),VLOOKUP($W35,$CM$16:$CQ$25,3),IF(AND($CL$1=1,$CL$2=2),VLOOKUP($W35,$CM$5:$CY$14,3),""))))),"")</f>
        <v/>
      </c>
      <c r="BF36" s="116" t="str">
        <f t="shared" ref="BF36:BF44" si="124">IF($A35&lt;&gt;"",IF(OR($CH35&gt;0,$CJ35&lt;&gt;0,$CK35&lt;&gt;0),"",IF(BF35&lt;&gt;"",BF35,IF($W35="","",IF(AND($CL$1=1,$CL$2=1),VLOOKUP($W35,$CM$16:$CQ$25,4),IF(AND($CL$1=1,$CL$2=2),VLOOKUP($W35,$CM$5:$CY$14,4),""))))),"")</f>
        <v/>
      </c>
      <c r="BG36" s="116" t="str">
        <f t="shared" ref="BG36:BG44" si="125">IF($A35&lt;&gt;"",IF(OR($CH35&gt;0,$CJ35&lt;&gt;0,$CK35&lt;&gt;0),"",IF(BG35&lt;&gt;"",BG35,IF($W35="","",IF(AND($W35&gt;6,$CL$2=1),"",IF(AND($CL$1=1,$CL$2=1),VLOOKUP($W35,$CM$16:$CQ$25,5),IF(AND($CL$1=1,$CL$2=2),VLOOKUP($W35,$CM$5:$CY$14,5),"")))))),"")</f>
        <v/>
      </c>
      <c r="BH36" s="116" t="str">
        <f t="shared" ref="BH36:BH44" si="126">IF($A35&lt;&gt;"",IF(OR($CL$2=1,$CH35&gt;0,$CJ35&lt;&gt;0,$CK35&lt;&gt;0),"",IF(BH35&lt;&gt;"",BH35,IF($W35="","",IF(AND($CL$1=1,$CL$2=1),VLOOKUP($W35,$CM$16:$CQ$25,6),IF(AND($CL$1=1,$CL$2=2),VLOOKUP($W35,$CM$5:$CY$14,6),""))))),"")</f>
        <v/>
      </c>
      <c r="BI36" s="116" t="str">
        <f t="shared" ref="BI36:BI44" si="127">IF($A35&lt;&gt;"",IF(OR($CL$2=1,$CH35&gt;0,$CJ35&lt;&gt;0,$CK35&lt;&gt;0),"",IF(BI35&lt;&gt;"",BI35,IF($W35="","",IF(AND($CL$1=1,$CL$2=1),VLOOKUP($W35,$CM$16:$CQ$25,7),IF(AND($CL$1=1,$CL$2=2),VLOOKUP($W35,$CM$5:$CY$14,7),""))))),"")</f>
        <v/>
      </c>
      <c r="BJ36" s="116" t="str">
        <f t="shared" ref="BJ36:BJ44" si="128">IF($A35&lt;&gt;"",IF(OR($CL$2=1,$CH35&gt;0,$CJ35&lt;&gt;0,$CK35&lt;&gt;0),"",IF(BJ35&lt;&gt;"",BJ35,IF($W35="","",IF(AND($CL$1=1,$CL$2=1),VLOOKUP($W35,$CM$16:$CQ$25,8),IF(AND($CL$1=1,$CL$2=2),VLOOKUP($W35,$CM$5:$CY$14,8),""))))),"")</f>
        <v/>
      </c>
      <c r="BK36" s="116" t="str">
        <f t="shared" ref="BK36:BK44" si="129">IF($A35&lt;&gt;"",IF(OR($CL$2=1,$CH35&gt;0,$CJ35&lt;&gt;0,$CK35&lt;&gt;0),"",IF(BK35&lt;&gt;"",BK35,IF($W35="","",IF(AND($CL$1=1,$CL$2=1),VLOOKUP($W35,$CM$16:$CQ$25,9),IF(AND($CL$1=1,$CL$2=2),VLOOKUP($W35,$CM$5:$CY$14,9),""))))),"")</f>
        <v/>
      </c>
      <c r="BL36" s="116" t="str">
        <f t="shared" ref="BL36:BL44" si="130">IF($A35&lt;&gt;"",IF(OR($CL$2=1,$CH35&gt;0,$CJ35&lt;&gt;0,$CK35&lt;&gt;0),"",IF(BL35&lt;&gt;"",BL35,IF($W35="","",IF(AND($CL$1=1,$CL$2=1),VLOOKUP($W35,$CM$16:$CQ$25,10),IF(AND($CL$1=1,$CL$2=2),VLOOKUP($W35,$CM$5:$CY$14,10),""))))),"")</f>
        <v/>
      </c>
      <c r="BM36" s="116" t="str">
        <f t="shared" ref="BM36:BM44" si="131">IF($A35&lt;&gt;"",IF(OR($CL$2=1,$CH35&gt;0,$CJ35&lt;&gt;0,$CK35&lt;&gt;0),"",IF(BM35&lt;&gt;"",BM35,IF($W35="","",IF(AND($CL$1=1,$CL$2=1),VLOOKUP($W35,$CM$16:$CQ$25,11),IF(AND($CL$1=1,$CL$2=2),VLOOKUP($W35,$CM$5:$CY$14,11),""))))),"")</f>
        <v/>
      </c>
      <c r="BN36" s="116" t="str">
        <f t="shared" ref="BN36:BN44" si="132">IF($A35&lt;&gt;"",IF(OR($CL$2=1,$CH35&gt;0,$CJ35&lt;&gt;0,$CK35&lt;&gt;0),"",IF(BN35&lt;&gt;"",BN35,IF($W35="","",IF(AND($CL$1=1,$CL$2=1),VLOOKUP($W35,$CM$16:$CQ$25,12),IF(AND($CL$1=1,$CL$2=2),VLOOKUP($W35,$CM$5:$CY$14,12),""))))),"")</f>
        <v/>
      </c>
      <c r="BO36" s="116" t="str">
        <f t="shared" ref="BO36:BO44" si="133">IF($A35&lt;&gt;"",IF(OR($CL$2=1,$CH35&gt;0,$CJ35&lt;&gt;0,$CK35&lt;&gt;0),"",IF(BO35&lt;&gt;"",BO35,IF($W35="","",IF(AND($CL$1=1,$CL$2=1),VLOOKUP($W35,$CM$16:$CQ$25,13),IF(AND($CL$1=1,$CL$2=2),VLOOKUP($W35,$CM$5:$CY$14,13),""))))),"")</f>
        <v/>
      </c>
      <c r="BP36" s="83"/>
      <c r="BQ36" s="83"/>
      <c r="BR36" s="64" t="b">
        <f t="shared" si="37"/>
        <v>0</v>
      </c>
      <c r="BS36" s="64" t="b">
        <f t="shared" si="38"/>
        <v>0</v>
      </c>
      <c r="BT36" s="64" t="b">
        <f t="shared" si="39"/>
        <v>0</v>
      </c>
      <c r="BU36" s="64" t="b">
        <f t="shared" si="40"/>
        <v>0</v>
      </c>
      <c r="BV36" s="64" t="b">
        <f t="shared" si="41"/>
        <v>0</v>
      </c>
      <c r="BW36" s="64" t="b">
        <f t="shared" si="42"/>
        <v>0</v>
      </c>
      <c r="BX36" s="64" t="b">
        <f t="shared" si="43"/>
        <v>0</v>
      </c>
      <c r="BY36" s="64" t="b">
        <f t="shared" si="44"/>
        <v>0</v>
      </c>
      <c r="BZ36" s="64" t="b">
        <f t="shared" si="45"/>
        <v>0</v>
      </c>
      <c r="CA36" s="64" t="b">
        <f t="shared" si="46"/>
        <v>0</v>
      </c>
      <c r="CB36" s="64" t="b">
        <f t="shared" si="47"/>
        <v>0</v>
      </c>
      <c r="CC36" s="64" t="b">
        <f t="shared" si="48"/>
        <v>0</v>
      </c>
      <c r="CD36" s="64" t="b">
        <f t="shared" si="49"/>
        <v>0</v>
      </c>
      <c r="CE36" s="64" t="b">
        <f t="shared" si="50"/>
        <v>0</v>
      </c>
      <c r="CF36" s="99">
        <f>IF(CG36&lt;0,CF35+1,0)</f>
        <v>0</v>
      </c>
      <c r="CG36" s="13">
        <f t="shared" si="52"/>
        <v>0</v>
      </c>
      <c r="CH36" s="11">
        <f t="shared" si="34"/>
        <v>0</v>
      </c>
      <c r="CI36" s="11">
        <f t="shared" si="9"/>
        <v>0</v>
      </c>
      <c r="CJ36" s="61">
        <f t="shared" si="53"/>
        <v>0</v>
      </c>
      <c r="CK36" s="61">
        <f t="shared" si="11"/>
        <v>0</v>
      </c>
      <c r="CL36" s="61">
        <f t="shared" si="12"/>
        <v>0</v>
      </c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4"/>
      <c r="DA36" s="5"/>
      <c r="DB36" s="5"/>
      <c r="DC36"/>
      <c r="DD36"/>
      <c r="DE36" s="86"/>
      <c r="DF36"/>
      <c r="DG36"/>
      <c r="DH36"/>
      <c r="DI36" s="1"/>
      <c r="DJ36" s="7"/>
      <c r="DK36"/>
      <c r="DL36"/>
      <c r="DM36"/>
      <c r="DN36"/>
      <c r="DO36"/>
      <c r="DP36"/>
      <c r="DQ36"/>
      <c r="DR36"/>
      <c r="DS36"/>
      <c r="DT36"/>
      <c r="DU36"/>
      <c r="DV36"/>
      <c r="DW36" s="7"/>
      <c r="DX36"/>
      <c r="DY36"/>
      <c r="DZ36"/>
      <c r="EA36"/>
      <c r="EB36"/>
      <c r="EC36"/>
      <c r="ED36" s="10">
        <f t="shared" ca="1" si="3"/>
        <v>27</v>
      </c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</row>
    <row r="37" spans="1:166" s="15" customFormat="1" x14ac:dyDescent="0.2">
      <c r="A37" s="79"/>
      <c r="B37" s="65" t="str">
        <f t="shared" ref="B37:B68" si="134">IF(A37="","",IF(Y38="","DB",Y38&amp;Z38&amp;AA38&amp;AB38&amp;AC38&amp;AD38&amp;AE38&amp;AF38&amp;AG38&amp;AH38&amp;AI38&amp;AJ38))</f>
        <v/>
      </c>
      <c r="C37" s="7" t="str">
        <f t="shared" si="106"/>
        <v/>
      </c>
      <c r="D37" s="64">
        <f t="shared" si="107"/>
        <v>0</v>
      </c>
      <c r="E37" s="7" t="str">
        <f t="shared" ref="E37:E68" si="135">IF(B37="DB","",IF(COUNTBLANK(Y38:AJ38)=9,X38&amp;","&amp;X38&amp;","&amp;X38&amp;",",IF(COUNTBLANK(Y38:AJ38)=8,X38&amp;","&amp;X38&amp;","&amp;X38&amp;","&amp;X38&amp;",",X38&amp;","&amp;X38&amp;","&amp;X38&amp;","&amp;X38&amp;","&amp;X38&amp;","&amp;X38&amp;","&amp;X38&amp;","&amp;X38&amp;","&amp;X38&amp;","&amp;X38&amp;","&amp;X38&amp;","&amp;X38&amp;",")))</f>
        <v>,,,,,,,,,,,,</v>
      </c>
      <c r="F37" s="75" t="str">
        <f t="shared" ref="F37:F68" si="136">IF($A37&lt;&gt;"",VLOOKUP($A37,$DT$107:$EC$144,6),"")</f>
        <v/>
      </c>
      <c r="G37" s="150" t="str">
        <f>IF(COUNTIF($F$5:$F37,"0")=0,"X","No")</f>
        <v>X</v>
      </c>
      <c r="H37" s="150" t="str">
        <f>IF(COUNTIF($F$5:$F37,"1")=0,"X","No")</f>
        <v>X</v>
      </c>
      <c r="I37" s="150" t="str">
        <f>IF(COUNTIF($F$5:$F37,"2")=0,"X","No")</f>
        <v>X</v>
      </c>
      <c r="J37" s="150" t="str">
        <f>IF(COUNTIF($F$5:$F37,"3")=0,"X","No")</f>
        <v>X</v>
      </c>
      <c r="K37" s="150" t="str">
        <f>IF(COUNTIF($F$5:$F37,"4")=0,"X","No")</f>
        <v>X</v>
      </c>
      <c r="L37" s="150" t="str">
        <f>IF(COUNTIF($F$5:$F37,"5")=0,"X","No")</f>
        <v>X</v>
      </c>
      <c r="M37" s="150" t="str">
        <f>IF(COUNTIF($F$5:$F37,"6")=0,"X","No")</f>
        <v>X</v>
      </c>
      <c r="N37" s="150" t="str">
        <f>IF(COUNTIF($F$5:$F37,"7")=0,"X","No")</f>
        <v>X</v>
      </c>
      <c r="O37" s="150" t="str">
        <f>IF(COUNTIF($F$5:$F37,"8")=0,"X","No")</f>
        <v>X</v>
      </c>
      <c r="P37" s="150" t="str">
        <f>IF(COUNTIF($F$5:$F37,"9")=0,"X","No")</f>
        <v>X</v>
      </c>
      <c r="Q37" s="159">
        <f t="shared" si="6"/>
        <v>10</v>
      </c>
      <c r="R37" s="161">
        <f t="shared" si="7"/>
        <v>0</v>
      </c>
      <c r="S37" s="161" t="str">
        <f t="shared" si="32"/>
        <v>Y</v>
      </c>
      <c r="T37" s="143" t="str">
        <f>IF($A36&lt;&gt;"",COUNTIF($F$35:F37,F37),"")</f>
        <v/>
      </c>
      <c r="U37" s="144" t="str">
        <f t="shared" si="8"/>
        <v/>
      </c>
      <c r="V37" s="64" t="str">
        <f t="shared" si="13"/>
        <v/>
      </c>
      <c r="W37" s="117" t="str">
        <f t="shared" si="109"/>
        <v/>
      </c>
      <c r="X37" s="99" t="str">
        <f t="shared" si="35"/>
        <v/>
      </c>
      <c r="Y37" s="116" t="str">
        <f t="shared" si="110"/>
        <v/>
      </c>
      <c r="Z37" s="116" t="str">
        <f t="shared" si="111"/>
        <v/>
      </c>
      <c r="AA37" s="116" t="str">
        <f t="shared" si="112"/>
        <v/>
      </c>
      <c r="AB37" s="116" t="str">
        <f t="shared" si="113"/>
        <v/>
      </c>
      <c r="AC37" s="116" t="str">
        <f t="shared" si="114"/>
        <v/>
      </c>
      <c r="AD37" s="116" t="str">
        <f t="shared" si="115"/>
        <v/>
      </c>
      <c r="AE37" s="116" t="str">
        <f t="shared" si="116"/>
        <v/>
      </c>
      <c r="AF37" s="116" t="str">
        <f t="shared" si="117"/>
        <v/>
      </c>
      <c r="AG37" s="116" t="str">
        <f t="shared" si="118"/>
        <v/>
      </c>
      <c r="AH37" s="116" t="str">
        <f t="shared" si="119"/>
        <v/>
      </c>
      <c r="AI37" s="116" t="str">
        <f t="shared" si="120"/>
        <v/>
      </c>
      <c r="AJ37" s="116" t="str">
        <f t="shared" si="121"/>
        <v/>
      </c>
      <c r="AK37" s="83"/>
      <c r="AL37" s="83"/>
      <c r="AM37" s="64" t="b">
        <f t="shared" si="14"/>
        <v>0</v>
      </c>
      <c r="AN37" s="64" t="b">
        <f t="shared" si="15"/>
        <v>0</v>
      </c>
      <c r="AO37" s="64" t="b">
        <f t="shared" si="16"/>
        <v>0</v>
      </c>
      <c r="AP37" s="64" t="b">
        <f t="shared" si="17"/>
        <v>0</v>
      </c>
      <c r="AQ37" s="64" t="b">
        <f t="shared" si="18"/>
        <v>0</v>
      </c>
      <c r="AR37" s="64" t="b">
        <f t="shared" si="19"/>
        <v>0</v>
      </c>
      <c r="AS37" s="64" t="b">
        <f t="shared" si="20"/>
        <v>0</v>
      </c>
      <c r="AT37" s="64" t="b">
        <f t="shared" si="21"/>
        <v>0</v>
      </c>
      <c r="AU37" s="64" t="b">
        <f t="shared" si="22"/>
        <v>0</v>
      </c>
      <c r="AV37" s="64" t="b">
        <f t="shared" si="23"/>
        <v>0</v>
      </c>
      <c r="AW37" s="64" t="b">
        <f t="shared" si="24"/>
        <v>0</v>
      </c>
      <c r="AX37" s="64" t="b">
        <f t="shared" si="25"/>
        <v>0</v>
      </c>
      <c r="AY37" s="64" t="b">
        <f t="shared" si="26"/>
        <v>0</v>
      </c>
      <c r="AZ37" s="64" t="b">
        <f t="shared" si="27"/>
        <v>0</v>
      </c>
      <c r="BA37" s="13">
        <f t="shared" si="28"/>
        <v>0</v>
      </c>
      <c r="BB37" s="65">
        <f t="shared" si="108"/>
        <v>1</v>
      </c>
      <c r="BC37" s="122" t="str">
        <f t="shared" si="36"/>
        <v/>
      </c>
      <c r="BD37" s="116" t="str">
        <f t="shared" si="122"/>
        <v/>
      </c>
      <c r="BE37" s="116" t="str">
        <f t="shared" si="123"/>
        <v/>
      </c>
      <c r="BF37" s="116" t="str">
        <f t="shared" si="124"/>
        <v/>
      </c>
      <c r="BG37" s="116" t="str">
        <f t="shared" si="125"/>
        <v/>
      </c>
      <c r="BH37" s="116" t="str">
        <f t="shared" si="126"/>
        <v/>
      </c>
      <c r="BI37" s="116" t="str">
        <f t="shared" si="127"/>
        <v/>
      </c>
      <c r="BJ37" s="116" t="str">
        <f t="shared" si="128"/>
        <v/>
      </c>
      <c r="BK37" s="116" t="str">
        <f t="shared" si="129"/>
        <v/>
      </c>
      <c r="BL37" s="116" t="str">
        <f t="shared" si="130"/>
        <v/>
      </c>
      <c r="BM37" s="116" t="str">
        <f t="shared" si="131"/>
        <v/>
      </c>
      <c r="BN37" s="116" t="str">
        <f t="shared" si="132"/>
        <v/>
      </c>
      <c r="BO37" s="116" t="str">
        <f t="shared" si="133"/>
        <v/>
      </c>
      <c r="BP37" s="83"/>
      <c r="BQ37" s="83"/>
      <c r="BR37" s="64" t="b">
        <f t="shared" si="37"/>
        <v>0</v>
      </c>
      <c r="BS37" s="64" t="b">
        <f t="shared" si="38"/>
        <v>0</v>
      </c>
      <c r="BT37" s="64" t="b">
        <f t="shared" si="39"/>
        <v>0</v>
      </c>
      <c r="BU37" s="64" t="b">
        <f t="shared" si="40"/>
        <v>0</v>
      </c>
      <c r="BV37" s="64" t="b">
        <f t="shared" si="41"/>
        <v>0</v>
      </c>
      <c r="BW37" s="64" t="b">
        <f t="shared" si="42"/>
        <v>0</v>
      </c>
      <c r="BX37" s="64" t="b">
        <f t="shared" si="43"/>
        <v>0</v>
      </c>
      <c r="BY37" s="64" t="b">
        <f t="shared" si="44"/>
        <v>0</v>
      </c>
      <c r="BZ37" s="64" t="b">
        <f t="shared" si="45"/>
        <v>0</v>
      </c>
      <c r="CA37" s="64" t="b">
        <f t="shared" si="46"/>
        <v>0</v>
      </c>
      <c r="CB37" s="64" t="b">
        <f t="shared" si="47"/>
        <v>0</v>
      </c>
      <c r="CC37" s="64" t="b">
        <f t="shared" si="48"/>
        <v>0</v>
      </c>
      <c r="CD37" s="64" t="b">
        <f t="shared" si="49"/>
        <v>0</v>
      </c>
      <c r="CE37" s="64" t="b">
        <f t="shared" si="50"/>
        <v>0</v>
      </c>
      <c r="CF37" s="99">
        <f>IF(CG37&lt;0,CF36+1,0)</f>
        <v>0</v>
      </c>
      <c r="CG37" s="13">
        <f t="shared" si="52"/>
        <v>0</v>
      </c>
      <c r="CH37" s="11">
        <f t="shared" si="34"/>
        <v>0</v>
      </c>
      <c r="CI37" s="11">
        <f t="shared" si="9"/>
        <v>0</v>
      </c>
      <c r="CJ37" s="61">
        <f t="shared" si="53"/>
        <v>0</v>
      </c>
      <c r="CK37" s="61">
        <f t="shared" si="11"/>
        <v>0</v>
      </c>
      <c r="CL37" s="61">
        <f t="shared" si="12"/>
        <v>0</v>
      </c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4"/>
      <c r="DA37" s="5"/>
      <c r="DB37" s="5"/>
      <c r="DC37"/>
      <c r="DD37"/>
      <c r="DE37" s="86"/>
      <c r="DF37"/>
      <c r="DG37"/>
      <c r="DH37"/>
      <c r="DI37" s="37"/>
      <c r="DJ37" s="7"/>
      <c r="DK37"/>
      <c r="DL37"/>
      <c r="DM37"/>
      <c r="DN37"/>
      <c r="DO37"/>
      <c r="DP37"/>
      <c r="DQ37"/>
      <c r="DR37"/>
      <c r="DS37"/>
      <c r="DT37"/>
      <c r="DU37"/>
      <c r="DV37"/>
      <c r="DW37" s="7"/>
      <c r="DX37"/>
      <c r="DY37"/>
      <c r="DZ37"/>
      <c r="EA37"/>
      <c r="EB37"/>
      <c r="EC37"/>
      <c r="ED37" s="10">
        <f t="shared" ca="1" si="3"/>
        <v>8</v>
      </c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</row>
    <row r="38" spans="1:166" s="15" customFormat="1" x14ac:dyDescent="0.2">
      <c r="A38" s="79"/>
      <c r="B38" s="65" t="str">
        <f t="shared" si="134"/>
        <v/>
      </c>
      <c r="C38" s="7" t="str">
        <f t="shared" si="106"/>
        <v/>
      </c>
      <c r="D38" s="64">
        <f t="shared" si="107"/>
        <v>0</v>
      </c>
      <c r="E38" s="7" t="str">
        <f t="shared" si="135"/>
        <v>,,,,,,,,,,,,</v>
      </c>
      <c r="F38" s="75" t="str">
        <f t="shared" si="136"/>
        <v/>
      </c>
      <c r="G38" s="150" t="str">
        <f>IF(COUNTIF($F$5:$F38,"0")=0,"X","No")</f>
        <v>X</v>
      </c>
      <c r="H38" s="150" t="str">
        <f>IF(COUNTIF($F$5:$F38,"1")=0,"X","No")</f>
        <v>X</v>
      </c>
      <c r="I38" s="150" t="str">
        <f>IF(COUNTIF($F$5:$F38,"2")=0,"X","No")</f>
        <v>X</v>
      </c>
      <c r="J38" s="150" t="str">
        <f>IF(COUNTIF($F$5:$F38,"3")=0,"X","No")</f>
        <v>X</v>
      </c>
      <c r="K38" s="150" t="str">
        <f>IF(COUNTIF($F$5:$F38,"4")=0,"X","No")</f>
        <v>X</v>
      </c>
      <c r="L38" s="150" t="str">
        <f>IF(COUNTIF($F$5:$F38,"5")=0,"X","No")</f>
        <v>X</v>
      </c>
      <c r="M38" s="150" t="str">
        <f>IF(COUNTIF($F$5:$F38,"6")=0,"X","No")</f>
        <v>X</v>
      </c>
      <c r="N38" s="150" t="str">
        <f>IF(COUNTIF($F$5:$F38,"7")=0,"X","No")</f>
        <v>X</v>
      </c>
      <c r="O38" s="150" t="str">
        <f>IF(COUNTIF($F$5:$F38,"8")=0,"X","No")</f>
        <v>X</v>
      </c>
      <c r="P38" s="150" t="str">
        <f>IF(COUNTIF($F$5:$F38,"9")=0,"X","No")</f>
        <v>X</v>
      </c>
      <c r="Q38" s="159">
        <f t="shared" si="6"/>
        <v>10</v>
      </c>
      <c r="R38" s="161">
        <f t="shared" si="7"/>
        <v>0</v>
      </c>
      <c r="S38" s="161" t="str">
        <f t="shared" si="32"/>
        <v>Y</v>
      </c>
      <c r="T38" s="143" t="str">
        <f>IF($A37&lt;&gt;"",COUNTIF($F$35:F38,F38),"")</f>
        <v/>
      </c>
      <c r="U38" s="144" t="str">
        <f t="shared" ref="U38:U69" si="137">IF($A38&lt;&gt;"",IF(T38&gt;1,F38,""),"")</f>
        <v/>
      </c>
      <c r="V38" s="64" t="str">
        <f t="shared" si="13"/>
        <v/>
      </c>
      <c r="W38" s="117" t="str">
        <f t="shared" si="109"/>
        <v/>
      </c>
      <c r="X38" s="99" t="str">
        <f t="shared" si="35"/>
        <v/>
      </c>
      <c r="Y38" s="116" t="str">
        <f t="shared" si="110"/>
        <v/>
      </c>
      <c r="Z38" s="116" t="str">
        <f t="shared" si="111"/>
        <v/>
      </c>
      <c r="AA38" s="116" t="str">
        <f t="shared" si="112"/>
        <v/>
      </c>
      <c r="AB38" s="116" t="str">
        <f t="shared" si="113"/>
        <v/>
      </c>
      <c r="AC38" s="116" t="str">
        <f t="shared" si="114"/>
        <v/>
      </c>
      <c r="AD38" s="116" t="str">
        <f t="shared" si="115"/>
        <v/>
      </c>
      <c r="AE38" s="116" t="str">
        <f t="shared" si="116"/>
        <v/>
      </c>
      <c r="AF38" s="116" t="str">
        <f t="shared" si="117"/>
        <v/>
      </c>
      <c r="AG38" s="116" t="str">
        <f t="shared" si="118"/>
        <v/>
      </c>
      <c r="AH38" s="116" t="str">
        <f t="shared" si="119"/>
        <v/>
      </c>
      <c r="AI38" s="116" t="str">
        <f t="shared" si="120"/>
        <v/>
      </c>
      <c r="AJ38" s="116" t="str">
        <f t="shared" si="121"/>
        <v/>
      </c>
      <c r="AK38" s="83"/>
      <c r="AL38" s="83"/>
      <c r="AM38" s="64" t="b">
        <f t="shared" si="14"/>
        <v>0</v>
      </c>
      <c r="AN38" s="64" t="b">
        <f t="shared" si="15"/>
        <v>0</v>
      </c>
      <c r="AO38" s="64" t="b">
        <f t="shared" si="16"/>
        <v>0</v>
      </c>
      <c r="AP38" s="64" t="b">
        <f t="shared" si="17"/>
        <v>0</v>
      </c>
      <c r="AQ38" s="64" t="b">
        <f t="shared" si="18"/>
        <v>0</v>
      </c>
      <c r="AR38" s="64" t="b">
        <f t="shared" si="19"/>
        <v>0</v>
      </c>
      <c r="AS38" s="64" t="b">
        <f t="shared" si="20"/>
        <v>0</v>
      </c>
      <c r="AT38" s="64" t="b">
        <f t="shared" si="21"/>
        <v>0</v>
      </c>
      <c r="AU38" s="64" t="b">
        <f t="shared" si="22"/>
        <v>0</v>
      </c>
      <c r="AV38" s="64" t="b">
        <f t="shared" si="23"/>
        <v>0</v>
      </c>
      <c r="AW38" s="64" t="b">
        <f t="shared" si="24"/>
        <v>0</v>
      </c>
      <c r="AX38" s="64" t="b">
        <f t="shared" si="25"/>
        <v>0</v>
      </c>
      <c r="AY38" s="64" t="b">
        <f t="shared" si="26"/>
        <v>0</v>
      </c>
      <c r="AZ38" s="64" t="b">
        <f t="shared" si="27"/>
        <v>0</v>
      </c>
      <c r="BA38" s="13">
        <f t="shared" si="28"/>
        <v>0</v>
      </c>
      <c r="BB38" s="65">
        <f t="shared" si="108"/>
        <v>1</v>
      </c>
      <c r="BC38" s="122" t="str">
        <f t="shared" si="36"/>
        <v/>
      </c>
      <c r="BD38" s="116" t="str">
        <f t="shared" si="122"/>
        <v/>
      </c>
      <c r="BE38" s="116" t="str">
        <f t="shared" si="123"/>
        <v/>
      </c>
      <c r="BF38" s="116" t="str">
        <f t="shared" si="124"/>
        <v/>
      </c>
      <c r="BG38" s="116" t="str">
        <f t="shared" si="125"/>
        <v/>
      </c>
      <c r="BH38" s="116" t="str">
        <f t="shared" si="126"/>
        <v/>
      </c>
      <c r="BI38" s="116" t="str">
        <f t="shared" si="127"/>
        <v/>
      </c>
      <c r="BJ38" s="116" t="str">
        <f t="shared" si="128"/>
        <v/>
      </c>
      <c r="BK38" s="116" t="str">
        <f t="shared" si="129"/>
        <v/>
      </c>
      <c r="BL38" s="116" t="str">
        <f t="shared" si="130"/>
        <v/>
      </c>
      <c r="BM38" s="116" t="str">
        <f t="shared" si="131"/>
        <v/>
      </c>
      <c r="BN38" s="116" t="str">
        <f t="shared" si="132"/>
        <v/>
      </c>
      <c r="BO38" s="116" t="str">
        <f t="shared" si="133"/>
        <v/>
      </c>
      <c r="BP38" s="83"/>
      <c r="BQ38" s="83"/>
      <c r="BR38" s="64" t="b">
        <f t="shared" si="37"/>
        <v>0</v>
      </c>
      <c r="BS38" s="64" t="b">
        <f t="shared" si="38"/>
        <v>0</v>
      </c>
      <c r="BT38" s="64" t="b">
        <f t="shared" si="39"/>
        <v>0</v>
      </c>
      <c r="BU38" s="64" t="b">
        <f t="shared" si="40"/>
        <v>0</v>
      </c>
      <c r="BV38" s="64" t="b">
        <f t="shared" si="41"/>
        <v>0</v>
      </c>
      <c r="BW38" s="64" t="b">
        <f t="shared" si="42"/>
        <v>0</v>
      </c>
      <c r="BX38" s="64" t="b">
        <f t="shared" si="43"/>
        <v>0</v>
      </c>
      <c r="BY38" s="64" t="b">
        <f t="shared" si="44"/>
        <v>0</v>
      </c>
      <c r="BZ38" s="64" t="b">
        <f t="shared" si="45"/>
        <v>0</v>
      </c>
      <c r="CA38" s="64" t="b">
        <f t="shared" si="46"/>
        <v>0</v>
      </c>
      <c r="CB38" s="64" t="b">
        <f t="shared" si="47"/>
        <v>0</v>
      </c>
      <c r="CC38" s="64" t="b">
        <f t="shared" si="48"/>
        <v>0</v>
      </c>
      <c r="CD38" s="64" t="b">
        <f t="shared" si="49"/>
        <v>0</v>
      </c>
      <c r="CE38" s="64" t="b">
        <f t="shared" si="50"/>
        <v>0</v>
      </c>
      <c r="CF38" s="99">
        <f>IF(CG38&lt;0,CF37+1,0)</f>
        <v>0</v>
      </c>
      <c r="CG38" s="13">
        <f t="shared" si="52"/>
        <v>0</v>
      </c>
      <c r="CH38" s="11">
        <f t="shared" si="34"/>
        <v>0</v>
      </c>
      <c r="CI38" s="11">
        <f t="shared" ref="CI38:CI69" si="138">IF(A38&lt;&gt;"",BA38+CI37,0)</f>
        <v>0</v>
      </c>
      <c r="CJ38" s="61">
        <f t="shared" si="53"/>
        <v>0</v>
      </c>
      <c r="CK38" s="61">
        <f t="shared" ref="CK38:CK69" si="139">IF($A38&lt;&gt;"",IF(CK37&lt;&gt;0,CK37,IF(CI38&lt;=$BA$2,"Stop Loss",0)),0)</f>
        <v>0</v>
      </c>
      <c r="CL38" s="61">
        <f t="shared" ref="CL38:CL69" si="140">IF(CI38&gt;CL37,CI38,CL37)</f>
        <v>0</v>
      </c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4"/>
      <c r="DA38" s="5"/>
      <c r="DB38" s="5"/>
      <c r="DC38"/>
      <c r="DD38"/>
      <c r="DE38" s="86"/>
      <c r="DF38"/>
      <c r="DG38"/>
      <c r="DH38"/>
      <c r="DI38" s="37"/>
      <c r="DJ38" s="7"/>
      <c r="DK38"/>
      <c r="DL38"/>
      <c r="DM38"/>
      <c r="DN38"/>
      <c r="DO38"/>
      <c r="DP38"/>
      <c r="DQ38"/>
      <c r="DR38"/>
      <c r="DS38"/>
      <c r="DT38"/>
      <c r="DU38"/>
      <c r="DV38"/>
      <c r="DW38" s="7"/>
      <c r="DX38"/>
      <c r="DY38"/>
      <c r="DZ38"/>
      <c r="EA38"/>
      <c r="EB38"/>
      <c r="EC38"/>
      <c r="ED38" s="10">
        <f t="shared" ca="1" si="3"/>
        <v>35</v>
      </c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</row>
    <row r="39" spans="1:166" s="15" customFormat="1" x14ac:dyDescent="0.2">
      <c r="A39" s="79"/>
      <c r="B39" s="65" t="str">
        <f t="shared" si="134"/>
        <v/>
      </c>
      <c r="C39" s="7" t="str">
        <f t="shared" si="106"/>
        <v/>
      </c>
      <c r="D39" s="64">
        <f t="shared" si="107"/>
        <v>0</v>
      </c>
      <c r="E39" s="7" t="str">
        <f t="shared" si="135"/>
        <v>,,,,,,,,,,,,</v>
      </c>
      <c r="F39" s="75" t="str">
        <f t="shared" si="136"/>
        <v/>
      </c>
      <c r="G39" s="150" t="str">
        <f>IF(COUNTIF($F$5:$F39,"0")=0,"X","No")</f>
        <v>X</v>
      </c>
      <c r="H39" s="150" t="str">
        <f>IF(COUNTIF($F$5:$F39,"1")=0,"X","No")</f>
        <v>X</v>
      </c>
      <c r="I39" s="150" t="str">
        <f>IF(COUNTIF($F$5:$F39,"2")=0,"X","No")</f>
        <v>X</v>
      </c>
      <c r="J39" s="150" t="str">
        <f>IF(COUNTIF($F$5:$F39,"3")=0,"X","No")</f>
        <v>X</v>
      </c>
      <c r="K39" s="150" t="str">
        <f>IF(COUNTIF($F$5:$F39,"4")=0,"X","No")</f>
        <v>X</v>
      </c>
      <c r="L39" s="150" t="str">
        <f>IF(COUNTIF($F$5:$F39,"5")=0,"X","No")</f>
        <v>X</v>
      </c>
      <c r="M39" s="150" t="str">
        <f>IF(COUNTIF($F$5:$F39,"6")=0,"X","No")</f>
        <v>X</v>
      </c>
      <c r="N39" s="150" t="str">
        <f>IF(COUNTIF($F$5:$F39,"7")=0,"X","No")</f>
        <v>X</v>
      </c>
      <c r="O39" s="150" t="str">
        <f>IF(COUNTIF($F$5:$F39,"8")=0,"X","No")</f>
        <v>X</v>
      </c>
      <c r="P39" s="150" t="str">
        <f>IF(COUNTIF($F$5:$F39,"9")=0,"X","No")</f>
        <v>X</v>
      </c>
      <c r="Q39" s="159">
        <f t="shared" si="6"/>
        <v>10</v>
      </c>
      <c r="R39" s="161">
        <f t="shared" si="7"/>
        <v>0</v>
      </c>
      <c r="S39" s="161" t="str">
        <f t="shared" si="32"/>
        <v>Y</v>
      </c>
      <c r="T39" s="143" t="str">
        <f>IF($A38&lt;&gt;"",COUNTIF($F$35:F39,F39),"")</f>
        <v/>
      </c>
      <c r="U39" s="144" t="str">
        <f t="shared" si="137"/>
        <v/>
      </c>
      <c r="V39" s="64" t="str">
        <f t="shared" si="13"/>
        <v/>
      </c>
      <c r="W39" s="117" t="str">
        <f t="shared" si="109"/>
        <v/>
      </c>
      <c r="X39" s="99" t="str">
        <f t="shared" si="35"/>
        <v/>
      </c>
      <c r="Y39" s="116" t="str">
        <f t="shared" si="110"/>
        <v/>
      </c>
      <c r="Z39" s="116" t="str">
        <f t="shared" si="111"/>
        <v/>
      </c>
      <c r="AA39" s="116" t="str">
        <f t="shared" si="112"/>
        <v/>
      </c>
      <c r="AB39" s="116" t="str">
        <f t="shared" si="113"/>
        <v/>
      </c>
      <c r="AC39" s="116" t="str">
        <f t="shared" si="114"/>
        <v/>
      </c>
      <c r="AD39" s="116" t="str">
        <f t="shared" si="115"/>
        <v/>
      </c>
      <c r="AE39" s="116" t="str">
        <f t="shared" si="116"/>
        <v/>
      </c>
      <c r="AF39" s="116" t="str">
        <f t="shared" si="117"/>
        <v/>
      </c>
      <c r="AG39" s="116" t="str">
        <f t="shared" si="118"/>
        <v/>
      </c>
      <c r="AH39" s="116" t="str">
        <f t="shared" si="119"/>
        <v/>
      </c>
      <c r="AI39" s="116" t="str">
        <f t="shared" si="120"/>
        <v/>
      </c>
      <c r="AJ39" s="116" t="str">
        <f t="shared" si="121"/>
        <v/>
      </c>
      <c r="AK39" s="83"/>
      <c r="AL39" s="83"/>
      <c r="AM39" s="64" t="b">
        <f t="shared" ref="AM39:AM70" si="141">IF($A39&lt;&gt;"",IF(Y39&lt;&gt;"",IF(ABS($A39)=ABS(LEFT(Y39,2)),35*$X39,-1*$X39),0))</f>
        <v>0</v>
      </c>
      <c r="AN39" s="64" t="b">
        <f t="shared" ref="AN39:AN70" si="142">IF($A39&lt;&gt;"",IF(Z39&lt;&gt;"",IF(ABS($A39)=ABS(LEFT(Z39,2)),35*$X39,-1*$X39),0))</f>
        <v>0</v>
      </c>
      <c r="AO39" s="64" t="b">
        <f t="shared" ref="AO39:AO70" si="143">IF($A39&lt;&gt;"",IF(AA39&lt;&gt;"",IF(ABS($A39)=ABS(LEFT(AA39,2)),35*$X39,-1*$X39),0))</f>
        <v>0</v>
      </c>
      <c r="AP39" s="64" t="b">
        <f t="shared" ref="AP39:AP70" si="144">IF($A39&lt;&gt;"",IF(AB39&lt;&gt;"",IF(ABS($A39)=ABS(LEFT(AB39,2)),35*$X39,-1*$X39),0))</f>
        <v>0</v>
      </c>
      <c r="AQ39" s="64" t="b">
        <f t="shared" ref="AQ39:AQ70" si="145">IF($A39&lt;&gt;"",IF(AC39&lt;&gt;"",IF(ABS($A39)=ABS(LEFT(AC39,2)),35*$X39,-1*$X39),0))</f>
        <v>0</v>
      </c>
      <c r="AR39" s="64" t="b">
        <f t="shared" ref="AR39:AR70" si="146">IF($A39&lt;&gt;"",IF(AD39&lt;&gt;"",IF(ABS($A39)=ABS(LEFT(AD39,2)),35*$X39,-1*$X39),0))</f>
        <v>0</v>
      </c>
      <c r="AS39" s="64" t="b">
        <f t="shared" ref="AS39:AS70" si="147">IF($A39&lt;&gt;"",IF(AE39&lt;&gt;"",IF(ABS($A39)=ABS(LEFT(AE39,2)),35*$X39,-1*$X39),0))</f>
        <v>0</v>
      </c>
      <c r="AT39" s="64" t="b">
        <f t="shared" ref="AT39:AT70" si="148">IF($A39&lt;&gt;"",IF(AF39&lt;&gt;"",IF(ABS($A39)=ABS(LEFT(AF39,2)),35*$X39,-1*$X39),0))</f>
        <v>0</v>
      </c>
      <c r="AU39" s="64" t="b">
        <f t="shared" ref="AU39:AU70" si="149">IF($A39&lt;&gt;"",IF(AG39&lt;&gt;"",IF(ABS($A39)=ABS(LEFT(AG39,2)),35*$X39,-1*$X39),0))</f>
        <v>0</v>
      </c>
      <c r="AV39" s="64" t="b">
        <f t="shared" ref="AV39:AV70" si="150">IF($A39&lt;&gt;"",IF(AH39&lt;&gt;"",IF(ABS($A39)=ABS(LEFT(AH39,2)),35*$X39,-1*$X39),0))</f>
        <v>0</v>
      </c>
      <c r="AW39" s="64" t="b">
        <f t="shared" ref="AW39:AW70" si="151">IF($A39&lt;&gt;"",IF(AI39&lt;&gt;"",IF(ABS($A39)=ABS(LEFT(AI39,2)),35*$X39,-1*$X39),0))</f>
        <v>0</v>
      </c>
      <c r="AX39" s="64" t="b">
        <f t="shared" ref="AX39:AX70" si="152">IF($A39&lt;&gt;"",IF(AJ39&lt;&gt;"",IF(ABS($A39)=ABS(LEFT(AJ39,2)),35*$X39,-1*$X39),0))</f>
        <v>0</v>
      </c>
      <c r="AY39" s="64" t="b">
        <f t="shared" ref="AY39:AY70" si="153">IF($A39&lt;&gt;"",IF(AK39&lt;&gt;"",IF(ABS($A39)=ABS(LEFT(AK39,2)),35*$X39,-1*$X39),0))</f>
        <v>0</v>
      </c>
      <c r="AZ39" s="64" t="b">
        <f t="shared" ref="AZ39:AZ70" si="154">IF($A39&lt;&gt;"",IF(AL39&lt;&gt;"",IF(ABS($A39)=ABS(LEFT(AL39,2)),35*$X39,-1*$X39),0))</f>
        <v>0</v>
      </c>
      <c r="BA39" s="13">
        <f t="shared" si="28"/>
        <v>0</v>
      </c>
      <c r="BB39" s="65">
        <f t="shared" si="108"/>
        <v>1</v>
      </c>
      <c r="BC39" s="122" t="str">
        <f t="shared" si="36"/>
        <v/>
      </c>
      <c r="BD39" s="116" t="str">
        <f t="shared" si="122"/>
        <v/>
      </c>
      <c r="BE39" s="116" t="str">
        <f t="shared" si="123"/>
        <v/>
      </c>
      <c r="BF39" s="116" t="str">
        <f t="shared" si="124"/>
        <v/>
      </c>
      <c r="BG39" s="116" t="str">
        <f t="shared" si="125"/>
        <v/>
      </c>
      <c r="BH39" s="116" t="str">
        <f t="shared" si="126"/>
        <v/>
      </c>
      <c r="BI39" s="116" t="str">
        <f t="shared" si="127"/>
        <v/>
      </c>
      <c r="BJ39" s="116" t="str">
        <f t="shared" si="128"/>
        <v/>
      </c>
      <c r="BK39" s="116" t="str">
        <f t="shared" si="129"/>
        <v/>
      </c>
      <c r="BL39" s="116" t="str">
        <f t="shared" si="130"/>
        <v/>
      </c>
      <c r="BM39" s="116" t="str">
        <f t="shared" si="131"/>
        <v/>
      </c>
      <c r="BN39" s="116" t="str">
        <f t="shared" si="132"/>
        <v/>
      </c>
      <c r="BO39" s="116" t="str">
        <f t="shared" si="133"/>
        <v/>
      </c>
      <c r="BP39" s="83"/>
      <c r="BQ39" s="83"/>
      <c r="BR39" s="64" t="b">
        <f t="shared" si="37"/>
        <v>0</v>
      </c>
      <c r="BS39" s="64" t="b">
        <f t="shared" si="38"/>
        <v>0</v>
      </c>
      <c r="BT39" s="64" t="b">
        <f t="shared" si="39"/>
        <v>0</v>
      </c>
      <c r="BU39" s="64" t="b">
        <f t="shared" si="40"/>
        <v>0</v>
      </c>
      <c r="BV39" s="64" t="b">
        <f t="shared" si="41"/>
        <v>0</v>
      </c>
      <c r="BW39" s="64" t="b">
        <f t="shared" si="42"/>
        <v>0</v>
      </c>
      <c r="BX39" s="64" t="b">
        <f t="shared" si="43"/>
        <v>0</v>
      </c>
      <c r="BY39" s="64" t="b">
        <f t="shared" si="44"/>
        <v>0</v>
      </c>
      <c r="BZ39" s="64" t="b">
        <f t="shared" si="45"/>
        <v>0</v>
      </c>
      <c r="CA39" s="64" t="b">
        <f t="shared" si="46"/>
        <v>0</v>
      </c>
      <c r="CB39" s="64" t="b">
        <f t="shared" si="47"/>
        <v>0</v>
      </c>
      <c r="CC39" s="64" t="b">
        <f t="shared" si="48"/>
        <v>0</v>
      </c>
      <c r="CD39" s="64" t="b">
        <f t="shared" si="49"/>
        <v>0</v>
      </c>
      <c r="CE39" s="64" t="b">
        <f t="shared" si="50"/>
        <v>0</v>
      </c>
      <c r="CF39" s="99">
        <f>IF(CG39&lt;0,1,0)</f>
        <v>0</v>
      </c>
      <c r="CG39" s="13">
        <f t="shared" si="52"/>
        <v>0</v>
      </c>
      <c r="CH39" s="11">
        <f t="shared" si="34"/>
        <v>0</v>
      </c>
      <c r="CI39" s="11">
        <f t="shared" si="138"/>
        <v>0</v>
      </c>
      <c r="CJ39" s="61">
        <f t="shared" si="53"/>
        <v>0</v>
      </c>
      <c r="CK39" s="61">
        <f t="shared" si="139"/>
        <v>0</v>
      </c>
      <c r="CL39" s="61">
        <f t="shared" si="140"/>
        <v>0</v>
      </c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4"/>
      <c r="DA39" s="5"/>
      <c r="DB39" s="5"/>
      <c r="DC39"/>
      <c r="DD39"/>
      <c r="DE39" s="86"/>
      <c r="DF39"/>
      <c r="DG39"/>
      <c r="DH39"/>
      <c r="DI39" s="37"/>
      <c r="DJ39" s="7"/>
      <c r="DK39"/>
      <c r="DL39"/>
      <c r="DM39"/>
      <c r="DN39"/>
      <c r="DO39"/>
      <c r="DP39"/>
      <c r="DQ39"/>
      <c r="DR39"/>
      <c r="DS39"/>
      <c r="DT39"/>
      <c r="DU39"/>
      <c r="DV39"/>
      <c r="DW39" s="7"/>
      <c r="DX39"/>
      <c r="DY39"/>
      <c r="DZ39"/>
      <c r="EA39"/>
      <c r="EB39"/>
      <c r="EC39"/>
      <c r="ED39" s="10">
        <f t="shared" ca="1" si="3"/>
        <v>6</v>
      </c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</row>
    <row r="40" spans="1:166" s="15" customFormat="1" x14ac:dyDescent="0.2">
      <c r="A40" s="79"/>
      <c r="B40" s="65" t="str">
        <f t="shared" si="134"/>
        <v/>
      </c>
      <c r="C40" s="7" t="str">
        <f t="shared" si="106"/>
        <v/>
      </c>
      <c r="D40" s="64">
        <f t="shared" si="107"/>
        <v>0</v>
      </c>
      <c r="E40" s="7" t="str">
        <f t="shared" si="135"/>
        <v>,,,,,,,,,,,,</v>
      </c>
      <c r="F40" s="75" t="str">
        <f t="shared" si="136"/>
        <v/>
      </c>
      <c r="G40" s="150" t="str">
        <f>IF(COUNTIF($F$5:$F40,"0")=0,"X","No")</f>
        <v>X</v>
      </c>
      <c r="H40" s="150" t="str">
        <f>IF(COUNTIF($F$5:$F40,"1")=0,"X","No")</f>
        <v>X</v>
      </c>
      <c r="I40" s="150" t="str">
        <f>IF(COUNTIF($F$5:$F40,"2")=0,"X","No")</f>
        <v>X</v>
      </c>
      <c r="J40" s="150" t="str">
        <f>IF(COUNTIF($F$5:$F40,"3")=0,"X","No")</f>
        <v>X</v>
      </c>
      <c r="K40" s="150" t="str">
        <f>IF(COUNTIF($F$5:$F40,"4")=0,"X","No")</f>
        <v>X</v>
      </c>
      <c r="L40" s="150" t="str">
        <f>IF(COUNTIF($F$5:$F40,"5")=0,"X","No")</f>
        <v>X</v>
      </c>
      <c r="M40" s="150" t="str">
        <f>IF(COUNTIF($F$5:$F40,"6")=0,"X","No")</f>
        <v>X</v>
      </c>
      <c r="N40" s="150" t="str">
        <f>IF(COUNTIF($F$5:$F40,"7")=0,"X","No")</f>
        <v>X</v>
      </c>
      <c r="O40" s="150" t="str">
        <f>IF(COUNTIF($F$5:$F40,"8")=0,"X","No")</f>
        <v>X</v>
      </c>
      <c r="P40" s="150" t="str">
        <f>IF(COUNTIF($F$5:$F40,"9")=0,"X","No")</f>
        <v>X</v>
      </c>
      <c r="Q40" s="159">
        <f t="shared" si="6"/>
        <v>10</v>
      </c>
      <c r="R40" s="161">
        <f t="shared" si="7"/>
        <v>0</v>
      </c>
      <c r="S40" s="161" t="str">
        <f t="shared" si="32"/>
        <v>Y</v>
      </c>
      <c r="T40" s="143" t="str">
        <f>IF($A39&lt;&gt;"",COUNTIF($F$35:F40,F40),"")</f>
        <v/>
      </c>
      <c r="U40" s="144" t="str">
        <f t="shared" si="137"/>
        <v/>
      </c>
      <c r="V40" s="64" t="str">
        <f t="shared" si="13"/>
        <v/>
      </c>
      <c r="W40" s="117" t="str">
        <f t="shared" si="109"/>
        <v/>
      </c>
      <c r="X40" s="99" t="str">
        <f t="shared" si="35"/>
        <v/>
      </c>
      <c r="Y40" s="116" t="str">
        <f t="shared" si="110"/>
        <v/>
      </c>
      <c r="Z40" s="116" t="str">
        <f t="shared" si="111"/>
        <v/>
      </c>
      <c r="AA40" s="116" t="str">
        <f t="shared" si="112"/>
        <v/>
      </c>
      <c r="AB40" s="116" t="str">
        <f t="shared" si="113"/>
        <v/>
      </c>
      <c r="AC40" s="116" t="str">
        <f t="shared" si="114"/>
        <v/>
      </c>
      <c r="AD40" s="116" t="str">
        <f t="shared" si="115"/>
        <v/>
      </c>
      <c r="AE40" s="116" t="str">
        <f t="shared" si="116"/>
        <v/>
      </c>
      <c r="AF40" s="116" t="str">
        <f t="shared" si="117"/>
        <v/>
      </c>
      <c r="AG40" s="116" t="str">
        <f t="shared" si="118"/>
        <v/>
      </c>
      <c r="AH40" s="116" t="str">
        <f t="shared" si="119"/>
        <v/>
      </c>
      <c r="AI40" s="116" t="str">
        <f t="shared" si="120"/>
        <v/>
      </c>
      <c r="AJ40" s="116" t="str">
        <f t="shared" si="121"/>
        <v/>
      </c>
      <c r="AK40" s="83"/>
      <c r="AL40" s="83"/>
      <c r="AM40" s="64" t="b">
        <f t="shared" si="141"/>
        <v>0</v>
      </c>
      <c r="AN40" s="64" t="b">
        <f t="shared" si="142"/>
        <v>0</v>
      </c>
      <c r="AO40" s="64" t="b">
        <f t="shared" si="143"/>
        <v>0</v>
      </c>
      <c r="AP40" s="64" t="b">
        <f t="shared" si="144"/>
        <v>0</v>
      </c>
      <c r="AQ40" s="64" t="b">
        <f t="shared" si="145"/>
        <v>0</v>
      </c>
      <c r="AR40" s="64" t="b">
        <f t="shared" si="146"/>
        <v>0</v>
      </c>
      <c r="AS40" s="64" t="b">
        <f t="shared" si="147"/>
        <v>0</v>
      </c>
      <c r="AT40" s="64" t="b">
        <f t="shared" si="148"/>
        <v>0</v>
      </c>
      <c r="AU40" s="64" t="b">
        <f t="shared" si="149"/>
        <v>0</v>
      </c>
      <c r="AV40" s="64" t="b">
        <f t="shared" si="150"/>
        <v>0</v>
      </c>
      <c r="AW40" s="64" t="b">
        <f t="shared" si="151"/>
        <v>0</v>
      </c>
      <c r="AX40" s="64" t="b">
        <f t="shared" si="152"/>
        <v>0</v>
      </c>
      <c r="AY40" s="64" t="b">
        <f t="shared" si="153"/>
        <v>0</v>
      </c>
      <c r="AZ40" s="64" t="b">
        <f t="shared" si="154"/>
        <v>0</v>
      </c>
      <c r="BA40" s="13">
        <f t="shared" ref="BA40:BA71" si="155">IF(A40&lt;&gt;"",IF(OR(CJ39&lt;&gt;0,CK39&lt;&gt;0),0,SUM(AM40:AX40)),0)</f>
        <v>0</v>
      </c>
      <c r="BB40" s="65">
        <f t="shared" si="108"/>
        <v>1</v>
      </c>
      <c r="BC40" s="122" t="str">
        <f t="shared" si="36"/>
        <v/>
      </c>
      <c r="BD40" s="116" t="str">
        <f t="shared" si="122"/>
        <v/>
      </c>
      <c r="BE40" s="116" t="str">
        <f t="shared" si="123"/>
        <v/>
      </c>
      <c r="BF40" s="116" t="str">
        <f t="shared" si="124"/>
        <v/>
      </c>
      <c r="BG40" s="116" t="str">
        <f t="shared" si="125"/>
        <v/>
      </c>
      <c r="BH40" s="116" t="str">
        <f t="shared" si="126"/>
        <v/>
      </c>
      <c r="BI40" s="116" t="str">
        <f t="shared" si="127"/>
        <v/>
      </c>
      <c r="BJ40" s="116" t="str">
        <f t="shared" si="128"/>
        <v/>
      </c>
      <c r="BK40" s="116" t="str">
        <f t="shared" si="129"/>
        <v/>
      </c>
      <c r="BL40" s="116" t="str">
        <f t="shared" si="130"/>
        <v/>
      </c>
      <c r="BM40" s="116" t="str">
        <f t="shared" si="131"/>
        <v/>
      </c>
      <c r="BN40" s="116" t="str">
        <f t="shared" si="132"/>
        <v/>
      </c>
      <c r="BO40" s="116" t="str">
        <f t="shared" si="133"/>
        <v/>
      </c>
      <c r="BP40" s="83"/>
      <c r="BQ40" s="83"/>
      <c r="BR40" s="64" t="b">
        <f t="shared" si="37"/>
        <v>0</v>
      </c>
      <c r="BS40" s="64" t="b">
        <f t="shared" si="38"/>
        <v>0</v>
      </c>
      <c r="BT40" s="64" t="b">
        <f t="shared" si="39"/>
        <v>0</v>
      </c>
      <c r="BU40" s="64" t="b">
        <f t="shared" si="40"/>
        <v>0</v>
      </c>
      <c r="BV40" s="64" t="b">
        <f t="shared" si="41"/>
        <v>0</v>
      </c>
      <c r="BW40" s="64" t="b">
        <f t="shared" si="42"/>
        <v>0</v>
      </c>
      <c r="BX40" s="64" t="b">
        <f t="shared" si="43"/>
        <v>0</v>
      </c>
      <c r="BY40" s="64" t="b">
        <f t="shared" si="44"/>
        <v>0</v>
      </c>
      <c r="BZ40" s="64" t="b">
        <f t="shared" si="45"/>
        <v>0</v>
      </c>
      <c r="CA40" s="64" t="b">
        <f t="shared" si="46"/>
        <v>0</v>
      </c>
      <c r="CB40" s="64" t="b">
        <f t="shared" si="47"/>
        <v>0</v>
      </c>
      <c r="CC40" s="64" t="b">
        <f t="shared" si="48"/>
        <v>0</v>
      </c>
      <c r="CD40" s="64" t="b">
        <f t="shared" si="49"/>
        <v>0</v>
      </c>
      <c r="CE40" s="64" t="b">
        <f t="shared" si="50"/>
        <v>0</v>
      </c>
      <c r="CF40" s="99">
        <f t="shared" ref="CF40:CF71" si="156">IF(CG40&lt;0,CF39+1,0)</f>
        <v>0</v>
      </c>
      <c r="CG40" s="13">
        <f t="shared" si="52"/>
        <v>0</v>
      </c>
      <c r="CH40" s="11">
        <f t="shared" si="34"/>
        <v>0</v>
      </c>
      <c r="CI40" s="11">
        <f t="shared" si="138"/>
        <v>0</v>
      </c>
      <c r="CJ40" s="61">
        <f t="shared" si="53"/>
        <v>0</v>
      </c>
      <c r="CK40" s="61">
        <f t="shared" si="139"/>
        <v>0</v>
      </c>
      <c r="CL40" s="61">
        <f t="shared" si="140"/>
        <v>0</v>
      </c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4"/>
      <c r="DA40" s="5"/>
      <c r="DB40" s="5"/>
      <c r="DC40"/>
      <c r="DD40"/>
      <c r="DE40" s="86"/>
      <c r="DF40"/>
      <c r="DG40"/>
      <c r="DH40"/>
      <c r="DI40" s="37"/>
      <c r="DJ40" s="7"/>
      <c r="DK40"/>
      <c r="DL40"/>
      <c r="DM40"/>
      <c r="DN40"/>
      <c r="DO40"/>
      <c r="DP40"/>
      <c r="DQ40"/>
      <c r="DR40"/>
      <c r="DS40"/>
      <c r="DT40"/>
      <c r="DU40"/>
      <c r="DV40"/>
      <c r="DW40" s="7"/>
      <c r="DX40"/>
      <c r="DY40"/>
      <c r="DZ40"/>
      <c r="EA40"/>
      <c r="EB40"/>
      <c r="EC40"/>
      <c r="ED40" s="10">
        <f t="shared" ca="1" si="3"/>
        <v>27</v>
      </c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</row>
    <row r="41" spans="1:166" s="15" customFormat="1" x14ac:dyDescent="0.2">
      <c r="A41" s="79"/>
      <c r="B41" s="65" t="str">
        <f t="shared" si="134"/>
        <v/>
      </c>
      <c r="C41" s="7" t="str">
        <f t="shared" si="106"/>
        <v/>
      </c>
      <c r="D41" s="64">
        <f t="shared" si="107"/>
        <v>0</v>
      </c>
      <c r="E41" s="7" t="str">
        <f t="shared" si="135"/>
        <v>,,,,,,,,,,,,</v>
      </c>
      <c r="F41" s="75" t="str">
        <f t="shared" si="136"/>
        <v/>
      </c>
      <c r="G41" s="150" t="str">
        <f>IF(COUNTIF($F$5:$F41,"0")=0,"X","No")</f>
        <v>X</v>
      </c>
      <c r="H41" s="150" t="str">
        <f>IF(COUNTIF($F$5:$F41,"1")=0,"X","No")</f>
        <v>X</v>
      </c>
      <c r="I41" s="150" t="str">
        <f>IF(COUNTIF($F$5:$F41,"2")=0,"X","No")</f>
        <v>X</v>
      </c>
      <c r="J41" s="150" t="str">
        <f>IF(COUNTIF($F$5:$F41,"3")=0,"X","No")</f>
        <v>X</v>
      </c>
      <c r="K41" s="150" t="str">
        <f>IF(COUNTIF($F$5:$F41,"4")=0,"X","No")</f>
        <v>X</v>
      </c>
      <c r="L41" s="150" t="str">
        <f>IF(COUNTIF($F$5:$F41,"5")=0,"X","No")</f>
        <v>X</v>
      </c>
      <c r="M41" s="150" t="str">
        <f>IF(COUNTIF($F$5:$F41,"6")=0,"X","No")</f>
        <v>X</v>
      </c>
      <c r="N41" s="150" t="str">
        <f>IF(COUNTIF($F$5:$F41,"7")=0,"X","No")</f>
        <v>X</v>
      </c>
      <c r="O41" s="150" t="str">
        <f>IF(COUNTIF($F$5:$F41,"8")=0,"X","No")</f>
        <v>X</v>
      </c>
      <c r="P41" s="150" t="str">
        <f>IF(COUNTIF($F$5:$F41,"9")=0,"X","No")</f>
        <v>X</v>
      </c>
      <c r="Q41" s="159">
        <f t="shared" si="6"/>
        <v>10</v>
      </c>
      <c r="R41" s="161">
        <f t="shared" si="7"/>
        <v>0</v>
      </c>
      <c r="S41" s="161" t="str">
        <f t="shared" si="32"/>
        <v>Y</v>
      </c>
      <c r="T41" s="143" t="str">
        <f>IF($A40&lt;&gt;"",COUNTIF($F$35:F41,F41),"")</f>
        <v/>
      </c>
      <c r="U41" s="144" t="str">
        <f t="shared" si="137"/>
        <v/>
      </c>
      <c r="V41" s="64" t="str">
        <f t="shared" si="13"/>
        <v/>
      </c>
      <c r="W41" s="117" t="str">
        <f t="shared" si="109"/>
        <v/>
      </c>
      <c r="X41" s="99" t="str">
        <f t="shared" si="35"/>
        <v/>
      </c>
      <c r="Y41" s="116" t="str">
        <f t="shared" si="110"/>
        <v/>
      </c>
      <c r="Z41" s="116" t="str">
        <f t="shared" si="111"/>
        <v/>
      </c>
      <c r="AA41" s="116" t="str">
        <f t="shared" si="112"/>
        <v/>
      </c>
      <c r="AB41" s="116" t="str">
        <f t="shared" si="113"/>
        <v/>
      </c>
      <c r="AC41" s="116" t="str">
        <f t="shared" si="114"/>
        <v/>
      </c>
      <c r="AD41" s="116" t="str">
        <f t="shared" si="115"/>
        <v/>
      </c>
      <c r="AE41" s="116" t="str">
        <f t="shared" si="116"/>
        <v/>
      </c>
      <c r="AF41" s="116" t="str">
        <f t="shared" si="117"/>
        <v/>
      </c>
      <c r="AG41" s="116" t="str">
        <f t="shared" si="118"/>
        <v/>
      </c>
      <c r="AH41" s="116" t="str">
        <f t="shared" si="119"/>
        <v/>
      </c>
      <c r="AI41" s="116" t="str">
        <f t="shared" si="120"/>
        <v/>
      </c>
      <c r="AJ41" s="116" t="str">
        <f t="shared" si="121"/>
        <v/>
      </c>
      <c r="AK41" s="83"/>
      <c r="AL41" s="83"/>
      <c r="AM41" s="64" t="b">
        <f t="shared" si="141"/>
        <v>0</v>
      </c>
      <c r="AN41" s="64" t="b">
        <f t="shared" si="142"/>
        <v>0</v>
      </c>
      <c r="AO41" s="64" t="b">
        <f t="shared" si="143"/>
        <v>0</v>
      </c>
      <c r="AP41" s="64" t="b">
        <f t="shared" si="144"/>
        <v>0</v>
      </c>
      <c r="AQ41" s="64" t="b">
        <f t="shared" si="145"/>
        <v>0</v>
      </c>
      <c r="AR41" s="64" t="b">
        <f t="shared" si="146"/>
        <v>0</v>
      </c>
      <c r="AS41" s="64" t="b">
        <f t="shared" si="147"/>
        <v>0</v>
      </c>
      <c r="AT41" s="64" t="b">
        <f t="shared" si="148"/>
        <v>0</v>
      </c>
      <c r="AU41" s="64" t="b">
        <f t="shared" si="149"/>
        <v>0</v>
      </c>
      <c r="AV41" s="64" t="b">
        <f t="shared" si="150"/>
        <v>0</v>
      </c>
      <c r="AW41" s="64" t="b">
        <f t="shared" si="151"/>
        <v>0</v>
      </c>
      <c r="AX41" s="64" t="b">
        <f t="shared" si="152"/>
        <v>0</v>
      </c>
      <c r="AY41" s="64" t="b">
        <f t="shared" si="153"/>
        <v>0</v>
      </c>
      <c r="AZ41" s="64" t="b">
        <f t="shared" si="154"/>
        <v>0</v>
      </c>
      <c r="BA41" s="13">
        <f t="shared" si="155"/>
        <v>0</v>
      </c>
      <c r="BB41" s="65">
        <f t="shared" si="108"/>
        <v>1</v>
      </c>
      <c r="BC41" s="122" t="str">
        <f t="shared" si="36"/>
        <v/>
      </c>
      <c r="BD41" s="116" t="str">
        <f t="shared" si="122"/>
        <v/>
      </c>
      <c r="BE41" s="116" t="str">
        <f t="shared" si="123"/>
        <v/>
      </c>
      <c r="BF41" s="116" t="str">
        <f t="shared" si="124"/>
        <v/>
      </c>
      <c r="BG41" s="116" t="str">
        <f t="shared" si="125"/>
        <v/>
      </c>
      <c r="BH41" s="116" t="str">
        <f t="shared" si="126"/>
        <v/>
      </c>
      <c r="BI41" s="116" t="str">
        <f t="shared" si="127"/>
        <v/>
      </c>
      <c r="BJ41" s="116" t="str">
        <f t="shared" si="128"/>
        <v/>
      </c>
      <c r="BK41" s="116" t="str">
        <f t="shared" si="129"/>
        <v/>
      </c>
      <c r="BL41" s="116" t="str">
        <f t="shared" si="130"/>
        <v/>
      </c>
      <c r="BM41" s="116" t="str">
        <f t="shared" si="131"/>
        <v/>
      </c>
      <c r="BN41" s="116" t="str">
        <f t="shared" si="132"/>
        <v/>
      </c>
      <c r="BO41" s="116" t="str">
        <f t="shared" si="133"/>
        <v/>
      </c>
      <c r="BP41" s="76"/>
      <c r="BQ41" s="76"/>
      <c r="BR41" s="64" t="b">
        <f t="shared" si="37"/>
        <v>0</v>
      </c>
      <c r="BS41" s="64" t="b">
        <f t="shared" si="38"/>
        <v>0</v>
      </c>
      <c r="BT41" s="64" t="b">
        <f t="shared" si="39"/>
        <v>0</v>
      </c>
      <c r="BU41" s="64" t="b">
        <f t="shared" si="40"/>
        <v>0</v>
      </c>
      <c r="BV41" s="64" t="b">
        <f t="shared" si="41"/>
        <v>0</v>
      </c>
      <c r="BW41" s="64" t="b">
        <f t="shared" si="42"/>
        <v>0</v>
      </c>
      <c r="BX41" s="64" t="b">
        <f t="shared" si="43"/>
        <v>0</v>
      </c>
      <c r="BY41" s="64" t="b">
        <f t="shared" si="44"/>
        <v>0</v>
      </c>
      <c r="BZ41" s="64" t="b">
        <f t="shared" si="45"/>
        <v>0</v>
      </c>
      <c r="CA41" s="64" t="b">
        <f t="shared" si="46"/>
        <v>0</v>
      </c>
      <c r="CB41" s="64" t="b">
        <f t="shared" si="47"/>
        <v>0</v>
      </c>
      <c r="CC41" s="64" t="b">
        <f t="shared" si="48"/>
        <v>0</v>
      </c>
      <c r="CD41" s="64" t="b">
        <f t="shared" si="49"/>
        <v>0</v>
      </c>
      <c r="CE41" s="64" t="b">
        <f t="shared" si="50"/>
        <v>0</v>
      </c>
      <c r="CF41" s="99">
        <f t="shared" si="156"/>
        <v>0</v>
      </c>
      <c r="CG41" s="13">
        <f t="shared" si="52"/>
        <v>0</v>
      </c>
      <c r="CH41" s="11">
        <f t="shared" si="34"/>
        <v>0</v>
      </c>
      <c r="CI41" s="11">
        <f t="shared" si="138"/>
        <v>0</v>
      </c>
      <c r="CJ41" s="61">
        <f t="shared" si="53"/>
        <v>0</v>
      </c>
      <c r="CK41" s="61">
        <f t="shared" si="139"/>
        <v>0</v>
      </c>
      <c r="CL41" s="61">
        <f t="shared" si="140"/>
        <v>0</v>
      </c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4"/>
      <c r="DA41" s="5"/>
      <c r="DB41" s="5"/>
      <c r="DC41"/>
      <c r="DD41"/>
      <c r="DE41" s="86"/>
      <c r="DF41"/>
      <c r="DG41"/>
      <c r="DH41"/>
      <c r="DI41" s="37"/>
      <c r="DJ41" s="7"/>
      <c r="DK41"/>
      <c r="DL41"/>
      <c r="DM41"/>
      <c r="DN41"/>
      <c r="DO41"/>
      <c r="DP41"/>
      <c r="DQ41"/>
      <c r="DR41"/>
      <c r="DS41"/>
      <c r="DT41"/>
      <c r="DU41"/>
      <c r="DV41"/>
      <c r="DW41" s="7"/>
      <c r="DX41"/>
      <c r="DY41"/>
      <c r="DZ41"/>
      <c r="EA41"/>
      <c r="EB41"/>
      <c r="EC41"/>
      <c r="ED41" s="10">
        <f t="shared" ca="1" si="3"/>
        <v>14</v>
      </c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</row>
    <row r="42" spans="1:166" s="15" customFormat="1" x14ac:dyDescent="0.2">
      <c r="A42" s="79"/>
      <c r="B42" s="65" t="str">
        <f t="shared" si="134"/>
        <v/>
      </c>
      <c r="C42" s="7" t="str">
        <f t="shared" si="106"/>
        <v/>
      </c>
      <c r="D42" s="64">
        <f t="shared" si="107"/>
        <v>0</v>
      </c>
      <c r="E42" s="7" t="str">
        <f t="shared" si="135"/>
        <v>,,,,,,,,,,,,</v>
      </c>
      <c r="F42" s="75" t="str">
        <f t="shared" si="136"/>
        <v/>
      </c>
      <c r="G42" s="150" t="str">
        <f>IF(COUNTIF($F$5:$F42,"0")=0,"X","No")</f>
        <v>X</v>
      </c>
      <c r="H42" s="150" t="str">
        <f>IF(COUNTIF($F$5:$F42,"1")=0,"X","No")</f>
        <v>X</v>
      </c>
      <c r="I42" s="150" t="str">
        <f>IF(COUNTIF($F$5:$F42,"2")=0,"X","No")</f>
        <v>X</v>
      </c>
      <c r="J42" s="150" t="str">
        <f>IF(COUNTIF($F$5:$F42,"3")=0,"X","No")</f>
        <v>X</v>
      </c>
      <c r="K42" s="150" t="str">
        <f>IF(COUNTIF($F$5:$F42,"4")=0,"X","No")</f>
        <v>X</v>
      </c>
      <c r="L42" s="150" t="str">
        <f>IF(COUNTIF($F$5:$F42,"5")=0,"X","No")</f>
        <v>X</v>
      </c>
      <c r="M42" s="150" t="str">
        <f>IF(COUNTIF($F$5:$F42,"6")=0,"X","No")</f>
        <v>X</v>
      </c>
      <c r="N42" s="150" t="str">
        <f>IF(COUNTIF($F$5:$F42,"7")=0,"X","No")</f>
        <v>X</v>
      </c>
      <c r="O42" s="150" t="str">
        <f>IF(COUNTIF($F$5:$F42,"8")=0,"X","No")</f>
        <v>X</v>
      </c>
      <c r="P42" s="150" t="str">
        <f>IF(COUNTIF($F$5:$F42,"9")=0,"X","No")</f>
        <v>X</v>
      </c>
      <c r="Q42" s="159">
        <f t="shared" si="6"/>
        <v>10</v>
      </c>
      <c r="R42" s="161">
        <f t="shared" si="7"/>
        <v>0</v>
      </c>
      <c r="S42" s="161" t="str">
        <f t="shared" si="32"/>
        <v>Y</v>
      </c>
      <c r="T42" s="143" t="str">
        <f>IF($A41&lt;&gt;"",COUNTIF($F$35:F42,F42),"")</f>
        <v/>
      </c>
      <c r="U42" s="144" t="str">
        <f t="shared" si="137"/>
        <v/>
      </c>
      <c r="V42" s="64" t="str">
        <f t="shared" si="13"/>
        <v/>
      </c>
      <c r="W42" s="117" t="str">
        <f t="shared" si="109"/>
        <v/>
      </c>
      <c r="X42" s="99" t="str">
        <f t="shared" si="35"/>
        <v/>
      </c>
      <c r="Y42" s="116" t="str">
        <f t="shared" si="110"/>
        <v/>
      </c>
      <c r="Z42" s="116" t="str">
        <f t="shared" si="111"/>
        <v/>
      </c>
      <c r="AA42" s="116" t="str">
        <f t="shared" si="112"/>
        <v/>
      </c>
      <c r="AB42" s="116" t="str">
        <f t="shared" si="113"/>
        <v/>
      </c>
      <c r="AC42" s="116" t="str">
        <f t="shared" si="114"/>
        <v/>
      </c>
      <c r="AD42" s="116" t="str">
        <f t="shared" si="115"/>
        <v/>
      </c>
      <c r="AE42" s="116" t="str">
        <f t="shared" si="116"/>
        <v/>
      </c>
      <c r="AF42" s="116" t="str">
        <f t="shared" si="117"/>
        <v/>
      </c>
      <c r="AG42" s="116" t="str">
        <f t="shared" si="118"/>
        <v/>
      </c>
      <c r="AH42" s="116" t="str">
        <f t="shared" si="119"/>
        <v/>
      </c>
      <c r="AI42" s="116" t="str">
        <f t="shared" si="120"/>
        <v/>
      </c>
      <c r="AJ42" s="116" t="str">
        <f t="shared" si="121"/>
        <v/>
      </c>
      <c r="AK42" s="83"/>
      <c r="AL42" s="83"/>
      <c r="AM42" s="64" t="b">
        <f t="shared" si="141"/>
        <v>0</v>
      </c>
      <c r="AN42" s="64" t="b">
        <f t="shared" si="142"/>
        <v>0</v>
      </c>
      <c r="AO42" s="64" t="b">
        <f t="shared" si="143"/>
        <v>0</v>
      </c>
      <c r="AP42" s="64" t="b">
        <f t="shared" si="144"/>
        <v>0</v>
      </c>
      <c r="AQ42" s="64" t="b">
        <f t="shared" si="145"/>
        <v>0</v>
      </c>
      <c r="AR42" s="64" t="b">
        <f t="shared" si="146"/>
        <v>0</v>
      </c>
      <c r="AS42" s="64" t="b">
        <f t="shared" si="147"/>
        <v>0</v>
      </c>
      <c r="AT42" s="64" t="b">
        <f t="shared" si="148"/>
        <v>0</v>
      </c>
      <c r="AU42" s="64" t="b">
        <f t="shared" si="149"/>
        <v>0</v>
      </c>
      <c r="AV42" s="64" t="b">
        <f t="shared" si="150"/>
        <v>0</v>
      </c>
      <c r="AW42" s="64" t="b">
        <f t="shared" si="151"/>
        <v>0</v>
      </c>
      <c r="AX42" s="64" t="b">
        <f t="shared" si="152"/>
        <v>0</v>
      </c>
      <c r="AY42" s="64" t="b">
        <f t="shared" si="153"/>
        <v>0</v>
      </c>
      <c r="AZ42" s="64" t="b">
        <f t="shared" si="154"/>
        <v>0</v>
      </c>
      <c r="BA42" s="13">
        <f t="shared" si="155"/>
        <v>0</v>
      </c>
      <c r="BB42" s="65">
        <f t="shared" si="108"/>
        <v>1</v>
      </c>
      <c r="BC42" s="122" t="str">
        <f t="shared" si="36"/>
        <v/>
      </c>
      <c r="BD42" s="116" t="str">
        <f t="shared" si="122"/>
        <v/>
      </c>
      <c r="BE42" s="116" t="str">
        <f t="shared" si="123"/>
        <v/>
      </c>
      <c r="BF42" s="116" t="str">
        <f t="shared" si="124"/>
        <v/>
      </c>
      <c r="BG42" s="116" t="str">
        <f t="shared" si="125"/>
        <v/>
      </c>
      <c r="BH42" s="116" t="str">
        <f t="shared" si="126"/>
        <v/>
      </c>
      <c r="BI42" s="116" t="str">
        <f t="shared" si="127"/>
        <v/>
      </c>
      <c r="BJ42" s="116" t="str">
        <f t="shared" si="128"/>
        <v/>
      </c>
      <c r="BK42" s="116" t="str">
        <f t="shared" si="129"/>
        <v/>
      </c>
      <c r="BL42" s="116" t="str">
        <f t="shared" si="130"/>
        <v/>
      </c>
      <c r="BM42" s="116" t="str">
        <f t="shared" si="131"/>
        <v/>
      </c>
      <c r="BN42" s="116" t="str">
        <f t="shared" si="132"/>
        <v/>
      </c>
      <c r="BO42" s="116" t="str">
        <f t="shared" si="133"/>
        <v/>
      </c>
      <c r="BP42" s="76"/>
      <c r="BQ42" s="76"/>
      <c r="BR42" s="64" t="b">
        <f t="shared" si="37"/>
        <v>0</v>
      </c>
      <c r="BS42" s="64" t="b">
        <f t="shared" si="38"/>
        <v>0</v>
      </c>
      <c r="BT42" s="64" t="b">
        <f t="shared" si="39"/>
        <v>0</v>
      </c>
      <c r="BU42" s="64" t="b">
        <f t="shared" si="40"/>
        <v>0</v>
      </c>
      <c r="BV42" s="64" t="b">
        <f t="shared" si="41"/>
        <v>0</v>
      </c>
      <c r="BW42" s="64" t="b">
        <f t="shared" si="42"/>
        <v>0</v>
      </c>
      <c r="BX42" s="64" t="b">
        <f t="shared" si="43"/>
        <v>0</v>
      </c>
      <c r="BY42" s="64" t="b">
        <f t="shared" si="44"/>
        <v>0</v>
      </c>
      <c r="BZ42" s="64" t="b">
        <f t="shared" si="45"/>
        <v>0</v>
      </c>
      <c r="CA42" s="64" t="b">
        <f t="shared" si="46"/>
        <v>0</v>
      </c>
      <c r="CB42" s="64" t="b">
        <f t="shared" si="47"/>
        <v>0</v>
      </c>
      <c r="CC42" s="64" t="b">
        <f t="shared" si="48"/>
        <v>0</v>
      </c>
      <c r="CD42" s="64" t="b">
        <f t="shared" si="49"/>
        <v>0</v>
      </c>
      <c r="CE42" s="64" t="b">
        <f t="shared" si="50"/>
        <v>0</v>
      </c>
      <c r="CF42" s="99">
        <f t="shared" si="156"/>
        <v>0</v>
      </c>
      <c r="CG42" s="13">
        <f t="shared" si="52"/>
        <v>0</v>
      </c>
      <c r="CH42" s="11">
        <f t="shared" si="34"/>
        <v>0</v>
      </c>
      <c r="CI42" s="11">
        <f t="shared" si="138"/>
        <v>0</v>
      </c>
      <c r="CJ42" s="61">
        <f t="shared" si="53"/>
        <v>0</v>
      </c>
      <c r="CK42" s="61">
        <f t="shared" si="139"/>
        <v>0</v>
      </c>
      <c r="CL42" s="61">
        <f t="shared" si="140"/>
        <v>0</v>
      </c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4"/>
      <c r="DA42" s="5"/>
      <c r="DB42" s="5"/>
      <c r="DC42"/>
      <c r="DD42"/>
      <c r="DE42" s="86"/>
      <c r="DF42"/>
      <c r="DG42"/>
      <c r="DH42"/>
      <c r="DI42" s="37"/>
      <c r="DJ42" s="7"/>
      <c r="DK42"/>
      <c r="DL42"/>
      <c r="DM42"/>
      <c r="DN42"/>
      <c r="DO42"/>
      <c r="DP42"/>
      <c r="DQ42"/>
      <c r="DR42"/>
      <c r="DS42"/>
      <c r="DT42"/>
      <c r="DU42"/>
      <c r="DV42"/>
      <c r="DW42" s="7"/>
      <c r="DX42"/>
      <c r="DY42"/>
      <c r="DZ42"/>
      <c r="EA42"/>
      <c r="EB42"/>
      <c r="EC42"/>
      <c r="ED42" s="10">
        <f t="shared" ca="1" si="3"/>
        <v>9</v>
      </c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</row>
    <row r="43" spans="1:166" s="15" customFormat="1" x14ac:dyDescent="0.2">
      <c r="A43" s="79"/>
      <c r="B43" s="65" t="str">
        <f t="shared" si="134"/>
        <v/>
      </c>
      <c r="C43" s="7" t="str">
        <f t="shared" si="106"/>
        <v/>
      </c>
      <c r="D43" s="64">
        <f t="shared" si="107"/>
        <v>0</v>
      </c>
      <c r="E43" s="7" t="str">
        <f t="shared" si="135"/>
        <v>,,,,,,,,,,,,</v>
      </c>
      <c r="F43" s="75" t="str">
        <f t="shared" si="136"/>
        <v/>
      </c>
      <c r="G43" s="150" t="str">
        <f>IF(COUNTIF($F$5:$F43,"0")=0,"X","No")</f>
        <v>X</v>
      </c>
      <c r="H43" s="150" t="str">
        <f>IF(COUNTIF($F$5:$F43,"1")=0,"X","No")</f>
        <v>X</v>
      </c>
      <c r="I43" s="150" t="str">
        <f>IF(COUNTIF($F$5:$F43,"2")=0,"X","No")</f>
        <v>X</v>
      </c>
      <c r="J43" s="150" t="str">
        <f>IF(COUNTIF($F$5:$F43,"3")=0,"X","No")</f>
        <v>X</v>
      </c>
      <c r="K43" s="150" t="str">
        <f>IF(COUNTIF($F$5:$F43,"4")=0,"X","No")</f>
        <v>X</v>
      </c>
      <c r="L43" s="150" t="str">
        <f>IF(COUNTIF($F$5:$F43,"5")=0,"X","No")</f>
        <v>X</v>
      </c>
      <c r="M43" s="150" t="str">
        <f>IF(COUNTIF($F$5:$F43,"6")=0,"X","No")</f>
        <v>X</v>
      </c>
      <c r="N43" s="150" t="str">
        <f>IF(COUNTIF($F$5:$F43,"7")=0,"X","No")</f>
        <v>X</v>
      </c>
      <c r="O43" s="150" t="str">
        <f>IF(COUNTIF($F$5:$F43,"8")=0,"X","No")</f>
        <v>X</v>
      </c>
      <c r="P43" s="150" t="str">
        <f>IF(COUNTIF($F$5:$F43,"9")=0,"X","No")</f>
        <v>X</v>
      </c>
      <c r="Q43" s="159">
        <f t="shared" si="6"/>
        <v>10</v>
      </c>
      <c r="R43" s="161">
        <f t="shared" si="7"/>
        <v>0</v>
      </c>
      <c r="S43" s="161" t="str">
        <f t="shared" si="32"/>
        <v>Y</v>
      </c>
      <c r="T43" s="143" t="str">
        <f>IF($A42&lt;&gt;"",COUNTIF($F$35:F43,F43),"")</f>
        <v/>
      </c>
      <c r="U43" s="144" t="str">
        <f t="shared" si="137"/>
        <v/>
      </c>
      <c r="V43" s="64" t="str">
        <f t="shared" si="13"/>
        <v/>
      </c>
      <c r="W43" s="117" t="str">
        <f t="shared" si="109"/>
        <v/>
      </c>
      <c r="X43" s="99" t="str">
        <f t="shared" si="35"/>
        <v/>
      </c>
      <c r="Y43" s="116" t="str">
        <f t="shared" si="110"/>
        <v/>
      </c>
      <c r="Z43" s="116" t="str">
        <f t="shared" si="111"/>
        <v/>
      </c>
      <c r="AA43" s="116" t="str">
        <f t="shared" si="112"/>
        <v/>
      </c>
      <c r="AB43" s="116" t="str">
        <f t="shared" si="113"/>
        <v/>
      </c>
      <c r="AC43" s="116" t="str">
        <f t="shared" si="114"/>
        <v/>
      </c>
      <c r="AD43" s="116" t="str">
        <f t="shared" si="115"/>
        <v/>
      </c>
      <c r="AE43" s="116" t="str">
        <f t="shared" si="116"/>
        <v/>
      </c>
      <c r="AF43" s="116" t="str">
        <f t="shared" si="117"/>
        <v/>
      </c>
      <c r="AG43" s="116" t="str">
        <f t="shared" si="118"/>
        <v/>
      </c>
      <c r="AH43" s="116" t="str">
        <f t="shared" si="119"/>
        <v/>
      </c>
      <c r="AI43" s="116" t="str">
        <f t="shared" si="120"/>
        <v/>
      </c>
      <c r="AJ43" s="116" t="str">
        <f t="shared" si="121"/>
        <v/>
      </c>
      <c r="AK43" s="83"/>
      <c r="AL43" s="83"/>
      <c r="AM43" s="64" t="b">
        <f t="shared" si="141"/>
        <v>0</v>
      </c>
      <c r="AN43" s="64" t="b">
        <f t="shared" si="142"/>
        <v>0</v>
      </c>
      <c r="AO43" s="64" t="b">
        <f t="shared" si="143"/>
        <v>0</v>
      </c>
      <c r="AP43" s="64" t="b">
        <f t="shared" si="144"/>
        <v>0</v>
      </c>
      <c r="AQ43" s="64" t="b">
        <f t="shared" si="145"/>
        <v>0</v>
      </c>
      <c r="AR43" s="64" t="b">
        <f t="shared" si="146"/>
        <v>0</v>
      </c>
      <c r="AS43" s="64" t="b">
        <f t="shared" si="147"/>
        <v>0</v>
      </c>
      <c r="AT43" s="64" t="b">
        <f t="shared" si="148"/>
        <v>0</v>
      </c>
      <c r="AU43" s="64" t="b">
        <f t="shared" si="149"/>
        <v>0</v>
      </c>
      <c r="AV43" s="64" t="b">
        <f t="shared" si="150"/>
        <v>0</v>
      </c>
      <c r="AW43" s="64" t="b">
        <f t="shared" si="151"/>
        <v>0</v>
      </c>
      <c r="AX43" s="64" t="b">
        <f t="shared" si="152"/>
        <v>0</v>
      </c>
      <c r="AY43" s="64" t="b">
        <f t="shared" si="153"/>
        <v>0</v>
      </c>
      <c r="AZ43" s="64" t="b">
        <f t="shared" si="154"/>
        <v>0</v>
      </c>
      <c r="BA43" s="13">
        <f t="shared" si="155"/>
        <v>0</v>
      </c>
      <c r="BB43" s="65">
        <f t="shared" si="108"/>
        <v>1</v>
      </c>
      <c r="BC43" s="122" t="str">
        <f t="shared" si="36"/>
        <v/>
      </c>
      <c r="BD43" s="116" t="str">
        <f t="shared" si="122"/>
        <v/>
      </c>
      <c r="BE43" s="116" t="str">
        <f t="shared" si="123"/>
        <v/>
      </c>
      <c r="BF43" s="116" t="str">
        <f t="shared" si="124"/>
        <v/>
      </c>
      <c r="BG43" s="116" t="str">
        <f t="shared" si="125"/>
        <v/>
      </c>
      <c r="BH43" s="116" t="str">
        <f t="shared" si="126"/>
        <v/>
      </c>
      <c r="BI43" s="116" t="str">
        <f t="shared" si="127"/>
        <v/>
      </c>
      <c r="BJ43" s="116" t="str">
        <f t="shared" si="128"/>
        <v/>
      </c>
      <c r="BK43" s="116" t="str">
        <f t="shared" si="129"/>
        <v/>
      </c>
      <c r="BL43" s="116" t="str">
        <f t="shared" si="130"/>
        <v/>
      </c>
      <c r="BM43" s="116" t="str">
        <f t="shared" si="131"/>
        <v/>
      </c>
      <c r="BN43" s="116" t="str">
        <f t="shared" si="132"/>
        <v/>
      </c>
      <c r="BO43" s="116" t="str">
        <f t="shared" si="133"/>
        <v/>
      </c>
      <c r="BP43" s="76"/>
      <c r="BQ43" s="76"/>
      <c r="BR43" s="64" t="b">
        <f t="shared" si="37"/>
        <v>0</v>
      </c>
      <c r="BS43" s="64" t="b">
        <f t="shared" si="38"/>
        <v>0</v>
      </c>
      <c r="BT43" s="64" t="b">
        <f t="shared" si="39"/>
        <v>0</v>
      </c>
      <c r="BU43" s="64" t="b">
        <f t="shared" si="40"/>
        <v>0</v>
      </c>
      <c r="BV43" s="64" t="b">
        <f t="shared" si="41"/>
        <v>0</v>
      </c>
      <c r="BW43" s="64" t="b">
        <f t="shared" si="42"/>
        <v>0</v>
      </c>
      <c r="BX43" s="64" t="b">
        <f t="shared" si="43"/>
        <v>0</v>
      </c>
      <c r="BY43" s="64" t="b">
        <f t="shared" si="44"/>
        <v>0</v>
      </c>
      <c r="BZ43" s="64" t="b">
        <f t="shared" si="45"/>
        <v>0</v>
      </c>
      <c r="CA43" s="64" t="b">
        <f t="shared" si="46"/>
        <v>0</v>
      </c>
      <c r="CB43" s="64" t="b">
        <f t="shared" si="47"/>
        <v>0</v>
      </c>
      <c r="CC43" s="64" t="b">
        <f t="shared" si="48"/>
        <v>0</v>
      </c>
      <c r="CD43" s="64" t="b">
        <f t="shared" si="49"/>
        <v>0</v>
      </c>
      <c r="CE43" s="64" t="b">
        <f t="shared" si="50"/>
        <v>0</v>
      </c>
      <c r="CF43" s="99">
        <f t="shared" si="156"/>
        <v>0</v>
      </c>
      <c r="CG43" s="13">
        <f t="shared" si="52"/>
        <v>0</v>
      </c>
      <c r="CH43" s="11">
        <f t="shared" si="34"/>
        <v>0</v>
      </c>
      <c r="CI43" s="11">
        <f t="shared" si="138"/>
        <v>0</v>
      </c>
      <c r="CJ43" s="61">
        <f t="shared" si="53"/>
        <v>0</v>
      </c>
      <c r="CK43" s="61">
        <f t="shared" si="139"/>
        <v>0</v>
      </c>
      <c r="CL43" s="61">
        <f t="shared" si="140"/>
        <v>0</v>
      </c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4"/>
      <c r="DA43" s="5"/>
      <c r="DB43" s="5"/>
      <c r="DC43"/>
      <c r="DD43"/>
      <c r="DE43" s="86"/>
      <c r="DF43"/>
      <c r="DG43"/>
      <c r="DH43"/>
      <c r="DI43" s="37"/>
      <c r="DJ43" s="7"/>
      <c r="DK43"/>
      <c r="DL43"/>
      <c r="DM43"/>
      <c r="DN43"/>
      <c r="DO43"/>
      <c r="DP43"/>
      <c r="DQ43"/>
      <c r="DR43"/>
      <c r="DS43"/>
      <c r="DT43"/>
      <c r="DU43"/>
      <c r="DV43"/>
      <c r="DW43" s="7"/>
      <c r="DX43"/>
      <c r="DY43"/>
      <c r="DZ43"/>
      <c r="EA43"/>
      <c r="EB43"/>
      <c r="EC43"/>
      <c r="ED43" s="10">
        <f t="shared" ca="1" si="3"/>
        <v>29</v>
      </c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</row>
    <row r="44" spans="1:166" s="15" customFormat="1" x14ac:dyDescent="0.2">
      <c r="A44" s="79"/>
      <c r="B44" s="65" t="str">
        <f t="shared" si="134"/>
        <v/>
      </c>
      <c r="C44" s="7" t="str">
        <f t="shared" si="106"/>
        <v/>
      </c>
      <c r="D44" s="64">
        <f t="shared" si="107"/>
        <v>0</v>
      </c>
      <c r="E44" s="7" t="str">
        <f t="shared" si="135"/>
        <v>,,,,,,,,,,,,</v>
      </c>
      <c r="F44" s="75" t="str">
        <f t="shared" si="136"/>
        <v/>
      </c>
      <c r="G44" s="150" t="str">
        <f>IF(COUNTIF($F$5:$F44,"0")=0,"X","No")</f>
        <v>X</v>
      </c>
      <c r="H44" s="150" t="str">
        <f>IF(COUNTIF($F$5:$F44,"1")=0,"X","No")</f>
        <v>X</v>
      </c>
      <c r="I44" s="150" t="str">
        <f>IF(COUNTIF($F$5:$F44,"2")=0,"X","No")</f>
        <v>X</v>
      </c>
      <c r="J44" s="150" t="str">
        <f>IF(COUNTIF($F$5:$F44,"3")=0,"X","No")</f>
        <v>X</v>
      </c>
      <c r="K44" s="150" t="str">
        <f>IF(COUNTIF($F$5:$F44,"4")=0,"X","No")</f>
        <v>X</v>
      </c>
      <c r="L44" s="150" t="str">
        <f>IF(COUNTIF($F$5:$F44,"5")=0,"X","No")</f>
        <v>X</v>
      </c>
      <c r="M44" s="150" t="str">
        <f>IF(COUNTIF($F$5:$F44,"6")=0,"X","No")</f>
        <v>X</v>
      </c>
      <c r="N44" s="150" t="str">
        <f>IF(COUNTIF($F$5:$F44,"7")=0,"X","No")</f>
        <v>X</v>
      </c>
      <c r="O44" s="150" t="str">
        <f>IF(COUNTIF($F$5:$F44,"8")=0,"X","No")</f>
        <v>X</v>
      </c>
      <c r="P44" s="150" t="str">
        <f>IF(COUNTIF($F$5:$F44,"9")=0,"X","No")</f>
        <v>X</v>
      </c>
      <c r="Q44" s="159">
        <f t="shared" si="6"/>
        <v>10</v>
      </c>
      <c r="R44" s="161">
        <f t="shared" si="7"/>
        <v>0</v>
      </c>
      <c r="S44" s="161" t="str">
        <f t="shared" si="32"/>
        <v>Y</v>
      </c>
      <c r="T44" s="143" t="str">
        <f>IF($A43&lt;&gt;"",COUNTIF($F$35:F44,F44),"")</f>
        <v/>
      </c>
      <c r="U44" s="144" t="str">
        <f t="shared" si="137"/>
        <v/>
      </c>
      <c r="V44" s="64" t="str">
        <f t="shared" si="13"/>
        <v/>
      </c>
      <c r="W44" s="69" t="str">
        <f>V44</f>
        <v/>
      </c>
      <c r="X44" s="99" t="str">
        <f t="shared" si="35"/>
        <v/>
      </c>
      <c r="Y44" s="116" t="str">
        <f t="shared" si="110"/>
        <v/>
      </c>
      <c r="Z44" s="116" t="str">
        <f t="shared" si="111"/>
        <v/>
      </c>
      <c r="AA44" s="116" t="str">
        <f t="shared" si="112"/>
        <v/>
      </c>
      <c r="AB44" s="116" t="str">
        <f t="shared" si="113"/>
        <v/>
      </c>
      <c r="AC44" s="116" t="str">
        <f t="shared" si="114"/>
        <v/>
      </c>
      <c r="AD44" s="116" t="str">
        <f t="shared" si="115"/>
        <v/>
      </c>
      <c r="AE44" s="116" t="str">
        <f t="shared" si="116"/>
        <v/>
      </c>
      <c r="AF44" s="116" t="str">
        <f t="shared" si="117"/>
        <v/>
      </c>
      <c r="AG44" s="116" t="str">
        <f t="shared" si="118"/>
        <v/>
      </c>
      <c r="AH44" s="116" t="str">
        <f t="shared" si="119"/>
        <v/>
      </c>
      <c r="AI44" s="116" t="str">
        <f t="shared" si="120"/>
        <v/>
      </c>
      <c r="AJ44" s="116" t="str">
        <f t="shared" si="121"/>
        <v/>
      </c>
      <c r="AK44" s="83"/>
      <c r="AL44" s="83"/>
      <c r="AM44" s="64" t="b">
        <f t="shared" si="141"/>
        <v>0</v>
      </c>
      <c r="AN44" s="64" t="b">
        <f t="shared" si="142"/>
        <v>0</v>
      </c>
      <c r="AO44" s="64" t="b">
        <f t="shared" si="143"/>
        <v>0</v>
      </c>
      <c r="AP44" s="64" t="b">
        <f t="shared" si="144"/>
        <v>0</v>
      </c>
      <c r="AQ44" s="64" t="b">
        <f t="shared" si="145"/>
        <v>0</v>
      </c>
      <c r="AR44" s="64" t="b">
        <f t="shared" si="146"/>
        <v>0</v>
      </c>
      <c r="AS44" s="64" t="b">
        <f t="shared" si="147"/>
        <v>0</v>
      </c>
      <c r="AT44" s="64" t="b">
        <f t="shared" si="148"/>
        <v>0</v>
      </c>
      <c r="AU44" s="64" t="b">
        <f t="shared" si="149"/>
        <v>0</v>
      </c>
      <c r="AV44" s="64" t="b">
        <f t="shared" si="150"/>
        <v>0</v>
      </c>
      <c r="AW44" s="64" t="b">
        <f t="shared" si="151"/>
        <v>0</v>
      </c>
      <c r="AX44" s="64" t="b">
        <f t="shared" si="152"/>
        <v>0</v>
      </c>
      <c r="AY44" s="64" t="b">
        <f t="shared" si="153"/>
        <v>0</v>
      </c>
      <c r="AZ44" s="64" t="b">
        <f t="shared" si="154"/>
        <v>0</v>
      </c>
      <c r="BA44" s="13">
        <f t="shared" si="155"/>
        <v>0</v>
      </c>
      <c r="BB44" s="65">
        <f t="shared" si="108"/>
        <v>1</v>
      </c>
      <c r="BC44" s="122" t="str">
        <f t="shared" si="36"/>
        <v/>
      </c>
      <c r="BD44" s="116" t="str">
        <f t="shared" si="122"/>
        <v/>
      </c>
      <c r="BE44" s="116" t="str">
        <f t="shared" si="123"/>
        <v/>
      </c>
      <c r="BF44" s="116" t="str">
        <f t="shared" si="124"/>
        <v/>
      </c>
      <c r="BG44" s="116" t="str">
        <f t="shared" si="125"/>
        <v/>
      </c>
      <c r="BH44" s="116" t="str">
        <f t="shared" si="126"/>
        <v/>
      </c>
      <c r="BI44" s="116" t="str">
        <f t="shared" si="127"/>
        <v/>
      </c>
      <c r="BJ44" s="116" t="str">
        <f t="shared" si="128"/>
        <v/>
      </c>
      <c r="BK44" s="116" t="str">
        <f t="shared" si="129"/>
        <v/>
      </c>
      <c r="BL44" s="116" t="str">
        <f t="shared" si="130"/>
        <v/>
      </c>
      <c r="BM44" s="116" t="str">
        <f t="shared" si="131"/>
        <v/>
      </c>
      <c r="BN44" s="116" t="str">
        <f t="shared" si="132"/>
        <v/>
      </c>
      <c r="BO44" s="116" t="str">
        <f t="shared" si="133"/>
        <v/>
      </c>
      <c r="BP44" s="76"/>
      <c r="BQ44" s="76"/>
      <c r="BR44" s="64" t="b">
        <f t="shared" si="37"/>
        <v>0</v>
      </c>
      <c r="BS44" s="64" t="b">
        <f t="shared" si="38"/>
        <v>0</v>
      </c>
      <c r="BT44" s="64" t="b">
        <f t="shared" si="39"/>
        <v>0</v>
      </c>
      <c r="BU44" s="64" t="b">
        <f t="shared" si="40"/>
        <v>0</v>
      </c>
      <c r="BV44" s="64" t="b">
        <f t="shared" si="41"/>
        <v>0</v>
      </c>
      <c r="BW44" s="64" t="b">
        <f t="shared" si="42"/>
        <v>0</v>
      </c>
      <c r="BX44" s="64" t="b">
        <f t="shared" si="43"/>
        <v>0</v>
      </c>
      <c r="BY44" s="64" t="b">
        <f t="shared" si="44"/>
        <v>0</v>
      </c>
      <c r="BZ44" s="64" t="b">
        <f t="shared" si="45"/>
        <v>0</v>
      </c>
      <c r="CA44" s="64" t="b">
        <f t="shared" si="46"/>
        <v>0</v>
      </c>
      <c r="CB44" s="64" t="b">
        <f t="shared" si="47"/>
        <v>0</v>
      </c>
      <c r="CC44" s="64" t="b">
        <f t="shared" si="48"/>
        <v>0</v>
      </c>
      <c r="CD44" s="64" t="b">
        <f t="shared" si="49"/>
        <v>0</v>
      </c>
      <c r="CE44" s="64" t="b">
        <f t="shared" si="50"/>
        <v>0</v>
      </c>
      <c r="CF44" s="99">
        <f t="shared" si="156"/>
        <v>0</v>
      </c>
      <c r="CG44" s="13">
        <f t="shared" si="52"/>
        <v>0</v>
      </c>
      <c r="CH44" s="11">
        <f t="shared" si="34"/>
        <v>0</v>
      </c>
      <c r="CI44" s="11">
        <f t="shared" si="138"/>
        <v>0</v>
      </c>
      <c r="CJ44" s="61">
        <f t="shared" si="53"/>
        <v>0</v>
      </c>
      <c r="CK44" s="61">
        <f t="shared" si="139"/>
        <v>0</v>
      </c>
      <c r="CL44" s="61">
        <f t="shared" si="140"/>
        <v>0</v>
      </c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4"/>
      <c r="DA44" s="5"/>
      <c r="DB44" s="5"/>
      <c r="DC44"/>
      <c r="DD44"/>
      <c r="DE44" s="86"/>
      <c r="DF44"/>
      <c r="DG44"/>
      <c r="DH44"/>
      <c r="DI44" s="37"/>
      <c r="DJ44" s="7"/>
      <c r="DK44"/>
      <c r="DL44"/>
      <c r="DM44"/>
      <c r="DN44"/>
      <c r="DO44"/>
      <c r="DP44"/>
      <c r="DQ44"/>
      <c r="DR44"/>
      <c r="DS44"/>
      <c r="DT44"/>
      <c r="DU44"/>
      <c r="DV44"/>
      <c r="DW44" s="7"/>
      <c r="DX44"/>
      <c r="DY44"/>
      <c r="DZ44"/>
      <c r="EA44"/>
      <c r="EB44"/>
      <c r="EC44"/>
      <c r="ED44" s="10">
        <f t="shared" ca="1" si="3"/>
        <v>10</v>
      </c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</row>
    <row r="45" spans="1:166" s="15" customFormat="1" x14ac:dyDescent="0.2">
      <c r="A45" s="79"/>
      <c r="B45" s="65" t="str">
        <f t="shared" si="134"/>
        <v/>
      </c>
      <c r="C45" s="7" t="str">
        <f t="shared" si="106"/>
        <v/>
      </c>
      <c r="D45" s="64">
        <f t="shared" si="107"/>
        <v>0</v>
      </c>
      <c r="E45" s="7" t="str">
        <f t="shared" si="135"/>
        <v>,,,,,,,,,,,,</v>
      </c>
      <c r="F45" s="75" t="str">
        <f t="shared" si="136"/>
        <v/>
      </c>
      <c r="G45" s="150" t="str">
        <f>IF(COUNTIF($F$5:$F45,"0")=0,"X","No")</f>
        <v>X</v>
      </c>
      <c r="H45" s="150" t="str">
        <f>IF(COUNTIF($F$5:$F45,"1")=0,"X","No")</f>
        <v>X</v>
      </c>
      <c r="I45" s="150" t="str">
        <f>IF(COUNTIF($F$5:$F45,"2")=0,"X","No")</f>
        <v>X</v>
      </c>
      <c r="J45" s="150" t="str">
        <f>IF(COUNTIF($F$5:$F45,"3")=0,"X","No")</f>
        <v>X</v>
      </c>
      <c r="K45" s="150" t="str">
        <f>IF(COUNTIF($F$5:$F45,"4")=0,"X","No")</f>
        <v>X</v>
      </c>
      <c r="L45" s="150" t="str">
        <f>IF(COUNTIF($F$5:$F45,"5")=0,"X","No")</f>
        <v>X</v>
      </c>
      <c r="M45" s="150" t="str">
        <f>IF(COUNTIF($F$5:$F45,"6")=0,"X","No")</f>
        <v>X</v>
      </c>
      <c r="N45" s="150" t="str">
        <f>IF(COUNTIF($F$5:$F45,"7")=0,"X","No")</f>
        <v>X</v>
      </c>
      <c r="O45" s="150" t="str">
        <f>IF(COUNTIF($F$5:$F45,"8")=0,"X","No")</f>
        <v>X</v>
      </c>
      <c r="P45" s="150" t="str">
        <f>IF(COUNTIF($F$5:$F45,"9")=0,"X","No")</f>
        <v>X</v>
      </c>
      <c r="Q45" s="159">
        <f t="shared" si="6"/>
        <v>10</v>
      </c>
      <c r="R45" s="161">
        <f t="shared" si="7"/>
        <v>0</v>
      </c>
      <c r="S45" s="161" t="str">
        <f t="shared" si="32"/>
        <v>Y</v>
      </c>
      <c r="T45" s="143" t="str">
        <f>IF($A44&lt;&gt;"",COUNTIF($F$45:F45,F45),"")</f>
        <v/>
      </c>
      <c r="U45" s="144" t="str">
        <f t="shared" si="137"/>
        <v/>
      </c>
      <c r="V45" s="64" t="str">
        <f t="shared" si="13"/>
        <v/>
      </c>
      <c r="W45" s="117" t="str">
        <f>W44</f>
        <v/>
      </c>
      <c r="X45" s="99" t="str">
        <f t="shared" si="35"/>
        <v/>
      </c>
      <c r="Y45" s="164" t="str">
        <f>IF($A44&lt;&gt;"",IF(OR($CJ44&lt;&gt;0,$CK44&lt;&gt;0,$CF44&lt;$BA$3),"",IF($W44="","",IF(AND($CL$1=2,$CL$2=2),VLOOKUP($R44,$CM$5:$CY$14,2),IF(AND($CL$1=2,$CL$2=1),VLOOKUP($R44,$CM$16:$CQ$25,2),IF(AND($CL$1=1,$CL$2=1),VLOOKUP($W44,$CM$16:$CQ$25,2),IF(AND($CL$1=1,$CL$2=2),VLOOKUP($W44,$CM$5:$CY$14,2),"")))))),"")</f>
        <v/>
      </c>
      <c r="Z45" s="164" t="str">
        <f>IF($A44&lt;&gt;"",IF(OR($CJ44&lt;&gt;0,$CK44&lt;&gt;0,$CF44&lt;$BA$3),"",IF($W44="","",IF(AND($CL$1=2,$CL$2=2),VLOOKUP($R44,$CM$5:$CY$14,3),IF(AND($CL$1=2,$CL$2=1),VLOOKUP($R44,$CM$16:$CQ$25,3),IF(AND($CL$1=1,$CL$2=1),VLOOKUP($W44,$CM$16:$CQ$25,3),IF(AND($CL$1=1,$CL$2=2),VLOOKUP($W44,$CM$5:$CY$14,3),"")))))),"")</f>
        <v/>
      </c>
      <c r="AA45" s="164" t="str">
        <f>IF($A44&lt;&gt;"",IF(OR($CJ44&lt;&gt;0,$CK44&lt;&gt;0,$CF44&lt;$BA$3),"",IF($W44="","",IF(AND($CL$1=2,$CL$2=2),VLOOKUP($R44,$CM$5:$CY$14,4),IF(AND($CL$1=2,$CL$2=1),VLOOKUP($R44,$CM$16:$CQ$25,4),IF(AND($CL$1=1,$CL$2=1),VLOOKUP($W44,$CM$16:$CQ$25,4),IF(AND($CL$1=1,$CL$2=2),VLOOKUP($W44,$CM$5:$CY$14,4),"")))))),"")</f>
        <v/>
      </c>
      <c r="AB45" s="164" t="str">
        <f>IF($A44&lt;&gt;"",IF(OR($CJ44&lt;&gt;0,$CK44&lt;&gt;0,$CF44&lt;$BA$3),"",IF($W44="","",IF(AND($CL$1=2,$CL$2=2),VLOOKUP($R44,$CM$5:$CY$14,5),IF(AND($CL$1=2,$CL$2=1),VLOOKUP($R44,$CM$16:$CQ$25,5),IF(AND($CL$1=1,$CL$2=1),VLOOKUP($W44,$CM$16:$CQ$25,5),IF(AND($CL$1=1,$CL$2=2),VLOOKUP($W44,$CM$5:$CY$14,5),"")))))),"")</f>
        <v/>
      </c>
      <c r="AC45" s="164" t="str">
        <f>IF($A44&lt;&gt;"",IF(OR($CJ44&lt;&gt;0,$CK44&lt;&gt;0,$CF44&lt;$BA$3),"",IF($W44="","",IF(AND($CL$1=2,$CL$2=2),VLOOKUP($R44,$CM$5:$CY$14,6),IF(AND($CL$1=1,$CL$2=2),VLOOKUP($W44,$CM$5:$CY$14,6),"")))),"")</f>
        <v/>
      </c>
      <c r="AD45" s="164" t="str">
        <f>IF($A44&lt;&gt;"",IF(OR($CJ44&lt;&gt;0,$CK44&lt;&gt;0,$CF44&lt;$BA$3),"",IF($W44="","",IF(AND($CL$1=2,$CL$2=2),VLOOKUP($R44,$CM$5:$CY$14,7),IF(AND($CL$1=1,$CL$2=2),VLOOKUP($W44,$CM$5:$CY$14,7),"")))),"")</f>
        <v/>
      </c>
      <c r="AE45" s="164" t="str">
        <f>IF($A44&lt;&gt;"",IF(OR($CJ44&lt;&gt;0,$CK44&lt;&gt;0,$CF44&lt;$BA$3),"",IF($W44="","",IF(AND($CL$1=2,$CL$2=2),VLOOKUP($R44,$CM$5:$CY$14,8),IF(AND($CL$1=1,$CL$2=2),VLOOKUP($W44,$CM$5:$CY$14,8),"")))),"")</f>
        <v/>
      </c>
      <c r="AF45" s="164" t="str">
        <f>IF($A44&lt;&gt;"",IF(OR($CJ44&lt;&gt;0,$CK44&lt;&gt;0,$CF44&lt;$BA$3),"",IF($W44="","",IF(AND($CL$1=2,$CL$2=2),VLOOKUP($R44,$CM$5:$CY$14,9),IF(AND($CL$1=1,$CL$2=2),VLOOKUP($W44,$CM$5:$CY$14,9),"")))),"")</f>
        <v/>
      </c>
      <c r="AG45" s="164" t="str">
        <f>IF($A44&lt;&gt;"",IF(OR($CJ44&lt;&gt;0,$CK44&lt;&gt;0,$CF44&lt;$BA$3),"",IF($W44="","",IF(AND($CL$1=2,$CL$2=2),VLOOKUP($R44,$CM$5:$CY$14,10),IF(AND($CL$1=1,$CL$2=2),VLOOKUP($W44,$CM$5:$CY$14,10),"")))),"")</f>
        <v/>
      </c>
      <c r="AH45" s="164" t="str">
        <f>IF($A44&lt;&gt;"",IF(OR($CJ44&lt;&gt;0,$CK44&lt;&gt;0,$CF44&lt;$BA$3),"",IF($W44="","",IF(AND($CL$1=2,$CL$2=2),VLOOKUP($R44,$CM$5:$CY$14,11),IF(AND($CL$1=1,$CL$2=2),VLOOKUP($W44,$CM$5:$CY$14,11),"")))),"")</f>
        <v/>
      </c>
      <c r="AI45" s="164" t="str">
        <f>IF($A44&lt;&gt;"",IF(OR($CJ44&lt;&gt;0,$CK44&lt;&gt;0,$CF44&lt;$BA$3),"",IF($W44="","",IF(AND($CL$1=2,$CL$2=2),VLOOKUP($R44,$CM$5:$CY$14,12),IF(AND($CL$1=1,$CL$2=2),VLOOKUP($W44,$CM$5:$CY$14,12),"")))),"")</f>
        <v/>
      </c>
      <c r="AJ45" s="164" t="str">
        <f>IF($A44&lt;&gt;"",IF(OR($CJ44&lt;&gt;0,$CK44&lt;&gt;0,$CF44&lt;$BA$3),"",IF($W44="","",IF(AND($CL$1=2,$CL$2=2),VLOOKUP($R44,$CM$5:$CY$14,13),IF(AND($CL$1=1,$CL$2=2),VLOOKUP($W44,$CM$5:$CY$14,13),"")))),"")</f>
        <v/>
      </c>
      <c r="AK45" s="83"/>
      <c r="AL45" s="83"/>
      <c r="AM45" s="64" t="b">
        <f t="shared" si="141"/>
        <v>0</v>
      </c>
      <c r="AN45" s="64" t="b">
        <f t="shared" si="142"/>
        <v>0</v>
      </c>
      <c r="AO45" s="64" t="b">
        <f t="shared" si="143"/>
        <v>0</v>
      </c>
      <c r="AP45" s="64" t="b">
        <f t="shared" si="144"/>
        <v>0</v>
      </c>
      <c r="AQ45" s="64" t="b">
        <f t="shared" si="145"/>
        <v>0</v>
      </c>
      <c r="AR45" s="64" t="b">
        <f t="shared" si="146"/>
        <v>0</v>
      </c>
      <c r="AS45" s="64" t="b">
        <f t="shared" si="147"/>
        <v>0</v>
      </c>
      <c r="AT45" s="64" t="b">
        <f t="shared" si="148"/>
        <v>0</v>
      </c>
      <c r="AU45" s="64" t="b">
        <f t="shared" si="149"/>
        <v>0</v>
      </c>
      <c r="AV45" s="64" t="b">
        <f t="shared" si="150"/>
        <v>0</v>
      </c>
      <c r="AW45" s="64" t="b">
        <f t="shared" si="151"/>
        <v>0</v>
      </c>
      <c r="AX45" s="64" t="b">
        <f t="shared" si="152"/>
        <v>0</v>
      </c>
      <c r="AY45" s="64" t="b">
        <f t="shared" si="153"/>
        <v>0</v>
      </c>
      <c r="AZ45" s="64" t="b">
        <f t="shared" si="154"/>
        <v>0</v>
      </c>
      <c r="BA45" s="13">
        <f t="shared" si="155"/>
        <v>0</v>
      </c>
      <c r="BB45" s="65">
        <f t="shared" si="108"/>
        <v>1</v>
      </c>
      <c r="BC45" s="122" t="str">
        <f t="shared" si="36"/>
        <v/>
      </c>
      <c r="BD45" s="123" t="str">
        <f>IF($A44&lt;&gt;"",IF(OR($CJ44&lt;&gt;0,$CK44&lt;&gt;0),"",IF($W44="","",IF(AND($CL$1=2,$CL$2=2),VLOOKUP($R44,$CM$5:$CY$14,2),IF(AND($CL$1=2,$CL$2=1),VLOOKUP($R44,$CM$16:$CQ$25,2),IF(AND($CL$1=1,$CL$2=1),VLOOKUP($W44,$CM$16:$CQ$25,2),IF(AND($CL$1=1,$CL$2=2),VLOOKUP($W44,$CM$5:$CY$14,2),"")))))),"")</f>
        <v/>
      </c>
      <c r="BE45" s="123" t="str">
        <f>IF($A44&lt;&gt;"",IF(OR($CJ44&lt;&gt;0,$CK44&lt;&gt;0),"",IF($W44="","",IF(AND($CL$1=2,$CL$2=2),VLOOKUP($R44,$CM$5:$CY$14,3),IF(AND($CL$1=2,$CL$2=1),VLOOKUP($R44,$CM$16:$CQ$25,3),IF(AND($CL$1=1,$CL$2=1),VLOOKUP($W44,$CM$16:$CQ$25,3),IF(AND($CL$1=1,$CL$2=2),VLOOKUP($W44,$CM$5:$CY$14,3),"")))))),"")</f>
        <v/>
      </c>
      <c r="BF45" s="123" t="str">
        <f>IF($A44&lt;&gt;"",IF(OR($CJ44&lt;&gt;0,$CK44&lt;&gt;0),"",IF($W44="","",IF(AND($CL$1=2,$CL$2=2),VLOOKUP($R44,$CM$5:$CY$14,4),IF(AND($CL$1=2,$CL$2=1),VLOOKUP($R44,$CM$16:$CQ$25,4),IF(AND($CL$1=1,$CL$2=1),VLOOKUP($W44,$CM$16:$CQ$25,4),IF(AND($CL$1=1,$CL$2=2),VLOOKUP($W44,$CM$5:$CY$14,4),"")))))),"")</f>
        <v/>
      </c>
      <c r="BG45" s="123" t="str">
        <f>IF($A44&lt;&gt;"",IF(OR($CJ44&lt;&gt;0,$CK44&lt;&gt;0),"",IF($W44="","",IF(AND($CL$1=2,$CL$2=2),VLOOKUP($R44,$CM$5:$CY$14,5),IF(AND($CL$1=2,$CL$2=1),VLOOKUP($R44,$CM$16:$CQ$25,5),IF(AND($CL$1=1,$CL$2=1),VLOOKUP($W44,$CM$16:$CQ$25,5),IF(AND($CL$1=1,$CL$2=2),VLOOKUP($W44,$CM$5:$CY$14,5),"")))))),"")</f>
        <v/>
      </c>
      <c r="BH45" s="123" t="str">
        <f>IF($A44&lt;&gt;"",IF(OR($CJ44&lt;&gt;0,$CK44&lt;&gt;0),"",IF($W44="","",IF(AND($CL$1=2,$CL$2=2),VLOOKUP($R44,$CM$5:$CY$14,6),IF(AND($CL$1=1,$CL$2=2),VLOOKUP($W44,$CM$5:$CY$14,6),"")))),"")</f>
        <v/>
      </c>
      <c r="BI45" s="123" t="str">
        <f>IF($A44&lt;&gt;"",IF(OR($CJ44&lt;&gt;0,$CK44&lt;&gt;0),"",IF($W44="","",IF(AND($CL$1=2,$CL$2=2),VLOOKUP($R44,$CM$5:$CY$14,7),IF(AND($CL$1=1,$CL$2=2),VLOOKUP($W44,$CM$5:$CY$14,7),"")))),"")</f>
        <v/>
      </c>
      <c r="BJ45" s="123" t="str">
        <f>IF($A44&lt;&gt;"",IF(OR($CJ44&lt;&gt;0,$CK44&lt;&gt;0),"",IF($W44="","",IF(AND($CL$1=2,$CL$2=2),VLOOKUP($R44,$CM$5:$CY$14,8),IF(AND($CL$1=1,$CL$2=2),VLOOKUP($W44,$CM$5:$CY$14,8),"")))),"")</f>
        <v/>
      </c>
      <c r="BK45" s="123" t="str">
        <f>IF($A44&lt;&gt;"",IF(OR($CJ44&lt;&gt;0,$CK44&lt;&gt;0),"",IF($W44="","",IF(AND($CL$1=2,$CL$2=2),VLOOKUP($R44,$CM$5:$CY$14,9),IF(AND($CL$1=1,$CL$2=2),VLOOKUP($W44,$CM$5:$CY$14,9),"")))),"")</f>
        <v/>
      </c>
      <c r="BL45" s="123" t="str">
        <f>IF($A44&lt;&gt;"",IF(OR($CJ44&lt;&gt;0,$CK44&lt;&gt;0),"",IF($W44="","",IF(AND($CL$1=2,$CL$2=2),VLOOKUP($R44,$CM$5:$CY$14,10),IF(AND($CL$1=1,$CL$2=2),VLOOKUP($W44,$CM$5:$CY$14,10),"")))),"")</f>
        <v/>
      </c>
      <c r="BM45" s="123" t="str">
        <f>IF($A44&lt;&gt;"",IF(OR($CJ44&lt;&gt;0,$CK44&lt;&gt;0),"",IF($W44="","",IF(AND($CL$1=2,$CL$2=2),VLOOKUP($R44,$CM$5:$CY$14,11),IF(AND($CL$1=1,$CL$2=2),VLOOKUP($W44,$CM$5:$CY$14,11),"")))),"")</f>
        <v/>
      </c>
      <c r="BN45" s="123" t="str">
        <f>IF($A44&lt;&gt;"",IF(OR($CJ44&lt;&gt;0,$CK44&lt;&gt;0),"",IF($W44="","",IF(AND($CL$1=2,$CL$2=2),VLOOKUP($R44,$CM$5:$CY$14,12),IF(AND($CL$1=1,$CL$2=2),VLOOKUP($W44,$CM$5:$CY$14,12),"")))),"")</f>
        <v/>
      </c>
      <c r="BO45" s="123" t="str">
        <f>IF($A44&lt;&gt;"",IF(OR($CJ44&lt;&gt;0,$CK44&lt;&gt;0),"",IF($W44="","",IF(AND($CL$1=2,$CL$2=2),VLOOKUP($R44,$CM$5:$CY$14,13),IF(AND($CL$1=1,$CL$2=2),VLOOKUP($W44,$CM$5:$CY$14,13),"")))),"")</f>
        <v/>
      </c>
      <c r="BP45" s="76"/>
      <c r="BQ45" s="76"/>
      <c r="BR45" s="64" t="b">
        <f t="shared" si="37"/>
        <v>0</v>
      </c>
      <c r="BS45" s="64" t="b">
        <f t="shared" si="38"/>
        <v>0</v>
      </c>
      <c r="BT45" s="64" t="b">
        <f t="shared" si="39"/>
        <v>0</v>
      </c>
      <c r="BU45" s="64" t="b">
        <f t="shared" si="40"/>
        <v>0</v>
      </c>
      <c r="BV45" s="64" t="b">
        <f t="shared" si="41"/>
        <v>0</v>
      </c>
      <c r="BW45" s="64" t="b">
        <f t="shared" si="42"/>
        <v>0</v>
      </c>
      <c r="BX45" s="64" t="b">
        <f t="shared" si="43"/>
        <v>0</v>
      </c>
      <c r="BY45" s="64" t="b">
        <f t="shared" si="44"/>
        <v>0</v>
      </c>
      <c r="BZ45" s="64" t="b">
        <f t="shared" si="45"/>
        <v>0</v>
      </c>
      <c r="CA45" s="64" t="b">
        <f t="shared" si="46"/>
        <v>0</v>
      </c>
      <c r="CB45" s="64" t="b">
        <f t="shared" si="47"/>
        <v>0</v>
      </c>
      <c r="CC45" s="64" t="b">
        <f t="shared" si="48"/>
        <v>0</v>
      </c>
      <c r="CD45" s="64" t="b">
        <f t="shared" si="49"/>
        <v>0</v>
      </c>
      <c r="CE45" s="64" t="b">
        <f t="shared" si="50"/>
        <v>0</v>
      </c>
      <c r="CF45" s="99">
        <f t="shared" si="156"/>
        <v>0</v>
      </c>
      <c r="CG45" s="13">
        <f t="shared" si="52"/>
        <v>0</v>
      </c>
      <c r="CH45" s="11">
        <f t="shared" si="34"/>
        <v>0</v>
      </c>
      <c r="CI45" s="11">
        <f t="shared" si="138"/>
        <v>0</v>
      </c>
      <c r="CJ45" s="61">
        <f t="shared" si="53"/>
        <v>0</v>
      </c>
      <c r="CK45" s="61">
        <f t="shared" si="139"/>
        <v>0</v>
      </c>
      <c r="CL45" s="61">
        <f t="shared" si="140"/>
        <v>0</v>
      </c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4"/>
      <c r="DA45" s="5"/>
      <c r="DB45" s="5"/>
      <c r="DC45"/>
      <c r="DD45"/>
      <c r="DE45" s="86"/>
      <c r="DF45"/>
      <c r="DG45"/>
      <c r="DH45"/>
      <c r="DI45" s="37"/>
      <c r="DJ45" s="7"/>
      <c r="DK45"/>
      <c r="DL45"/>
      <c r="DM45"/>
      <c r="DN45"/>
      <c r="DO45"/>
      <c r="DP45"/>
      <c r="DQ45"/>
      <c r="DR45"/>
      <c r="DS45"/>
      <c r="DT45"/>
      <c r="DU45"/>
      <c r="DV45"/>
      <c r="DW45" s="7"/>
      <c r="DX45"/>
      <c r="DY45"/>
      <c r="DZ45"/>
      <c r="EA45"/>
      <c r="EB45"/>
      <c r="EC45"/>
      <c r="ED45" s="10">
        <f t="shared" ca="1" si="3"/>
        <v>35</v>
      </c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</row>
    <row r="46" spans="1:166" s="15" customFormat="1" x14ac:dyDescent="0.2">
      <c r="A46" s="79"/>
      <c r="B46" s="65" t="str">
        <f t="shared" si="134"/>
        <v/>
      </c>
      <c r="C46" s="7" t="str">
        <f t="shared" si="106"/>
        <v/>
      </c>
      <c r="D46" s="64">
        <f t="shared" si="107"/>
        <v>0</v>
      </c>
      <c r="E46" s="7" t="str">
        <f t="shared" si="135"/>
        <v>,,,,,,,,,,,,</v>
      </c>
      <c r="F46" s="75" t="str">
        <f t="shared" si="136"/>
        <v/>
      </c>
      <c r="G46" s="150" t="str">
        <f>IF(COUNTIF($F$5:$F46,"0")=0,"X","No")</f>
        <v>X</v>
      </c>
      <c r="H46" s="150" t="str">
        <f>IF(COUNTIF($F$5:$F46,"1")=0,"X","No")</f>
        <v>X</v>
      </c>
      <c r="I46" s="150" t="str">
        <f>IF(COUNTIF($F$5:$F46,"2")=0,"X","No")</f>
        <v>X</v>
      </c>
      <c r="J46" s="150" t="str">
        <f>IF(COUNTIF($F$5:$F46,"3")=0,"X","No")</f>
        <v>X</v>
      </c>
      <c r="K46" s="150" t="str">
        <f>IF(COUNTIF($F$5:$F46,"4")=0,"X","No")</f>
        <v>X</v>
      </c>
      <c r="L46" s="150" t="str">
        <f>IF(COUNTIF($F$5:$F46,"5")=0,"X","No")</f>
        <v>X</v>
      </c>
      <c r="M46" s="150" t="str">
        <f>IF(COUNTIF($F$5:$F46,"6")=0,"X","No")</f>
        <v>X</v>
      </c>
      <c r="N46" s="150" t="str">
        <f>IF(COUNTIF($F$5:$F46,"7")=0,"X","No")</f>
        <v>X</v>
      </c>
      <c r="O46" s="150" t="str">
        <f>IF(COUNTIF($F$5:$F46,"8")=0,"X","No")</f>
        <v>X</v>
      </c>
      <c r="P46" s="150" t="str">
        <f>IF(COUNTIF($F$5:$F46,"9")=0,"X","No")</f>
        <v>X</v>
      </c>
      <c r="Q46" s="159">
        <f t="shared" si="6"/>
        <v>10</v>
      </c>
      <c r="R46" s="161">
        <f t="shared" si="7"/>
        <v>0</v>
      </c>
      <c r="S46" s="161" t="str">
        <f t="shared" si="32"/>
        <v>Y</v>
      </c>
      <c r="T46" s="143" t="str">
        <f>IF($A45&lt;&gt;"",COUNTIF($F$45:F46,F46),"")</f>
        <v/>
      </c>
      <c r="U46" s="144" t="str">
        <f t="shared" si="137"/>
        <v/>
      </c>
      <c r="V46" s="64" t="str">
        <f t="shared" si="13"/>
        <v/>
      </c>
      <c r="W46" s="117" t="str">
        <f t="shared" ref="W46:W53" si="157">W45</f>
        <v/>
      </c>
      <c r="X46" s="99" t="str">
        <f t="shared" si="35"/>
        <v/>
      </c>
      <c r="Y46" s="165" t="str">
        <f>IF($A45&lt;&gt;"",IF(OR($CI45&gt;0,$CJ45&lt;&gt;0,$CK45&lt;&gt;0,$CF45&lt;$BA$3),"",IF($Y45&lt;&gt;"",$Y45,IF($W45="","",IF(AND($CL$1=2,$CL$2=2),VLOOKUP($R45,$CM$5:$CY$14,2),IF(AND($CL$1=2,$CL$2=1),VLOOKUP($R45,$CM$16:$CQ$25,2),IF(AND($CL$1=1,$CL$2=1),VLOOKUP($W45,$CM$16:$CQ$25,2),IF(AND($CL$1=1,$CL$2=2),VLOOKUP($W45,$CM$5:$CY$14,2),""))))))),"")</f>
        <v/>
      </c>
      <c r="Z46" s="165" t="str">
        <f>IF($A45&lt;&gt;"",IF(OR($CI45&gt;0,$CJ45&lt;&gt;0,$CK45&lt;&gt;0,$CF45&lt;$BA$3),"",IF(Z45&lt;&gt;"",Z45,IF($W45="","",IF(AND($CL$1=2,$CL$2=2),VLOOKUP($R45,$CM$5:$CY$14,3),IF(AND($CL$1=2,$CL$2=1),VLOOKUP($R45,$CM$16:$CQ$25,3),IF(AND($CL$1=1,$CL$2=1),VLOOKUP($W45,$CM$16:$CQ$25,3),IF(AND($CL$1=1,$CL$2=2),VLOOKUP($W45,$CM$5:$CY$14,3),""))))))),"")</f>
        <v/>
      </c>
      <c r="AA46" s="165" t="str">
        <f>IF($A45&lt;&gt;"",IF(OR($CI45&gt;0,$CJ45&lt;&gt;0,$CK45&lt;&gt;0,$CF45&lt;$BA$3),"",IF(AA45&lt;&gt;"",AA45,IF($W45="","",IF(AND($CL$1=2,$CL$2=2),VLOOKUP($R45,$CM$5:$CY$14,4),IF(AND($CL$1=2,$CL$2=1),VLOOKUP($R45,$CM$16:$CQ$25,4),IF(AND($CL$1=1,$CL$2=1),VLOOKUP($W45,$CM$16:$CQ$25,4),IF(AND($CL$1=1,$CL$2=2),VLOOKUP($W45,$CM$5:$CY$14,4),""))))))),"")</f>
        <v/>
      </c>
      <c r="AB46" s="165" t="str">
        <f>IF($A45&lt;&gt;"",IF(OR($CI45&gt;0,$CJ45&lt;&gt;0,$CK45&lt;&gt;0,$CF45&lt;$BA$3),"",IF(AB45&lt;&gt;"",AB45,IF($W45="","",IF(AND($CL$1=2,$CL$2=2),VLOOKUP($R45,$CM$5:$CY$14,5),IF(AND($CL$1=2,$CL$2=1),VLOOKUP($R45,$CM$16:$CQ$25,5),IF(AND($CL$1=1,$CL$2=1),VLOOKUP($W45,$CM$16:$CQ$25,5),IF(AND($CL$1=1,$CL$2=2),VLOOKUP($W45,$CM$5:$CY$14,5),""))))))),"")</f>
        <v/>
      </c>
      <c r="AC46" s="165" t="str">
        <f>IF($A45&lt;&gt;"",IF(OR($CI45&gt;0,$CJ45&lt;&gt;0,$CK45&lt;&gt;0,$CF45&lt;$BA$3),"",IF(AC45&lt;&gt;"",AC45,IF($W45="","",IF(AND($CL$1=2,$CL$2=2),VLOOKUP($R45,$CM$5:$CY$14,6),IF(AND($CL$1=2,$CL$2=1),VLOOKUP($R45,$CM$16:$CQ$25,6),IF(AND($CL$1=1,$CL$2=2),VLOOKUP($W45,$CM$5:$CY$14,6),"")))))),"")</f>
        <v/>
      </c>
      <c r="AD46" s="165" t="str">
        <f>IF($A45&lt;&gt;"",IF(OR($CI45&gt;0,$CJ45&lt;&gt;0,$CK45&lt;&gt;0,$CF45&lt;$BA$3),"",IF(AD45&lt;&gt;"",AD45,IF($W45="","",IF(AND($CL$1=2,$CL$2=2),VLOOKUP($R45,$CM$5:$CY$14,7),IF(AND($CL$1=2,$CL$2=1),VLOOKUP($R45,$CM$16:$CQ$25,7),IF(AND($CL$1=1,$CL$2=2),VLOOKUP($W45,$CM$5:$CY$14,7),"")))))),"")</f>
        <v/>
      </c>
      <c r="AE46" s="165" t="str">
        <f>IF($A45&lt;&gt;"",IF(OR($CI45&gt;0,$CJ45&lt;&gt;0,$CK45&lt;&gt;0,$CF45&lt;$BA$3),"",IF(AE45&lt;&gt;"",AE45,IF($W45="","",IF(AND($CL$1=2,$CL$2=2),VLOOKUP($R45,$CM$5:$CY$14,8),IF(AND($CL$1=2,$CL$2=1),VLOOKUP($R45,$CM$16:$CQ$25,8),IF(AND($CL$1=1,$CL$2=2),VLOOKUP($W45,$CM$5:$CY$14,8),"")))))),"")</f>
        <v/>
      </c>
      <c r="AF46" s="165" t="str">
        <f>IF($A45&lt;&gt;"",IF(OR($CI45&gt;0,$CJ45&lt;&gt;0,$CK45&lt;&gt;0,$CF45&lt;$BA$3),"",IF(AF45&lt;&gt;"",AF45,IF($W45="","",IF(AND($CL$1=2,$CL$2=2),VLOOKUP($R45,$CM$5:$CY$14,9),IF(AND($CL$1=2,$CL$2=1),VLOOKUP($R45,$CM$16:$CQ$25,9),IF(AND($CL$1=1,$CL$2=2),VLOOKUP($W45,$CM$5:$CY$14,9),"")))))),"")</f>
        <v/>
      </c>
      <c r="AG46" s="165" t="str">
        <f>IF($A45&lt;&gt;"",IF(OR($CI45&gt;0,$CJ45&lt;&gt;0,$CK45&lt;&gt;0,$CF45&lt;$BA$3),"",IF(AG45&lt;&gt;"",AG45,IF($W45="","",IF(AND($CL$1=2,$CL$2=2),VLOOKUP($R45,$CM$5:$CY$14,10),IF(AND($CL$1=2,$CL$2=1),VLOOKUP($R45,$CM$16:$CQ$25,10),IF(AND($CL$1=1,$CL$2=2),VLOOKUP($W45,$CM$5:$CY$14,10),"")))))),"")</f>
        <v/>
      </c>
      <c r="AH46" s="165" t="str">
        <f>IF($A45&lt;&gt;"",IF(OR($CI45&gt;0,$CJ45&lt;&gt;0,$CK45&lt;&gt;0,$CF45&lt;$BA$3),"",IF(AH45&lt;&gt;"",AH45,IF($W45="","",IF(AND($CL$1=2,$CL$2=2),VLOOKUP($R45,$CM$5:$CY$14,11),IF(AND($CL$1=2,$CL$2=1),VLOOKUP($R45,$CM$16:$CQ$25,11),IF(AND($CL$1=1,$CL$2=2),VLOOKUP($W45,$CM$5:$CY$14,11),"")))))),"")</f>
        <v/>
      </c>
      <c r="AI46" s="165" t="str">
        <f>IF($A45&lt;&gt;"",IF(OR($CI45&gt;0,$CJ45&lt;&gt;0,$CK45&lt;&gt;0,$CF45&lt;$BA$3),"",IF(AI45&lt;&gt;"",AI45,IF($W45="","",IF(AND($CL$1=2,$CL$2=2),VLOOKUP($R45,$CM$5:$CY$14,12),IF(AND($CL$1=2,$CL$2=1),VLOOKUP($R45,$CM$16:$CQ$25,12),IF(AND($CL$1=1,$CL$2=2),VLOOKUP($W45,$CM$5:$CY$14,12),"")))))),"")</f>
        <v/>
      </c>
      <c r="AJ46" s="165" t="str">
        <f>IF($A45&lt;&gt;"",IF(OR($CI45&gt;0,$CJ45&lt;&gt;0,$CK45&lt;&gt;0,$CF45&lt;$BA$3),"",IF(AJ45&lt;&gt;"",AJ45,IF($W45="","",IF(AND($CL$1=2,$CL$2=2),VLOOKUP($R45,$CM$5:$CY$14,13),IF(AND($CL$1=2,$CL$2=1),VLOOKUP($R45,$CM$16:$CQ$25,13),IF(AND($CL$1=1,$CL$2=2),VLOOKUP($W45,$CM$5:$CY$14,13),"")))))),"")</f>
        <v/>
      </c>
      <c r="AK46" s="83"/>
      <c r="AL46" s="83"/>
      <c r="AM46" s="64" t="b">
        <f t="shared" si="141"/>
        <v>0</v>
      </c>
      <c r="AN46" s="64" t="b">
        <f t="shared" si="142"/>
        <v>0</v>
      </c>
      <c r="AO46" s="64" t="b">
        <f t="shared" si="143"/>
        <v>0</v>
      </c>
      <c r="AP46" s="64" t="b">
        <f t="shared" si="144"/>
        <v>0</v>
      </c>
      <c r="AQ46" s="64" t="b">
        <f t="shared" si="145"/>
        <v>0</v>
      </c>
      <c r="AR46" s="64" t="b">
        <f t="shared" si="146"/>
        <v>0</v>
      </c>
      <c r="AS46" s="64" t="b">
        <f t="shared" si="147"/>
        <v>0</v>
      </c>
      <c r="AT46" s="64" t="b">
        <f t="shared" si="148"/>
        <v>0</v>
      </c>
      <c r="AU46" s="64" t="b">
        <f t="shared" si="149"/>
        <v>0</v>
      </c>
      <c r="AV46" s="64" t="b">
        <f t="shared" si="150"/>
        <v>0</v>
      </c>
      <c r="AW46" s="64" t="b">
        <f t="shared" si="151"/>
        <v>0</v>
      </c>
      <c r="AX46" s="64" t="b">
        <f t="shared" si="152"/>
        <v>0</v>
      </c>
      <c r="AY46" s="64" t="b">
        <f t="shared" si="153"/>
        <v>0</v>
      </c>
      <c r="AZ46" s="64" t="b">
        <f t="shared" si="154"/>
        <v>0</v>
      </c>
      <c r="BA46" s="13">
        <f t="shared" si="155"/>
        <v>0</v>
      </c>
      <c r="BB46" s="65">
        <f t="shared" si="108"/>
        <v>1</v>
      </c>
      <c r="BC46" s="122" t="str">
        <f t="shared" si="36"/>
        <v/>
      </c>
      <c r="BD46" s="121" t="str">
        <f t="shared" ref="BD46:BD54" si="158">IF($A45&lt;&gt;"",IF(OR($CH45&gt;0,$CJ45&lt;&gt;0,$CK45&lt;&gt;0),"",IF(BD45&lt;&gt;"",BD45,IF($W45="","",IF(AND($CL$1=1,$CL$2=1),VLOOKUP($W45,$CM$16:$CQ$25,2),IF(AND($CL$1=1,$CL$2=2),VLOOKUP($W45,$CM$5:$CY$14,2),""))))),"")</f>
        <v/>
      </c>
      <c r="BE46" s="121" t="str">
        <f t="shared" ref="BE46:BE54" si="159">IF($A45&lt;&gt;"",IF(OR($CH45&gt;0,$CJ45&lt;&gt;0,$CK45&lt;&gt;0),"",IF(BE45&lt;&gt;"",BE45,IF($W45="","",IF(AND($CL$1=1,$CL$2=1),VLOOKUP($W45,$CM$16:$CQ$25,3),IF(AND($CL$1=1,$CL$2=2),VLOOKUP($W45,$CM$5:$CY$14,3),""))))),"")</f>
        <v/>
      </c>
      <c r="BF46" s="121" t="str">
        <f t="shared" ref="BF46:BF54" si="160">IF($A45&lt;&gt;"",IF(OR($CH45&gt;0,$CJ45&lt;&gt;0,$CK45&lt;&gt;0),"",IF(BF45&lt;&gt;"",BF45,IF($W45="","",IF(AND($CL$1=1,$CL$2=1),VLOOKUP($W45,$CM$16:$CQ$25,4),IF(AND($CL$1=1,$CL$2=2),VLOOKUP($W45,$CM$5:$CY$14,4),""))))),"")</f>
        <v/>
      </c>
      <c r="BG46" s="121" t="str">
        <f t="shared" ref="BG46:BG54" si="161">IF($A45&lt;&gt;"",IF(OR($CH45&gt;0,$CJ45&lt;&gt;0,$CK45&lt;&gt;0),"",IF(BG45&lt;&gt;"",BG45,IF($W45="","",IF(AND($W45&gt;6,$CL$2=1),"",IF(AND($CL$1=1,$CL$2=1),VLOOKUP($W45,$CM$16:$CQ$25,5),IF(AND($CL$1=1,$CL$2=2),VLOOKUP($W45,$CM$5:$CY$14,5),"")))))),"")</f>
        <v/>
      </c>
      <c r="BH46" s="121" t="str">
        <f t="shared" ref="BH46:BH54" si="162">IF($A45&lt;&gt;"",IF(OR($CL$2=1,$CH45&gt;0,$CJ45&lt;&gt;0,$CK45&lt;&gt;0),"",IF(BH45&lt;&gt;"",BH45,IF($W45="","",IF(AND($CL$1=1,$CL$2=1),VLOOKUP($W45,$CM$16:$CQ$25,6),IF(AND($CL$1=1,$CL$2=2),VLOOKUP($W45,$CM$5:$CY$14,6),""))))),"")</f>
        <v/>
      </c>
      <c r="BI46" s="121" t="str">
        <f t="shared" ref="BI46:BI54" si="163">IF($A45&lt;&gt;"",IF(OR($CL$2=1,$CH45&gt;0,$CJ45&lt;&gt;0,$CK45&lt;&gt;0),"",IF(BI45&lt;&gt;"",BI45,IF($W45="","",IF(AND($CL$1=1,$CL$2=1),VLOOKUP($W45,$CM$16:$CQ$25,7),IF(AND($CL$1=1,$CL$2=2),VLOOKUP($W45,$CM$5:$CY$14,7),""))))),"")</f>
        <v/>
      </c>
      <c r="BJ46" s="121" t="str">
        <f t="shared" ref="BJ46:BJ54" si="164">IF($A45&lt;&gt;"",IF(OR($CL$2=1,$CH45&gt;0,$CJ45&lt;&gt;0,$CK45&lt;&gt;0),"",IF(BJ45&lt;&gt;"",BJ45,IF($W45="","",IF(AND($CL$1=1,$CL$2=1),VLOOKUP($W45,$CM$16:$CQ$25,8),IF(AND($CL$1=1,$CL$2=2),VLOOKUP($W45,$CM$5:$CY$14,8),""))))),"")</f>
        <v/>
      </c>
      <c r="BK46" s="121" t="str">
        <f t="shared" ref="BK46:BK54" si="165">IF($A45&lt;&gt;"",IF(OR($CL$2=1,$CH45&gt;0,$CJ45&lt;&gt;0,$CK45&lt;&gt;0),"",IF(BK45&lt;&gt;"",BK45,IF($W45="","",IF(AND($CL$1=1,$CL$2=1),VLOOKUP($W45,$CM$16:$CQ$25,9),IF(AND($CL$1=1,$CL$2=2),VLOOKUP($W45,$CM$5:$CY$14,9),""))))),"")</f>
        <v/>
      </c>
      <c r="BL46" s="121" t="str">
        <f t="shared" ref="BL46:BL54" si="166">IF($A45&lt;&gt;"",IF(OR($CL$2=1,$CH45&gt;0,$CJ45&lt;&gt;0,$CK45&lt;&gt;0),"",IF(BL45&lt;&gt;"",BL45,IF($W45="","",IF(AND($CL$1=1,$CL$2=1),VLOOKUP($W45,$CM$16:$CQ$25,10),IF(AND($CL$1=1,$CL$2=2),VLOOKUP($W45,$CM$5:$CY$14,10),""))))),"")</f>
        <v/>
      </c>
      <c r="BM46" s="121" t="str">
        <f t="shared" ref="BM46:BM54" si="167">IF($A45&lt;&gt;"",IF(OR($CL$2=1,$CH45&gt;0,$CJ45&lt;&gt;0,$CK45&lt;&gt;0),"",IF(BM45&lt;&gt;"",BM45,IF($W45="","",IF(AND($CL$1=1,$CL$2=1),VLOOKUP($W45,$CM$16:$CQ$25,11),IF(AND($CL$1=1,$CL$2=2),VLOOKUP($W45,$CM$5:$CY$14,11),""))))),"")</f>
        <v/>
      </c>
      <c r="BN46" s="121" t="str">
        <f t="shared" ref="BN46:BN54" si="168">IF($A45&lt;&gt;"",IF(OR($CL$2=1,$CH45&gt;0,$CJ45&lt;&gt;0,$CK45&lt;&gt;0),"",IF(BN45&lt;&gt;"",BN45,IF($W45="","",IF(AND($CL$1=1,$CL$2=1),VLOOKUP($W45,$CM$16:$CQ$25,12),IF(AND($CL$1=1,$CL$2=2),VLOOKUP($W45,$CM$5:$CY$14,12),""))))),"")</f>
        <v/>
      </c>
      <c r="BO46" s="121" t="str">
        <f t="shared" ref="BO46:BO54" si="169">IF($A45&lt;&gt;"",IF(OR($CL$2=1,$CH45&gt;0,$CJ45&lt;&gt;0,$CK45&lt;&gt;0),"",IF(BO45&lt;&gt;"",BO45,IF($W45="","",IF(AND($CL$1=1,$CL$2=1),VLOOKUP($W45,$CM$16:$CQ$25,13),IF(AND($CL$1=1,$CL$2=2),VLOOKUP($W45,$CM$5:$CY$14,13),""))))),"")</f>
        <v/>
      </c>
      <c r="BP46" s="83"/>
      <c r="BQ46" s="83"/>
      <c r="BR46" s="64" t="b">
        <f t="shared" si="37"/>
        <v>0</v>
      </c>
      <c r="BS46" s="64" t="b">
        <f t="shared" si="38"/>
        <v>0</v>
      </c>
      <c r="BT46" s="64" t="b">
        <f t="shared" si="39"/>
        <v>0</v>
      </c>
      <c r="BU46" s="64" t="b">
        <f t="shared" si="40"/>
        <v>0</v>
      </c>
      <c r="BV46" s="64" t="b">
        <f t="shared" si="41"/>
        <v>0</v>
      </c>
      <c r="BW46" s="64" t="b">
        <f t="shared" si="42"/>
        <v>0</v>
      </c>
      <c r="BX46" s="64" t="b">
        <f t="shared" si="43"/>
        <v>0</v>
      </c>
      <c r="BY46" s="64" t="b">
        <f t="shared" si="44"/>
        <v>0</v>
      </c>
      <c r="BZ46" s="64" t="b">
        <f t="shared" si="45"/>
        <v>0</v>
      </c>
      <c r="CA46" s="64" t="b">
        <f t="shared" si="46"/>
        <v>0</v>
      </c>
      <c r="CB46" s="64" t="b">
        <f t="shared" si="47"/>
        <v>0</v>
      </c>
      <c r="CC46" s="64" t="b">
        <f t="shared" si="48"/>
        <v>0</v>
      </c>
      <c r="CD46" s="64" t="b">
        <f t="shared" si="49"/>
        <v>0</v>
      </c>
      <c r="CE46" s="64" t="b">
        <f t="shared" si="50"/>
        <v>0</v>
      </c>
      <c r="CF46" s="99">
        <f t="shared" si="156"/>
        <v>0</v>
      </c>
      <c r="CG46" s="13">
        <f t="shared" si="52"/>
        <v>0</v>
      </c>
      <c r="CH46" s="11">
        <f t="shared" ref="CH46:CH77" si="170">IF(A46&lt;&gt;"",CG46+CH45,0)</f>
        <v>0</v>
      </c>
      <c r="CI46" s="11">
        <f t="shared" si="138"/>
        <v>0</v>
      </c>
      <c r="CJ46" s="61">
        <f t="shared" si="53"/>
        <v>0</v>
      </c>
      <c r="CK46" s="61">
        <f t="shared" si="139"/>
        <v>0</v>
      </c>
      <c r="CL46" s="61">
        <f t="shared" si="140"/>
        <v>0</v>
      </c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4"/>
      <c r="DA46" s="5"/>
      <c r="DB46" s="5"/>
      <c r="DC46"/>
      <c r="DD46"/>
      <c r="DE46" s="86"/>
      <c r="DF46"/>
      <c r="DG46"/>
      <c r="DH46"/>
      <c r="DI46" s="37"/>
      <c r="DJ46" s="7"/>
      <c r="DK46"/>
      <c r="DL46"/>
      <c r="DM46"/>
      <c r="DN46"/>
      <c r="DO46"/>
      <c r="DP46"/>
      <c r="DQ46"/>
      <c r="DR46"/>
      <c r="DS46"/>
      <c r="DT46"/>
      <c r="DU46"/>
      <c r="DV46"/>
      <c r="DW46" s="7"/>
      <c r="DX46"/>
      <c r="DY46"/>
      <c r="DZ46"/>
      <c r="EA46"/>
      <c r="EB46"/>
      <c r="EC46"/>
      <c r="ED46" s="10">
        <f t="shared" ca="1" si="3"/>
        <v>35</v>
      </c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</row>
    <row r="47" spans="1:166" s="15" customFormat="1" x14ac:dyDescent="0.2">
      <c r="A47" s="79"/>
      <c r="B47" s="65" t="str">
        <f t="shared" si="134"/>
        <v/>
      </c>
      <c r="C47" s="7" t="str">
        <f t="shared" si="106"/>
        <v/>
      </c>
      <c r="D47" s="64">
        <f t="shared" si="107"/>
        <v>0</v>
      </c>
      <c r="E47" s="7" t="str">
        <f t="shared" si="135"/>
        <v>,,,,,,,,,,,,</v>
      </c>
      <c r="F47" s="75" t="str">
        <f t="shared" si="136"/>
        <v/>
      </c>
      <c r="G47" s="150" t="str">
        <f>IF(COUNTIF($F$5:$F47,"0")=0,"X","No")</f>
        <v>X</v>
      </c>
      <c r="H47" s="150" t="str">
        <f>IF(COUNTIF($F$5:$F47,"1")=0,"X","No")</f>
        <v>X</v>
      </c>
      <c r="I47" s="150" t="str">
        <f>IF(COUNTIF($F$5:$F47,"2")=0,"X","No")</f>
        <v>X</v>
      </c>
      <c r="J47" s="150" t="str">
        <f>IF(COUNTIF($F$5:$F47,"3")=0,"X","No")</f>
        <v>X</v>
      </c>
      <c r="K47" s="150" t="str">
        <f>IF(COUNTIF($F$5:$F47,"4")=0,"X","No")</f>
        <v>X</v>
      </c>
      <c r="L47" s="150" t="str">
        <f>IF(COUNTIF($F$5:$F47,"5")=0,"X","No")</f>
        <v>X</v>
      </c>
      <c r="M47" s="150" t="str">
        <f>IF(COUNTIF($F$5:$F47,"6")=0,"X","No")</f>
        <v>X</v>
      </c>
      <c r="N47" s="150" t="str">
        <f>IF(COUNTIF($F$5:$F47,"7")=0,"X","No")</f>
        <v>X</v>
      </c>
      <c r="O47" s="150" t="str">
        <f>IF(COUNTIF($F$5:$F47,"8")=0,"X","No")</f>
        <v>X</v>
      </c>
      <c r="P47" s="150" t="str">
        <f>IF(COUNTIF($F$5:$F47,"9")=0,"X","No")</f>
        <v>X</v>
      </c>
      <c r="Q47" s="159">
        <f t="shared" si="6"/>
        <v>10</v>
      </c>
      <c r="R47" s="161">
        <f t="shared" si="7"/>
        <v>0</v>
      </c>
      <c r="S47" s="161" t="str">
        <f t="shared" si="32"/>
        <v>Y</v>
      </c>
      <c r="T47" s="143" t="str">
        <f>IF($A46&lt;&gt;"",COUNTIF($F$45:F47,F47),"")</f>
        <v/>
      </c>
      <c r="U47" s="144" t="str">
        <f t="shared" si="137"/>
        <v/>
      </c>
      <c r="V47" s="64" t="str">
        <f t="shared" si="13"/>
        <v/>
      </c>
      <c r="W47" s="117" t="str">
        <f t="shared" si="157"/>
        <v/>
      </c>
      <c r="X47" s="99" t="str">
        <f t="shared" ref="X47:X78" si="171">IF($A46&lt;&gt;"",IF(OR($CJ46&lt;&gt;0,$CK46&lt;&gt;0),"",IF($CL$3=2,VLOOKUP($BB46,$DC$5:$DD$25,2),1)),"")</f>
        <v/>
      </c>
      <c r="Y47" s="165" t="str">
        <f t="shared" ref="Y47:Y54" si="172">IF($A46&lt;&gt;"",IF(OR($CI46&gt;0,$CJ46&lt;&gt;0,$CK46&lt;&gt;0,$CF46&lt;$BA$3),"",IF(Y46&lt;&gt;"",Y46,IF($W46="","",IF(AND($CL$1=1,$CL$2=1),VLOOKUP($W46,$CM$16:$CQ$25,2),IF(AND($CL$1=1,$CL$2=2),VLOOKUP($W46,$CM$5:$CY$14,2),""))))),"")</f>
        <v/>
      </c>
      <c r="Z47" s="165" t="str">
        <f t="shared" ref="Z47:Z54" si="173">IF($A46&lt;&gt;"",IF(OR($CI46&gt;0,$CJ46&lt;&gt;0,$CK46&lt;&gt;0,$CF46&lt;$BA$3),"",IF(Z46&lt;&gt;"",Z46,IF($W46="","",IF(AND($CL$1=1,$CL$2=1),VLOOKUP($W46,$CM$16:$CQ$25,3),IF(AND($CL$1=1,$CL$2=2),VLOOKUP($W46,$CM$5:$CY$14,3),""))))),"")</f>
        <v/>
      </c>
      <c r="AA47" s="165" t="str">
        <f t="shared" ref="AA47:AA54" si="174">IF($A46&lt;&gt;"",IF(OR($CI46&gt;0,$CJ46&lt;&gt;0,$CK46&lt;&gt;0,$CF46&lt;$BA$3),"",IF(AA46&lt;&gt;"",AA46,IF($W46="","",IF(AND($CL$1=1,$CL$2=1),VLOOKUP($W46,$CM$16:$CQ$25,4),IF(AND($CL$1=1,$CL$2=2),VLOOKUP($W46,$CM$5:$CY$14,4),""))))),"")</f>
        <v/>
      </c>
      <c r="AB47" s="165" t="str">
        <f t="shared" ref="AB47:AB54" si="175">IF($A46&lt;&gt;"",IF(OR($CI46&gt;0,$CJ46&lt;&gt;0,$CK46&lt;&gt;0,$CF46&lt;$BA$3),"",IF(AB46&lt;&gt;"",AB46,IF($W46="","",IF(AND($W46&gt;6,$CL$2=1),"",IF(AND($CL$1=1,$CL$2=1),VLOOKUP($W46,$CM$16:$CQ$25,5),IF(AND($CL$1=1,$CL$2=2),VLOOKUP($W46,$CM$5:$CY$14,5),"")))))),"")</f>
        <v/>
      </c>
      <c r="AC47" s="165" t="str">
        <f t="shared" ref="AC47:AC54" si="176">IF($A46&lt;&gt;"",IF(OR($CL$2=1,$CI46&gt;0,$CJ46&lt;&gt;0,$CK46&lt;&gt;0,$CF46&lt;$BA$3),"",IF(AC46&lt;&gt;"",AC46,IF($W46="","",IF(AND($CL$1=1,$CL$2=1),VLOOKUP($W46,$CM$16:$CQ$25,6),IF(AND($CL$1=1,$CL$2=2),VLOOKUP($W46,$CM$5:$CY$14,6),""))))),"")</f>
        <v/>
      </c>
      <c r="AD47" s="165" t="str">
        <f t="shared" ref="AD47:AD54" si="177">IF($A46&lt;&gt;"",IF(OR($CL$2=1,$CI46&gt;0,$CJ46&lt;&gt;0,$CK46&lt;&gt;0,$CF46&lt;$BA$3),"",IF(AD46&lt;&gt;"",AD46,IF($W46="","",IF(AND($CL$1=1,$CL$2=1),VLOOKUP($W46,$CM$16:$CQ$25,7),IF(AND($CL$1=1,$CL$2=2),VLOOKUP($W46,$CM$5:$CY$14,7),""))))),"")</f>
        <v/>
      </c>
      <c r="AE47" s="165" t="str">
        <f t="shared" ref="AE47:AE54" si="178">IF($A46&lt;&gt;"",IF(OR($CL$2=1,$CI46&gt;0,$CJ46&lt;&gt;0,$CK46&lt;&gt;0,$CF46&lt;$BA$3),"",IF(AE46&lt;&gt;"",AE46,IF($W46="","",IF(AND($CL$1=1,$CL$2=1),VLOOKUP($W46,$CM$16:$CQ$25,8),IF(AND($CL$1=1,$CL$2=2),VLOOKUP($W46,$CM$5:$CY$14,8),""))))),"")</f>
        <v/>
      </c>
      <c r="AF47" s="165" t="str">
        <f t="shared" ref="AF47:AF54" si="179">IF($A46&lt;&gt;"",IF(OR($CL$2=1,$CI46&gt;0,$CJ46&lt;&gt;0,$CK46&lt;&gt;0,$CF46&lt;$BA$3),"",IF(AF46&lt;&gt;"",AF46,IF($W46="","",IF(AND($CL$1=1,$CL$2=1),VLOOKUP($W46,$CM$16:$CQ$25,9),IF(AND($CL$1=1,$CL$2=2),VLOOKUP($W46,$CM$5:$CY$14,9),""))))),"")</f>
        <v/>
      </c>
      <c r="AG47" s="165" t="str">
        <f t="shared" ref="AG47:AG54" si="180">IF($A46&lt;&gt;"",IF(OR($CL$2=1,$CI46&gt;0,$CJ46&lt;&gt;0,$CK46&lt;&gt;0,$CF46&lt;$BA$3),"",IF(AG46&lt;&gt;"",AG46,IF($W46="","",IF(AND($CL$1=1,$CL$2=1),VLOOKUP($W46,$CM$16:$CQ$25,10),IF(AND($CL$1=1,$CL$2=2),VLOOKUP($W46,$CM$5:$CY$14,10),""))))),"")</f>
        <v/>
      </c>
      <c r="AH47" s="165" t="str">
        <f t="shared" ref="AH47:AH54" si="181">IF($A46&lt;&gt;"",IF(OR($CL$2=1,$CI46&gt;0,$CJ46&lt;&gt;0,$CK46&lt;&gt;0,$CF46&lt;$BA$3),"",IF(AH46&lt;&gt;"",AH46,IF($W46="","",IF(AND($CL$1=1,$CL$2=1),VLOOKUP($W46,$CM$16:$CQ$25,11),IF(AND($CL$1=1,$CL$2=2),VLOOKUP($W46,$CM$5:$CY$14,11),""))))),"")</f>
        <v/>
      </c>
      <c r="AI47" s="165" t="str">
        <f t="shared" ref="AI47:AI54" si="182">IF($A46&lt;&gt;"",IF(OR($CL$2=1,$CI46&gt;0,$CJ46&lt;&gt;0,$CK46&lt;&gt;0,$CF46&lt;$BA$3),"",IF(AI46&lt;&gt;"",AI46,IF($W46="","",IF(AND($CL$1=1,$CL$2=1),VLOOKUP($W46,$CM$16:$CQ$25,12),IF(AND($CL$1=1,$CL$2=2),VLOOKUP($W46,$CM$5:$CY$14,12),""))))),"")</f>
        <v/>
      </c>
      <c r="AJ47" s="165" t="str">
        <f t="shared" ref="AJ47:AJ54" si="183">IF($A46&lt;&gt;"",IF(OR($CL$2=1,$CI46&gt;0,$CJ46&lt;&gt;0,$CK46&lt;&gt;0,$CF46&lt;$BA$3),"",IF(AJ46&lt;&gt;"",AJ46,IF($W46="","",IF(AND($CL$1=1,$CL$2=1),VLOOKUP($W46,$CM$16:$CQ$25,13),IF(AND($CL$1=1,$CL$2=2),VLOOKUP($W46,$CM$5:$CY$14,13),""))))),"")</f>
        <v/>
      </c>
      <c r="AK47" s="83"/>
      <c r="AL47" s="83"/>
      <c r="AM47" s="64" t="b">
        <f t="shared" si="141"/>
        <v>0</v>
      </c>
      <c r="AN47" s="64" t="b">
        <f t="shared" si="142"/>
        <v>0</v>
      </c>
      <c r="AO47" s="64" t="b">
        <f t="shared" si="143"/>
        <v>0</v>
      </c>
      <c r="AP47" s="64" t="b">
        <f t="shared" si="144"/>
        <v>0</v>
      </c>
      <c r="AQ47" s="64" t="b">
        <f t="shared" si="145"/>
        <v>0</v>
      </c>
      <c r="AR47" s="64" t="b">
        <f t="shared" si="146"/>
        <v>0</v>
      </c>
      <c r="AS47" s="64" t="b">
        <f t="shared" si="147"/>
        <v>0</v>
      </c>
      <c r="AT47" s="64" t="b">
        <f t="shared" si="148"/>
        <v>0</v>
      </c>
      <c r="AU47" s="64" t="b">
        <f t="shared" si="149"/>
        <v>0</v>
      </c>
      <c r="AV47" s="64" t="b">
        <f t="shared" si="150"/>
        <v>0</v>
      </c>
      <c r="AW47" s="64" t="b">
        <f t="shared" si="151"/>
        <v>0</v>
      </c>
      <c r="AX47" s="64" t="b">
        <f t="shared" si="152"/>
        <v>0</v>
      </c>
      <c r="AY47" s="64" t="b">
        <f t="shared" si="153"/>
        <v>0</v>
      </c>
      <c r="AZ47" s="64" t="b">
        <f t="shared" si="154"/>
        <v>0</v>
      </c>
      <c r="BA47" s="13">
        <f t="shared" si="155"/>
        <v>0</v>
      </c>
      <c r="BB47" s="65">
        <f t="shared" si="108"/>
        <v>1</v>
      </c>
      <c r="BC47" s="122" t="str">
        <f t="shared" ref="BC47:BC78" si="184">IF($A46&lt;&gt;"",IF(OR($CJ46&lt;&gt;0,$CK46&lt;&gt;0),"",IF($CL$3=2,VLOOKUP($BB46,$DC$5:$DD$25,2))),"")</f>
        <v/>
      </c>
      <c r="BD47" s="121" t="str">
        <f t="shared" si="158"/>
        <v/>
      </c>
      <c r="BE47" s="121" t="str">
        <f t="shared" si="159"/>
        <v/>
      </c>
      <c r="BF47" s="121" t="str">
        <f t="shared" si="160"/>
        <v/>
      </c>
      <c r="BG47" s="121" t="str">
        <f t="shared" si="161"/>
        <v/>
      </c>
      <c r="BH47" s="121" t="str">
        <f t="shared" si="162"/>
        <v/>
      </c>
      <c r="BI47" s="121" t="str">
        <f t="shared" si="163"/>
        <v/>
      </c>
      <c r="BJ47" s="121" t="str">
        <f t="shared" si="164"/>
        <v/>
      </c>
      <c r="BK47" s="121" t="str">
        <f t="shared" si="165"/>
        <v/>
      </c>
      <c r="BL47" s="121" t="str">
        <f t="shared" si="166"/>
        <v/>
      </c>
      <c r="BM47" s="121" t="str">
        <f t="shared" si="167"/>
        <v/>
      </c>
      <c r="BN47" s="121" t="str">
        <f t="shared" si="168"/>
        <v/>
      </c>
      <c r="BO47" s="121" t="str">
        <f t="shared" si="169"/>
        <v/>
      </c>
      <c r="BP47" s="83"/>
      <c r="BQ47" s="83"/>
      <c r="BR47" s="64" t="b">
        <f t="shared" ref="BR47:BR78" si="185">IF($A47&lt;&gt;"",IF(BD47&lt;&gt;"",IF(ABS($A47)=ABS(LEFT(BD47,2)),35*$X47,-1*$X47),0))</f>
        <v>0</v>
      </c>
      <c r="BS47" s="64" t="b">
        <f t="shared" ref="BS47:BS78" si="186">IF($A47&lt;&gt;"",IF(BE47&lt;&gt;"",IF(ABS($A47)=ABS(LEFT(BE47,2)),35*$X47,-1*$X47),0))</f>
        <v>0</v>
      </c>
      <c r="BT47" s="64" t="b">
        <f t="shared" ref="BT47:BT78" si="187">IF($A47&lt;&gt;"",IF(BF47&lt;&gt;"",IF(ABS($A47)=ABS(LEFT(BF47,2)),35*$X47,-1*$X47),0))</f>
        <v>0</v>
      </c>
      <c r="BU47" s="64" t="b">
        <f t="shared" ref="BU47:BU78" si="188">IF($A47&lt;&gt;"",IF(BG47&lt;&gt;"",IF(ABS($A47)=ABS(LEFT(BG47,2)),35*$X47,-1*$X47),0))</f>
        <v>0</v>
      </c>
      <c r="BV47" s="64" t="b">
        <f t="shared" ref="BV47:BV78" si="189">IF($A47&lt;&gt;"",IF(BH47&lt;&gt;"",IF(ABS($A47)=ABS(LEFT(BH47,2)),35*$X47,-1*$X47),0))</f>
        <v>0</v>
      </c>
      <c r="BW47" s="64" t="b">
        <f t="shared" ref="BW47:BW78" si="190">IF($A47&lt;&gt;"",IF(BI47&lt;&gt;"",IF(ABS($A47)=ABS(LEFT(BI47,2)),35*$X47,-1*$X47),0))</f>
        <v>0</v>
      </c>
      <c r="BX47" s="64" t="b">
        <f t="shared" ref="BX47:BX78" si="191">IF($A47&lt;&gt;"",IF(BJ47&lt;&gt;"",IF(ABS($A47)=ABS(LEFT(BJ47,2)),35*$X47,-1*$X47),0))</f>
        <v>0</v>
      </c>
      <c r="BY47" s="64" t="b">
        <f t="shared" ref="BY47:BY78" si="192">IF($A47&lt;&gt;"",IF(BK47&lt;&gt;"",IF(ABS($A47)=ABS(LEFT(BK47,2)),35*$X47,-1*$X47),0))</f>
        <v>0</v>
      </c>
      <c r="BZ47" s="64" t="b">
        <f t="shared" ref="BZ47:BZ78" si="193">IF($A47&lt;&gt;"",IF(BL47&lt;&gt;"",IF(ABS($A47)=ABS(LEFT(BL47,2)),35*$X47,-1*$X47),0))</f>
        <v>0</v>
      </c>
      <c r="CA47" s="64" t="b">
        <f t="shared" ref="CA47:CA78" si="194">IF($A47&lt;&gt;"",IF(BM47&lt;&gt;"",IF(ABS($A47)=ABS(LEFT(BM47,2)),35*$X47,-1*$X47),0))</f>
        <v>0</v>
      </c>
      <c r="CB47" s="64" t="b">
        <f t="shared" ref="CB47:CB78" si="195">IF($A47&lt;&gt;"",IF(BN47&lt;&gt;"",IF(ABS($A47)=ABS(LEFT(BN47,2)),35*$X47,-1*$X47),0))</f>
        <v>0</v>
      </c>
      <c r="CC47" s="64" t="b">
        <f t="shared" ref="CC47:CC78" si="196">IF($A47&lt;&gt;"",IF(BO47&lt;&gt;"",IF(ABS($A47)=ABS(LEFT(BO47,2)),35*$X47,-1*$X47),0))</f>
        <v>0</v>
      </c>
      <c r="CD47" s="64" t="b">
        <f t="shared" ref="CD47:CD78" si="197">IF($A47&lt;&gt;"",IF(BP47&lt;&gt;"",IF(ABS($A47)=ABS(LEFT(BP47,2)),35*$X47,-1*$X47),0))</f>
        <v>0</v>
      </c>
      <c r="CE47" s="64" t="b">
        <f t="shared" ref="CE47:CE78" si="198">IF($A47&lt;&gt;"",IF(BQ47&lt;&gt;"",IF(ABS($A47)=ABS(LEFT(BQ47,2)),35*$X47,-1*$X47),0))</f>
        <v>0</v>
      </c>
      <c r="CF47" s="99">
        <f t="shared" si="156"/>
        <v>0</v>
      </c>
      <c r="CG47" s="13">
        <f t="shared" ref="CG47:CG78" si="199">IF($A47&lt;&gt;"",IF(OR($CJ46&lt;&gt;0,$CK46&lt;&gt;0),0,SUM(BR47:CC47)),0)</f>
        <v>0</v>
      </c>
      <c r="CH47" s="11">
        <f t="shared" si="170"/>
        <v>0</v>
      </c>
      <c r="CI47" s="11">
        <f t="shared" si="138"/>
        <v>0</v>
      </c>
      <c r="CJ47" s="61">
        <f t="shared" ref="CJ47:CJ78" si="200">IF($A47&lt;&gt;"",IF(CJ46&gt;0,CJ46,IF(AND($CL$1=2,S47="N"),"Profit Target",IF(CI47&gt;=$BA$1,"Profit Target",0))),0)</f>
        <v>0</v>
      </c>
      <c r="CK47" s="61">
        <f t="shared" si="139"/>
        <v>0</v>
      </c>
      <c r="CL47" s="61">
        <f t="shared" si="140"/>
        <v>0</v>
      </c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4"/>
      <c r="DA47" s="5"/>
      <c r="DB47" s="5"/>
      <c r="DC47"/>
      <c r="DD47"/>
      <c r="DE47" s="86"/>
      <c r="DF47"/>
      <c r="DG47"/>
      <c r="DH47"/>
      <c r="DI47" s="37"/>
      <c r="DJ47" s="7"/>
      <c r="DK47"/>
      <c r="DL47"/>
      <c r="DM47"/>
      <c r="DN47"/>
      <c r="DO47"/>
      <c r="DP47"/>
      <c r="DQ47"/>
      <c r="DR47"/>
      <c r="DS47"/>
      <c r="DT47"/>
      <c r="DU47"/>
      <c r="DV47"/>
      <c r="DW47" s="7"/>
      <c r="DX47"/>
      <c r="DY47"/>
      <c r="DZ47"/>
      <c r="EA47"/>
      <c r="EB47"/>
      <c r="EC47"/>
      <c r="ED47" s="10">
        <f t="shared" ca="1" si="3"/>
        <v>35</v>
      </c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</row>
    <row r="48" spans="1:166" x14ac:dyDescent="0.2">
      <c r="A48" s="79"/>
      <c r="B48" s="65" t="str">
        <f t="shared" si="134"/>
        <v/>
      </c>
      <c r="C48" s="7" t="str">
        <f t="shared" si="106"/>
        <v/>
      </c>
      <c r="D48" s="64">
        <f t="shared" si="107"/>
        <v>0</v>
      </c>
      <c r="E48" s="7" t="str">
        <f t="shared" si="135"/>
        <v>,,,,,,,,,,,,</v>
      </c>
      <c r="F48" s="75" t="str">
        <f t="shared" si="136"/>
        <v/>
      </c>
      <c r="G48" s="150" t="str">
        <f>IF(COUNTIF($F$5:$F48,"0")=0,"X","No")</f>
        <v>X</v>
      </c>
      <c r="H48" s="150" t="str">
        <f>IF(COUNTIF($F$5:$F48,"1")=0,"X","No")</f>
        <v>X</v>
      </c>
      <c r="I48" s="150" t="str">
        <f>IF(COUNTIF($F$5:$F48,"2")=0,"X","No")</f>
        <v>X</v>
      </c>
      <c r="J48" s="150" t="str">
        <f>IF(COUNTIF($F$5:$F48,"3")=0,"X","No")</f>
        <v>X</v>
      </c>
      <c r="K48" s="150" t="str">
        <f>IF(COUNTIF($F$5:$F48,"4")=0,"X","No")</f>
        <v>X</v>
      </c>
      <c r="L48" s="150" t="str">
        <f>IF(COUNTIF($F$5:$F48,"5")=0,"X","No")</f>
        <v>X</v>
      </c>
      <c r="M48" s="150" t="str">
        <f>IF(COUNTIF($F$5:$F48,"6")=0,"X","No")</f>
        <v>X</v>
      </c>
      <c r="N48" s="150" t="str">
        <f>IF(COUNTIF($F$5:$F48,"7")=0,"X","No")</f>
        <v>X</v>
      </c>
      <c r="O48" s="150" t="str">
        <f>IF(COUNTIF($F$5:$F48,"8")=0,"X","No")</f>
        <v>X</v>
      </c>
      <c r="P48" s="150" t="str">
        <f>IF(COUNTIF($F$5:$F48,"9")=0,"X","No")</f>
        <v>X</v>
      </c>
      <c r="Q48" s="159">
        <f t="shared" si="6"/>
        <v>10</v>
      </c>
      <c r="R48" s="161">
        <f t="shared" si="7"/>
        <v>0</v>
      </c>
      <c r="S48" s="161" t="str">
        <f t="shared" si="32"/>
        <v>Y</v>
      </c>
      <c r="T48" s="143" t="str">
        <f>IF($A47&lt;&gt;"",COUNTIF($F$45:F48,F48),"")</f>
        <v/>
      </c>
      <c r="U48" s="144" t="str">
        <f t="shared" si="137"/>
        <v/>
      </c>
      <c r="V48" s="64" t="str">
        <f t="shared" si="13"/>
        <v/>
      </c>
      <c r="W48" s="117" t="str">
        <f t="shared" si="157"/>
        <v/>
      </c>
      <c r="X48" s="99" t="str">
        <f t="shared" si="171"/>
        <v/>
      </c>
      <c r="Y48" s="165" t="str">
        <f t="shared" si="172"/>
        <v/>
      </c>
      <c r="Z48" s="165" t="str">
        <f t="shared" si="173"/>
        <v/>
      </c>
      <c r="AA48" s="165" t="str">
        <f t="shared" si="174"/>
        <v/>
      </c>
      <c r="AB48" s="165" t="str">
        <f t="shared" si="175"/>
        <v/>
      </c>
      <c r="AC48" s="165" t="str">
        <f t="shared" si="176"/>
        <v/>
      </c>
      <c r="AD48" s="165" t="str">
        <f t="shared" si="177"/>
        <v/>
      </c>
      <c r="AE48" s="165" t="str">
        <f t="shared" si="178"/>
        <v/>
      </c>
      <c r="AF48" s="165" t="str">
        <f t="shared" si="179"/>
        <v/>
      </c>
      <c r="AG48" s="165" t="str">
        <f t="shared" si="180"/>
        <v/>
      </c>
      <c r="AH48" s="165" t="str">
        <f t="shared" si="181"/>
        <v/>
      </c>
      <c r="AI48" s="165" t="str">
        <f t="shared" si="182"/>
        <v/>
      </c>
      <c r="AJ48" s="165" t="str">
        <f t="shared" si="183"/>
        <v/>
      </c>
      <c r="AK48" s="83"/>
      <c r="AL48" s="83"/>
      <c r="AM48" s="64" t="b">
        <f t="shared" si="141"/>
        <v>0</v>
      </c>
      <c r="AN48" s="64" t="b">
        <f t="shared" si="142"/>
        <v>0</v>
      </c>
      <c r="AO48" s="64" t="b">
        <f t="shared" si="143"/>
        <v>0</v>
      </c>
      <c r="AP48" s="64" t="b">
        <f t="shared" si="144"/>
        <v>0</v>
      </c>
      <c r="AQ48" s="64" t="b">
        <f t="shared" si="145"/>
        <v>0</v>
      </c>
      <c r="AR48" s="64" t="b">
        <f t="shared" si="146"/>
        <v>0</v>
      </c>
      <c r="AS48" s="64" t="b">
        <f t="shared" si="147"/>
        <v>0</v>
      </c>
      <c r="AT48" s="64" t="b">
        <f t="shared" si="148"/>
        <v>0</v>
      </c>
      <c r="AU48" s="64" t="b">
        <f t="shared" si="149"/>
        <v>0</v>
      </c>
      <c r="AV48" s="64" t="b">
        <f t="shared" si="150"/>
        <v>0</v>
      </c>
      <c r="AW48" s="64" t="b">
        <f t="shared" si="151"/>
        <v>0</v>
      </c>
      <c r="AX48" s="64" t="b">
        <f t="shared" si="152"/>
        <v>0</v>
      </c>
      <c r="AY48" s="64" t="b">
        <f t="shared" si="153"/>
        <v>0</v>
      </c>
      <c r="AZ48" s="64" t="b">
        <f t="shared" si="154"/>
        <v>0</v>
      </c>
      <c r="BA48" s="13">
        <f t="shared" si="155"/>
        <v>0</v>
      </c>
      <c r="BB48" s="65">
        <f t="shared" si="108"/>
        <v>1</v>
      </c>
      <c r="BC48" s="122" t="str">
        <f t="shared" si="184"/>
        <v/>
      </c>
      <c r="BD48" s="121" t="str">
        <f t="shared" si="158"/>
        <v/>
      </c>
      <c r="BE48" s="121" t="str">
        <f t="shared" si="159"/>
        <v/>
      </c>
      <c r="BF48" s="121" t="str">
        <f t="shared" si="160"/>
        <v/>
      </c>
      <c r="BG48" s="121" t="str">
        <f t="shared" si="161"/>
        <v/>
      </c>
      <c r="BH48" s="121" t="str">
        <f t="shared" si="162"/>
        <v/>
      </c>
      <c r="BI48" s="121" t="str">
        <f t="shared" si="163"/>
        <v/>
      </c>
      <c r="BJ48" s="121" t="str">
        <f t="shared" si="164"/>
        <v/>
      </c>
      <c r="BK48" s="121" t="str">
        <f t="shared" si="165"/>
        <v/>
      </c>
      <c r="BL48" s="121" t="str">
        <f t="shared" si="166"/>
        <v/>
      </c>
      <c r="BM48" s="121" t="str">
        <f t="shared" si="167"/>
        <v/>
      </c>
      <c r="BN48" s="121" t="str">
        <f t="shared" si="168"/>
        <v/>
      </c>
      <c r="BO48" s="121" t="str">
        <f t="shared" si="169"/>
        <v/>
      </c>
      <c r="BP48" s="83"/>
      <c r="BQ48" s="83"/>
      <c r="BR48" s="64" t="b">
        <f t="shared" si="185"/>
        <v>0</v>
      </c>
      <c r="BS48" s="64" t="b">
        <f t="shared" si="186"/>
        <v>0</v>
      </c>
      <c r="BT48" s="64" t="b">
        <f t="shared" si="187"/>
        <v>0</v>
      </c>
      <c r="BU48" s="64" t="b">
        <f t="shared" si="188"/>
        <v>0</v>
      </c>
      <c r="BV48" s="64" t="b">
        <f t="shared" si="189"/>
        <v>0</v>
      </c>
      <c r="BW48" s="64" t="b">
        <f t="shared" si="190"/>
        <v>0</v>
      </c>
      <c r="BX48" s="64" t="b">
        <f t="shared" si="191"/>
        <v>0</v>
      </c>
      <c r="BY48" s="64" t="b">
        <f t="shared" si="192"/>
        <v>0</v>
      </c>
      <c r="BZ48" s="64" t="b">
        <f t="shared" si="193"/>
        <v>0</v>
      </c>
      <c r="CA48" s="64" t="b">
        <f t="shared" si="194"/>
        <v>0</v>
      </c>
      <c r="CB48" s="64" t="b">
        <f t="shared" si="195"/>
        <v>0</v>
      </c>
      <c r="CC48" s="64" t="b">
        <f t="shared" si="196"/>
        <v>0</v>
      </c>
      <c r="CD48" s="64" t="b">
        <f t="shared" si="197"/>
        <v>0</v>
      </c>
      <c r="CE48" s="64" t="b">
        <f t="shared" si="198"/>
        <v>0</v>
      </c>
      <c r="CF48" s="99">
        <f t="shared" si="156"/>
        <v>0</v>
      </c>
      <c r="CG48" s="13">
        <f t="shared" si="199"/>
        <v>0</v>
      </c>
      <c r="CH48" s="11">
        <f t="shared" si="170"/>
        <v>0</v>
      </c>
      <c r="CI48" s="11">
        <f t="shared" si="138"/>
        <v>0</v>
      </c>
      <c r="CJ48" s="61">
        <f t="shared" si="200"/>
        <v>0</v>
      </c>
      <c r="CK48" s="61">
        <f t="shared" si="139"/>
        <v>0</v>
      </c>
      <c r="CL48" s="61">
        <f t="shared" si="140"/>
        <v>0</v>
      </c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DA48" s="5"/>
      <c r="DB48" s="5"/>
      <c r="DC48"/>
      <c r="DD48"/>
      <c r="DE48" s="86"/>
      <c r="DF48"/>
      <c r="DG48"/>
      <c r="DH48"/>
      <c r="DI48" s="37"/>
      <c r="DJ48" s="7"/>
      <c r="DK48"/>
      <c r="DL48"/>
      <c r="DM48"/>
      <c r="DN48"/>
      <c r="DO48"/>
      <c r="DP48"/>
      <c r="DQ48"/>
      <c r="DR48"/>
      <c r="DS48"/>
      <c r="DT48"/>
      <c r="DU48"/>
      <c r="DV48"/>
      <c r="DW48" s="7"/>
      <c r="DX48"/>
      <c r="DY48"/>
      <c r="DZ48"/>
      <c r="EA48"/>
      <c r="EB48"/>
      <c r="EC48"/>
      <c r="ED48" s="10">
        <f t="shared" ca="1" si="3"/>
        <v>2</v>
      </c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</row>
    <row r="49" spans="1:166" x14ac:dyDescent="0.2">
      <c r="A49" s="79"/>
      <c r="B49" s="65" t="str">
        <f t="shared" si="134"/>
        <v/>
      </c>
      <c r="C49" s="7" t="str">
        <f t="shared" si="106"/>
        <v/>
      </c>
      <c r="D49" s="64">
        <f t="shared" si="107"/>
        <v>0</v>
      </c>
      <c r="E49" s="7" t="str">
        <f t="shared" si="135"/>
        <v>,,,,,,,,,,,,</v>
      </c>
      <c r="F49" s="75" t="str">
        <f t="shared" si="136"/>
        <v/>
      </c>
      <c r="G49" s="150" t="str">
        <f>IF(COUNTIF($F$5:$F49,"0")=0,"X","No")</f>
        <v>X</v>
      </c>
      <c r="H49" s="150" t="str">
        <f>IF(COUNTIF($F$5:$F49,"1")=0,"X","No")</f>
        <v>X</v>
      </c>
      <c r="I49" s="150" t="str">
        <f>IF(COUNTIF($F$5:$F49,"2")=0,"X","No")</f>
        <v>X</v>
      </c>
      <c r="J49" s="150" t="str">
        <f>IF(COUNTIF($F$5:$F49,"3")=0,"X","No")</f>
        <v>X</v>
      </c>
      <c r="K49" s="150" t="str">
        <f>IF(COUNTIF($F$5:$F49,"4")=0,"X","No")</f>
        <v>X</v>
      </c>
      <c r="L49" s="150" t="str">
        <f>IF(COUNTIF($F$5:$F49,"5")=0,"X","No")</f>
        <v>X</v>
      </c>
      <c r="M49" s="150" t="str">
        <f>IF(COUNTIF($F$5:$F49,"6")=0,"X","No")</f>
        <v>X</v>
      </c>
      <c r="N49" s="150" t="str">
        <f>IF(COUNTIF($F$5:$F49,"7")=0,"X","No")</f>
        <v>X</v>
      </c>
      <c r="O49" s="150" t="str">
        <f>IF(COUNTIF($F$5:$F49,"8")=0,"X","No")</f>
        <v>X</v>
      </c>
      <c r="P49" s="150" t="str">
        <f>IF(COUNTIF($F$5:$F49,"9")=0,"X","No")</f>
        <v>X</v>
      </c>
      <c r="Q49" s="159">
        <f t="shared" si="6"/>
        <v>10</v>
      </c>
      <c r="R49" s="161">
        <f t="shared" si="7"/>
        <v>0</v>
      </c>
      <c r="S49" s="161" t="str">
        <f t="shared" si="32"/>
        <v>Y</v>
      </c>
      <c r="T49" s="143" t="str">
        <f>IF($A48&lt;&gt;"",COUNTIF($F$45:F49,F49),"")</f>
        <v/>
      </c>
      <c r="U49" s="144" t="str">
        <f t="shared" si="137"/>
        <v/>
      </c>
      <c r="V49" s="64" t="str">
        <f t="shared" si="13"/>
        <v/>
      </c>
      <c r="W49" s="117" t="str">
        <f t="shared" si="157"/>
        <v/>
      </c>
      <c r="X49" s="99" t="str">
        <f t="shared" si="171"/>
        <v/>
      </c>
      <c r="Y49" s="165" t="str">
        <f t="shared" si="172"/>
        <v/>
      </c>
      <c r="Z49" s="165" t="str">
        <f t="shared" si="173"/>
        <v/>
      </c>
      <c r="AA49" s="165" t="str">
        <f t="shared" si="174"/>
        <v/>
      </c>
      <c r="AB49" s="165" t="str">
        <f t="shared" si="175"/>
        <v/>
      </c>
      <c r="AC49" s="165" t="str">
        <f t="shared" si="176"/>
        <v/>
      </c>
      <c r="AD49" s="165" t="str">
        <f t="shared" si="177"/>
        <v/>
      </c>
      <c r="AE49" s="165" t="str">
        <f t="shared" si="178"/>
        <v/>
      </c>
      <c r="AF49" s="165" t="str">
        <f t="shared" si="179"/>
        <v/>
      </c>
      <c r="AG49" s="165" t="str">
        <f t="shared" si="180"/>
        <v/>
      </c>
      <c r="AH49" s="165" t="str">
        <f t="shared" si="181"/>
        <v/>
      </c>
      <c r="AI49" s="165" t="str">
        <f t="shared" si="182"/>
        <v/>
      </c>
      <c r="AJ49" s="165" t="str">
        <f t="shared" si="183"/>
        <v/>
      </c>
      <c r="AK49" s="83"/>
      <c r="AL49" s="83"/>
      <c r="AM49" s="64" t="b">
        <f t="shared" si="141"/>
        <v>0</v>
      </c>
      <c r="AN49" s="64" t="b">
        <f t="shared" si="142"/>
        <v>0</v>
      </c>
      <c r="AO49" s="64" t="b">
        <f t="shared" si="143"/>
        <v>0</v>
      </c>
      <c r="AP49" s="64" t="b">
        <f t="shared" si="144"/>
        <v>0</v>
      </c>
      <c r="AQ49" s="64" t="b">
        <f t="shared" si="145"/>
        <v>0</v>
      </c>
      <c r="AR49" s="64" t="b">
        <f t="shared" si="146"/>
        <v>0</v>
      </c>
      <c r="AS49" s="64" t="b">
        <f t="shared" si="147"/>
        <v>0</v>
      </c>
      <c r="AT49" s="64" t="b">
        <f t="shared" si="148"/>
        <v>0</v>
      </c>
      <c r="AU49" s="64" t="b">
        <f t="shared" si="149"/>
        <v>0</v>
      </c>
      <c r="AV49" s="64" t="b">
        <f t="shared" si="150"/>
        <v>0</v>
      </c>
      <c r="AW49" s="64" t="b">
        <f t="shared" si="151"/>
        <v>0</v>
      </c>
      <c r="AX49" s="64" t="b">
        <f t="shared" si="152"/>
        <v>0</v>
      </c>
      <c r="AY49" s="64" t="b">
        <f t="shared" si="153"/>
        <v>0</v>
      </c>
      <c r="AZ49" s="64" t="b">
        <f t="shared" si="154"/>
        <v>0</v>
      </c>
      <c r="BA49" s="13">
        <f t="shared" si="155"/>
        <v>0</v>
      </c>
      <c r="BB49" s="65">
        <f t="shared" si="108"/>
        <v>1</v>
      </c>
      <c r="BC49" s="122" t="str">
        <f t="shared" si="184"/>
        <v/>
      </c>
      <c r="BD49" s="121" t="str">
        <f t="shared" si="158"/>
        <v/>
      </c>
      <c r="BE49" s="121" t="str">
        <f t="shared" si="159"/>
        <v/>
      </c>
      <c r="BF49" s="121" t="str">
        <f t="shared" si="160"/>
        <v/>
      </c>
      <c r="BG49" s="121" t="str">
        <f t="shared" si="161"/>
        <v/>
      </c>
      <c r="BH49" s="121" t="str">
        <f t="shared" si="162"/>
        <v/>
      </c>
      <c r="BI49" s="121" t="str">
        <f t="shared" si="163"/>
        <v/>
      </c>
      <c r="BJ49" s="121" t="str">
        <f t="shared" si="164"/>
        <v/>
      </c>
      <c r="BK49" s="121" t="str">
        <f t="shared" si="165"/>
        <v/>
      </c>
      <c r="BL49" s="121" t="str">
        <f t="shared" si="166"/>
        <v/>
      </c>
      <c r="BM49" s="121" t="str">
        <f t="shared" si="167"/>
        <v/>
      </c>
      <c r="BN49" s="121" t="str">
        <f t="shared" si="168"/>
        <v/>
      </c>
      <c r="BO49" s="121" t="str">
        <f t="shared" si="169"/>
        <v/>
      </c>
      <c r="BP49" s="83"/>
      <c r="BQ49" s="83"/>
      <c r="BR49" s="64" t="b">
        <f t="shared" si="185"/>
        <v>0</v>
      </c>
      <c r="BS49" s="64" t="b">
        <f t="shared" si="186"/>
        <v>0</v>
      </c>
      <c r="BT49" s="64" t="b">
        <f t="shared" si="187"/>
        <v>0</v>
      </c>
      <c r="BU49" s="64" t="b">
        <f t="shared" si="188"/>
        <v>0</v>
      </c>
      <c r="BV49" s="64" t="b">
        <f t="shared" si="189"/>
        <v>0</v>
      </c>
      <c r="BW49" s="64" t="b">
        <f t="shared" si="190"/>
        <v>0</v>
      </c>
      <c r="BX49" s="64" t="b">
        <f t="shared" si="191"/>
        <v>0</v>
      </c>
      <c r="BY49" s="64" t="b">
        <f t="shared" si="192"/>
        <v>0</v>
      </c>
      <c r="BZ49" s="64" t="b">
        <f t="shared" si="193"/>
        <v>0</v>
      </c>
      <c r="CA49" s="64" t="b">
        <f t="shared" si="194"/>
        <v>0</v>
      </c>
      <c r="CB49" s="64" t="b">
        <f t="shared" si="195"/>
        <v>0</v>
      </c>
      <c r="CC49" s="64" t="b">
        <f t="shared" si="196"/>
        <v>0</v>
      </c>
      <c r="CD49" s="64" t="b">
        <f t="shared" si="197"/>
        <v>0</v>
      </c>
      <c r="CE49" s="64" t="b">
        <f t="shared" si="198"/>
        <v>0</v>
      </c>
      <c r="CF49" s="99">
        <f t="shared" si="156"/>
        <v>0</v>
      </c>
      <c r="CG49" s="13">
        <f t="shared" si="199"/>
        <v>0</v>
      </c>
      <c r="CH49" s="11">
        <f t="shared" si="170"/>
        <v>0</v>
      </c>
      <c r="CI49" s="11">
        <f t="shared" si="138"/>
        <v>0</v>
      </c>
      <c r="CJ49" s="61">
        <f t="shared" si="200"/>
        <v>0</v>
      </c>
      <c r="CK49" s="61">
        <f t="shared" si="139"/>
        <v>0</v>
      </c>
      <c r="CL49" s="61">
        <f t="shared" si="140"/>
        <v>0</v>
      </c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DA49" s="5"/>
      <c r="DB49" s="5"/>
      <c r="DC49"/>
      <c r="DD49"/>
      <c r="DE49" s="86"/>
      <c r="DF49"/>
      <c r="DG49"/>
      <c r="DH49"/>
      <c r="DI49" s="37"/>
      <c r="DJ49" s="7"/>
      <c r="DK49"/>
      <c r="DL49"/>
      <c r="DM49"/>
      <c r="DN49"/>
      <c r="DO49"/>
      <c r="DP49"/>
      <c r="DQ49"/>
      <c r="DR49"/>
      <c r="DS49"/>
      <c r="DT49"/>
      <c r="DU49"/>
      <c r="DV49"/>
      <c r="DW49" s="7"/>
      <c r="DX49"/>
      <c r="DY49"/>
      <c r="DZ49"/>
      <c r="EA49"/>
      <c r="EB49"/>
      <c r="EC49"/>
      <c r="ED49" s="10">
        <f t="shared" ca="1" si="3"/>
        <v>13</v>
      </c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</row>
    <row r="50" spans="1:166" x14ac:dyDescent="0.2">
      <c r="A50" s="79"/>
      <c r="B50" s="65" t="str">
        <f t="shared" si="134"/>
        <v/>
      </c>
      <c r="C50" s="7" t="str">
        <f t="shared" si="106"/>
        <v/>
      </c>
      <c r="D50" s="64">
        <f t="shared" si="107"/>
        <v>0</v>
      </c>
      <c r="E50" s="7" t="str">
        <f t="shared" si="135"/>
        <v>,,,,,,,,,,,,</v>
      </c>
      <c r="F50" s="75" t="str">
        <f t="shared" si="136"/>
        <v/>
      </c>
      <c r="G50" s="150" t="str">
        <f>IF(COUNTIF($F$5:$F50,"0")=0,"X","No")</f>
        <v>X</v>
      </c>
      <c r="H50" s="150" t="str">
        <f>IF(COUNTIF($F$5:$F50,"1")=0,"X","No")</f>
        <v>X</v>
      </c>
      <c r="I50" s="150" t="str">
        <f>IF(COUNTIF($F$5:$F50,"2")=0,"X","No")</f>
        <v>X</v>
      </c>
      <c r="J50" s="150" t="str">
        <f>IF(COUNTIF($F$5:$F50,"3")=0,"X","No")</f>
        <v>X</v>
      </c>
      <c r="K50" s="150" t="str">
        <f>IF(COUNTIF($F$5:$F50,"4")=0,"X","No")</f>
        <v>X</v>
      </c>
      <c r="L50" s="150" t="str">
        <f>IF(COUNTIF($F$5:$F50,"5")=0,"X","No")</f>
        <v>X</v>
      </c>
      <c r="M50" s="150" t="str">
        <f>IF(COUNTIF($F$5:$F50,"6")=0,"X","No")</f>
        <v>X</v>
      </c>
      <c r="N50" s="150" t="str">
        <f>IF(COUNTIF($F$5:$F50,"7")=0,"X","No")</f>
        <v>X</v>
      </c>
      <c r="O50" s="150" t="str">
        <f>IF(COUNTIF($F$5:$F50,"8")=0,"X","No")</f>
        <v>X</v>
      </c>
      <c r="P50" s="150" t="str">
        <f>IF(COUNTIF($F$5:$F50,"9")=0,"X","No")</f>
        <v>X</v>
      </c>
      <c r="Q50" s="159">
        <f t="shared" si="6"/>
        <v>10</v>
      </c>
      <c r="R50" s="161">
        <f t="shared" si="7"/>
        <v>0</v>
      </c>
      <c r="S50" s="161" t="str">
        <f t="shared" si="32"/>
        <v>Y</v>
      </c>
      <c r="T50" s="143" t="str">
        <f>IF($A49&lt;&gt;"",COUNTIF($F$45:F50,F50),"")</f>
        <v/>
      </c>
      <c r="U50" s="144" t="str">
        <f t="shared" si="137"/>
        <v/>
      </c>
      <c r="V50" s="64" t="str">
        <f t="shared" si="13"/>
        <v/>
      </c>
      <c r="W50" s="117" t="str">
        <f t="shared" si="157"/>
        <v/>
      </c>
      <c r="X50" s="99" t="str">
        <f t="shared" si="171"/>
        <v/>
      </c>
      <c r="Y50" s="165" t="str">
        <f t="shared" si="172"/>
        <v/>
      </c>
      <c r="Z50" s="165" t="str">
        <f t="shared" si="173"/>
        <v/>
      </c>
      <c r="AA50" s="165" t="str">
        <f t="shared" si="174"/>
        <v/>
      </c>
      <c r="AB50" s="165" t="str">
        <f t="shared" si="175"/>
        <v/>
      </c>
      <c r="AC50" s="165" t="str">
        <f t="shared" si="176"/>
        <v/>
      </c>
      <c r="AD50" s="165" t="str">
        <f t="shared" si="177"/>
        <v/>
      </c>
      <c r="AE50" s="165" t="str">
        <f t="shared" si="178"/>
        <v/>
      </c>
      <c r="AF50" s="165" t="str">
        <f t="shared" si="179"/>
        <v/>
      </c>
      <c r="AG50" s="165" t="str">
        <f t="shared" si="180"/>
        <v/>
      </c>
      <c r="AH50" s="165" t="str">
        <f t="shared" si="181"/>
        <v/>
      </c>
      <c r="AI50" s="165" t="str">
        <f t="shared" si="182"/>
        <v/>
      </c>
      <c r="AJ50" s="165" t="str">
        <f t="shared" si="183"/>
        <v/>
      </c>
      <c r="AK50" s="83"/>
      <c r="AL50" s="83"/>
      <c r="AM50" s="64" t="b">
        <f t="shared" si="141"/>
        <v>0</v>
      </c>
      <c r="AN50" s="64" t="b">
        <f t="shared" si="142"/>
        <v>0</v>
      </c>
      <c r="AO50" s="64" t="b">
        <f t="shared" si="143"/>
        <v>0</v>
      </c>
      <c r="AP50" s="64" t="b">
        <f t="shared" si="144"/>
        <v>0</v>
      </c>
      <c r="AQ50" s="64" t="b">
        <f t="shared" si="145"/>
        <v>0</v>
      </c>
      <c r="AR50" s="64" t="b">
        <f t="shared" si="146"/>
        <v>0</v>
      </c>
      <c r="AS50" s="64" t="b">
        <f t="shared" si="147"/>
        <v>0</v>
      </c>
      <c r="AT50" s="64" t="b">
        <f t="shared" si="148"/>
        <v>0</v>
      </c>
      <c r="AU50" s="64" t="b">
        <f t="shared" si="149"/>
        <v>0</v>
      </c>
      <c r="AV50" s="64" t="b">
        <f t="shared" si="150"/>
        <v>0</v>
      </c>
      <c r="AW50" s="64" t="b">
        <f t="shared" si="151"/>
        <v>0</v>
      </c>
      <c r="AX50" s="64" t="b">
        <f t="shared" si="152"/>
        <v>0</v>
      </c>
      <c r="AY50" s="64" t="b">
        <f t="shared" si="153"/>
        <v>0</v>
      </c>
      <c r="AZ50" s="64" t="b">
        <f t="shared" si="154"/>
        <v>0</v>
      </c>
      <c r="BA50" s="13">
        <f t="shared" si="155"/>
        <v>0</v>
      </c>
      <c r="BB50" s="65">
        <f t="shared" si="108"/>
        <v>1</v>
      </c>
      <c r="BC50" s="122" t="str">
        <f t="shared" si="184"/>
        <v/>
      </c>
      <c r="BD50" s="121" t="str">
        <f t="shared" si="158"/>
        <v/>
      </c>
      <c r="BE50" s="121" t="str">
        <f t="shared" si="159"/>
        <v/>
      </c>
      <c r="BF50" s="121" t="str">
        <f t="shared" si="160"/>
        <v/>
      </c>
      <c r="BG50" s="121" t="str">
        <f t="shared" si="161"/>
        <v/>
      </c>
      <c r="BH50" s="121" t="str">
        <f t="shared" si="162"/>
        <v/>
      </c>
      <c r="BI50" s="121" t="str">
        <f t="shared" si="163"/>
        <v/>
      </c>
      <c r="BJ50" s="121" t="str">
        <f t="shared" si="164"/>
        <v/>
      </c>
      <c r="BK50" s="121" t="str">
        <f t="shared" si="165"/>
        <v/>
      </c>
      <c r="BL50" s="121" t="str">
        <f t="shared" si="166"/>
        <v/>
      </c>
      <c r="BM50" s="121" t="str">
        <f t="shared" si="167"/>
        <v/>
      </c>
      <c r="BN50" s="121" t="str">
        <f t="shared" si="168"/>
        <v/>
      </c>
      <c r="BO50" s="121" t="str">
        <f t="shared" si="169"/>
        <v/>
      </c>
      <c r="BP50" s="83"/>
      <c r="BQ50" s="83"/>
      <c r="BR50" s="64" t="b">
        <f t="shared" si="185"/>
        <v>0</v>
      </c>
      <c r="BS50" s="64" t="b">
        <f t="shared" si="186"/>
        <v>0</v>
      </c>
      <c r="BT50" s="64" t="b">
        <f t="shared" si="187"/>
        <v>0</v>
      </c>
      <c r="BU50" s="64" t="b">
        <f t="shared" si="188"/>
        <v>0</v>
      </c>
      <c r="BV50" s="64" t="b">
        <f t="shared" si="189"/>
        <v>0</v>
      </c>
      <c r="BW50" s="64" t="b">
        <f t="shared" si="190"/>
        <v>0</v>
      </c>
      <c r="BX50" s="64" t="b">
        <f t="shared" si="191"/>
        <v>0</v>
      </c>
      <c r="BY50" s="64" t="b">
        <f t="shared" si="192"/>
        <v>0</v>
      </c>
      <c r="BZ50" s="64" t="b">
        <f t="shared" si="193"/>
        <v>0</v>
      </c>
      <c r="CA50" s="64" t="b">
        <f t="shared" si="194"/>
        <v>0</v>
      </c>
      <c r="CB50" s="64" t="b">
        <f t="shared" si="195"/>
        <v>0</v>
      </c>
      <c r="CC50" s="64" t="b">
        <f t="shared" si="196"/>
        <v>0</v>
      </c>
      <c r="CD50" s="64" t="b">
        <f t="shared" si="197"/>
        <v>0</v>
      </c>
      <c r="CE50" s="64" t="b">
        <f t="shared" si="198"/>
        <v>0</v>
      </c>
      <c r="CF50" s="99">
        <f t="shared" si="156"/>
        <v>0</v>
      </c>
      <c r="CG50" s="13">
        <f t="shared" si="199"/>
        <v>0</v>
      </c>
      <c r="CH50" s="11">
        <f t="shared" si="170"/>
        <v>0</v>
      </c>
      <c r="CI50" s="11">
        <f t="shared" si="138"/>
        <v>0</v>
      </c>
      <c r="CJ50" s="61">
        <f t="shared" si="200"/>
        <v>0</v>
      </c>
      <c r="CK50" s="61">
        <f t="shared" si="139"/>
        <v>0</v>
      </c>
      <c r="CL50" s="61">
        <f t="shared" si="140"/>
        <v>0</v>
      </c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DB50" s="5"/>
      <c r="DC50"/>
      <c r="DD50"/>
      <c r="DE50" s="86"/>
      <c r="DF50"/>
      <c r="DG50"/>
      <c r="DH50"/>
      <c r="DI50" s="37"/>
      <c r="DJ50" s="7"/>
      <c r="DK50"/>
      <c r="DL50"/>
      <c r="DM50"/>
      <c r="DN50"/>
      <c r="DO50"/>
      <c r="DP50"/>
      <c r="DQ50"/>
      <c r="DR50"/>
      <c r="DS50"/>
      <c r="DT50"/>
      <c r="DU50"/>
      <c r="DV50"/>
      <c r="DW50" s="7"/>
      <c r="DX50"/>
      <c r="DY50"/>
      <c r="DZ50"/>
      <c r="EA50"/>
      <c r="EB50"/>
      <c r="EC50"/>
      <c r="ED50" s="10">
        <f t="shared" ca="1" si="3"/>
        <v>36</v>
      </c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</row>
    <row r="51" spans="1:166" x14ac:dyDescent="0.2">
      <c r="A51" s="79"/>
      <c r="B51" s="65" t="str">
        <f t="shared" si="134"/>
        <v/>
      </c>
      <c r="C51" s="7" t="str">
        <f t="shared" si="106"/>
        <v/>
      </c>
      <c r="D51" s="64">
        <f t="shared" si="107"/>
        <v>0</v>
      </c>
      <c r="E51" s="7" t="str">
        <f t="shared" si="135"/>
        <v>,,,,,,,,,,,,</v>
      </c>
      <c r="F51" s="75" t="str">
        <f t="shared" si="136"/>
        <v/>
      </c>
      <c r="G51" s="150" t="str">
        <f>IF(COUNTIF($F$5:$F51,"0")=0,"X","No")</f>
        <v>X</v>
      </c>
      <c r="H51" s="150" t="str">
        <f>IF(COUNTIF($F$5:$F51,"1")=0,"X","No")</f>
        <v>X</v>
      </c>
      <c r="I51" s="150" t="str">
        <f>IF(COUNTIF($F$5:$F51,"2")=0,"X","No")</f>
        <v>X</v>
      </c>
      <c r="J51" s="150" t="str">
        <f>IF(COUNTIF($F$5:$F51,"3")=0,"X","No")</f>
        <v>X</v>
      </c>
      <c r="K51" s="150" t="str">
        <f>IF(COUNTIF($F$5:$F51,"4")=0,"X","No")</f>
        <v>X</v>
      </c>
      <c r="L51" s="150" t="str">
        <f>IF(COUNTIF($F$5:$F51,"5")=0,"X","No")</f>
        <v>X</v>
      </c>
      <c r="M51" s="150" t="str">
        <f>IF(COUNTIF($F$5:$F51,"6")=0,"X","No")</f>
        <v>X</v>
      </c>
      <c r="N51" s="150" t="str">
        <f>IF(COUNTIF($F$5:$F51,"7")=0,"X","No")</f>
        <v>X</v>
      </c>
      <c r="O51" s="150" t="str">
        <f>IF(COUNTIF($F$5:$F51,"8")=0,"X","No")</f>
        <v>X</v>
      </c>
      <c r="P51" s="150" t="str">
        <f>IF(COUNTIF($F$5:$F51,"9")=0,"X","No")</f>
        <v>X</v>
      </c>
      <c r="Q51" s="159">
        <f t="shared" si="6"/>
        <v>10</v>
      </c>
      <c r="R51" s="161">
        <f t="shared" si="7"/>
        <v>0</v>
      </c>
      <c r="S51" s="161" t="str">
        <f t="shared" si="32"/>
        <v>Y</v>
      </c>
      <c r="T51" s="143" t="str">
        <f>IF($A50&lt;&gt;"",COUNTIF($F$45:F51,F51),"")</f>
        <v/>
      </c>
      <c r="U51" s="144" t="str">
        <f t="shared" si="137"/>
        <v/>
      </c>
      <c r="V51" s="64" t="str">
        <f t="shared" si="13"/>
        <v/>
      </c>
      <c r="W51" s="117" t="str">
        <f t="shared" si="157"/>
        <v/>
      </c>
      <c r="X51" s="99" t="str">
        <f t="shared" si="171"/>
        <v/>
      </c>
      <c r="Y51" s="165" t="str">
        <f t="shared" si="172"/>
        <v/>
      </c>
      <c r="Z51" s="165" t="str">
        <f t="shared" si="173"/>
        <v/>
      </c>
      <c r="AA51" s="165" t="str">
        <f t="shared" si="174"/>
        <v/>
      </c>
      <c r="AB51" s="165" t="str">
        <f t="shared" si="175"/>
        <v/>
      </c>
      <c r="AC51" s="165" t="str">
        <f t="shared" si="176"/>
        <v/>
      </c>
      <c r="AD51" s="165" t="str">
        <f t="shared" si="177"/>
        <v/>
      </c>
      <c r="AE51" s="165" t="str">
        <f t="shared" si="178"/>
        <v/>
      </c>
      <c r="AF51" s="165" t="str">
        <f t="shared" si="179"/>
        <v/>
      </c>
      <c r="AG51" s="165" t="str">
        <f t="shared" si="180"/>
        <v/>
      </c>
      <c r="AH51" s="165" t="str">
        <f t="shared" si="181"/>
        <v/>
      </c>
      <c r="AI51" s="165" t="str">
        <f t="shared" si="182"/>
        <v/>
      </c>
      <c r="AJ51" s="165" t="str">
        <f t="shared" si="183"/>
        <v/>
      </c>
      <c r="AK51" s="83"/>
      <c r="AL51" s="83"/>
      <c r="AM51" s="64" t="b">
        <f t="shared" si="141"/>
        <v>0</v>
      </c>
      <c r="AN51" s="64" t="b">
        <f t="shared" si="142"/>
        <v>0</v>
      </c>
      <c r="AO51" s="64" t="b">
        <f t="shared" si="143"/>
        <v>0</v>
      </c>
      <c r="AP51" s="64" t="b">
        <f t="shared" si="144"/>
        <v>0</v>
      </c>
      <c r="AQ51" s="64" t="b">
        <f t="shared" si="145"/>
        <v>0</v>
      </c>
      <c r="AR51" s="64" t="b">
        <f t="shared" si="146"/>
        <v>0</v>
      </c>
      <c r="AS51" s="64" t="b">
        <f t="shared" si="147"/>
        <v>0</v>
      </c>
      <c r="AT51" s="64" t="b">
        <f t="shared" si="148"/>
        <v>0</v>
      </c>
      <c r="AU51" s="64" t="b">
        <f t="shared" si="149"/>
        <v>0</v>
      </c>
      <c r="AV51" s="64" t="b">
        <f t="shared" si="150"/>
        <v>0</v>
      </c>
      <c r="AW51" s="64" t="b">
        <f t="shared" si="151"/>
        <v>0</v>
      </c>
      <c r="AX51" s="64" t="b">
        <f t="shared" si="152"/>
        <v>0</v>
      </c>
      <c r="AY51" s="64" t="b">
        <f t="shared" si="153"/>
        <v>0</v>
      </c>
      <c r="AZ51" s="64" t="b">
        <f t="shared" si="154"/>
        <v>0</v>
      </c>
      <c r="BA51" s="13">
        <f t="shared" si="155"/>
        <v>0</v>
      </c>
      <c r="BB51" s="65">
        <f t="shared" si="108"/>
        <v>1</v>
      </c>
      <c r="BC51" s="122" t="str">
        <f t="shared" si="184"/>
        <v/>
      </c>
      <c r="BD51" s="121" t="str">
        <f t="shared" si="158"/>
        <v/>
      </c>
      <c r="BE51" s="121" t="str">
        <f t="shared" si="159"/>
        <v/>
      </c>
      <c r="BF51" s="121" t="str">
        <f t="shared" si="160"/>
        <v/>
      </c>
      <c r="BG51" s="121" t="str">
        <f t="shared" si="161"/>
        <v/>
      </c>
      <c r="BH51" s="121" t="str">
        <f t="shared" si="162"/>
        <v/>
      </c>
      <c r="BI51" s="121" t="str">
        <f t="shared" si="163"/>
        <v/>
      </c>
      <c r="BJ51" s="121" t="str">
        <f t="shared" si="164"/>
        <v/>
      </c>
      <c r="BK51" s="121" t="str">
        <f t="shared" si="165"/>
        <v/>
      </c>
      <c r="BL51" s="121" t="str">
        <f t="shared" si="166"/>
        <v/>
      </c>
      <c r="BM51" s="121" t="str">
        <f t="shared" si="167"/>
        <v/>
      </c>
      <c r="BN51" s="121" t="str">
        <f t="shared" si="168"/>
        <v/>
      </c>
      <c r="BO51" s="121" t="str">
        <f t="shared" si="169"/>
        <v/>
      </c>
      <c r="BP51" s="83"/>
      <c r="BQ51" s="83"/>
      <c r="BR51" s="64" t="b">
        <f t="shared" si="185"/>
        <v>0</v>
      </c>
      <c r="BS51" s="64" t="b">
        <f t="shared" si="186"/>
        <v>0</v>
      </c>
      <c r="BT51" s="64" t="b">
        <f t="shared" si="187"/>
        <v>0</v>
      </c>
      <c r="BU51" s="64" t="b">
        <f t="shared" si="188"/>
        <v>0</v>
      </c>
      <c r="BV51" s="64" t="b">
        <f t="shared" si="189"/>
        <v>0</v>
      </c>
      <c r="BW51" s="64" t="b">
        <f t="shared" si="190"/>
        <v>0</v>
      </c>
      <c r="BX51" s="64" t="b">
        <f t="shared" si="191"/>
        <v>0</v>
      </c>
      <c r="BY51" s="64" t="b">
        <f t="shared" si="192"/>
        <v>0</v>
      </c>
      <c r="BZ51" s="64" t="b">
        <f t="shared" si="193"/>
        <v>0</v>
      </c>
      <c r="CA51" s="64" t="b">
        <f t="shared" si="194"/>
        <v>0</v>
      </c>
      <c r="CB51" s="64" t="b">
        <f t="shared" si="195"/>
        <v>0</v>
      </c>
      <c r="CC51" s="64" t="b">
        <f t="shared" si="196"/>
        <v>0</v>
      </c>
      <c r="CD51" s="64" t="b">
        <f t="shared" si="197"/>
        <v>0</v>
      </c>
      <c r="CE51" s="64" t="b">
        <f t="shared" si="198"/>
        <v>0</v>
      </c>
      <c r="CF51" s="99">
        <f t="shared" si="156"/>
        <v>0</v>
      </c>
      <c r="CG51" s="13">
        <f t="shared" si="199"/>
        <v>0</v>
      </c>
      <c r="CH51" s="11">
        <f t="shared" si="170"/>
        <v>0</v>
      </c>
      <c r="CI51" s="11">
        <f t="shared" si="138"/>
        <v>0</v>
      </c>
      <c r="CJ51" s="61">
        <f t="shared" si="200"/>
        <v>0</v>
      </c>
      <c r="CK51" s="61">
        <f t="shared" si="139"/>
        <v>0</v>
      </c>
      <c r="CL51" s="61">
        <f t="shared" si="140"/>
        <v>0</v>
      </c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DB51" s="5"/>
      <c r="DC51"/>
      <c r="DD51"/>
      <c r="DE51" s="86"/>
      <c r="DF51"/>
      <c r="DG51"/>
      <c r="DH51"/>
      <c r="DI51" s="37"/>
      <c r="DJ51" s="7"/>
      <c r="DK51"/>
      <c r="DL51"/>
      <c r="DM51"/>
      <c r="DN51"/>
      <c r="DO51"/>
      <c r="DP51"/>
      <c r="DQ51"/>
      <c r="DR51"/>
      <c r="DS51"/>
      <c r="DT51"/>
      <c r="DU51"/>
      <c r="DV51"/>
      <c r="DW51" s="7"/>
      <c r="DX51"/>
      <c r="DY51"/>
      <c r="DZ51"/>
      <c r="EA51"/>
      <c r="EB51"/>
      <c r="EC51"/>
      <c r="ED51" s="10">
        <f t="shared" ca="1" si="3"/>
        <v>27</v>
      </c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</row>
    <row r="52" spans="1:166" x14ac:dyDescent="0.2">
      <c r="A52" s="79"/>
      <c r="B52" s="65" t="str">
        <f t="shared" si="134"/>
        <v/>
      </c>
      <c r="C52" s="7" t="str">
        <f t="shared" si="106"/>
        <v/>
      </c>
      <c r="D52" s="64">
        <f t="shared" si="107"/>
        <v>0</v>
      </c>
      <c r="E52" s="7" t="str">
        <f t="shared" si="135"/>
        <v>,,,,,,,,,,,,</v>
      </c>
      <c r="F52" s="75" t="str">
        <f t="shared" si="136"/>
        <v/>
      </c>
      <c r="G52" s="150" t="str">
        <f>IF(COUNTIF($F$5:$F52,"0")=0,"X","No")</f>
        <v>X</v>
      </c>
      <c r="H52" s="150" t="str">
        <f>IF(COUNTIF($F$5:$F52,"1")=0,"X","No")</f>
        <v>X</v>
      </c>
      <c r="I52" s="150" t="str">
        <f>IF(COUNTIF($F$5:$F52,"2")=0,"X","No")</f>
        <v>X</v>
      </c>
      <c r="J52" s="150" t="str">
        <f>IF(COUNTIF($F$5:$F52,"3")=0,"X","No")</f>
        <v>X</v>
      </c>
      <c r="K52" s="150" t="str">
        <f>IF(COUNTIF($F$5:$F52,"4")=0,"X","No")</f>
        <v>X</v>
      </c>
      <c r="L52" s="150" t="str">
        <f>IF(COUNTIF($F$5:$F52,"5")=0,"X","No")</f>
        <v>X</v>
      </c>
      <c r="M52" s="150" t="str">
        <f>IF(COUNTIF($F$5:$F52,"6")=0,"X","No")</f>
        <v>X</v>
      </c>
      <c r="N52" s="150" t="str">
        <f>IF(COUNTIF($F$5:$F52,"7")=0,"X","No")</f>
        <v>X</v>
      </c>
      <c r="O52" s="150" t="str">
        <f>IF(COUNTIF($F$5:$F52,"8")=0,"X","No")</f>
        <v>X</v>
      </c>
      <c r="P52" s="150" t="str">
        <f>IF(COUNTIF($F$5:$F52,"9")=0,"X","No")</f>
        <v>X</v>
      </c>
      <c r="Q52" s="159">
        <f t="shared" si="6"/>
        <v>10</v>
      </c>
      <c r="R52" s="161">
        <f t="shared" si="7"/>
        <v>0</v>
      </c>
      <c r="S52" s="161" t="str">
        <f t="shared" si="32"/>
        <v>Y</v>
      </c>
      <c r="T52" s="143" t="str">
        <f>IF($A51&lt;&gt;"",COUNTIF($F$45:F52,F52),"")</f>
        <v/>
      </c>
      <c r="U52" s="144" t="str">
        <f t="shared" si="137"/>
        <v/>
      </c>
      <c r="V52" s="64" t="str">
        <f t="shared" si="13"/>
        <v/>
      </c>
      <c r="W52" s="117" t="str">
        <f t="shared" si="157"/>
        <v/>
      </c>
      <c r="X52" s="99" t="str">
        <f t="shared" si="171"/>
        <v/>
      </c>
      <c r="Y52" s="165" t="str">
        <f t="shared" si="172"/>
        <v/>
      </c>
      <c r="Z52" s="165" t="str">
        <f t="shared" si="173"/>
        <v/>
      </c>
      <c r="AA52" s="165" t="str">
        <f t="shared" si="174"/>
        <v/>
      </c>
      <c r="AB52" s="165" t="str">
        <f t="shared" si="175"/>
        <v/>
      </c>
      <c r="AC52" s="165" t="str">
        <f t="shared" si="176"/>
        <v/>
      </c>
      <c r="AD52" s="165" t="str">
        <f t="shared" si="177"/>
        <v/>
      </c>
      <c r="AE52" s="165" t="str">
        <f t="shared" si="178"/>
        <v/>
      </c>
      <c r="AF52" s="165" t="str">
        <f t="shared" si="179"/>
        <v/>
      </c>
      <c r="AG52" s="165" t="str">
        <f t="shared" si="180"/>
        <v/>
      </c>
      <c r="AH52" s="165" t="str">
        <f t="shared" si="181"/>
        <v/>
      </c>
      <c r="AI52" s="165" t="str">
        <f t="shared" si="182"/>
        <v/>
      </c>
      <c r="AJ52" s="165" t="str">
        <f t="shared" si="183"/>
        <v/>
      </c>
      <c r="AK52" s="83"/>
      <c r="AL52" s="83"/>
      <c r="AM52" s="64" t="b">
        <f t="shared" si="141"/>
        <v>0</v>
      </c>
      <c r="AN52" s="64" t="b">
        <f t="shared" si="142"/>
        <v>0</v>
      </c>
      <c r="AO52" s="64" t="b">
        <f t="shared" si="143"/>
        <v>0</v>
      </c>
      <c r="AP52" s="64" t="b">
        <f t="shared" si="144"/>
        <v>0</v>
      </c>
      <c r="AQ52" s="64" t="b">
        <f t="shared" si="145"/>
        <v>0</v>
      </c>
      <c r="AR52" s="64" t="b">
        <f t="shared" si="146"/>
        <v>0</v>
      </c>
      <c r="AS52" s="64" t="b">
        <f t="shared" si="147"/>
        <v>0</v>
      </c>
      <c r="AT52" s="64" t="b">
        <f t="shared" si="148"/>
        <v>0</v>
      </c>
      <c r="AU52" s="64" t="b">
        <f t="shared" si="149"/>
        <v>0</v>
      </c>
      <c r="AV52" s="64" t="b">
        <f t="shared" si="150"/>
        <v>0</v>
      </c>
      <c r="AW52" s="64" t="b">
        <f t="shared" si="151"/>
        <v>0</v>
      </c>
      <c r="AX52" s="64" t="b">
        <f t="shared" si="152"/>
        <v>0</v>
      </c>
      <c r="AY52" s="64" t="b">
        <f t="shared" si="153"/>
        <v>0</v>
      </c>
      <c r="AZ52" s="64" t="b">
        <f t="shared" si="154"/>
        <v>0</v>
      </c>
      <c r="BA52" s="13">
        <f t="shared" si="155"/>
        <v>0</v>
      </c>
      <c r="BB52" s="65">
        <f t="shared" si="108"/>
        <v>1</v>
      </c>
      <c r="BC52" s="122" t="str">
        <f t="shared" si="184"/>
        <v/>
      </c>
      <c r="BD52" s="121" t="str">
        <f t="shared" si="158"/>
        <v/>
      </c>
      <c r="BE52" s="121" t="str">
        <f t="shared" si="159"/>
        <v/>
      </c>
      <c r="BF52" s="121" t="str">
        <f t="shared" si="160"/>
        <v/>
      </c>
      <c r="BG52" s="121" t="str">
        <f t="shared" si="161"/>
        <v/>
      </c>
      <c r="BH52" s="121" t="str">
        <f t="shared" si="162"/>
        <v/>
      </c>
      <c r="BI52" s="121" t="str">
        <f t="shared" si="163"/>
        <v/>
      </c>
      <c r="BJ52" s="121" t="str">
        <f t="shared" si="164"/>
        <v/>
      </c>
      <c r="BK52" s="121" t="str">
        <f t="shared" si="165"/>
        <v/>
      </c>
      <c r="BL52" s="121" t="str">
        <f t="shared" si="166"/>
        <v/>
      </c>
      <c r="BM52" s="121" t="str">
        <f t="shared" si="167"/>
        <v/>
      </c>
      <c r="BN52" s="121" t="str">
        <f t="shared" si="168"/>
        <v/>
      </c>
      <c r="BO52" s="121" t="str">
        <f t="shared" si="169"/>
        <v/>
      </c>
      <c r="BP52" s="83"/>
      <c r="BQ52" s="83"/>
      <c r="BR52" s="64" t="b">
        <f t="shared" si="185"/>
        <v>0</v>
      </c>
      <c r="BS52" s="64" t="b">
        <f t="shared" si="186"/>
        <v>0</v>
      </c>
      <c r="BT52" s="64" t="b">
        <f t="shared" si="187"/>
        <v>0</v>
      </c>
      <c r="BU52" s="64" t="b">
        <f t="shared" si="188"/>
        <v>0</v>
      </c>
      <c r="BV52" s="64" t="b">
        <f t="shared" si="189"/>
        <v>0</v>
      </c>
      <c r="BW52" s="64" t="b">
        <f t="shared" si="190"/>
        <v>0</v>
      </c>
      <c r="BX52" s="64" t="b">
        <f t="shared" si="191"/>
        <v>0</v>
      </c>
      <c r="BY52" s="64" t="b">
        <f t="shared" si="192"/>
        <v>0</v>
      </c>
      <c r="BZ52" s="64" t="b">
        <f t="shared" si="193"/>
        <v>0</v>
      </c>
      <c r="CA52" s="64" t="b">
        <f t="shared" si="194"/>
        <v>0</v>
      </c>
      <c r="CB52" s="64" t="b">
        <f t="shared" si="195"/>
        <v>0</v>
      </c>
      <c r="CC52" s="64" t="b">
        <f t="shared" si="196"/>
        <v>0</v>
      </c>
      <c r="CD52" s="64" t="b">
        <f t="shared" si="197"/>
        <v>0</v>
      </c>
      <c r="CE52" s="64" t="b">
        <f t="shared" si="198"/>
        <v>0</v>
      </c>
      <c r="CF52" s="99">
        <f t="shared" si="156"/>
        <v>0</v>
      </c>
      <c r="CG52" s="13">
        <f t="shared" si="199"/>
        <v>0</v>
      </c>
      <c r="CH52" s="11">
        <f t="shared" si="170"/>
        <v>0</v>
      </c>
      <c r="CI52" s="11">
        <f t="shared" si="138"/>
        <v>0</v>
      </c>
      <c r="CJ52" s="61">
        <f t="shared" si="200"/>
        <v>0</v>
      </c>
      <c r="CK52" s="61">
        <f t="shared" si="139"/>
        <v>0</v>
      </c>
      <c r="CL52" s="61">
        <f t="shared" si="140"/>
        <v>0</v>
      </c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DB52" s="5"/>
      <c r="DC52"/>
      <c r="DD52"/>
      <c r="DE52" s="86"/>
      <c r="DF52"/>
      <c r="DG52"/>
      <c r="DH52"/>
      <c r="DI52" s="37"/>
      <c r="DJ52" s="7"/>
      <c r="DK52"/>
      <c r="DL52"/>
      <c r="DM52"/>
      <c r="DN52"/>
      <c r="DO52"/>
      <c r="DP52"/>
      <c r="DQ52"/>
      <c r="DR52"/>
      <c r="DS52"/>
      <c r="DT52"/>
      <c r="DU52"/>
      <c r="DV52"/>
      <c r="DW52" s="7"/>
      <c r="DX52"/>
      <c r="DY52"/>
      <c r="DZ52"/>
      <c r="EA52"/>
      <c r="EB52"/>
      <c r="EC52"/>
      <c r="ED52" s="10">
        <f t="shared" ca="1" si="3"/>
        <v>4</v>
      </c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</row>
    <row r="53" spans="1:166" x14ac:dyDescent="0.2">
      <c r="A53" s="79"/>
      <c r="B53" s="65" t="str">
        <f t="shared" si="134"/>
        <v/>
      </c>
      <c r="C53" s="7" t="str">
        <f t="shared" si="106"/>
        <v/>
      </c>
      <c r="D53" s="64">
        <f t="shared" si="107"/>
        <v>0</v>
      </c>
      <c r="E53" s="7" t="str">
        <f t="shared" si="135"/>
        <v>,,,,,,,,,,,,</v>
      </c>
      <c r="F53" s="75" t="str">
        <f t="shared" si="136"/>
        <v/>
      </c>
      <c r="G53" s="150" t="str">
        <f>IF(COUNTIF($F$5:$F53,"0")=0,"X","No")</f>
        <v>X</v>
      </c>
      <c r="H53" s="150" t="str">
        <f>IF(COUNTIF($F$5:$F53,"1")=0,"X","No")</f>
        <v>X</v>
      </c>
      <c r="I53" s="150" t="str">
        <f>IF(COUNTIF($F$5:$F53,"2")=0,"X","No")</f>
        <v>X</v>
      </c>
      <c r="J53" s="150" t="str">
        <f>IF(COUNTIF($F$5:$F53,"3")=0,"X","No")</f>
        <v>X</v>
      </c>
      <c r="K53" s="150" t="str">
        <f>IF(COUNTIF($F$5:$F53,"4")=0,"X","No")</f>
        <v>X</v>
      </c>
      <c r="L53" s="150" t="str">
        <f>IF(COUNTIF($F$5:$F53,"5")=0,"X","No")</f>
        <v>X</v>
      </c>
      <c r="M53" s="150" t="str">
        <f>IF(COUNTIF($F$5:$F53,"6")=0,"X","No")</f>
        <v>X</v>
      </c>
      <c r="N53" s="150" t="str">
        <f>IF(COUNTIF($F$5:$F53,"7")=0,"X","No")</f>
        <v>X</v>
      </c>
      <c r="O53" s="150" t="str">
        <f>IF(COUNTIF($F$5:$F53,"8")=0,"X","No")</f>
        <v>X</v>
      </c>
      <c r="P53" s="150" t="str">
        <f>IF(COUNTIF($F$5:$F53,"9")=0,"X","No")</f>
        <v>X</v>
      </c>
      <c r="Q53" s="159">
        <f t="shared" si="6"/>
        <v>10</v>
      </c>
      <c r="R53" s="161">
        <f t="shared" si="7"/>
        <v>0</v>
      </c>
      <c r="S53" s="161" t="str">
        <f t="shared" si="32"/>
        <v>Y</v>
      </c>
      <c r="T53" s="143" t="str">
        <f>IF($A52&lt;&gt;"",COUNTIF($F$45:F53,F53),"")</f>
        <v/>
      </c>
      <c r="U53" s="144" t="str">
        <f t="shared" si="137"/>
        <v/>
      </c>
      <c r="V53" s="64" t="str">
        <f t="shared" si="13"/>
        <v/>
      </c>
      <c r="W53" s="117" t="str">
        <f t="shared" si="157"/>
        <v/>
      </c>
      <c r="X53" s="99" t="str">
        <f t="shared" si="171"/>
        <v/>
      </c>
      <c r="Y53" s="165" t="str">
        <f t="shared" si="172"/>
        <v/>
      </c>
      <c r="Z53" s="165" t="str">
        <f t="shared" si="173"/>
        <v/>
      </c>
      <c r="AA53" s="165" t="str">
        <f t="shared" si="174"/>
        <v/>
      </c>
      <c r="AB53" s="165" t="str">
        <f t="shared" si="175"/>
        <v/>
      </c>
      <c r="AC53" s="165" t="str">
        <f t="shared" si="176"/>
        <v/>
      </c>
      <c r="AD53" s="165" t="str">
        <f t="shared" si="177"/>
        <v/>
      </c>
      <c r="AE53" s="165" t="str">
        <f t="shared" si="178"/>
        <v/>
      </c>
      <c r="AF53" s="165" t="str">
        <f t="shared" si="179"/>
        <v/>
      </c>
      <c r="AG53" s="165" t="str">
        <f t="shared" si="180"/>
        <v/>
      </c>
      <c r="AH53" s="165" t="str">
        <f t="shared" si="181"/>
        <v/>
      </c>
      <c r="AI53" s="165" t="str">
        <f t="shared" si="182"/>
        <v/>
      </c>
      <c r="AJ53" s="165" t="str">
        <f t="shared" si="183"/>
        <v/>
      </c>
      <c r="AK53" s="83"/>
      <c r="AL53" s="83"/>
      <c r="AM53" s="64" t="b">
        <f t="shared" si="141"/>
        <v>0</v>
      </c>
      <c r="AN53" s="64" t="b">
        <f t="shared" si="142"/>
        <v>0</v>
      </c>
      <c r="AO53" s="64" t="b">
        <f t="shared" si="143"/>
        <v>0</v>
      </c>
      <c r="AP53" s="64" t="b">
        <f t="shared" si="144"/>
        <v>0</v>
      </c>
      <c r="AQ53" s="64" t="b">
        <f t="shared" si="145"/>
        <v>0</v>
      </c>
      <c r="AR53" s="64" t="b">
        <f t="shared" si="146"/>
        <v>0</v>
      </c>
      <c r="AS53" s="64" t="b">
        <f t="shared" si="147"/>
        <v>0</v>
      </c>
      <c r="AT53" s="64" t="b">
        <f t="shared" si="148"/>
        <v>0</v>
      </c>
      <c r="AU53" s="64" t="b">
        <f t="shared" si="149"/>
        <v>0</v>
      </c>
      <c r="AV53" s="64" t="b">
        <f t="shared" si="150"/>
        <v>0</v>
      </c>
      <c r="AW53" s="64" t="b">
        <f t="shared" si="151"/>
        <v>0</v>
      </c>
      <c r="AX53" s="64" t="b">
        <f t="shared" si="152"/>
        <v>0</v>
      </c>
      <c r="AY53" s="64" t="b">
        <f t="shared" si="153"/>
        <v>0</v>
      </c>
      <c r="AZ53" s="64" t="b">
        <f t="shared" si="154"/>
        <v>0</v>
      </c>
      <c r="BA53" s="13">
        <f t="shared" si="155"/>
        <v>0</v>
      </c>
      <c r="BB53" s="65">
        <f t="shared" si="108"/>
        <v>1</v>
      </c>
      <c r="BC53" s="122" t="str">
        <f t="shared" si="184"/>
        <v/>
      </c>
      <c r="BD53" s="121" t="str">
        <f t="shared" si="158"/>
        <v/>
      </c>
      <c r="BE53" s="121" t="str">
        <f t="shared" si="159"/>
        <v/>
      </c>
      <c r="BF53" s="121" t="str">
        <f t="shared" si="160"/>
        <v/>
      </c>
      <c r="BG53" s="121" t="str">
        <f t="shared" si="161"/>
        <v/>
      </c>
      <c r="BH53" s="121" t="str">
        <f t="shared" si="162"/>
        <v/>
      </c>
      <c r="BI53" s="121" t="str">
        <f t="shared" si="163"/>
        <v/>
      </c>
      <c r="BJ53" s="121" t="str">
        <f t="shared" si="164"/>
        <v/>
      </c>
      <c r="BK53" s="121" t="str">
        <f t="shared" si="165"/>
        <v/>
      </c>
      <c r="BL53" s="121" t="str">
        <f t="shared" si="166"/>
        <v/>
      </c>
      <c r="BM53" s="121" t="str">
        <f t="shared" si="167"/>
        <v/>
      </c>
      <c r="BN53" s="121" t="str">
        <f t="shared" si="168"/>
        <v/>
      </c>
      <c r="BO53" s="121" t="str">
        <f t="shared" si="169"/>
        <v/>
      </c>
      <c r="BP53" s="83"/>
      <c r="BQ53" s="83"/>
      <c r="BR53" s="64" t="b">
        <f t="shared" si="185"/>
        <v>0</v>
      </c>
      <c r="BS53" s="64" t="b">
        <f t="shared" si="186"/>
        <v>0</v>
      </c>
      <c r="BT53" s="64" t="b">
        <f t="shared" si="187"/>
        <v>0</v>
      </c>
      <c r="BU53" s="64" t="b">
        <f t="shared" si="188"/>
        <v>0</v>
      </c>
      <c r="BV53" s="64" t="b">
        <f t="shared" si="189"/>
        <v>0</v>
      </c>
      <c r="BW53" s="64" t="b">
        <f t="shared" si="190"/>
        <v>0</v>
      </c>
      <c r="BX53" s="64" t="b">
        <f t="shared" si="191"/>
        <v>0</v>
      </c>
      <c r="BY53" s="64" t="b">
        <f t="shared" si="192"/>
        <v>0</v>
      </c>
      <c r="BZ53" s="64" t="b">
        <f t="shared" si="193"/>
        <v>0</v>
      </c>
      <c r="CA53" s="64" t="b">
        <f t="shared" si="194"/>
        <v>0</v>
      </c>
      <c r="CB53" s="64" t="b">
        <f t="shared" si="195"/>
        <v>0</v>
      </c>
      <c r="CC53" s="64" t="b">
        <f t="shared" si="196"/>
        <v>0</v>
      </c>
      <c r="CD53" s="64" t="b">
        <f t="shared" si="197"/>
        <v>0</v>
      </c>
      <c r="CE53" s="64" t="b">
        <f t="shared" si="198"/>
        <v>0</v>
      </c>
      <c r="CF53" s="99">
        <f t="shared" si="156"/>
        <v>0</v>
      </c>
      <c r="CG53" s="13">
        <f t="shared" si="199"/>
        <v>0</v>
      </c>
      <c r="CH53" s="11">
        <f t="shared" si="170"/>
        <v>0</v>
      </c>
      <c r="CI53" s="11">
        <f t="shared" si="138"/>
        <v>0</v>
      </c>
      <c r="CJ53" s="61">
        <f t="shared" si="200"/>
        <v>0</v>
      </c>
      <c r="CK53" s="61">
        <f t="shared" si="139"/>
        <v>0</v>
      </c>
      <c r="CL53" s="61">
        <f t="shared" si="140"/>
        <v>0</v>
      </c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DB53" s="5"/>
      <c r="DC53"/>
      <c r="DD53"/>
      <c r="DE53" s="86"/>
      <c r="DF53"/>
      <c r="DG53"/>
      <c r="DH53"/>
      <c r="DI53" s="37"/>
      <c r="DJ53" s="7"/>
      <c r="DK53"/>
      <c r="DL53"/>
      <c r="DM53"/>
      <c r="DN53"/>
      <c r="DO53"/>
      <c r="DP53"/>
      <c r="DQ53"/>
      <c r="DR53"/>
      <c r="DS53"/>
      <c r="DT53"/>
      <c r="DU53"/>
      <c r="DV53"/>
      <c r="DW53" s="7"/>
      <c r="DX53"/>
      <c r="DY53"/>
      <c r="DZ53"/>
      <c r="EA53"/>
      <c r="EB53"/>
      <c r="EC53"/>
      <c r="ED53" s="10">
        <f t="shared" ca="1" si="3"/>
        <v>23</v>
      </c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</row>
    <row r="54" spans="1:166" x14ac:dyDescent="0.2">
      <c r="A54" s="79"/>
      <c r="B54" s="65" t="str">
        <f t="shared" si="134"/>
        <v/>
      </c>
      <c r="C54" s="7" t="str">
        <f t="shared" si="106"/>
        <v/>
      </c>
      <c r="D54" s="64">
        <f t="shared" si="107"/>
        <v>0</v>
      </c>
      <c r="E54" s="7" t="str">
        <f t="shared" si="135"/>
        <v>,,,,,,,,,,,,</v>
      </c>
      <c r="F54" s="75" t="str">
        <f t="shared" si="136"/>
        <v/>
      </c>
      <c r="G54" s="150" t="str">
        <f>IF(COUNTIF($F$5:$F54,"0")=0,"X","No")</f>
        <v>X</v>
      </c>
      <c r="H54" s="150" t="str">
        <f>IF(COUNTIF($F$5:$F54,"1")=0,"X","No")</f>
        <v>X</v>
      </c>
      <c r="I54" s="150" t="str">
        <f>IF(COUNTIF($F$5:$F54,"2")=0,"X","No")</f>
        <v>X</v>
      </c>
      <c r="J54" s="150" t="str">
        <f>IF(COUNTIF($F$5:$F54,"3")=0,"X","No")</f>
        <v>X</v>
      </c>
      <c r="K54" s="150" t="str">
        <f>IF(COUNTIF($F$5:$F54,"4")=0,"X","No")</f>
        <v>X</v>
      </c>
      <c r="L54" s="150" t="str">
        <f>IF(COUNTIF($F$5:$F54,"5")=0,"X","No")</f>
        <v>X</v>
      </c>
      <c r="M54" s="150" t="str">
        <f>IF(COUNTIF($F$5:$F54,"6")=0,"X","No")</f>
        <v>X</v>
      </c>
      <c r="N54" s="150" t="str">
        <f>IF(COUNTIF($F$5:$F54,"7")=0,"X","No")</f>
        <v>X</v>
      </c>
      <c r="O54" s="150" t="str">
        <f>IF(COUNTIF($F$5:$F54,"8")=0,"X","No")</f>
        <v>X</v>
      </c>
      <c r="P54" s="150" t="str">
        <f>IF(COUNTIF($F$5:$F54,"9")=0,"X","No")</f>
        <v>X</v>
      </c>
      <c r="Q54" s="159">
        <f t="shared" si="6"/>
        <v>10</v>
      </c>
      <c r="R54" s="161">
        <f t="shared" si="7"/>
        <v>0</v>
      </c>
      <c r="S54" s="161" t="str">
        <f t="shared" si="32"/>
        <v>Y</v>
      </c>
      <c r="T54" s="143" t="str">
        <f>IF($A53&lt;&gt;"",COUNTIF($F$45:F54,F54),"")</f>
        <v/>
      </c>
      <c r="U54" s="144" t="str">
        <f t="shared" si="137"/>
        <v/>
      </c>
      <c r="V54" s="64" t="str">
        <f t="shared" si="13"/>
        <v/>
      </c>
      <c r="W54" s="69" t="str">
        <f>V54</f>
        <v/>
      </c>
      <c r="X54" s="99" t="str">
        <f t="shared" si="171"/>
        <v/>
      </c>
      <c r="Y54" s="165" t="str">
        <f t="shared" si="172"/>
        <v/>
      </c>
      <c r="Z54" s="165" t="str">
        <f t="shared" si="173"/>
        <v/>
      </c>
      <c r="AA54" s="165" t="str">
        <f t="shared" si="174"/>
        <v/>
      </c>
      <c r="AB54" s="165" t="str">
        <f t="shared" si="175"/>
        <v/>
      </c>
      <c r="AC54" s="165" t="str">
        <f t="shared" si="176"/>
        <v/>
      </c>
      <c r="AD54" s="165" t="str">
        <f t="shared" si="177"/>
        <v/>
      </c>
      <c r="AE54" s="165" t="str">
        <f t="shared" si="178"/>
        <v/>
      </c>
      <c r="AF54" s="165" t="str">
        <f t="shared" si="179"/>
        <v/>
      </c>
      <c r="AG54" s="165" t="str">
        <f t="shared" si="180"/>
        <v/>
      </c>
      <c r="AH54" s="165" t="str">
        <f t="shared" si="181"/>
        <v/>
      </c>
      <c r="AI54" s="165" t="str">
        <f t="shared" si="182"/>
        <v/>
      </c>
      <c r="AJ54" s="165" t="str">
        <f t="shared" si="183"/>
        <v/>
      </c>
      <c r="AK54" s="83"/>
      <c r="AL54" s="83"/>
      <c r="AM54" s="64" t="b">
        <f t="shared" si="141"/>
        <v>0</v>
      </c>
      <c r="AN54" s="64" t="b">
        <f t="shared" si="142"/>
        <v>0</v>
      </c>
      <c r="AO54" s="64" t="b">
        <f t="shared" si="143"/>
        <v>0</v>
      </c>
      <c r="AP54" s="64" t="b">
        <f t="shared" si="144"/>
        <v>0</v>
      </c>
      <c r="AQ54" s="64" t="b">
        <f t="shared" si="145"/>
        <v>0</v>
      </c>
      <c r="AR54" s="64" t="b">
        <f t="shared" si="146"/>
        <v>0</v>
      </c>
      <c r="AS54" s="64" t="b">
        <f t="shared" si="147"/>
        <v>0</v>
      </c>
      <c r="AT54" s="64" t="b">
        <f t="shared" si="148"/>
        <v>0</v>
      </c>
      <c r="AU54" s="64" t="b">
        <f t="shared" si="149"/>
        <v>0</v>
      </c>
      <c r="AV54" s="64" t="b">
        <f t="shared" si="150"/>
        <v>0</v>
      </c>
      <c r="AW54" s="64" t="b">
        <f t="shared" si="151"/>
        <v>0</v>
      </c>
      <c r="AX54" s="64" t="b">
        <f t="shared" si="152"/>
        <v>0</v>
      </c>
      <c r="AY54" s="64" t="b">
        <f t="shared" si="153"/>
        <v>0</v>
      </c>
      <c r="AZ54" s="64" t="b">
        <f t="shared" si="154"/>
        <v>0</v>
      </c>
      <c r="BA54" s="13">
        <f t="shared" si="155"/>
        <v>0</v>
      </c>
      <c r="BB54" s="65">
        <f t="shared" si="108"/>
        <v>1</v>
      </c>
      <c r="BC54" s="122" t="str">
        <f t="shared" si="184"/>
        <v/>
      </c>
      <c r="BD54" s="121" t="str">
        <f t="shared" si="158"/>
        <v/>
      </c>
      <c r="BE54" s="121" t="str">
        <f t="shared" si="159"/>
        <v/>
      </c>
      <c r="BF54" s="121" t="str">
        <f t="shared" si="160"/>
        <v/>
      </c>
      <c r="BG54" s="121" t="str">
        <f t="shared" si="161"/>
        <v/>
      </c>
      <c r="BH54" s="121" t="str">
        <f t="shared" si="162"/>
        <v/>
      </c>
      <c r="BI54" s="121" t="str">
        <f t="shared" si="163"/>
        <v/>
      </c>
      <c r="BJ54" s="121" t="str">
        <f t="shared" si="164"/>
        <v/>
      </c>
      <c r="BK54" s="121" t="str">
        <f t="shared" si="165"/>
        <v/>
      </c>
      <c r="BL54" s="121" t="str">
        <f t="shared" si="166"/>
        <v/>
      </c>
      <c r="BM54" s="121" t="str">
        <f t="shared" si="167"/>
        <v/>
      </c>
      <c r="BN54" s="121" t="str">
        <f t="shared" si="168"/>
        <v/>
      </c>
      <c r="BO54" s="121" t="str">
        <f t="shared" si="169"/>
        <v/>
      </c>
      <c r="BP54" s="83"/>
      <c r="BQ54" s="83"/>
      <c r="BR54" s="64" t="b">
        <f t="shared" si="185"/>
        <v>0</v>
      </c>
      <c r="BS54" s="64" t="b">
        <f t="shared" si="186"/>
        <v>0</v>
      </c>
      <c r="BT54" s="64" t="b">
        <f t="shared" si="187"/>
        <v>0</v>
      </c>
      <c r="BU54" s="64" t="b">
        <f t="shared" si="188"/>
        <v>0</v>
      </c>
      <c r="BV54" s="64" t="b">
        <f t="shared" si="189"/>
        <v>0</v>
      </c>
      <c r="BW54" s="64" t="b">
        <f t="shared" si="190"/>
        <v>0</v>
      </c>
      <c r="BX54" s="64" t="b">
        <f t="shared" si="191"/>
        <v>0</v>
      </c>
      <c r="BY54" s="64" t="b">
        <f t="shared" si="192"/>
        <v>0</v>
      </c>
      <c r="BZ54" s="64" t="b">
        <f t="shared" si="193"/>
        <v>0</v>
      </c>
      <c r="CA54" s="64" t="b">
        <f t="shared" si="194"/>
        <v>0</v>
      </c>
      <c r="CB54" s="64" t="b">
        <f t="shared" si="195"/>
        <v>0</v>
      </c>
      <c r="CC54" s="64" t="b">
        <f t="shared" si="196"/>
        <v>0</v>
      </c>
      <c r="CD54" s="64" t="b">
        <f t="shared" si="197"/>
        <v>0</v>
      </c>
      <c r="CE54" s="64" t="b">
        <f t="shared" si="198"/>
        <v>0</v>
      </c>
      <c r="CF54" s="99">
        <f t="shared" si="156"/>
        <v>0</v>
      </c>
      <c r="CG54" s="13">
        <f t="shared" si="199"/>
        <v>0</v>
      </c>
      <c r="CH54" s="11">
        <f t="shared" si="170"/>
        <v>0</v>
      </c>
      <c r="CI54" s="11">
        <f t="shared" si="138"/>
        <v>0</v>
      </c>
      <c r="CJ54" s="61">
        <f t="shared" si="200"/>
        <v>0</v>
      </c>
      <c r="CK54" s="61">
        <f t="shared" si="139"/>
        <v>0</v>
      </c>
      <c r="CL54" s="61">
        <f t="shared" si="140"/>
        <v>0</v>
      </c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DB54" s="5"/>
      <c r="DC54"/>
      <c r="DD54"/>
      <c r="DE54" s="86"/>
      <c r="DF54"/>
      <c r="DG54"/>
      <c r="DH54"/>
      <c r="DI54" s="37"/>
      <c r="DJ54" s="7"/>
      <c r="DK54"/>
      <c r="DL54"/>
      <c r="DM54"/>
      <c r="DN54"/>
      <c r="DO54"/>
      <c r="DP54"/>
      <c r="DQ54"/>
      <c r="DR54"/>
      <c r="DS54"/>
      <c r="DT54"/>
      <c r="DU54"/>
      <c r="DV54"/>
      <c r="DW54" s="7"/>
      <c r="DX54"/>
      <c r="DY54"/>
      <c r="DZ54"/>
      <c r="EA54"/>
      <c r="EB54"/>
      <c r="EC54"/>
      <c r="ED54" s="10">
        <f t="shared" ca="1" si="3"/>
        <v>4</v>
      </c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</row>
    <row r="55" spans="1:166" s="15" customFormat="1" x14ac:dyDescent="0.2">
      <c r="A55" s="79"/>
      <c r="B55" s="65" t="str">
        <f t="shared" si="134"/>
        <v/>
      </c>
      <c r="C55" s="7" t="str">
        <f t="shared" si="106"/>
        <v/>
      </c>
      <c r="D55" s="64">
        <f t="shared" si="107"/>
        <v>0</v>
      </c>
      <c r="E55" s="7" t="str">
        <f t="shared" si="135"/>
        <v>,,,,,,,,,,,,</v>
      </c>
      <c r="F55" s="75" t="str">
        <f t="shared" si="136"/>
        <v/>
      </c>
      <c r="G55" s="150" t="str">
        <f>IF(COUNTIF($F$5:$F55,"0")=0,"X","No")</f>
        <v>X</v>
      </c>
      <c r="H55" s="150" t="str">
        <f>IF(COUNTIF($F$5:$F55,"1")=0,"X","No")</f>
        <v>X</v>
      </c>
      <c r="I55" s="150" t="str">
        <f>IF(COUNTIF($F$5:$F55,"2")=0,"X","No")</f>
        <v>X</v>
      </c>
      <c r="J55" s="150" t="str">
        <f>IF(COUNTIF($F$5:$F55,"3")=0,"X","No")</f>
        <v>X</v>
      </c>
      <c r="K55" s="150" t="str">
        <f>IF(COUNTIF($F$5:$F55,"4")=0,"X","No")</f>
        <v>X</v>
      </c>
      <c r="L55" s="150" t="str">
        <f>IF(COUNTIF($F$5:$F55,"5")=0,"X","No")</f>
        <v>X</v>
      </c>
      <c r="M55" s="150" t="str">
        <f>IF(COUNTIF($F$5:$F55,"6")=0,"X","No")</f>
        <v>X</v>
      </c>
      <c r="N55" s="150" t="str">
        <f>IF(COUNTIF($F$5:$F55,"7")=0,"X","No")</f>
        <v>X</v>
      </c>
      <c r="O55" s="150" t="str">
        <f>IF(COUNTIF($F$5:$F55,"8")=0,"X","No")</f>
        <v>X</v>
      </c>
      <c r="P55" s="150" t="str">
        <f>IF(COUNTIF($F$5:$F55,"9")=0,"X","No")</f>
        <v>X</v>
      </c>
      <c r="Q55" s="159">
        <f t="shared" si="6"/>
        <v>10</v>
      </c>
      <c r="R55" s="161">
        <f t="shared" si="7"/>
        <v>0</v>
      </c>
      <c r="S55" s="161" t="str">
        <f t="shared" si="32"/>
        <v>Y</v>
      </c>
      <c r="T55" s="143" t="str">
        <f>IF($A54&lt;&gt;"",COUNTIF($F$55:F55,F55),"")</f>
        <v/>
      </c>
      <c r="U55" s="144" t="str">
        <f t="shared" si="137"/>
        <v/>
      </c>
      <c r="V55" s="64" t="str">
        <f t="shared" si="13"/>
        <v/>
      </c>
      <c r="W55" s="117" t="str">
        <f>W54</f>
        <v/>
      </c>
      <c r="X55" s="99" t="str">
        <f t="shared" si="171"/>
        <v/>
      </c>
      <c r="Y55" s="122" t="str">
        <f>IF($A54&lt;&gt;"",IF(OR($CJ54&lt;&gt;0,$CK54&lt;&gt;0,$CF54&lt;$BA$3),"",IF(W54="","",IF(AND($CL$1=1,$CL$2=1),VLOOKUP($W54,$CM$16:$CQ$25,2),IF(AND($CL$1=1,$CL$2=2),VLOOKUP($W54,$CM$5:$CY$14,2),"")))),"")</f>
        <v/>
      </c>
      <c r="Z55" s="122" t="str">
        <f>IF($A54&lt;&gt;"",IF(OR($CJ54&lt;&gt;0,$CK54&lt;&gt;0,$CF54&lt;$BA$3),"",IF($W54="","",IF(AND($CL$1=1,$CL$2=1),VLOOKUP($W54,$CM$16:$CQ$25,3),IF(AND($CL$1=1,$CL$2=2),VLOOKUP($W54,$CM$5:$CY$14,3),"")))),"")</f>
        <v/>
      </c>
      <c r="AA55" s="122" t="str">
        <f>IF($A54&lt;&gt;"",IF(OR($CJ54&lt;&gt;0,$CK54&lt;&gt;0,$CF54&lt;$BA$3),"",IF($W54="","",IF(AND($CL$1=1,$CL$2=1),VLOOKUP($W54,$CM$16:$CQ$25,4),IF(AND($CL$1=1,$CL$2=2),VLOOKUP($W54,$CM$5:$CY$14,4),"")))),"")</f>
        <v/>
      </c>
      <c r="AB55" s="122" t="str">
        <f>IF($A54&lt;&gt;"",IF(OR($CJ54&lt;&gt;0,$CK54&lt;&gt;0,$CF54&lt;$BA$3),"",IF($W54="","",IF(AND($W54&gt;6,$CL$2=1),"",IF(AND($CL$1=1,$CL$2=1),VLOOKUP($W54,$CM$16:$CQ$25,5),IF(AND($CL$1=1,$CL$2=2),VLOOKUP($W54,$CM$5:$CY$14,5),""))))),"")</f>
        <v/>
      </c>
      <c r="AC55" s="122" t="str">
        <f>IF($A54&lt;&gt;"",IF(OR($CL$2=1,$CJ54&lt;&gt;0,$CK54&lt;&gt;0,$CF54&lt;$BA$3),"",IF($W54="","",IF(AND($CL$1=1,$CL$2=2),VLOOKUP($W54,$CM$5:$CY$14,6),""))),"")</f>
        <v/>
      </c>
      <c r="AD55" s="122" t="str">
        <f>IF($A54&lt;&gt;"",IF(OR($CL$2=1,$CJ54&lt;&gt;0,$CK54&lt;&gt;0,$CF54&lt;$BA$3),"",IF($W54="","",IF(AND($CL$1=1,$CL$2=2),VLOOKUP($W54,$CM$5:$CY$14,7),""))),"")</f>
        <v/>
      </c>
      <c r="AE55" s="122" t="str">
        <f>IF($A54&lt;&gt;"",IF(OR($CL$2=1,$CJ54&lt;&gt;0,$CK54&lt;&gt;0,$CF54&lt;$BA$3),"",IF($W54="","",IF(AND($CL$1=1,$CL$2=2),VLOOKUP($W54,$CM$5:$CY$14,8),""))),"")</f>
        <v/>
      </c>
      <c r="AF55" s="122" t="str">
        <f>IF($A54&lt;&gt;"",IF(OR($CL$2=1,$CJ54&lt;&gt;0,$CK54&lt;&gt;0,$CF54&lt;$BA$3),"",IF($W54="","",IF(AND($CL$1=1,$CL$2=2),VLOOKUP($W54,$CM$5:$CY$14,9),""))),"")</f>
        <v/>
      </c>
      <c r="AG55" s="122" t="str">
        <f>IF($A54&lt;&gt;"",IF(OR($CL$2=1,$CJ54&lt;&gt;0,$CK54&lt;&gt;0,$CF54&lt;$BA$3),"",IF($W54="","",IF(AND($CL$1=1,$CL$2=2),VLOOKUP($W54,$CM$5:$CY$14,10),""))),"")</f>
        <v/>
      </c>
      <c r="AH55" s="122" t="str">
        <f>IF($A54&lt;&gt;"",IF(OR($CL$2=1,$CJ54&lt;&gt;0,$CK54&lt;&gt;0,$CF54&lt;$BA$3),"",IF($W54="","",IF(AND($CL$1=1,$CL$2=2),VLOOKUP($W54,$CM$5:$CY$14,11),""))),"")</f>
        <v/>
      </c>
      <c r="AI55" s="122" t="str">
        <f>IF($A54&lt;&gt;"",IF(OR($CL$2=1,$CJ54&lt;&gt;0,$CK54&lt;&gt;0,$CF54&lt;$BA$3),"",IF($W54="","",IF(AND($CL$1=1,$CL$2=2),VLOOKUP($W54,$CM$5:$CY$14,12),""))),"")</f>
        <v/>
      </c>
      <c r="AJ55" s="122" t="str">
        <f>IF($A54&lt;&gt;"",IF(OR($CL$2=1,$CJ54&lt;&gt;0,$CK54&lt;&gt;0,$CF54&lt;$BA$3),"",IF($W54="","",IF(AND($CL$1=1,$CL$2=2),VLOOKUP($W54,$CM$5:$CY$14,13),""))),"")</f>
        <v/>
      </c>
      <c r="AK55" s="83"/>
      <c r="AL55" s="83"/>
      <c r="AM55" s="64" t="b">
        <f t="shared" si="141"/>
        <v>0</v>
      </c>
      <c r="AN55" s="64" t="b">
        <f t="shared" si="142"/>
        <v>0</v>
      </c>
      <c r="AO55" s="64" t="b">
        <f t="shared" si="143"/>
        <v>0</v>
      </c>
      <c r="AP55" s="64" t="b">
        <f t="shared" si="144"/>
        <v>0</v>
      </c>
      <c r="AQ55" s="64" t="b">
        <f t="shared" si="145"/>
        <v>0</v>
      </c>
      <c r="AR55" s="64" t="b">
        <f t="shared" si="146"/>
        <v>0</v>
      </c>
      <c r="AS55" s="64" t="b">
        <f t="shared" si="147"/>
        <v>0</v>
      </c>
      <c r="AT55" s="64" t="b">
        <f t="shared" si="148"/>
        <v>0</v>
      </c>
      <c r="AU55" s="64" t="b">
        <f t="shared" si="149"/>
        <v>0</v>
      </c>
      <c r="AV55" s="64" t="b">
        <f t="shared" si="150"/>
        <v>0</v>
      </c>
      <c r="AW55" s="64" t="b">
        <f t="shared" si="151"/>
        <v>0</v>
      </c>
      <c r="AX55" s="64" t="b">
        <f t="shared" si="152"/>
        <v>0</v>
      </c>
      <c r="AY55" s="64" t="b">
        <f t="shared" si="153"/>
        <v>0</v>
      </c>
      <c r="AZ55" s="64" t="b">
        <f t="shared" si="154"/>
        <v>0</v>
      </c>
      <c r="BA55" s="13">
        <f t="shared" si="155"/>
        <v>0</v>
      </c>
      <c r="BB55" s="65">
        <f t="shared" si="108"/>
        <v>1</v>
      </c>
      <c r="BC55" s="122" t="str">
        <f t="shared" si="184"/>
        <v/>
      </c>
      <c r="BD55" s="122" t="str">
        <f>IF($A54&lt;&gt;"",IF(OR($CJ54&lt;&gt;0,$CK54&lt;&gt;0),"",IF(CG54="","",IF(AND($CL$1=1,$CL$2=1),VLOOKUP($W54,$CM$16:$CQ$25,2),IF(AND($CL$1=1,$CL$2=2),VLOOKUP($W54,$CM$5:$CY$14,2),"")))),"")</f>
        <v/>
      </c>
      <c r="BE55" s="122" t="str">
        <f>IF($A54&lt;&gt;"",IF(OR($CJ54&lt;&gt;0,$CK54&lt;&gt;0),"",IF($W54="","",IF(AND($CL$1=1,$CL$2=1),VLOOKUP($W54,$CM$16:$CQ$25,3),IF(AND($CL$1=1,$CL$2=2),VLOOKUP($W54,$CM$5:$CY$14,3),"")))),"")</f>
        <v/>
      </c>
      <c r="BF55" s="122" t="str">
        <f>IF($A54&lt;&gt;"",IF(OR($CJ54&lt;&gt;0,$CK54&lt;&gt;0),"",IF($W54="","",IF(AND($CL$1=1,$CL$2=1),VLOOKUP($W54,$CM$16:$CQ$25,4),IF(AND($CL$1=1,$CL$2=2),VLOOKUP($W54,$CM$5:$CY$14,4),"")))),"")</f>
        <v/>
      </c>
      <c r="BG55" s="122" t="str">
        <f>IF($A54&lt;&gt;"",IF(OR($CJ54&lt;&gt;0,$CK54&lt;&gt;0),"",IF($W54="","",IF(AND($W54&gt;6,$CL$2=1),"",IF(AND($CL$1=1,$CL$2=1),VLOOKUP($W54,$CM$16:$CQ$25,5),IF(AND($CL$1=1,$CL$2=2),VLOOKUP($W54,$CM$5:$CY$14,5),""))))),"")</f>
        <v/>
      </c>
      <c r="BH55" s="122" t="str">
        <f>IF($A54&lt;&gt;"",IF(OR($CL$2=1,$CJ54&lt;&gt;0,$CK54&lt;&gt;0),"",IF($W54="","",IF(AND($CL$1=1,$CL$2=2),VLOOKUP($W54,$CM$5:$CY$14,6),""))),"")</f>
        <v/>
      </c>
      <c r="BI55" s="122" t="str">
        <f>IF($A54&lt;&gt;"",IF(OR($CL$2=1,$CJ54&lt;&gt;0,$CK54&lt;&gt;0),"",IF($W54="","",IF(AND($CL$1=1,$CL$2=2),VLOOKUP($W54,$CM$5:$CY$14,7),""))),"")</f>
        <v/>
      </c>
      <c r="BJ55" s="122" t="str">
        <f>IF($A54&lt;&gt;"",IF(OR($CL$2=1,$CJ54&lt;&gt;0,$CK54&lt;&gt;0),"",IF($W54="","",IF(AND($CL$1=1,$CL$2=2),VLOOKUP($W54,$CM$5:$CY$14,8),""))),"")</f>
        <v/>
      </c>
      <c r="BK55" s="122" t="str">
        <f>IF($A54&lt;&gt;"",IF(OR($CL$2=1,$CJ54&lt;&gt;0,$CK54&lt;&gt;0),"",IF($W54="","",IF(AND($CL$1=1,$CL$2=2),VLOOKUP($W54,$CM$5:$CY$14,9),""))),"")</f>
        <v/>
      </c>
      <c r="BL55" s="122" t="str">
        <f>IF($A54&lt;&gt;"",IF(OR($CL$2=1,$CJ54&lt;&gt;0,$CK54&lt;&gt;0),"",IF($W54="","",IF(AND($CL$1=1,$CL$2=2),VLOOKUP($W54,$CM$5:$CY$14,10),""))),"")</f>
        <v/>
      </c>
      <c r="BM55" s="122" t="str">
        <f>IF($A54&lt;&gt;"",IF(OR($CL$2=1,$CJ54&lt;&gt;0,$CK54&lt;&gt;0),"",IF($W54="","",IF(AND($CL$1=1,$CL$2=2),VLOOKUP($W54,$CM$5:$CY$14,11),""))),"")</f>
        <v/>
      </c>
      <c r="BN55" s="122" t="str">
        <f>IF($A54&lt;&gt;"",IF(OR($CL$2=1,$CJ54&lt;&gt;0,$CK54&lt;&gt;0),"",IF($W54="","",IF(AND($CL$1=1,$CL$2=2),VLOOKUP($W54,$CM$5:$CY$14,12),""))),"")</f>
        <v/>
      </c>
      <c r="BO55" s="122" t="str">
        <f>IF($A54&lt;&gt;"",IF(OR($CL$2=1,$CJ54&lt;&gt;0,$CK54&lt;&gt;0),"",IF($W54="","",IF(AND($CL$1=1,$CL$2=2),VLOOKUP($W54,$CM$5:$CY$14,13),""))),"")</f>
        <v/>
      </c>
      <c r="BP55" s="83"/>
      <c r="BQ55" s="83"/>
      <c r="BR55" s="64" t="b">
        <f t="shared" si="185"/>
        <v>0</v>
      </c>
      <c r="BS55" s="64" t="b">
        <f t="shared" si="186"/>
        <v>0</v>
      </c>
      <c r="BT55" s="64" t="b">
        <f t="shared" si="187"/>
        <v>0</v>
      </c>
      <c r="BU55" s="64" t="b">
        <f t="shared" si="188"/>
        <v>0</v>
      </c>
      <c r="BV55" s="64" t="b">
        <f t="shared" si="189"/>
        <v>0</v>
      </c>
      <c r="BW55" s="64" t="b">
        <f t="shared" si="190"/>
        <v>0</v>
      </c>
      <c r="BX55" s="64" t="b">
        <f t="shared" si="191"/>
        <v>0</v>
      </c>
      <c r="BY55" s="64" t="b">
        <f t="shared" si="192"/>
        <v>0</v>
      </c>
      <c r="BZ55" s="64" t="b">
        <f t="shared" si="193"/>
        <v>0</v>
      </c>
      <c r="CA55" s="64" t="b">
        <f t="shared" si="194"/>
        <v>0</v>
      </c>
      <c r="CB55" s="64" t="b">
        <f t="shared" si="195"/>
        <v>0</v>
      </c>
      <c r="CC55" s="64" t="b">
        <f t="shared" si="196"/>
        <v>0</v>
      </c>
      <c r="CD55" s="64" t="b">
        <f t="shared" si="197"/>
        <v>0</v>
      </c>
      <c r="CE55" s="64" t="b">
        <f t="shared" si="198"/>
        <v>0</v>
      </c>
      <c r="CF55" s="99">
        <f t="shared" si="156"/>
        <v>0</v>
      </c>
      <c r="CG55" s="13">
        <f t="shared" si="199"/>
        <v>0</v>
      </c>
      <c r="CH55" s="11">
        <f t="shared" si="170"/>
        <v>0</v>
      </c>
      <c r="CI55" s="11">
        <f t="shared" si="138"/>
        <v>0</v>
      </c>
      <c r="CJ55" s="61">
        <f t="shared" si="200"/>
        <v>0</v>
      </c>
      <c r="CK55" s="61">
        <f t="shared" si="139"/>
        <v>0</v>
      </c>
      <c r="CL55" s="61">
        <f t="shared" si="140"/>
        <v>0</v>
      </c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4"/>
      <c r="DA55" s="42"/>
      <c r="DB55" s="5"/>
      <c r="DC55"/>
      <c r="DD55"/>
      <c r="DE55" s="86"/>
      <c r="DF55"/>
      <c r="DG55"/>
      <c r="DH55"/>
      <c r="DI55" s="37"/>
      <c r="DJ55" s="7"/>
      <c r="DK55"/>
      <c r="DL55"/>
      <c r="DM55"/>
      <c r="DN55"/>
      <c r="DO55"/>
      <c r="DP55"/>
      <c r="DQ55"/>
      <c r="DR55"/>
      <c r="DS55"/>
      <c r="DT55"/>
      <c r="DU55"/>
      <c r="DV55"/>
      <c r="DW55" s="7"/>
      <c r="DX55"/>
      <c r="DY55"/>
      <c r="DZ55"/>
      <c r="EA55"/>
      <c r="EB55"/>
      <c r="EC55"/>
      <c r="ED55" s="10">
        <f t="shared" ca="1" si="3"/>
        <v>20</v>
      </c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</row>
    <row r="56" spans="1:166" s="15" customFormat="1" x14ac:dyDescent="0.2">
      <c r="A56" s="79"/>
      <c r="B56" s="65" t="str">
        <f t="shared" si="134"/>
        <v/>
      </c>
      <c r="C56" s="7" t="str">
        <f t="shared" si="106"/>
        <v/>
      </c>
      <c r="D56" s="64">
        <f t="shared" si="107"/>
        <v>0</v>
      </c>
      <c r="E56" s="7" t="str">
        <f t="shared" si="135"/>
        <v>,,,,,,,,,,,,</v>
      </c>
      <c r="F56" s="75" t="str">
        <f t="shared" si="136"/>
        <v/>
      </c>
      <c r="G56" s="150" t="str">
        <f>IF(COUNTIF($F$5:$F56,"0")=0,"X","No")</f>
        <v>X</v>
      </c>
      <c r="H56" s="150" t="str">
        <f>IF(COUNTIF($F$5:$F56,"1")=0,"X","No")</f>
        <v>X</v>
      </c>
      <c r="I56" s="150" t="str">
        <f>IF(COUNTIF($F$5:$F56,"2")=0,"X","No")</f>
        <v>X</v>
      </c>
      <c r="J56" s="150" t="str">
        <f>IF(COUNTIF($F$5:$F56,"3")=0,"X","No")</f>
        <v>X</v>
      </c>
      <c r="K56" s="150" t="str">
        <f>IF(COUNTIF($F$5:$F56,"4")=0,"X","No")</f>
        <v>X</v>
      </c>
      <c r="L56" s="150" t="str">
        <f>IF(COUNTIF($F$5:$F56,"5")=0,"X","No")</f>
        <v>X</v>
      </c>
      <c r="M56" s="150" t="str">
        <f>IF(COUNTIF($F$5:$F56,"6")=0,"X","No")</f>
        <v>X</v>
      </c>
      <c r="N56" s="150" t="str">
        <f>IF(COUNTIF($F$5:$F56,"7")=0,"X","No")</f>
        <v>X</v>
      </c>
      <c r="O56" s="150" t="str">
        <f>IF(COUNTIF($F$5:$F56,"8")=0,"X","No")</f>
        <v>X</v>
      </c>
      <c r="P56" s="150" t="str">
        <f>IF(COUNTIF($F$5:$F56,"9")=0,"X","No")</f>
        <v>X</v>
      </c>
      <c r="Q56" s="159">
        <f t="shared" si="6"/>
        <v>10</v>
      </c>
      <c r="R56" s="161">
        <f t="shared" si="7"/>
        <v>0</v>
      </c>
      <c r="S56" s="161" t="str">
        <f t="shared" si="32"/>
        <v>Y</v>
      </c>
      <c r="T56" s="143" t="str">
        <f>IF($A55&lt;&gt;"",COUNTIF($F$55:F56,F56),"")</f>
        <v/>
      </c>
      <c r="U56" s="144" t="str">
        <f t="shared" si="137"/>
        <v/>
      </c>
      <c r="V56" s="64" t="str">
        <f t="shared" si="13"/>
        <v/>
      </c>
      <c r="W56" s="117" t="str">
        <f t="shared" ref="W56:W63" si="201">W55</f>
        <v/>
      </c>
      <c r="X56" s="99" t="str">
        <f t="shared" si="171"/>
        <v/>
      </c>
      <c r="Y56" s="116" t="str">
        <f t="shared" ref="Y56:Y64" si="202">IF($A55&lt;&gt;"",IF(OR($CI55&gt;0,$CJ55&lt;&gt;0,$CK55&lt;&gt;0,$CF55&lt;$BA$3),"",IF(Y55&lt;&gt;"",Y55,IF($W55="","",IF(AND($CL$1=1,$CL$2=1),VLOOKUP($W55,$CM$16:$CQ$25,2),IF(AND($CL$1=1,$CL$2=2),VLOOKUP($W55,$CM$5:$CY$14,2),""))))),"")</f>
        <v/>
      </c>
      <c r="Z56" s="116" t="str">
        <f t="shared" ref="Z56:Z64" si="203">IF($A55&lt;&gt;"",IF(OR($CI55&gt;0,$CJ55&lt;&gt;0,$CK55&lt;&gt;0,$CF55&lt;$BA$3),"",IF(Z55&lt;&gt;"",Z55,IF($W55="","",IF(AND($CL$1=1,$CL$2=1),VLOOKUP($W55,$CM$16:$CQ$25,3),IF(AND($CL$1=1,$CL$2=2),VLOOKUP($W55,$CM$5:$CY$14,3),""))))),"")</f>
        <v/>
      </c>
      <c r="AA56" s="116" t="str">
        <f t="shared" ref="AA56:AA64" si="204">IF($A55&lt;&gt;"",IF(OR($CI55&gt;0,$CJ55&lt;&gt;0,$CK55&lt;&gt;0,$CF55&lt;$BA$3),"",IF(AA55&lt;&gt;"",AA55,IF($W55="","",IF(AND($CL$1=1,$CL$2=1),VLOOKUP($W55,$CM$16:$CQ$25,4),IF(AND($CL$1=1,$CL$2=2),VLOOKUP($W55,$CM$5:$CY$14,4),""))))),"")</f>
        <v/>
      </c>
      <c r="AB56" s="116" t="str">
        <f t="shared" ref="AB56:AB64" si="205">IF($A55&lt;&gt;"",IF(OR($CI55&gt;0,$CJ55&lt;&gt;0,$CK55&lt;&gt;0,$CF55&lt;$BA$3),"",IF(AB55&lt;&gt;"",AB55,IF($W55="","",IF(AND($W55&gt;6,$CL$2=1),"",IF(AND($CL$1=1,$CL$2=1),VLOOKUP($W55,$CM$16:$CQ$25,5),IF(AND($CL$1=1,$CL$2=2),VLOOKUP($W55,$CM$5:$CY$14,5),"")))))),"")</f>
        <v/>
      </c>
      <c r="AC56" s="116" t="str">
        <f t="shared" ref="AC56:AC64" si="206">IF($A55&lt;&gt;"",IF(OR($CL$2=1,$CI55&gt;0,$CJ55&lt;&gt;0,$CK55&lt;&gt;0,$CF55&lt;$BA$3),"",IF(AC55&lt;&gt;"",AC55,IF($W55="","",IF(AND($CL$1=1,$CL$2=1),VLOOKUP($W55,$CM$16:$CQ$25,6),IF(AND($CL$1=1,$CL$2=2),VLOOKUP($W55,$CM$5:$CY$14,6),""))))),"")</f>
        <v/>
      </c>
      <c r="AD56" s="116" t="str">
        <f t="shared" ref="AD56:AD64" si="207">IF($A55&lt;&gt;"",IF(OR($CL$2=1,$CI55&gt;0,$CJ55&lt;&gt;0,$CK55&lt;&gt;0,$CF55&lt;$BA$3),"",IF(AD55&lt;&gt;"",AD55,IF($W55="","",IF(AND($CL$1=1,$CL$2=1),VLOOKUP($W55,$CM$16:$CQ$25,7),IF(AND($CL$1=1,$CL$2=2),VLOOKUP($W55,$CM$5:$CY$14,7),""))))),"")</f>
        <v/>
      </c>
      <c r="AE56" s="116" t="str">
        <f t="shared" ref="AE56:AE64" si="208">IF($A55&lt;&gt;"",IF(OR($CL$2=1,$CI55&gt;0,$CJ55&lt;&gt;0,$CK55&lt;&gt;0,$CF55&lt;$BA$3),"",IF(AE55&lt;&gt;"",AE55,IF($W55="","",IF(AND($CL$1=1,$CL$2=1),VLOOKUP($W55,$CM$16:$CQ$25,8),IF(AND($CL$1=1,$CL$2=2),VLOOKUP($W55,$CM$5:$CY$14,8),""))))),"")</f>
        <v/>
      </c>
      <c r="AF56" s="116" t="str">
        <f t="shared" ref="AF56:AF64" si="209">IF($A55&lt;&gt;"",IF(OR($CL$2=1,$CI55&gt;0,$CJ55&lt;&gt;0,$CK55&lt;&gt;0,$CF55&lt;$BA$3),"",IF(AF55&lt;&gt;"",AF55,IF($W55="","",IF(AND($CL$1=1,$CL$2=1),VLOOKUP($W55,$CM$16:$CQ$25,9),IF(AND($CL$1=1,$CL$2=2),VLOOKUP($W55,$CM$5:$CY$14,9),""))))),"")</f>
        <v/>
      </c>
      <c r="AG56" s="116" t="str">
        <f t="shared" ref="AG56:AG64" si="210">IF($A55&lt;&gt;"",IF(OR($CL$2=1,$CI55&gt;0,$CJ55&lt;&gt;0,$CK55&lt;&gt;0,$CF55&lt;$BA$3),"",IF(AG55&lt;&gt;"",AG55,IF($W55="","",IF(AND($CL$1=1,$CL$2=1),VLOOKUP($W55,$CM$16:$CQ$25,10),IF(AND($CL$1=1,$CL$2=2),VLOOKUP($W55,$CM$5:$CY$14,10),""))))),"")</f>
        <v/>
      </c>
      <c r="AH56" s="116" t="str">
        <f t="shared" ref="AH56:AH64" si="211">IF($A55&lt;&gt;"",IF(OR($CL$2=1,$CI55&gt;0,$CJ55&lt;&gt;0,$CK55&lt;&gt;0,$CF55&lt;$BA$3),"",IF(AH55&lt;&gt;"",AH55,IF($W55="","",IF(AND($CL$1=1,$CL$2=1),VLOOKUP($W55,$CM$16:$CQ$25,11),IF(AND($CL$1=1,$CL$2=2),VLOOKUP($W55,$CM$5:$CY$14,11),""))))),"")</f>
        <v/>
      </c>
      <c r="AI56" s="116" t="str">
        <f t="shared" ref="AI56:AI64" si="212">IF($A55&lt;&gt;"",IF(OR($CL$2=1,$CI55&gt;0,$CJ55&lt;&gt;0,$CK55&lt;&gt;0,$CF55&lt;$BA$3),"",IF(AI55&lt;&gt;"",AI55,IF($W55="","",IF(AND($CL$1=1,$CL$2=1),VLOOKUP($W55,$CM$16:$CQ$25,12),IF(AND($CL$1=1,$CL$2=2),VLOOKUP($W55,$CM$5:$CY$14,12),""))))),"")</f>
        <v/>
      </c>
      <c r="AJ56" s="116" t="str">
        <f t="shared" ref="AJ56:AJ64" si="213">IF($A55&lt;&gt;"",IF(OR($CL$2=1,$CI55&gt;0,$CJ55&lt;&gt;0,$CK55&lt;&gt;0,$CF55&lt;$BA$3),"",IF(AJ55&lt;&gt;"",AJ55,IF($W55="","",IF(AND($CL$1=1,$CL$2=1),VLOOKUP($W55,$CM$16:$CQ$25,13),IF(AND($CL$1=1,$CL$2=2),VLOOKUP($W55,$CM$5:$CY$14,13),""))))),"")</f>
        <v/>
      </c>
      <c r="AK56" s="83"/>
      <c r="AL56" s="83"/>
      <c r="AM56" s="64" t="b">
        <f t="shared" si="141"/>
        <v>0</v>
      </c>
      <c r="AN56" s="64" t="b">
        <f t="shared" si="142"/>
        <v>0</v>
      </c>
      <c r="AO56" s="64" t="b">
        <f t="shared" si="143"/>
        <v>0</v>
      </c>
      <c r="AP56" s="64" t="b">
        <f t="shared" si="144"/>
        <v>0</v>
      </c>
      <c r="AQ56" s="64" t="b">
        <f t="shared" si="145"/>
        <v>0</v>
      </c>
      <c r="AR56" s="64" t="b">
        <f t="shared" si="146"/>
        <v>0</v>
      </c>
      <c r="AS56" s="64" t="b">
        <f t="shared" si="147"/>
        <v>0</v>
      </c>
      <c r="AT56" s="64" t="b">
        <f t="shared" si="148"/>
        <v>0</v>
      </c>
      <c r="AU56" s="64" t="b">
        <f t="shared" si="149"/>
        <v>0</v>
      </c>
      <c r="AV56" s="64" t="b">
        <f t="shared" si="150"/>
        <v>0</v>
      </c>
      <c r="AW56" s="64" t="b">
        <f t="shared" si="151"/>
        <v>0</v>
      </c>
      <c r="AX56" s="64" t="b">
        <f t="shared" si="152"/>
        <v>0</v>
      </c>
      <c r="AY56" s="64" t="b">
        <f t="shared" si="153"/>
        <v>0</v>
      </c>
      <c r="AZ56" s="64" t="b">
        <f t="shared" si="154"/>
        <v>0</v>
      </c>
      <c r="BA56" s="13">
        <f t="shared" si="155"/>
        <v>0</v>
      </c>
      <c r="BB56" s="65">
        <f t="shared" si="108"/>
        <v>1</v>
      </c>
      <c r="BC56" s="122" t="str">
        <f t="shared" si="184"/>
        <v/>
      </c>
      <c r="BD56" s="116" t="str">
        <f t="shared" ref="BD56:BD64" si="214">IF($A55&lt;&gt;"",IF(OR($CH55&gt;0,$CJ55&lt;&gt;0,$CK55&lt;&gt;0),"",IF(BD55&lt;&gt;"",BD55,IF($W55="","",IF(AND($CL$1=1,$CL$2=1),VLOOKUP($W55,$CM$16:$CQ$25,2),IF(AND($CL$1=1,$CL$2=2),VLOOKUP($W55,$CM$5:$CY$14,2),""))))),"")</f>
        <v/>
      </c>
      <c r="BE56" s="116" t="str">
        <f t="shared" ref="BE56:BE64" si="215">IF($A55&lt;&gt;"",IF(OR($CH55&gt;0,$CJ55&lt;&gt;0,$CK55&lt;&gt;0),"",IF(BE55&lt;&gt;"",BE55,IF($W55="","",IF(AND($CL$1=1,$CL$2=1),VLOOKUP($W55,$CM$16:$CQ$25,3),IF(AND($CL$1=1,$CL$2=2),VLOOKUP($W55,$CM$5:$CY$14,3),""))))),"")</f>
        <v/>
      </c>
      <c r="BF56" s="116" t="str">
        <f t="shared" ref="BF56:BF64" si="216">IF($A55&lt;&gt;"",IF(OR($CH55&gt;0,$CJ55&lt;&gt;0,$CK55&lt;&gt;0),"",IF(BF55&lt;&gt;"",BF55,IF($W55="","",IF(AND($CL$1=1,$CL$2=1),VLOOKUP($W55,$CM$16:$CQ$25,4),IF(AND($CL$1=1,$CL$2=2),VLOOKUP($W55,$CM$5:$CY$14,4),""))))),"")</f>
        <v/>
      </c>
      <c r="BG56" s="116" t="str">
        <f t="shared" ref="BG56:BG64" si="217">IF($A55&lt;&gt;"",IF(OR($CH55&gt;0,$CJ55&lt;&gt;0,$CK55&lt;&gt;0),"",IF(BG55&lt;&gt;"",BG55,IF($W55="","",IF(AND($W55&gt;6,$CL$2=1),"",IF(AND($CL$1=1,$CL$2=1),VLOOKUP($W55,$CM$16:$CQ$25,5),IF(AND($CL$1=1,$CL$2=2),VLOOKUP($W55,$CM$5:$CY$14,5),"")))))),"")</f>
        <v/>
      </c>
      <c r="BH56" s="116" t="str">
        <f t="shared" ref="BH56:BH64" si="218">IF($A55&lt;&gt;"",IF(OR($CL$2=1,$CH55&gt;0,$CJ55&lt;&gt;0,$CK55&lt;&gt;0),"",IF(BH55&lt;&gt;"",BH55,IF($W55="","",IF(AND($CL$1=1,$CL$2=1),VLOOKUP($W55,$CM$16:$CQ$25,6),IF(AND($CL$1=1,$CL$2=2),VLOOKUP($W55,$CM$5:$CY$14,6),""))))),"")</f>
        <v/>
      </c>
      <c r="BI56" s="116" t="str">
        <f t="shared" ref="BI56:BI64" si="219">IF($A55&lt;&gt;"",IF(OR($CL$2=1,$CH55&gt;0,$CJ55&lt;&gt;0,$CK55&lt;&gt;0),"",IF(BI55&lt;&gt;"",BI55,IF($W55="","",IF(AND($CL$1=1,$CL$2=1),VLOOKUP($W55,$CM$16:$CQ$25,7),IF(AND($CL$1=1,$CL$2=2),VLOOKUP($W55,$CM$5:$CY$14,7),""))))),"")</f>
        <v/>
      </c>
      <c r="BJ56" s="116" t="str">
        <f t="shared" ref="BJ56:BJ64" si="220">IF($A55&lt;&gt;"",IF(OR($CL$2=1,$CH55&gt;0,$CJ55&lt;&gt;0,$CK55&lt;&gt;0),"",IF(BJ55&lt;&gt;"",BJ55,IF($W55="","",IF(AND($CL$1=1,$CL$2=1),VLOOKUP($W55,$CM$16:$CQ$25,8),IF(AND($CL$1=1,$CL$2=2),VLOOKUP($W55,$CM$5:$CY$14,8),""))))),"")</f>
        <v/>
      </c>
      <c r="BK56" s="116" t="str">
        <f t="shared" ref="BK56:BK64" si="221">IF($A55&lt;&gt;"",IF(OR($CL$2=1,$CH55&gt;0,$CJ55&lt;&gt;0,$CK55&lt;&gt;0),"",IF(BK55&lt;&gt;"",BK55,IF($W55="","",IF(AND($CL$1=1,$CL$2=1),VLOOKUP($W55,$CM$16:$CQ$25,9),IF(AND($CL$1=1,$CL$2=2),VLOOKUP($W55,$CM$5:$CY$14,9),""))))),"")</f>
        <v/>
      </c>
      <c r="BL56" s="116" t="str">
        <f t="shared" ref="BL56:BL64" si="222">IF($A55&lt;&gt;"",IF(OR($CL$2=1,$CH55&gt;0,$CJ55&lt;&gt;0,$CK55&lt;&gt;0),"",IF(BL55&lt;&gt;"",BL55,IF($W55="","",IF(AND($CL$1=1,$CL$2=1),VLOOKUP($W55,$CM$16:$CQ$25,10),IF(AND($CL$1=1,$CL$2=2),VLOOKUP($W55,$CM$5:$CY$14,10),""))))),"")</f>
        <v/>
      </c>
      <c r="BM56" s="116" t="str">
        <f t="shared" ref="BM56:BM64" si="223">IF($A55&lt;&gt;"",IF(OR($CL$2=1,$CH55&gt;0,$CJ55&lt;&gt;0,$CK55&lt;&gt;0),"",IF(BM55&lt;&gt;"",BM55,IF($W55="","",IF(AND($CL$1=1,$CL$2=1),VLOOKUP($W55,$CM$16:$CQ$25,11),IF(AND($CL$1=1,$CL$2=2),VLOOKUP($W55,$CM$5:$CY$14,11),""))))),"")</f>
        <v/>
      </c>
      <c r="BN56" s="116" t="str">
        <f t="shared" ref="BN56:BN64" si="224">IF($A55&lt;&gt;"",IF(OR($CL$2=1,$CH55&gt;0,$CJ55&lt;&gt;0,$CK55&lt;&gt;0),"",IF(BN55&lt;&gt;"",BN55,IF($W55="","",IF(AND($CL$1=1,$CL$2=1),VLOOKUP($W55,$CM$16:$CQ$25,12),IF(AND($CL$1=1,$CL$2=2),VLOOKUP($W55,$CM$5:$CY$14,12),""))))),"")</f>
        <v/>
      </c>
      <c r="BO56" s="116" t="str">
        <f t="shared" ref="BO56:BO64" si="225">IF($A55&lt;&gt;"",IF(OR($CL$2=1,$CH55&gt;0,$CJ55&lt;&gt;0,$CK55&lt;&gt;0),"",IF(BO55&lt;&gt;"",BO55,IF($W55="","",IF(AND($CL$1=1,$CL$2=1),VLOOKUP($W55,$CM$16:$CQ$25,13),IF(AND($CL$1=1,$CL$2=2),VLOOKUP($W55,$CM$5:$CY$14,13),""))))),"")</f>
        <v/>
      </c>
      <c r="BP56" s="83"/>
      <c r="BQ56" s="83"/>
      <c r="BR56" s="64" t="b">
        <f t="shared" si="185"/>
        <v>0</v>
      </c>
      <c r="BS56" s="64" t="b">
        <f t="shared" si="186"/>
        <v>0</v>
      </c>
      <c r="BT56" s="64" t="b">
        <f t="shared" si="187"/>
        <v>0</v>
      </c>
      <c r="BU56" s="64" t="b">
        <f t="shared" si="188"/>
        <v>0</v>
      </c>
      <c r="BV56" s="64" t="b">
        <f t="shared" si="189"/>
        <v>0</v>
      </c>
      <c r="BW56" s="64" t="b">
        <f t="shared" si="190"/>
        <v>0</v>
      </c>
      <c r="BX56" s="64" t="b">
        <f t="shared" si="191"/>
        <v>0</v>
      </c>
      <c r="BY56" s="64" t="b">
        <f t="shared" si="192"/>
        <v>0</v>
      </c>
      <c r="BZ56" s="64" t="b">
        <f t="shared" si="193"/>
        <v>0</v>
      </c>
      <c r="CA56" s="64" t="b">
        <f t="shared" si="194"/>
        <v>0</v>
      </c>
      <c r="CB56" s="64" t="b">
        <f t="shared" si="195"/>
        <v>0</v>
      </c>
      <c r="CC56" s="64" t="b">
        <f t="shared" si="196"/>
        <v>0</v>
      </c>
      <c r="CD56" s="64" t="b">
        <f t="shared" si="197"/>
        <v>0</v>
      </c>
      <c r="CE56" s="64" t="b">
        <f t="shared" si="198"/>
        <v>0</v>
      </c>
      <c r="CF56" s="99">
        <f t="shared" si="156"/>
        <v>0</v>
      </c>
      <c r="CG56" s="13">
        <f t="shared" si="199"/>
        <v>0</v>
      </c>
      <c r="CH56" s="11">
        <f t="shared" si="170"/>
        <v>0</v>
      </c>
      <c r="CI56" s="11">
        <f t="shared" si="138"/>
        <v>0</v>
      </c>
      <c r="CJ56" s="61">
        <f t="shared" si="200"/>
        <v>0</v>
      </c>
      <c r="CK56" s="61">
        <f t="shared" si="139"/>
        <v>0</v>
      </c>
      <c r="CL56" s="61">
        <f t="shared" si="140"/>
        <v>0</v>
      </c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4"/>
      <c r="DA56" s="42"/>
      <c r="DB56" s="5"/>
      <c r="DC56"/>
      <c r="DD56"/>
      <c r="DE56" s="86"/>
      <c r="DF56"/>
      <c r="DG56"/>
      <c r="DH56"/>
      <c r="DI56" s="37"/>
      <c r="DJ56" s="7"/>
      <c r="DK56"/>
      <c r="DL56"/>
      <c r="DM56"/>
      <c r="DN56"/>
      <c r="DO56"/>
      <c r="DP56"/>
      <c r="DQ56"/>
      <c r="DR56"/>
      <c r="DS56"/>
      <c r="DT56"/>
      <c r="DU56"/>
      <c r="DV56"/>
      <c r="DW56" s="7"/>
      <c r="DX56"/>
      <c r="DY56"/>
      <c r="DZ56"/>
      <c r="EA56"/>
      <c r="EB56"/>
      <c r="EC56"/>
      <c r="ED56" s="10">
        <f t="shared" ca="1" si="3"/>
        <v>30</v>
      </c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</row>
    <row r="57" spans="1:166" s="15" customFormat="1" x14ac:dyDescent="0.2">
      <c r="A57" s="79"/>
      <c r="B57" s="65" t="str">
        <f t="shared" si="134"/>
        <v/>
      </c>
      <c r="C57" s="7" t="str">
        <f t="shared" si="106"/>
        <v/>
      </c>
      <c r="D57" s="64">
        <f t="shared" si="107"/>
        <v>0</v>
      </c>
      <c r="E57" s="7" t="str">
        <f t="shared" si="135"/>
        <v>,,,,,,,,,,,,</v>
      </c>
      <c r="F57" s="75" t="str">
        <f t="shared" si="136"/>
        <v/>
      </c>
      <c r="G57" s="150" t="str">
        <f>IF(COUNTIF($F$5:$F57,"0")=0,"X","No")</f>
        <v>X</v>
      </c>
      <c r="H57" s="150" t="str">
        <f>IF(COUNTIF($F$5:$F57,"1")=0,"X","No")</f>
        <v>X</v>
      </c>
      <c r="I57" s="150" t="str">
        <f>IF(COUNTIF($F$5:$F57,"2")=0,"X","No")</f>
        <v>X</v>
      </c>
      <c r="J57" s="150" t="str">
        <f>IF(COUNTIF($F$5:$F57,"3")=0,"X","No")</f>
        <v>X</v>
      </c>
      <c r="K57" s="150" t="str">
        <f>IF(COUNTIF($F$5:$F57,"4")=0,"X","No")</f>
        <v>X</v>
      </c>
      <c r="L57" s="150" t="str">
        <f>IF(COUNTIF($F$5:$F57,"5")=0,"X","No")</f>
        <v>X</v>
      </c>
      <c r="M57" s="150" t="str">
        <f>IF(COUNTIF($F$5:$F57,"6")=0,"X","No")</f>
        <v>X</v>
      </c>
      <c r="N57" s="150" t="str">
        <f>IF(COUNTIF($F$5:$F57,"7")=0,"X","No")</f>
        <v>X</v>
      </c>
      <c r="O57" s="150" t="str">
        <f>IF(COUNTIF($F$5:$F57,"8")=0,"X","No")</f>
        <v>X</v>
      </c>
      <c r="P57" s="150" t="str">
        <f>IF(COUNTIF($F$5:$F57,"9")=0,"X","No")</f>
        <v>X</v>
      </c>
      <c r="Q57" s="159">
        <f t="shared" si="6"/>
        <v>10</v>
      </c>
      <c r="R57" s="161">
        <f t="shared" si="7"/>
        <v>0</v>
      </c>
      <c r="S57" s="161" t="str">
        <f t="shared" si="32"/>
        <v>Y</v>
      </c>
      <c r="T57" s="143" t="str">
        <f>IF($A56&lt;&gt;"",COUNTIF($F$55:F57,F57),"")</f>
        <v/>
      </c>
      <c r="U57" s="144" t="str">
        <f t="shared" si="137"/>
        <v/>
      </c>
      <c r="V57" s="64" t="str">
        <f t="shared" si="13"/>
        <v/>
      </c>
      <c r="W57" s="117" t="str">
        <f t="shared" si="201"/>
        <v/>
      </c>
      <c r="X57" s="99" t="str">
        <f t="shared" si="171"/>
        <v/>
      </c>
      <c r="Y57" s="116" t="str">
        <f t="shared" si="202"/>
        <v/>
      </c>
      <c r="Z57" s="116" t="str">
        <f t="shared" si="203"/>
        <v/>
      </c>
      <c r="AA57" s="116" t="str">
        <f t="shared" si="204"/>
        <v/>
      </c>
      <c r="AB57" s="116" t="str">
        <f t="shared" si="205"/>
        <v/>
      </c>
      <c r="AC57" s="116" t="str">
        <f t="shared" si="206"/>
        <v/>
      </c>
      <c r="AD57" s="116" t="str">
        <f t="shared" si="207"/>
        <v/>
      </c>
      <c r="AE57" s="116" t="str">
        <f t="shared" si="208"/>
        <v/>
      </c>
      <c r="AF57" s="116" t="str">
        <f t="shared" si="209"/>
        <v/>
      </c>
      <c r="AG57" s="116" t="str">
        <f t="shared" si="210"/>
        <v/>
      </c>
      <c r="AH57" s="116" t="str">
        <f t="shared" si="211"/>
        <v/>
      </c>
      <c r="AI57" s="116" t="str">
        <f t="shared" si="212"/>
        <v/>
      </c>
      <c r="AJ57" s="116" t="str">
        <f t="shared" si="213"/>
        <v/>
      </c>
      <c r="AK57" s="83"/>
      <c r="AL57" s="83"/>
      <c r="AM57" s="64" t="b">
        <f t="shared" si="141"/>
        <v>0</v>
      </c>
      <c r="AN57" s="64" t="b">
        <f t="shared" si="142"/>
        <v>0</v>
      </c>
      <c r="AO57" s="64" t="b">
        <f t="shared" si="143"/>
        <v>0</v>
      </c>
      <c r="AP57" s="64" t="b">
        <f t="shared" si="144"/>
        <v>0</v>
      </c>
      <c r="AQ57" s="64" t="b">
        <f t="shared" si="145"/>
        <v>0</v>
      </c>
      <c r="AR57" s="64" t="b">
        <f t="shared" si="146"/>
        <v>0</v>
      </c>
      <c r="AS57" s="64" t="b">
        <f t="shared" si="147"/>
        <v>0</v>
      </c>
      <c r="AT57" s="64" t="b">
        <f t="shared" si="148"/>
        <v>0</v>
      </c>
      <c r="AU57" s="64" t="b">
        <f t="shared" si="149"/>
        <v>0</v>
      </c>
      <c r="AV57" s="64" t="b">
        <f t="shared" si="150"/>
        <v>0</v>
      </c>
      <c r="AW57" s="64" t="b">
        <f t="shared" si="151"/>
        <v>0</v>
      </c>
      <c r="AX57" s="64" t="b">
        <f t="shared" si="152"/>
        <v>0</v>
      </c>
      <c r="AY57" s="64" t="b">
        <f t="shared" si="153"/>
        <v>0</v>
      </c>
      <c r="AZ57" s="64" t="b">
        <f t="shared" si="154"/>
        <v>0</v>
      </c>
      <c r="BA57" s="13">
        <f t="shared" si="155"/>
        <v>0</v>
      </c>
      <c r="BB57" s="65">
        <f t="shared" si="108"/>
        <v>1</v>
      </c>
      <c r="BC57" s="122" t="str">
        <f t="shared" si="184"/>
        <v/>
      </c>
      <c r="BD57" s="116" t="str">
        <f t="shared" si="214"/>
        <v/>
      </c>
      <c r="BE57" s="116" t="str">
        <f t="shared" si="215"/>
        <v/>
      </c>
      <c r="BF57" s="116" t="str">
        <f t="shared" si="216"/>
        <v/>
      </c>
      <c r="BG57" s="116" t="str">
        <f t="shared" si="217"/>
        <v/>
      </c>
      <c r="BH57" s="116" t="str">
        <f t="shared" si="218"/>
        <v/>
      </c>
      <c r="BI57" s="116" t="str">
        <f t="shared" si="219"/>
        <v/>
      </c>
      <c r="BJ57" s="116" t="str">
        <f t="shared" si="220"/>
        <v/>
      </c>
      <c r="BK57" s="116" t="str">
        <f t="shared" si="221"/>
        <v/>
      </c>
      <c r="BL57" s="116" t="str">
        <f t="shared" si="222"/>
        <v/>
      </c>
      <c r="BM57" s="116" t="str">
        <f t="shared" si="223"/>
        <v/>
      </c>
      <c r="BN57" s="116" t="str">
        <f t="shared" si="224"/>
        <v/>
      </c>
      <c r="BO57" s="116" t="str">
        <f t="shared" si="225"/>
        <v/>
      </c>
      <c r="BP57" s="76"/>
      <c r="BQ57" s="76"/>
      <c r="BR57" s="64" t="b">
        <f t="shared" si="185"/>
        <v>0</v>
      </c>
      <c r="BS57" s="64" t="b">
        <f t="shared" si="186"/>
        <v>0</v>
      </c>
      <c r="BT57" s="64" t="b">
        <f t="shared" si="187"/>
        <v>0</v>
      </c>
      <c r="BU57" s="64" t="b">
        <f t="shared" si="188"/>
        <v>0</v>
      </c>
      <c r="BV57" s="64" t="b">
        <f t="shared" si="189"/>
        <v>0</v>
      </c>
      <c r="BW57" s="64" t="b">
        <f t="shared" si="190"/>
        <v>0</v>
      </c>
      <c r="BX57" s="64" t="b">
        <f t="shared" si="191"/>
        <v>0</v>
      </c>
      <c r="BY57" s="64" t="b">
        <f t="shared" si="192"/>
        <v>0</v>
      </c>
      <c r="BZ57" s="64" t="b">
        <f t="shared" si="193"/>
        <v>0</v>
      </c>
      <c r="CA57" s="64" t="b">
        <f t="shared" si="194"/>
        <v>0</v>
      </c>
      <c r="CB57" s="64" t="b">
        <f t="shared" si="195"/>
        <v>0</v>
      </c>
      <c r="CC57" s="64" t="b">
        <f t="shared" si="196"/>
        <v>0</v>
      </c>
      <c r="CD57" s="64" t="b">
        <f t="shared" si="197"/>
        <v>0</v>
      </c>
      <c r="CE57" s="64" t="b">
        <f t="shared" si="198"/>
        <v>0</v>
      </c>
      <c r="CF57" s="99">
        <f t="shared" si="156"/>
        <v>0</v>
      </c>
      <c r="CG57" s="13">
        <f t="shared" si="199"/>
        <v>0</v>
      </c>
      <c r="CH57" s="11">
        <f t="shared" si="170"/>
        <v>0</v>
      </c>
      <c r="CI57" s="11">
        <f t="shared" si="138"/>
        <v>0</v>
      </c>
      <c r="CJ57" s="61">
        <f t="shared" si="200"/>
        <v>0</v>
      </c>
      <c r="CK57" s="61">
        <f t="shared" si="139"/>
        <v>0</v>
      </c>
      <c r="CL57" s="61">
        <f t="shared" si="140"/>
        <v>0</v>
      </c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4"/>
      <c r="DA57" s="42"/>
      <c r="DB57" s="5"/>
      <c r="DC57"/>
      <c r="DD57"/>
      <c r="DE57" s="86"/>
      <c r="DF57"/>
      <c r="DG57"/>
      <c r="DH57"/>
      <c r="DI57" s="37"/>
      <c r="DJ57" s="7"/>
      <c r="DK57"/>
      <c r="DL57"/>
      <c r="DM57"/>
      <c r="DN57"/>
      <c r="DO57"/>
      <c r="DP57"/>
      <c r="DQ57"/>
      <c r="DR57"/>
      <c r="DS57"/>
      <c r="DT57"/>
      <c r="DU57"/>
      <c r="DV57"/>
      <c r="DW57" s="7"/>
      <c r="DX57"/>
      <c r="DY57"/>
      <c r="DZ57"/>
      <c r="EA57"/>
      <c r="EB57"/>
      <c r="EC57"/>
      <c r="ED57" s="10">
        <f t="shared" ca="1" si="3"/>
        <v>29</v>
      </c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</row>
    <row r="58" spans="1:166" s="15" customFormat="1" x14ac:dyDescent="0.2">
      <c r="A58" s="79"/>
      <c r="B58" s="65" t="str">
        <f t="shared" si="134"/>
        <v/>
      </c>
      <c r="C58" s="7" t="str">
        <f t="shared" si="106"/>
        <v/>
      </c>
      <c r="D58" s="64">
        <f t="shared" si="107"/>
        <v>0</v>
      </c>
      <c r="E58" s="7" t="str">
        <f t="shared" si="135"/>
        <v>,,,,,,,,,,,,</v>
      </c>
      <c r="F58" s="75" t="str">
        <f t="shared" si="136"/>
        <v/>
      </c>
      <c r="G58" s="150" t="str">
        <f>IF(COUNTIF($F$5:$F58,"0")=0,"X","No")</f>
        <v>X</v>
      </c>
      <c r="H58" s="150" t="str">
        <f>IF(COUNTIF($F$5:$F58,"1")=0,"X","No")</f>
        <v>X</v>
      </c>
      <c r="I58" s="150" t="str">
        <f>IF(COUNTIF($F$5:$F58,"2")=0,"X","No")</f>
        <v>X</v>
      </c>
      <c r="J58" s="150" t="str">
        <f>IF(COUNTIF($F$5:$F58,"3")=0,"X","No")</f>
        <v>X</v>
      </c>
      <c r="K58" s="150" t="str">
        <f>IF(COUNTIF($F$5:$F58,"4")=0,"X","No")</f>
        <v>X</v>
      </c>
      <c r="L58" s="150" t="str">
        <f>IF(COUNTIF($F$5:$F58,"5")=0,"X","No")</f>
        <v>X</v>
      </c>
      <c r="M58" s="150" t="str">
        <f>IF(COUNTIF($F$5:$F58,"6")=0,"X","No")</f>
        <v>X</v>
      </c>
      <c r="N58" s="150" t="str">
        <f>IF(COUNTIF($F$5:$F58,"7")=0,"X","No")</f>
        <v>X</v>
      </c>
      <c r="O58" s="150" t="str">
        <f>IF(COUNTIF($F$5:$F58,"8")=0,"X","No")</f>
        <v>X</v>
      </c>
      <c r="P58" s="150" t="str">
        <f>IF(COUNTIF($F$5:$F58,"9")=0,"X","No")</f>
        <v>X</v>
      </c>
      <c r="Q58" s="159">
        <f t="shared" si="6"/>
        <v>10</v>
      </c>
      <c r="R58" s="161">
        <f t="shared" si="7"/>
        <v>0</v>
      </c>
      <c r="S58" s="161" t="str">
        <f t="shared" si="32"/>
        <v>Y</v>
      </c>
      <c r="T58" s="143" t="str">
        <f>IF($A57&lt;&gt;"",COUNTIF($F$55:F58,F58),"")</f>
        <v/>
      </c>
      <c r="U58" s="144" t="str">
        <f t="shared" si="137"/>
        <v/>
      </c>
      <c r="V58" s="64" t="str">
        <f t="shared" si="13"/>
        <v/>
      </c>
      <c r="W58" s="117" t="str">
        <f t="shared" si="201"/>
        <v/>
      </c>
      <c r="X58" s="99" t="str">
        <f t="shared" si="171"/>
        <v/>
      </c>
      <c r="Y58" s="116" t="str">
        <f t="shared" si="202"/>
        <v/>
      </c>
      <c r="Z58" s="116" t="str">
        <f t="shared" si="203"/>
        <v/>
      </c>
      <c r="AA58" s="116" t="str">
        <f t="shared" si="204"/>
        <v/>
      </c>
      <c r="AB58" s="116" t="str">
        <f t="shared" si="205"/>
        <v/>
      </c>
      <c r="AC58" s="116" t="str">
        <f t="shared" si="206"/>
        <v/>
      </c>
      <c r="AD58" s="116" t="str">
        <f t="shared" si="207"/>
        <v/>
      </c>
      <c r="AE58" s="116" t="str">
        <f t="shared" si="208"/>
        <v/>
      </c>
      <c r="AF58" s="116" t="str">
        <f t="shared" si="209"/>
        <v/>
      </c>
      <c r="AG58" s="116" t="str">
        <f t="shared" si="210"/>
        <v/>
      </c>
      <c r="AH58" s="116" t="str">
        <f t="shared" si="211"/>
        <v/>
      </c>
      <c r="AI58" s="116" t="str">
        <f t="shared" si="212"/>
        <v/>
      </c>
      <c r="AJ58" s="116" t="str">
        <f t="shared" si="213"/>
        <v/>
      </c>
      <c r="AK58" s="83"/>
      <c r="AL58" s="83"/>
      <c r="AM58" s="64" t="b">
        <f t="shared" si="141"/>
        <v>0</v>
      </c>
      <c r="AN58" s="64" t="b">
        <f t="shared" si="142"/>
        <v>0</v>
      </c>
      <c r="AO58" s="64" t="b">
        <f t="shared" si="143"/>
        <v>0</v>
      </c>
      <c r="AP58" s="64" t="b">
        <f t="shared" si="144"/>
        <v>0</v>
      </c>
      <c r="AQ58" s="64" t="b">
        <f t="shared" si="145"/>
        <v>0</v>
      </c>
      <c r="AR58" s="64" t="b">
        <f t="shared" si="146"/>
        <v>0</v>
      </c>
      <c r="AS58" s="64" t="b">
        <f t="shared" si="147"/>
        <v>0</v>
      </c>
      <c r="AT58" s="64" t="b">
        <f t="shared" si="148"/>
        <v>0</v>
      </c>
      <c r="AU58" s="64" t="b">
        <f t="shared" si="149"/>
        <v>0</v>
      </c>
      <c r="AV58" s="64" t="b">
        <f t="shared" si="150"/>
        <v>0</v>
      </c>
      <c r="AW58" s="64" t="b">
        <f t="shared" si="151"/>
        <v>0</v>
      </c>
      <c r="AX58" s="64" t="b">
        <f t="shared" si="152"/>
        <v>0</v>
      </c>
      <c r="AY58" s="64" t="b">
        <f t="shared" si="153"/>
        <v>0</v>
      </c>
      <c r="AZ58" s="64" t="b">
        <f t="shared" si="154"/>
        <v>0</v>
      </c>
      <c r="BA58" s="13">
        <f t="shared" si="155"/>
        <v>0</v>
      </c>
      <c r="BB58" s="65">
        <f t="shared" si="108"/>
        <v>1</v>
      </c>
      <c r="BC58" s="122" t="str">
        <f t="shared" si="184"/>
        <v/>
      </c>
      <c r="BD58" s="116" t="str">
        <f t="shared" si="214"/>
        <v/>
      </c>
      <c r="BE58" s="116" t="str">
        <f t="shared" si="215"/>
        <v/>
      </c>
      <c r="BF58" s="116" t="str">
        <f t="shared" si="216"/>
        <v/>
      </c>
      <c r="BG58" s="116" t="str">
        <f t="shared" si="217"/>
        <v/>
      </c>
      <c r="BH58" s="116" t="str">
        <f t="shared" si="218"/>
        <v/>
      </c>
      <c r="BI58" s="116" t="str">
        <f t="shared" si="219"/>
        <v/>
      </c>
      <c r="BJ58" s="116" t="str">
        <f t="shared" si="220"/>
        <v/>
      </c>
      <c r="BK58" s="116" t="str">
        <f t="shared" si="221"/>
        <v/>
      </c>
      <c r="BL58" s="116" t="str">
        <f t="shared" si="222"/>
        <v/>
      </c>
      <c r="BM58" s="116" t="str">
        <f t="shared" si="223"/>
        <v/>
      </c>
      <c r="BN58" s="116" t="str">
        <f t="shared" si="224"/>
        <v/>
      </c>
      <c r="BO58" s="116" t="str">
        <f t="shared" si="225"/>
        <v/>
      </c>
      <c r="BP58" s="76"/>
      <c r="BQ58" s="76"/>
      <c r="BR58" s="64" t="b">
        <f t="shared" si="185"/>
        <v>0</v>
      </c>
      <c r="BS58" s="64" t="b">
        <f t="shared" si="186"/>
        <v>0</v>
      </c>
      <c r="BT58" s="64" t="b">
        <f t="shared" si="187"/>
        <v>0</v>
      </c>
      <c r="BU58" s="64" t="b">
        <f t="shared" si="188"/>
        <v>0</v>
      </c>
      <c r="BV58" s="64" t="b">
        <f t="shared" si="189"/>
        <v>0</v>
      </c>
      <c r="BW58" s="64" t="b">
        <f t="shared" si="190"/>
        <v>0</v>
      </c>
      <c r="BX58" s="64" t="b">
        <f t="shared" si="191"/>
        <v>0</v>
      </c>
      <c r="BY58" s="64" t="b">
        <f t="shared" si="192"/>
        <v>0</v>
      </c>
      <c r="BZ58" s="64" t="b">
        <f t="shared" si="193"/>
        <v>0</v>
      </c>
      <c r="CA58" s="64" t="b">
        <f t="shared" si="194"/>
        <v>0</v>
      </c>
      <c r="CB58" s="64" t="b">
        <f t="shared" si="195"/>
        <v>0</v>
      </c>
      <c r="CC58" s="64" t="b">
        <f t="shared" si="196"/>
        <v>0</v>
      </c>
      <c r="CD58" s="64" t="b">
        <f t="shared" si="197"/>
        <v>0</v>
      </c>
      <c r="CE58" s="64" t="b">
        <f t="shared" si="198"/>
        <v>0</v>
      </c>
      <c r="CF58" s="99">
        <f t="shared" si="156"/>
        <v>0</v>
      </c>
      <c r="CG58" s="13">
        <f t="shared" si="199"/>
        <v>0</v>
      </c>
      <c r="CH58" s="11">
        <f t="shared" si="170"/>
        <v>0</v>
      </c>
      <c r="CI58" s="11">
        <f t="shared" si="138"/>
        <v>0</v>
      </c>
      <c r="CJ58" s="61">
        <f t="shared" si="200"/>
        <v>0</v>
      </c>
      <c r="CK58" s="61">
        <f t="shared" si="139"/>
        <v>0</v>
      </c>
      <c r="CL58" s="61">
        <f t="shared" si="140"/>
        <v>0</v>
      </c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4"/>
      <c r="DA58" s="42"/>
      <c r="DB58" s="5"/>
      <c r="DC58"/>
      <c r="DD58"/>
      <c r="DE58" s="86"/>
      <c r="DF58"/>
      <c r="DG58"/>
      <c r="DH58"/>
      <c r="DI58" s="37"/>
      <c r="DJ58" s="7"/>
      <c r="DK58"/>
      <c r="DL58"/>
      <c r="DM58"/>
      <c r="DN58"/>
      <c r="DO58"/>
      <c r="DP58"/>
      <c r="DQ58"/>
      <c r="DR58"/>
      <c r="DS58"/>
      <c r="DT58"/>
      <c r="DU58"/>
      <c r="DV58"/>
      <c r="DW58" s="7"/>
      <c r="DX58"/>
      <c r="DY58"/>
      <c r="DZ58"/>
      <c r="EA58"/>
      <c r="EB58"/>
      <c r="EC58"/>
      <c r="ED58" s="10">
        <f t="shared" ca="1" si="3"/>
        <v>9</v>
      </c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</row>
    <row r="59" spans="1:166" s="15" customFormat="1" x14ac:dyDescent="0.2">
      <c r="A59" s="79"/>
      <c r="B59" s="65" t="str">
        <f t="shared" si="134"/>
        <v/>
      </c>
      <c r="C59" s="7" t="str">
        <f t="shared" si="106"/>
        <v/>
      </c>
      <c r="D59" s="64">
        <f t="shared" si="107"/>
        <v>0</v>
      </c>
      <c r="E59" s="7" t="str">
        <f t="shared" si="135"/>
        <v>,,,,,,,,,,,,</v>
      </c>
      <c r="F59" s="75" t="str">
        <f t="shared" si="136"/>
        <v/>
      </c>
      <c r="G59" s="150" t="str">
        <f>IF(COUNTIF($F$5:$F59,"0")=0,"X","No")</f>
        <v>X</v>
      </c>
      <c r="H59" s="150" t="str">
        <f>IF(COUNTIF($F$5:$F59,"1")=0,"X","No")</f>
        <v>X</v>
      </c>
      <c r="I59" s="150" t="str">
        <f>IF(COUNTIF($F$5:$F59,"2")=0,"X","No")</f>
        <v>X</v>
      </c>
      <c r="J59" s="150" t="str">
        <f>IF(COUNTIF($F$5:$F59,"3")=0,"X","No")</f>
        <v>X</v>
      </c>
      <c r="K59" s="150" t="str">
        <f>IF(COUNTIF($F$5:$F59,"4")=0,"X","No")</f>
        <v>X</v>
      </c>
      <c r="L59" s="150" t="str">
        <f>IF(COUNTIF($F$5:$F59,"5")=0,"X","No")</f>
        <v>X</v>
      </c>
      <c r="M59" s="150" t="str">
        <f>IF(COUNTIF($F$5:$F59,"6")=0,"X","No")</f>
        <v>X</v>
      </c>
      <c r="N59" s="150" t="str">
        <f>IF(COUNTIF($F$5:$F59,"7")=0,"X","No")</f>
        <v>X</v>
      </c>
      <c r="O59" s="150" t="str">
        <f>IF(COUNTIF($F$5:$F59,"8")=0,"X","No")</f>
        <v>X</v>
      </c>
      <c r="P59" s="150" t="str">
        <f>IF(COUNTIF($F$5:$F59,"9")=0,"X","No")</f>
        <v>X</v>
      </c>
      <c r="Q59" s="159">
        <f t="shared" si="6"/>
        <v>10</v>
      </c>
      <c r="R59" s="161">
        <f t="shared" si="7"/>
        <v>0</v>
      </c>
      <c r="S59" s="161" t="str">
        <f t="shared" si="32"/>
        <v>Y</v>
      </c>
      <c r="T59" s="143" t="str">
        <f>IF($A58&lt;&gt;"",COUNTIF($F$55:F59,F59),"")</f>
        <v/>
      </c>
      <c r="U59" s="144" t="str">
        <f t="shared" si="137"/>
        <v/>
      </c>
      <c r="V59" s="64" t="str">
        <f t="shared" si="13"/>
        <v/>
      </c>
      <c r="W59" s="117" t="str">
        <f t="shared" si="201"/>
        <v/>
      </c>
      <c r="X59" s="99" t="str">
        <f t="shared" si="171"/>
        <v/>
      </c>
      <c r="Y59" s="116" t="str">
        <f t="shared" si="202"/>
        <v/>
      </c>
      <c r="Z59" s="116" t="str">
        <f t="shared" si="203"/>
        <v/>
      </c>
      <c r="AA59" s="116" t="str">
        <f t="shared" si="204"/>
        <v/>
      </c>
      <c r="AB59" s="116" t="str">
        <f t="shared" si="205"/>
        <v/>
      </c>
      <c r="AC59" s="116" t="str">
        <f t="shared" si="206"/>
        <v/>
      </c>
      <c r="AD59" s="116" t="str">
        <f t="shared" si="207"/>
        <v/>
      </c>
      <c r="AE59" s="116" t="str">
        <f t="shared" si="208"/>
        <v/>
      </c>
      <c r="AF59" s="116" t="str">
        <f t="shared" si="209"/>
        <v/>
      </c>
      <c r="AG59" s="116" t="str">
        <f t="shared" si="210"/>
        <v/>
      </c>
      <c r="AH59" s="116" t="str">
        <f t="shared" si="211"/>
        <v/>
      </c>
      <c r="AI59" s="116" t="str">
        <f t="shared" si="212"/>
        <v/>
      </c>
      <c r="AJ59" s="116" t="str">
        <f t="shared" si="213"/>
        <v/>
      </c>
      <c r="AK59" s="83"/>
      <c r="AL59" s="83"/>
      <c r="AM59" s="64" t="b">
        <f t="shared" si="141"/>
        <v>0</v>
      </c>
      <c r="AN59" s="64" t="b">
        <f t="shared" si="142"/>
        <v>0</v>
      </c>
      <c r="AO59" s="64" t="b">
        <f t="shared" si="143"/>
        <v>0</v>
      </c>
      <c r="AP59" s="64" t="b">
        <f t="shared" si="144"/>
        <v>0</v>
      </c>
      <c r="AQ59" s="64" t="b">
        <f t="shared" si="145"/>
        <v>0</v>
      </c>
      <c r="AR59" s="64" t="b">
        <f t="shared" si="146"/>
        <v>0</v>
      </c>
      <c r="AS59" s="64" t="b">
        <f t="shared" si="147"/>
        <v>0</v>
      </c>
      <c r="AT59" s="64" t="b">
        <f t="shared" si="148"/>
        <v>0</v>
      </c>
      <c r="AU59" s="64" t="b">
        <f t="shared" si="149"/>
        <v>0</v>
      </c>
      <c r="AV59" s="64" t="b">
        <f t="shared" si="150"/>
        <v>0</v>
      </c>
      <c r="AW59" s="64" t="b">
        <f t="shared" si="151"/>
        <v>0</v>
      </c>
      <c r="AX59" s="64" t="b">
        <f t="shared" si="152"/>
        <v>0</v>
      </c>
      <c r="AY59" s="64" t="b">
        <f t="shared" si="153"/>
        <v>0</v>
      </c>
      <c r="AZ59" s="64" t="b">
        <f t="shared" si="154"/>
        <v>0</v>
      </c>
      <c r="BA59" s="13">
        <f t="shared" si="155"/>
        <v>0</v>
      </c>
      <c r="BB59" s="65">
        <f t="shared" si="108"/>
        <v>1</v>
      </c>
      <c r="BC59" s="122" t="str">
        <f t="shared" si="184"/>
        <v/>
      </c>
      <c r="BD59" s="116" t="str">
        <f t="shared" si="214"/>
        <v/>
      </c>
      <c r="BE59" s="116" t="str">
        <f t="shared" si="215"/>
        <v/>
      </c>
      <c r="BF59" s="116" t="str">
        <f t="shared" si="216"/>
        <v/>
      </c>
      <c r="BG59" s="116" t="str">
        <f t="shared" si="217"/>
        <v/>
      </c>
      <c r="BH59" s="116" t="str">
        <f t="shared" si="218"/>
        <v/>
      </c>
      <c r="BI59" s="116" t="str">
        <f t="shared" si="219"/>
        <v/>
      </c>
      <c r="BJ59" s="116" t="str">
        <f t="shared" si="220"/>
        <v/>
      </c>
      <c r="BK59" s="116" t="str">
        <f t="shared" si="221"/>
        <v/>
      </c>
      <c r="BL59" s="116" t="str">
        <f t="shared" si="222"/>
        <v/>
      </c>
      <c r="BM59" s="116" t="str">
        <f t="shared" si="223"/>
        <v/>
      </c>
      <c r="BN59" s="116" t="str">
        <f t="shared" si="224"/>
        <v/>
      </c>
      <c r="BO59" s="116" t="str">
        <f t="shared" si="225"/>
        <v/>
      </c>
      <c r="BP59" s="76"/>
      <c r="BQ59" s="76"/>
      <c r="BR59" s="64" t="b">
        <f t="shared" si="185"/>
        <v>0</v>
      </c>
      <c r="BS59" s="64" t="b">
        <f t="shared" si="186"/>
        <v>0</v>
      </c>
      <c r="BT59" s="64" t="b">
        <f t="shared" si="187"/>
        <v>0</v>
      </c>
      <c r="BU59" s="64" t="b">
        <f t="shared" si="188"/>
        <v>0</v>
      </c>
      <c r="BV59" s="64" t="b">
        <f t="shared" si="189"/>
        <v>0</v>
      </c>
      <c r="BW59" s="64" t="b">
        <f t="shared" si="190"/>
        <v>0</v>
      </c>
      <c r="BX59" s="64" t="b">
        <f t="shared" si="191"/>
        <v>0</v>
      </c>
      <c r="BY59" s="64" t="b">
        <f t="shared" si="192"/>
        <v>0</v>
      </c>
      <c r="BZ59" s="64" t="b">
        <f t="shared" si="193"/>
        <v>0</v>
      </c>
      <c r="CA59" s="64" t="b">
        <f t="shared" si="194"/>
        <v>0</v>
      </c>
      <c r="CB59" s="64" t="b">
        <f t="shared" si="195"/>
        <v>0</v>
      </c>
      <c r="CC59" s="64" t="b">
        <f t="shared" si="196"/>
        <v>0</v>
      </c>
      <c r="CD59" s="64" t="b">
        <f t="shared" si="197"/>
        <v>0</v>
      </c>
      <c r="CE59" s="64" t="b">
        <f t="shared" si="198"/>
        <v>0</v>
      </c>
      <c r="CF59" s="99">
        <f t="shared" si="156"/>
        <v>0</v>
      </c>
      <c r="CG59" s="13">
        <f t="shared" si="199"/>
        <v>0</v>
      </c>
      <c r="CH59" s="11">
        <f t="shared" si="170"/>
        <v>0</v>
      </c>
      <c r="CI59" s="11">
        <f t="shared" si="138"/>
        <v>0</v>
      </c>
      <c r="CJ59" s="61">
        <f t="shared" si="200"/>
        <v>0</v>
      </c>
      <c r="CK59" s="61">
        <f t="shared" si="139"/>
        <v>0</v>
      </c>
      <c r="CL59" s="61">
        <f t="shared" si="140"/>
        <v>0</v>
      </c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4"/>
      <c r="DA59" s="42"/>
      <c r="DB59" s="5"/>
      <c r="DC59"/>
      <c r="DD59"/>
      <c r="DE59" s="86"/>
      <c r="DF59"/>
      <c r="DG59"/>
      <c r="DH59"/>
      <c r="DI59" s="37"/>
      <c r="DJ59" s="7"/>
      <c r="DK59"/>
      <c r="DL59"/>
      <c r="DM59"/>
      <c r="DN59"/>
      <c r="DO59"/>
      <c r="DP59"/>
      <c r="DQ59"/>
      <c r="DR59"/>
      <c r="DS59"/>
      <c r="DT59"/>
      <c r="DU59"/>
      <c r="DV59"/>
      <c r="DW59" s="7"/>
      <c r="DX59"/>
      <c r="DY59"/>
      <c r="DZ59"/>
      <c r="EA59"/>
      <c r="EB59"/>
      <c r="EC59"/>
      <c r="ED59" s="10">
        <f t="shared" ca="1" si="3"/>
        <v>26</v>
      </c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</row>
    <row r="60" spans="1:166" s="15" customFormat="1" x14ac:dyDescent="0.2">
      <c r="A60" s="79"/>
      <c r="B60" s="65" t="str">
        <f t="shared" si="134"/>
        <v/>
      </c>
      <c r="C60" s="7" t="str">
        <f t="shared" si="106"/>
        <v/>
      </c>
      <c r="D60" s="64">
        <f t="shared" si="107"/>
        <v>0</v>
      </c>
      <c r="E60" s="7" t="str">
        <f t="shared" si="135"/>
        <v>,,,,,,,,,,,,</v>
      </c>
      <c r="F60" s="75" t="str">
        <f t="shared" si="136"/>
        <v/>
      </c>
      <c r="G60" s="150" t="str">
        <f>IF(COUNTIF($F$5:$F60,"0")=0,"X","No")</f>
        <v>X</v>
      </c>
      <c r="H60" s="150" t="str">
        <f>IF(COUNTIF($F$5:$F60,"1")=0,"X","No")</f>
        <v>X</v>
      </c>
      <c r="I60" s="150" t="str">
        <f>IF(COUNTIF($F$5:$F60,"2")=0,"X","No")</f>
        <v>X</v>
      </c>
      <c r="J60" s="150" t="str">
        <f>IF(COUNTIF($F$5:$F60,"3")=0,"X","No")</f>
        <v>X</v>
      </c>
      <c r="K60" s="150" t="str">
        <f>IF(COUNTIF($F$5:$F60,"4")=0,"X","No")</f>
        <v>X</v>
      </c>
      <c r="L60" s="150" t="str">
        <f>IF(COUNTIF($F$5:$F60,"5")=0,"X","No")</f>
        <v>X</v>
      </c>
      <c r="M60" s="150" t="str">
        <f>IF(COUNTIF($F$5:$F60,"6")=0,"X","No")</f>
        <v>X</v>
      </c>
      <c r="N60" s="150" t="str">
        <f>IF(COUNTIF($F$5:$F60,"7")=0,"X","No")</f>
        <v>X</v>
      </c>
      <c r="O60" s="150" t="str">
        <f>IF(COUNTIF($F$5:$F60,"8")=0,"X","No")</f>
        <v>X</v>
      </c>
      <c r="P60" s="150" t="str">
        <f>IF(COUNTIF($F$5:$F60,"9")=0,"X","No")</f>
        <v>X</v>
      </c>
      <c r="Q60" s="159">
        <f t="shared" si="6"/>
        <v>10</v>
      </c>
      <c r="R60" s="161">
        <f t="shared" si="7"/>
        <v>0</v>
      </c>
      <c r="S60" s="161" t="str">
        <f t="shared" si="32"/>
        <v>Y</v>
      </c>
      <c r="T60" s="143" t="str">
        <f>IF($A59&lt;&gt;"",COUNTIF($F$55:F60,F60),"")</f>
        <v/>
      </c>
      <c r="U60" s="144" t="str">
        <f t="shared" si="137"/>
        <v/>
      </c>
      <c r="V60" s="64" t="str">
        <f t="shared" si="13"/>
        <v/>
      </c>
      <c r="W60" s="117" t="str">
        <f t="shared" si="201"/>
        <v/>
      </c>
      <c r="X60" s="99" t="str">
        <f t="shared" si="171"/>
        <v/>
      </c>
      <c r="Y60" s="116" t="str">
        <f t="shared" si="202"/>
        <v/>
      </c>
      <c r="Z60" s="116" t="str">
        <f t="shared" si="203"/>
        <v/>
      </c>
      <c r="AA60" s="116" t="str">
        <f t="shared" si="204"/>
        <v/>
      </c>
      <c r="AB60" s="116" t="str">
        <f t="shared" si="205"/>
        <v/>
      </c>
      <c r="AC60" s="116" t="str">
        <f t="shared" si="206"/>
        <v/>
      </c>
      <c r="AD60" s="116" t="str">
        <f t="shared" si="207"/>
        <v/>
      </c>
      <c r="AE60" s="116" t="str">
        <f t="shared" si="208"/>
        <v/>
      </c>
      <c r="AF60" s="116" t="str">
        <f t="shared" si="209"/>
        <v/>
      </c>
      <c r="AG60" s="116" t="str">
        <f t="shared" si="210"/>
        <v/>
      </c>
      <c r="AH60" s="116" t="str">
        <f t="shared" si="211"/>
        <v/>
      </c>
      <c r="AI60" s="116" t="str">
        <f t="shared" si="212"/>
        <v/>
      </c>
      <c r="AJ60" s="116" t="str">
        <f t="shared" si="213"/>
        <v/>
      </c>
      <c r="AK60" s="83"/>
      <c r="AL60" s="83"/>
      <c r="AM60" s="64" t="b">
        <f t="shared" si="141"/>
        <v>0</v>
      </c>
      <c r="AN60" s="64" t="b">
        <f t="shared" si="142"/>
        <v>0</v>
      </c>
      <c r="AO60" s="64" t="b">
        <f t="shared" si="143"/>
        <v>0</v>
      </c>
      <c r="AP60" s="64" t="b">
        <f t="shared" si="144"/>
        <v>0</v>
      </c>
      <c r="AQ60" s="64" t="b">
        <f t="shared" si="145"/>
        <v>0</v>
      </c>
      <c r="AR60" s="64" t="b">
        <f t="shared" si="146"/>
        <v>0</v>
      </c>
      <c r="AS60" s="64" t="b">
        <f t="shared" si="147"/>
        <v>0</v>
      </c>
      <c r="AT60" s="64" t="b">
        <f t="shared" si="148"/>
        <v>0</v>
      </c>
      <c r="AU60" s="64" t="b">
        <f t="shared" si="149"/>
        <v>0</v>
      </c>
      <c r="AV60" s="64" t="b">
        <f t="shared" si="150"/>
        <v>0</v>
      </c>
      <c r="AW60" s="64" t="b">
        <f t="shared" si="151"/>
        <v>0</v>
      </c>
      <c r="AX60" s="64" t="b">
        <f t="shared" si="152"/>
        <v>0</v>
      </c>
      <c r="AY60" s="64" t="b">
        <f t="shared" si="153"/>
        <v>0</v>
      </c>
      <c r="AZ60" s="64" t="b">
        <f t="shared" si="154"/>
        <v>0</v>
      </c>
      <c r="BA60" s="13">
        <f t="shared" si="155"/>
        <v>0</v>
      </c>
      <c r="BB60" s="65">
        <f t="shared" si="108"/>
        <v>1</v>
      </c>
      <c r="BC60" s="122" t="str">
        <f t="shared" si="184"/>
        <v/>
      </c>
      <c r="BD60" s="116" t="str">
        <f t="shared" si="214"/>
        <v/>
      </c>
      <c r="BE60" s="116" t="str">
        <f t="shared" si="215"/>
        <v/>
      </c>
      <c r="BF60" s="116" t="str">
        <f t="shared" si="216"/>
        <v/>
      </c>
      <c r="BG60" s="116" t="str">
        <f t="shared" si="217"/>
        <v/>
      </c>
      <c r="BH60" s="116" t="str">
        <f t="shared" si="218"/>
        <v/>
      </c>
      <c r="BI60" s="116" t="str">
        <f t="shared" si="219"/>
        <v/>
      </c>
      <c r="BJ60" s="116" t="str">
        <f t="shared" si="220"/>
        <v/>
      </c>
      <c r="BK60" s="116" t="str">
        <f t="shared" si="221"/>
        <v/>
      </c>
      <c r="BL60" s="116" t="str">
        <f t="shared" si="222"/>
        <v/>
      </c>
      <c r="BM60" s="116" t="str">
        <f t="shared" si="223"/>
        <v/>
      </c>
      <c r="BN60" s="116" t="str">
        <f t="shared" si="224"/>
        <v/>
      </c>
      <c r="BO60" s="116" t="str">
        <f t="shared" si="225"/>
        <v/>
      </c>
      <c r="BP60" s="76"/>
      <c r="BQ60" s="76"/>
      <c r="BR60" s="64" t="b">
        <f t="shared" si="185"/>
        <v>0</v>
      </c>
      <c r="BS60" s="64" t="b">
        <f t="shared" si="186"/>
        <v>0</v>
      </c>
      <c r="BT60" s="64" t="b">
        <f t="shared" si="187"/>
        <v>0</v>
      </c>
      <c r="BU60" s="64" t="b">
        <f t="shared" si="188"/>
        <v>0</v>
      </c>
      <c r="BV60" s="64" t="b">
        <f t="shared" si="189"/>
        <v>0</v>
      </c>
      <c r="BW60" s="64" t="b">
        <f t="shared" si="190"/>
        <v>0</v>
      </c>
      <c r="BX60" s="64" t="b">
        <f t="shared" si="191"/>
        <v>0</v>
      </c>
      <c r="BY60" s="64" t="b">
        <f t="shared" si="192"/>
        <v>0</v>
      </c>
      <c r="BZ60" s="64" t="b">
        <f t="shared" si="193"/>
        <v>0</v>
      </c>
      <c r="CA60" s="64" t="b">
        <f t="shared" si="194"/>
        <v>0</v>
      </c>
      <c r="CB60" s="64" t="b">
        <f t="shared" si="195"/>
        <v>0</v>
      </c>
      <c r="CC60" s="64" t="b">
        <f t="shared" si="196"/>
        <v>0</v>
      </c>
      <c r="CD60" s="64" t="b">
        <f t="shared" si="197"/>
        <v>0</v>
      </c>
      <c r="CE60" s="64" t="b">
        <f t="shared" si="198"/>
        <v>0</v>
      </c>
      <c r="CF60" s="99">
        <f t="shared" si="156"/>
        <v>0</v>
      </c>
      <c r="CG60" s="13">
        <f t="shared" si="199"/>
        <v>0</v>
      </c>
      <c r="CH60" s="11">
        <f t="shared" si="170"/>
        <v>0</v>
      </c>
      <c r="CI60" s="11">
        <f t="shared" si="138"/>
        <v>0</v>
      </c>
      <c r="CJ60" s="61">
        <f t="shared" si="200"/>
        <v>0</v>
      </c>
      <c r="CK60" s="61">
        <f t="shared" si="139"/>
        <v>0</v>
      </c>
      <c r="CL60" s="61">
        <f t="shared" si="140"/>
        <v>0</v>
      </c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4"/>
      <c r="DA60" s="42"/>
      <c r="DB60" s="5"/>
      <c r="DC60"/>
      <c r="DD60"/>
      <c r="DE60" s="86"/>
      <c r="DF60"/>
      <c r="DG60"/>
      <c r="DH60"/>
      <c r="DI60" s="37"/>
      <c r="DJ60" s="7"/>
      <c r="DK60"/>
      <c r="DL60"/>
      <c r="DM60"/>
      <c r="DN60"/>
      <c r="DO60"/>
      <c r="DP60"/>
      <c r="DQ60"/>
      <c r="DR60"/>
      <c r="DS60"/>
      <c r="DT60"/>
      <c r="DU60"/>
      <c r="DV60"/>
      <c r="DW60" s="7"/>
      <c r="DX60"/>
      <c r="DY60"/>
      <c r="DZ60"/>
      <c r="EA60"/>
      <c r="EB60"/>
      <c r="EC60"/>
      <c r="ED60" s="10">
        <f t="shared" ca="1" si="3"/>
        <v>21</v>
      </c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</row>
    <row r="61" spans="1:166" s="15" customFormat="1" x14ac:dyDescent="0.2">
      <c r="A61" s="79"/>
      <c r="B61" s="65" t="str">
        <f t="shared" si="134"/>
        <v/>
      </c>
      <c r="C61" s="7" t="str">
        <f t="shared" si="106"/>
        <v/>
      </c>
      <c r="D61" s="64">
        <f t="shared" si="107"/>
        <v>0</v>
      </c>
      <c r="E61" s="7" t="str">
        <f t="shared" si="135"/>
        <v>,,,,,,,,,,,,</v>
      </c>
      <c r="F61" s="75" t="str">
        <f t="shared" si="136"/>
        <v/>
      </c>
      <c r="G61" s="150" t="str">
        <f>IF(COUNTIF($F$5:$F61,"0")=0,"X","No")</f>
        <v>X</v>
      </c>
      <c r="H61" s="150" t="str">
        <f>IF(COUNTIF($F$5:$F61,"1")=0,"X","No")</f>
        <v>X</v>
      </c>
      <c r="I61" s="150" t="str">
        <f>IF(COUNTIF($F$5:$F61,"2")=0,"X","No")</f>
        <v>X</v>
      </c>
      <c r="J61" s="150" t="str">
        <f>IF(COUNTIF($F$5:$F61,"3")=0,"X","No")</f>
        <v>X</v>
      </c>
      <c r="K61" s="150" t="str">
        <f>IF(COUNTIF($F$5:$F61,"4")=0,"X","No")</f>
        <v>X</v>
      </c>
      <c r="L61" s="150" t="str">
        <f>IF(COUNTIF($F$5:$F61,"5")=0,"X","No")</f>
        <v>X</v>
      </c>
      <c r="M61" s="150" t="str">
        <f>IF(COUNTIF($F$5:$F61,"6")=0,"X","No")</f>
        <v>X</v>
      </c>
      <c r="N61" s="150" t="str">
        <f>IF(COUNTIF($F$5:$F61,"7")=0,"X","No")</f>
        <v>X</v>
      </c>
      <c r="O61" s="150" t="str">
        <f>IF(COUNTIF($F$5:$F61,"8")=0,"X","No")</f>
        <v>X</v>
      </c>
      <c r="P61" s="150" t="str">
        <f>IF(COUNTIF($F$5:$F61,"9")=0,"X","No")</f>
        <v>X</v>
      </c>
      <c r="Q61" s="159">
        <f t="shared" si="6"/>
        <v>10</v>
      </c>
      <c r="R61" s="161">
        <f t="shared" si="7"/>
        <v>0</v>
      </c>
      <c r="S61" s="161" t="str">
        <f t="shared" si="32"/>
        <v>Y</v>
      </c>
      <c r="T61" s="143" t="str">
        <f>IF($A60&lt;&gt;"",COUNTIF($F$55:F61,F61),"")</f>
        <v/>
      </c>
      <c r="U61" s="144" t="str">
        <f t="shared" si="137"/>
        <v/>
      </c>
      <c r="V61" s="64" t="str">
        <f t="shared" si="13"/>
        <v/>
      </c>
      <c r="W61" s="117" t="str">
        <f t="shared" si="201"/>
        <v/>
      </c>
      <c r="X61" s="99" t="str">
        <f t="shared" si="171"/>
        <v/>
      </c>
      <c r="Y61" s="116" t="str">
        <f t="shared" si="202"/>
        <v/>
      </c>
      <c r="Z61" s="116" t="str">
        <f t="shared" si="203"/>
        <v/>
      </c>
      <c r="AA61" s="116" t="str">
        <f t="shared" si="204"/>
        <v/>
      </c>
      <c r="AB61" s="116" t="str">
        <f t="shared" si="205"/>
        <v/>
      </c>
      <c r="AC61" s="116" t="str">
        <f t="shared" si="206"/>
        <v/>
      </c>
      <c r="AD61" s="116" t="str">
        <f t="shared" si="207"/>
        <v/>
      </c>
      <c r="AE61" s="116" t="str">
        <f t="shared" si="208"/>
        <v/>
      </c>
      <c r="AF61" s="116" t="str">
        <f t="shared" si="209"/>
        <v/>
      </c>
      <c r="AG61" s="116" t="str">
        <f t="shared" si="210"/>
        <v/>
      </c>
      <c r="AH61" s="116" t="str">
        <f t="shared" si="211"/>
        <v/>
      </c>
      <c r="AI61" s="116" t="str">
        <f t="shared" si="212"/>
        <v/>
      </c>
      <c r="AJ61" s="116" t="str">
        <f t="shared" si="213"/>
        <v/>
      </c>
      <c r="AK61" s="83"/>
      <c r="AL61" s="83"/>
      <c r="AM61" s="64" t="b">
        <f t="shared" si="141"/>
        <v>0</v>
      </c>
      <c r="AN61" s="64" t="b">
        <f t="shared" si="142"/>
        <v>0</v>
      </c>
      <c r="AO61" s="64" t="b">
        <f t="shared" si="143"/>
        <v>0</v>
      </c>
      <c r="AP61" s="64" t="b">
        <f t="shared" si="144"/>
        <v>0</v>
      </c>
      <c r="AQ61" s="64" t="b">
        <f t="shared" si="145"/>
        <v>0</v>
      </c>
      <c r="AR61" s="64" t="b">
        <f t="shared" si="146"/>
        <v>0</v>
      </c>
      <c r="AS61" s="64" t="b">
        <f t="shared" si="147"/>
        <v>0</v>
      </c>
      <c r="AT61" s="64" t="b">
        <f t="shared" si="148"/>
        <v>0</v>
      </c>
      <c r="AU61" s="64" t="b">
        <f t="shared" si="149"/>
        <v>0</v>
      </c>
      <c r="AV61" s="64" t="b">
        <f t="shared" si="150"/>
        <v>0</v>
      </c>
      <c r="AW61" s="64" t="b">
        <f t="shared" si="151"/>
        <v>0</v>
      </c>
      <c r="AX61" s="64" t="b">
        <f t="shared" si="152"/>
        <v>0</v>
      </c>
      <c r="AY61" s="64" t="b">
        <f t="shared" si="153"/>
        <v>0</v>
      </c>
      <c r="AZ61" s="64" t="b">
        <f t="shared" si="154"/>
        <v>0</v>
      </c>
      <c r="BA61" s="13">
        <f t="shared" si="155"/>
        <v>0</v>
      </c>
      <c r="BB61" s="65">
        <f t="shared" si="108"/>
        <v>1</v>
      </c>
      <c r="BC61" s="122" t="str">
        <f t="shared" si="184"/>
        <v/>
      </c>
      <c r="BD61" s="116" t="str">
        <f t="shared" si="214"/>
        <v/>
      </c>
      <c r="BE61" s="116" t="str">
        <f t="shared" si="215"/>
        <v/>
      </c>
      <c r="BF61" s="116" t="str">
        <f t="shared" si="216"/>
        <v/>
      </c>
      <c r="BG61" s="116" t="str">
        <f t="shared" si="217"/>
        <v/>
      </c>
      <c r="BH61" s="116" t="str">
        <f t="shared" si="218"/>
        <v/>
      </c>
      <c r="BI61" s="116" t="str">
        <f t="shared" si="219"/>
        <v/>
      </c>
      <c r="BJ61" s="116" t="str">
        <f t="shared" si="220"/>
        <v/>
      </c>
      <c r="BK61" s="116" t="str">
        <f t="shared" si="221"/>
        <v/>
      </c>
      <c r="BL61" s="116" t="str">
        <f t="shared" si="222"/>
        <v/>
      </c>
      <c r="BM61" s="116" t="str">
        <f t="shared" si="223"/>
        <v/>
      </c>
      <c r="BN61" s="116" t="str">
        <f t="shared" si="224"/>
        <v/>
      </c>
      <c r="BO61" s="116" t="str">
        <f t="shared" si="225"/>
        <v/>
      </c>
      <c r="BP61" s="76"/>
      <c r="BQ61" s="76"/>
      <c r="BR61" s="64" t="b">
        <f t="shared" si="185"/>
        <v>0</v>
      </c>
      <c r="BS61" s="64" t="b">
        <f t="shared" si="186"/>
        <v>0</v>
      </c>
      <c r="BT61" s="64" t="b">
        <f t="shared" si="187"/>
        <v>0</v>
      </c>
      <c r="BU61" s="64" t="b">
        <f t="shared" si="188"/>
        <v>0</v>
      </c>
      <c r="BV61" s="64" t="b">
        <f t="shared" si="189"/>
        <v>0</v>
      </c>
      <c r="BW61" s="64" t="b">
        <f t="shared" si="190"/>
        <v>0</v>
      </c>
      <c r="BX61" s="64" t="b">
        <f t="shared" si="191"/>
        <v>0</v>
      </c>
      <c r="BY61" s="64" t="b">
        <f t="shared" si="192"/>
        <v>0</v>
      </c>
      <c r="BZ61" s="64" t="b">
        <f t="shared" si="193"/>
        <v>0</v>
      </c>
      <c r="CA61" s="64" t="b">
        <f t="shared" si="194"/>
        <v>0</v>
      </c>
      <c r="CB61" s="64" t="b">
        <f t="shared" si="195"/>
        <v>0</v>
      </c>
      <c r="CC61" s="64" t="b">
        <f t="shared" si="196"/>
        <v>0</v>
      </c>
      <c r="CD61" s="64" t="b">
        <f t="shared" si="197"/>
        <v>0</v>
      </c>
      <c r="CE61" s="64" t="b">
        <f t="shared" si="198"/>
        <v>0</v>
      </c>
      <c r="CF61" s="99">
        <f t="shared" si="156"/>
        <v>0</v>
      </c>
      <c r="CG61" s="13">
        <f t="shared" si="199"/>
        <v>0</v>
      </c>
      <c r="CH61" s="11">
        <f t="shared" si="170"/>
        <v>0</v>
      </c>
      <c r="CI61" s="11">
        <f t="shared" si="138"/>
        <v>0</v>
      </c>
      <c r="CJ61" s="61">
        <f t="shared" si="200"/>
        <v>0</v>
      </c>
      <c r="CK61" s="61">
        <f t="shared" si="139"/>
        <v>0</v>
      </c>
      <c r="CL61" s="61">
        <f t="shared" si="140"/>
        <v>0</v>
      </c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4"/>
      <c r="DA61" s="42"/>
      <c r="DB61" s="5"/>
      <c r="DC61"/>
      <c r="DD61"/>
      <c r="DE61" s="86"/>
      <c r="DF61"/>
      <c r="DG61"/>
      <c r="DH61"/>
      <c r="DI61" s="37"/>
      <c r="DJ61" s="7"/>
      <c r="DK61"/>
      <c r="DL61"/>
      <c r="DM61"/>
      <c r="DN61"/>
      <c r="DO61"/>
      <c r="DP61"/>
      <c r="DQ61"/>
      <c r="DR61"/>
      <c r="DS61"/>
      <c r="DT61"/>
      <c r="DU61"/>
      <c r="DV61"/>
      <c r="DW61" s="7"/>
      <c r="DX61"/>
      <c r="DY61"/>
      <c r="DZ61"/>
      <c r="EA61"/>
      <c r="EB61"/>
      <c r="EC61"/>
      <c r="ED61" s="10">
        <f t="shared" ca="1" si="3"/>
        <v>34</v>
      </c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</row>
    <row r="62" spans="1:166" s="15" customFormat="1" x14ac:dyDescent="0.2">
      <c r="A62" s="79"/>
      <c r="B62" s="65" t="str">
        <f t="shared" si="134"/>
        <v/>
      </c>
      <c r="C62" s="7" t="str">
        <f t="shared" ref="C62:C104" si="226">IF(AND(CJ62=0,CK62=0),"",IF(CJ62="Profit Target","profit target",IF(CK62="Stop Loss","stop loss","")))</f>
        <v/>
      </c>
      <c r="D62" s="64">
        <f t="shared" ref="D62:D104" si="227">BA62</f>
        <v>0</v>
      </c>
      <c r="E62" s="7" t="str">
        <f t="shared" si="135"/>
        <v>,,,,,,,,,,,,</v>
      </c>
      <c r="F62" s="75" t="str">
        <f t="shared" si="136"/>
        <v/>
      </c>
      <c r="G62" s="150" t="str">
        <f>IF(COUNTIF($F$5:$F62,"0")=0,"X","No")</f>
        <v>X</v>
      </c>
      <c r="H62" s="150" t="str">
        <f>IF(COUNTIF($F$5:$F62,"1")=0,"X","No")</f>
        <v>X</v>
      </c>
      <c r="I62" s="150" t="str">
        <f>IF(COUNTIF($F$5:$F62,"2")=0,"X","No")</f>
        <v>X</v>
      </c>
      <c r="J62" s="150" t="str">
        <f>IF(COUNTIF($F$5:$F62,"3")=0,"X","No")</f>
        <v>X</v>
      </c>
      <c r="K62" s="150" t="str">
        <f>IF(COUNTIF($F$5:$F62,"4")=0,"X","No")</f>
        <v>X</v>
      </c>
      <c r="L62" s="150" t="str">
        <f>IF(COUNTIF($F$5:$F62,"5")=0,"X","No")</f>
        <v>X</v>
      </c>
      <c r="M62" s="150" t="str">
        <f>IF(COUNTIF($F$5:$F62,"6")=0,"X","No")</f>
        <v>X</v>
      </c>
      <c r="N62" s="150" t="str">
        <f>IF(COUNTIF($F$5:$F62,"7")=0,"X","No")</f>
        <v>X</v>
      </c>
      <c r="O62" s="150" t="str">
        <f>IF(COUNTIF($F$5:$F62,"8")=0,"X","No")</f>
        <v>X</v>
      </c>
      <c r="P62" s="150" t="str">
        <f>IF(COUNTIF($F$5:$F62,"9")=0,"X","No")</f>
        <v>X</v>
      </c>
      <c r="Q62" s="159">
        <f t="shared" si="6"/>
        <v>10</v>
      </c>
      <c r="R62" s="161">
        <f t="shared" si="7"/>
        <v>0</v>
      </c>
      <c r="S62" s="161" t="str">
        <f t="shared" si="32"/>
        <v>Y</v>
      </c>
      <c r="T62" s="143" t="str">
        <f>IF($A61&lt;&gt;"",COUNTIF($F$55:F62,F62),"")</f>
        <v/>
      </c>
      <c r="U62" s="144" t="str">
        <f t="shared" si="137"/>
        <v/>
      </c>
      <c r="V62" s="64" t="str">
        <f t="shared" si="13"/>
        <v/>
      </c>
      <c r="W62" s="117" t="str">
        <f t="shared" si="201"/>
        <v/>
      </c>
      <c r="X62" s="99" t="str">
        <f t="shared" si="171"/>
        <v/>
      </c>
      <c r="Y62" s="116" t="str">
        <f t="shared" si="202"/>
        <v/>
      </c>
      <c r="Z62" s="116" t="str">
        <f t="shared" si="203"/>
        <v/>
      </c>
      <c r="AA62" s="116" t="str">
        <f t="shared" si="204"/>
        <v/>
      </c>
      <c r="AB62" s="116" t="str">
        <f t="shared" si="205"/>
        <v/>
      </c>
      <c r="AC62" s="116" t="str">
        <f t="shared" si="206"/>
        <v/>
      </c>
      <c r="AD62" s="116" t="str">
        <f t="shared" si="207"/>
        <v/>
      </c>
      <c r="AE62" s="116" t="str">
        <f t="shared" si="208"/>
        <v/>
      </c>
      <c r="AF62" s="116" t="str">
        <f t="shared" si="209"/>
        <v/>
      </c>
      <c r="AG62" s="116" t="str">
        <f t="shared" si="210"/>
        <v/>
      </c>
      <c r="AH62" s="116" t="str">
        <f t="shared" si="211"/>
        <v/>
      </c>
      <c r="AI62" s="116" t="str">
        <f t="shared" si="212"/>
        <v/>
      </c>
      <c r="AJ62" s="116" t="str">
        <f t="shared" si="213"/>
        <v/>
      </c>
      <c r="AK62" s="83"/>
      <c r="AL62" s="83"/>
      <c r="AM62" s="64" t="b">
        <f t="shared" si="141"/>
        <v>0</v>
      </c>
      <c r="AN62" s="64" t="b">
        <f t="shared" si="142"/>
        <v>0</v>
      </c>
      <c r="AO62" s="64" t="b">
        <f t="shared" si="143"/>
        <v>0</v>
      </c>
      <c r="AP62" s="64" t="b">
        <f t="shared" si="144"/>
        <v>0</v>
      </c>
      <c r="AQ62" s="64" t="b">
        <f t="shared" si="145"/>
        <v>0</v>
      </c>
      <c r="AR62" s="64" t="b">
        <f t="shared" si="146"/>
        <v>0</v>
      </c>
      <c r="AS62" s="64" t="b">
        <f t="shared" si="147"/>
        <v>0</v>
      </c>
      <c r="AT62" s="64" t="b">
        <f t="shared" si="148"/>
        <v>0</v>
      </c>
      <c r="AU62" s="64" t="b">
        <f t="shared" si="149"/>
        <v>0</v>
      </c>
      <c r="AV62" s="64" t="b">
        <f t="shared" si="150"/>
        <v>0</v>
      </c>
      <c r="AW62" s="64" t="b">
        <f t="shared" si="151"/>
        <v>0</v>
      </c>
      <c r="AX62" s="64" t="b">
        <f t="shared" si="152"/>
        <v>0</v>
      </c>
      <c r="AY62" s="64" t="b">
        <f t="shared" si="153"/>
        <v>0</v>
      </c>
      <c r="AZ62" s="64" t="b">
        <f t="shared" si="154"/>
        <v>0</v>
      </c>
      <c r="BA62" s="13">
        <f t="shared" si="155"/>
        <v>0</v>
      </c>
      <c r="BB62" s="65">
        <f t="shared" si="108"/>
        <v>1</v>
      </c>
      <c r="BC62" s="122" t="str">
        <f t="shared" si="184"/>
        <v/>
      </c>
      <c r="BD62" s="116" t="str">
        <f t="shared" si="214"/>
        <v/>
      </c>
      <c r="BE62" s="116" t="str">
        <f t="shared" si="215"/>
        <v/>
      </c>
      <c r="BF62" s="116" t="str">
        <f t="shared" si="216"/>
        <v/>
      </c>
      <c r="BG62" s="116" t="str">
        <f t="shared" si="217"/>
        <v/>
      </c>
      <c r="BH62" s="116" t="str">
        <f t="shared" si="218"/>
        <v/>
      </c>
      <c r="BI62" s="116" t="str">
        <f t="shared" si="219"/>
        <v/>
      </c>
      <c r="BJ62" s="116" t="str">
        <f t="shared" si="220"/>
        <v/>
      </c>
      <c r="BK62" s="116" t="str">
        <f t="shared" si="221"/>
        <v/>
      </c>
      <c r="BL62" s="116" t="str">
        <f t="shared" si="222"/>
        <v/>
      </c>
      <c r="BM62" s="116" t="str">
        <f t="shared" si="223"/>
        <v/>
      </c>
      <c r="BN62" s="116" t="str">
        <f t="shared" si="224"/>
        <v/>
      </c>
      <c r="BO62" s="116" t="str">
        <f t="shared" si="225"/>
        <v/>
      </c>
      <c r="BP62" s="83"/>
      <c r="BQ62" s="83"/>
      <c r="BR62" s="64" t="b">
        <f t="shared" si="185"/>
        <v>0</v>
      </c>
      <c r="BS62" s="64" t="b">
        <f t="shared" si="186"/>
        <v>0</v>
      </c>
      <c r="BT62" s="64" t="b">
        <f t="shared" si="187"/>
        <v>0</v>
      </c>
      <c r="BU62" s="64" t="b">
        <f t="shared" si="188"/>
        <v>0</v>
      </c>
      <c r="BV62" s="64" t="b">
        <f t="shared" si="189"/>
        <v>0</v>
      </c>
      <c r="BW62" s="64" t="b">
        <f t="shared" si="190"/>
        <v>0</v>
      </c>
      <c r="BX62" s="64" t="b">
        <f t="shared" si="191"/>
        <v>0</v>
      </c>
      <c r="BY62" s="64" t="b">
        <f t="shared" si="192"/>
        <v>0</v>
      </c>
      <c r="BZ62" s="64" t="b">
        <f t="shared" si="193"/>
        <v>0</v>
      </c>
      <c r="CA62" s="64" t="b">
        <f t="shared" si="194"/>
        <v>0</v>
      </c>
      <c r="CB62" s="64" t="b">
        <f t="shared" si="195"/>
        <v>0</v>
      </c>
      <c r="CC62" s="64" t="b">
        <f t="shared" si="196"/>
        <v>0</v>
      </c>
      <c r="CD62" s="64" t="b">
        <f t="shared" si="197"/>
        <v>0</v>
      </c>
      <c r="CE62" s="64" t="b">
        <f t="shared" si="198"/>
        <v>0</v>
      </c>
      <c r="CF62" s="99">
        <f t="shared" si="156"/>
        <v>0</v>
      </c>
      <c r="CG62" s="13">
        <f t="shared" si="199"/>
        <v>0</v>
      </c>
      <c r="CH62" s="11">
        <f t="shared" si="170"/>
        <v>0</v>
      </c>
      <c r="CI62" s="11">
        <f t="shared" si="138"/>
        <v>0</v>
      </c>
      <c r="CJ62" s="61">
        <f t="shared" si="200"/>
        <v>0</v>
      </c>
      <c r="CK62" s="61">
        <f t="shared" si="139"/>
        <v>0</v>
      </c>
      <c r="CL62" s="61">
        <f t="shared" si="140"/>
        <v>0</v>
      </c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4"/>
      <c r="DA62" s="42"/>
      <c r="DB62" s="5"/>
      <c r="DC62"/>
      <c r="DD62"/>
      <c r="DE62" s="86"/>
      <c r="DF62"/>
      <c r="DG62"/>
      <c r="DH62"/>
      <c r="DI62" s="37"/>
      <c r="DJ62" s="7"/>
      <c r="DK62"/>
      <c r="DL62"/>
      <c r="DM62"/>
      <c r="DN62"/>
      <c r="DO62"/>
      <c r="DP62"/>
      <c r="DQ62"/>
      <c r="DR62"/>
      <c r="DS62"/>
      <c r="DT62"/>
      <c r="DU62"/>
      <c r="DV62"/>
      <c r="DW62" s="7"/>
      <c r="DX62"/>
      <c r="DY62"/>
      <c r="DZ62"/>
      <c r="EA62"/>
      <c r="EB62"/>
      <c r="EC62"/>
      <c r="ED62" s="10">
        <f t="shared" ca="1" si="3"/>
        <v>27</v>
      </c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</row>
    <row r="63" spans="1:166" s="15" customFormat="1" x14ac:dyDescent="0.2">
      <c r="A63" s="79"/>
      <c r="B63" s="65" t="str">
        <f t="shared" si="134"/>
        <v/>
      </c>
      <c r="C63" s="7" t="str">
        <f t="shared" si="226"/>
        <v/>
      </c>
      <c r="D63" s="64">
        <f t="shared" si="227"/>
        <v>0</v>
      </c>
      <c r="E63" s="7" t="str">
        <f t="shared" si="135"/>
        <v>,,,,,,,,,,,,</v>
      </c>
      <c r="F63" s="75" t="str">
        <f t="shared" si="136"/>
        <v/>
      </c>
      <c r="G63" s="150" t="str">
        <f>IF(COUNTIF($F$5:$F63,"0")=0,"X","No")</f>
        <v>X</v>
      </c>
      <c r="H63" s="150" t="str">
        <f>IF(COUNTIF($F$5:$F63,"1")=0,"X","No")</f>
        <v>X</v>
      </c>
      <c r="I63" s="150" t="str">
        <f>IF(COUNTIF($F$5:$F63,"2")=0,"X","No")</f>
        <v>X</v>
      </c>
      <c r="J63" s="150" t="str">
        <f>IF(COUNTIF($F$5:$F63,"3")=0,"X","No")</f>
        <v>X</v>
      </c>
      <c r="K63" s="150" t="str">
        <f>IF(COUNTIF($F$5:$F63,"4")=0,"X","No")</f>
        <v>X</v>
      </c>
      <c r="L63" s="150" t="str">
        <f>IF(COUNTIF($F$5:$F63,"5")=0,"X","No")</f>
        <v>X</v>
      </c>
      <c r="M63" s="150" t="str">
        <f>IF(COUNTIF($F$5:$F63,"6")=0,"X","No")</f>
        <v>X</v>
      </c>
      <c r="N63" s="150" t="str">
        <f>IF(COUNTIF($F$5:$F63,"7")=0,"X","No")</f>
        <v>X</v>
      </c>
      <c r="O63" s="150" t="str">
        <f>IF(COUNTIF($F$5:$F63,"8")=0,"X","No")</f>
        <v>X</v>
      </c>
      <c r="P63" s="150" t="str">
        <f>IF(COUNTIF($F$5:$F63,"9")=0,"X","No")</f>
        <v>X</v>
      </c>
      <c r="Q63" s="159">
        <f t="shared" si="6"/>
        <v>10</v>
      </c>
      <c r="R63" s="161">
        <f t="shared" si="7"/>
        <v>0</v>
      </c>
      <c r="S63" s="161" t="str">
        <f t="shared" si="32"/>
        <v>Y</v>
      </c>
      <c r="T63" s="143" t="str">
        <f>IF($A62&lt;&gt;"",COUNTIF($F$55:F63,F63),"")</f>
        <v/>
      </c>
      <c r="U63" s="144" t="str">
        <f t="shared" si="137"/>
        <v/>
      </c>
      <c r="V63" s="64" t="str">
        <f t="shared" si="13"/>
        <v/>
      </c>
      <c r="W63" s="117" t="str">
        <f t="shared" si="201"/>
        <v/>
      </c>
      <c r="X63" s="99" t="str">
        <f t="shared" si="171"/>
        <v/>
      </c>
      <c r="Y63" s="116" t="str">
        <f t="shared" si="202"/>
        <v/>
      </c>
      <c r="Z63" s="116" t="str">
        <f t="shared" si="203"/>
        <v/>
      </c>
      <c r="AA63" s="116" t="str">
        <f t="shared" si="204"/>
        <v/>
      </c>
      <c r="AB63" s="116" t="str">
        <f t="shared" si="205"/>
        <v/>
      </c>
      <c r="AC63" s="116" t="str">
        <f t="shared" si="206"/>
        <v/>
      </c>
      <c r="AD63" s="116" t="str">
        <f t="shared" si="207"/>
        <v/>
      </c>
      <c r="AE63" s="116" t="str">
        <f t="shared" si="208"/>
        <v/>
      </c>
      <c r="AF63" s="116" t="str">
        <f t="shared" si="209"/>
        <v/>
      </c>
      <c r="AG63" s="116" t="str">
        <f t="shared" si="210"/>
        <v/>
      </c>
      <c r="AH63" s="116" t="str">
        <f t="shared" si="211"/>
        <v/>
      </c>
      <c r="AI63" s="116" t="str">
        <f t="shared" si="212"/>
        <v/>
      </c>
      <c r="AJ63" s="116" t="str">
        <f t="shared" si="213"/>
        <v/>
      </c>
      <c r="AK63" s="83"/>
      <c r="AL63" s="83"/>
      <c r="AM63" s="64" t="b">
        <f t="shared" si="141"/>
        <v>0</v>
      </c>
      <c r="AN63" s="64" t="b">
        <f t="shared" si="142"/>
        <v>0</v>
      </c>
      <c r="AO63" s="64" t="b">
        <f t="shared" si="143"/>
        <v>0</v>
      </c>
      <c r="AP63" s="64" t="b">
        <f t="shared" si="144"/>
        <v>0</v>
      </c>
      <c r="AQ63" s="64" t="b">
        <f t="shared" si="145"/>
        <v>0</v>
      </c>
      <c r="AR63" s="64" t="b">
        <f t="shared" si="146"/>
        <v>0</v>
      </c>
      <c r="AS63" s="64" t="b">
        <f t="shared" si="147"/>
        <v>0</v>
      </c>
      <c r="AT63" s="64" t="b">
        <f t="shared" si="148"/>
        <v>0</v>
      </c>
      <c r="AU63" s="64" t="b">
        <f t="shared" si="149"/>
        <v>0</v>
      </c>
      <c r="AV63" s="64" t="b">
        <f t="shared" si="150"/>
        <v>0</v>
      </c>
      <c r="AW63" s="64" t="b">
        <f t="shared" si="151"/>
        <v>0</v>
      </c>
      <c r="AX63" s="64" t="b">
        <f t="shared" si="152"/>
        <v>0</v>
      </c>
      <c r="AY63" s="64" t="b">
        <f t="shared" si="153"/>
        <v>0</v>
      </c>
      <c r="AZ63" s="64" t="b">
        <f t="shared" si="154"/>
        <v>0</v>
      </c>
      <c r="BA63" s="13">
        <f t="shared" si="155"/>
        <v>0</v>
      </c>
      <c r="BB63" s="65">
        <f t="shared" si="108"/>
        <v>1</v>
      </c>
      <c r="BC63" s="122" t="str">
        <f t="shared" si="184"/>
        <v/>
      </c>
      <c r="BD63" s="116" t="str">
        <f t="shared" si="214"/>
        <v/>
      </c>
      <c r="BE63" s="116" t="str">
        <f t="shared" si="215"/>
        <v/>
      </c>
      <c r="BF63" s="116" t="str">
        <f t="shared" si="216"/>
        <v/>
      </c>
      <c r="BG63" s="116" t="str">
        <f t="shared" si="217"/>
        <v/>
      </c>
      <c r="BH63" s="116" t="str">
        <f t="shared" si="218"/>
        <v/>
      </c>
      <c r="BI63" s="116" t="str">
        <f t="shared" si="219"/>
        <v/>
      </c>
      <c r="BJ63" s="116" t="str">
        <f t="shared" si="220"/>
        <v/>
      </c>
      <c r="BK63" s="116" t="str">
        <f t="shared" si="221"/>
        <v/>
      </c>
      <c r="BL63" s="116" t="str">
        <f t="shared" si="222"/>
        <v/>
      </c>
      <c r="BM63" s="116" t="str">
        <f t="shared" si="223"/>
        <v/>
      </c>
      <c r="BN63" s="116" t="str">
        <f t="shared" si="224"/>
        <v/>
      </c>
      <c r="BO63" s="116" t="str">
        <f t="shared" si="225"/>
        <v/>
      </c>
      <c r="BP63" s="83"/>
      <c r="BQ63" s="83"/>
      <c r="BR63" s="64" t="b">
        <f t="shared" si="185"/>
        <v>0</v>
      </c>
      <c r="BS63" s="64" t="b">
        <f t="shared" si="186"/>
        <v>0</v>
      </c>
      <c r="BT63" s="64" t="b">
        <f t="shared" si="187"/>
        <v>0</v>
      </c>
      <c r="BU63" s="64" t="b">
        <f t="shared" si="188"/>
        <v>0</v>
      </c>
      <c r="BV63" s="64" t="b">
        <f t="shared" si="189"/>
        <v>0</v>
      </c>
      <c r="BW63" s="64" t="b">
        <f t="shared" si="190"/>
        <v>0</v>
      </c>
      <c r="BX63" s="64" t="b">
        <f t="shared" si="191"/>
        <v>0</v>
      </c>
      <c r="BY63" s="64" t="b">
        <f t="shared" si="192"/>
        <v>0</v>
      </c>
      <c r="BZ63" s="64" t="b">
        <f t="shared" si="193"/>
        <v>0</v>
      </c>
      <c r="CA63" s="64" t="b">
        <f t="shared" si="194"/>
        <v>0</v>
      </c>
      <c r="CB63" s="64" t="b">
        <f t="shared" si="195"/>
        <v>0</v>
      </c>
      <c r="CC63" s="64" t="b">
        <f t="shared" si="196"/>
        <v>0</v>
      </c>
      <c r="CD63" s="64" t="b">
        <f t="shared" si="197"/>
        <v>0</v>
      </c>
      <c r="CE63" s="64" t="b">
        <f t="shared" si="198"/>
        <v>0</v>
      </c>
      <c r="CF63" s="99">
        <f t="shared" si="156"/>
        <v>0</v>
      </c>
      <c r="CG63" s="13">
        <f t="shared" si="199"/>
        <v>0</v>
      </c>
      <c r="CH63" s="11">
        <f t="shared" si="170"/>
        <v>0</v>
      </c>
      <c r="CI63" s="11">
        <f t="shared" si="138"/>
        <v>0</v>
      </c>
      <c r="CJ63" s="61">
        <f t="shared" si="200"/>
        <v>0</v>
      </c>
      <c r="CK63" s="61">
        <f t="shared" si="139"/>
        <v>0</v>
      </c>
      <c r="CL63" s="61">
        <f t="shared" si="140"/>
        <v>0</v>
      </c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4"/>
      <c r="DA63" s="42"/>
      <c r="DB63" s="5"/>
      <c r="DC63"/>
      <c r="DD63"/>
      <c r="DE63" s="86"/>
      <c r="DF63"/>
      <c r="DG63"/>
      <c r="DH63"/>
      <c r="DI63" s="37"/>
      <c r="DJ63" s="7"/>
      <c r="DK63"/>
      <c r="DL63"/>
      <c r="DM63"/>
      <c r="DN63"/>
      <c r="DO63"/>
      <c r="DP63"/>
      <c r="DQ63"/>
      <c r="DR63"/>
      <c r="DS63"/>
      <c r="DT63"/>
      <c r="DU63"/>
      <c r="DV63"/>
      <c r="DW63" s="7"/>
      <c r="DX63"/>
      <c r="DY63"/>
      <c r="DZ63"/>
      <c r="EA63"/>
      <c r="EB63"/>
      <c r="EC63"/>
      <c r="ED63" s="10">
        <f t="shared" ca="1" si="3"/>
        <v>30</v>
      </c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</row>
    <row r="64" spans="1:166" s="15" customFormat="1" x14ac:dyDescent="0.2">
      <c r="A64" s="79"/>
      <c r="B64" s="65" t="str">
        <f t="shared" si="134"/>
        <v/>
      </c>
      <c r="C64" s="7" t="str">
        <f t="shared" si="226"/>
        <v/>
      </c>
      <c r="D64" s="64">
        <f t="shared" si="227"/>
        <v>0</v>
      </c>
      <c r="E64" s="7" t="str">
        <f t="shared" si="135"/>
        <v>,,,,,,,,,,,,</v>
      </c>
      <c r="F64" s="75" t="str">
        <f t="shared" si="136"/>
        <v/>
      </c>
      <c r="G64" s="150" t="str">
        <f>IF(COUNTIF($F$5:$F64,"0")=0,"X","No")</f>
        <v>X</v>
      </c>
      <c r="H64" s="150" t="str">
        <f>IF(COUNTIF($F$5:$F64,"1")=0,"X","No")</f>
        <v>X</v>
      </c>
      <c r="I64" s="150" t="str">
        <f>IF(COUNTIF($F$5:$F64,"2")=0,"X","No")</f>
        <v>X</v>
      </c>
      <c r="J64" s="150" t="str">
        <f>IF(COUNTIF($F$5:$F64,"3")=0,"X","No")</f>
        <v>X</v>
      </c>
      <c r="K64" s="150" t="str">
        <f>IF(COUNTIF($F$5:$F64,"4")=0,"X","No")</f>
        <v>X</v>
      </c>
      <c r="L64" s="150" t="str">
        <f>IF(COUNTIF($F$5:$F64,"5")=0,"X","No")</f>
        <v>X</v>
      </c>
      <c r="M64" s="150" t="str">
        <f>IF(COUNTIF($F$5:$F64,"6")=0,"X","No")</f>
        <v>X</v>
      </c>
      <c r="N64" s="150" t="str">
        <f>IF(COUNTIF($F$5:$F64,"7")=0,"X","No")</f>
        <v>X</v>
      </c>
      <c r="O64" s="150" t="str">
        <f>IF(COUNTIF($F$5:$F64,"8")=0,"X","No")</f>
        <v>X</v>
      </c>
      <c r="P64" s="150" t="str">
        <f>IF(COUNTIF($F$5:$F64,"9")=0,"X","No")</f>
        <v>X</v>
      </c>
      <c r="Q64" s="159">
        <f t="shared" si="6"/>
        <v>10</v>
      </c>
      <c r="R64" s="161">
        <f t="shared" si="7"/>
        <v>0</v>
      </c>
      <c r="S64" s="161" t="str">
        <f t="shared" si="32"/>
        <v>Y</v>
      </c>
      <c r="T64" s="143" t="str">
        <f>IF($A63&lt;&gt;"",COUNTIF($F$55:F64,F64),"")</f>
        <v/>
      </c>
      <c r="U64" s="144" t="str">
        <f t="shared" si="137"/>
        <v/>
      </c>
      <c r="V64" s="64" t="str">
        <f t="shared" si="13"/>
        <v/>
      </c>
      <c r="W64" s="69" t="str">
        <f>V64</f>
        <v/>
      </c>
      <c r="X64" s="99" t="str">
        <f t="shared" si="171"/>
        <v/>
      </c>
      <c r="Y64" s="116" t="str">
        <f t="shared" si="202"/>
        <v/>
      </c>
      <c r="Z64" s="116" t="str">
        <f t="shared" si="203"/>
        <v/>
      </c>
      <c r="AA64" s="116" t="str">
        <f t="shared" si="204"/>
        <v/>
      </c>
      <c r="AB64" s="116" t="str">
        <f t="shared" si="205"/>
        <v/>
      </c>
      <c r="AC64" s="116" t="str">
        <f t="shared" si="206"/>
        <v/>
      </c>
      <c r="AD64" s="116" t="str">
        <f t="shared" si="207"/>
        <v/>
      </c>
      <c r="AE64" s="116" t="str">
        <f t="shared" si="208"/>
        <v/>
      </c>
      <c r="AF64" s="116" t="str">
        <f t="shared" si="209"/>
        <v/>
      </c>
      <c r="AG64" s="116" t="str">
        <f t="shared" si="210"/>
        <v/>
      </c>
      <c r="AH64" s="116" t="str">
        <f t="shared" si="211"/>
        <v/>
      </c>
      <c r="AI64" s="116" t="str">
        <f t="shared" si="212"/>
        <v/>
      </c>
      <c r="AJ64" s="116" t="str">
        <f t="shared" si="213"/>
        <v/>
      </c>
      <c r="AK64" s="83"/>
      <c r="AL64" s="83"/>
      <c r="AM64" s="64" t="b">
        <f t="shared" si="141"/>
        <v>0</v>
      </c>
      <c r="AN64" s="64" t="b">
        <f t="shared" si="142"/>
        <v>0</v>
      </c>
      <c r="AO64" s="64" t="b">
        <f t="shared" si="143"/>
        <v>0</v>
      </c>
      <c r="AP64" s="64" t="b">
        <f t="shared" si="144"/>
        <v>0</v>
      </c>
      <c r="AQ64" s="64" t="b">
        <f t="shared" si="145"/>
        <v>0</v>
      </c>
      <c r="AR64" s="64" t="b">
        <f t="shared" si="146"/>
        <v>0</v>
      </c>
      <c r="AS64" s="64" t="b">
        <f t="shared" si="147"/>
        <v>0</v>
      </c>
      <c r="AT64" s="64" t="b">
        <f t="shared" si="148"/>
        <v>0</v>
      </c>
      <c r="AU64" s="64" t="b">
        <f t="shared" si="149"/>
        <v>0</v>
      </c>
      <c r="AV64" s="64" t="b">
        <f t="shared" si="150"/>
        <v>0</v>
      </c>
      <c r="AW64" s="64" t="b">
        <f t="shared" si="151"/>
        <v>0</v>
      </c>
      <c r="AX64" s="64" t="b">
        <f t="shared" si="152"/>
        <v>0</v>
      </c>
      <c r="AY64" s="64" t="b">
        <f t="shared" si="153"/>
        <v>0</v>
      </c>
      <c r="AZ64" s="64" t="b">
        <f t="shared" si="154"/>
        <v>0</v>
      </c>
      <c r="BA64" s="13">
        <f t="shared" si="155"/>
        <v>0</v>
      </c>
      <c r="BB64" s="65">
        <f t="shared" si="108"/>
        <v>1</v>
      </c>
      <c r="BC64" s="122" t="str">
        <f t="shared" si="184"/>
        <v/>
      </c>
      <c r="BD64" s="116" t="str">
        <f t="shared" si="214"/>
        <v/>
      </c>
      <c r="BE64" s="116" t="str">
        <f t="shared" si="215"/>
        <v/>
      </c>
      <c r="BF64" s="116" t="str">
        <f t="shared" si="216"/>
        <v/>
      </c>
      <c r="BG64" s="116" t="str">
        <f t="shared" si="217"/>
        <v/>
      </c>
      <c r="BH64" s="116" t="str">
        <f t="shared" si="218"/>
        <v/>
      </c>
      <c r="BI64" s="116" t="str">
        <f t="shared" si="219"/>
        <v/>
      </c>
      <c r="BJ64" s="116" t="str">
        <f t="shared" si="220"/>
        <v/>
      </c>
      <c r="BK64" s="116" t="str">
        <f t="shared" si="221"/>
        <v/>
      </c>
      <c r="BL64" s="116" t="str">
        <f t="shared" si="222"/>
        <v/>
      </c>
      <c r="BM64" s="116" t="str">
        <f t="shared" si="223"/>
        <v/>
      </c>
      <c r="BN64" s="116" t="str">
        <f t="shared" si="224"/>
        <v/>
      </c>
      <c r="BO64" s="116" t="str">
        <f t="shared" si="225"/>
        <v/>
      </c>
      <c r="BP64" s="83"/>
      <c r="BQ64" s="83"/>
      <c r="BR64" s="64" t="b">
        <f t="shared" si="185"/>
        <v>0</v>
      </c>
      <c r="BS64" s="64" t="b">
        <f t="shared" si="186"/>
        <v>0</v>
      </c>
      <c r="BT64" s="64" t="b">
        <f t="shared" si="187"/>
        <v>0</v>
      </c>
      <c r="BU64" s="64" t="b">
        <f t="shared" si="188"/>
        <v>0</v>
      </c>
      <c r="BV64" s="64" t="b">
        <f t="shared" si="189"/>
        <v>0</v>
      </c>
      <c r="BW64" s="64" t="b">
        <f t="shared" si="190"/>
        <v>0</v>
      </c>
      <c r="BX64" s="64" t="b">
        <f t="shared" si="191"/>
        <v>0</v>
      </c>
      <c r="BY64" s="64" t="b">
        <f t="shared" si="192"/>
        <v>0</v>
      </c>
      <c r="BZ64" s="64" t="b">
        <f t="shared" si="193"/>
        <v>0</v>
      </c>
      <c r="CA64" s="64" t="b">
        <f t="shared" si="194"/>
        <v>0</v>
      </c>
      <c r="CB64" s="64" t="b">
        <f t="shared" si="195"/>
        <v>0</v>
      </c>
      <c r="CC64" s="64" t="b">
        <f t="shared" si="196"/>
        <v>0</v>
      </c>
      <c r="CD64" s="64" t="b">
        <f t="shared" si="197"/>
        <v>0</v>
      </c>
      <c r="CE64" s="64" t="b">
        <f t="shared" si="198"/>
        <v>0</v>
      </c>
      <c r="CF64" s="99">
        <f t="shared" si="156"/>
        <v>0</v>
      </c>
      <c r="CG64" s="13">
        <f t="shared" si="199"/>
        <v>0</v>
      </c>
      <c r="CH64" s="11">
        <f t="shared" si="170"/>
        <v>0</v>
      </c>
      <c r="CI64" s="11">
        <f t="shared" si="138"/>
        <v>0</v>
      </c>
      <c r="CJ64" s="61">
        <f t="shared" si="200"/>
        <v>0</v>
      </c>
      <c r="CK64" s="61">
        <f t="shared" si="139"/>
        <v>0</v>
      </c>
      <c r="CL64" s="61">
        <f t="shared" si="140"/>
        <v>0</v>
      </c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4"/>
      <c r="DA64" s="42"/>
      <c r="DB64" s="5"/>
      <c r="DC64"/>
      <c r="DD64"/>
      <c r="DE64" s="86"/>
      <c r="DF64"/>
      <c r="DG64"/>
      <c r="DH64"/>
      <c r="DI64" s="37"/>
      <c r="DJ64" s="7"/>
      <c r="DK64"/>
      <c r="DL64"/>
      <c r="DM64"/>
      <c r="DN64"/>
      <c r="DO64"/>
      <c r="DP64"/>
      <c r="DQ64"/>
      <c r="DR64"/>
      <c r="DS64"/>
      <c r="DT64"/>
      <c r="DU64"/>
      <c r="DV64"/>
      <c r="DW64" s="7"/>
      <c r="DX64"/>
      <c r="DY64"/>
      <c r="DZ64"/>
      <c r="EA64"/>
      <c r="EB64"/>
      <c r="EC64"/>
      <c r="ED64" s="10">
        <f t="shared" ca="1" si="3"/>
        <v>15</v>
      </c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</row>
    <row r="65" spans="1:154" x14ac:dyDescent="0.2">
      <c r="A65" s="79"/>
      <c r="B65" s="65" t="str">
        <f t="shared" si="134"/>
        <v/>
      </c>
      <c r="C65" s="7" t="str">
        <f t="shared" si="226"/>
        <v/>
      </c>
      <c r="D65" s="64">
        <f t="shared" si="227"/>
        <v>0</v>
      </c>
      <c r="E65" s="7" t="str">
        <f t="shared" si="135"/>
        <v>,,,,,,,,,,,,</v>
      </c>
      <c r="F65" s="75" t="str">
        <f t="shared" si="136"/>
        <v/>
      </c>
      <c r="G65" s="150" t="str">
        <f>IF(COUNTIF($F$5:$F65,"0")=0,"X","No")</f>
        <v>X</v>
      </c>
      <c r="H65" s="150" t="str">
        <f>IF(COUNTIF($F$5:$F65,"1")=0,"X","No")</f>
        <v>X</v>
      </c>
      <c r="I65" s="150" t="str">
        <f>IF(COUNTIF($F$5:$F65,"2")=0,"X","No")</f>
        <v>X</v>
      </c>
      <c r="J65" s="150" t="str">
        <f>IF(COUNTIF($F$5:$F65,"3")=0,"X","No")</f>
        <v>X</v>
      </c>
      <c r="K65" s="150" t="str">
        <f>IF(COUNTIF($F$5:$F65,"4")=0,"X","No")</f>
        <v>X</v>
      </c>
      <c r="L65" s="150" t="str">
        <f>IF(COUNTIF($F$5:$F65,"5")=0,"X","No")</f>
        <v>X</v>
      </c>
      <c r="M65" s="150" t="str">
        <f>IF(COUNTIF($F$5:$F65,"6")=0,"X","No")</f>
        <v>X</v>
      </c>
      <c r="N65" s="150" t="str">
        <f>IF(COUNTIF($F$5:$F65,"7")=0,"X","No")</f>
        <v>X</v>
      </c>
      <c r="O65" s="150" t="str">
        <f>IF(COUNTIF($F$5:$F65,"8")=0,"X","No")</f>
        <v>X</v>
      </c>
      <c r="P65" s="150" t="str">
        <f>IF(COUNTIF($F$5:$F65,"9")=0,"X","No")</f>
        <v>X</v>
      </c>
      <c r="Q65" s="159">
        <f t="shared" si="6"/>
        <v>10</v>
      </c>
      <c r="R65" s="161">
        <f t="shared" si="7"/>
        <v>0</v>
      </c>
      <c r="S65" s="161" t="str">
        <f t="shared" si="32"/>
        <v>Y</v>
      </c>
      <c r="T65" s="143" t="str">
        <f>IF($A64&lt;&gt;"",COUNTIF($F$65:F65,F65),"")</f>
        <v/>
      </c>
      <c r="U65" s="144" t="str">
        <f t="shared" si="137"/>
        <v/>
      </c>
      <c r="V65" s="64" t="str">
        <f t="shared" si="13"/>
        <v/>
      </c>
      <c r="W65" s="117" t="str">
        <f>W64</f>
        <v/>
      </c>
      <c r="X65" s="99" t="str">
        <f t="shared" si="171"/>
        <v/>
      </c>
      <c r="Y65" s="123" t="str">
        <f>IF($A64&lt;&gt;"",IF(OR($CJ64&lt;&gt;0,$CK64&lt;&gt;0,$CF64&lt;$CG$3),"",IF(W64="","",IF(AND($CL$1=1,$CL$2=1),VLOOKUP($W64,$CM$16:$CQ$25,2),IF(AND($CL$1=1,$CL$2=2),VLOOKUP($W64,$CM$5:$CY$14,2),"")))),"")</f>
        <v/>
      </c>
      <c r="Z65" s="123" t="str">
        <f>IF($A64&lt;&gt;"",IF(OR($CJ64&lt;&gt;0,$CK64&lt;&gt;0,$CF64&lt;$CG$3),"",IF($W64="","",IF(AND($CL$1=1,$CL$2=1),VLOOKUP($W64,$CM$16:$CQ$25,3),IF(AND($CL$1=1,$CL$2=2),VLOOKUP($W64,$CM$5:$CY$14,3),"")))),"")</f>
        <v/>
      </c>
      <c r="AA65" s="123" t="str">
        <f>IF($A64&lt;&gt;"",IF(OR($CJ64&lt;&gt;0,$CK64&lt;&gt;0,$CF64&lt;$CG$3),"",IF($W64="","",IF(AND($CL$1=1,$CL$2=1),VLOOKUP($W64,$CM$16:$CQ$25,4),IF(AND($CL$1=1,$CL$2=2),VLOOKUP($W64,$CM$5:$CY$14,4),"")))),"")</f>
        <v/>
      </c>
      <c r="AB65" s="123" t="str">
        <f>IF($A64&lt;&gt;"",IF(OR($CJ64&lt;&gt;0,$CK64&lt;&gt;0,$CF64&lt;$CG$3),"",IF($W64="","",IF(AND($W64&gt;6,$CL$2=1),"",IF(AND($CL$1=1,$CL$2=1),VLOOKUP($W64,$CM$16:$CQ$25,5),IF(AND($CL$1=1,$CL$2=2),VLOOKUP($W64,$CM$5:$CY$14,5),""))))),"")</f>
        <v/>
      </c>
      <c r="AC65" s="123" t="str">
        <f>IF($A64&lt;&gt;"",IF(OR($CL$2=1,$CJ64&lt;&gt;0,$CK64&lt;&gt;0,$CF64&lt;$CG$3),"",IF($W64="","",IF(AND($CL$1=1,$CL$2=2),VLOOKUP($W64,$CM$5:$CY$14,6),""))),"")</f>
        <v/>
      </c>
      <c r="AD65" s="123" t="str">
        <f>IF($A64&lt;&gt;"",IF(OR($CL$2=1,$CJ64&lt;&gt;0,$CK64&lt;&gt;0,$CF64&lt;$CG$3),"",IF($W64="","",IF(AND($CL$1=1,$CL$2=2),VLOOKUP($W64,$CM$5:$CY$14,7),""))),"")</f>
        <v/>
      </c>
      <c r="AE65" s="123" t="str">
        <f>IF($A64&lt;&gt;"",IF(OR($CL$2=1,$CJ64&lt;&gt;0,$CK64&lt;&gt;0,$CF64&lt;$CG$3),"",IF($W64="","",IF(AND($CL$1=1,$CL$2=2),VLOOKUP($W64,$CM$5:$CY$14,8),""))),"")</f>
        <v/>
      </c>
      <c r="AF65" s="123" t="str">
        <f>IF($A64&lt;&gt;"",IF(OR($CL$2=1,$CJ64&lt;&gt;0,$CK64&lt;&gt;0,$CF64&lt;$CG$3),"",IF($W64="","",IF(AND($CL$1=1,$CL$2=2),VLOOKUP($W64,$CM$5:$CY$14,9),""))),"")</f>
        <v/>
      </c>
      <c r="AG65" s="123" t="str">
        <f>IF($A64&lt;&gt;"",IF(OR($CL$2=1,$CJ64&lt;&gt;0,$CK64&lt;&gt;0,$CF64&lt;$CG$3),"",IF($W64="","",IF(AND($CL$1=1,$CL$2=2),VLOOKUP($W64,$CM$5:$CY$14,10),""))),"")</f>
        <v/>
      </c>
      <c r="AH65" s="123" t="str">
        <f>IF($A64&lt;&gt;"",IF(OR($CL$2=1,$CJ64&lt;&gt;0,$CK64&lt;&gt;0,$CF64&lt;$CG$3),"",IF($W64="","",IF(AND($CL$1=1,$CL$2=2),VLOOKUP($W64,$CM$5:$CY$14,11),""))),"")</f>
        <v/>
      </c>
      <c r="AI65" s="123" t="str">
        <f>IF($A64&lt;&gt;"",IF(OR($CL$2=1,$CJ64&lt;&gt;0,$CK64&lt;&gt;0,$CF64&lt;$CG$3),"",IF($W64="","",IF(AND($CL$1=1,$CL$2=2),VLOOKUP($W64,$CM$5:$CY$14,12),""))),"")</f>
        <v/>
      </c>
      <c r="AJ65" s="123" t="str">
        <f>IF($A64&lt;&gt;"",IF(OR($CL$2=1,$CJ64&lt;&gt;0,$CK64&lt;&gt;0,$CF64&lt;$CG$3),"",IF($W64="","",IF(AND($CL$1=1,$CL$2=2),VLOOKUP($W64,$CM$5:$CY$14,13),""))),"")</f>
        <v/>
      </c>
      <c r="AK65" s="83"/>
      <c r="AL65" s="83"/>
      <c r="AM65" s="64" t="b">
        <f t="shared" si="141"/>
        <v>0</v>
      </c>
      <c r="AN65" s="64" t="b">
        <f t="shared" si="142"/>
        <v>0</v>
      </c>
      <c r="AO65" s="64" t="b">
        <f t="shared" si="143"/>
        <v>0</v>
      </c>
      <c r="AP65" s="64" t="b">
        <f t="shared" si="144"/>
        <v>0</v>
      </c>
      <c r="AQ65" s="64" t="b">
        <f t="shared" si="145"/>
        <v>0</v>
      </c>
      <c r="AR65" s="64" t="b">
        <f t="shared" si="146"/>
        <v>0</v>
      </c>
      <c r="AS65" s="64" t="b">
        <f t="shared" si="147"/>
        <v>0</v>
      </c>
      <c r="AT65" s="64" t="b">
        <f t="shared" si="148"/>
        <v>0</v>
      </c>
      <c r="AU65" s="64" t="b">
        <f t="shared" si="149"/>
        <v>0</v>
      </c>
      <c r="AV65" s="64" t="b">
        <f t="shared" si="150"/>
        <v>0</v>
      </c>
      <c r="AW65" s="64" t="b">
        <f t="shared" si="151"/>
        <v>0</v>
      </c>
      <c r="AX65" s="64" t="b">
        <f t="shared" si="152"/>
        <v>0</v>
      </c>
      <c r="AY65" s="64" t="b">
        <f t="shared" si="153"/>
        <v>0</v>
      </c>
      <c r="AZ65" s="64" t="b">
        <f t="shared" si="154"/>
        <v>0</v>
      </c>
      <c r="BA65" s="13">
        <f t="shared" si="155"/>
        <v>0</v>
      </c>
      <c r="BB65" s="65">
        <f t="shared" ref="BB65:BB104" si="228">IF(BA65&gt;0,1,IF(BA65&lt;0,BB64+1,BB64))</f>
        <v>1</v>
      </c>
      <c r="BC65" s="122" t="str">
        <f t="shared" si="184"/>
        <v/>
      </c>
      <c r="BD65" s="123" t="str">
        <f>IF($A64&lt;&gt;"",IF(OR($CJ64&lt;&gt;0,$CK64&lt;&gt;0,$CF64&lt;$CH$3),"",IF(CH64="","",IF(AND($CL$1=1,$CL$2=1),VLOOKUP($W64,$CM$16:$CQ$25,2),IF(AND($CL$1=1,$CL$2=2),VLOOKUP($W64,$CM$5:$CY$14,2),"")))),"")</f>
        <v/>
      </c>
      <c r="BE65" s="123" t="str">
        <f>IF($A64&lt;&gt;"",IF(OR($CJ64&lt;&gt;0,$CK64&lt;&gt;0,$CF64&lt;$CH$3),"",IF($W64="","",IF(AND($CL$1=1,$CL$2=1),VLOOKUP($W64,$CM$16:$CQ$25,3),IF(AND($CL$1=1,$CL$2=2),VLOOKUP($W64,$CM$5:$CY$14,3),"")))),"")</f>
        <v/>
      </c>
      <c r="BF65" s="123" t="str">
        <f>IF($A64&lt;&gt;"",IF(OR($CJ64&lt;&gt;0,$CK64&lt;&gt;0,$CF64&lt;$CH$3),"",IF($W64="","",IF(AND($CL$1=1,$CL$2=1),VLOOKUP($W64,$CM$16:$CQ$25,4),IF(AND($CL$1=1,$CL$2=2),VLOOKUP($W64,$CM$5:$CY$14,4),"")))),"")</f>
        <v/>
      </c>
      <c r="BG65" s="123" t="str">
        <f>IF($A64&lt;&gt;"",IF(OR($CJ64&lt;&gt;0,$CK64&lt;&gt;0,$CF64&lt;$CH$3),"",IF($W64="","",IF(AND($W64&gt;6,$CL$2=1),"",IF(AND($CL$1=1,$CL$2=1),VLOOKUP($W64,$CM$16:$CQ$25,5),IF(AND($CL$1=1,$CL$2=2),VLOOKUP($W64,$CM$5:$CY$14,5),""))))),"")</f>
        <v/>
      </c>
      <c r="BH65" s="123" t="str">
        <f>IF($A64&lt;&gt;"",IF(OR($CL$2=1,$CJ64&lt;&gt;0,$CK64&lt;&gt;0,$CF64&lt;$CH$3),"",IF($W64="","",IF(AND($CL$1=1,$CL$2=2),VLOOKUP($W64,$CM$5:$CY$14,6),""))),"")</f>
        <v/>
      </c>
      <c r="BI65" s="123" t="str">
        <f>IF($A64&lt;&gt;"",IF(OR($CL$2=1,$CJ64&lt;&gt;0,$CK64&lt;&gt;0,$CF64&lt;$CH$3),"",IF($W64="","",IF(AND($CL$1=1,$CL$2=2),VLOOKUP($W64,$CM$5:$CY$14,7),""))),"")</f>
        <v/>
      </c>
      <c r="BJ65" s="123" t="str">
        <f>IF($A64&lt;&gt;"",IF(OR($CL$2=1,$CJ64&lt;&gt;0,$CK64&lt;&gt;0,$CF64&lt;$CH$3),"",IF($W64="","",IF(AND($CL$1=1,$CL$2=2),VLOOKUP($W64,$CM$5:$CY$14,8),""))),"")</f>
        <v/>
      </c>
      <c r="BK65" s="123" t="str">
        <f>IF($A64&lt;&gt;"",IF(OR($CL$2=1,$CJ64&lt;&gt;0,$CK64&lt;&gt;0,$CF64&lt;$CH$3),"",IF($W64="","",IF(AND($CL$1=1,$CL$2=2),VLOOKUP($W64,$CM$5:$CY$14,9),""))),"")</f>
        <v/>
      </c>
      <c r="BL65" s="123" t="str">
        <f>IF($A64&lt;&gt;"",IF(OR($CL$2=1,$CJ64&lt;&gt;0,$CK64&lt;&gt;0,$CF64&lt;$CH$3),"",IF($W64="","",IF(AND($CL$1=1,$CL$2=2),VLOOKUP($W64,$CM$5:$CY$14,10),""))),"")</f>
        <v/>
      </c>
      <c r="BM65" s="123" t="str">
        <f>IF($A64&lt;&gt;"",IF(OR($CL$2=1,$CJ64&lt;&gt;0,$CK64&lt;&gt;0,$CF64&lt;$CH$3),"",IF($W64="","",IF(AND($CL$1=1,$CL$2=2),VLOOKUP($W64,$CM$5:$CY$14,11),""))),"")</f>
        <v/>
      </c>
      <c r="BN65" s="123" t="str">
        <f>IF($A64&lt;&gt;"",IF(OR($CL$2=1,$CJ64&lt;&gt;0,$CK64&lt;&gt;0,$CF64&lt;$CH$3),"",IF($W64="","",IF(AND($CL$1=1,$CL$2=2),VLOOKUP($W64,$CM$5:$CY$14,12),""))),"")</f>
        <v/>
      </c>
      <c r="BO65" s="123" t="str">
        <f>IF($A64&lt;&gt;"",IF(OR($CL$2=1,$CJ64&lt;&gt;0,$CK64&lt;&gt;0,$CF64&lt;$CH$3),"",IF($W64="","",IF(AND($CL$1=1,$CL$2=2),VLOOKUP($W64,$CM$5:$CY$14,13),""))),"")</f>
        <v/>
      </c>
      <c r="BP65" s="83"/>
      <c r="BQ65" s="83"/>
      <c r="BR65" s="64" t="b">
        <f t="shared" si="185"/>
        <v>0</v>
      </c>
      <c r="BS65" s="64" t="b">
        <f t="shared" si="186"/>
        <v>0</v>
      </c>
      <c r="BT65" s="64" t="b">
        <f t="shared" si="187"/>
        <v>0</v>
      </c>
      <c r="BU65" s="64" t="b">
        <f t="shared" si="188"/>
        <v>0</v>
      </c>
      <c r="BV65" s="64" t="b">
        <f t="shared" si="189"/>
        <v>0</v>
      </c>
      <c r="BW65" s="64" t="b">
        <f t="shared" si="190"/>
        <v>0</v>
      </c>
      <c r="BX65" s="64" t="b">
        <f t="shared" si="191"/>
        <v>0</v>
      </c>
      <c r="BY65" s="64" t="b">
        <f t="shared" si="192"/>
        <v>0</v>
      </c>
      <c r="BZ65" s="64" t="b">
        <f t="shared" si="193"/>
        <v>0</v>
      </c>
      <c r="CA65" s="64" t="b">
        <f t="shared" si="194"/>
        <v>0</v>
      </c>
      <c r="CB65" s="64" t="b">
        <f t="shared" si="195"/>
        <v>0</v>
      </c>
      <c r="CC65" s="64" t="b">
        <f t="shared" si="196"/>
        <v>0</v>
      </c>
      <c r="CD65" s="64" t="b">
        <f t="shared" si="197"/>
        <v>0</v>
      </c>
      <c r="CE65" s="64" t="b">
        <f t="shared" si="198"/>
        <v>0</v>
      </c>
      <c r="CF65" s="99">
        <f t="shared" si="156"/>
        <v>0</v>
      </c>
      <c r="CG65" s="13">
        <f t="shared" si="199"/>
        <v>0</v>
      </c>
      <c r="CH65" s="11">
        <f t="shared" si="170"/>
        <v>0</v>
      </c>
      <c r="CI65" s="11">
        <f t="shared" si="138"/>
        <v>0</v>
      </c>
      <c r="CJ65" s="61">
        <f t="shared" si="200"/>
        <v>0</v>
      </c>
      <c r="CK65" s="61">
        <f t="shared" si="139"/>
        <v>0</v>
      </c>
      <c r="CL65" s="61">
        <f t="shared" si="140"/>
        <v>0</v>
      </c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DB65" s="5"/>
      <c r="DC65"/>
      <c r="DD65"/>
      <c r="DE65" s="86"/>
      <c r="DF65"/>
      <c r="DG65"/>
      <c r="DH65"/>
      <c r="DI65" s="37"/>
      <c r="DJ65" s="7"/>
      <c r="DK65"/>
      <c r="DL65"/>
      <c r="DM65"/>
      <c r="DN65"/>
      <c r="DO65"/>
      <c r="DP65"/>
      <c r="DQ65"/>
      <c r="DR65"/>
      <c r="DS65"/>
      <c r="DT65"/>
      <c r="DU65"/>
      <c r="DV65"/>
      <c r="DW65" s="7"/>
      <c r="DX65"/>
      <c r="DY65"/>
      <c r="DZ65"/>
      <c r="EA65"/>
      <c r="EB65"/>
      <c r="EC65"/>
      <c r="ED65" s="10">
        <f t="shared" ca="1" si="3"/>
        <v>32</v>
      </c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</row>
    <row r="66" spans="1:154" x14ac:dyDescent="0.2">
      <c r="A66" s="79"/>
      <c r="B66" s="65" t="str">
        <f t="shared" si="134"/>
        <v/>
      </c>
      <c r="C66" s="7" t="str">
        <f t="shared" si="226"/>
        <v/>
      </c>
      <c r="D66" s="64">
        <f t="shared" si="227"/>
        <v>0</v>
      </c>
      <c r="E66" s="7" t="str">
        <f t="shared" si="135"/>
        <v>,,,,,,,,,,,,</v>
      </c>
      <c r="F66" s="75" t="str">
        <f t="shared" si="136"/>
        <v/>
      </c>
      <c r="G66" s="150" t="str">
        <f>IF(COUNTIF($F$5:$F66,"0")=0,"X","No")</f>
        <v>X</v>
      </c>
      <c r="H66" s="150" t="str">
        <f>IF(COUNTIF($F$5:$F66,"1")=0,"X","No")</f>
        <v>X</v>
      </c>
      <c r="I66" s="150" t="str">
        <f>IF(COUNTIF($F$5:$F66,"2")=0,"X","No")</f>
        <v>X</v>
      </c>
      <c r="J66" s="150" t="str">
        <f>IF(COUNTIF($F$5:$F66,"3")=0,"X","No")</f>
        <v>X</v>
      </c>
      <c r="K66" s="150" t="str">
        <f>IF(COUNTIF($F$5:$F66,"4")=0,"X","No")</f>
        <v>X</v>
      </c>
      <c r="L66" s="150" t="str">
        <f>IF(COUNTIF($F$5:$F66,"5")=0,"X","No")</f>
        <v>X</v>
      </c>
      <c r="M66" s="150" t="str">
        <f>IF(COUNTIF($F$5:$F66,"6")=0,"X","No")</f>
        <v>X</v>
      </c>
      <c r="N66" s="150" t="str">
        <f>IF(COUNTIF($F$5:$F66,"7")=0,"X","No")</f>
        <v>X</v>
      </c>
      <c r="O66" s="150" t="str">
        <f>IF(COUNTIF($F$5:$F66,"8")=0,"X","No")</f>
        <v>X</v>
      </c>
      <c r="P66" s="150" t="str">
        <f>IF(COUNTIF($F$5:$F66,"9")=0,"X","No")</f>
        <v>X</v>
      </c>
      <c r="Q66" s="159">
        <f t="shared" si="6"/>
        <v>10</v>
      </c>
      <c r="R66" s="161">
        <f t="shared" si="7"/>
        <v>0</v>
      </c>
      <c r="S66" s="161" t="str">
        <f t="shared" si="32"/>
        <v>Y</v>
      </c>
      <c r="T66" s="143" t="str">
        <f>IF($A65&lt;&gt;"",COUNTIF($F$65:F66,F66),"")</f>
        <v/>
      </c>
      <c r="U66" s="144" t="str">
        <f t="shared" si="137"/>
        <v/>
      </c>
      <c r="V66" s="64" t="str">
        <f t="shared" si="13"/>
        <v/>
      </c>
      <c r="W66" s="117" t="str">
        <f t="shared" ref="W66:W73" si="229">W65</f>
        <v/>
      </c>
      <c r="X66" s="99" t="str">
        <f t="shared" si="171"/>
        <v/>
      </c>
      <c r="Y66" s="121" t="str">
        <f t="shared" ref="Y66:Y74" si="230">IF($A65&lt;&gt;"",IF(OR($CI65&gt;0,$CJ65&lt;&gt;0,$CK65&lt;&gt;0,$CF65&lt;$CG$3),"",IF(Y65&lt;&gt;"",Y65,IF($W65="","",IF(AND($CL$1=1,$CL$2=1),VLOOKUP($W65,$CM$16:$CQ$25,2),IF(AND($CL$1=1,$CL$2=2),VLOOKUP($W65,$CM$5:$CY$14,2),""))))),"")</f>
        <v/>
      </c>
      <c r="Z66" s="121" t="str">
        <f t="shared" ref="Z66:Z74" si="231">IF($A65&lt;&gt;"",IF(OR($CI65&gt;0,$CJ65&lt;&gt;0,$CK65&lt;&gt;0,$CF65&lt;$CG$3),"",IF(Z65&lt;&gt;"",Z65,IF($W65="","",IF(AND($CL$1=1,$CL$2=1),VLOOKUP($W65,$CM$16:$CQ$25,3),IF(AND($CL$1=1,$CL$2=2),VLOOKUP($W65,$CM$5:$CY$14,3),""))))),"")</f>
        <v/>
      </c>
      <c r="AA66" s="121" t="str">
        <f t="shared" ref="AA66:AA74" si="232">IF($A65&lt;&gt;"",IF(OR($CI65&gt;0,$CJ65&lt;&gt;0,$CK65&lt;&gt;0,$CF65&lt;$CG$3),"",IF(AA65&lt;&gt;"",AA65,IF($W65="","",IF(AND($CL$1=1,$CL$2=1),VLOOKUP($W65,$CM$16:$CQ$25,4),IF(AND($CL$1=1,$CL$2=2),VLOOKUP($W65,$CM$5:$CY$14,4),""))))),"")</f>
        <v/>
      </c>
      <c r="AB66" s="121" t="str">
        <f t="shared" ref="AB66:AB74" si="233">IF($A65&lt;&gt;"",IF(OR($CI65&gt;0,$CJ65&lt;&gt;0,$CK65&lt;&gt;0,$CF65&lt;$CG$3),"",IF(AB65&lt;&gt;"",AB65,IF($W65="","",IF(AND($W65&gt;6,$CL$2=1),"",IF(AND($CL$1=1,$CL$2=1),VLOOKUP($W65,$CM$16:$CQ$25,5),IF(AND($CL$1=1,$CL$2=2),VLOOKUP($W65,$CM$5:$CY$14,5),"")))))),"")</f>
        <v/>
      </c>
      <c r="AC66" s="121" t="str">
        <f t="shared" ref="AC66:AC74" si="234">IF($A65&lt;&gt;"",IF(OR($CL$2=1,$CI65&gt;0,$CJ65&lt;&gt;0,$CK65&lt;&gt;0,$CF65&lt;$CG$3),"",IF(AC65&lt;&gt;"",AC65,IF($W65="","",IF(AND($CL$1=1,$CL$2=1),VLOOKUP($W65,$CM$16:$CQ$25,6),IF(AND($CL$1=1,$CL$2=2),VLOOKUP($W65,$CM$5:$CY$14,6),""))))),"")</f>
        <v/>
      </c>
      <c r="AD66" s="121" t="str">
        <f t="shared" ref="AD66:AD74" si="235">IF($A65&lt;&gt;"",IF(OR($CL$2=1,$CI65&gt;0,$CJ65&lt;&gt;0,$CK65&lt;&gt;0,$CF65&lt;$CG$3),"",IF(AD65&lt;&gt;"",AD65,IF($W65="","",IF(AND($CL$1=1,$CL$2=1),VLOOKUP($W65,$CM$16:$CQ$25,7),IF(AND($CL$1=1,$CL$2=2),VLOOKUP($W65,$CM$5:$CY$14,7),""))))),"")</f>
        <v/>
      </c>
      <c r="AE66" s="121" t="str">
        <f t="shared" ref="AE66:AE74" si="236">IF($A65&lt;&gt;"",IF(OR($CL$2=1,$CI65&gt;0,$CJ65&lt;&gt;0,$CK65&lt;&gt;0,$CF65&lt;$CG$3),"",IF(AE65&lt;&gt;"",AE65,IF($W65="","",IF(AND($CL$1=1,$CL$2=1),VLOOKUP($W65,$CM$16:$CQ$25,8),IF(AND($CL$1=1,$CL$2=2),VLOOKUP($W65,$CM$5:$CY$14,8),""))))),"")</f>
        <v/>
      </c>
      <c r="AF66" s="121" t="str">
        <f t="shared" ref="AF66:AF74" si="237">IF($A65&lt;&gt;"",IF(OR($CL$2=1,$CI65&gt;0,$CJ65&lt;&gt;0,$CK65&lt;&gt;0,$CF65&lt;$CG$3),"",IF(AF65&lt;&gt;"",AF65,IF($W65="","",IF(AND($CL$1=1,$CL$2=1),VLOOKUP($W65,$CM$16:$CQ$25,9),IF(AND($CL$1=1,$CL$2=2),VLOOKUP($W65,$CM$5:$CY$14,9),""))))),"")</f>
        <v/>
      </c>
      <c r="AG66" s="121" t="str">
        <f t="shared" ref="AG66:AG74" si="238">IF($A65&lt;&gt;"",IF(OR($CL$2=1,$CI65&gt;0,$CJ65&lt;&gt;0,$CK65&lt;&gt;0,$CF65&lt;$CG$3),"",IF(AG65&lt;&gt;"",AG65,IF($W65="","",IF(AND($CL$1=1,$CL$2=1),VLOOKUP($W65,$CM$16:$CQ$25,10),IF(AND($CL$1=1,$CL$2=2),VLOOKUP($W65,$CM$5:$CY$14,10),""))))),"")</f>
        <v/>
      </c>
      <c r="AH66" s="121" t="str">
        <f t="shared" ref="AH66:AH74" si="239">IF($A65&lt;&gt;"",IF(OR($CL$2=1,$CI65&gt;0,$CJ65&lt;&gt;0,$CK65&lt;&gt;0,$CF65&lt;$CG$3),"",IF(AH65&lt;&gt;"",AH65,IF($W65="","",IF(AND($CL$1=1,$CL$2=1),VLOOKUP($W65,$CM$16:$CQ$25,11),IF(AND($CL$1=1,$CL$2=2),VLOOKUP($W65,$CM$5:$CY$14,11),""))))),"")</f>
        <v/>
      </c>
      <c r="AI66" s="121" t="str">
        <f t="shared" ref="AI66:AI74" si="240">IF($A65&lt;&gt;"",IF(OR($CL$2=1,$CI65&gt;0,$CJ65&lt;&gt;0,$CK65&lt;&gt;0,$CF65&lt;$CG$3),"",IF(AI65&lt;&gt;"",AI65,IF($W65="","",IF(AND($CL$1=1,$CL$2=1),VLOOKUP($W65,$CM$16:$CQ$25,12),IF(AND($CL$1=1,$CL$2=2),VLOOKUP($W65,$CM$5:$CY$14,12),""))))),"")</f>
        <v/>
      </c>
      <c r="AJ66" s="121" t="str">
        <f t="shared" ref="AJ66:AJ74" si="241">IF($A65&lt;&gt;"",IF(OR($CL$2=1,$CI65&gt;0,$CJ65&lt;&gt;0,$CK65&lt;&gt;0,$CF65&lt;$CG$3),"",IF(AJ65&lt;&gt;"",AJ65,IF($W65="","",IF(AND($CL$1=1,$CL$2=1),VLOOKUP($W65,$CM$16:$CQ$25,13),IF(AND($CL$1=1,$CL$2=2),VLOOKUP($W65,$CM$5:$CY$14,13),""))))),"")</f>
        <v/>
      </c>
      <c r="AK66" s="83"/>
      <c r="AL66" s="83"/>
      <c r="AM66" s="64" t="b">
        <f t="shared" si="141"/>
        <v>0</v>
      </c>
      <c r="AN66" s="64" t="b">
        <f t="shared" si="142"/>
        <v>0</v>
      </c>
      <c r="AO66" s="64" t="b">
        <f t="shared" si="143"/>
        <v>0</v>
      </c>
      <c r="AP66" s="64" t="b">
        <f t="shared" si="144"/>
        <v>0</v>
      </c>
      <c r="AQ66" s="64" t="b">
        <f t="shared" si="145"/>
        <v>0</v>
      </c>
      <c r="AR66" s="64" t="b">
        <f t="shared" si="146"/>
        <v>0</v>
      </c>
      <c r="AS66" s="64" t="b">
        <f t="shared" si="147"/>
        <v>0</v>
      </c>
      <c r="AT66" s="64" t="b">
        <f t="shared" si="148"/>
        <v>0</v>
      </c>
      <c r="AU66" s="64" t="b">
        <f t="shared" si="149"/>
        <v>0</v>
      </c>
      <c r="AV66" s="64" t="b">
        <f t="shared" si="150"/>
        <v>0</v>
      </c>
      <c r="AW66" s="64" t="b">
        <f t="shared" si="151"/>
        <v>0</v>
      </c>
      <c r="AX66" s="64" t="b">
        <f t="shared" si="152"/>
        <v>0</v>
      </c>
      <c r="AY66" s="64" t="b">
        <f t="shared" si="153"/>
        <v>0</v>
      </c>
      <c r="AZ66" s="64" t="b">
        <f t="shared" si="154"/>
        <v>0</v>
      </c>
      <c r="BA66" s="13">
        <f t="shared" si="155"/>
        <v>0</v>
      </c>
      <c r="BB66" s="65">
        <f t="shared" si="228"/>
        <v>1</v>
      </c>
      <c r="BC66" s="122" t="str">
        <f t="shared" si="184"/>
        <v/>
      </c>
      <c r="BD66" s="121" t="str">
        <f t="shared" ref="BD66:BD74" si="242">IF($A65&lt;&gt;"",IF(OR($CH65&gt;0,$CJ65&lt;&gt;0,$CK65&lt;&gt;0),"",IF(BD65&lt;&gt;"",BD65,IF($W65="","",IF(AND($CL$1=1,$CL$2=1),VLOOKUP($W65,$CM$16:$CQ$25,2),IF(AND($CL$1=1,$CL$2=2),VLOOKUP($W65,$CM$5:$CY$14,2),""))))),"")</f>
        <v/>
      </c>
      <c r="BE66" s="121" t="str">
        <f t="shared" ref="BE66:BE74" si="243">IF($A65&lt;&gt;"",IF(OR($CH65&gt;0,$CJ65&lt;&gt;0,$CK65&lt;&gt;0),"",IF(BE65&lt;&gt;"",BE65,IF($W65="","",IF(AND($CL$1=1,$CL$2=1),VLOOKUP($W65,$CM$16:$CQ$25,3),IF(AND($CL$1=1,$CL$2=2),VLOOKUP($W65,$CM$5:$CY$14,3),""))))),"")</f>
        <v/>
      </c>
      <c r="BF66" s="121" t="str">
        <f t="shared" ref="BF66:BF74" si="244">IF($A65&lt;&gt;"",IF(OR($CH65&gt;0,$CJ65&lt;&gt;0,$CK65&lt;&gt;0),"",IF(BF65&lt;&gt;"",BF65,IF($W65="","",IF(AND($CL$1=1,$CL$2=1),VLOOKUP($W65,$CM$16:$CQ$25,4),IF(AND($CL$1=1,$CL$2=2),VLOOKUP($W65,$CM$5:$CY$14,4),""))))),"")</f>
        <v/>
      </c>
      <c r="BG66" s="121" t="str">
        <f t="shared" ref="BG66:BG74" si="245">IF($A65&lt;&gt;"",IF(OR($CH65&gt;0,$CJ65&lt;&gt;0,$CK65&lt;&gt;0),"",IF(BG65&lt;&gt;"",BG65,IF($W65="","",IF(AND($W65&gt;6,$CL$2=1),"",IF(AND($CL$1=1,$CL$2=1),VLOOKUP($W65,$CM$16:$CQ$25,5),IF(AND($CL$1=1,$CL$2=2),VLOOKUP($W65,$CM$5:$CY$14,5),"")))))),"")</f>
        <v/>
      </c>
      <c r="BH66" s="121" t="str">
        <f t="shared" ref="BH66:BH74" si="246">IF($A65&lt;&gt;"",IF(OR($CL$2=1,$CH65&gt;0,$CJ65&lt;&gt;0,$CK65&lt;&gt;0),"",IF(BH65&lt;&gt;"",BH65,IF($W65="","",IF(AND($CL$1=1,$CL$2=1),VLOOKUP($W65,$CM$16:$CQ$25,6),IF(AND($CL$1=1,$CL$2=2),VLOOKUP($W65,$CM$5:$CY$14,6),""))))),"")</f>
        <v/>
      </c>
      <c r="BI66" s="121" t="str">
        <f t="shared" ref="BI66:BI74" si="247">IF($A65&lt;&gt;"",IF(OR($CL$2=1,$CH65&gt;0,$CJ65&lt;&gt;0,$CK65&lt;&gt;0),"",IF(BI65&lt;&gt;"",BI65,IF($W65="","",IF(AND($CL$1=1,$CL$2=1),VLOOKUP($W65,$CM$16:$CQ$25,7),IF(AND($CL$1=1,$CL$2=2),VLOOKUP($W65,$CM$5:$CY$14,7),""))))),"")</f>
        <v/>
      </c>
      <c r="BJ66" s="121" t="str">
        <f t="shared" ref="BJ66:BJ74" si="248">IF($A65&lt;&gt;"",IF(OR($CL$2=1,$CH65&gt;0,$CJ65&lt;&gt;0,$CK65&lt;&gt;0),"",IF(BJ65&lt;&gt;"",BJ65,IF($W65="","",IF(AND($CL$1=1,$CL$2=1),VLOOKUP($W65,$CM$16:$CQ$25,8),IF(AND($CL$1=1,$CL$2=2),VLOOKUP($W65,$CM$5:$CY$14,8),""))))),"")</f>
        <v/>
      </c>
      <c r="BK66" s="121" t="str">
        <f t="shared" ref="BK66:BK74" si="249">IF($A65&lt;&gt;"",IF(OR($CL$2=1,$CH65&gt;0,$CJ65&lt;&gt;0,$CK65&lt;&gt;0),"",IF(BK65&lt;&gt;"",BK65,IF($W65="","",IF(AND($CL$1=1,$CL$2=1),VLOOKUP($W65,$CM$16:$CQ$25,9),IF(AND($CL$1=1,$CL$2=2),VLOOKUP($W65,$CM$5:$CY$14,9),""))))),"")</f>
        <v/>
      </c>
      <c r="BL66" s="121" t="str">
        <f t="shared" ref="BL66:BL74" si="250">IF($A65&lt;&gt;"",IF(OR($CL$2=1,$CH65&gt;0,$CJ65&lt;&gt;0,$CK65&lt;&gt;0),"",IF(BL65&lt;&gt;"",BL65,IF($W65="","",IF(AND($CL$1=1,$CL$2=1),VLOOKUP($W65,$CM$16:$CQ$25,10),IF(AND($CL$1=1,$CL$2=2),VLOOKUP($W65,$CM$5:$CY$14,10),""))))),"")</f>
        <v/>
      </c>
      <c r="BM66" s="121" t="str">
        <f t="shared" ref="BM66:BM74" si="251">IF($A65&lt;&gt;"",IF(OR($CL$2=1,$CH65&gt;0,$CJ65&lt;&gt;0,$CK65&lt;&gt;0),"",IF(BM65&lt;&gt;"",BM65,IF($W65="","",IF(AND($CL$1=1,$CL$2=1),VLOOKUP($W65,$CM$16:$CQ$25,11),IF(AND($CL$1=1,$CL$2=2),VLOOKUP($W65,$CM$5:$CY$14,11),""))))),"")</f>
        <v/>
      </c>
      <c r="BN66" s="121" t="str">
        <f t="shared" ref="BN66:BN74" si="252">IF($A65&lt;&gt;"",IF(OR($CL$2=1,$CH65&gt;0,$CJ65&lt;&gt;0,$CK65&lt;&gt;0),"",IF(BN65&lt;&gt;"",BN65,IF($W65="","",IF(AND($CL$1=1,$CL$2=1),VLOOKUP($W65,$CM$16:$CQ$25,12),IF(AND($CL$1=1,$CL$2=2),VLOOKUP($W65,$CM$5:$CY$14,12),""))))),"")</f>
        <v/>
      </c>
      <c r="BO66" s="121" t="str">
        <f t="shared" ref="BO66:BO74" si="253">IF($A65&lt;&gt;"",IF(OR($CL$2=1,$CH65&gt;0,$CJ65&lt;&gt;0,$CK65&lt;&gt;0),"",IF(BO65&lt;&gt;"",BO65,IF($W65="","",IF(AND($CL$1=1,$CL$2=1),VLOOKUP($W65,$CM$16:$CQ$25,13),IF(AND($CL$1=1,$CL$2=2),VLOOKUP($W65,$CM$5:$CY$14,13),""))))),"")</f>
        <v/>
      </c>
      <c r="BP66" s="83"/>
      <c r="BQ66" s="83"/>
      <c r="BR66" s="64" t="b">
        <f t="shared" si="185"/>
        <v>0</v>
      </c>
      <c r="BS66" s="64" t="b">
        <f t="shared" si="186"/>
        <v>0</v>
      </c>
      <c r="BT66" s="64" t="b">
        <f t="shared" si="187"/>
        <v>0</v>
      </c>
      <c r="BU66" s="64" t="b">
        <f t="shared" si="188"/>
        <v>0</v>
      </c>
      <c r="BV66" s="64" t="b">
        <f t="shared" si="189"/>
        <v>0</v>
      </c>
      <c r="BW66" s="64" t="b">
        <f t="shared" si="190"/>
        <v>0</v>
      </c>
      <c r="BX66" s="64" t="b">
        <f t="shared" si="191"/>
        <v>0</v>
      </c>
      <c r="BY66" s="64" t="b">
        <f t="shared" si="192"/>
        <v>0</v>
      </c>
      <c r="BZ66" s="64" t="b">
        <f t="shared" si="193"/>
        <v>0</v>
      </c>
      <c r="CA66" s="64" t="b">
        <f t="shared" si="194"/>
        <v>0</v>
      </c>
      <c r="CB66" s="64" t="b">
        <f t="shared" si="195"/>
        <v>0</v>
      </c>
      <c r="CC66" s="64" t="b">
        <f t="shared" si="196"/>
        <v>0</v>
      </c>
      <c r="CD66" s="64" t="b">
        <f t="shared" si="197"/>
        <v>0</v>
      </c>
      <c r="CE66" s="64" t="b">
        <f t="shared" si="198"/>
        <v>0</v>
      </c>
      <c r="CF66" s="99">
        <f t="shared" si="156"/>
        <v>0</v>
      </c>
      <c r="CG66" s="13">
        <f t="shared" si="199"/>
        <v>0</v>
      </c>
      <c r="CH66" s="11">
        <f t="shared" si="170"/>
        <v>0</v>
      </c>
      <c r="CI66" s="11">
        <f t="shared" si="138"/>
        <v>0</v>
      </c>
      <c r="CJ66" s="61">
        <f t="shared" si="200"/>
        <v>0</v>
      </c>
      <c r="CK66" s="61">
        <f t="shared" si="139"/>
        <v>0</v>
      </c>
      <c r="CL66" s="61">
        <f t="shared" si="140"/>
        <v>0</v>
      </c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DB66" s="5"/>
      <c r="DC66"/>
      <c r="DD66"/>
      <c r="DE66" s="86"/>
      <c r="DF66"/>
      <c r="DG66"/>
      <c r="DH66"/>
      <c r="DI66" s="37"/>
      <c r="DJ66" s="7"/>
      <c r="DK66"/>
      <c r="DL66"/>
      <c r="DM66"/>
      <c r="DN66"/>
      <c r="DO66"/>
      <c r="DP66"/>
      <c r="DQ66"/>
      <c r="DR66"/>
      <c r="DS66"/>
      <c r="DT66"/>
      <c r="DU66"/>
      <c r="DV66"/>
      <c r="DW66" s="7"/>
      <c r="DX66"/>
      <c r="DY66"/>
      <c r="DZ66"/>
      <c r="EA66"/>
      <c r="EB66"/>
      <c r="EC66"/>
      <c r="ED66" s="10">
        <f t="shared" ca="1" si="3"/>
        <v>27</v>
      </c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</row>
    <row r="67" spans="1:154" x14ac:dyDescent="0.2">
      <c r="A67" s="79"/>
      <c r="B67" s="65" t="str">
        <f t="shared" si="134"/>
        <v/>
      </c>
      <c r="C67" s="7" t="str">
        <f t="shared" si="226"/>
        <v/>
      </c>
      <c r="D67" s="64">
        <f t="shared" si="227"/>
        <v>0</v>
      </c>
      <c r="E67" s="7" t="str">
        <f t="shared" si="135"/>
        <v>,,,,,,,,,,,,</v>
      </c>
      <c r="F67" s="75" t="str">
        <f t="shared" si="136"/>
        <v/>
      </c>
      <c r="G67" s="150" t="str">
        <f>IF(COUNTIF($F$5:$F67,"0")=0,"X","No")</f>
        <v>X</v>
      </c>
      <c r="H67" s="150" t="str">
        <f>IF(COUNTIF($F$5:$F67,"1")=0,"X","No")</f>
        <v>X</v>
      </c>
      <c r="I67" s="150" t="str">
        <f>IF(COUNTIF($F$5:$F67,"2")=0,"X","No")</f>
        <v>X</v>
      </c>
      <c r="J67" s="150" t="str">
        <f>IF(COUNTIF($F$5:$F67,"3")=0,"X","No")</f>
        <v>X</v>
      </c>
      <c r="K67" s="150" t="str">
        <f>IF(COUNTIF($F$5:$F67,"4")=0,"X","No")</f>
        <v>X</v>
      </c>
      <c r="L67" s="150" t="str">
        <f>IF(COUNTIF($F$5:$F67,"5")=0,"X","No")</f>
        <v>X</v>
      </c>
      <c r="M67" s="150" t="str">
        <f>IF(COUNTIF($F$5:$F67,"6")=0,"X","No")</f>
        <v>X</v>
      </c>
      <c r="N67" s="150" t="str">
        <f>IF(COUNTIF($F$5:$F67,"7")=0,"X","No")</f>
        <v>X</v>
      </c>
      <c r="O67" s="150" t="str">
        <f>IF(COUNTIF($F$5:$F67,"8")=0,"X","No")</f>
        <v>X</v>
      </c>
      <c r="P67" s="150" t="str">
        <f>IF(COUNTIF($F$5:$F67,"9")=0,"X","No")</f>
        <v>X</v>
      </c>
      <c r="Q67" s="159">
        <f t="shared" si="6"/>
        <v>10</v>
      </c>
      <c r="R67" s="161">
        <f t="shared" si="7"/>
        <v>0</v>
      </c>
      <c r="S67" s="161" t="str">
        <f t="shared" si="32"/>
        <v>Y</v>
      </c>
      <c r="T67" s="143" t="str">
        <f>IF($A66&lt;&gt;"",COUNTIF($F$65:F67,F67),"")</f>
        <v/>
      </c>
      <c r="U67" s="144" t="str">
        <f t="shared" si="137"/>
        <v/>
      </c>
      <c r="V67" s="64" t="str">
        <f t="shared" si="13"/>
        <v/>
      </c>
      <c r="W67" s="117" t="str">
        <f t="shared" si="229"/>
        <v/>
      </c>
      <c r="X67" s="99" t="str">
        <f t="shared" si="171"/>
        <v/>
      </c>
      <c r="Y67" s="121" t="str">
        <f t="shared" si="230"/>
        <v/>
      </c>
      <c r="Z67" s="121" t="str">
        <f t="shared" si="231"/>
        <v/>
      </c>
      <c r="AA67" s="121" t="str">
        <f t="shared" si="232"/>
        <v/>
      </c>
      <c r="AB67" s="121" t="str">
        <f t="shared" si="233"/>
        <v/>
      </c>
      <c r="AC67" s="121" t="str">
        <f t="shared" si="234"/>
        <v/>
      </c>
      <c r="AD67" s="121" t="str">
        <f t="shared" si="235"/>
        <v/>
      </c>
      <c r="AE67" s="121" t="str">
        <f t="shared" si="236"/>
        <v/>
      </c>
      <c r="AF67" s="121" t="str">
        <f t="shared" si="237"/>
        <v/>
      </c>
      <c r="AG67" s="121" t="str">
        <f t="shared" si="238"/>
        <v/>
      </c>
      <c r="AH67" s="121" t="str">
        <f t="shared" si="239"/>
        <v/>
      </c>
      <c r="AI67" s="121" t="str">
        <f t="shared" si="240"/>
        <v/>
      </c>
      <c r="AJ67" s="121" t="str">
        <f t="shared" si="241"/>
        <v/>
      </c>
      <c r="AK67" s="83"/>
      <c r="AL67" s="83"/>
      <c r="AM67" s="64" t="b">
        <f t="shared" si="141"/>
        <v>0</v>
      </c>
      <c r="AN67" s="64" t="b">
        <f t="shared" si="142"/>
        <v>0</v>
      </c>
      <c r="AO67" s="64" t="b">
        <f t="shared" si="143"/>
        <v>0</v>
      </c>
      <c r="AP67" s="64" t="b">
        <f t="shared" si="144"/>
        <v>0</v>
      </c>
      <c r="AQ67" s="64" t="b">
        <f t="shared" si="145"/>
        <v>0</v>
      </c>
      <c r="AR67" s="64" t="b">
        <f t="shared" si="146"/>
        <v>0</v>
      </c>
      <c r="AS67" s="64" t="b">
        <f t="shared" si="147"/>
        <v>0</v>
      </c>
      <c r="AT67" s="64" t="b">
        <f t="shared" si="148"/>
        <v>0</v>
      </c>
      <c r="AU67" s="64" t="b">
        <f t="shared" si="149"/>
        <v>0</v>
      </c>
      <c r="AV67" s="64" t="b">
        <f t="shared" si="150"/>
        <v>0</v>
      </c>
      <c r="AW67" s="64" t="b">
        <f t="shared" si="151"/>
        <v>0</v>
      </c>
      <c r="AX67" s="64" t="b">
        <f t="shared" si="152"/>
        <v>0</v>
      </c>
      <c r="AY67" s="64" t="b">
        <f t="shared" si="153"/>
        <v>0</v>
      </c>
      <c r="AZ67" s="64" t="b">
        <f t="shared" si="154"/>
        <v>0</v>
      </c>
      <c r="BA67" s="13">
        <f t="shared" si="155"/>
        <v>0</v>
      </c>
      <c r="BB67" s="65">
        <f t="shared" si="228"/>
        <v>1</v>
      </c>
      <c r="BC67" s="122" t="str">
        <f t="shared" si="184"/>
        <v/>
      </c>
      <c r="BD67" s="121" t="str">
        <f t="shared" si="242"/>
        <v/>
      </c>
      <c r="BE67" s="121" t="str">
        <f t="shared" si="243"/>
        <v/>
      </c>
      <c r="BF67" s="121" t="str">
        <f t="shared" si="244"/>
        <v/>
      </c>
      <c r="BG67" s="121" t="str">
        <f t="shared" si="245"/>
        <v/>
      </c>
      <c r="BH67" s="121" t="str">
        <f t="shared" si="246"/>
        <v/>
      </c>
      <c r="BI67" s="121" t="str">
        <f t="shared" si="247"/>
        <v/>
      </c>
      <c r="BJ67" s="121" t="str">
        <f t="shared" si="248"/>
        <v/>
      </c>
      <c r="BK67" s="121" t="str">
        <f t="shared" si="249"/>
        <v/>
      </c>
      <c r="BL67" s="121" t="str">
        <f t="shared" si="250"/>
        <v/>
      </c>
      <c r="BM67" s="121" t="str">
        <f t="shared" si="251"/>
        <v/>
      </c>
      <c r="BN67" s="121" t="str">
        <f t="shared" si="252"/>
        <v/>
      </c>
      <c r="BO67" s="121" t="str">
        <f t="shared" si="253"/>
        <v/>
      </c>
      <c r="BP67" s="83"/>
      <c r="BQ67" s="83"/>
      <c r="BR67" s="64" t="b">
        <f t="shared" si="185"/>
        <v>0</v>
      </c>
      <c r="BS67" s="64" t="b">
        <f t="shared" si="186"/>
        <v>0</v>
      </c>
      <c r="BT67" s="64" t="b">
        <f t="shared" si="187"/>
        <v>0</v>
      </c>
      <c r="BU67" s="64" t="b">
        <f t="shared" si="188"/>
        <v>0</v>
      </c>
      <c r="BV67" s="64" t="b">
        <f t="shared" si="189"/>
        <v>0</v>
      </c>
      <c r="BW67" s="64" t="b">
        <f t="shared" si="190"/>
        <v>0</v>
      </c>
      <c r="BX67" s="64" t="b">
        <f t="shared" si="191"/>
        <v>0</v>
      </c>
      <c r="BY67" s="64" t="b">
        <f t="shared" si="192"/>
        <v>0</v>
      </c>
      <c r="BZ67" s="64" t="b">
        <f t="shared" si="193"/>
        <v>0</v>
      </c>
      <c r="CA67" s="64" t="b">
        <f t="shared" si="194"/>
        <v>0</v>
      </c>
      <c r="CB67" s="64" t="b">
        <f t="shared" si="195"/>
        <v>0</v>
      </c>
      <c r="CC67" s="64" t="b">
        <f t="shared" si="196"/>
        <v>0</v>
      </c>
      <c r="CD67" s="64" t="b">
        <f t="shared" si="197"/>
        <v>0</v>
      </c>
      <c r="CE67" s="64" t="b">
        <f t="shared" si="198"/>
        <v>0</v>
      </c>
      <c r="CF67" s="99">
        <f t="shared" si="156"/>
        <v>0</v>
      </c>
      <c r="CG67" s="13">
        <f t="shared" si="199"/>
        <v>0</v>
      </c>
      <c r="CH67" s="11">
        <f t="shared" si="170"/>
        <v>0</v>
      </c>
      <c r="CI67" s="11">
        <f t="shared" si="138"/>
        <v>0</v>
      </c>
      <c r="CJ67" s="61">
        <f t="shared" si="200"/>
        <v>0</v>
      </c>
      <c r="CK67" s="61">
        <f t="shared" si="139"/>
        <v>0</v>
      </c>
      <c r="CL67" s="61">
        <f t="shared" si="140"/>
        <v>0</v>
      </c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DB67" s="5"/>
      <c r="DC67"/>
      <c r="DD67"/>
      <c r="DE67" s="86"/>
      <c r="DF67"/>
      <c r="DG67"/>
      <c r="DH67"/>
      <c r="DI67" s="37"/>
      <c r="DJ67" s="7"/>
      <c r="DK67"/>
      <c r="DL67"/>
      <c r="DM67"/>
      <c r="DN67"/>
      <c r="DO67"/>
      <c r="DP67"/>
      <c r="DQ67"/>
      <c r="DR67"/>
      <c r="DS67"/>
      <c r="DT67"/>
      <c r="DU67"/>
      <c r="DV67"/>
      <c r="DW67" s="7"/>
      <c r="DX67"/>
      <c r="DY67"/>
      <c r="DZ67"/>
      <c r="EA67"/>
      <c r="EB67"/>
      <c r="EC67"/>
      <c r="ED67" s="10">
        <f t="shared" ca="1" si="3"/>
        <v>29</v>
      </c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</row>
    <row r="68" spans="1:154" x14ac:dyDescent="0.2">
      <c r="A68" s="79"/>
      <c r="B68" s="65" t="str">
        <f t="shared" si="134"/>
        <v/>
      </c>
      <c r="C68" s="7" t="str">
        <f t="shared" si="226"/>
        <v/>
      </c>
      <c r="D68" s="64">
        <f t="shared" si="227"/>
        <v>0</v>
      </c>
      <c r="E68" s="7" t="str">
        <f t="shared" si="135"/>
        <v>,,,,,,,,,,,,</v>
      </c>
      <c r="F68" s="75" t="str">
        <f t="shared" si="136"/>
        <v/>
      </c>
      <c r="G68" s="150" t="str">
        <f>IF(COUNTIF($F$5:$F68,"0")=0,"X","No")</f>
        <v>X</v>
      </c>
      <c r="H68" s="150" t="str">
        <f>IF(COUNTIF($F$5:$F68,"1")=0,"X","No")</f>
        <v>X</v>
      </c>
      <c r="I68" s="150" t="str">
        <f>IF(COUNTIF($F$5:$F68,"2")=0,"X","No")</f>
        <v>X</v>
      </c>
      <c r="J68" s="150" t="str">
        <f>IF(COUNTIF($F$5:$F68,"3")=0,"X","No")</f>
        <v>X</v>
      </c>
      <c r="K68" s="150" t="str">
        <f>IF(COUNTIF($F$5:$F68,"4")=0,"X","No")</f>
        <v>X</v>
      </c>
      <c r="L68" s="150" t="str">
        <f>IF(COUNTIF($F$5:$F68,"5")=0,"X","No")</f>
        <v>X</v>
      </c>
      <c r="M68" s="150" t="str">
        <f>IF(COUNTIF($F$5:$F68,"6")=0,"X","No")</f>
        <v>X</v>
      </c>
      <c r="N68" s="150" t="str">
        <f>IF(COUNTIF($F$5:$F68,"7")=0,"X","No")</f>
        <v>X</v>
      </c>
      <c r="O68" s="150" t="str">
        <f>IF(COUNTIF($F$5:$F68,"8")=0,"X","No")</f>
        <v>X</v>
      </c>
      <c r="P68" s="150" t="str">
        <f>IF(COUNTIF($F$5:$F68,"9")=0,"X","No")</f>
        <v>X</v>
      </c>
      <c r="Q68" s="159">
        <f t="shared" si="6"/>
        <v>10</v>
      </c>
      <c r="R68" s="161">
        <f t="shared" si="7"/>
        <v>0</v>
      </c>
      <c r="S68" s="161" t="str">
        <f t="shared" si="32"/>
        <v>Y</v>
      </c>
      <c r="T68" s="143" t="str">
        <f>IF($A67&lt;&gt;"",COUNTIF($F$65:F68,F68),"")</f>
        <v/>
      </c>
      <c r="U68" s="144" t="str">
        <f t="shared" si="137"/>
        <v/>
      </c>
      <c r="V68" s="64" t="str">
        <f t="shared" si="13"/>
        <v/>
      </c>
      <c r="W68" s="117" t="str">
        <f t="shared" si="229"/>
        <v/>
      </c>
      <c r="X68" s="99" t="str">
        <f t="shared" si="171"/>
        <v/>
      </c>
      <c r="Y68" s="121" t="str">
        <f t="shared" si="230"/>
        <v/>
      </c>
      <c r="Z68" s="121" t="str">
        <f t="shared" si="231"/>
        <v/>
      </c>
      <c r="AA68" s="121" t="str">
        <f t="shared" si="232"/>
        <v/>
      </c>
      <c r="AB68" s="121" t="str">
        <f t="shared" si="233"/>
        <v/>
      </c>
      <c r="AC68" s="121" t="str">
        <f t="shared" si="234"/>
        <v/>
      </c>
      <c r="AD68" s="121" t="str">
        <f t="shared" si="235"/>
        <v/>
      </c>
      <c r="AE68" s="121" t="str">
        <f t="shared" si="236"/>
        <v/>
      </c>
      <c r="AF68" s="121" t="str">
        <f t="shared" si="237"/>
        <v/>
      </c>
      <c r="AG68" s="121" t="str">
        <f t="shared" si="238"/>
        <v/>
      </c>
      <c r="AH68" s="121" t="str">
        <f t="shared" si="239"/>
        <v/>
      </c>
      <c r="AI68" s="121" t="str">
        <f t="shared" si="240"/>
        <v/>
      </c>
      <c r="AJ68" s="121" t="str">
        <f t="shared" si="241"/>
        <v/>
      </c>
      <c r="AK68" s="83"/>
      <c r="AL68" s="83"/>
      <c r="AM68" s="64" t="b">
        <f t="shared" si="141"/>
        <v>0</v>
      </c>
      <c r="AN68" s="64" t="b">
        <f t="shared" si="142"/>
        <v>0</v>
      </c>
      <c r="AO68" s="64" t="b">
        <f t="shared" si="143"/>
        <v>0</v>
      </c>
      <c r="AP68" s="64" t="b">
        <f t="shared" si="144"/>
        <v>0</v>
      </c>
      <c r="AQ68" s="64" t="b">
        <f t="shared" si="145"/>
        <v>0</v>
      </c>
      <c r="AR68" s="64" t="b">
        <f t="shared" si="146"/>
        <v>0</v>
      </c>
      <c r="AS68" s="64" t="b">
        <f t="shared" si="147"/>
        <v>0</v>
      </c>
      <c r="AT68" s="64" t="b">
        <f t="shared" si="148"/>
        <v>0</v>
      </c>
      <c r="AU68" s="64" t="b">
        <f t="shared" si="149"/>
        <v>0</v>
      </c>
      <c r="AV68" s="64" t="b">
        <f t="shared" si="150"/>
        <v>0</v>
      </c>
      <c r="AW68" s="64" t="b">
        <f t="shared" si="151"/>
        <v>0</v>
      </c>
      <c r="AX68" s="64" t="b">
        <f t="shared" si="152"/>
        <v>0</v>
      </c>
      <c r="AY68" s="64" t="b">
        <f t="shared" si="153"/>
        <v>0</v>
      </c>
      <c r="AZ68" s="64" t="b">
        <f t="shared" si="154"/>
        <v>0</v>
      </c>
      <c r="BA68" s="13">
        <f t="shared" si="155"/>
        <v>0</v>
      </c>
      <c r="BB68" s="65">
        <f t="shared" si="228"/>
        <v>1</v>
      </c>
      <c r="BC68" s="122" t="str">
        <f t="shared" si="184"/>
        <v/>
      </c>
      <c r="BD68" s="121" t="str">
        <f t="shared" si="242"/>
        <v/>
      </c>
      <c r="BE68" s="121" t="str">
        <f t="shared" si="243"/>
        <v/>
      </c>
      <c r="BF68" s="121" t="str">
        <f t="shared" si="244"/>
        <v/>
      </c>
      <c r="BG68" s="121" t="str">
        <f t="shared" si="245"/>
        <v/>
      </c>
      <c r="BH68" s="121" t="str">
        <f t="shared" si="246"/>
        <v/>
      </c>
      <c r="BI68" s="121" t="str">
        <f t="shared" si="247"/>
        <v/>
      </c>
      <c r="BJ68" s="121" t="str">
        <f t="shared" si="248"/>
        <v/>
      </c>
      <c r="BK68" s="121" t="str">
        <f t="shared" si="249"/>
        <v/>
      </c>
      <c r="BL68" s="121" t="str">
        <f t="shared" si="250"/>
        <v/>
      </c>
      <c r="BM68" s="121" t="str">
        <f t="shared" si="251"/>
        <v/>
      </c>
      <c r="BN68" s="121" t="str">
        <f t="shared" si="252"/>
        <v/>
      </c>
      <c r="BO68" s="121" t="str">
        <f t="shared" si="253"/>
        <v/>
      </c>
      <c r="BP68" s="83"/>
      <c r="BQ68" s="83"/>
      <c r="BR68" s="64" t="b">
        <f t="shared" si="185"/>
        <v>0</v>
      </c>
      <c r="BS68" s="64" t="b">
        <f t="shared" si="186"/>
        <v>0</v>
      </c>
      <c r="BT68" s="64" t="b">
        <f t="shared" si="187"/>
        <v>0</v>
      </c>
      <c r="BU68" s="64" t="b">
        <f t="shared" si="188"/>
        <v>0</v>
      </c>
      <c r="BV68" s="64" t="b">
        <f t="shared" si="189"/>
        <v>0</v>
      </c>
      <c r="BW68" s="64" t="b">
        <f t="shared" si="190"/>
        <v>0</v>
      </c>
      <c r="BX68" s="64" t="b">
        <f t="shared" si="191"/>
        <v>0</v>
      </c>
      <c r="BY68" s="64" t="b">
        <f t="shared" si="192"/>
        <v>0</v>
      </c>
      <c r="BZ68" s="64" t="b">
        <f t="shared" si="193"/>
        <v>0</v>
      </c>
      <c r="CA68" s="64" t="b">
        <f t="shared" si="194"/>
        <v>0</v>
      </c>
      <c r="CB68" s="64" t="b">
        <f t="shared" si="195"/>
        <v>0</v>
      </c>
      <c r="CC68" s="64" t="b">
        <f t="shared" si="196"/>
        <v>0</v>
      </c>
      <c r="CD68" s="64" t="b">
        <f t="shared" si="197"/>
        <v>0</v>
      </c>
      <c r="CE68" s="64" t="b">
        <f t="shared" si="198"/>
        <v>0</v>
      </c>
      <c r="CF68" s="99">
        <f t="shared" si="156"/>
        <v>0</v>
      </c>
      <c r="CG68" s="13">
        <f t="shared" si="199"/>
        <v>0</v>
      </c>
      <c r="CH68" s="11">
        <f t="shared" si="170"/>
        <v>0</v>
      </c>
      <c r="CI68" s="11">
        <f t="shared" si="138"/>
        <v>0</v>
      </c>
      <c r="CJ68" s="61">
        <f t="shared" si="200"/>
        <v>0</v>
      </c>
      <c r="CK68" s="61">
        <f t="shared" si="139"/>
        <v>0</v>
      </c>
      <c r="CL68" s="61">
        <f t="shared" si="140"/>
        <v>0</v>
      </c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DB68" s="5"/>
      <c r="DC68"/>
      <c r="DD68"/>
      <c r="DE68" s="86"/>
      <c r="DF68"/>
      <c r="DG68"/>
      <c r="DH68"/>
      <c r="DI68" s="37"/>
      <c r="DJ68" s="7"/>
      <c r="DK68"/>
      <c r="DL68"/>
      <c r="DM68"/>
      <c r="DN68"/>
      <c r="DO68"/>
      <c r="DP68"/>
      <c r="DQ68"/>
      <c r="DR68"/>
      <c r="DS68"/>
      <c r="DT68"/>
      <c r="DU68"/>
      <c r="DV68"/>
      <c r="DW68" s="7"/>
      <c r="DX68"/>
      <c r="DY68"/>
      <c r="DZ68"/>
      <c r="EA68"/>
      <c r="EB68"/>
      <c r="EC68"/>
      <c r="ED68" s="10">
        <f t="shared" ca="1" si="3"/>
        <v>11</v>
      </c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</row>
    <row r="69" spans="1:154" x14ac:dyDescent="0.2">
      <c r="A69" s="79"/>
      <c r="B69" s="65" t="str">
        <f t="shared" ref="B69:B100" si="254">IF(A69="","",IF(Y70="","DB",Y70&amp;Z70&amp;AA70&amp;AB70&amp;AC70&amp;AD70&amp;AE70&amp;AF70&amp;AG70&amp;AH70&amp;AI70&amp;AJ70))</f>
        <v/>
      </c>
      <c r="C69" s="7" t="str">
        <f t="shared" si="226"/>
        <v/>
      </c>
      <c r="D69" s="64">
        <f t="shared" si="227"/>
        <v>0</v>
      </c>
      <c r="E69" s="7" t="str">
        <f t="shared" ref="E69:E104" si="255">IF(B69="DB","",IF(COUNTBLANK(Y70:AJ70)=9,X70&amp;","&amp;X70&amp;","&amp;X70&amp;",",IF(COUNTBLANK(Y70:AJ70)=8,X70&amp;","&amp;X70&amp;","&amp;X70&amp;","&amp;X70&amp;",",X70&amp;","&amp;X70&amp;","&amp;X70&amp;","&amp;X70&amp;","&amp;X70&amp;","&amp;X70&amp;","&amp;X70&amp;","&amp;X70&amp;","&amp;X70&amp;","&amp;X70&amp;","&amp;X70&amp;","&amp;X70&amp;",")))</f>
        <v>,,,,,,,,,,,,</v>
      </c>
      <c r="F69" s="75" t="str">
        <f t="shared" ref="F69:F104" si="256">IF($A69&lt;&gt;"",VLOOKUP($A69,$DT$107:$EC$144,6),"")</f>
        <v/>
      </c>
      <c r="G69" s="150" t="str">
        <f>IF(COUNTIF($F$5:$F69,"0")=0,"X","No")</f>
        <v>X</v>
      </c>
      <c r="H69" s="150" t="str">
        <f>IF(COUNTIF($F$5:$F69,"1")=0,"X","No")</f>
        <v>X</v>
      </c>
      <c r="I69" s="150" t="str">
        <f>IF(COUNTIF($F$5:$F69,"2")=0,"X","No")</f>
        <v>X</v>
      </c>
      <c r="J69" s="150" t="str">
        <f>IF(COUNTIF($F$5:$F69,"3")=0,"X","No")</f>
        <v>X</v>
      </c>
      <c r="K69" s="150" t="str">
        <f>IF(COUNTIF($F$5:$F69,"4")=0,"X","No")</f>
        <v>X</v>
      </c>
      <c r="L69" s="150" t="str">
        <f>IF(COUNTIF($F$5:$F69,"5")=0,"X","No")</f>
        <v>X</v>
      </c>
      <c r="M69" s="150" t="str">
        <f>IF(COUNTIF($F$5:$F69,"6")=0,"X","No")</f>
        <v>X</v>
      </c>
      <c r="N69" s="150" t="str">
        <f>IF(COUNTIF($F$5:$F69,"7")=0,"X","No")</f>
        <v>X</v>
      </c>
      <c r="O69" s="150" t="str">
        <f>IF(COUNTIF($F$5:$F69,"8")=0,"X","No")</f>
        <v>X</v>
      </c>
      <c r="P69" s="150" t="str">
        <f>IF(COUNTIF($F$5:$F69,"9")=0,"X","No")</f>
        <v>X</v>
      </c>
      <c r="Q69" s="159">
        <f t="shared" si="6"/>
        <v>10</v>
      </c>
      <c r="R69" s="161">
        <f t="shared" si="7"/>
        <v>0</v>
      </c>
      <c r="S69" s="161" t="str">
        <f t="shared" si="32"/>
        <v>Y</v>
      </c>
      <c r="T69" s="143" t="str">
        <f>IF($A68&lt;&gt;"",COUNTIF($F$65:F69,F69),"")</f>
        <v/>
      </c>
      <c r="U69" s="144" t="str">
        <f t="shared" si="137"/>
        <v/>
      </c>
      <c r="V69" s="64" t="str">
        <f t="shared" si="13"/>
        <v/>
      </c>
      <c r="W69" s="117" t="str">
        <f t="shared" si="229"/>
        <v/>
      </c>
      <c r="X69" s="99" t="str">
        <f t="shared" si="171"/>
        <v/>
      </c>
      <c r="Y69" s="121" t="str">
        <f t="shared" si="230"/>
        <v/>
      </c>
      <c r="Z69" s="121" t="str">
        <f t="shared" si="231"/>
        <v/>
      </c>
      <c r="AA69" s="121" t="str">
        <f t="shared" si="232"/>
        <v/>
      </c>
      <c r="AB69" s="121" t="str">
        <f t="shared" si="233"/>
        <v/>
      </c>
      <c r="AC69" s="121" t="str">
        <f t="shared" si="234"/>
        <v/>
      </c>
      <c r="AD69" s="121" t="str">
        <f t="shared" si="235"/>
        <v/>
      </c>
      <c r="AE69" s="121" t="str">
        <f t="shared" si="236"/>
        <v/>
      </c>
      <c r="AF69" s="121" t="str">
        <f t="shared" si="237"/>
        <v/>
      </c>
      <c r="AG69" s="121" t="str">
        <f t="shared" si="238"/>
        <v/>
      </c>
      <c r="AH69" s="121" t="str">
        <f t="shared" si="239"/>
        <v/>
      </c>
      <c r="AI69" s="121" t="str">
        <f t="shared" si="240"/>
        <v/>
      </c>
      <c r="AJ69" s="121" t="str">
        <f t="shared" si="241"/>
        <v/>
      </c>
      <c r="AK69" s="83"/>
      <c r="AL69" s="83"/>
      <c r="AM69" s="64" t="b">
        <f t="shared" si="141"/>
        <v>0</v>
      </c>
      <c r="AN69" s="64" t="b">
        <f t="shared" si="142"/>
        <v>0</v>
      </c>
      <c r="AO69" s="64" t="b">
        <f t="shared" si="143"/>
        <v>0</v>
      </c>
      <c r="AP69" s="64" t="b">
        <f t="shared" si="144"/>
        <v>0</v>
      </c>
      <c r="AQ69" s="64" t="b">
        <f t="shared" si="145"/>
        <v>0</v>
      </c>
      <c r="AR69" s="64" t="b">
        <f t="shared" si="146"/>
        <v>0</v>
      </c>
      <c r="AS69" s="64" t="b">
        <f t="shared" si="147"/>
        <v>0</v>
      </c>
      <c r="AT69" s="64" t="b">
        <f t="shared" si="148"/>
        <v>0</v>
      </c>
      <c r="AU69" s="64" t="b">
        <f t="shared" si="149"/>
        <v>0</v>
      </c>
      <c r="AV69" s="64" t="b">
        <f t="shared" si="150"/>
        <v>0</v>
      </c>
      <c r="AW69" s="64" t="b">
        <f t="shared" si="151"/>
        <v>0</v>
      </c>
      <c r="AX69" s="64" t="b">
        <f t="shared" si="152"/>
        <v>0</v>
      </c>
      <c r="AY69" s="64" t="b">
        <f t="shared" si="153"/>
        <v>0</v>
      </c>
      <c r="AZ69" s="64" t="b">
        <f t="shared" si="154"/>
        <v>0</v>
      </c>
      <c r="BA69" s="13">
        <f t="shared" si="155"/>
        <v>0</v>
      </c>
      <c r="BB69" s="65">
        <f t="shared" si="228"/>
        <v>1</v>
      </c>
      <c r="BC69" s="122" t="str">
        <f t="shared" si="184"/>
        <v/>
      </c>
      <c r="BD69" s="121" t="str">
        <f t="shared" si="242"/>
        <v/>
      </c>
      <c r="BE69" s="121" t="str">
        <f t="shared" si="243"/>
        <v/>
      </c>
      <c r="BF69" s="121" t="str">
        <f t="shared" si="244"/>
        <v/>
      </c>
      <c r="BG69" s="121" t="str">
        <f t="shared" si="245"/>
        <v/>
      </c>
      <c r="BH69" s="121" t="str">
        <f t="shared" si="246"/>
        <v/>
      </c>
      <c r="BI69" s="121" t="str">
        <f t="shared" si="247"/>
        <v/>
      </c>
      <c r="BJ69" s="121" t="str">
        <f t="shared" si="248"/>
        <v/>
      </c>
      <c r="BK69" s="121" t="str">
        <f t="shared" si="249"/>
        <v/>
      </c>
      <c r="BL69" s="121" t="str">
        <f t="shared" si="250"/>
        <v/>
      </c>
      <c r="BM69" s="121" t="str">
        <f t="shared" si="251"/>
        <v/>
      </c>
      <c r="BN69" s="121" t="str">
        <f t="shared" si="252"/>
        <v/>
      </c>
      <c r="BO69" s="121" t="str">
        <f t="shared" si="253"/>
        <v/>
      </c>
      <c r="BP69" s="83"/>
      <c r="BQ69" s="83"/>
      <c r="BR69" s="64" t="b">
        <f t="shared" si="185"/>
        <v>0</v>
      </c>
      <c r="BS69" s="64" t="b">
        <f t="shared" si="186"/>
        <v>0</v>
      </c>
      <c r="BT69" s="64" t="b">
        <f t="shared" si="187"/>
        <v>0</v>
      </c>
      <c r="BU69" s="64" t="b">
        <f t="shared" si="188"/>
        <v>0</v>
      </c>
      <c r="BV69" s="64" t="b">
        <f t="shared" si="189"/>
        <v>0</v>
      </c>
      <c r="BW69" s="64" t="b">
        <f t="shared" si="190"/>
        <v>0</v>
      </c>
      <c r="BX69" s="64" t="b">
        <f t="shared" si="191"/>
        <v>0</v>
      </c>
      <c r="BY69" s="64" t="b">
        <f t="shared" si="192"/>
        <v>0</v>
      </c>
      <c r="BZ69" s="64" t="b">
        <f t="shared" si="193"/>
        <v>0</v>
      </c>
      <c r="CA69" s="64" t="b">
        <f t="shared" si="194"/>
        <v>0</v>
      </c>
      <c r="CB69" s="64" t="b">
        <f t="shared" si="195"/>
        <v>0</v>
      </c>
      <c r="CC69" s="64" t="b">
        <f t="shared" si="196"/>
        <v>0</v>
      </c>
      <c r="CD69" s="64" t="b">
        <f t="shared" si="197"/>
        <v>0</v>
      </c>
      <c r="CE69" s="64" t="b">
        <f t="shared" si="198"/>
        <v>0</v>
      </c>
      <c r="CF69" s="99">
        <f t="shared" si="156"/>
        <v>0</v>
      </c>
      <c r="CG69" s="13">
        <f t="shared" si="199"/>
        <v>0</v>
      </c>
      <c r="CH69" s="11">
        <f t="shared" si="170"/>
        <v>0</v>
      </c>
      <c r="CI69" s="11">
        <f t="shared" si="138"/>
        <v>0</v>
      </c>
      <c r="CJ69" s="61">
        <f t="shared" si="200"/>
        <v>0</v>
      </c>
      <c r="CK69" s="61">
        <f t="shared" si="139"/>
        <v>0</v>
      </c>
      <c r="CL69" s="61">
        <f t="shared" si="140"/>
        <v>0</v>
      </c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DB69" s="5"/>
      <c r="DC69"/>
      <c r="DD69"/>
      <c r="DE69" s="86"/>
      <c r="DF69"/>
      <c r="DG69"/>
      <c r="DH69"/>
      <c r="DI69" s="37"/>
      <c r="DJ69" s="7"/>
      <c r="DK69"/>
      <c r="DL69"/>
      <c r="DM69"/>
      <c r="DN69"/>
      <c r="DO69"/>
      <c r="DP69"/>
      <c r="DQ69"/>
      <c r="DR69"/>
      <c r="DS69"/>
      <c r="DT69"/>
      <c r="DU69"/>
      <c r="DV69"/>
      <c r="DW69" s="7"/>
      <c r="DX69"/>
      <c r="DY69"/>
      <c r="DZ69"/>
      <c r="EA69"/>
      <c r="EB69"/>
      <c r="EC69"/>
      <c r="ED69" s="10">
        <f t="shared" ref="ED69:ED132" ca="1" si="257">IF($A$2="no",INT(RAND()*36+1),INT(RAND()*37))</f>
        <v>4</v>
      </c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</row>
    <row r="70" spans="1:154" x14ac:dyDescent="0.2">
      <c r="A70" s="79"/>
      <c r="B70" s="65" t="str">
        <f t="shared" si="254"/>
        <v/>
      </c>
      <c r="C70" s="7" t="str">
        <f t="shared" si="226"/>
        <v/>
      </c>
      <c r="D70" s="64">
        <f t="shared" si="227"/>
        <v>0</v>
      </c>
      <c r="E70" s="7" t="str">
        <f t="shared" si="255"/>
        <v>,,,,,,,,,,,,</v>
      </c>
      <c r="F70" s="75" t="str">
        <f t="shared" si="256"/>
        <v/>
      </c>
      <c r="G70" s="150" t="str">
        <f>IF(COUNTIF($F$5:$F70,"0")=0,"X","No")</f>
        <v>X</v>
      </c>
      <c r="H70" s="150" t="str">
        <f>IF(COUNTIF($F$5:$F70,"1")=0,"X","No")</f>
        <v>X</v>
      </c>
      <c r="I70" s="150" t="str">
        <f>IF(COUNTIF($F$5:$F70,"2")=0,"X","No")</f>
        <v>X</v>
      </c>
      <c r="J70" s="150" t="str">
        <f>IF(COUNTIF($F$5:$F70,"3")=0,"X","No")</f>
        <v>X</v>
      </c>
      <c r="K70" s="150" t="str">
        <f>IF(COUNTIF($F$5:$F70,"4")=0,"X","No")</f>
        <v>X</v>
      </c>
      <c r="L70" s="150" t="str">
        <f>IF(COUNTIF($F$5:$F70,"5")=0,"X","No")</f>
        <v>X</v>
      </c>
      <c r="M70" s="150" t="str">
        <f>IF(COUNTIF($F$5:$F70,"6")=0,"X","No")</f>
        <v>X</v>
      </c>
      <c r="N70" s="150" t="str">
        <f>IF(COUNTIF($F$5:$F70,"7")=0,"X","No")</f>
        <v>X</v>
      </c>
      <c r="O70" s="150" t="str">
        <f>IF(COUNTIF($F$5:$F70,"8")=0,"X","No")</f>
        <v>X</v>
      </c>
      <c r="P70" s="150" t="str">
        <f>IF(COUNTIF($F$5:$F70,"9")=0,"X","No")</f>
        <v>X</v>
      </c>
      <c r="Q70" s="159">
        <f t="shared" ref="Q70:Q104" si="258">COUNTIF(G70:P70,"X")</f>
        <v>10</v>
      </c>
      <c r="R70" s="161">
        <f t="shared" ref="R70:R108" si="259">INDEX($G$4:$P$4,MATCH("X",$G70:$P70,0))</f>
        <v>0</v>
      </c>
      <c r="S70" s="161" t="str">
        <f t="shared" si="32"/>
        <v>Y</v>
      </c>
      <c r="T70" s="143" t="str">
        <f>IF($A69&lt;&gt;"",COUNTIF($F$65:F70,F70),"")</f>
        <v/>
      </c>
      <c r="U70" s="144" t="str">
        <f t="shared" ref="U70:U101" si="260">IF($A70&lt;&gt;"",IF(T70&gt;1,F70,""),"")</f>
        <v/>
      </c>
      <c r="V70" s="64" t="str">
        <f t="shared" si="13"/>
        <v/>
      </c>
      <c r="W70" s="117" t="str">
        <f t="shared" si="229"/>
        <v/>
      </c>
      <c r="X70" s="99" t="str">
        <f t="shared" si="171"/>
        <v/>
      </c>
      <c r="Y70" s="121" t="str">
        <f t="shared" si="230"/>
        <v/>
      </c>
      <c r="Z70" s="121" t="str">
        <f t="shared" si="231"/>
        <v/>
      </c>
      <c r="AA70" s="121" t="str">
        <f t="shared" si="232"/>
        <v/>
      </c>
      <c r="AB70" s="121" t="str">
        <f t="shared" si="233"/>
        <v/>
      </c>
      <c r="AC70" s="121" t="str">
        <f t="shared" si="234"/>
        <v/>
      </c>
      <c r="AD70" s="121" t="str">
        <f t="shared" si="235"/>
        <v/>
      </c>
      <c r="AE70" s="121" t="str">
        <f t="shared" si="236"/>
        <v/>
      </c>
      <c r="AF70" s="121" t="str">
        <f t="shared" si="237"/>
        <v/>
      </c>
      <c r="AG70" s="121" t="str">
        <f t="shared" si="238"/>
        <v/>
      </c>
      <c r="AH70" s="121" t="str">
        <f t="shared" si="239"/>
        <v/>
      </c>
      <c r="AI70" s="121" t="str">
        <f t="shared" si="240"/>
        <v/>
      </c>
      <c r="AJ70" s="121" t="str">
        <f t="shared" si="241"/>
        <v/>
      </c>
      <c r="AK70" s="83"/>
      <c r="AL70" s="83"/>
      <c r="AM70" s="64" t="b">
        <f t="shared" si="141"/>
        <v>0</v>
      </c>
      <c r="AN70" s="64" t="b">
        <f t="shared" si="142"/>
        <v>0</v>
      </c>
      <c r="AO70" s="64" t="b">
        <f t="shared" si="143"/>
        <v>0</v>
      </c>
      <c r="AP70" s="64" t="b">
        <f t="shared" si="144"/>
        <v>0</v>
      </c>
      <c r="AQ70" s="64" t="b">
        <f t="shared" si="145"/>
        <v>0</v>
      </c>
      <c r="AR70" s="64" t="b">
        <f t="shared" si="146"/>
        <v>0</v>
      </c>
      <c r="AS70" s="64" t="b">
        <f t="shared" si="147"/>
        <v>0</v>
      </c>
      <c r="AT70" s="64" t="b">
        <f t="shared" si="148"/>
        <v>0</v>
      </c>
      <c r="AU70" s="64" t="b">
        <f t="shared" si="149"/>
        <v>0</v>
      </c>
      <c r="AV70" s="64" t="b">
        <f t="shared" si="150"/>
        <v>0</v>
      </c>
      <c r="AW70" s="64" t="b">
        <f t="shared" si="151"/>
        <v>0</v>
      </c>
      <c r="AX70" s="64" t="b">
        <f t="shared" si="152"/>
        <v>0</v>
      </c>
      <c r="AY70" s="64" t="b">
        <f t="shared" si="153"/>
        <v>0</v>
      </c>
      <c r="AZ70" s="64" t="b">
        <f t="shared" si="154"/>
        <v>0</v>
      </c>
      <c r="BA70" s="13">
        <f t="shared" si="155"/>
        <v>0</v>
      </c>
      <c r="BB70" s="65">
        <f t="shared" si="228"/>
        <v>1</v>
      </c>
      <c r="BC70" s="122" t="str">
        <f t="shared" si="184"/>
        <v/>
      </c>
      <c r="BD70" s="121" t="str">
        <f t="shared" si="242"/>
        <v/>
      </c>
      <c r="BE70" s="121" t="str">
        <f t="shared" si="243"/>
        <v/>
      </c>
      <c r="BF70" s="121" t="str">
        <f t="shared" si="244"/>
        <v/>
      </c>
      <c r="BG70" s="121" t="str">
        <f t="shared" si="245"/>
        <v/>
      </c>
      <c r="BH70" s="121" t="str">
        <f t="shared" si="246"/>
        <v/>
      </c>
      <c r="BI70" s="121" t="str">
        <f t="shared" si="247"/>
        <v/>
      </c>
      <c r="BJ70" s="121" t="str">
        <f t="shared" si="248"/>
        <v/>
      </c>
      <c r="BK70" s="121" t="str">
        <f t="shared" si="249"/>
        <v/>
      </c>
      <c r="BL70" s="121" t="str">
        <f t="shared" si="250"/>
        <v/>
      </c>
      <c r="BM70" s="121" t="str">
        <f t="shared" si="251"/>
        <v/>
      </c>
      <c r="BN70" s="121" t="str">
        <f t="shared" si="252"/>
        <v/>
      </c>
      <c r="BO70" s="121" t="str">
        <f t="shared" si="253"/>
        <v/>
      </c>
      <c r="BP70" s="83"/>
      <c r="BQ70" s="83"/>
      <c r="BR70" s="64" t="b">
        <f t="shared" si="185"/>
        <v>0</v>
      </c>
      <c r="BS70" s="64" t="b">
        <f t="shared" si="186"/>
        <v>0</v>
      </c>
      <c r="BT70" s="64" t="b">
        <f t="shared" si="187"/>
        <v>0</v>
      </c>
      <c r="BU70" s="64" t="b">
        <f t="shared" si="188"/>
        <v>0</v>
      </c>
      <c r="BV70" s="64" t="b">
        <f t="shared" si="189"/>
        <v>0</v>
      </c>
      <c r="BW70" s="64" t="b">
        <f t="shared" si="190"/>
        <v>0</v>
      </c>
      <c r="BX70" s="64" t="b">
        <f t="shared" si="191"/>
        <v>0</v>
      </c>
      <c r="BY70" s="64" t="b">
        <f t="shared" si="192"/>
        <v>0</v>
      </c>
      <c r="BZ70" s="64" t="b">
        <f t="shared" si="193"/>
        <v>0</v>
      </c>
      <c r="CA70" s="64" t="b">
        <f t="shared" si="194"/>
        <v>0</v>
      </c>
      <c r="CB70" s="64" t="b">
        <f t="shared" si="195"/>
        <v>0</v>
      </c>
      <c r="CC70" s="64" t="b">
        <f t="shared" si="196"/>
        <v>0</v>
      </c>
      <c r="CD70" s="64" t="b">
        <f t="shared" si="197"/>
        <v>0</v>
      </c>
      <c r="CE70" s="64" t="b">
        <f t="shared" si="198"/>
        <v>0</v>
      </c>
      <c r="CF70" s="99">
        <f t="shared" si="156"/>
        <v>0</v>
      </c>
      <c r="CG70" s="13">
        <f t="shared" si="199"/>
        <v>0</v>
      </c>
      <c r="CH70" s="11">
        <f t="shared" si="170"/>
        <v>0</v>
      </c>
      <c r="CI70" s="11">
        <f t="shared" ref="CI70:CI104" si="261">IF(A70&lt;&gt;"",BA70+CI69,0)</f>
        <v>0</v>
      </c>
      <c r="CJ70" s="61">
        <f t="shared" si="200"/>
        <v>0</v>
      </c>
      <c r="CK70" s="61">
        <f t="shared" ref="CK70:CK101" si="262">IF($A70&lt;&gt;"",IF(CK69&lt;&gt;0,CK69,IF(CI70&lt;=$BA$2,"Stop Loss",0)),0)</f>
        <v>0</v>
      </c>
      <c r="CL70" s="61">
        <f t="shared" ref="CL70:CL104" si="263">IF(CI70&gt;CL69,CI70,CL69)</f>
        <v>0</v>
      </c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DB70" s="5"/>
      <c r="DC70"/>
      <c r="DD70"/>
      <c r="DE70" s="86"/>
      <c r="DF70"/>
      <c r="DG70"/>
      <c r="DH70"/>
      <c r="DI70" s="37"/>
      <c r="DJ70" s="7"/>
      <c r="DK70"/>
      <c r="DL70"/>
      <c r="DM70"/>
      <c r="DN70"/>
      <c r="DO70"/>
      <c r="DP70"/>
      <c r="DQ70"/>
      <c r="DR70"/>
      <c r="DS70"/>
      <c r="DT70"/>
      <c r="DU70"/>
      <c r="DV70"/>
      <c r="DW70" s="7"/>
      <c r="DX70"/>
      <c r="DY70"/>
      <c r="DZ70"/>
      <c r="EA70"/>
      <c r="EB70"/>
      <c r="EC70"/>
      <c r="ED70" s="10">
        <f t="shared" ca="1" si="257"/>
        <v>31</v>
      </c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</row>
    <row r="71" spans="1:154" x14ac:dyDescent="0.2">
      <c r="A71" s="79"/>
      <c r="B71" s="65" t="str">
        <f t="shared" si="254"/>
        <v/>
      </c>
      <c r="C71" s="7" t="str">
        <f t="shared" si="226"/>
        <v/>
      </c>
      <c r="D71" s="64">
        <f t="shared" si="227"/>
        <v>0</v>
      </c>
      <c r="E71" s="7" t="str">
        <f t="shared" si="255"/>
        <v>,,,,,,,,,,,,</v>
      </c>
      <c r="F71" s="75" t="str">
        <f t="shared" si="256"/>
        <v/>
      </c>
      <c r="G71" s="150" t="str">
        <f>IF(COUNTIF($F$5:$F71,"0")=0,"X","No")</f>
        <v>X</v>
      </c>
      <c r="H71" s="150" t="str">
        <f>IF(COUNTIF($F$5:$F71,"1")=0,"X","No")</f>
        <v>X</v>
      </c>
      <c r="I71" s="150" t="str">
        <f>IF(COUNTIF($F$5:$F71,"2")=0,"X","No")</f>
        <v>X</v>
      </c>
      <c r="J71" s="150" t="str">
        <f>IF(COUNTIF($F$5:$F71,"3")=0,"X","No")</f>
        <v>X</v>
      </c>
      <c r="K71" s="150" t="str">
        <f>IF(COUNTIF($F$5:$F71,"4")=0,"X","No")</f>
        <v>X</v>
      </c>
      <c r="L71" s="150" t="str">
        <f>IF(COUNTIF($F$5:$F71,"5")=0,"X","No")</f>
        <v>X</v>
      </c>
      <c r="M71" s="150" t="str">
        <f>IF(COUNTIF($F$5:$F71,"6")=0,"X","No")</f>
        <v>X</v>
      </c>
      <c r="N71" s="150" t="str">
        <f>IF(COUNTIF($F$5:$F71,"7")=0,"X","No")</f>
        <v>X</v>
      </c>
      <c r="O71" s="150" t="str">
        <f>IF(COUNTIF($F$5:$F71,"8")=0,"X","No")</f>
        <v>X</v>
      </c>
      <c r="P71" s="150" t="str">
        <f>IF(COUNTIF($F$5:$F71,"9")=0,"X","No")</f>
        <v>X</v>
      </c>
      <c r="Q71" s="159">
        <f t="shared" si="258"/>
        <v>10</v>
      </c>
      <c r="R71" s="161">
        <f t="shared" si="259"/>
        <v>0</v>
      </c>
      <c r="S71" s="161" t="str">
        <f t="shared" si="32"/>
        <v>Y</v>
      </c>
      <c r="T71" s="143" t="str">
        <f>IF($A70&lt;&gt;"",COUNTIF($F$65:F71,F71),"")</f>
        <v/>
      </c>
      <c r="U71" s="144" t="str">
        <f t="shared" si="260"/>
        <v/>
      </c>
      <c r="V71" s="64" t="str">
        <f t="shared" ref="V71:V104" si="264">IF(U71&lt;&gt;"",U71,V70)</f>
        <v/>
      </c>
      <c r="W71" s="117" t="str">
        <f t="shared" si="229"/>
        <v/>
      </c>
      <c r="X71" s="99" t="str">
        <f t="shared" si="171"/>
        <v/>
      </c>
      <c r="Y71" s="121" t="str">
        <f t="shared" si="230"/>
        <v/>
      </c>
      <c r="Z71" s="121" t="str">
        <f t="shared" si="231"/>
        <v/>
      </c>
      <c r="AA71" s="121" t="str">
        <f t="shared" si="232"/>
        <v/>
      </c>
      <c r="AB71" s="121" t="str">
        <f t="shared" si="233"/>
        <v/>
      </c>
      <c r="AC71" s="121" t="str">
        <f t="shared" si="234"/>
        <v/>
      </c>
      <c r="AD71" s="121" t="str">
        <f t="shared" si="235"/>
        <v/>
      </c>
      <c r="AE71" s="121" t="str">
        <f t="shared" si="236"/>
        <v/>
      </c>
      <c r="AF71" s="121" t="str">
        <f t="shared" si="237"/>
        <v/>
      </c>
      <c r="AG71" s="121" t="str">
        <f t="shared" si="238"/>
        <v/>
      </c>
      <c r="AH71" s="121" t="str">
        <f t="shared" si="239"/>
        <v/>
      </c>
      <c r="AI71" s="121" t="str">
        <f t="shared" si="240"/>
        <v/>
      </c>
      <c r="AJ71" s="121" t="str">
        <f t="shared" si="241"/>
        <v/>
      </c>
      <c r="AK71" s="83"/>
      <c r="AL71" s="83"/>
      <c r="AM71" s="64" t="b">
        <f t="shared" ref="AM71:AM104" si="265">IF($A71&lt;&gt;"",IF(Y71&lt;&gt;"",IF(ABS($A71)=ABS(LEFT(Y71,2)),35*$X71,-1*$X71),0))</f>
        <v>0</v>
      </c>
      <c r="AN71" s="64" t="b">
        <f t="shared" ref="AN71:AN104" si="266">IF($A71&lt;&gt;"",IF(Z71&lt;&gt;"",IF(ABS($A71)=ABS(LEFT(Z71,2)),35*$X71,-1*$X71),0))</f>
        <v>0</v>
      </c>
      <c r="AO71" s="64" t="b">
        <f t="shared" ref="AO71:AO104" si="267">IF($A71&lt;&gt;"",IF(AA71&lt;&gt;"",IF(ABS($A71)=ABS(LEFT(AA71,2)),35*$X71,-1*$X71),0))</f>
        <v>0</v>
      </c>
      <c r="AP71" s="64" t="b">
        <f t="shared" ref="AP71:AP104" si="268">IF($A71&lt;&gt;"",IF(AB71&lt;&gt;"",IF(ABS($A71)=ABS(LEFT(AB71,2)),35*$X71,-1*$X71),0))</f>
        <v>0</v>
      </c>
      <c r="AQ71" s="64" t="b">
        <f t="shared" ref="AQ71:AQ104" si="269">IF($A71&lt;&gt;"",IF(AC71&lt;&gt;"",IF(ABS($A71)=ABS(LEFT(AC71,2)),35*$X71,-1*$X71),0))</f>
        <v>0</v>
      </c>
      <c r="AR71" s="64" t="b">
        <f t="shared" ref="AR71:AR104" si="270">IF($A71&lt;&gt;"",IF(AD71&lt;&gt;"",IF(ABS($A71)=ABS(LEFT(AD71,2)),35*$X71,-1*$X71),0))</f>
        <v>0</v>
      </c>
      <c r="AS71" s="64" t="b">
        <f t="shared" ref="AS71:AS104" si="271">IF($A71&lt;&gt;"",IF(AE71&lt;&gt;"",IF(ABS($A71)=ABS(LEFT(AE71,2)),35*$X71,-1*$X71),0))</f>
        <v>0</v>
      </c>
      <c r="AT71" s="64" t="b">
        <f t="shared" ref="AT71:AT104" si="272">IF($A71&lt;&gt;"",IF(AF71&lt;&gt;"",IF(ABS($A71)=ABS(LEFT(AF71,2)),35*$X71,-1*$X71),0))</f>
        <v>0</v>
      </c>
      <c r="AU71" s="64" t="b">
        <f t="shared" ref="AU71:AU104" si="273">IF($A71&lt;&gt;"",IF(AG71&lt;&gt;"",IF(ABS($A71)=ABS(LEFT(AG71,2)),35*$X71,-1*$X71),0))</f>
        <v>0</v>
      </c>
      <c r="AV71" s="64" t="b">
        <f t="shared" ref="AV71:AV104" si="274">IF($A71&lt;&gt;"",IF(AH71&lt;&gt;"",IF(ABS($A71)=ABS(LEFT(AH71,2)),35*$X71,-1*$X71),0))</f>
        <v>0</v>
      </c>
      <c r="AW71" s="64" t="b">
        <f t="shared" ref="AW71:AW104" si="275">IF($A71&lt;&gt;"",IF(AI71&lt;&gt;"",IF(ABS($A71)=ABS(LEFT(AI71,2)),35*$X71,-1*$X71),0))</f>
        <v>0</v>
      </c>
      <c r="AX71" s="64" t="b">
        <f t="shared" ref="AX71:AX104" si="276">IF($A71&lt;&gt;"",IF(AJ71&lt;&gt;"",IF(ABS($A71)=ABS(LEFT(AJ71,2)),35*$X71,-1*$X71),0))</f>
        <v>0</v>
      </c>
      <c r="AY71" s="64" t="b">
        <f t="shared" ref="AY71:AY104" si="277">IF($A71&lt;&gt;"",IF(AK71&lt;&gt;"",IF(ABS($A71)=ABS(LEFT(AK71,2)),35*$X71,-1*$X71),0))</f>
        <v>0</v>
      </c>
      <c r="AZ71" s="64" t="b">
        <f t="shared" ref="AZ71:AZ104" si="278">IF($A71&lt;&gt;"",IF(AL71&lt;&gt;"",IF(ABS($A71)=ABS(LEFT(AL71,2)),35*$X71,-1*$X71),0))</f>
        <v>0</v>
      </c>
      <c r="BA71" s="13">
        <f t="shared" si="155"/>
        <v>0</v>
      </c>
      <c r="BB71" s="65">
        <f t="shared" si="228"/>
        <v>1</v>
      </c>
      <c r="BC71" s="122" t="str">
        <f t="shared" si="184"/>
        <v/>
      </c>
      <c r="BD71" s="121" t="str">
        <f t="shared" si="242"/>
        <v/>
      </c>
      <c r="BE71" s="121" t="str">
        <f t="shared" si="243"/>
        <v/>
      </c>
      <c r="BF71" s="121" t="str">
        <f t="shared" si="244"/>
        <v/>
      </c>
      <c r="BG71" s="121" t="str">
        <f t="shared" si="245"/>
        <v/>
      </c>
      <c r="BH71" s="121" t="str">
        <f t="shared" si="246"/>
        <v/>
      </c>
      <c r="BI71" s="121" t="str">
        <f t="shared" si="247"/>
        <v/>
      </c>
      <c r="BJ71" s="121" t="str">
        <f t="shared" si="248"/>
        <v/>
      </c>
      <c r="BK71" s="121" t="str">
        <f t="shared" si="249"/>
        <v/>
      </c>
      <c r="BL71" s="121" t="str">
        <f t="shared" si="250"/>
        <v/>
      </c>
      <c r="BM71" s="121" t="str">
        <f t="shared" si="251"/>
        <v/>
      </c>
      <c r="BN71" s="121" t="str">
        <f t="shared" si="252"/>
        <v/>
      </c>
      <c r="BO71" s="121" t="str">
        <f t="shared" si="253"/>
        <v/>
      </c>
      <c r="BP71" s="83"/>
      <c r="BQ71" s="83"/>
      <c r="BR71" s="64" t="b">
        <f t="shared" si="185"/>
        <v>0</v>
      </c>
      <c r="BS71" s="64" t="b">
        <f t="shared" si="186"/>
        <v>0</v>
      </c>
      <c r="BT71" s="64" t="b">
        <f t="shared" si="187"/>
        <v>0</v>
      </c>
      <c r="BU71" s="64" t="b">
        <f t="shared" si="188"/>
        <v>0</v>
      </c>
      <c r="BV71" s="64" t="b">
        <f t="shared" si="189"/>
        <v>0</v>
      </c>
      <c r="BW71" s="64" t="b">
        <f t="shared" si="190"/>
        <v>0</v>
      </c>
      <c r="BX71" s="64" t="b">
        <f t="shared" si="191"/>
        <v>0</v>
      </c>
      <c r="BY71" s="64" t="b">
        <f t="shared" si="192"/>
        <v>0</v>
      </c>
      <c r="BZ71" s="64" t="b">
        <f t="shared" si="193"/>
        <v>0</v>
      </c>
      <c r="CA71" s="64" t="b">
        <f t="shared" si="194"/>
        <v>0</v>
      </c>
      <c r="CB71" s="64" t="b">
        <f t="shared" si="195"/>
        <v>0</v>
      </c>
      <c r="CC71" s="64" t="b">
        <f t="shared" si="196"/>
        <v>0</v>
      </c>
      <c r="CD71" s="64" t="b">
        <f t="shared" si="197"/>
        <v>0</v>
      </c>
      <c r="CE71" s="64" t="b">
        <f t="shared" si="198"/>
        <v>0</v>
      </c>
      <c r="CF71" s="99">
        <f t="shared" si="156"/>
        <v>0</v>
      </c>
      <c r="CG71" s="13">
        <f t="shared" si="199"/>
        <v>0</v>
      </c>
      <c r="CH71" s="11">
        <f t="shared" si="170"/>
        <v>0</v>
      </c>
      <c r="CI71" s="11">
        <f t="shared" si="261"/>
        <v>0</v>
      </c>
      <c r="CJ71" s="61">
        <f t="shared" si="200"/>
        <v>0</v>
      </c>
      <c r="CK71" s="61">
        <f t="shared" si="262"/>
        <v>0</v>
      </c>
      <c r="CL71" s="61">
        <f t="shared" si="263"/>
        <v>0</v>
      </c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DB71" s="5"/>
      <c r="DC71"/>
      <c r="DD71"/>
      <c r="DE71" s="86"/>
      <c r="DF71"/>
      <c r="DG71"/>
      <c r="DH71"/>
      <c r="DI71" s="37"/>
      <c r="DJ71" s="7"/>
      <c r="DK71"/>
      <c r="DL71"/>
      <c r="DM71"/>
      <c r="DN71"/>
      <c r="DO71"/>
      <c r="DP71"/>
      <c r="DQ71"/>
      <c r="DR71"/>
      <c r="DS71"/>
      <c r="DT71"/>
      <c r="DU71"/>
      <c r="DV71"/>
      <c r="DW71" s="7"/>
      <c r="DX71"/>
      <c r="DY71"/>
      <c r="DZ71"/>
      <c r="EA71"/>
      <c r="EB71"/>
      <c r="EC71"/>
      <c r="ED71" s="10">
        <f t="shared" ca="1" si="257"/>
        <v>27</v>
      </c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</row>
    <row r="72" spans="1:154" x14ac:dyDescent="0.2">
      <c r="A72" s="79"/>
      <c r="B72" s="65" t="str">
        <f t="shared" si="254"/>
        <v/>
      </c>
      <c r="C72" s="7" t="str">
        <f t="shared" si="226"/>
        <v/>
      </c>
      <c r="D72" s="64">
        <f t="shared" si="227"/>
        <v>0</v>
      </c>
      <c r="E72" s="7" t="str">
        <f t="shared" si="255"/>
        <v>,,,,,,,,,,,,</v>
      </c>
      <c r="F72" s="75" t="str">
        <f t="shared" si="256"/>
        <v/>
      </c>
      <c r="G72" s="150" t="str">
        <f>IF(COUNTIF($F$5:$F72,"0")=0,"X","No")</f>
        <v>X</v>
      </c>
      <c r="H72" s="150" t="str">
        <f>IF(COUNTIF($F$5:$F72,"1")=0,"X","No")</f>
        <v>X</v>
      </c>
      <c r="I72" s="150" t="str">
        <f>IF(COUNTIF($F$5:$F72,"2")=0,"X","No")</f>
        <v>X</v>
      </c>
      <c r="J72" s="150" t="str">
        <f>IF(COUNTIF($F$5:$F72,"3")=0,"X","No")</f>
        <v>X</v>
      </c>
      <c r="K72" s="150" t="str">
        <f>IF(COUNTIF($F$5:$F72,"4")=0,"X","No")</f>
        <v>X</v>
      </c>
      <c r="L72" s="150" t="str">
        <f>IF(COUNTIF($F$5:$F72,"5")=0,"X","No")</f>
        <v>X</v>
      </c>
      <c r="M72" s="150" t="str">
        <f>IF(COUNTIF($F$5:$F72,"6")=0,"X","No")</f>
        <v>X</v>
      </c>
      <c r="N72" s="150" t="str">
        <f>IF(COUNTIF($F$5:$F72,"7")=0,"X","No")</f>
        <v>X</v>
      </c>
      <c r="O72" s="150" t="str">
        <f>IF(COUNTIF($F$5:$F72,"8")=0,"X","No")</f>
        <v>X</v>
      </c>
      <c r="P72" s="150" t="str">
        <f>IF(COUNTIF($F$5:$F72,"9")=0,"X","No")</f>
        <v>X</v>
      </c>
      <c r="Q72" s="159">
        <f t="shared" si="258"/>
        <v>10</v>
      </c>
      <c r="R72" s="161">
        <f t="shared" si="259"/>
        <v>0</v>
      </c>
      <c r="S72" s="161" t="str">
        <f t="shared" si="32"/>
        <v>Y</v>
      </c>
      <c r="T72" s="143" t="str">
        <f>IF($A71&lt;&gt;"",COUNTIF($F$65:F72,F72),"")</f>
        <v/>
      </c>
      <c r="U72" s="144" t="str">
        <f t="shared" si="260"/>
        <v/>
      </c>
      <c r="V72" s="64" t="str">
        <f t="shared" si="264"/>
        <v/>
      </c>
      <c r="W72" s="117" t="str">
        <f t="shared" si="229"/>
        <v/>
      </c>
      <c r="X72" s="99" t="str">
        <f t="shared" si="171"/>
        <v/>
      </c>
      <c r="Y72" s="121" t="str">
        <f t="shared" si="230"/>
        <v/>
      </c>
      <c r="Z72" s="121" t="str">
        <f t="shared" si="231"/>
        <v/>
      </c>
      <c r="AA72" s="121" t="str">
        <f t="shared" si="232"/>
        <v/>
      </c>
      <c r="AB72" s="121" t="str">
        <f t="shared" si="233"/>
        <v/>
      </c>
      <c r="AC72" s="121" t="str">
        <f t="shared" si="234"/>
        <v/>
      </c>
      <c r="AD72" s="121" t="str">
        <f t="shared" si="235"/>
        <v/>
      </c>
      <c r="AE72" s="121" t="str">
        <f t="shared" si="236"/>
        <v/>
      </c>
      <c r="AF72" s="121" t="str">
        <f t="shared" si="237"/>
        <v/>
      </c>
      <c r="AG72" s="121" t="str">
        <f t="shared" si="238"/>
        <v/>
      </c>
      <c r="AH72" s="121" t="str">
        <f t="shared" si="239"/>
        <v/>
      </c>
      <c r="AI72" s="121" t="str">
        <f t="shared" si="240"/>
        <v/>
      </c>
      <c r="AJ72" s="121" t="str">
        <f t="shared" si="241"/>
        <v/>
      </c>
      <c r="AK72" s="83"/>
      <c r="AL72" s="83"/>
      <c r="AM72" s="64" t="b">
        <f t="shared" si="265"/>
        <v>0</v>
      </c>
      <c r="AN72" s="64" t="b">
        <f t="shared" si="266"/>
        <v>0</v>
      </c>
      <c r="AO72" s="64" t="b">
        <f t="shared" si="267"/>
        <v>0</v>
      </c>
      <c r="AP72" s="64" t="b">
        <f t="shared" si="268"/>
        <v>0</v>
      </c>
      <c r="AQ72" s="64" t="b">
        <f t="shared" si="269"/>
        <v>0</v>
      </c>
      <c r="AR72" s="64" t="b">
        <f t="shared" si="270"/>
        <v>0</v>
      </c>
      <c r="AS72" s="64" t="b">
        <f t="shared" si="271"/>
        <v>0</v>
      </c>
      <c r="AT72" s="64" t="b">
        <f t="shared" si="272"/>
        <v>0</v>
      </c>
      <c r="AU72" s="64" t="b">
        <f t="shared" si="273"/>
        <v>0</v>
      </c>
      <c r="AV72" s="64" t="b">
        <f t="shared" si="274"/>
        <v>0</v>
      </c>
      <c r="AW72" s="64" t="b">
        <f t="shared" si="275"/>
        <v>0</v>
      </c>
      <c r="AX72" s="64" t="b">
        <f t="shared" si="276"/>
        <v>0</v>
      </c>
      <c r="AY72" s="64" t="b">
        <f t="shared" si="277"/>
        <v>0</v>
      </c>
      <c r="AZ72" s="64" t="b">
        <f t="shared" si="278"/>
        <v>0</v>
      </c>
      <c r="BA72" s="13">
        <f t="shared" ref="BA72:BA104" si="279">IF(A72&lt;&gt;"",IF(OR(CJ71&lt;&gt;0,CK71&lt;&gt;0),0,SUM(AM72:AX72)),0)</f>
        <v>0</v>
      </c>
      <c r="BB72" s="65">
        <f t="shared" si="228"/>
        <v>1</v>
      </c>
      <c r="BC72" s="122" t="str">
        <f t="shared" si="184"/>
        <v/>
      </c>
      <c r="BD72" s="121" t="str">
        <f t="shared" si="242"/>
        <v/>
      </c>
      <c r="BE72" s="121" t="str">
        <f t="shared" si="243"/>
        <v/>
      </c>
      <c r="BF72" s="121" t="str">
        <f t="shared" si="244"/>
        <v/>
      </c>
      <c r="BG72" s="121" t="str">
        <f t="shared" si="245"/>
        <v/>
      </c>
      <c r="BH72" s="121" t="str">
        <f t="shared" si="246"/>
        <v/>
      </c>
      <c r="BI72" s="121" t="str">
        <f t="shared" si="247"/>
        <v/>
      </c>
      <c r="BJ72" s="121" t="str">
        <f t="shared" si="248"/>
        <v/>
      </c>
      <c r="BK72" s="121" t="str">
        <f t="shared" si="249"/>
        <v/>
      </c>
      <c r="BL72" s="121" t="str">
        <f t="shared" si="250"/>
        <v/>
      </c>
      <c r="BM72" s="121" t="str">
        <f t="shared" si="251"/>
        <v/>
      </c>
      <c r="BN72" s="121" t="str">
        <f t="shared" si="252"/>
        <v/>
      </c>
      <c r="BO72" s="121" t="str">
        <f t="shared" si="253"/>
        <v/>
      </c>
      <c r="BP72" s="83"/>
      <c r="BQ72" s="83"/>
      <c r="BR72" s="64" t="b">
        <f t="shared" si="185"/>
        <v>0</v>
      </c>
      <c r="BS72" s="64" t="b">
        <f t="shared" si="186"/>
        <v>0</v>
      </c>
      <c r="BT72" s="64" t="b">
        <f t="shared" si="187"/>
        <v>0</v>
      </c>
      <c r="BU72" s="64" t="b">
        <f t="shared" si="188"/>
        <v>0</v>
      </c>
      <c r="BV72" s="64" t="b">
        <f t="shared" si="189"/>
        <v>0</v>
      </c>
      <c r="BW72" s="64" t="b">
        <f t="shared" si="190"/>
        <v>0</v>
      </c>
      <c r="BX72" s="64" t="b">
        <f t="shared" si="191"/>
        <v>0</v>
      </c>
      <c r="BY72" s="64" t="b">
        <f t="shared" si="192"/>
        <v>0</v>
      </c>
      <c r="BZ72" s="64" t="b">
        <f t="shared" si="193"/>
        <v>0</v>
      </c>
      <c r="CA72" s="64" t="b">
        <f t="shared" si="194"/>
        <v>0</v>
      </c>
      <c r="CB72" s="64" t="b">
        <f t="shared" si="195"/>
        <v>0</v>
      </c>
      <c r="CC72" s="64" t="b">
        <f t="shared" si="196"/>
        <v>0</v>
      </c>
      <c r="CD72" s="64" t="b">
        <f t="shared" si="197"/>
        <v>0</v>
      </c>
      <c r="CE72" s="64" t="b">
        <f t="shared" si="198"/>
        <v>0</v>
      </c>
      <c r="CF72" s="99">
        <f t="shared" ref="CF72:CF103" si="280">IF(CG72&lt;0,CF71+1,0)</f>
        <v>0</v>
      </c>
      <c r="CG72" s="13">
        <f t="shared" si="199"/>
        <v>0</v>
      </c>
      <c r="CH72" s="11">
        <f t="shared" si="170"/>
        <v>0</v>
      </c>
      <c r="CI72" s="11">
        <f t="shared" si="261"/>
        <v>0</v>
      </c>
      <c r="CJ72" s="61">
        <f t="shared" si="200"/>
        <v>0</v>
      </c>
      <c r="CK72" s="61">
        <f t="shared" si="262"/>
        <v>0</v>
      </c>
      <c r="CL72" s="61">
        <f t="shared" si="263"/>
        <v>0</v>
      </c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DB72" s="5"/>
      <c r="DC72"/>
      <c r="DD72"/>
      <c r="DE72" s="86"/>
      <c r="DF72"/>
      <c r="DG72"/>
      <c r="DH72"/>
      <c r="DI72" s="37"/>
      <c r="DJ72" s="7"/>
      <c r="DK72"/>
      <c r="DL72"/>
      <c r="DM72"/>
      <c r="DN72"/>
      <c r="DO72"/>
      <c r="DP72"/>
      <c r="DQ72"/>
      <c r="DR72"/>
      <c r="DS72"/>
      <c r="DT72"/>
      <c r="DU72"/>
      <c r="DV72"/>
      <c r="DW72" s="7"/>
      <c r="DX72"/>
      <c r="DY72"/>
      <c r="DZ72"/>
      <c r="EA72"/>
      <c r="EB72"/>
      <c r="EC72"/>
      <c r="ED72" s="10">
        <f t="shared" ca="1" si="257"/>
        <v>3</v>
      </c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</row>
    <row r="73" spans="1:154" x14ac:dyDescent="0.2">
      <c r="A73" s="79"/>
      <c r="B73" s="65" t="str">
        <f t="shared" si="254"/>
        <v/>
      </c>
      <c r="C73" s="7" t="str">
        <f t="shared" si="226"/>
        <v/>
      </c>
      <c r="D73" s="64">
        <f t="shared" si="227"/>
        <v>0</v>
      </c>
      <c r="E73" s="7" t="str">
        <f t="shared" si="255"/>
        <v>,,,,,,,,,,,,</v>
      </c>
      <c r="F73" s="75" t="str">
        <f t="shared" si="256"/>
        <v/>
      </c>
      <c r="G73" s="150" t="str">
        <f>IF(COUNTIF($F$5:$F73,"0")=0,"X","No")</f>
        <v>X</v>
      </c>
      <c r="H73" s="150" t="str">
        <f>IF(COUNTIF($F$5:$F73,"1")=0,"X","No")</f>
        <v>X</v>
      </c>
      <c r="I73" s="150" t="str">
        <f>IF(COUNTIF($F$5:$F73,"2")=0,"X","No")</f>
        <v>X</v>
      </c>
      <c r="J73" s="150" t="str">
        <f>IF(COUNTIF($F$5:$F73,"3")=0,"X","No")</f>
        <v>X</v>
      </c>
      <c r="K73" s="150" t="str">
        <f>IF(COUNTIF($F$5:$F73,"4")=0,"X","No")</f>
        <v>X</v>
      </c>
      <c r="L73" s="150" t="str">
        <f>IF(COUNTIF($F$5:$F73,"5")=0,"X","No")</f>
        <v>X</v>
      </c>
      <c r="M73" s="150" t="str">
        <f>IF(COUNTIF($F$5:$F73,"6")=0,"X","No")</f>
        <v>X</v>
      </c>
      <c r="N73" s="150" t="str">
        <f>IF(COUNTIF($F$5:$F73,"7")=0,"X","No")</f>
        <v>X</v>
      </c>
      <c r="O73" s="150" t="str">
        <f>IF(COUNTIF($F$5:$F73,"8")=0,"X","No")</f>
        <v>X</v>
      </c>
      <c r="P73" s="150" t="str">
        <f>IF(COUNTIF($F$5:$F73,"9")=0,"X","No")</f>
        <v>X</v>
      </c>
      <c r="Q73" s="159">
        <f t="shared" si="258"/>
        <v>10</v>
      </c>
      <c r="R73" s="161">
        <f t="shared" si="259"/>
        <v>0</v>
      </c>
      <c r="S73" s="161" t="str">
        <f t="shared" si="32"/>
        <v>Y</v>
      </c>
      <c r="T73" s="143" t="str">
        <f>IF($A72&lt;&gt;"",COUNTIF($F$65:F73,F73),"")</f>
        <v/>
      </c>
      <c r="U73" s="144" t="str">
        <f t="shared" si="260"/>
        <v/>
      </c>
      <c r="V73" s="64" t="str">
        <f t="shared" si="264"/>
        <v/>
      </c>
      <c r="W73" s="117" t="str">
        <f t="shared" si="229"/>
        <v/>
      </c>
      <c r="X73" s="99" t="str">
        <f t="shared" si="171"/>
        <v/>
      </c>
      <c r="Y73" s="121" t="str">
        <f t="shared" si="230"/>
        <v/>
      </c>
      <c r="Z73" s="121" t="str">
        <f t="shared" si="231"/>
        <v/>
      </c>
      <c r="AA73" s="121" t="str">
        <f t="shared" si="232"/>
        <v/>
      </c>
      <c r="AB73" s="121" t="str">
        <f t="shared" si="233"/>
        <v/>
      </c>
      <c r="AC73" s="121" t="str">
        <f t="shared" si="234"/>
        <v/>
      </c>
      <c r="AD73" s="121" t="str">
        <f t="shared" si="235"/>
        <v/>
      </c>
      <c r="AE73" s="121" t="str">
        <f t="shared" si="236"/>
        <v/>
      </c>
      <c r="AF73" s="121" t="str">
        <f t="shared" si="237"/>
        <v/>
      </c>
      <c r="AG73" s="121" t="str">
        <f t="shared" si="238"/>
        <v/>
      </c>
      <c r="AH73" s="121" t="str">
        <f t="shared" si="239"/>
        <v/>
      </c>
      <c r="AI73" s="121" t="str">
        <f t="shared" si="240"/>
        <v/>
      </c>
      <c r="AJ73" s="121" t="str">
        <f t="shared" si="241"/>
        <v/>
      </c>
      <c r="AK73" s="83"/>
      <c r="AL73" s="83"/>
      <c r="AM73" s="64" t="b">
        <f t="shared" si="265"/>
        <v>0</v>
      </c>
      <c r="AN73" s="64" t="b">
        <f t="shared" si="266"/>
        <v>0</v>
      </c>
      <c r="AO73" s="64" t="b">
        <f t="shared" si="267"/>
        <v>0</v>
      </c>
      <c r="AP73" s="64" t="b">
        <f t="shared" si="268"/>
        <v>0</v>
      </c>
      <c r="AQ73" s="64" t="b">
        <f t="shared" si="269"/>
        <v>0</v>
      </c>
      <c r="AR73" s="64" t="b">
        <f t="shared" si="270"/>
        <v>0</v>
      </c>
      <c r="AS73" s="64" t="b">
        <f t="shared" si="271"/>
        <v>0</v>
      </c>
      <c r="AT73" s="64" t="b">
        <f t="shared" si="272"/>
        <v>0</v>
      </c>
      <c r="AU73" s="64" t="b">
        <f t="shared" si="273"/>
        <v>0</v>
      </c>
      <c r="AV73" s="64" t="b">
        <f t="shared" si="274"/>
        <v>0</v>
      </c>
      <c r="AW73" s="64" t="b">
        <f t="shared" si="275"/>
        <v>0</v>
      </c>
      <c r="AX73" s="64" t="b">
        <f t="shared" si="276"/>
        <v>0</v>
      </c>
      <c r="AY73" s="64" t="b">
        <f t="shared" si="277"/>
        <v>0</v>
      </c>
      <c r="AZ73" s="64" t="b">
        <f t="shared" si="278"/>
        <v>0</v>
      </c>
      <c r="BA73" s="13">
        <f t="shared" si="279"/>
        <v>0</v>
      </c>
      <c r="BB73" s="65">
        <f t="shared" si="228"/>
        <v>1</v>
      </c>
      <c r="BC73" s="122" t="str">
        <f t="shared" si="184"/>
        <v/>
      </c>
      <c r="BD73" s="121" t="str">
        <f t="shared" si="242"/>
        <v/>
      </c>
      <c r="BE73" s="121" t="str">
        <f t="shared" si="243"/>
        <v/>
      </c>
      <c r="BF73" s="121" t="str">
        <f t="shared" si="244"/>
        <v/>
      </c>
      <c r="BG73" s="121" t="str">
        <f t="shared" si="245"/>
        <v/>
      </c>
      <c r="BH73" s="121" t="str">
        <f t="shared" si="246"/>
        <v/>
      </c>
      <c r="BI73" s="121" t="str">
        <f t="shared" si="247"/>
        <v/>
      </c>
      <c r="BJ73" s="121" t="str">
        <f t="shared" si="248"/>
        <v/>
      </c>
      <c r="BK73" s="121" t="str">
        <f t="shared" si="249"/>
        <v/>
      </c>
      <c r="BL73" s="121" t="str">
        <f t="shared" si="250"/>
        <v/>
      </c>
      <c r="BM73" s="121" t="str">
        <f t="shared" si="251"/>
        <v/>
      </c>
      <c r="BN73" s="121" t="str">
        <f t="shared" si="252"/>
        <v/>
      </c>
      <c r="BO73" s="121" t="str">
        <f t="shared" si="253"/>
        <v/>
      </c>
      <c r="BP73" s="76"/>
      <c r="BQ73" s="76"/>
      <c r="BR73" s="64" t="b">
        <f t="shared" si="185"/>
        <v>0</v>
      </c>
      <c r="BS73" s="64" t="b">
        <f t="shared" si="186"/>
        <v>0</v>
      </c>
      <c r="BT73" s="64" t="b">
        <f t="shared" si="187"/>
        <v>0</v>
      </c>
      <c r="BU73" s="64" t="b">
        <f t="shared" si="188"/>
        <v>0</v>
      </c>
      <c r="BV73" s="64" t="b">
        <f t="shared" si="189"/>
        <v>0</v>
      </c>
      <c r="BW73" s="64" t="b">
        <f t="shared" si="190"/>
        <v>0</v>
      </c>
      <c r="BX73" s="64" t="b">
        <f t="shared" si="191"/>
        <v>0</v>
      </c>
      <c r="BY73" s="64" t="b">
        <f t="shared" si="192"/>
        <v>0</v>
      </c>
      <c r="BZ73" s="64" t="b">
        <f t="shared" si="193"/>
        <v>0</v>
      </c>
      <c r="CA73" s="64" t="b">
        <f t="shared" si="194"/>
        <v>0</v>
      </c>
      <c r="CB73" s="64" t="b">
        <f t="shared" si="195"/>
        <v>0</v>
      </c>
      <c r="CC73" s="64" t="b">
        <f t="shared" si="196"/>
        <v>0</v>
      </c>
      <c r="CD73" s="64" t="b">
        <f t="shared" si="197"/>
        <v>0</v>
      </c>
      <c r="CE73" s="64" t="b">
        <f t="shared" si="198"/>
        <v>0</v>
      </c>
      <c r="CF73" s="99">
        <f t="shared" si="280"/>
        <v>0</v>
      </c>
      <c r="CG73" s="13">
        <f t="shared" si="199"/>
        <v>0</v>
      </c>
      <c r="CH73" s="11">
        <f t="shared" si="170"/>
        <v>0</v>
      </c>
      <c r="CI73" s="11">
        <f t="shared" si="261"/>
        <v>0</v>
      </c>
      <c r="CJ73" s="61">
        <f t="shared" si="200"/>
        <v>0</v>
      </c>
      <c r="CK73" s="61">
        <f t="shared" si="262"/>
        <v>0</v>
      </c>
      <c r="CL73" s="61">
        <f t="shared" si="263"/>
        <v>0</v>
      </c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DB73" s="5"/>
      <c r="DC73"/>
      <c r="DD73"/>
      <c r="DE73" s="86"/>
      <c r="DF73"/>
      <c r="DG73"/>
      <c r="DH73"/>
      <c r="DI73" s="37"/>
      <c r="DJ73" s="7"/>
      <c r="DK73"/>
      <c r="DL73"/>
      <c r="DM73"/>
      <c r="DN73"/>
      <c r="DO73"/>
      <c r="DP73"/>
      <c r="DQ73"/>
      <c r="DR73"/>
      <c r="DS73"/>
      <c r="DT73"/>
      <c r="DU73"/>
      <c r="DV73"/>
      <c r="DW73" s="7"/>
      <c r="DX73"/>
      <c r="DY73"/>
      <c r="DZ73"/>
      <c r="EA73"/>
      <c r="EB73"/>
      <c r="EC73"/>
      <c r="ED73" s="10">
        <f t="shared" ca="1" si="257"/>
        <v>0</v>
      </c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</row>
    <row r="74" spans="1:154" x14ac:dyDescent="0.2">
      <c r="A74" s="79"/>
      <c r="B74" s="65" t="str">
        <f t="shared" si="254"/>
        <v/>
      </c>
      <c r="C74" s="7" t="str">
        <f t="shared" si="226"/>
        <v/>
      </c>
      <c r="D74" s="64">
        <f t="shared" si="227"/>
        <v>0</v>
      </c>
      <c r="E74" s="7" t="str">
        <f t="shared" si="255"/>
        <v>,,,,,,,,,,,,</v>
      </c>
      <c r="F74" s="75" t="str">
        <f t="shared" si="256"/>
        <v/>
      </c>
      <c r="G74" s="150" t="str">
        <f>IF(COUNTIF($F$5:$F74,"0")=0,"X","No")</f>
        <v>X</v>
      </c>
      <c r="H74" s="150" t="str">
        <f>IF(COUNTIF($F$5:$F74,"1")=0,"X","No")</f>
        <v>X</v>
      </c>
      <c r="I74" s="150" t="str">
        <f>IF(COUNTIF($F$5:$F74,"2")=0,"X","No")</f>
        <v>X</v>
      </c>
      <c r="J74" s="150" t="str">
        <f>IF(COUNTIF($F$5:$F74,"3")=0,"X","No")</f>
        <v>X</v>
      </c>
      <c r="K74" s="150" t="str">
        <f>IF(COUNTIF($F$5:$F74,"4")=0,"X","No")</f>
        <v>X</v>
      </c>
      <c r="L74" s="150" t="str">
        <f>IF(COUNTIF($F$5:$F74,"5")=0,"X","No")</f>
        <v>X</v>
      </c>
      <c r="M74" s="150" t="str">
        <f>IF(COUNTIF($F$5:$F74,"6")=0,"X","No")</f>
        <v>X</v>
      </c>
      <c r="N74" s="150" t="str">
        <f>IF(COUNTIF($F$5:$F74,"7")=0,"X","No")</f>
        <v>X</v>
      </c>
      <c r="O74" s="150" t="str">
        <f>IF(COUNTIF($F$5:$F74,"8")=0,"X","No")</f>
        <v>X</v>
      </c>
      <c r="P74" s="150" t="str">
        <f>IF(COUNTIF($F$5:$F74,"9")=0,"X","No")</f>
        <v>X</v>
      </c>
      <c r="Q74" s="159">
        <f t="shared" si="258"/>
        <v>10</v>
      </c>
      <c r="R74" s="161">
        <f t="shared" si="259"/>
        <v>0</v>
      </c>
      <c r="S74" s="161" t="str">
        <f t="shared" si="32"/>
        <v>Y</v>
      </c>
      <c r="T74" s="143" t="str">
        <f>IF($A73&lt;&gt;"",COUNTIF($F$65:F74,F74),"")</f>
        <v/>
      </c>
      <c r="U74" s="144" t="str">
        <f t="shared" si="260"/>
        <v/>
      </c>
      <c r="V74" s="64" t="str">
        <f t="shared" si="264"/>
        <v/>
      </c>
      <c r="W74" s="69" t="str">
        <f>V74</f>
        <v/>
      </c>
      <c r="X74" s="99" t="str">
        <f t="shared" si="171"/>
        <v/>
      </c>
      <c r="Y74" s="121" t="str">
        <f t="shared" si="230"/>
        <v/>
      </c>
      <c r="Z74" s="121" t="str">
        <f t="shared" si="231"/>
        <v/>
      </c>
      <c r="AA74" s="121" t="str">
        <f t="shared" si="232"/>
        <v/>
      </c>
      <c r="AB74" s="121" t="str">
        <f t="shared" si="233"/>
        <v/>
      </c>
      <c r="AC74" s="121" t="str">
        <f t="shared" si="234"/>
        <v/>
      </c>
      <c r="AD74" s="121" t="str">
        <f t="shared" si="235"/>
        <v/>
      </c>
      <c r="AE74" s="121" t="str">
        <f t="shared" si="236"/>
        <v/>
      </c>
      <c r="AF74" s="121" t="str">
        <f t="shared" si="237"/>
        <v/>
      </c>
      <c r="AG74" s="121" t="str">
        <f t="shared" si="238"/>
        <v/>
      </c>
      <c r="AH74" s="121" t="str">
        <f t="shared" si="239"/>
        <v/>
      </c>
      <c r="AI74" s="121" t="str">
        <f t="shared" si="240"/>
        <v/>
      </c>
      <c r="AJ74" s="121" t="str">
        <f t="shared" si="241"/>
        <v/>
      </c>
      <c r="AK74" s="83"/>
      <c r="AL74" s="83"/>
      <c r="AM74" s="64" t="b">
        <f t="shared" si="265"/>
        <v>0</v>
      </c>
      <c r="AN74" s="64" t="b">
        <f t="shared" si="266"/>
        <v>0</v>
      </c>
      <c r="AO74" s="64" t="b">
        <f t="shared" si="267"/>
        <v>0</v>
      </c>
      <c r="AP74" s="64" t="b">
        <f t="shared" si="268"/>
        <v>0</v>
      </c>
      <c r="AQ74" s="64" t="b">
        <f t="shared" si="269"/>
        <v>0</v>
      </c>
      <c r="AR74" s="64" t="b">
        <f t="shared" si="270"/>
        <v>0</v>
      </c>
      <c r="AS74" s="64" t="b">
        <f t="shared" si="271"/>
        <v>0</v>
      </c>
      <c r="AT74" s="64" t="b">
        <f t="shared" si="272"/>
        <v>0</v>
      </c>
      <c r="AU74" s="64" t="b">
        <f t="shared" si="273"/>
        <v>0</v>
      </c>
      <c r="AV74" s="64" t="b">
        <f t="shared" si="274"/>
        <v>0</v>
      </c>
      <c r="AW74" s="64" t="b">
        <f t="shared" si="275"/>
        <v>0</v>
      </c>
      <c r="AX74" s="64" t="b">
        <f t="shared" si="276"/>
        <v>0</v>
      </c>
      <c r="AY74" s="64" t="b">
        <f t="shared" si="277"/>
        <v>0</v>
      </c>
      <c r="AZ74" s="64" t="b">
        <f t="shared" si="278"/>
        <v>0</v>
      </c>
      <c r="BA74" s="13">
        <f t="shared" si="279"/>
        <v>0</v>
      </c>
      <c r="BB74" s="65">
        <f t="shared" si="228"/>
        <v>1</v>
      </c>
      <c r="BC74" s="122" t="str">
        <f t="shared" si="184"/>
        <v/>
      </c>
      <c r="BD74" s="121" t="str">
        <f t="shared" si="242"/>
        <v/>
      </c>
      <c r="BE74" s="121" t="str">
        <f t="shared" si="243"/>
        <v/>
      </c>
      <c r="BF74" s="121" t="str">
        <f t="shared" si="244"/>
        <v/>
      </c>
      <c r="BG74" s="121" t="str">
        <f t="shared" si="245"/>
        <v/>
      </c>
      <c r="BH74" s="121" t="str">
        <f t="shared" si="246"/>
        <v/>
      </c>
      <c r="BI74" s="121" t="str">
        <f t="shared" si="247"/>
        <v/>
      </c>
      <c r="BJ74" s="121" t="str">
        <f t="shared" si="248"/>
        <v/>
      </c>
      <c r="BK74" s="121" t="str">
        <f t="shared" si="249"/>
        <v/>
      </c>
      <c r="BL74" s="121" t="str">
        <f t="shared" si="250"/>
        <v/>
      </c>
      <c r="BM74" s="121" t="str">
        <f t="shared" si="251"/>
        <v/>
      </c>
      <c r="BN74" s="121" t="str">
        <f t="shared" si="252"/>
        <v/>
      </c>
      <c r="BO74" s="121" t="str">
        <f t="shared" si="253"/>
        <v/>
      </c>
      <c r="BP74" s="76"/>
      <c r="BQ74" s="76"/>
      <c r="BR74" s="64" t="b">
        <f t="shared" si="185"/>
        <v>0</v>
      </c>
      <c r="BS74" s="64" t="b">
        <f t="shared" si="186"/>
        <v>0</v>
      </c>
      <c r="BT74" s="64" t="b">
        <f t="shared" si="187"/>
        <v>0</v>
      </c>
      <c r="BU74" s="64" t="b">
        <f t="shared" si="188"/>
        <v>0</v>
      </c>
      <c r="BV74" s="64" t="b">
        <f t="shared" si="189"/>
        <v>0</v>
      </c>
      <c r="BW74" s="64" t="b">
        <f t="shared" si="190"/>
        <v>0</v>
      </c>
      <c r="BX74" s="64" t="b">
        <f t="shared" si="191"/>
        <v>0</v>
      </c>
      <c r="BY74" s="64" t="b">
        <f t="shared" si="192"/>
        <v>0</v>
      </c>
      <c r="BZ74" s="64" t="b">
        <f t="shared" si="193"/>
        <v>0</v>
      </c>
      <c r="CA74" s="64" t="b">
        <f t="shared" si="194"/>
        <v>0</v>
      </c>
      <c r="CB74" s="64" t="b">
        <f t="shared" si="195"/>
        <v>0</v>
      </c>
      <c r="CC74" s="64" t="b">
        <f t="shared" si="196"/>
        <v>0</v>
      </c>
      <c r="CD74" s="64" t="b">
        <f t="shared" si="197"/>
        <v>0</v>
      </c>
      <c r="CE74" s="64" t="b">
        <f t="shared" si="198"/>
        <v>0</v>
      </c>
      <c r="CF74" s="99">
        <f t="shared" si="280"/>
        <v>0</v>
      </c>
      <c r="CG74" s="13">
        <f t="shared" si="199"/>
        <v>0</v>
      </c>
      <c r="CH74" s="11">
        <f t="shared" si="170"/>
        <v>0</v>
      </c>
      <c r="CI74" s="11">
        <f t="shared" si="261"/>
        <v>0</v>
      </c>
      <c r="CJ74" s="61">
        <f t="shared" si="200"/>
        <v>0</v>
      </c>
      <c r="CK74" s="61">
        <f t="shared" si="262"/>
        <v>0</v>
      </c>
      <c r="CL74" s="61">
        <f t="shared" si="263"/>
        <v>0</v>
      </c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DB74" s="5"/>
      <c r="DC74"/>
      <c r="DD74"/>
      <c r="DE74" s="86"/>
      <c r="DF74"/>
      <c r="DG74"/>
      <c r="DH74"/>
      <c r="DI74" s="37"/>
      <c r="DJ74" s="7"/>
      <c r="DK74"/>
      <c r="DL74"/>
      <c r="DM74"/>
      <c r="DN74"/>
      <c r="DO74"/>
      <c r="DP74"/>
      <c r="DQ74"/>
      <c r="DR74"/>
      <c r="DS74"/>
      <c r="DT74"/>
      <c r="DU74"/>
      <c r="DV74"/>
      <c r="DW74" s="7"/>
      <c r="DX74"/>
      <c r="DY74"/>
      <c r="DZ74"/>
      <c r="EA74"/>
      <c r="EB74"/>
      <c r="EC74"/>
      <c r="ED74" s="10">
        <f t="shared" ca="1" si="257"/>
        <v>36</v>
      </c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</row>
    <row r="75" spans="1:154" x14ac:dyDescent="0.2">
      <c r="A75" s="79"/>
      <c r="B75" s="65" t="str">
        <f t="shared" si="254"/>
        <v/>
      </c>
      <c r="C75" s="7" t="str">
        <f t="shared" si="226"/>
        <v/>
      </c>
      <c r="D75" s="64">
        <f t="shared" si="227"/>
        <v>0</v>
      </c>
      <c r="E75" s="7" t="str">
        <f t="shared" si="255"/>
        <v>,,,,,,,,,,,,</v>
      </c>
      <c r="F75" s="75" t="str">
        <f t="shared" si="256"/>
        <v/>
      </c>
      <c r="G75" s="150" t="str">
        <f>IF(COUNTIF($F$5:$F75,"0")=0,"X","No")</f>
        <v>X</v>
      </c>
      <c r="H75" s="150" t="str">
        <f>IF(COUNTIF($F$5:$F75,"1")=0,"X","No")</f>
        <v>X</v>
      </c>
      <c r="I75" s="150" t="str">
        <f>IF(COUNTIF($F$5:$F75,"2")=0,"X","No")</f>
        <v>X</v>
      </c>
      <c r="J75" s="150" t="str">
        <f>IF(COUNTIF($F$5:$F75,"3")=0,"X","No")</f>
        <v>X</v>
      </c>
      <c r="K75" s="150" t="str">
        <f>IF(COUNTIF($F$5:$F75,"4")=0,"X","No")</f>
        <v>X</v>
      </c>
      <c r="L75" s="150" t="str">
        <f>IF(COUNTIF($F$5:$F75,"5")=0,"X","No")</f>
        <v>X</v>
      </c>
      <c r="M75" s="150" t="str">
        <f>IF(COUNTIF($F$5:$F75,"6")=0,"X","No")</f>
        <v>X</v>
      </c>
      <c r="N75" s="150" t="str">
        <f>IF(COUNTIF($F$5:$F75,"7")=0,"X","No")</f>
        <v>X</v>
      </c>
      <c r="O75" s="150" t="str">
        <f>IF(COUNTIF($F$5:$F75,"8")=0,"X","No")</f>
        <v>X</v>
      </c>
      <c r="P75" s="150" t="str">
        <f>IF(COUNTIF($F$5:$F75,"9")=0,"X","No")</f>
        <v>X</v>
      </c>
      <c r="Q75" s="159">
        <f t="shared" si="258"/>
        <v>10</v>
      </c>
      <c r="R75" s="161">
        <f t="shared" si="259"/>
        <v>0</v>
      </c>
      <c r="S75" s="161" t="str">
        <f t="shared" si="32"/>
        <v>Y</v>
      </c>
      <c r="T75" s="143" t="str">
        <f>IF($A74&lt;&gt;"",COUNTIF($F$75:F75,F75),"")</f>
        <v/>
      </c>
      <c r="U75" s="144" t="str">
        <f t="shared" si="260"/>
        <v/>
      </c>
      <c r="V75" s="64" t="str">
        <f t="shared" si="264"/>
        <v/>
      </c>
      <c r="W75" s="117" t="str">
        <f>W74</f>
        <v/>
      </c>
      <c r="X75" s="99" t="str">
        <f t="shared" si="171"/>
        <v/>
      </c>
      <c r="Y75" s="122" t="str">
        <f>IF($A74&lt;&gt;"",IF(OR($CJ74&lt;&gt;0,$CK74&lt;&gt;0,$CF74&lt;$BA$3),"",IF(W74="","",IF(AND($CL$1=1,$CL$2=1),VLOOKUP($W74,$CM$16:$CQ$25,2),IF(AND($CL$1=1,$CL$2=2),VLOOKUP($W74,$CM$5:$CY$14,2),"")))),"")</f>
        <v/>
      </c>
      <c r="Z75" s="122" t="str">
        <f>IF($A74&lt;&gt;"",IF(OR($CJ74&lt;&gt;0,$CK74&lt;&gt;0,$CF74&lt;$BA$3),"",IF($W74="","",IF(AND($CL$1=1,$CL$2=1),VLOOKUP($W74,$CM$16:$CQ$25,3),IF(AND($CL$1=1,$CL$2=2),VLOOKUP($W74,$CM$5:$CY$14,3),"")))),"")</f>
        <v/>
      </c>
      <c r="AA75" s="122" t="str">
        <f>IF($A74&lt;&gt;"",IF(OR($CJ74&lt;&gt;0,$CK74&lt;&gt;0,$CF74&lt;$BA$3),"",IF($W74="","",IF(AND($CL$1=1,$CL$2=1),VLOOKUP($W74,$CM$16:$CQ$25,4),IF(AND($CL$1=1,$CL$2=2),VLOOKUP($W74,$CM$5:$CY$14,4),"")))),"")</f>
        <v/>
      </c>
      <c r="AB75" s="122" t="str">
        <f>IF($A74&lt;&gt;"",IF(OR($CJ74&lt;&gt;0,$CK74&lt;&gt;0,$CF74&lt;$BA$3),"",IF($W74="","",IF(AND($W74&gt;6,$CL$2=1),"",IF(AND($CL$1=1,$CL$2=1),VLOOKUP($W74,$CM$16:$CQ$25,5),IF(AND($CL$1=1,$CL$2=2),VLOOKUP($W74,$CM$5:$CY$14,5),""))))),"")</f>
        <v/>
      </c>
      <c r="AC75" s="122" t="str">
        <f>IF($A74&lt;&gt;"",IF(OR($CL$2=1,$CJ74&lt;&gt;0,$CK74&lt;&gt;0,$CF74&lt;$BA$3),"",IF($W74="","",IF(AND($CL$1=1,$CL$2=2),VLOOKUP($W74,$CM$5:$CY$14,6),""))),"")</f>
        <v/>
      </c>
      <c r="AD75" s="122" t="str">
        <f>IF($A74&lt;&gt;"",IF(OR($CL$2=1,$CJ74&lt;&gt;0,$CK74&lt;&gt;0,$CF74&lt;$BA$3),"",IF($W74="","",IF(AND($CL$1=1,$CL$2=2),VLOOKUP($W74,$CM$5:$CY$14,7),""))),"")</f>
        <v/>
      </c>
      <c r="AE75" s="122" t="str">
        <f>IF($A74&lt;&gt;"",IF(OR($CL$2=1,$CJ74&lt;&gt;0,$CK74&lt;&gt;0,$CF74&lt;$BA$3),"",IF($W74="","",IF(AND($CL$1=1,$CL$2=2),VLOOKUP($W74,$CM$5:$CY$14,8),""))),"")</f>
        <v/>
      </c>
      <c r="AF75" s="122" t="str">
        <f>IF($A74&lt;&gt;"",IF(OR($CL$2=1,$CJ74&lt;&gt;0,$CK74&lt;&gt;0,$CF74&lt;$BA$3),"",IF($W74="","",IF(AND($CL$1=1,$CL$2=2),VLOOKUP($W74,$CM$5:$CY$14,9),""))),"")</f>
        <v/>
      </c>
      <c r="AG75" s="122" t="str">
        <f>IF($A74&lt;&gt;"",IF(OR($CL$2=1,$CJ74&lt;&gt;0,$CK74&lt;&gt;0,$CF74&lt;$BA$3),"",IF($W74="","",IF(AND($CL$1=1,$CL$2=2),VLOOKUP($W74,$CM$5:$CY$14,10),""))),"")</f>
        <v/>
      </c>
      <c r="AH75" s="122" t="str">
        <f>IF($A74&lt;&gt;"",IF(OR($CL$2=1,$CJ74&lt;&gt;0,$CK74&lt;&gt;0,$CF74&lt;$BA$3),"",IF($W74="","",IF(AND($CL$1=1,$CL$2=2),VLOOKUP($W74,$CM$5:$CY$14,11),""))),"")</f>
        <v/>
      </c>
      <c r="AI75" s="122" t="str">
        <f>IF($A74&lt;&gt;"",IF(OR($CL$2=1,$CJ74&lt;&gt;0,$CK74&lt;&gt;0,$CF74&lt;$BA$3),"",IF($W74="","",IF(AND($CL$1=1,$CL$2=2),VLOOKUP($W74,$CM$5:$CY$14,12),""))),"")</f>
        <v/>
      </c>
      <c r="AJ75" s="122" t="str">
        <f>IF($A74&lt;&gt;"",IF(OR($CL$2=1,$CJ74&lt;&gt;0,$CK74&lt;&gt;0,$CF74&lt;$BA$3),"",IF($W74="","",IF(AND($CL$1=1,$CL$2=2),VLOOKUP($W74,$CM$5:$CY$14,13),""))),"")</f>
        <v/>
      </c>
      <c r="AK75" s="83"/>
      <c r="AL75" s="83"/>
      <c r="AM75" s="64" t="b">
        <f t="shared" si="265"/>
        <v>0</v>
      </c>
      <c r="AN75" s="64" t="b">
        <f t="shared" si="266"/>
        <v>0</v>
      </c>
      <c r="AO75" s="64" t="b">
        <f t="shared" si="267"/>
        <v>0</v>
      </c>
      <c r="AP75" s="64" t="b">
        <f t="shared" si="268"/>
        <v>0</v>
      </c>
      <c r="AQ75" s="64" t="b">
        <f t="shared" si="269"/>
        <v>0</v>
      </c>
      <c r="AR75" s="64" t="b">
        <f t="shared" si="270"/>
        <v>0</v>
      </c>
      <c r="AS75" s="64" t="b">
        <f t="shared" si="271"/>
        <v>0</v>
      </c>
      <c r="AT75" s="64" t="b">
        <f t="shared" si="272"/>
        <v>0</v>
      </c>
      <c r="AU75" s="64" t="b">
        <f t="shared" si="273"/>
        <v>0</v>
      </c>
      <c r="AV75" s="64" t="b">
        <f t="shared" si="274"/>
        <v>0</v>
      </c>
      <c r="AW75" s="64" t="b">
        <f t="shared" si="275"/>
        <v>0</v>
      </c>
      <c r="AX75" s="64" t="b">
        <f t="shared" si="276"/>
        <v>0</v>
      </c>
      <c r="AY75" s="64" t="b">
        <f t="shared" si="277"/>
        <v>0</v>
      </c>
      <c r="AZ75" s="64" t="b">
        <f t="shared" si="278"/>
        <v>0</v>
      </c>
      <c r="BA75" s="13">
        <f t="shared" si="279"/>
        <v>0</v>
      </c>
      <c r="BB75" s="65">
        <f t="shared" si="228"/>
        <v>1</v>
      </c>
      <c r="BC75" s="122" t="str">
        <f t="shared" si="184"/>
        <v/>
      </c>
      <c r="BD75" s="122" t="str">
        <f>IF($A74&lt;&gt;"",IF(OR($CJ74&lt;&gt;0,$CK74&lt;&gt;0),"",IF(CG74="","",IF(AND($CL$1=1,$CL$2=1),VLOOKUP($W74,$CM$16:$CQ$25,2),IF(AND($CL$1=1,$CL$2=2),VLOOKUP($W74,$CM$5:$CY$14,2),"")))),"")</f>
        <v/>
      </c>
      <c r="BE75" s="122" t="str">
        <f>IF($A74&lt;&gt;"",IF(OR($CJ74&lt;&gt;0,$CK74&lt;&gt;0),"",IF($W74="","",IF(AND($CL$1=1,$CL$2=1),VLOOKUP($W74,$CM$16:$CQ$25,3),IF(AND($CL$1=1,$CL$2=2),VLOOKUP($W74,$CM$5:$CY$14,3),"")))),"")</f>
        <v/>
      </c>
      <c r="BF75" s="122" t="str">
        <f>IF($A74&lt;&gt;"",IF(OR($CJ74&lt;&gt;0,$CK74&lt;&gt;0),"",IF($W74="","",IF(AND($CL$1=1,$CL$2=1),VLOOKUP($W74,$CM$16:$CQ$25,4),IF(AND($CL$1=1,$CL$2=2),VLOOKUP($W74,$CM$5:$CY$14,4),"")))),"")</f>
        <v/>
      </c>
      <c r="BG75" s="122" t="str">
        <f>IF($A74&lt;&gt;"",IF(OR($CJ74&lt;&gt;0,$CK74&lt;&gt;0),"",IF($W74="","",IF(AND($W74&gt;6,$CL$2=1),"",IF(AND($CL$1=1,$CL$2=1),VLOOKUP($W74,$CM$16:$CQ$25,5),IF(AND($CL$1=1,$CL$2=2),VLOOKUP($W74,$CM$5:$CY$14,5),""))))),"")</f>
        <v/>
      </c>
      <c r="BH75" s="122" t="str">
        <f>IF($A74&lt;&gt;"",IF(OR($CL$2=1,$CJ74&lt;&gt;0,$CK74&lt;&gt;0),"",IF($W74="","",IF(AND($CL$1=1,$CL$2=2),VLOOKUP($W74,$CM$5:$CY$14,6),""))),"")</f>
        <v/>
      </c>
      <c r="BI75" s="122" t="str">
        <f>IF($A74&lt;&gt;"",IF(OR($CL$2=1,$CJ74&lt;&gt;0,$CK74&lt;&gt;0),"",IF($W74="","",IF(AND($CL$1=1,$CL$2=2),VLOOKUP($W74,$CM$5:$CY$14,7),""))),"")</f>
        <v/>
      </c>
      <c r="BJ75" s="122" t="str">
        <f>IF($A74&lt;&gt;"",IF(OR($CL$2=1,$CJ74&lt;&gt;0,$CK74&lt;&gt;0),"",IF($W74="","",IF(AND($CL$1=1,$CL$2=2),VLOOKUP($W74,$CM$5:$CY$14,8),""))),"")</f>
        <v/>
      </c>
      <c r="BK75" s="122" t="str">
        <f>IF($A74&lt;&gt;"",IF(OR($CL$2=1,$CJ74&lt;&gt;0,$CK74&lt;&gt;0),"",IF($W74="","",IF(AND($CL$1=1,$CL$2=2),VLOOKUP($W74,$CM$5:$CY$14,9),""))),"")</f>
        <v/>
      </c>
      <c r="BL75" s="122" t="str">
        <f>IF($A74&lt;&gt;"",IF(OR($CL$2=1,$CJ74&lt;&gt;0,$CK74&lt;&gt;0),"",IF($W74="","",IF(AND($CL$1=1,$CL$2=2),VLOOKUP($W74,$CM$5:$CY$14,10),""))),"")</f>
        <v/>
      </c>
      <c r="BM75" s="122" t="str">
        <f>IF($A74&lt;&gt;"",IF(OR($CL$2=1,$CJ74&lt;&gt;0,$CK74&lt;&gt;0),"",IF($W74="","",IF(AND($CL$1=1,$CL$2=2),VLOOKUP($W74,$CM$5:$CY$14,11),""))),"")</f>
        <v/>
      </c>
      <c r="BN75" s="122" t="str">
        <f>IF($A74&lt;&gt;"",IF(OR($CL$2=1,$CJ74&lt;&gt;0,$CK74&lt;&gt;0),"",IF($W74="","",IF(AND($CL$1=1,$CL$2=2),VLOOKUP($W74,$CM$5:$CY$14,12),""))),"")</f>
        <v/>
      </c>
      <c r="BO75" s="122" t="str">
        <f>IF($A74&lt;&gt;"",IF(OR($CL$2=1,$CJ74&lt;&gt;0,$CK74&lt;&gt;0),"",IF($W74="","",IF(AND($CL$1=1,$CL$2=2),VLOOKUP($W74,$CM$5:$CY$14,13),""))),"")</f>
        <v/>
      </c>
      <c r="BP75" s="76"/>
      <c r="BQ75" s="76"/>
      <c r="BR75" s="64" t="b">
        <f t="shared" si="185"/>
        <v>0</v>
      </c>
      <c r="BS75" s="64" t="b">
        <f t="shared" si="186"/>
        <v>0</v>
      </c>
      <c r="BT75" s="64" t="b">
        <f t="shared" si="187"/>
        <v>0</v>
      </c>
      <c r="BU75" s="64" t="b">
        <f t="shared" si="188"/>
        <v>0</v>
      </c>
      <c r="BV75" s="64" t="b">
        <f t="shared" si="189"/>
        <v>0</v>
      </c>
      <c r="BW75" s="64" t="b">
        <f t="shared" si="190"/>
        <v>0</v>
      </c>
      <c r="BX75" s="64" t="b">
        <f t="shared" si="191"/>
        <v>0</v>
      </c>
      <c r="BY75" s="64" t="b">
        <f t="shared" si="192"/>
        <v>0</v>
      </c>
      <c r="BZ75" s="64" t="b">
        <f t="shared" si="193"/>
        <v>0</v>
      </c>
      <c r="CA75" s="64" t="b">
        <f t="shared" si="194"/>
        <v>0</v>
      </c>
      <c r="CB75" s="64" t="b">
        <f t="shared" si="195"/>
        <v>0</v>
      </c>
      <c r="CC75" s="64" t="b">
        <f t="shared" si="196"/>
        <v>0</v>
      </c>
      <c r="CD75" s="64" t="b">
        <f t="shared" si="197"/>
        <v>0</v>
      </c>
      <c r="CE75" s="64" t="b">
        <f t="shared" si="198"/>
        <v>0</v>
      </c>
      <c r="CF75" s="99">
        <f t="shared" si="280"/>
        <v>0</v>
      </c>
      <c r="CG75" s="13">
        <f t="shared" si="199"/>
        <v>0</v>
      </c>
      <c r="CH75" s="11">
        <f t="shared" si="170"/>
        <v>0</v>
      </c>
      <c r="CI75" s="11">
        <f t="shared" si="261"/>
        <v>0</v>
      </c>
      <c r="CJ75" s="61">
        <f t="shared" si="200"/>
        <v>0</v>
      </c>
      <c r="CK75" s="61">
        <f t="shared" si="262"/>
        <v>0</v>
      </c>
      <c r="CL75" s="61">
        <f t="shared" si="263"/>
        <v>0</v>
      </c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DB75" s="5"/>
      <c r="DC75"/>
      <c r="DD75"/>
      <c r="DE75" s="86"/>
      <c r="DF75"/>
      <c r="DG75"/>
      <c r="DH75"/>
      <c r="DI75" s="37"/>
      <c r="DJ75" s="7"/>
      <c r="DK75"/>
      <c r="DL75"/>
      <c r="DM75"/>
      <c r="DN75"/>
      <c r="DO75"/>
      <c r="DP75"/>
      <c r="DQ75"/>
      <c r="DR75"/>
      <c r="DS75"/>
      <c r="DT75"/>
      <c r="DU75"/>
      <c r="DV75"/>
      <c r="DW75" s="7"/>
      <c r="DX75"/>
      <c r="DY75"/>
      <c r="DZ75"/>
      <c r="EA75"/>
      <c r="EB75"/>
      <c r="EC75"/>
      <c r="ED75" s="10">
        <f t="shared" ca="1" si="257"/>
        <v>23</v>
      </c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</row>
    <row r="76" spans="1:154" x14ac:dyDescent="0.2">
      <c r="A76" s="79"/>
      <c r="B76" s="65" t="str">
        <f t="shared" si="254"/>
        <v/>
      </c>
      <c r="C76" s="7" t="str">
        <f t="shared" si="226"/>
        <v/>
      </c>
      <c r="D76" s="64">
        <f t="shared" si="227"/>
        <v>0</v>
      </c>
      <c r="E76" s="7" t="str">
        <f t="shared" si="255"/>
        <v>,,,,,,,,,,,,</v>
      </c>
      <c r="F76" s="75" t="str">
        <f t="shared" si="256"/>
        <v/>
      </c>
      <c r="G76" s="150" t="str">
        <f>IF(COUNTIF($F$5:$F76,"0")=0,"X","No")</f>
        <v>X</v>
      </c>
      <c r="H76" s="150" t="str">
        <f>IF(COUNTIF($F$5:$F76,"1")=0,"X","No")</f>
        <v>X</v>
      </c>
      <c r="I76" s="150" t="str">
        <f>IF(COUNTIF($F$5:$F76,"2")=0,"X","No")</f>
        <v>X</v>
      </c>
      <c r="J76" s="150" t="str">
        <f>IF(COUNTIF($F$5:$F76,"3")=0,"X","No")</f>
        <v>X</v>
      </c>
      <c r="K76" s="150" t="str">
        <f>IF(COUNTIF($F$5:$F76,"4")=0,"X","No")</f>
        <v>X</v>
      </c>
      <c r="L76" s="150" t="str">
        <f>IF(COUNTIF($F$5:$F76,"5")=0,"X","No")</f>
        <v>X</v>
      </c>
      <c r="M76" s="150" t="str">
        <f>IF(COUNTIF($F$5:$F76,"6")=0,"X","No")</f>
        <v>X</v>
      </c>
      <c r="N76" s="150" t="str">
        <f>IF(COUNTIF($F$5:$F76,"7")=0,"X","No")</f>
        <v>X</v>
      </c>
      <c r="O76" s="150" t="str">
        <f>IF(COUNTIF($F$5:$F76,"8")=0,"X","No")</f>
        <v>X</v>
      </c>
      <c r="P76" s="150" t="str">
        <f>IF(COUNTIF($F$5:$F76,"9")=0,"X","No")</f>
        <v>X</v>
      </c>
      <c r="Q76" s="159">
        <f t="shared" si="258"/>
        <v>10</v>
      </c>
      <c r="R76" s="161">
        <f t="shared" si="259"/>
        <v>0</v>
      </c>
      <c r="S76" s="161" t="str">
        <f t="shared" si="32"/>
        <v>Y</v>
      </c>
      <c r="T76" s="143" t="str">
        <f>IF($A75&lt;&gt;"",COUNTIF($F$75:F76,F76),"")</f>
        <v/>
      </c>
      <c r="U76" s="144" t="str">
        <f t="shared" si="260"/>
        <v/>
      </c>
      <c r="V76" s="64" t="str">
        <f t="shared" si="264"/>
        <v/>
      </c>
      <c r="W76" s="117" t="str">
        <f t="shared" ref="W76:W83" si="281">W75</f>
        <v/>
      </c>
      <c r="X76" s="99" t="str">
        <f t="shared" si="171"/>
        <v/>
      </c>
      <c r="Y76" s="116" t="str">
        <f t="shared" ref="Y76:Y84" si="282">IF($A75&lt;&gt;"",IF(OR($CI75&gt;0,$CJ75&lt;&gt;0,$CK75&lt;&gt;0,$CF75&lt;$BA$3),"",IF(Y75&lt;&gt;"",Y75,IF($W75="","",IF(AND($CL$1=1,$CL$2=1),VLOOKUP($W75,$CM$16:$CQ$25,2),IF(AND($CL$1=1,$CL$2=2),VLOOKUP($W75,$CM$5:$CY$14,2),""))))),"")</f>
        <v/>
      </c>
      <c r="Z76" s="116" t="str">
        <f t="shared" ref="Z76:Z84" si="283">IF($A75&lt;&gt;"",IF(OR($CI75&gt;0,$CJ75&lt;&gt;0,$CK75&lt;&gt;0,$CF75&lt;$BA$3),"",IF(Z75&lt;&gt;"",Z75,IF($W75="","",IF(AND($CL$1=1,$CL$2=1),VLOOKUP($W75,$CM$16:$CQ$25,3),IF(AND($CL$1=1,$CL$2=2),VLOOKUP($W75,$CM$5:$CY$14,3),""))))),"")</f>
        <v/>
      </c>
      <c r="AA76" s="116" t="str">
        <f t="shared" ref="AA76:AA84" si="284">IF($A75&lt;&gt;"",IF(OR($CI75&gt;0,$CJ75&lt;&gt;0,$CK75&lt;&gt;0,$CF75&lt;$BA$3),"",IF(AA75&lt;&gt;"",AA75,IF($W75="","",IF(AND($CL$1=1,$CL$2=1),VLOOKUP($W75,$CM$16:$CQ$25,4),IF(AND($CL$1=1,$CL$2=2),VLOOKUP($W75,$CM$5:$CY$14,4),""))))),"")</f>
        <v/>
      </c>
      <c r="AB76" s="116" t="str">
        <f t="shared" ref="AB76:AB84" si="285">IF($A75&lt;&gt;"",IF(OR($CI75&gt;0,$CJ75&lt;&gt;0,$CK75&lt;&gt;0,$CF75&lt;$BA$3),"",IF(AB75&lt;&gt;"",AB75,IF($W75="","",IF(AND($W75&gt;6,$CL$2=1),"",IF(AND($CL$1=1,$CL$2=1),VLOOKUP($W75,$CM$16:$CQ$25,5),IF(AND($CL$1=1,$CL$2=2),VLOOKUP($W75,$CM$5:$CY$14,5),"")))))),"")</f>
        <v/>
      </c>
      <c r="AC76" s="116" t="str">
        <f t="shared" ref="AC76:AC84" si="286">IF($A75&lt;&gt;"",IF(OR($CL$2=1,$CI75&gt;0,$CJ75&lt;&gt;0,$CK75&lt;&gt;0,$CF75&lt;$BA$3),"",IF(AC75&lt;&gt;"",AC75,IF($W75="","",IF(AND($CL$1=1,$CL$2=1),VLOOKUP($W75,$CM$16:$CQ$25,6),IF(AND($CL$1=1,$CL$2=2),VLOOKUP($W75,$CM$5:$CY$14,6),""))))),"")</f>
        <v/>
      </c>
      <c r="AD76" s="116" t="str">
        <f t="shared" ref="AD76:AD84" si="287">IF($A75&lt;&gt;"",IF(OR($CL$2=1,$CI75&gt;0,$CJ75&lt;&gt;0,$CK75&lt;&gt;0,$CF75&lt;$BA$3),"",IF(AD75&lt;&gt;"",AD75,IF($W75="","",IF(AND($CL$1=1,$CL$2=1),VLOOKUP($W75,$CM$16:$CQ$25,7),IF(AND($CL$1=1,$CL$2=2),VLOOKUP($W75,$CM$5:$CY$14,7),""))))),"")</f>
        <v/>
      </c>
      <c r="AE76" s="116" t="str">
        <f t="shared" ref="AE76:AE84" si="288">IF($A75&lt;&gt;"",IF(OR($CL$2=1,$CI75&gt;0,$CJ75&lt;&gt;0,$CK75&lt;&gt;0,$CF75&lt;$BA$3),"",IF(AE75&lt;&gt;"",AE75,IF($W75="","",IF(AND($CL$1=1,$CL$2=1),VLOOKUP($W75,$CM$16:$CQ$25,8),IF(AND($CL$1=1,$CL$2=2),VLOOKUP($W75,$CM$5:$CY$14,8),""))))),"")</f>
        <v/>
      </c>
      <c r="AF76" s="116" t="str">
        <f t="shared" ref="AF76:AF84" si="289">IF($A75&lt;&gt;"",IF(OR($CL$2=1,$CI75&gt;0,$CJ75&lt;&gt;0,$CK75&lt;&gt;0,$CF75&lt;$BA$3),"",IF(AF75&lt;&gt;"",AF75,IF($W75="","",IF(AND($CL$1=1,$CL$2=1),VLOOKUP($W75,$CM$16:$CQ$25,9),IF(AND($CL$1=1,$CL$2=2),VLOOKUP($W75,$CM$5:$CY$14,9),""))))),"")</f>
        <v/>
      </c>
      <c r="AG76" s="116" t="str">
        <f t="shared" ref="AG76:AG84" si="290">IF($A75&lt;&gt;"",IF(OR($CL$2=1,$CI75&gt;0,$CJ75&lt;&gt;0,$CK75&lt;&gt;0,$CF75&lt;$BA$3),"",IF(AG75&lt;&gt;"",AG75,IF($W75="","",IF(AND($CL$1=1,$CL$2=1),VLOOKUP($W75,$CM$16:$CQ$25,10),IF(AND($CL$1=1,$CL$2=2),VLOOKUP($W75,$CM$5:$CY$14,10),""))))),"")</f>
        <v/>
      </c>
      <c r="AH76" s="116" t="str">
        <f t="shared" ref="AH76:AH84" si="291">IF($A75&lt;&gt;"",IF(OR($CL$2=1,$CI75&gt;0,$CJ75&lt;&gt;0,$CK75&lt;&gt;0,$CF75&lt;$BA$3),"",IF(AH75&lt;&gt;"",AH75,IF($W75="","",IF(AND($CL$1=1,$CL$2=1),VLOOKUP($W75,$CM$16:$CQ$25,11),IF(AND($CL$1=1,$CL$2=2),VLOOKUP($W75,$CM$5:$CY$14,11),""))))),"")</f>
        <v/>
      </c>
      <c r="AI76" s="116" t="str">
        <f t="shared" ref="AI76:AI84" si="292">IF($A75&lt;&gt;"",IF(OR($CL$2=1,$CI75&gt;0,$CJ75&lt;&gt;0,$CK75&lt;&gt;0,$CF75&lt;$BA$3),"",IF(AI75&lt;&gt;"",AI75,IF($W75="","",IF(AND($CL$1=1,$CL$2=1),VLOOKUP($W75,$CM$16:$CQ$25,12),IF(AND($CL$1=1,$CL$2=2),VLOOKUP($W75,$CM$5:$CY$14,12),""))))),"")</f>
        <v/>
      </c>
      <c r="AJ76" s="116" t="str">
        <f t="shared" ref="AJ76:AJ84" si="293">IF($A75&lt;&gt;"",IF(OR($CL$2=1,$CI75&gt;0,$CJ75&lt;&gt;0,$CK75&lt;&gt;0,$CF75&lt;$BA$3),"",IF(AJ75&lt;&gt;"",AJ75,IF($W75="","",IF(AND($CL$1=1,$CL$2=1),VLOOKUP($W75,$CM$16:$CQ$25,13),IF(AND($CL$1=1,$CL$2=2),VLOOKUP($W75,$CM$5:$CY$14,13),""))))),"")</f>
        <v/>
      </c>
      <c r="AK76" s="83"/>
      <c r="AL76" s="83"/>
      <c r="AM76" s="64" t="b">
        <f t="shared" si="265"/>
        <v>0</v>
      </c>
      <c r="AN76" s="64" t="b">
        <f t="shared" si="266"/>
        <v>0</v>
      </c>
      <c r="AO76" s="64" t="b">
        <f t="shared" si="267"/>
        <v>0</v>
      </c>
      <c r="AP76" s="64" t="b">
        <f t="shared" si="268"/>
        <v>0</v>
      </c>
      <c r="AQ76" s="64" t="b">
        <f t="shared" si="269"/>
        <v>0</v>
      </c>
      <c r="AR76" s="64" t="b">
        <f t="shared" si="270"/>
        <v>0</v>
      </c>
      <c r="AS76" s="64" t="b">
        <f t="shared" si="271"/>
        <v>0</v>
      </c>
      <c r="AT76" s="64" t="b">
        <f t="shared" si="272"/>
        <v>0</v>
      </c>
      <c r="AU76" s="64" t="b">
        <f t="shared" si="273"/>
        <v>0</v>
      </c>
      <c r="AV76" s="64" t="b">
        <f t="shared" si="274"/>
        <v>0</v>
      </c>
      <c r="AW76" s="64" t="b">
        <f t="shared" si="275"/>
        <v>0</v>
      </c>
      <c r="AX76" s="64" t="b">
        <f t="shared" si="276"/>
        <v>0</v>
      </c>
      <c r="AY76" s="64" t="b">
        <f t="shared" si="277"/>
        <v>0</v>
      </c>
      <c r="AZ76" s="64" t="b">
        <f t="shared" si="278"/>
        <v>0</v>
      </c>
      <c r="BA76" s="13">
        <f t="shared" si="279"/>
        <v>0</v>
      </c>
      <c r="BB76" s="65">
        <f t="shared" si="228"/>
        <v>1</v>
      </c>
      <c r="BC76" s="122" t="str">
        <f t="shared" si="184"/>
        <v/>
      </c>
      <c r="BD76" s="116" t="str">
        <f t="shared" ref="BD76:BD84" si="294">IF($A75&lt;&gt;"",IF(OR($CH75&gt;0,$CJ75&lt;&gt;0,$CK75&lt;&gt;0),"",IF(BD75&lt;&gt;"",BD75,IF($W75="","",IF(AND($CL$1=1,$CL$2=1),VLOOKUP($W75,$CM$16:$CQ$25,2),IF(AND($CL$1=1,$CL$2=2),VLOOKUP($W75,$CM$5:$CY$14,2),""))))),"")</f>
        <v/>
      </c>
      <c r="BE76" s="116" t="str">
        <f t="shared" ref="BE76:BE84" si="295">IF($A75&lt;&gt;"",IF(OR($CH75&gt;0,$CJ75&lt;&gt;0,$CK75&lt;&gt;0),"",IF(BE75&lt;&gt;"",BE75,IF($W75="","",IF(AND($CL$1=1,$CL$2=1),VLOOKUP($W75,$CM$16:$CQ$25,3),IF(AND($CL$1=1,$CL$2=2),VLOOKUP($W75,$CM$5:$CY$14,3),""))))),"")</f>
        <v/>
      </c>
      <c r="BF76" s="116" t="str">
        <f t="shared" ref="BF76:BF84" si="296">IF($A75&lt;&gt;"",IF(OR($CH75&gt;0,$CJ75&lt;&gt;0,$CK75&lt;&gt;0),"",IF(BF75&lt;&gt;"",BF75,IF($W75="","",IF(AND($CL$1=1,$CL$2=1),VLOOKUP($W75,$CM$16:$CQ$25,4),IF(AND($CL$1=1,$CL$2=2),VLOOKUP($W75,$CM$5:$CY$14,4),""))))),"")</f>
        <v/>
      </c>
      <c r="BG76" s="116" t="str">
        <f t="shared" ref="BG76:BG84" si="297">IF($A75&lt;&gt;"",IF(OR($CH75&gt;0,$CJ75&lt;&gt;0,$CK75&lt;&gt;0),"",IF(BG75&lt;&gt;"",BG75,IF($W75="","",IF(AND($W75&gt;6,$CL$2=1),"",IF(AND($CL$1=1,$CL$2=1),VLOOKUP($W75,$CM$16:$CQ$25,5),IF(AND($CL$1=1,$CL$2=2),VLOOKUP($W75,$CM$5:$CY$14,5),"")))))),"")</f>
        <v/>
      </c>
      <c r="BH76" s="116" t="str">
        <f t="shared" ref="BH76:BH84" si="298">IF($A75&lt;&gt;"",IF(OR($CL$2=1,$CH75&gt;0,$CJ75&lt;&gt;0,$CK75&lt;&gt;0),"",IF(BH75&lt;&gt;"",BH75,IF($W75="","",IF(AND($CL$1=1,$CL$2=1),VLOOKUP($W75,$CM$16:$CQ$25,6),IF(AND($CL$1=1,$CL$2=2),VLOOKUP($W75,$CM$5:$CY$14,6),""))))),"")</f>
        <v/>
      </c>
      <c r="BI76" s="116" t="str">
        <f t="shared" ref="BI76:BI84" si="299">IF($A75&lt;&gt;"",IF(OR($CL$2=1,$CH75&gt;0,$CJ75&lt;&gt;0,$CK75&lt;&gt;0),"",IF(BI75&lt;&gt;"",BI75,IF($W75="","",IF(AND($CL$1=1,$CL$2=1),VLOOKUP($W75,$CM$16:$CQ$25,7),IF(AND($CL$1=1,$CL$2=2),VLOOKUP($W75,$CM$5:$CY$14,7),""))))),"")</f>
        <v/>
      </c>
      <c r="BJ76" s="116" t="str">
        <f t="shared" ref="BJ76:BJ84" si="300">IF($A75&lt;&gt;"",IF(OR($CL$2=1,$CH75&gt;0,$CJ75&lt;&gt;0,$CK75&lt;&gt;0),"",IF(BJ75&lt;&gt;"",BJ75,IF($W75="","",IF(AND($CL$1=1,$CL$2=1),VLOOKUP($W75,$CM$16:$CQ$25,8),IF(AND($CL$1=1,$CL$2=2),VLOOKUP($W75,$CM$5:$CY$14,8),""))))),"")</f>
        <v/>
      </c>
      <c r="BK76" s="116" t="str">
        <f t="shared" ref="BK76:BK84" si="301">IF($A75&lt;&gt;"",IF(OR($CL$2=1,$CH75&gt;0,$CJ75&lt;&gt;0,$CK75&lt;&gt;0),"",IF(BK75&lt;&gt;"",BK75,IF($W75="","",IF(AND($CL$1=1,$CL$2=1),VLOOKUP($W75,$CM$16:$CQ$25,9),IF(AND($CL$1=1,$CL$2=2),VLOOKUP($W75,$CM$5:$CY$14,9),""))))),"")</f>
        <v/>
      </c>
      <c r="BL76" s="116" t="str">
        <f t="shared" ref="BL76:BL84" si="302">IF($A75&lt;&gt;"",IF(OR($CL$2=1,$CH75&gt;0,$CJ75&lt;&gt;0,$CK75&lt;&gt;0),"",IF(BL75&lt;&gt;"",BL75,IF($W75="","",IF(AND($CL$1=1,$CL$2=1),VLOOKUP($W75,$CM$16:$CQ$25,10),IF(AND($CL$1=1,$CL$2=2),VLOOKUP($W75,$CM$5:$CY$14,10),""))))),"")</f>
        <v/>
      </c>
      <c r="BM76" s="116" t="str">
        <f t="shared" ref="BM76:BM84" si="303">IF($A75&lt;&gt;"",IF(OR($CL$2=1,$CH75&gt;0,$CJ75&lt;&gt;0,$CK75&lt;&gt;0),"",IF(BM75&lt;&gt;"",BM75,IF($W75="","",IF(AND($CL$1=1,$CL$2=1),VLOOKUP($W75,$CM$16:$CQ$25,11),IF(AND($CL$1=1,$CL$2=2),VLOOKUP($W75,$CM$5:$CY$14,11),""))))),"")</f>
        <v/>
      </c>
      <c r="BN76" s="116" t="str">
        <f t="shared" ref="BN76:BN84" si="304">IF($A75&lt;&gt;"",IF(OR($CL$2=1,$CH75&gt;0,$CJ75&lt;&gt;0,$CK75&lt;&gt;0),"",IF(BN75&lt;&gt;"",BN75,IF($W75="","",IF(AND($CL$1=1,$CL$2=1),VLOOKUP($W75,$CM$16:$CQ$25,12),IF(AND($CL$1=1,$CL$2=2),VLOOKUP($W75,$CM$5:$CY$14,12),""))))),"")</f>
        <v/>
      </c>
      <c r="BO76" s="116" t="str">
        <f t="shared" ref="BO76:BO84" si="305">IF($A75&lt;&gt;"",IF(OR($CL$2=1,$CH75&gt;0,$CJ75&lt;&gt;0,$CK75&lt;&gt;0),"",IF(BO75&lt;&gt;"",BO75,IF($W75="","",IF(AND($CL$1=1,$CL$2=1),VLOOKUP($W75,$CM$16:$CQ$25,13),IF(AND($CL$1=1,$CL$2=2),VLOOKUP($W75,$CM$5:$CY$14,13),""))))),"")</f>
        <v/>
      </c>
      <c r="BP76" s="76"/>
      <c r="BQ76" s="76"/>
      <c r="BR76" s="64" t="b">
        <f t="shared" si="185"/>
        <v>0</v>
      </c>
      <c r="BS76" s="64" t="b">
        <f t="shared" si="186"/>
        <v>0</v>
      </c>
      <c r="BT76" s="64" t="b">
        <f t="shared" si="187"/>
        <v>0</v>
      </c>
      <c r="BU76" s="64" t="b">
        <f t="shared" si="188"/>
        <v>0</v>
      </c>
      <c r="BV76" s="64" t="b">
        <f t="shared" si="189"/>
        <v>0</v>
      </c>
      <c r="BW76" s="64" t="b">
        <f t="shared" si="190"/>
        <v>0</v>
      </c>
      <c r="BX76" s="64" t="b">
        <f t="shared" si="191"/>
        <v>0</v>
      </c>
      <c r="BY76" s="64" t="b">
        <f t="shared" si="192"/>
        <v>0</v>
      </c>
      <c r="BZ76" s="64" t="b">
        <f t="shared" si="193"/>
        <v>0</v>
      </c>
      <c r="CA76" s="64" t="b">
        <f t="shared" si="194"/>
        <v>0</v>
      </c>
      <c r="CB76" s="64" t="b">
        <f t="shared" si="195"/>
        <v>0</v>
      </c>
      <c r="CC76" s="64" t="b">
        <f t="shared" si="196"/>
        <v>0</v>
      </c>
      <c r="CD76" s="64" t="b">
        <f t="shared" si="197"/>
        <v>0</v>
      </c>
      <c r="CE76" s="64" t="b">
        <f t="shared" si="198"/>
        <v>0</v>
      </c>
      <c r="CF76" s="99">
        <f t="shared" si="280"/>
        <v>0</v>
      </c>
      <c r="CG76" s="13">
        <f t="shared" si="199"/>
        <v>0</v>
      </c>
      <c r="CH76" s="11">
        <f t="shared" si="170"/>
        <v>0</v>
      </c>
      <c r="CI76" s="11">
        <f t="shared" si="261"/>
        <v>0</v>
      </c>
      <c r="CJ76" s="61">
        <f t="shared" si="200"/>
        <v>0</v>
      </c>
      <c r="CK76" s="61">
        <f t="shared" si="262"/>
        <v>0</v>
      </c>
      <c r="CL76" s="61">
        <f t="shared" si="263"/>
        <v>0</v>
      </c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DB76" s="5"/>
      <c r="DC76"/>
      <c r="DD76"/>
      <c r="DE76" s="86"/>
      <c r="DF76"/>
      <c r="DG76"/>
      <c r="DH76"/>
      <c r="DI76" s="37"/>
      <c r="DJ76" s="7"/>
      <c r="DK76"/>
      <c r="DL76"/>
      <c r="DM76"/>
      <c r="DN76"/>
      <c r="DO76"/>
      <c r="DP76"/>
      <c r="DQ76"/>
      <c r="DR76"/>
      <c r="DS76"/>
      <c r="DT76"/>
      <c r="DU76"/>
      <c r="DV76"/>
      <c r="DW76" s="7"/>
      <c r="DX76"/>
      <c r="DY76"/>
      <c r="DZ76"/>
      <c r="EA76"/>
      <c r="EB76"/>
      <c r="EC76"/>
      <c r="ED76" s="10">
        <f t="shared" ca="1" si="257"/>
        <v>24</v>
      </c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</row>
    <row r="77" spans="1:154" x14ac:dyDescent="0.2">
      <c r="A77" s="79"/>
      <c r="B77" s="65" t="str">
        <f t="shared" si="254"/>
        <v/>
      </c>
      <c r="C77" s="7" t="str">
        <f t="shared" si="226"/>
        <v/>
      </c>
      <c r="D77" s="64">
        <f t="shared" si="227"/>
        <v>0</v>
      </c>
      <c r="E77" s="7" t="str">
        <f t="shared" si="255"/>
        <v>,,,,,,,,,,,,</v>
      </c>
      <c r="F77" s="75" t="str">
        <f t="shared" si="256"/>
        <v/>
      </c>
      <c r="G77" s="150" t="str">
        <f>IF(COUNTIF($F$5:$F77,"0")=0,"X","No")</f>
        <v>X</v>
      </c>
      <c r="H77" s="150" t="str">
        <f>IF(COUNTIF($F$5:$F77,"1")=0,"X","No")</f>
        <v>X</v>
      </c>
      <c r="I77" s="150" t="str">
        <f>IF(COUNTIF($F$5:$F77,"2")=0,"X","No")</f>
        <v>X</v>
      </c>
      <c r="J77" s="150" t="str">
        <f>IF(COUNTIF($F$5:$F77,"3")=0,"X","No")</f>
        <v>X</v>
      </c>
      <c r="K77" s="150" t="str">
        <f>IF(COUNTIF($F$5:$F77,"4")=0,"X","No")</f>
        <v>X</v>
      </c>
      <c r="L77" s="150" t="str">
        <f>IF(COUNTIF($F$5:$F77,"5")=0,"X","No")</f>
        <v>X</v>
      </c>
      <c r="M77" s="150" t="str">
        <f>IF(COUNTIF($F$5:$F77,"6")=0,"X","No")</f>
        <v>X</v>
      </c>
      <c r="N77" s="150" t="str">
        <f>IF(COUNTIF($F$5:$F77,"7")=0,"X","No")</f>
        <v>X</v>
      </c>
      <c r="O77" s="150" t="str">
        <f>IF(COUNTIF($F$5:$F77,"8")=0,"X","No")</f>
        <v>X</v>
      </c>
      <c r="P77" s="150" t="str">
        <f>IF(COUNTIF($F$5:$F77,"9")=0,"X","No")</f>
        <v>X</v>
      </c>
      <c r="Q77" s="159">
        <f t="shared" si="258"/>
        <v>10</v>
      </c>
      <c r="R77" s="161">
        <f t="shared" si="259"/>
        <v>0</v>
      </c>
      <c r="S77" s="161" t="str">
        <f t="shared" si="32"/>
        <v>Y</v>
      </c>
      <c r="T77" s="143" t="str">
        <f>IF($A76&lt;&gt;"",COUNTIF($F$75:F77,F77),"")</f>
        <v/>
      </c>
      <c r="U77" s="144" t="str">
        <f t="shared" si="260"/>
        <v/>
      </c>
      <c r="V77" s="64" t="str">
        <f t="shared" si="264"/>
        <v/>
      </c>
      <c r="W77" s="117" t="str">
        <f t="shared" si="281"/>
        <v/>
      </c>
      <c r="X77" s="99" t="str">
        <f t="shared" si="171"/>
        <v/>
      </c>
      <c r="Y77" s="116" t="str">
        <f t="shared" si="282"/>
        <v/>
      </c>
      <c r="Z77" s="116" t="str">
        <f t="shared" si="283"/>
        <v/>
      </c>
      <c r="AA77" s="116" t="str">
        <f t="shared" si="284"/>
        <v/>
      </c>
      <c r="AB77" s="116" t="str">
        <f t="shared" si="285"/>
        <v/>
      </c>
      <c r="AC77" s="116" t="str">
        <f t="shared" si="286"/>
        <v/>
      </c>
      <c r="AD77" s="116" t="str">
        <f t="shared" si="287"/>
        <v/>
      </c>
      <c r="AE77" s="116" t="str">
        <f t="shared" si="288"/>
        <v/>
      </c>
      <c r="AF77" s="116" t="str">
        <f t="shared" si="289"/>
        <v/>
      </c>
      <c r="AG77" s="116" t="str">
        <f t="shared" si="290"/>
        <v/>
      </c>
      <c r="AH77" s="116" t="str">
        <f t="shared" si="291"/>
        <v/>
      </c>
      <c r="AI77" s="116" t="str">
        <f t="shared" si="292"/>
        <v/>
      </c>
      <c r="AJ77" s="116" t="str">
        <f t="shared" si="293"/>
        <v/>
      </c>
      <c r="AK77" s="83"/>
      <c r="AL77" s="83"/>
      <c r="AM77" s="64" t="b">
        <f t="shared" si="265"/>
        <v>0</v>
      </c>
      <c r="AN77" s="64" t="b">
        <f t="shared" si="266"/>
        <v>0</v>
      </c>
      <c r="AO77" s="64" t="b">
        <f t="shared" si="267"/>
        <v>0</v>
      </c>
      <c r="AP77" s="64" t="b">
        <f t="shared" si="268"/>
        <v>0</v>
      </c>
      <c r="AQ77" s="64" t="b">
        <f t="shared" si="269"/>
        <v>0</v>
      </c>
      <c r="AR77" s="64" t="b">
        <f t="shared" si="270"/>
        <v>0</v>
      </c>
      <c r="AS77" s="64" t="b">
        <f t="shared" si="271"/>
        <v>0</v>
      </c>
      <c r="AT77" s="64" t="b">
        <f t="shared" si="272"/>
        <v>0</v>
      </c>
      <c r="AU77" s="64" t="b">
        <f t="shared" si="273"/>
        <v>0</v>
      </c>
      <c r="AV77" s="64" t="b">
        <f t="shared" si="274"/>
        <v>0</v>
      </c>
      <c r="AW77" s="64" t="b">
        <f t="shared" si="275"/>
        <v>0</v>
      </c>
      <c r="AX77" s="64" t="b">
        <f t="shared" si="276"/>
        <v>0</v>
      </c>
      <c r="AY77" s="64" t="b">
        <f t="shared" si="277"/>
        <v>0</v>
      </c>
      <c r="AZ77" s="64" t="b">
        <f t="shared" si="278"/>
        <v>0</v>
      </c>
      <c r="BA77" s="13">
        <f t="shared" si="279"/>
        <v>0</v>
      </c>
      <c r="BB77" s="65">
        <f t="shared" si="228"/>
        <v>1</v>
      </c>
      <c r="BC77" s="122" t="str">
        <f t="shared" si="184"/>
        <v/>
      </c>
      <c r="BD77" s="116" t="str">
        <f t="shared" si="294"/>
        <v/>
      </c>
      <c r="BE77" s="116" t="str">
        <f t="shared" si="295"/>
        <v/>
      </c>
      <c r="BF77" s="116" t="str">
        <f t="shared" si="296"/>
        <v/>
      </c>
      <c r="BG77" s="116" t="str">
        <f t="shared" si="297"/>
        <v/>
      </c>
      <c r="BH77" s="116" t="str">
        <f t="shared" si="298"/>
        <v/>
      </c>
      <c r="BI77" s="116" t="str">
        <f t="shared" si="299"/>
        <v/>
      </c>
      <c r="BJ77" s="116" t="str">
        <f t="shared" si="300"/>
        <v/>
      </c>
      <c r="BK77" s="116" t="str">
        <f t="shared" si="301"/>
        <v/>
      </c>
      <c r="BL77" s="116" t="str">
        <f t="shared" si="302"/>
        <v/>
      </c>
      <c r="BM77" s="116" t="str">
        <f t="shared" si="303"/>
        <v/>
      </c>
      <c r="BN77" s="116" t="str">
        <f t="shared" si="304"/>
        <v/>
      </c>
      <c r="BO77" s="116" t="str">
        <f t="shared" si="305"/>
        <v/>
      </c>
      <c r="BP77" s="76"/>
      <c r="BQ77" s="76"/>
      <c r="BR77" s="64" t="b">
        <f t="shared" si="185"/>
        <v>0</v>
      </c>
      <c r="BS77" s="64" t="b">
        <f t="shared" si="186"/>
        <v>0</v>
      </c>
      <c r="BT77" s="64" t="b">
        <f t="shared" si="187"/>
        <v>0</v>
      </c>
      <c r="BU77" s="64" t="b">
        <f t="shared" si="188"/>
        <v>0</v>
      </c>
      <c r="BV77" s="64" t="b">
        <f t="shared" si="189"/>
        <v>0</v>
      </c>
      <c r="BW77" s="64" t="b">
        <f t="shared" si="190"/>
        <v>0</v>
      </c>
      <c r="BX77" s="64" t="b">
        <f t="shared" si="191"/>
        <v>0</v>
      </c>
      <c r="BY77" s="64" t="b">
        <f t="shared" si="192"/>
        <v>0</v>
      </c>
      <c r="BZ77" s="64" t="b">
        <f t="shared" si="193"/>
        <v>0</v>
      </c>
      <c r="CA77" s="64" t="b">
        <f t="shared" si="194"/>
        <v>0</v>
      </c>
      <c r="CB77" s="64" t="b">
        <f t="shared" si="195"/>
        <v>0</v>
      </c>
      <c r="CC77" s="64" t="b">
        <f t="shared" si="196"/>
        <v>0</v>
      </c>
      <c r="CD77" s="64" t="b">
        <f t="shared" si="197"/>
        <v>0</v>
      </c>
      <c r="CE77" s="64" t="b">
        <f t="shared" si="198"/>
        <v>0</v>
      </c>
      <c r="CF77" s="99">
        <f t="shared" si="280"/>
        <v>0</v>
      </c>
      <c r="CG77" s="13">
        <f t="shared" si="199"/>
        <v>0</v>
      </c>
      <c r="CH77" s="11">
        <f t="shared" si="170"/>
        <v>0</v>
      </c>
      <c r="CI77" s="11">
        <f t="shared" si="261"/>
        <v>0</v>
      </c>
      <c r="CJ77" s="61">
        <f t="shared" si="200"/>
        <v>0</v>
      </c>
      <c r="CK77" s="61">
        <f t="shared" si="262"/>
        <v>0</v>
      </c>
      <c r="CL77" s="61">
        <f t="shared" si="263"/>
        <v>0</v>
      </c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DB77" s="5"/>
      <c r="DC77"/>
      <c r="DD77"/>
      <c r="DE77" s="86"/>
      <c r="DF77"/>
      <c r="DG77"/>
      <c r="DH77"/>
      <c r="DI77" s="37"/>
      <c r="DJ77" s="7"/>
      <c r="DK77"/>
      <c r="DL77"/>
      <c r="DM77"/>
      <c r="DN77"/>
      <c r="DO77"/>
      <c r="DP77"/>
      <c r="DQ77"/>
      <c r="DR77"/>
      <c r="DS77"/>
      <c r="DT77"/>
      <c r="DU77"/>
      <c r="DV77"/>
      <c r="DW77" s="7"/>
      <c r="DX77"/>
      <c r="DY77"/>
      <c r="DZ77"/>
      <c r="EA77"/>
      <c r="EB77"/>
      <c r="EC77"/>
      <c r="ED77" s="10">
        <f t="shared" ca="1" si="257"/>
        <v>35</v>
      </c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</row>
    <row r="78" spans="1:154" x14ac:dyDescent="0.2">
      <c r="A78" s="79"/>
      <c r="B78" s="65" t="str">
        <f t="shared" si="254"/>
        <v/>
      </c>
      <c r="C78" s="7" t="str">
        <f t="shared" si="226"/>
        <v/>
      </c>
      <c r="D78" s="64">
        <f t="shared" si="227"/>
        <v>0</v>
      </c>
      <c r="E78" s="7" t="str">
        <f t="shared" si="255"/>
        <v>,,,,,,,,,,,,</v>
      </c>
      <c r="F78" s="75" t="str">
        <f t="shared" si="256"/>
        <v/>
      </c>
      <c r="G78" s="150" t="str">
        <f>IF(COUNTIF($F$5:$F78,"0")=0,"X","No")</f>
        <v>X</v>
      </c>
      <c r="H78" s="150" t="str">
        <f>IF(COUNTIF($F$5:$F78,"1")=0,"X","No")</f>
        <v>X</v>
      </c>
      <c r="I78" s="150" t="str">
        <f>IF(COUNTIF($F$5:$F78,"2")=0,"X","No")</f>
        <v>X</v>
      </c>
      <c r="J78" s="150" t="str">
        <f>IF(COUNTIF($F$5:$F78,"3")=0,"X","No")</f>
        <v>X</v>
      </c>
      <c r="K78" s="150" t="str">
        <f>IF(COUNTIF($F$5:$F78,"4")=0,"X","No")</f>
        <v>X</v>
      </c>
      <c r="L78" s="150" t="str">
        <f>IF(COUNTIF($F$5:$F78,"5")=0,"X","No")</f>
        <v>X</v>
      </c>
      <c r="M78" s="150" t="str">
        <f>IF(COUNTIF($F$5:$F78,"6")=0,"X","No")</f>
        <v>X</v>
      </c>
      <c r="N78" s="150" t="str">
        <f>IF(COUNTIF($F$5:$F78,"7")=0,"X","No")</f>
        <v>X</v>
      </c>
      <c r="O78" s="150" t="str">
        <f>IF(COUNTIF($F$5:$F78,"8")=0,"X","No")</f>
        <v>X</v>
      </c>
      <c r="P78" s="150" t="str">
        <f>IF(COUNTIF($F$5:$F78,"9")=0,"X","No")</f>
        <v>X</v>
      </c>
      <c r="Q78" s="159">
        <f t="shared" si="258"/>
        <v>10</v>
      </c>
      <c r="R78" s="161">
        <f t="shared" si="259"/>
        <v>0</v>
      </c>
      <c r="S78" s="161" t="str">
        <f t="shared" ref="S78:S110" si="306">IF(Q78=0,"N","Y")</f>
        <v>Y</v>
      </c>
      <c r="T78" s="143" t="str">
        <f>IF($A77&lt;&gt;"",COUNTIF($F$75:F78,F78),"")</f>
        <v/>
      </c>
      <c r="U78" s="144" t="str">
        <f t="shared" si="260"/>
        <v/>
      </c>
      <c r="V78" s="64" t="str">
        <f t="shared" si="264"/>
        <v/>
      </c>
      <c r="W78" s="117" t="str">
        <f t="shared" si="281"/>
        <v/>
      </c>
      <c r="X78" s="99" t="str">
        <f t="shared" si="171"/>
        <v/>
      </c>
      <c r="Y78" s="116" t="str">
        <f t="shared" si="282"/>
        <v/>
      </c>
      <c r="Z78" s="116" t="str">
        <f t="shared" si="283"/>
        <v/>
      </c>
      <c r="AA78" s="116" t="str">
        <f t="shared" si="284"/>
        <v/>
      </c>
      <c r="AB78" s="116" t="str">
        <f t="shared" si="285"/>
        <v/>
      </c>
      <c r="AC78" s="116" t="str">
        <f t="shared" si="286"/>
        <v/>
      </c>
      <c r="AD78" s="116" t="str">
        <f t="shared" si="287"/>
        <v/>
      </c>
      <c r="AE78" s="116" t="str">
        <f t="shared" si="288"/>
        <v/>
      </c>
      <c r="AF78" s="116" t="str">
        <f t="shared" si="289"/>
        <v/>
      </c>
      <c r="AG78" s="116" t="str">
        <f t="shared" si="290"/>
        <v/>
      </c>
      <c r="AH78" s="116" t="str">
        <f t="shared" si="291"/>
        <v/>
      </c>
      <c r="AI78" s="116" t="str">
        <f t="shared" si="292"/>
        <v/>
      </c>
      <c r="AJ78" s="116" t="str">
        <f t="shared" si="293"/>
        <v/>
      </c>
      <c r="AK78" s="83"/>
      <c r="AL78" s="83"/>
      <c r="AM78" s="64" t="b">
        <f t="shared" si="265"/>
        <v>0</v>
      </c>
      <c r="AN78" s="64" t="b">
        <f t="shared" si="266"/>
        <v>0</v>
      </c>
      <c r="AO78" s="64" t="b">
        <f t="shared" si="267"/>
        <v>0</v>
      </c>
      <c r="AP78" s="64" t="b">
        <f t="shared" si="268"/>
        <v>0</v>
      </c>
      <c r="AQ78" s="64" t="b">
        <f t="shared" si="269"/>
        <v>0</v>
      </c>
      <c r="AR78" s="64" t="b">
        <f t="shared" si="270"/>
        <v>0</v>
      </c>
      <c r="AS78" s="64" t="b">
        <f t="shared" si="271"/>
        <v>0</v>
      </c>
      <c r="AT78" s="64" t="b">
        <f t="shared" si="272"/>
        <v>0</v>
      </c>
      <c r="AU78" s="64" t="b">
        <f t="shared" si="273"/>
        <v>0</v>
      </c>
      <c r="AV78" s="64" t="b">
        <f t="shared" si="274"/>
        <v>0</v>
      </c>
      <c r="AW78" s="64" t="b">
        <f t="shared" si="275"/>
        <v>0</v>
      </c>
      <c r="AX78" s="64" t="b">
        <f t="shared" si="276"/>
        <v>0</v>
      </c>
      <c r="AY78" s="64" t="b">
        <f t="shared" si="277"/>
        <v>0</v>
      </c>
      <c r="AZ78" s="64" t="b">
        <f t="shared" si="278"/>
        <v>0</v>
      </c>
      <c r="BA78" s="13">
        <f t="shared" si="279"/>
        <v>0</v>
      </c>
      <c r="BB78" s="65">
        <f t="shared" si="228"/>
        <v>1</v>
      </c>
      <c r="BC78" s="122" t="str">
        <f t="shared" si="184"/>
        <v/>
      </c>
      <c r="BD78" s="116" t="str">
        <f t="shared" si="294"/>
        <v/>
      </c>
      <c r="BE78" s="116" t="str">
        <f t="shared" si="295"/>
        <v/>
      </c>
      <c r="BF78" s="116" t="str">
        <f t="shared" si="296"/>
        <v/>
      </c>
      <c r="BG78" s="116" t="str">
        <f t="shared" si="297"/>
        <v/>
      </c>
      <c r="BH78" s="116" t="str">
        <f t="shared" si="298"/>
        <v/>
      </c>
      <c r="BI78" s="116" t="str">
        <f t="shared" si="299"/>
        <v/>
      </c>
      <c r="BJ78" s="116" t="str">
        <f t="shared" si="300"/>
        <v/>
      </c>
      <c r="BK78" s="116" t="str">
        <f t="shared" si="301"/>
        <v/>
      </c>
      <c r="BL78" s="116" t="str">
        <f t="shared" si="302"/>
        <v/>
      </c>
      <c r="BM78" s="116" t="str">
        <f t="shared" si="303"/>
        <v/>
      </c>
      <c r="BN78" s="116" t="str">
        <f t="shared" si="304"/>
        <v/>
      </c>
      <c r="BO78" s="116" t="str">
        <f t="shared" si="305"/>
        <v/>
      </c>
      <c r="BP78" s="83"/>
      <c r="BQ78" s="83"/>
      <c r="BR78" s="64" t="b">
        <f t="shared" si="185"/>
        <v>0</v>
      </c>
      <c r="BS78" s="64" t="b">
        <f t="shared" si="186"/>
        <v>0</v>
      </c>
      <c r="BT78" s="64" t="b">
        <f t="shared" si="187"/>
        <v>0</v>
      </c>
      <c r="BU78" s="64" t="b">
        <f t="shared" si="188"/>
        <v>0</v>
      </c>
      <c r="BV78" s="64" t="b">
        <f t="shared" si="189"/>
        <v>0</v>
      </c>
      <c r="BW78" s="64" t="b">
        <f t="shared" si="190"/>
        <v>0</v>
      </c>
      <c r="BX78" s="64" t="b">
        <f t="shared" si="191"/>
        <v>0</v>
      </c>
      <c r="BY78" s="64" t="b">
        <f t="shared" si="192"/>
        <v>0</v>
      </c>
      <c r="BZ78" s="64" t="b">
        <f t="shared" si="193"/>
        <v>0</v>
      </c>
      <c r="CA78" s="64" t="b">
        <f t="shared" si="194"/>
        <v>0</v>
      </c>
      <c r="CB78" s="64" t="b">
        <f t="shared" si="195"/>
        <v>0</v>
      </c>
      <c r="CC78" s="64" t="b">
        <f t="shared" si="196"/>
        <v>0</v>
      </c>
      <c r="CD78" s="64" t="b">
        <f t="shared" si="197"/>
        <v>0</v>
      </c>
      <c r="CE78" s="64" t="b">
        <f t="shared" si="198"/>
        <v>0</v>
      </c>
      <c r="CF78" s="99">
        <f t="shared" si="280"/>
        <v>0</v>
      </c>
      <c r="CG78" s="13">
        <f t="shared" si="199"/>
        <v>0</v>
      </c>
      <c r="CH78" s="11">
        <f t="shared" ref="CH78:CH105" si="307">IF(A78&lt;&gt;"",CG78+CH77,0)</f>
        <v>0</v>
      </c>
      <c r="CI78" s="11">
        <f t="shared" si="261"/>
        <v>0</v>
      </c>
      <c r="CJ78" s="61">
        <f t="shared" si="200"/>
        <v>0</v>
      </c>
      <c r="CK78" s="61">
        <f t="shared" si="262"/>
        <v>0</v>
      </c>
      <c r="CL78" s="61">
        <f t="shared" si="263"/>
        <v>0</v>
      </c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DB78" s="5"/>
      <c r="DC78"/>
      <c r="DD78"/>
      <c r="DE78" s="86"/>
      <c r="DF78"/>
      <c r="DG78"/>
      <c r="DH78"/>
      <c r="DI78" s="37"/>
      <c r="DJ78" s="7"/>
      <c r="DK78"/>
      <c r="DL78"/>
      <c r="DM78"/>
      <c r="DN78"/>
      <c r="DO78"/>
      <c r="DP78"/>
      <c r="DQ78"/>
      <c r="DR78"/>
      <c r="DS78"/>
      <c r="DT78"/>
      <c r="DU78"/>
      <c r="DV78"/>
      <c r="DW78" s="7"/>
      <c r="DX78"/>
      <c r="DY78"/>
      <c r="DZ78"/>
      <c r="EA78"/>
      <c r="EB78"/>
      <c r="EC78"/>
      <c r="ED78" s="10">
        <f t="shared" ca="1" si="257"/>
        <v>27</v>
      </c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</row>
    <row r="79" spans="1:154" x14ac:dyDescent="0.2">
      <c r="A79" s="79"/>
      <c r="B79" s="65" t="str">
        <f t="shared" si="254"/>
        <v/>
      </c>
      <c r="C79" s="7" t="str">
        <f t="shared" si="226"/>
        <v/>
      </c>
      <c r="D79" s="64">
        <f t="shared" si="227"/>
        <v>0</v>
      </c>
      <c r="E79" s="7" t="str">
        <f t="shared" si="255"/>
        <v>,,,,,,,,,,,,</v>
      </c>
      <c r="F79" s="75" t="str">
        <f t="shared" si="256"/>
        <v/>
      </c>
      <c r="G79" s="150" t="str">
        <f>IF(COUNTIF($F$5:$F79,"0")=0,"X","No")</f>
        <v>X</v>
      </c>
      <c r="H79" s="150" t="str">
        <f>IF(COUNTIF($F$5:$F79,"1")=0,"X","No")</f>
        <v>X</v>
      </c>
      <c r="I79" s="150" t="str">
        <f>IF(COUNTIF($F$5:$F79,"2")=0,"X","No")</f>
        <v>X</v>
      </c>
      <c r="J79" s="150" t="str">
        <f>IF(COUNTIF($F$5:$F79,"3")=0,"X","No")</f>
        <v>X</v>
      </c>
      <c r="K79" s="150" t="str">
        <f>IF(COUNTIF($F$5:$F79,"4")=0,"X","No")</f>
        <v>X</v>
      </c>
      <c r="L79" s="150" t="str">
        <f>IF(COUNTIF($F$5:$F79,"5")=0,"X","No")</f>
        <v>X</v>
      </c>
      <c r="M79" s="150" t="str">
        <f>IF(COUNTIF($F$5:$F79,"6")=0,"X","No")</f>
        <v>X</v>
      </c>
      <c r="N79" s="150" t="str">
        <f>IF(COUNTIF($F$5:$F79,"7")=0,"X","No")</f>
        <v>X</v>
      </c>
      <c r="O79" s="150" t="str">
        <f>IF(COUNTIF($F$5:$F79,"8")=0,"X","No")</f>
        <v>X</v>
      </c>
      <c r="P79" s="150" t="str">
        <f>IF(COUNTIF($F$5:$F79,"9")=0,"X","No")</f>
        <v>X</v>
      </c>
      <c r="Q79" s="159">
        <f t="shared" si="258"/>
        <v>10</v>
      </c>
      <c r="R79" s="161">
        <f t="shared" si="259"/>
        <v>0</v>
      </c>
      <c r="S79" s="161" t="str">
        <f t="shared" si="306"/>
        <v>Y</v>
      </c>
      <c r="T79" s="143" t="str">
        <f>IF($A78&lt;&gt;"",COUNTIF($F$75:F79,F79),"")</f>
        <v/>
      </c>
      <c r="U79" s="144" t="str">
        <f t="shared" si="260"/>
        <v/>
      </c>
      <c r="V79" s="64" t="str">
        <f t="shared" si="264"/>
        <v/>
      </c>
      <c r="W79" s="117" t="str">
        <f t="shared" si="281"/>
        <v/>
      </c>
      <c r="X79" s="99" t="str">
        <f t="shared" ref="X79:X115" si="308">IF($A78&lt;&gt;"",IF(OR($CJ78&lt;&gt;0,$CK78&lt;&gt;0),"",IF($CL$3=2,VLOOKUP($BB78,$DC$5:$DD$25,2),1)),"")</f>
        <v/>
      </c>
      <c r="Y79" s="116" t="str">
        <f t="shared" si="282"/>
        <v/>
      </c>
      <c r="Z79" s="116" t="str">
        <f t="shared" si="283"/>
        <v/>
      </c>
      <c r="AA79" s="116" t="str">
        <f t="shared" si="284"/>
        <v/>
      </c>
      <c r="AB79" s="116" t="str">
        <f t="shared" si="285"/>
        <v/>
      </c>
      <c r="AC79" s="116" t="str">
        <f t="shared" si="286"/>
        <v/>
      </c>
      <c r="AD79" s="116" t="str">
        <f t="shared" si="287"/>
        <v/>
      </c>
      <c r="AE79" s="116" t="str">
        <f t="shared" si="288"/>
        <v/>
      </c>
      <c r="AF79" s="116" t="str">
        <f t="shared" si="289"/>
        <v/>
      </c>
      <c r="AG79" s="116" t="str">
        <f t="shared" si="290"/>
        <v/>
      </c>
      <c r="AH79" s="116" t="str">
        <f t="shared" si="291"/>
        <v/>
      </c>
      <c r="AI79" s="116" t="str">
        <f t="shared" si="292"/>
        <v/>
      </c>
      <c r="AJ79" s="116" t="str">
        <f t="shared" si="293"/>
        <v/>
      </c>
      <c r="AK79" s="83"/>
      <c r="AL79" s="83"/>
      <c r="AM79" s="64" t="b">
        <f t="shared" si="265"/>
        <v>0</v>
      </c>
      <c r="AN79" s="64" t="b">
        <f t="shared" si="266"/>
        <v>0</v>
      </c>
      <c r="AO79" s="64" t="b">
        <f t="shared" si="267"/>
        <v>0</v>
      </c>
      <c r="AP79" s="64" t="b">
        <f t="shared" si="268"/>
        <v>0</v>
      </c>
      <c r="AQ79" s="64" t="b">
        <f t="shared" si="269"/>
        <v>0</v>
      </c>
      <c r="AR79" s="64" t="b">
        <f t="shared" si="270"/>
        <v>0</v>
      </c>
      <c r="AS79" s="64" t="b">
        <f t="shared" si="271"/>
        <v>0</v>
      </c>
      <c r="AT79" s="64" t="b">
        <f t="shared" si="272"/>
        <v>0</v>
      </c>
      <c r="AU79" s="64" t="b">
        <f t="shared" si="273"/>
        <v>0</v>
      </c>
      <c r="AV79" s="64" t="b">
        <f t="shared" si="274"/>
        <v>0</v>
      </c>
      <c r="AW79" s="64" t="b">
        <f t="shared" si="275"/>
        <v>0</v>
      </c>
      <c r="AX79" s="64" t="b">
        <f t="shared" si="276"/>
        <v>0</v>
      </c>
      <c r="AY79" s="64" t="b">
        <f t="shared" si="277"/>
        <v>0</v>
      </c>
      <c r="AZ79" s="64" t="b">
        <f t="shared" si="278"/>
        <v>0</v>
      </c>
      <c r="BA79" s="13">
        <f t="shared" si="279"/>
        <v>0</v>
      </c>
      <c r="BB79" s="65">
        <f t="shared" si="228"/>
        <v>1</v>
      </c>
      <c r="BC79" s="122" t="str">
        <f t="shared" ref="BC79:BC110" si="309">IF($A78&lt;&gt;"",IF(OR($CJ78&lt;&gt;0,$CK78&lt;&gt;0),"",IF($CL$3=2,VLOOKUP($BB78,$DC$5:$DD$25,2))),"")</f>
        <v/>
      </c>
      <c r="BD79" s="116" t="str">
        <f t="shared" si="294"/>
        <v/>
      </c>
      <c r="BE79" s="116" t="str">
        <f t="shared" si="295"/>
        <v/>
      </c>
      <c r="BF79" s="116" t="str">
        <f t="shared" si="296"/>
        <v/>
      </c>
      <c r="BG79" s="116" t="str">
        <f t="shared" si="297"/>
        <v/>
      </c>
      <c r="BH79" s="116" t="str">
        <f t="shared" si="298"/>
        <v/>
      </c>
      <c r="BI79" s="116" t="str">
        <f t="shared" si="299"/>
        <v/>
      </c>
      <c r="BJ79" s="116" t="str">
        <f t="shared" si="300"/>
        <v/>
      </c>
      <c r="BK79" s="116" t="str">
        <f t="shared" si="301"/>
        <v/>
      </c>
      <c r="BL79" s="116" t="str">
        <f t="shared" si="302"/>
        <v/>
      </c>
      <c r="BM79" s="116" t="str">
        <f t="shared" si="303"/>
        <v/>
      </c>
      <c r="BN79" s="116" t="str">
        <f t="shared" si="304"/>
        <v/>
      </c>
      <c r="BO79" s="116" t="str">
        <f t="shared" si="305"/>
        <v/>
      </c>
      <c r="BP79" s="83"/>
      <c r="BQ79" s="83"/>
      <c r="BR79" s="64" t="b">
        <f t="shared" ref="BR79:BR104" si="310">IF($A79&lt;&gt;"",IF(BD79&lt;&gt;"",IF(ABS($A79)=ABS(LEFT(BD79,2)),35*$X79,-1*$X79),0))</f>
        <v>0</v>
      </c>
      <c r="BS79" s="64" t="b">
        <f t="shared" ref="BS79:BS104" si="311">IF($A79&lt;&gt;"",IF(BE79&lt;&gt;"",IF(ABS($A79)=ABS(LEFT(BE79,2)),35*$X79,-1*$X79),0))</f>
        <v>0</v>
      </c>
      <c r="BT79" s="64" t="b">
        <f t="shared" ref="BT79:BT104" si="312">IF($A79&lt;&gt;"",IF(BF79&lt;&gt;"",IF(ABS($A79)=ABS(LEFT(BF79,2)),35*$X79,-1*$X79),0))</f>
        <v>0</v>
      </c>
      <c r="BU79" s="64" t="b">
        <f t="shared" ref="BU79:BU104" si="313">IF($A79&lt;&gt;"",IF(BG79&lt;&gt;"",IF(ABS($A79)=ABS(LEFT(BG79,2)),35*$X79,-1*$X79),0))</f>
        <v>0</v>
      </c>
      <c r="BV79" s="64" t="b">
        <f t="shared" ref="BV79:BV104" si="314">IF($A79&lt;&gt;"",IF(BH79&lt;&gt;"",IF(ABS($A79)=ABS(LEFT(BH79,2)),35*$X79,-1*$X79),0))</f>
        <v>0</v>
      </c>
      <c r="BW79" s="64" t="b">
        <f t="shared" ref="BW79:BW104" si="315">IF($A79&lt;&gt;"",IF(BI79&lt;&gt;"",IF(ABS($A79)=ABS(LEFT(BI79,2)),35*$X79,-1*$X79),0))</f>
        <v>0</v>
      </c>
      <c r="BX79" s="64" t="b">
        <f t="shared" ref="BX79:BX104" si="316">IF($A79&lt;&gt;"",IF(BJ79&lt;&gt;"",IF(ABS($A79)=ABS(LEFT(BJ79,2)),35*$X79,-1*$X79),0))</f>
        <v>0</v>
      </c>
      <c r="BY79" s="64" t="b">
        <f t="shared" ref="BY79:BY104" si="317">IF($A79&lt;&gt;"",IF(BK79&lt;&gt;"",IF(ABS($A79)=ABS(LEFT(BK79,2)),35*$X79,-1*$X79),0))</f>
        <v>0</v>
      </c>
      <c r="BZ79" s="64" t="b">
        <f t="shared" ref="BZ79:BZ104" si="318">IF($A79&lt;&gt;"",IF(BL79&lt;&gt;"",IF(ABS($A79)=ABS(LEFT(BL79,2)),35*$X79,-1*$X79),0))</f>
        <v>0</v>
      </c>
      <c r="CA79" s="64" t="b">
        <f t="shared" ref="CA79:CA104" si="319">IF($A79&lt;&gt;"",IF(BM79&lt;&gt;"",IF(ABS($A79)=ABS(LEFT(BM79,2)),35*$X79,-1*$X79),0))</f>
        <v>0</v>
      </c>
      <c r="CB79" s="64" t="b">
        <f t="shared" ref="CB79:CB104" si="320">IF($A79&lt;&gt;"",IF(BN79&lt;&gt;"",IF(ABS($A79)=ABS(LEFT(BN79,2)),35*$X79,-1*$X79),0))</f>
        <v>0</v>
      </c>
      <c r="CC79" s="64" t="b">
        <f t="shared" ref="CC79:CC104" si="321">IF($A79&lt;&gt;"",IF(BO79&lt;&gt;"",IF(ABS($A79)=ABS(LEFT(BO79,2)),35*$X79,-1*$X79),0))</f>
        <v>0</v>
      </c>
      <c r="CD79" s="64" t="b">
        <f t="shared" ref="CD79:CD104" si="322">IF($A79&lt;&gt;"",IF(BP79&lt;&gt;"",IF(ABS($A79)=ABS(LEFT(BP79,2)),35*$X79,-1*$X79),0))</f>
        <v>0</v>
      </c>
      <c r="CE79" s="64" t="b">
        <f t="shared" ref="CE79:CE104" si="323">IF($A79&lt;&gt;"",IF(BQ79&lt;&gt;"",IF(ABS($A79)=ABS(LEFT(BQ79,2)),35*$X79,-1*$X79),0))</f>
        <v>0</v>
      </c>
      <c r="CF79" s="99">
        <f t="shared" si="280"/>
        <v>0</v>
      </c>
      <c r="CG79" s="13">
        <f t="shared" ref="CG79:CG105" si="324">IF($A79&lt;&gt;"",IF(OR($CJ78&lt;&gt;0,$CK78&lt;&gt;0),0,SUM(BR79:CC79)),0)</f>
        <v>0</v>
      </c>
      <c r="CH79" s="11">
        <f t="shared" si="307"/>
        <v>0</v>
      </c>
      <c r="CI79" s="11">
        <f t="shared" si="261"/>
        <v>0</v>
      </c>
      <c r="CJ79" s="61">
        <f t="shared" ref="CJ79:CJ104" si="325">IF($A79&lt;&gt;"",IF(CJ78&gt;0,CJ78,IF(AND($CL$1=2,S79="N"),"Profit Target",IF(CI79&gt;=$BA$1,"Profit Target",0))),0)</f>
        <v>0</v>
      </c>
      <c r="CK79" s="61">
        <f t="shared" si="262"/>
        <v>0</v>
      </c>
      <c r="CL79" s="61">
        <f t="shared" si="263"/>
        <v>0</v>
      </c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DB79" s="5"/>
      <c r="DC79"/>
      <c r="DD79"/>
      <c r="DE79" s="86"/>
      <c r="DF79"/>
      <c r="DG79"/>
      <c r="DH79"/>
      <c r="DI79" s="37"/>
      <c r="DJ79" s="7"/>
      <c r="DK79"/>
      <c r="DL79"/>
      <c r="DM79"/>
      <c r="DN79"/>
      <c r="DO79"/>
      <c r="DP79"/>
      <c r="DQ79"/>
      <c r="DR79"/>
      <c r="DS79"/>
      <c r="DT79"/>
      <c r="DU79"/>
      <c r="DV79"/>
      <c r="DW79" s="7"/>
      <c r="DX79"/>
      <c r="DY79"/>
      <c r="DZ79"/>
      <c r="EA79"/>
      <c r="EB79"/>
      <c r="EC79"/>
      <c r="ED79" s="10">
        <f t="shared" ca="1" si="257"/>
        <v>25</v>
      </c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</row>
    <row r="80" spans="1:154" x14ac:dyDescent="0.2">
      <c r="A80" s="79"/>
      <c r="B80" s="65" t="str">
        <f t="shared" si="254"/>
        <v/>
      </c>
      <c r="C80" s="7" t="str">
        <f t="shared" si="226"/>
        <v/>
      </c>
      <c r="D80" s="64">
        <f t="shared" si="227"/>
        <v>0</v>
      </c>
      <c r="E80" s="7" t="str">
        <f t="shared" si="255"/>
        <v>,,,,,,,,,,,,</v>
      </c>
      <c r="F80" s="75" t="str">
        <f t="shared" si="256"/>
        <v/>
      </c>
      <c r="G80" s="150" t="str">
        <f>IF(COUNTIF($F$5:$F80,"0")=0,"X","No")</f>
        <v>X</v>
      </c>
      <c r="H80" s="150" t="str">
        <f>IF(COUNTIF($F$5:$F80,"1")=0,"X","No")</f>
        <v>X</v>
      </c>
      <c r="I80" s="150" t="str">
        <f>IF(COUNTIF($F$5:$F80,"2")=0,"X","No")</f>
        <v>X</v>
      </c>
      <c r="J80" s="150" t="str">
        <f>IF(COUNTIF($F$5:$F80,"3")=0,"X","No")</f>
        <v>X</v>
      </c>
      <c r="K80" s="150" t="str">
        <f>IF(COUNTIF($F$5:$F80,"4")=0,"X","No")</f>
        <v>X</v>
      </c>
      <c r="L80" s="150" t="str">
        <f>IF(COUNTIF($F$5:$F80,"5")=0,"X","No")</f>
        <v>X</v>
      </c>
      <c r="M80" s="150" t="str">
        <f>IF(COUNTIF($F$5:$F80,"6")=0,"X","No")</f>
        <v>X</v>
      </c>
      <c r="N80" s="150" t="str">
        <f>IF(COUNTIF($F$5:$F80,"7")=0,"X","No")</f>
        <v>X</v>
      </c>
      <c r="O80" s="150" t="str">
        <f>IF(COUNTIF($F$5:$F80,"8")=0,"X","No")</f>
        <v>X</v>
      </c>
      <c r="P80" s="150" t="str">
        <f>IF(COUNTIF($F$5:$F80,"9")=0,"X","No")</f>
        <v>X</v>
      </c>
      <c r="Q80" s="159">
        <f t="shared" si="258"/>
        <v>10</v>
      </c>
      <c r="R80" s="161">
        <f t="shared" si="259"/>
        <v>0</v>
      </c>
      <c r="S80" s="161" t="str">
        <f t="shared" si="306"/>
        <v>Y</v>
      </c>
      <c r="T80" s="143" t="str">
        <f>IF($A79&lt;&gt;"",COUNTIF($F$75:F80,F80),"")</f>
        <v/>
      </c>
      <c r="U80" s="144" t="str">
        <f t="shared" si="260"/>
        <v/>
      </c>
      <c r="V80" s="64" t="str">
        <f t="shared" si="264"/>
        <v/>
      </c>
      <c r="W80" s="117" t="str">
        <f t="shared" si="281"/>
        <v/>
      </c>
      <c r="X80" s="99" t="str">
        <f t="shared" si="308"/>
        <v/>
      </c>
      <c r="Y80" s="116" t="str">
        <f t="shared" si="282"/>
        <v/>
      </c>
      <c r="Z80" s="116" t="str">
        <f t="shared" si="283"/>
        <v/>
      </c>
      <c r="AA80" s="116" t="str">
        <f t="shared" si="284"/>
        <v/>
      </c>
      <c r="AB80" s="116" t="str">
        <f t="shared" si="285"/>
        <v/>
      </c>
      <c r="AC80" s="116" t="str">
        <f t="shared" si="286"/>
        <v/>
      </c>
      <c r="AD80" s="116" t="str">
        <f t="shared" si="287"/>
        <v/>
      </c>
      <c r="AE80" s="116" t="str">
        <f t="shared" si="288"/>
        <v/>
      </c>
      <c r="AF80" s="116" t="str">
        <f t="shared" si="289"/>
        <v/>
      </c>
      <c r="AG80" s="116" t="str">
        <f t="shared" si="290"/>
        <v/>
      </c>
      <c r="AH80" s="116" t="str">
        <f t="shared" si="291"/>
        <v/>
      </c>
      <c r="AI80" s="116" t="str">
        <f t="shared" si="292"/>
        <v/>
      </c>
      <c r="AJ80" s="116" t="str">
        <f t="shared" si="293"/>
        <v/>
      </c>
      <c r="AK80" s="83"/>
      <c r="AL80" s="83"/>
      <c r="AM80" s="64" t="b">
        <f t="shared" si="265"/>
        <v>0</v>
      </c>
      <c r="AN80" s="64" t="b">
        <f t="shared" si="266"/>
        <v>0</v>
      </c>
      <c r="AO80" s="64" t="b">
        <f t="shared" si="267"/>
        <v>0</v>
      </c>
      <c r="AP80" s="64" t="b">
        <f t="shared" si="268"/>
        <v>0</v>
      </c>
      <c r="AQ80" s="64" t="b">
        <f t="shared" si="269"/>
        <v>0</v>
      </c>
      <c r="AR80" s="64" t="b">
        <f t="shared" si="270"/>
        <v>0</v>
      </c>
      <c r="AS80" s="64" t="b">
        <f t="shared" si="271"/>
        <v>0</v>
      </c>
      <c r="AT80" s="64" t="b">
        <f t="shared" si="272"/>
        <v>0</v>
      </c>
      <c r="AU80" s="64" t="b">
        <f t="shared" si="273"/>
        <v>0</v>
      </c>
      <c r="AV80" s="64" t="b">
        <f t="shared" si="274"/>
        <v>0</v>
      </c>
      <c r="AW80" s="64" t="b">
        <f t="shared" si="275"/>
        <v>0</v>
      </c>
      <c r="AX80" s="64" t="b">
        <f t="shared" si="276"/>
        <v>0</v>
      </c>
      <c r="AY80" s="64" t="b">
        <f t="shared" si="277"/>
        <v>0</v>
      </c>
      <c r="AZ80" s="64" t="b">
        <f t="shared" si="278"/>
        <v>0</v>
      </c>
      <c r="BA80" s="13">
        <f t="shared" si="279"/>
        <v>0</v>
      </c>
      <c r="BB80" s="65">
        <f t="shared" si="228"/>
        <v>1</v>
      </c>
      <c r="BC80" s="122" t="str">
        <f t="shared" si="309"/>
        <v/>
      </c>
      <c r="BD80" s="116" t="str">
        <f t="shared" si="294"/>
        <v/>
      </c>
      <c r="BE80" s="116" t="str">
        <f t="shared" si="295"/>
        <v/>
      </c>
      <c r="BF80" s="116" t="str">
        <f t="shared" si="296"/>
        <v/>
      </c>
      <c r="BG80" s="116" t="str">
        <f t="shared" si="297"/>
        <v/>
      </c>
      <c r="BH80" s="116" t="str">
        <f t="shared" si="298"/>
        <v/>
      </c>
      <c r="BI80" s="116" t="str">
        <f t="shared" si="299"/>
        <v/>
      </c>
      <c r="BJ80" s="116" t="str">
        <f t="shared" si="300"/>
        <v/>
      </c>
      <c r="BK80" s="116" t="str">
        <f t="shared" si="301"/>
        <v/>
      </c>
      <c r="BL80" s="116" t="str">
        <f t="shared" si="302"/>
        <v/>
      </c>
      <c r="BM80" s="116" t="str">
        <f t="shared" si="303"/>
        <v/>
      </c>
      <c r="BN80" s="116" t="str">
        <f t="shared" si="304"/>
        <v/>
      </c>
      <c r="BO80" s="116" t="str">
        <f t="shared" si="305"/>
        <v/>
      </c>
      <c r="BP80" s="83"/>
      <c r="BQ80" s="83"/>
      <c r="BR80" s="64" t="b">
        <f t="shared" si="310"/>
        <v>0</v>
      </c>
      <c r="BS80" s="64" t="b">
        <f t="shared" si="311"/>
        <v>0</v>
      </c>
      <c r="BT80" s="64" t="b">
        <f t="shared" si="312"/>
        <v>0</v>
      </c>
      <c r="BU80" s="64" t="b">
        <f t="shared" si="313"/>
        <v>0</v>
      </c>
      <c r="BV80" s="64" t="b">
        <f t="shared" si="314"/>
        <v>0</v>
      </c>
      <c r="BW80" s="64" t="b">
        <f t="shared" si="315"/>
        <v>0</v>
      </c>
      <c r="BX80" s="64" t="b">
        <f t="shared" si="316"/>
        <v>0</v>
      </c>
      <c r="BY80" s="64" t="b">
        <f t="shared" si="317"/>
        <v>0</v>
      </c>
      <c r="BZ80" s="64" t="b">
        <f t="shared" si="318"/>
        <v>0</v>
      </c>
      <c r="CA80" s="64" t="b">
        <f t="shared" si="319"/>
        <v>0</v>
      </c>
      <c r="CB80" s="64" t="b">
        <f t="shared" si="320"/>
        <v>0</v>
      </c>
      <c r="CC80" s="64" t="b">
        <f t="shared" si="321"/>
        <v>0</v>
      </c>
      <c r="CD80" s="64" t="b">
        <f t="shared" si="322"/>
        <v>0</v>
      </c>
      <c r="CE80" s="64" t="b">
        <f t="shared" si="323"/>
        <v>0</v>
      </c>
      <c r="CF80" s="99">
        <f t="shared" si="280"/>
        <v>0</v>
      </c>
      <c r="CG80" s="13">
        <f t="shared" si="324"/>
        <v>0</v>
      </c>
      <c r="CH80" s="11">
        <f t="shared" si="307"/>
        <v>0</v>
      </c>
      <c r="CI80" s="11">
        <f t="shared" si="261"/>
        <v>0</v>
      </c>
      <c r="CJ80" s="61">
        <f t="shared" si="325"/>
        <v>0</v>
      </c>
      <c r="CK80" s="61">
        <f t="shared" si="262"/>
        <v>0</v>
      </c>
      <c r="CL80" s="61">
        <f t="shared" si="263"/>
        <v>0</v>
      </c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DB80" s="5"/>
      <c r="DC80"/>
      <c r="DD80"/>
      <c r="DE80" s="86"/>
      <c r="DF80"/>
      <c r="DG80"/>
      <c r="DH80"/>
      <c r="DI80" s="37"/>
      <c r="DJ80" s="7"/>
      <c r="DK80"/>
      <c r="DL80"/>
      <c r="DM80"/>
      <c r="DN80"/>
      <c r="DO80"/>
      <c r="DP80"/>
      <c r="DQ80"/>
      <c r="DR80"/>
      <c r="DS80"/>
      <c r="DT80"/>
      <c r="DU80"/>
      <c r="DV80"/>
      <c r="DW80" s="7"/>
      <c r="DX80"/>
      <c r="DY80"/>
      <c r="DZ80"/>
      <c r="EA80"/>
      <c r="EB80"/>
      <c r="EC80"/>
      <c r="ED80" s="10">
        <f t="shared" ca="1" si="257"/>
        <v>21</v>
      </c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</row>
    <row r="81" spans="1:154" x14ac:dyDescent="0.2">
      <c r="A81" s="79"/>
      <c r="B81" s="65" t="str">
        <f t="shared" si="254"/>
        <v/>
      </c>
      <c r="C81" s="7" t="str">
        <f t="shared" si="226"/>
        <v/>
      </c>
      <c r="D81" s="64">
        <f t="shared" si="227"/>
        <v>0</v>
      </c>
      <c r="E81" s="7" t="str">
        <f t="shared" si="255"/>
        <v>,,,,,,,,,,,,</v>
      </c>
      <c r="F81" s="75" t="str">
        <f t="shared" si="256"/>
        <v/>
      </c>
      <c r="G81" s="150" t="str">
        <f>IF(COUNTIF($F$5:$F81,"0")=0,"X","No")</f>
        <v>X</v>
      </c>
      <c r="H81" s="150" t="str">
        <f>IF(COUNTIF($F$5:$F81,"1")=0,"X","No")</f>
        <v>X</v>
      </c>
      <c r="I81" s="150" t="str">
        <f>IF(COUNTIF($F$5:$F81,"2")=0,"X","No")</f>
        <v>X</v>
      </c>
      <c r="J81" s="150" t="str">
        <f>IF(COUNTIF($F$5:$F81,"3")=0,"X","No")</f>
        <v>X</v>
      </c>
      <c r="K81" s="150" t="str">
        <f>IF(COUNTIF($F$5:$F81,"4")=0,"X","No")</f>
        <v>X</v>
      </c>
      <c r="L81" s="150" t="str">
        <f>IF(COUNTIF($F$5:$F81,"5")=0,"X","No")</f>
        <v>X</v>
      </c>
      <c r="M81" s="150" t="str">
        <f>IF(COUNTIF($F$5:$F81,"6")=0,"X","No")</f>
        <v>X</v>
      </c>
      <c r="N81" s="150" t="str">
        <f>IF(COUNTIF($F$5:$F81,"7")=0,"X","No")</f>
        <v>X</v>
      </c>
      <c r="O81" s="150" t="str">
        <f>IF(COUNTIF($F$5:$F81,"8")=0,"X","No")</f>
        <v>X</v>
      </c>
      <c r="P81" s="150" t="str">
        <f>IF(COUNTIF($F$5:$F81,"9")=0,"X","No")</f>
        <v>X</v>
      </c>
      <c r="Q81" s="159">
        <f t="shared" si="258"/>
        <v>10</v>
      </c>
      <c r="R81" s="161">
        <f t="shared" si="259"/>
        <v>0</v>
      </c>
      <c r="S81" s="161" t="str">
        <f t="shared" si="306"/>
        <v>Y</v>
      </c>
      <c r="T81" s="143" t="str">
        <f>IF($A80&lt;&gt;"",COUNTIF($F$75:F81,F81),"")</f>
        <v/>
      </c>
      <c r="U81" s="144" t="str">
        <f t="shared" si="260"/>
        <v/>
      </c>
      <c r="V81" s="64" t="str">
        <f t="shared" si="264"/>
        <v/>
      </c>
      <c r="W81" s="117" t="str">
        <f t="shared" si="281"/>
        <v/>
      </c>
      <c r="X81" s="99" t="str">
        <f t="shared" si="308"/>
        <v/>
      </c>
      <c r="Y81" s="116" t="str">
        <f t="shared" si="282"/>
        <v/>
      </c>
      <c r="Z81" s="116" t="str">
        <f t="shared" si="283"/>
        <v/>
      </c>
      <c r="AA81" s="116" t="str">
        <f t="shared" si="284"/>
        <v/>
      </c>
      <c r="AB81" s="116" t="str">
        <f t="shared" si="285"/>
        <v/>
      </c>
      <c r="AC81" s="116" t="str">
        <f t="shared" si="286"/>
        <v/>
      </c>
      <c r="AD81" s="116" t="str">
        <f t="shared" si="287"/>
        <v/>
      </c>
      <c r="AE81" s="116" t="str">
        <f t="shared" si="288"/>
        <v/>
      </c>
      <c r="AF81" s="116" t="str">
        <f t="shared" si="289"/>
        <v/>
      </c>
      <c r="AG81" s="116" t="str">
        <f t="shared" si="290"/>
        <v/>
      </c>
      <c r="AH81" s="116" t="str">
        <f t="shared" si="291"/>
        <v/>
      </c>
      <c r="AI81" s="116" t="str">
        <f t="shared" si="292"/>
        <v/>
      </c>
      <c r="AJ81" s="116" t="str">
        <f t="shared" si="293"/>
        <v/>
      </c>
      <c r="AK81" s="83"/>
      <c r="AL81" s="83"/>
      <c r="AM81" s="64" t="b">
        <f t="shared" si="265"/>
        <v>0</v>
      </c>
      <c r="AN81" s="64" t="b">
        <f t="shared" si="266"/>
        <v>0</v>
      </c>
      <c r="AO81" s="64" t="b">
        <f t="shared" si="267"/>
        <v>0</v>
      </c>
      <c r="AP81" s="64" t="b">
        <f t="shared" si="268"/>
        <v>0</v>
      </c>
      <c r="AQ81" s="64" t="b">
        <f t="shared" si="269"/>
        <v>0</v>
      </c>
      <c r="AR81" s="64" t="b">
        <f t="shared" si="270"/>
        <v>0</v>
      </c>
      <c r="AS81" s="64" t="b">
        <f t="shared" si="271"/>
        <v>0</v>
      </c>
      <c r="AT81" s="64" t="b">
        <f t="shared" si="272"/>
        <v>0</v>
      </c>
      <c r="AU81" s="64" t="b">
        <f t="shared" si="273"/>
        <v>0</v>
      </c>
      <c r="AV81" s="64" t="b">
        <f t="shared" si="274"/>
        <v>0</v>
      </c>
      <c r="AW81" s="64" t="b">
        <f t="shared" si="275"/>
        <v>0</v>
      </c>
      <c r="AX81" s="64" t="b">
        <f t="shared" si="276"/>
        <v>0</v>
      </c>
      <c r="AY81" s="64" t="b">
        <f t="shared" si="277"/>
        <v>0</v>
      </c>
      <c r="AZ81" s="64" t="b">
        <f t="shared" si="278"/>
        <v>0</v>
      </c>
      <c r="BA81" s="13">
        <f t="shared" si="279"/>
        <v>0</v>
      </c>
      <c r="BB81" s="65">
        <f t="shared" si="228"/>
        <v>1</v>
      </c>
      <c r="BC81" s="122" t="str">
        <f t="shared" si="309"/>
        <v/>
      </c>
      <c r="BD81" s="116" t="str">
        <f t="shared" si="294"/>
        <v/>
      </c>
      <c r="BE81" s="116" t="str">
        <f t="shared" si="295"/>
        <v/>
      </c>
      <c r="BF81" s="116" t="str">
        <f t="shared" si="296"/>
        <v/>
      </c>
      <c r="BG81" s="116" t="str">
        <f t="shared" si="297"/>
        <v/>
      </c>
      <c r="BH81" s="116" t="str">
        <f t="shared" si="298"/>
        <v/>
      </c>
      <c r="BI81" s="116" t="str">
        <f t="shared" si="299"/>
        <v/>
      </c>
      <c r="BJ81" s="116" t="str">
        <f t="shared" si="300"/>
        <v/>
      </c>
      <c r="BK81" s="116" t="str">
        <f t="shared" si="301"/>
        <v/>
      </c>
      <c r="BL81" s="116" t="str">
        <f t="shared" si="302"/>
        <v/>
      </c>
      <c r="BM81" s="116" t="str">
        <f t="shared" si="303"/>
        <v/>
      </c>
      <c r="BN81" s="116" t="str">
        <f t="shared" si="304"/>
        <v/>
      </c>
      <c r="BO81" s="116" t="str">
        <f t="shared" si="305"/>
        <v/>
      </c>
      <c r="BP81" s="83"/>
      <c r="BQ81" s="83"/>
      <c r="BR81" s="64" t="b">
        <f t="shared" si="310"/>
        <v>0</v>
      </c>
      <c r="BS81" s="64" t="b">
        <f t="shared" si="311"/>
        <v>0</v>
      </c>
      <c r="BT81" s="64" t="b">
        <f t="shared" si="312"/>
        <v>0</v>
      </c>
      <c r="BU81" s="64" t="b">
        <f t="shared" si="313"/>
        <v>0</v>
      </c>
      <c r="BV81" s="64" t="b">
        <f t="shared" si="314"/>
        <v>0</v>
      </c>
      <c r="BW81" s="64" t="b">
        <f t="shared" si="315"/>
        <v>0</v>
      </c>
      <c r="BX81" s="64" t="b">
        <f t="shared" si="316"/>
        <v>0</v>
      </c>
      <c r="BY81" s="64" t="b">
        <f t="shared" si="317"/>
        <v>0</v>
      </c>
      <c r="BZ81" s="64" t="b">
        <f t="shared" si="318"/>
        <v>0</v>
      </c>
      <c r="CA81" s="64" t="b">
        <f t="shared" si="319"/>
        <v>0</v>
      </c>
      <c r="CB81" s="64" t="b">
        <f t="shared" si="320"/>
        <v>0</v>
      </c>
      <c r="CC81" s="64" t="b">
        <f t="shared" si="321"/>
        <v>0</v>
      </c>
      <c r="CD81" s="64" t="b">
        <f t="shared" si="322"/>
        <v>0</v>
      </c>
      <c r="CE81" s="64" t="b">
        <f t="shared" si="323"/>
        <v>0</v>
      </c>
      <c r="CF81" s="99">
        <f t="shared" si="280"/>
        <v>0</v>
      </c>
      <c r="CG81" s="13">
        <f t="shared" si="324"/>
        <v>0</v>
      </c>
      <c r="CH81" s="11">
        <f t="shared" si="307"/>
        <v>0</v>
      </c>
      <c r="CI81" s="11">
        <f t="shared" si="261"/>
        <v>0</v>
      </c>
      <c r="CJ81" s="61">
        <f t="shared" si="325"/>
        <v>0</v>
      </c>
      <c r="CK81" s="61">
        <f t="shared" si="262"/>
        <v>0</v>
      </c>
      <c r="CL81" s="61">
        <f t="shared" si="263"/>
        <v>0</v>
      </c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DB81" s="5"/>
      <c r="DC81"/>
      <c r="DD81"/>
      <c r="DE81" s="86"/>
      <c r="DF81"/>
      <c r="DG81"/>
      <c r="DH81"/>
      <c r="DI81" s="37"/>
      <c r="DJ81" s="7"/>
      <c r="DK81"/>
      <c r="DL81"/>
      <c r="DM81"/>
      <c r="DN81"/>
      <c r="DO81"/>
      <c r="DP81"/>
      <c r="DQ81"/>
      <c r="DR81"/>
      <c r="DS81"/>
      <c r="DT81"/>
      <c r="DU81"/>
      <c r="DV81"/>
      <c r="DW81" s="7"/>
      <c r="DX81"/>
      <c r="DY81"/>
      <c r="DZ81"/>
      <c r="EA81"/>
      <c r="EB81"/>
      <c r="EC81"/>
      <c r="ED81" s="10">
        <f t="shared" ca="1" si="257"/>
        <v>29</v>
      </c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</row>
    <row r="82" spans="1:154" x14ac:dyDescent="0.2">
      <c r="A82" s="79"/>
      <c r="B82" s="65" t="str">
        <f t="shared" si="254"/>
        <v/>
      </c>
      <c r="C82" s="7" t="str">
        <f t="shared" si="226"/>
        <v/>
      </c>
      <c r="D82" s="64">
        <f t="shared" si="227"/>
        <v>0</v>
      </c>
      <c r="E82" s="7" t="str">
        <f t="shared" si="255"/>
        <v>,,,,,,,,,,,,</v>
      </c>
      <c r="F82" s="75" t="str">
        <f t="shared" si="256"/>
        <v/>
      </c>
      <c r="G82" s="150" t="str">
        <f>IF(COUNTIF($F$5:$F82,"0")=0,"X","No")</f>
        <v>X</v>
      </c>
      <c r="H82" s="150" t="str">
        <f>IF(COUNTIF($F$5:$F82,"1")=0,"X","No")</f>
        <v>X</v>
      </c>
      <c r="I82" s="150" t="str">
        <f>IF(COUNTIF($F$5:$F82,"2")=0,"X","No")</f>
        <v>X</v>
      </c>
      <c r="J82" s="150" t="str">
        <f>IF(COUNTIF($F$5:$F82,"3")=0,"X","No")</f>
        <v>X</v>
      </c>
      <c r="K82" s="150" t="str">
        <f>IF(COUNTIF($F$5:$F82,"4")=0,"X","No")</f>
        <v>X</v>
      </c>
      <c r="L82" s="150" t="str">
        <f>IF(COUNTIF($F$5:$F82,"5")=0,"X","No")</f>
        <v>X</v>
      </c>
      <c r="M82" s="150" t="str">
        <f>IF(COUNTIF($F$5:$F82,"6")=0,"X","No")</f>
        <v>X</v>
      </c>
      <c r="N82" s="150" t="str">
        <f>IF(COUNTIF($F$5:$F82,"7")=0,"X","No")</f>
        <v>X</v>
      </c>
      <c r="O82" s="150" t="str">
        <f>IF(COUNTIF($F$5:$F82,"8")=0,"X","No")</f>
        <v>X</v>
      </c>
      <c r="P82" s="150" t="str">
        <f>IF(COUNTIF($F$5:$F82,"9")=0,"X","No")</f>
        <v>X</v>
      </c>
      <c r="Q82" s="159">
        <f t="shared" si="258"/>
        <v>10</v>
      </c>
      <c r="R82" s="161">
        <f t="shared" si="259"/>
        <v>0</v>
      </c>
      <c r="S82" s="161" t="str">
        <f t="shared" si="306"/>
        <v>Y</v>
      </c>
      <c r="T82" s="143" t="str">
        <f>IF($A81&lt;&gt;"",COUNTIF($F$75:F82,F82),"")</f>
        <v/>
      </c>
      <c r="U82" s="144" t="str">
        <f t="shared" si="260"/>
        <v/>
      </c>
      <c r="V82" s="64" t="str">
        <f t="shared" si="264"/>
        <v/>
      </c>
      <c r="W82" s="117" t="str">
        <f t="shared" si="281"/>
        <v/>
      </c>
      <c r="X82" s="99" t="str">
        <f t="shared" si="308"/>
        <v/>
      </c>
      <c r="Y82" s="116" t="str">
        <f t="shared" si="282"/>
        <v/>
      </c>
      <c r="Z82" s="116" t="str">
        <f t="shared" si="283"/>
        <v/>
      </c>
      <c r="AA82" s="116" t="str">
        <f t="shared" si="284"/>
        <v/>
      </c>
      <c r="AB82" s="116" t="str">
        <f t="shared" si="285"/>
        <v/>
      </c>
      <c r="AC82" s="116" t="str">
        <f t="shared" si="286"/>
        <v/>
      </c>
      <c r="AD82" s="116" t="str">
        <f t="shared" si="287"/>
        <v/>
      </c>
      <c r="AE82" s="116" t="str">
        <f t="shared" si="288"/>
        <v/>
      </c>
      <c r="AF82" s="116" t="str">
        <f t="shared" si="289"/>
        <v/>
      </c>
      <c r="AG82" s="116" t="str">
        <f t="shared" si="290"/>
        <v/>
      </c>
      <c r="AH82" s="116" t="str">
        <f t="shared" si="291"/>
        <v/>
      </c>
      <c r="AI82" s="116" t="str">
        <f t="shared" si="292"/>
        <v/>
      </c>
      <c r="AJ82" s="116" t="str">
        <f t="shared" si="293"/>
        <v/>
      </c>
      <c r="AK82" s="83"/>
      <c r="AL82" s="83"/>
      <c r="AM82" s="64" t="b">
        <f t="shared" si="265"/>
        <v>0</v>
      </c>
      <c r="AN82" s="64" t="b">
        <f t="shared" si="266"/>
        <v>0</v>
      </c>
      <c r="AO82" s="64" t="b">
        <f t="shared" si="267"/>
        <v>0</v>
      </c>
      <c r="AP82" s="64" t="b">
        <f t="shared" si="268"/>
        <v>0</v>
      </c>
      <c r="AQ82" s="64" t="b">
        <f t="shared" si="269"/>
        <v>0</v>
      </c>
      <c r="AR82" s="64" t="b">
        <f t="shared" si="270"/>
        <v>0</v>
      </c>
      <c r="AS82" s="64" t="b">
        <f t="shared" si="271"/>
        <v>0</v>
      </c>
      <c r="AT82" s="64" t="b">
        <f t="shared" si="272"/>
        <v>0</v>
      </c>
      <c r="AU82" s="64" t="b">
        <f t="shared" si="273"/>
        <v>0</v>
      </c>
      <c r="AV82" s="64" t="b">
        <f t="shared" si="274"/>
        <v>0</v>
      </c>
      <c r="AW82" s="64" t="b">
        <f t="shared" si="275"/>
        <v>0</v>
      </c>
      <c r="AX82" s="64" t="b">
        <f t="shared" si="276"/>
        <v>0</v>
      </c>
      <c r="AY82" s="64" t="b">
        <f t="shared" si="277"/>
        <v>0</v>
      </c>
      <c r="AZ82" s="64" t="b">
        <f t="shared" si="278"/>
        <v>0</v>
      </c>
      <c r="BA82" s="13">
        <f t="shared" si="279"/>
        <v>0</v>
      </c>
      <c r="BB82" s="65">
        <f t="shared" si="228"/>
        <v>1</v>
      </c>
      <c r="BC82" s="122" t="str">
        <f t="shared" si="309"/>
        <v/>
      </c>
      <c r="BD82" s="116" t="str">
        <f t="shared" si="294"/>
        <v/>
      </c>
      <c r="BE82" s="116" t="str">
        <f t="shared" si="295"/>
        <v/>
      </c>
      <c r="BF82" s="116" t="str">
        <f t="shared" si="296"/>
        <v/>
      </c>
      <c r="BG82" s="116" t="str">
        <f t="shared" si="297"/>
        <v/>
      </c>
      <c r="BH82" s="116" t="str">
        <f t="shared" si="298"/>
        <v/>
      </c>
      <c r="BI82" s="116" t="str">
        <f t="shared" si="299"/>
        <v/>
      </c>
      <c r="BJ82" s="116" t="str">
        <f t="shared" si="300"/>
        <v/>
      </c>
      <c r="BK82" s="116" t="str">
        <f t="shared" si="301"/>
        <v/>
      </c>
      <c r="BL82" s="116" t="str">
        <f t="shared" si="302"/>
        <v/>
      </c>
      <c r="BM82" s="116" t="str">
        <f t="shared" si="303"/>
        <v/>
      </c>
      <c r="BN82" s="116" t="str">
        <f t="shared" si="304"/>
        <v/>
      </c>
      <c r="BO82" s="116" t="str">
        <f t="shared" si="305"/>
        <v/>
      </c>
      <c r="BP82" s="83"/>
      <c r="BQ82" s="83"/>
      <c r="BR82" s="64" t="b">
        <f t="shared" si="310"/>
        <v>0</v>
      </c>
      <c r="BS82" s="64" t="b">
        <f t="shared" si="311"/>
        <v>0</v>
      </c>
      <c r="BT82" s="64" t="b">
        <f t="shared" si="312"/>
        <v>0</v>
      </c>
      <c r="BU82" s="64" t="b">
        <f t="shared" si="313"/>
        <v>0</v>
      </c>
      <c r="BV82" s="64" t="b">
        <f t="shared" si="314"/>
        <v>0</v>
      </c>
      <c r="BW82" s="64" t="b">
        <f t="shared" si="315"/>
        <v>0</v>
      </c>
      <c r="BX82" s="64" t="b">
        <f t="shared" si="316"/>
        <v>0</v>
      </c>
      <c r="BY82" s="64" t="b">
        <f t="shared" si="317"/>
        <v>0</v>
      </c>
      <c r="BZ82" s="64" t="b">
        <f t="shared" si="318"/>
        <v>0</v>
      </c>
      <c r="CA82" s="64" t="b">
        <f t="shared" si="319"/>
        <v>0</v>
      </c>
      <c r="CB82" s="64" t="b">
        <f t="shared" si="320"/>
        <v>0</v>
      </c>
      <c r="CC82" s="64" t="b">
        <f t="shared" si="321"/>
        <v>0</v>
      </c>
      <c r="CD82" s="64" t="b">
        <f t="shared" si="322"/>
        <v>0</v>
      </c>
      <c r="CE82" s="64" t="b">
        <f t="shared" si="323"/>
        <v>0</v>
      </c>
      <c r="CF82" s="99">
        <f t="shared" si="280"/>
        <v>0</v>
      </c>
      <c r="CG82" s="13">
        <f t="shared" si="324"/>
        <v>0</v>
      </c>
      <c r="CH82" s="11">
        <f t="shared" si="307"/>
        <v>0</v>
      </c>
      <c r="CI82" s="11">
        <f t="shared" si="261"/>
        <v>0</v>
      </c>
      <c r="CJ82" s="61">
        <f t="shared" si="325"/>
        <v>0</v>
      </c>
      <c r="CK82" s="61">
        <f t="shared" si="262"/>
        <v>0</v>
      </c>
      <c r="CL82" s="61">
        <f t="shared" si="263"/>
        <v>0</v>
      </c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DB82" s="5"/>
      <c r="DC82"/>
      <c r="DD82"/>
      <c r="DE82" s="86"/>
      <c r="DF82"/>
      <c r="DG82"/>
      <c r="DH82"/>
      <c r="DI82" s="37"/>
      <c r="DJ82" s="7"/>
      <c r="DK82"/>
      <c r="DL82"/>
      <c r="DM82"/>
      <c r="DN82"/>
      <c r="DO82"/>
      <c r="DP82"/>
      <c r="DQ82"/>
      <c r="DR82"/>
      <c r="DS82"/>
      <c r="DT82"/>
      <c r="DU82"/>
      <c r="DV82"/>
      <c r="DW82" s="7"/>
      <c r="DX82"/>
      <c r="DY82"/>
      <c r="DZ82"/>
      <c r="EA82"/>
      <c r="EB82"/>
      <c r="EC82"/>
      <c r="ED82" s="10">
        <f t="shared" ca="1" si="257"/>
        <v>34</v>
      </c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</row>
    <row r="83" spans="1:154" x14ac:dyDescent="0.2">
      <c r="A83" s="79"/>
      <c r="B83" s="65" t="str">
        <f t="shared" si="254"/>
        <v/>
      </c>
      <c r="C83" s="7" t="str">
        <f t="shared" si="226"/>
        <v/>
      </c>
      <c r="D83" s="64">
        <f t="shared" si="227"/>
        <v>0</v>
      </c>
      <c r="E83" s="7" t="str">
        <f t="shared" si="255"/>
        <v>,,,,,,,,,,,,</v>
      </c>
      <c r="F83" s="75" t="str">
        <f t="shared" si="256"/>
        <v/>
      </c>
      <c r="G83" s="150" t="str">
        <f>IF(COUNTIF($F$5:$F83,"0")=0,"X","No")</f>
        <v>X</v>
      </c>
      <c r="H83" s="150" t="str">
        <f>IF(COUNTIF($F$5:$F83,"1")=0,"X","No")</f>
        <v>X</v>
      </c>
      <c r="I83" s="150" t="str">
        <f>IF(COUNTIF($F$5:$F83,"2")=0,"X","No")</f>
        <v>X</v>
      </c>
      <c r="J83" s="150" t="str">
        <f>IF(COUNTIF($F$5:$F83,"3")=0,"X","No")</f>
        <v>X</v>
      </c>
      <c r="K83" s="150" t="str">
        <f>IF(COUNTIF($F$5:$F83,"4")=0,"X","No")</f>
        <v>X</v>
      </c>
      <c r="L83" s="150" t="str">
        <f>IF(COUNTIF($F$5:$F83,"5")=0,"X","No")</f>
        <v>X</v>
      </c>
      <c r="M83" s="150" t="str">
        <f>IF(COUNTIF($F$5:$F83,"6")=0,"X","No")</f>
        <v>X</v>
      </c>
      <c r="N83" s="150" t="str">
        <f>IF(COUNTIF($F$5:$F83,"7")=0,"X","No")</f>
        <v>X</v>
      </c>
      <c r="O83" s="150" t="str">
        <f>IF(COUNTIF($F$5:$F83,"8")=0,"X","No")</f>
        <v>X</v>
      </c>
      <c r="P83" s="150" t="str">
        <f>IF(COUNTIF($F$5:$F83,"9")=0,"X","No")</f>
        <v>X</v>
      </c>
      <c r="Q83" s="159">
        <f t="shared" si="258"/>
        <v>10</v>
      </c>
      <c r="R83" s="161">
        <f t="shared" si="259"/>
        <v>0</v>
      </c>
      <c r="S83" s="161" t="str">
        <f t="shared" si="306"/>
        <v>Y</v>
      </c>
      <c r="T83" s="143" t="str">
        <f>IF($A82&lt;&gt;"",COUNTIF($F$75:F83,F83),"")</f>
        <v/>
      </c>
      <c r="U83" s="144" t="str">
        <f t="shared" si="260"/>
        <v/>
      </c>
      <c r="V83" s="64" t="str">
        <f t="shared" si="264"/>
        <v/>
      </c>
      <c r="W83" s="117" t="str">
        <f t="shared" si="281"/>
        <v/>
      </c>
      <c r="X83" s="99" t="str">
        <f t="shared" si="308"/>
        <v/>
      </c>
      <c r="Y83" s="116" t="str">
        <f t="shared" si="282"/>
        <v/>
      </c>
      <c r="Z83" s="116" t="str">
        <f t="shared" si="283"/>
        <v/>
      </c>
      <c r="AA83" s="116" t="str">
        <f t="shared" si="284"/>
        <v/>
      </c>
      <c r="AB83" s="116" t="str">
        <f t="shared" si="285"/>
        <v/>
      </c>
      <c r="AC83" s="116" t="str">
        <f t="shared" si="286"/>
        <v/>
      </c>
      <c r="AD83" s="116" t="str">
        <f t="shared" si="287"/>
        <v/>
      </c>
      <c r="AE83" s="116" t="str">
        <f t="shared" si="288"/>
        <v/>
      </c>
      <c r="AF83" s="116" t="str">
        <f t="shared" si="289"/>
        <v/>
      </c>
      <c r="AG83" s="116" t="str">
        <f t="shared" si="290"/>
        <v/>
      </c>
      <c r="AH83" s="116" t="str">
        <f t="shared" si="291"/>
        <v/>
      </c>
      <c r="AI83" s="116" t="str">
        <f t="shared" si="292"/>
        <v/>
      </c>
      <c r="AJ83" s="116" t="str">
        <f t="shared" si="293"/>
        <v/>
      </c>
      <c r="AK83" s="83"/>
      <c r="AL83" s="83"/>
      <c r="AM83" s="64" t="b">
        <f t="shared" si="265"/>
        <v>0</v>
      </c>
      <c r="AN83" s="64" t="b">
        <f t="shared" si="266"/>
        <v>0</v>
      </c>
      <c r="AO83" s="64" t="b">
        <f t="shared" si="267"/>
        <v>0</v>
      </c>
      <c r="AP83" s="64" t="b">
        <f t="shared" si="268"/>
        <v>0</v>
      </c>
      <c r="AQ83" s="64" t="b">
        <f t="shared" si="269"/>
        <v>0</v>
      </c>
      <c r="AR83" s="64" t="b">
        <f t="shared" si="270"/>
        <v>0</v>
      </c>
      <c r="AS83" s="64" t="b">
        <f t="shared" si="271"/>
        <v>0</v>
      </c>
      <c r="AT83" s="64" t="b">
        <f t="shared" si="272"/>
        <v>0</v>
      </c>
      <c r="AU83" s="64" t="b">
        <f t="shared" si="273"/>
        <v>0</v>
      </c>
      <c r="AV83" s="64" t="b">
        <f t="shared" si="274"/>
        <v>0</v>
      </c>
      <c r="AW83" s="64" t="b">
        <f t="shared" si="275"/>
        <v>0</v>
      </c>
      <c r="AX83" s="64" t="b">
        <f t="shared" si="276"/>
        <v>0</v>
      </c>
      <c r="AY83" s="64" t="b">
        <f t="shared" si="277"/>
        <v>0</v>
      </c>
      <c r="AZ83" s="64" t="b">
        <f t="shared" si="278"/>
        <v>0</v>
      </c>
      <c r="BA83" s="13">
        <f t="shared" si="279"/>
        <v>0</v>
      </c>
      <c r="BB83" s="65">
        <f t="shared" si="228"/>
        <v>1</v>
      </c>
      <c r="BC83" s="122" t="str">
        <f t="shared" si="309"/>
        <v/>
      </c>
      <c r="BD83" s="116" t="str">
        <f t="shared" si="294"/>
        <v/>
      </c>
      <c r="BE83" s="116" t="str">
        <f t="shared" si="295"/>
        <v/>
      </c>
      <c r="BF83" s="116" t="str">
        <f t="shared" si="296"/>
        <v/>
      </c>
      <c r="BG83" s="116" t="str">
        <f t="shared" si="297"/>
        <v/>
      </c>
      <c r="BH83" s="116" t="str">
        <f t="shared" si="298"/>
        <v/>
      </c>
      <c r="BI83" s="116" t="str">
        <f t="shared" si="299"/>
        <v/>
      </c>
      <c r="BJ83" s="116" t="str">
        <f t="shared" si="300"/>
        <v/>
      </c>
      <c r="BK83" s="116" t="str">
        <f t="shared" si="301"/>
        <v/>
      </c>
      <c r="BL83" s="116" t="str">
        <f t="shared" si="302"/>
        <v/>
      </c>
      <c r="BM83" s="116" t="str">
        <f t="shared" si="303"/>
        <v/>
      </c>
      <c r="BN83" s="116" t="str">
        <f t="shared" si="304"/>
        <v/>
      </c>
      <c r="BO83" s="116" t="str">
        <f t="shared" si="305"/>
        <v/>
      </c>
      <c r="BP83" s="83"/>
      <c r="BQ83" s="83"/>
      <c r="BR83" s="64" t="b">
        <f t="shared" si="310"/>
        <v>0</v>
      </c>
      <c r="BS83" s="64" t="b">
        <f t="shared" si="311"/>
        <v>0</v>
      </c>
      <c r="BT83" s="64" t="b">
        <f t="shared" si="312"/>
        <v>0</v>
      </c>
      <c r="BU83" s="64" t="b">
        <f t="shared" si="313"/>
        <v>0</v>
      </c>
      <c r="BV83" s="64" t="b">
        <f t="shared" si="314"/>
        <v>0</v>
      </c>
      <c r="BW83" s="64" t="b">
        <f t="shared" si="315"/>
        <v>0</v>
      </c>
      <c r="BX83" s="64" t="b">
        <f t="shared" si="316"/>
        <v>0</v>
      </c>
      <c r="BY83" s="64" t="b">
        <f t="shared" si="317"/>
        <v>0</v>
      </c>
      <c r="BZ83" s="64" t="b">
        <f t="shared" si="318"/>
        <v>0</v>
      </c>
      <c r="CA83" s="64" t="b">
        <f t="shared" si="319"/>
        <v>0</v>
      </c>
      <c r="CB83" s="64" t="b">
        <f t="shared" si="320"/>
        <v>0</v>
      </c>
      <c r="CC83" s="64" t="b">
        <f t="shared" si="321"/>
        <v>0</v>
      </c>
      <c r="CD83" s="64" t="b">
        <f t="shared" si="322"/>
        <v>0</v>
      </c>
      <c r="CE83" s="64" t="b">
        <f t="shared" si="323"/>
        <v>0</v>
      </c>
      <c r="CF83" s="99">
        <f t="shared" si="280"/>
        <v>0</v>
      </c>
      <c r="CG83" s="13">
        <f t="shared" si="324"/>
        <v>0</v>
      </c>
      <c r="CH83" s="11">
        <f t="shared" si="307"/>
        <v>0</v>
      </c>
      <c r="CI83" s="11">
        <f t="shared" si="261"/>
        <v>0</v>
      </c>
      <c r="CJ83" s="61">
        <f t="shared" si="325"/>
        <v>0</v>
      </c>
      <c r="CK83" s="61">
        <f t="shared" si="262"/>
        <v>0</v>
      </c>
      <c r="CL83" s="61">
        <f t="shared" si="263"/>
        <v>0</v>
      </c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DB83" s="5"/>
      <c r="DC83"/>
      <c r="DD83"/>
      <c r="DE83" s="86"/>
      <c r="DF83"/>
      <c r="DG83"/>
      <c r="DH83"/>
      <c r="DI83" s="37"/>
      <c r="DJ83" s="7"/>
      <c r="DK83"/>
      <c r="DL83"/>
      <c r="DM83"/>
      <c r="DN83"/>
      <c r="DO83"/>
      <c r="DP83"/>
      <c r="DQ83"/>
      <c r="DR83"/>
      <c r="DS83"/>
      <c r="DT83"/>
      <c r="DU83"/>
      <c r="DV83"/>
      <c r="DW83" s="7"/>
      <c r="DX83"/>
      <c r="DY83"/>
      <c r="DZ83"/>
      <c r="EA83"/>
      <c r="EB83"/>
      <c r="EC83"/>
      <c r="ED83" s="10">
        <f t="shared" ca="1" si="257"/>
        <v>34</v>
      </c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</row>
    <row r="84" spans="1:154" x14ac:dyDescent="0.2">
      <c r="A84" s="79"/>
      <c r="B84" s="65" t="str">
        <f t="shared" si="254"/>
        <v/>
      </c>
      <c r="C84" s="7" t="str">
        <f t="shared" si="226"/>
        <v/>
      </c>
      <c r="D84" s="64">
        <f t="shared" si="227"/>
        <v>0</v>
      </c>
      <c r="E84" s="7" t="str">
        <f t="shared" si="255"/>
        <v>,,,,,,,,,,,,</v>
      </c>
      <c r="F84" s="75" t="str">
        <f t="shared" si="256"/>
        <v/>
      </c>
      <c r="G84" s="150" t="str">
        <f>IF(COUNTIF($F$5:$F84,"0")=0,"X","No")</f>
        <v>X</v>
      </c>
      <c r="H84" s="150" t="str">
        <f>IF(COUNTIF($F$5:$F84,"1")=0,"X","No")</f>
        <v>X</v>
      </c>
      <c r="I84" s="150" t="str">
        <f>IF(COUNTIF($F$5:$F84,"2")=0,"X","No")</f>
        <v>X</v>
      </c>
      <c r="J84" s="150" t="str">
        <f>IF(COUNTIF($F$5:$F84,"3")=0,"X","No")</f>
        <v>X</v>
      </c>
      <c r="K84" s="150" t="str">
        <f>IF(COUNTIF($F$5:$F84,"4")=0,"X","No")</f>
        <v>X</v>
      </c>
      <c r="L84" s="150" t="str">
        <f>IF(COUNTIF($F$5:$F84,"5")=0,"X","No")</f>
        <v>X</v>
      </c>
      <c r="M84" s="150" t="str">
        <f>IF(COUNTIF($F$5:$F84,"6")=0,"X","No")</f>
        <v>X</v>
      </c>
      <c r="N84" s="150" t="str">
        <f>IF(COUNTIF($F$5:$F84,"7")=0,"X","No")</f>
        <v>X</v>
      </c>
      <c r="O84" s="150" t="str">
        <f>IF(COUNTIF($F$5:$F84,"8")=0,"X","No")</f>
        <v>X</v>
      </c>
      <c r="P84" s="150" t="str">
        <f>IF(COUNTIF($F$5:$F84,"9")=0,"X","No")</f>
        <v>X</v>
      </c>
      <c r="Q84" s="159">
        <f t="shared" si="258"/>
        <v>10</v>
      </c>
      <c r="R84" s="161">
        <f t="shared" si="259"/>
        <v>0</v>
      </c>
      <c r="S84" s="161" t="str">
        <f t="shared" si="306"/>
        <v>Y</v>
      </c>
      <c r="T84" s="143" t="str">
        <f>IF($A83&lt;&gt;"",COUNTIF($F$75:F84,F84),"")</f>
        <v/>
      </c>
      <c r="U84" s="144" t="str">
        <f t="shared" si="260"/>
        <v/>
      </c>
      <c r="V84" s="64" t="str">
        <f t="shared" si="264"/>
        <v/>
      </c>
      <c r="W84" s="69" t="str">
        <f>V84</f>
        <v/>
      </c>
      <c r="X84" s="99" t="str">
        <f t="shared" si="308"/>
        <v/>
      </c>
      <c r="Y84" s="116" t="str">
        <f t="shared" si="282"/>
        <v/>
      </c>
      <c r="Z84" s="116" t="str">
        <f t="shared" si="283"/>
        <v/>
      </c>
      <c r="AA84" s="116" t="str">
        <f t="shared" si="284"/>
        <v/>
      </c>
      <c r="AB84" s="116" t="str">
        <f t="shared" si="285"/>
        <v/>
      </c>
      <c r="AC84" s="116" t="str">
        <f t="shared" si="286"/>
        <v/>
      </c>
      <c r="AD84" s="116" t="str">
        <f t="shared" si="287"/>
        <v/>
      </c>
      <c r="AE84" s="116" t="str">
        <f t="shared" si="288"/>
        <v/>
      </c>
      <c r="AF84" s="116" t="str">
        <f t="shared" si="289"/>
        <v/>
      </c>
      <c r="AG84" s="116" t="str">
        <f t="shared" si="290"/>
        <v/>
      </c>
      <c r="AH84" s="116" t="str">
        <f t="shared" si="291"/>
        <v/>
      </c>
      <c r="AI84" s="116" t="str">
        <f t="shared" si="292"/>
        <v/>
      </c>
      <c r="AJ84" s="116" t="str">
        <f t="shared" si="293"/>
        <v/>
      </c>
      <c r="AK84" s="83"/>
      <c r="AL84" s="83"/>
      <c r="AM84" s="64" t="b">
        <f t="shared" si="265"/>
        <v>0</v>
      </c>
      <c r="AN84" s="64" t="b">
        <f t="shared" si="266"/>
        <v>0</v>
      </c>
      <c r="AO84" s="64" t="b">
        <f t="shared" si="267"/>
        <v>0</v>
      </c>
      <c r="AP84" s="64" t="b">
        <f t="shared" si="268"/>
        <v>0</v>
      </c>
      <c r="AQ84" s="64" t="b">
        <f t="shared" si="269"/>
        <v>0</v>
      </c>
      <c r="AR84" s="64" t="b">
        <f t="shared" si="270"/>
        <v>0</v>
      </c>
      <c r="AS84" s="64" t="b">
        <f t="shared" si="271"/>
        <v>0</v>
      </c>
      <c r="AT84" s="64" t="b">
        <f t="shared" si="272"/>
        <v>0</v>
      </c>
      <c r="AU84" s="64" t="b">
        <f t="shared" si="273"/>
        <v>0</v>
      </c>
      <c r="AV84" s="64" t="b">
        <f t="shared" si="274"/>
        <v>0</v>
      </c>
      <c r="AW84" s="64" t="b">
        <f t="shared" si="275"/>
        <v>0</v>
      </c>
      <c r="AX84" s="64" t="b">
        <f t="shared" si="276"/>
        <v>0</v>
      </c>
      <c r="AY84" s="64" t="b">
        <f t="shared" si="277"/>
        <v>0</v>
      </c>
      <c r="AZ84" s="64" t="b">
        <f t="shared" si="278"/>
        <v>0</v>
      </c>
      <c r="BA84" s="13">
        <f t="shared" si="279"/>
        <v>0</v>
      </c>
      <c r="BB84" s="65">
        <f t="shared" si="228"/>
        <v>1</v>
      </c>
      <c r="BC84" s="122" t="str">
        <f t="shared" si="309"/>
        <v/>
      </c>
      <c r="BD84" s="116" t="str">
        <f t="shared" si="294"/>
        <v/>
      </c>
      <c r="BE84" s="116" t="str">
        <f t="shared" si="295"/>
        <v/>
      </c>
      <c r="BF84" s="116" t="str">
        <f t="shared" si="296"/>
        <v/>
      </c>
      <c r="BG84" s="116" t="str">
        <f t="shared" si="297"/>
        <v/>
      </c>
      <c r="BH84" s="116" t="str">
        <f t="shared" si="298"/>
        <v/>
      </c>
      <c r="BI84" s="116" t="str">
        <f t="shared" si="299"/>
        <v/>
      </c>
      <c r="BJ84" s="116" t="str">
        <f t="shared" si="300"/>
        <v/>
      </c>
      <c r="BK84" s="116" t="str">
        <f t="shared" si="301"/>
        <v/>
      </c>
      <c r="BL84" s="116" t="str">
        <f t="shared" si="302"/>
        <v/>
      </c>
      <c r="BM84" s="116" t="str">
        <f t="shared" si="303"/>
        <v/>
      </c>
      <c r="BN84" s="116" t="str">
        <f t="shared" si="304"/>
        <v/>
      </c>
      <c r="BO84" s="116" t="str">
        <f t="shared" si="305"/>
        <v/>
      </c>
      <c r="BP84" s="83"/>
      <c r="BQ84" s="83"/>
      <c r="BR84" s="64" t="b">
        <f t="shared" si="310"/>
        <v>0</v>
      </c>
      <c r="BS84" s="64" t="b">
        <f t="shared" si="311"/>
        <v>0</v>
      </c>
      <c r="BT84" s="64" t="b">
        <f t="shared" si="312"/>
        <v>0</v>
      </c>
      <c r="BU84" s="64" t="b">
        <f t="shared" si="313"/>
        <v>0</v>
      </c>
      <c r="BV84" s="64" t="b">
        <f t="shared" si="314"/>
        <v>0</v>
      </c>
      <c r="BW84" s="64" t="b">
        <f t="shared" si="315"/>
        <v>0</v>
      </c>
      <c r="BX84" s="64" t="b">
        <f t="shared" si="316"/>
        <v>0</v>
      </c>
      <c r="BY84" s="64" t="b">
        <f t="shared" si="317"/>
        <v>0</v>
      </c>
      <c r="BZ84" s="64" t="b">
        <f t="shared" si="318"/>
        <v>0</v>
      </c>
      <c r="CA84" s="64" t="b">
        <f t="shared" si="319"/>
        <v>0</v>
      </c>
      <c r="CB84" s="64" t="b">
        <f t="shared" si="320"/>
        <v>0</v>
      </c>
      <c r="CC84" s="64" t="b">
        <f t="shared" si="321"/>
        <v>0</v>
      </c>
      <c r="CD84" s="64" t="b">
        <f t="shared" si="322"/>
        <v>0</v>
      </c>
      <c r="CE84" s="64" t="b">
        <f t="shared" si="323"/>
        <v>0</v>
      </c>
      <c r="CF84" s="99">
        <f t="shared" si="280"/>
        <v>0</v>
      </c>
      <c r="CG84" s="13">
        <f t="shared" si="324"/>
        <v>0</v>
      </c>
      <c r="CH84" s="11">
        <f t="shared" si="307"/>
        <v>0</v>
      </c>
      <c r="CI84" s="11">
        <f t="shared" si="261"/>
        <v>0</v>
      </c>
      <c r="CJ84" s="61">
        <f t="shared" si="325"/>
        <v>0</v>
      </c>
      <c r="CK84" s="61">
        <f t="shared" si="262"/>
        <v>0</v>
      </c>
      <c r="CL84" s="61">
        <f t="shared" si="263"/>
        <v>0</v>
      </c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DB84" s="5"/>
      <c r="DC84"/>
      <c r="DD84"/>
      <c r="DE84" s="86"/>
      <c r="DF84"/>
      <c r="DG84"/>
      <c r="DH84"/>
      <c r="DI84" s="37"/>
      <c r="DJ84" s="7"/>
      <c r="DK84"/>
      <c r="DL84"/>
      <c r="DM84"/>
      <c r="DN84"/>
      <c r="DO84"/>
      <c r="DP84"/>
      <c r="DQ84"/>
      <c r="DR84"/>
      <c r="DS84"/>
      <c r="DT84"/>
      <c r="DU84"/>
      <c r="DV84"/>
      <c r="DW84" s="7"/>
      <c r="DX84"/>
      <c r="DY84"/>
      <c r="DZ84"/>
      <c r="EA84"/>
      <c r="EB84"/>
      <c r="EC84"/>
      <c r="ED84" s="10">
        <f t="shared" ca="1" si="257"/>
        <v>27</v>
      </c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</row>
    <row r="85" spans="1:154" x14ac:dyDescent="0.2">
      <c r="A85" s="79"/>
      <c r="B85" s="65" t="str">
        <f t="shared" si="254"/>
        <v/>
      </c>
      <c r="C85" s="7" t="str">
        <f t="shared" si="226"/>
        <v/>
      </c>
      <c r="D85" s="64">
        <f t="shared" si="227"/>
        <v>0</v>
      </c>
      <c r="E85" s="7" t="str">
        <f t="shared" si="255"/>
        <v>,,,,,,,,,,,,</v>
      </c>
      <c r="F85" s="75" t="str">
        <f t="shared" si="256"/>
        <v/>
      </c>
      <c r="G85" s="150" t="str">
        <f>IF(COUNTIF($F$5:$F85,"0")=0,"X","No")</f>
        <v>X</v>
      </c>
      <c r="H85" s="150" t="str">
        <f>IF(COUNTIF($F$5:$F85,"1")=0,"X","No")</f>
        <v>X</v>
      </c>
      <c r="I85" s="150" t="str">
        <f>IF(COUNTIF($F$5:$F85,"2")=0,"X","No")</f>
        <v>X</v>
      </c>
      <c r="J85" s="150" t="str">
        <f>IF(COUNTIF($F$5:$F85,"3")=0,"X","No")</f>
        <v>X</v>
      </c>
      <c r="K85" s="150" t="str">
        <f>IF(COUNTIF($F$5:$F85,"4")=0,"X","No")</f>
        <v>X</v>
      </c>
      <c r="L85" s="150" t="str">
        <f>IF(COUNTIF($F$5:$F85,"5")=0,"X","No")</f>
        <v>X</v>
      </c>
      <c r="M85" s="150" t="str">
        <f>IF(COUNTIF($F$5:$F85,"6")=0,"X","No")</f>
        <v>X</v>
      </c>
      <c r="N85" s="150" t="str">
        <f>IF(COUNTIF($F$5:$F85,"7")=0,"X","No")</f>
        <v>X</v>
      </c>
      <c r="O85" s="150" t="str">
        <f>IF(COUNTIF($F$5:$F85,"8")=0,"X","No")</f>
        <v>X</v>
      </c>
      <c r="P85" s="150" t="str">
        <f>IF(COUNTIF($F$5:$F85,"9")=0,"X","No")</f>
        <v>X</v>
      </c>
      <c r="Q85" s="159">
        <f t="shared" si="258"/>
        <v>10</v>
      </c>
      <c r="R85" s="161">
        <f t="shared" si="259"/>
        <v>0</v>
      </c>
      <c r="S85" s="161" t="str">
        <f t="shared" si="306"/>
        <v>Y</v>
      </c>
      <c r="T85" s="143" t="str">
        <f>IF($A84&lt;&gt;"",COUNTIF($F$85:F85,F85),"")</f>
        <v/>
      </c>
      <c r="U85" s="144" t="str">
        <f t="shared" si="260"/>
        <v/>
      </c>
      <c r="V85" s="64" t="str">
        <f t="shared" si="264"/>
        <v/>
      </c>
      <c r="W85" s="117" t="str">
        <f>W84</f>
        <v/>
      </c>
      <c r="X85" s="99" t="str">
        <f t="shared" si="308"/>
        <v/>
      </c>
      <c r="Y85" s="123" t="str">
        <f>IF($A84&lt;&gt;"",IF(OR($CJ84&lt;&gt;0,$CK84&lt;&gt;0,$CF84&lt;$CG$3),"",IF(W84="","",IF(AND($CL$1=1,$CL$2=1),VLOOKUP($W84,$CM$16:$CQ$25,2),IF(AND($CL$1=1,$CL$2=2),VLOOKUP($W84,$CM$5:$CY$14,2),"")))),"")</f>
        <v/>
      </c>
      <c r="Z85" s="123" t="str">
        <f>IF($A84&lt;&gt;"",IF(OR($CJ84&lt;&gt;0,$CK84&lt;&gt;0,$CF84&lt;$CG$3),"",IF($W84="","",IF(AND($CL$1=1,$CL$2=1),VLOOKUP($W84,$CM$16:$CQ$25,3),IF(AND($CL$1=1,$CL$2=2),VLOOKUP($W84,$CM$5:$CY$14,3),"")))),"")</f>
        <v/>
      </c>
      <c r="AA85" s="123" t="str">
        <f>IF($A84&lt;&gt;"",IF(OR($CJ84&lt;&gt;0,$CK84&lt;&gt;0,$CF84&lt;$CG$3),"",IF($W84="","",IF(AND($CL$1=1,$CL$2=1),VLOOKUP($W84,$CM$16:$CQ$25,4),IF(AND($CL$1=1,$CL$2=2),VLOOKUP($W84,$CM$5:$CY$14,4),"")))),"")</f>
        <v/>
      </c>
      <c r="AB85" s="123" t="str">
        <f>IF($A84&lt;&gt;"",IF(OR($CJ84&lt;&gt;0,$CK84&lt;&gt;0,$CF84&lt;$CG$3),"",IF($W84="","",IF(AND($W84&gt;6,$CL$2=1),"",IF(AND($CL$1=1,$CL$2=1),VLOOKUP($W84,$CM$16:$CQ$25,5),IF(AND($CL$1=1,$CL$2=2),VLOOKUP($W84,$CM$5:$CY$14,5),""))))),"")</f>
        <v/>
      </c>
      <c r="AC85" s="123" t="str">
        <f>IF($A84&lt;&gt;"",IF(OR($CL$2=1,$CJ84&lt;&gt;0,$CK84&lt;&gt;0,$CF84&lt;$CG$3),"",IF($W84="","",IF(AND($CL$1=1,$CL$2=2),VLOOKUP($W84,$CM$5:$CY$14,6),""))),"")</f>
        <v/>
      </c>
      <c r="AD85" s="123" t="str">
        <f>IF($A84&lt;&gt;"",IF(OR($CL$2=1,$CJ84&lt;&gt;0,$CK84&lt;&gt;0,$CF84&lt;$CG$3),"",IF($W84="","",IF(AND($CL$1=1,$CL$2=2),VLOOKUP($W84,$CM$5:$CY$14,7),""))),"")</f>
        <v/>
      </c>
      <c r="AE85" s="123" t="str">
        <f>IF($A84&lt;&gt;"",IF(OR($CL$2=1,$CJ84&lt;&gt;0,$CK84&lt;&gt;0,$CF84&lt;$CG$3),"",IF($W84="","",IF(AND($CL$1=1,$CL$2=2),VLOOKUP($W84,$CM$5:$CY$14,8),""))),"")</f>
        <v/>
      </c>
      <c r="AF85" s="123" t="str">
        <f>IF($A84&lt;&gt;"",IF(OR($CL$2=1,$CJ84&lt;&gt;0,$CK84&lt;&gt;0,$CF84&lt;$CG$3),"",IF($W84="","",IF(AND($CL$1=1,$CL$2=2),VLOOKUP($W84,$CM$5:$CY$14,9),""))),"")</f>
        <v/>
      </c>
      <c r="AG85" s="123" t="str">
        <f>IF($A84&lt;&gt;"",IF(OR($CL$2=1,$CJ84&lt;&gt;0,$CK84&lt;&gt;0,$CF84&lt;$CG$3),"",IF($W84="","",IF(AND($CL$1=1,$CL$2=2),VLOOKUP($W84,$CM$5:$CY$14,10),""))),"")</f>
        <v/>
      </c>
      <c r="AH85" s="123" t="str">
        <f>IF($A84&lt;&gt;"",IF(OR($CL$2=1,$CJ84&lt;&gt;0,$CK84&lt;&gt;0,$CF84&lt;$CG$3),"",IF($W84="","",IF(AND($CL$1=1,$CL$2=2),VLOOKUP($W84,$CM$5:$CY$14,11),""))),"")</f>
        <v/>
      </c>
      <c r="AI85" s="123" t="str">
        <f>IF($A84&lt;&gt;"",IF(OR($CL$2=1,$CJ84&lt;&gt;0,$CK84&lt;&gt;0,$CF84&lt;$CG$3),"",IF($W84="","",IF(AND($CL$1=1,$CL$2=2),VLOOKUP($W84,$CM$5:$CY$14,12),""))),"")</f>
        <v/>
      </c>
      <c r="AJ85" s="123" t="str">
        <f>IF($A84&lt;&gt;"",IF(OR($CL$2=1,$CJ84&lt;&gt;0,$CK84&lt;&gt;0,$CF84&lt;$CG$3),"",IF($W84="","",IF(AND($CL$1=1,$CL$2=2),VLOOKUP($W84,$CM$5:$CY$14,13),""))),"")</f>
        <v/>
      </c>
      <c r="AK85" s="83"/>
      <c r="AL85" s="83"/>
      <c r="AM85" s="64" t="b">
        <f t="shared" si="265"/>
        <v>0</v>
      </c>
      <c r="AN85" s="64" t="b">
        <f t="shared" si="266"/>
        <v>0</v>
      </c>
      <c r="AO85" s="64" t="b">
        <f t="shared" si="267"/>
        <v>0</v>
      </c>
      <c r="AP85" s="64" t="b">
        <f t="shared" si="268"/>
        <v>0</v>
      </c>
      <c r="AQ85" s="64" t="b">
        <f t="shared" si="269"/>
        <v>0</v>
      </c>
      <c r="AR85" s="64" t="b">
        <f t="shared" si="270"/>
        <v>0</v>
      </c>
      <c r="AS85" s="64" t="b">
        <f t="shared" si="271"/>
        <v>0</v>
      </c>
      <c r="AT85" s="64" t="b">
        <f t="shared" si="272"/>
        <v>0</v>
      </c>
      <c r="AU85" s="64" t="b">
        <f t="shared" si="273"/>
        <v>0</v>
      </c>
      <c r="AV85" s="64" t="b">
        <f t="shared" si="274"/>
        <v>0</v>
      </c>
      <c r="AW85" s="64" t="b">
        <f t="shared" si="275"/>
        <v>0</v>
      </c>
      <c r="AX85" s="64" t="b">
        <f t="shared" si="276"/>
        <v>0</v>
      </c>
      <c r="AY85" s="64" t="b">
        <f t="shared" si="277"/>
        <v>0</v>
      </c>
      <c r="AZ85" s="64" t="b">
        <f t="shared" si="278"/>
        <v>0</v>
      </c>
      <c r="BA85" s="13">
        <f t="shared" si="279"/>
        <v>0</v>
      </c>
      <c r="BB85" s="65">
        <f t="shared" si="228"/>
        <v>1</v>
      </c>
      <c r="BC85" s="122" t="str">
        <f t="shared" si="309"/>
        <v/>
      </c>
      <c r="BD85" s="123" t="str">
        <f>IF($A84&lt;&gt;"",IF(OR($CJ84&lt;&gt;0,$CK84&lt;&gt;0,$CF84&lt;$CH$3),"",IF(CH84="","",IF(AND($CL$1=1,$CL$2=1),VLOOKUP($W84,$CM$16:$CQ$25,2),IF(AND($CL$1=1,$CL$2=2),VLOOKUP($W84,$CM$5:$CY$14,2),"")))),"")</f>
        <v/>
      </c>
      <c r="BE85" s="123" t="str">
        <f>IF($A84&lt;&gt;"",IF(OR($CJ84&lt;&gt;0,$CK84&lt;&gt;0,$CF84&lt;$CH$3),"",IF($W84="","",IF(AND($CL$1=1,$CL$2=1),VLOOKUP($W84,$CM$16:$CQ$25,3),IF(AND($CL$1=1,$CL$2=2),VLOOKUP($W84,$CM$5:$CY$14,3),"")))),"")</f>
        <v/>
      </c>
      <c r="BF85" s="123" t="str">
        <f>IF($A84&lt;&gt;"",IF(OR($CJ84&lt;&gt;0,$CK84&lt;&gt;0,$CF84&lt;$CH$3),"",IF($W84="","",IF(AND($CL$1=1,$CL$2=1),VLOOKUP($W84,$CM$16:$CQ$25,4),IF(AND($CL$1=1,$CL$2=2),VLOOKUP($W84,$CM$5:$CY$14,4),"")))),"")</f>
        <v/>
      </c>
      <c r="BG85" s="123" t="str">
        <f>IF($A84&lt;&gt;"",IF(OR($CJ84&lt;&gt;0,$CK84&lt;&gt;0,$CF84&lt;$CH$3),"",IF($W84="","",IF(AND($W84&gt;6,$CL$2=1),"",IF(AND($CL$1=1,$CL$2=1),VLOOKUP($W84,$CM$16:$CQ$25,5),IF(AND($CL$1=1,$CL$2=2),VLOOKUP($W84,$CM$5:$CY$14,5),""))))),"")</f>
        <v/>
      </c>
      <c r="BH85" s="123" t="str">
        <f>IF($A84&lt;&gt;"",IF(OR($CL$2=1,$CJ84&lt;&gt;0,$CK84&lt;&gt;0,$CF84&lt;$CH$3),"",IF($W84="","",IF(AND($CL$1=1,$CL$2=2),VLOOKUP($W84,$CM$5:$CY$14,6),""))),"")</f>
        <v/>
      </c>
      <c r="BI85" s="123" t="str">
        <f>IF($A84&lt;&gt;"",IF(OR($CL$2=1,$CJ84&lt;&gt;0,$CK84&lt;&gt;0,$CF84&lt;$CH$3),"",IF($W84="","",IF(AND($CL$1=1,$CL$2=2),VLOOKUP($W84,$CM$5:$CY$14,7),""))),"")</f>
        <v/>
      </c>
      <c r="BJ85" s="123" t="str">
        <f>IF($A84&lt;&gt;"",IF(OR($CL$2=1,$CJ84&lt;&gt;0,$CK84&lt;&gt;0,$CF84&lt;$CH$3),"",IF($W84="","",IF(AND($CL$1=1,$CL$2=2),VLOOKUP($W84,$CM$5:$CY$14,8),""))),"")</f>
        <v/>
      </c>
      <c r="BK85" s="123" t="str">
        <f>IF($A84&lt;&gt;"",IF(OR($CL$2=1,$CJ84&lt;&gt;0,$CK84&lt;&gt;0,$CF84&lt;$CH$3),"",IF($W84="","",IF(AND($CL$1=1,$CL$2=2),VLOOKUP($W84,$CM$5:$CY$14,9),""))),"")</f>
        <v/>
      </c>
      <c r="BL85" s="123" t="str">
        <f>IF($A84&lt;&gt;"",IF(OR($CL$2=1,$CJ84&lt;&gt;0,$CK84&lt;&gt;0,$CF84&lt;$CH$3),"",IF($W84="","",IF(AND($CL$1=1,$CL$2=2),VLOOKUP($W84,$CM$5:$CY$14,10),""))),"")</f>
        <v/>
      </c>
      <c r="BM85" s="123" t="str">
        <f>IF($A84&lt;&gt;"",IF(OR($CL$2=1,$CJ84&lt;&gt;0,$CK84&lt;&gt;0,$CF84&lt;$CH$3),"",IF($W84="","",IF(AND($CL$1=1,$CL$2=2),VLOOKUP($W84,$CM$5:$CY$14,11),""))),"")</f>
        <v/>
      </c>
      <c r="BN85" s="123" t="str">
        <f>IF($A84&lt;&gt;"",IF(OR($CL$2=1,$CJ84&lt;&gt;0,$CK84&lt;&gt;0,$CF84&lt;$CH$3),"",IF($W84="","",IF(AND($CL$1=1,$CL$2=2),VLOOKUP($W84,$CM$5:$CY$14,12),""))),"")</f>
        <v/>
      </c>
      <c r="BO85" s="123" t="str">
        <f>IF($A84&lt;&gt;"",IF(OR($CL$2=1,$CJ84&lt;&gt;0,$CK84&lt;&gt;0,$CF84&lt;$CH$3),"",IF($W84="","",IF(AND($CL$1=1,$CL$2=2),VLOOKUP($W84,$CM$5:$CY$14,13),""))),"")</f>
        <v/>
      </c>
      <c r="BP85" s="83"/>
      <c r="BQ85" s="83"/>
      <c r="BR85" s="64" t="b">
        <f t="shared" si="310"/>
        <v>0</v>
      </c>
      <c r="BS85" s="64" t="b">
        <f t="shared" si="311"/>
        <v>0</v>
      </c>
      <c r="BT85" s="64" t="b">
        <f t="shared" si="312"/>
        <v>0</v>
      </c>
      <c r="BU85" s="64" t="b">
        <f t="shared" si="313"/>
        <v>0</v>
      </c>
      <c r="BV85" s="64" t="b">
        <f t="shared" si="314"/>
        <v>0</v>
      </c>
      <c r="BW85" s="64" t="b">
        <f t="shared" si="315"/>
        <v>0</v>
      </c>
      <c r="BX85" s="64" t="b">
        <f t="shared" si="316"/>
        <v>0</v>
      </c>
      <c r="BY85" s="64" t="b">
        <f t="shared" si="317"/>
        <v>0</v>
      </c>
      <c r="BZ85" s="64" t="b">
        <f t="shared" si="318"/>
        <v>0</v>
      </c>
      <c r="CA85" s="64" t="b">
        <f t="shared" si="319"/>
        <v>0</v>
      </c>
      <c r="CB85" s="64" t="b">
        <f t="shared" si="320"/>
        <v>0</v>
      </c>
      <c r="CC85" s="64" t="b">
        <f t="shared" si="321"/>
        <v>0</v>
      </c>
      <c r="CD85" s="64" t="b">
        <f t="shared" si="322"/>
        <v>0</v>
      </c>
      <c r="CE85" s="64" t="b">
        <f t="shared" si="323"/>
        <v>0</v>
      </c>
      <c r="CF85" s="99">
        <f t="shared" si="280"/>
        <v>0</v>
      </c>
      <c r="CG85" s="13">
        <f t="shared" si="324"/>
        <v>0</v>
      </c>
      <c r="CH85" s="11">
        <f t="shared" si="307"/>
        <v>0</v>
      </c>
      <c r="CI85" s="11">
        <f t="shared" si="261"/>
        <v>0</v>
      </c>
      <c r="CJ85" s="61">
        <f t="shared" si="325"/>
        <v>0</v>
      </c>
      <c r="CK85" s="61">
        <f t="shared" si="262"/>
        <v>0</v>
      </c>
      <c r="CL85" s="61">
        <f t="shared" si="263"/>
        <v>0</v>
      </c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DB85" s="5"/>
      <c r="DC85"/>
      <c r="DD85"/>
      <c r="DE85" s="86"/>
      <c r="DF85"/>
      <c r="DG85"/>
      <c r="DH85"/>
      <c r="DI85" s="37"/>
      <c r="DJ85" s="7"/>
      <c r="DK85"/>
      <c r="DL85"/>
      <c r="DM85"/>
      <c r="DN85"/>
      <c r="DO85"/>
      <c r="DP85"/>
      <c r="DQ85"/>
      <c r="DR85"/>
      <c r="DS85"/>
      <c r="DT85"/>
      <c r="DU85"/>
      <c r="DV85"/>
      <c r="DW85" s="7"/>
      <c r="DX85"/>
      <c r="DY85"/>
      <c r="DZ85"/>
      <c r="EA85"/>
      <c r="EB85"/>
      <c r="EC85"/>
      <c r="ED85" s="10">
        <f t="shared" ca="1" si="257"/>
        <v>12</v>
      </c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</row>
    <row r="86" spans="1:154" x14ac:dyDescent="0.2">
      <c r="A86" s="79"/>
      <c r="B86" s="65" t="str">
        <f t="shared" si="254"/>
        <v/>
      </c>
      <c r="C86" s="7" t="str">
        <f t="shared" si="226"/>
        <v/>
      </c>
      <c r="D86" s="64">
        <f t="shared" si="227"/>
        <v>0</v>
      </c>
      <c r="E86" s="7" t="str">
        <f t="shared" si="255"/>
        <v>,,,,,,,,,,,,</v>
      </c>
      <c r="F86" s="75" t="str">
        <f t="shared" si="256"/>
        <v/>
      </c>
      <c r="G86" s="150" t="str">
        <f>IF(COUNTIF($F$5:$F86,"0")=0,"X","No")</f>
        <v>X</v>
      </c>
      <c r="H86" s="150" t="str">
        <f>IF(COUNTIF($F$5:$F86,"1")=0,"X","No")</f>
        <v>X</v>
      </c>
      <c r="I86" s="150" t="str">
        <f>IF(COUNTIF($F$5:$F86,"2")=0,"X","No")</f>
        <v>X</v>
      </c>
      <c r="J86" s="150" t="str">
        <f>IF(COUNTIF($F$5:$F86,"3")=0,"X","No")</f>
        <v>X</v>
      </c>
      <c r="K86" s="150" t="str">
        <f>IF(COUNTIF($F$5:$F86,"4")=0,"X","No")</f>
        <v>X</v>
      </c>
      <c r="L86" s="150" t="str">
        <f>IF(COUNTIF($F$5:$F86,"5")=0,"X","No")</f>
        <v>X</v>
      </c>
      <c r="M86" s="150" t="str">
        <f>IF(COUNTIF($F$5:$F86,"6")=0,"X","No")</f>
        <v>X</v>
      </c>
      <c r="N86" s="150" t="str">
        <f>IF(COUNTIF($F$5:$F86,"7")=0,"X","No")</f>
        <v>X</v>
      </c>
      <c r="O86" s="150" t="str">
        <f>IF(COUNTIF($F$5:$F86,"8")=0,"X","No")</f>
        <v>X</v>
      </c>
      <c r="P86" s="150" t="str">
        <f>IF(COUNTIF($F$5:$F86,"9")=0,"X","No")</f>
        <v>X</v>
      </c>
      <c r="Q86" s="159">
        <f t="shared" si="258"/>
        <v>10</v>
      </c>
      <c r="R86" s="161">
        <f t="shared" si="259"/>
        <v>0</v>
      </c>
      <c r="S86" s="161" t="str">
        <f t="shared" si="306"/>
        <v>Y</v>
      </c>
      <c r="T86" s="143" t="str">
        <f>IF($A85&lt;&gt;"",COUNTIF($F$85:F86,F86),"")</f>
        <v/>
      </c>
      <c r="U86" s="144" t="str">
        <f t="shared" si="260"/>
        <v/>
      </c>
      <c r="V86" s="64" t="str">
        <f t="shared" si="264"/>
        <v/>
      </c>
      <c r="W86" s="117" t="str">
        <f t="shared" ref="W86:W93" si="326">W85</f>
        <v/>
      </c>
      <c r="X86" s="99" t="str">
        <f t="shared" si="308"/>
        <v/>
      </c>
      <c r="Y86" s="121" t="str">
        <f t="shared" ref="Y86:Y94" si="327">IF($A85&lt;&gt;"",IF(OR($CI85&gt;0,$CJ85&lt;&gt;0,$CK85&lt;&gt;0,$CF85&lt;$CG$3),"",IF(Y85&lt;&gt;"",Y85,IF($W85="","",IF(AND($CL$1=1,$CL$2=1),VLOOKUP($W85,$CM$16:$CQ$25,2),IF(AND($CL$1=1,$CL$2=2),VLOOKUP($W85,$CM$5:$CY$14,2),""))))),"")</f>
        <v/>
      </c>
      <c r="Z86" s="121" t="str">
        <f t="shared" ref="Z86:Z94" si="328">IF($A85&lt;&gt;"",IF(OR($CI85&gt;0,$CJ85&lt;&gt;0,$CK85&lt;&gt;0,$CF85&lt;$CG$3),"",IF(Z85&lt;&gt;"",Z85,IF($W85="","",IF(AND($CL$1=1,$CL$2=1),VLOOKUP($W85,$CM$16:$CQ$25,3),IF(AND($CL$1=1,$CL$2=2),VLOOKUP($W85,$CM$5:$CY$14,3),""))))),"")</f>
        <v/>
      </c>
      <c r="AA86" s="121" t="str">
        <f t="shared" ref="AA86:AA94" si="329">IF($A85&lt;&gt;"",IF(OR($CI85&gt;0,$CJ85&lt;&gt;0,$CK85&lt;&gt;0,$CF85&lt;$CG$3),"",IF(AA85&lt;&gt;"",AA85,IF($W85="","",IF(AND($CL$1=1,$CL$2=1),VLOOKUP($W85,$CM$16:$CQ$25,4),IF(AND($CL$1=1,$CL$2=2),VLOOKUP($W85,$CM$5:$CY$14,4),""))))),"")</f>
        <v/>
      </c>
      <c r="AB86" s="121" t="str">
        <f t="shared" ref="AB86:AB94" si="330">IF($A85&lt;&gt;"",IF(OR($CI85&gt;0,$CJ85&lt;&gt;0,$CK85&lt;&gt;0,$CF85&lt;$CG$3),"",IF(AB85&lt;&gt;"",AB85,IF($W85="","",IF(AND($W85&gt;6,$CL$2=1),"",IF(AND($CL$1=1,$CL$2=1),VLOOKUP($W85,$CM$16:$CQ$25,5),IF(AND($CL$1=1,$CL$2=2),VLOOKUP($W85,$CM$5:$CY$14,5),"")))))),"")</f>
        <v/>
      </c>
      <c r="AC86" s="121" t="str">
        <f t="shared" ref="AC86:AC94" si="331">IF($A85&lt;&gt;"",IF(OR($CL$2=1,$CI85&gt;0,$CJ85&lt;&gt;0,$CK85&lt;&gt;0,$CF85&lt;$CG$3),"",IF(AC85&lt;&gt;"",AC85,IF($W85="","",IF(AND($CL$1=1,$CL$2=1),VLOOKUP($W85,$CM$16:$CQ$25,6),IF(AND($CL$1=1,$CL$2=2),VLOOKUP($W85,$CM$5:$CY$14,6),""))))),"")</f>
        <v/>
      </c>
      <c r="AD86" s="121" t="str">
        <f t="shared" ref="AD86:AD94" si="332">IF($A85&lt;&gt;"",IF(OR($CL$2=1,$CI85&gt;0,$CJ85&lt;&gt;0,$CK85&lt;&gt;0,$CF85&lt;$CG$3),"",IF(AD85&lt;&gt;"",AD85,IF($W85="","",IF(AND($CL$1=1,$CL$2=1),VLOOKUP($W85,$CM$16:$CQ$25,7),IF(AND($CL$1=1,$CL$2=2),VLOOKUP($W85,$CM$5:$CY$14,7),""))))),"")</f>
        <v/>
      </c>
      <c r="AE86" s="121" t="str">
        <f t="shared" ref="AE86:AE94" si="333">IF($A85&lt;&gt;"",IF(OR($CL$2=1,$CI85&gt;0,$CJ85&lt;&gt;0,$CK85&lt;&gt;0,$CF85&lt;$CG$3),"",IF(AE85&lt;&gt;"",AE85,IF($W85="","",IF(AND($CL$1=1,$CL$2=1),VLOOKUP($W85,$CM$16:$CQ$25,8),IF(AND($CL$1=1,$CL$2=2),VLOOKUP($W85,$CM$5:$CY$14,8),""))))),"")</f>
        <v/>
      </c>
      <c r="AF86" s="121" t="str">
        <f t="shared" ref="AF86:AF94" si="334">IF($A85&lt;&gt;"",IF(OR($CL$2=1,$CI85&gt;0,$CJ85&lt;&gt;0,$CK85&lt;&gt;0,$CF85&lt;$CG$3),"",IF(AF85&lt;&gt;"",AF85,IF($W85="","",IF(AND($CL$1=1,$CL$2=1),VLOOKUP($W85,$CM$16:$CQ$25,9),IF(AND($CL$1=1,$CL$2=2),VLOOKUP($W85,$CM$5:$CY$14,9),""))))),"")</f>
        <v/>
      </c>
      <c r="AG86" s="121" t="str">
        <f t="shared" ref="AG86:AG94" si="335">IF($A85&lt;&gt;"",IF(OR($CL$2=1,$CI85&gt;0,$CJ85&lt;&gt;0,$CK85&lt;&gt;0,$CF85&lt;$CG$3),"",IF(AG85&lt;&gt;"",AG85,IF($W85="","",IF(AND($CL$1=1,$CL$2=1),VLOOKUP($W85,$CM$16:$CQ$25,10),IF(AND($CL$1=1,$CL$2=2),VLOOKUP($W85,$CM$5:$CY$14,10),""))))),"")</f>
        <v/>
      </c>
      <c r="AH86" s="121" t="str">
        <f t="shared" ref="AH86:AH94" si="336">IF($A85&lt;&gt;"",IF(OR($CL$2=1,$CI85&gt;0,$CJ85&lt;&gt;0,$CK85&lt;&gt;0,$CF85&lt;$CG$3),"",IF(AH85&lt;&gt;"",AH85,IF($W85="","",IF(AND($CL$1=1,$CL$2=1),VLOOKUP($W85,$CM$16:$CQ$25,11),IF(AND($CL$1=1,$CL$2=2),VLOOKUP($W85,$CM$5:$CY$14,11),""))))),"")</f>
        <v/>
      </c>
      <c r="AI86" s="121" t="str">
        <f t="shared" ref="AI86:AI94" si="337">IF($A85&lt;&gt;"",IF(OR($CL$2=1,$CI85&gt;0,$CJ85&lt;&gt;0,$CK85&lt;&gt;0,$CF85&lt;$CG$3),"",IF(AI85&lt;&gt;"",AI85,IF($W85="","",IF(AND($CL$1=1,$CL$2=1),VLOOKUP($W85,$CM$16:$CQ$25,12),IF(AND($CL$1=1,$CL$2=2),VLOOKUP($W85,$CM$5:$CY$14,12),""))))),"")</f>
        <v/>
      </c>
      <c r="AJ86" s="121" t="str">
        <f t="shared" ref="AJ86:AJ94" si="338">IF($A85&lt;&gt;"",IF(OR($CL$2=1,$CI85&gt;0,$CJ85&lt;&gt;0,$CK85&lt;&gt;0,$CF85&lt;$CG$3),"",IF(AJ85&lt;&gt;"",AJ85,IF($W85="","",IF(AND($CL$1=1,$CL$2=1),VLOOKUP($W85,$CM$16:$CQ$25,13),IF(AND($CL$1=1,$CL$2=2),VLOOKUP($W85,$CM$5:$CY$14,13),""))))),"")</f>
        <v/>
      </c>
      <c r="AK86" s="83"/>
      <c r="AL86" s="83"/>
      <c r="AM86" s="64" t="b">
        <f t="shared" si="265"/>
        <v>0</v>
      </c>
      <c r="AN86" s="64" t="b">
        <f t="shared" si="266"/>
        <v>0</v>
      </c>
      <c r="AO86" s="64" t="b">
        <f t="shared" si="267"/>
        <v>0</v>
      </c>
      <c r="AP86" s="64" t="b">
        <f t="shared" si="268"/>
        <v>0</v>
      </c>
      <c r="AQ86" s="64" t="b">
        <f t="shared" si="269"/>
        <v>0</v>
      </c>
      <c r="AR86" s="64" t="b">
        <f t="shared" si="270"/>
        <v>0</v>
      </c>
      <c r="AS86" s="64" t="b">
        <f t="shared" si="271"/>
        <v>0</v>
      </c>
      <c r="AT86" s="64" t="b">
        <f t="shared" si="272"/>
        <v>0</v>
      </c>
      <c r="AU86" s="64" t="b">
        <f t="shared" si="273"/>
        <v>0</v>
      </c>
      <c r="AV86" s="64" t="b">
        <f t="shared" si="274"/>
        <v>0</v>
      </c>
      <c r="AW86" s="64" t="b">
        <f t="shared" si="275"/>
        <v>0</v>
      </c>
      <c r="AX86" s="64" t="b">
        <f t="shared" si="276"/>
        <v>0</v>
      </c>
      <c r="AY86" s="64" t="b">
        <f t="shared" si="277"/>
        <v>0</v>
      </c>
      <c r="AZ86" s="64" t="b">
        <f t="shared" si="278"/>
        <v>0</v>
      </c>
      <c r="BA86" s="13">
        <f t="shared" si="279"/>
        <v>0</v>
      </c>
      <c r="BB86" s="65">
        <f t="shared" si="228"/>
        <v>1</v>
      </c>
      <c r="BC86" s="122" t="str">
        <f t="shared" si="309"/>
        <v/>
      </c>
      <c r="BD86" s="121" t="str">
        <f t="shared" ref="BD86:BD94" si="339">IF($A85&lt;&gt;"",IF(OR($CH85&gt;0,$CJ85&lt;&gt;0,$CK85&lt;&gt;0),"",IF(BD85&lt;&gt;"",BD85,IF($W85="","",IF(AND($CL$1=1,$CL$2=1),VLOOKUP($W85,$CM$16:$CQ$25,2),IF(AND($CL$1=1,$CL$2=2),VLOOKUP($W85,$CM$5:$CY$14,2),""))))),"")</f>
        <v/>
      </c>
      <c r="BE86" s="121" t="str">
        <f t="shared" ref="BE86:BE94" si="340">IF($A85&lt;&gt;"",IF(OR($CH85&gt;0,$CJ85&lt;&gt;0,$CK85&lt;&gt;0),"",IF(BE85&lt;&gt;"",BE85,IF($W85="","",IF(AND($CL$1=1,$CL$2=1),VLOOKUP($W85,$CM$16:$CQ$25,3),IF(AND($CL$1=1,$CL$2=2),VLOOKUP($W85,$CM$5:$CY$14,3),""))))),"")</f>
        <v/>
      </c>
      <c r="BF86" s="121" t="str">
        <f t="shared" ref="BF86:BF94" si="341">IF($A85&lt;&gt;"",IF(OR($CH85&gt;0,$CJ85&lt;&gt;0,$CK85&lt;&gt;0),"",IF(BF85&lt;&gt;"",BF85,IF($W85="","",IF(AND($CL$1=1,$CL$2=1),VLOOKUP($W85,$CM$16:$CQ$25,4),IF(AND($CL$1=1,$CL$2=2),VLOOKUP($W85,$CM$5:$CY$14,4),""))))),"")</f>
        <v/>
      </c>
      <c r="BG86" s="121" t="str">
        <f t="shared" ref="BG86:BG94" si="342">IF($A85&lt;&gt;"",IF(OR($CH85&gt;0,$CJ85&lt;&gt;0,$CK85&lt;&gt;0),"",IF(BG85&lt;&gt;"",BG85,IF($W85="","",IF(AND($W85&gt;6,$CL$2=1),"",IF(AND($CL$1=1,$CL$2=1),VLOOKUP($W85,$CM$16:$CQ$25,5),IF(AND($CL$1=1,$CL$2=2),VLOOKUP($W85,$CM$5:$CY$14,5),"")))))),"")</f>
        <v/>
      </c>
      <c r="BH86" s="121" t="str">
        <f t="shared" ref="BH86:BH94" si="343">IF($A85&lt;&gt;"",IF(OR($CL$2=1,$CH85&gt;0,$CJ85&lt;&gt;0,$CK85&lt;&gt;0),"",IF(BH85&lt;&gt;"",BH85,IF($W85="","",IF(AND($CL$1=1,$CL$2=1),VLOOKUP($W85,$CM$16:$CQ$25,6),IF(AND($CL$1=1,$CL$2=2),VLOOKUP($W85,$CM$5:$CY$14,6),""))))),"")</f>
        <v/>
      </c>
      <c r="BI86" s="121" t="str">
        <f t="shared" ref="BI86:BI94" si="344">IF($A85&lt;&gt;"",IF(OR($CL$2=1,$CH85&gt;0,$CJ85&lt;&gt;0,$CK85&lt;&gt;0),"",IF(BI85&lt;&gt;"",BI85,IF($W85="","",IF(AND($CL$1=1,$CL$2=1),VLOOKUP($W85,$CM$16:$CQ$25,7),IF(AND($CL$1=1,$CL$2=2),VLOOKUP($W85,$CM$5:$CY$14,7),""))))),"")</f>
        <v/>
      </c>
      <c r="BJ86" s="121" t="str">
        <f t="shared" ref="BJ86:BJ94" si="345">IF($A85&lt;&gt;"",IF(OR($CL$2=1,$CH85&gt;0,$CJ85&lt;&gt;0,$CK85&lt;&gt;0),"",IF(BJ85&lt;&gt;"",BJ85,IF($W85="","",IF(AND($CL$1=1,$CL$2=1),VLOOKUP($W85,$CM$16:$CQ$25,8),IF(AND($CL$1=1,$CL$2=2),VLOOKUP($W85,$CM$5:$CY$14,8),""))))),"")</f>
        <v/>
      </c>
      <c r="BK86" s="121" t="str">
        <f t="shared" ref="BK86:BK94" si="346">IF($A85&lt;&gt;"",IF(OR($CL$2=1,$CH85&gt;0,$CJ85&lt;&gt;0,$CK85&lt;&gt;0),"",IF(BK85&lt;&gt;"",BK85,IF($W85="","",IF(AND($CL$1=1,$CL$2=1),VLOOKUP($W85,$CM$16:$CQ$25,9),IF(AND($CL$1=1,$CL$2=2),VLOOKUP($W85,$CM$5:$CY$14,9),""))))),"")</f>
        <v/>
      </c>
      <c r="BL86" s="121" t="str">
        <f t="shared" ref="BL86:BL94" si="347">IF($A85&lt;&gt;"",IF(OR($CL$2=1,$CH85&gt;0,$CJ85&lt;&gt;0,$CK85&lt;&gt;0),"",IF(BL85&lt;&gt;"",BL85,IF($W85="","",IF(AND($CL$1=1,$CL$2=1),VLOOKUP($W85,$CM$16:$CQ$25,10),IF(AND($CL$1=1,$CL$2=2),VLOOKUP($W85,$CM$5:$CY$14,10),""))))),"")</f>
        <v/>
      </c>
      <c r="BM86" s="121" t="str">
        <f t="shared" ref="BM86:BM94" si="348">IF($A85&lt;&gt;"",IF(OR($CL$2=1,$CH85&gt;0,$CJ85&lt;&gt;0,$CK85&lt;&gt;0),"",IF(BM85&lt;&gt;"",BM85,IF($W85="","",IF(AND($CL$1=1,$CL$2=1),VLOOKUP($W85,$CM$16:$CQ$25,11),IF(AND($CL$1=1,$CL$2=2),VLOOKUP($W85,$CM$5:$CY$14,11),""))))),"")</f>
        <v/>
      </c>
      <c r="BN86" s="121" t="str">
        <f t="shared" ref="BN86:BN94" si="349">IF($A85&lt;&gt;"",IF(OR($CL$2=1,$CH85&gt;0,$CJ85&lt;&gt;0,$CK85&lt;&gt;0),"",IF(BN85&lt;&gt;"",BN85,IF($W85="","",IF(AND($CL$1=1,$CL$2=1),VLOOKUP($W85,$CM$16:$CQ$25,12),IF(AND($CL$1=1,$CL$2=2),VLOOKUP($W85,$CM$5:$CY$14,12),""))))),"")</f>
        <v/>
      </c>
      <c r="BO86" s="121" t="str">
        <f t="shared" ref="BO86:BO94" si="350">IF($A85&lt;&gt;"",IF(OR($CL$2=1,$CH85&gt;0,$CJ85&lt;&gt;0,$CK85&lt;&gt;0),"",IF(BO85&lt;&gt;"",BO85,IF($W85="","",IF(AND($CL$1=1,$CL$2=1),VLOOKUP($W85,$CM$16:$CQ$25,13),IF(AND($CL$1=1,$CL$2=2),VLOOKUP($W85,$CM$5:$CY$14,13),""))))),"")</f>
        <v/>
      </c>
      <c r="BP86" s="83"/>
      <c r="BQ86" s="83"/>
      <c r="BR86" s="64" t="b">
        <f t="shared" si="310"/>
        <v>0</v>
      </c>
      <c r="BS86" s="64" t="b">
        <f t="shared" si="311"/>
        <v>0</v>
      </c>
      <c r="BT86" s="64" t="b">
        <f t="shared" si="312"/>
        <v>0</v>
      </c>
      <c r="BU86" s="64" t="b">
        <f t="shared" si="313"/>
        <v>0</v>
      </c>
      <c r="BV86" s="64" t="b">
        <f t="shared" si="314"/>
        <v>0</v>
      </c>
      <c r="BW86" s="64" t="b">
        <f t="shared" si="315"/>
        <v>0</v>
      </c>
      <c r="BX86" s="64" t="b">
        <f t="shared" si="316"/>
        <v>0</v>
      </c>
      <c r="BY86" s="64" t="b">
        <f t="shared" si="317"/>
        <v>0</v>
      </c>
      <c r="BZ86" s="64" t="b">
        <f t="shared" si="318"/>
        <v>0</v>
      </c>
      <c r="CA86" s="64" t="b">
        <f t="shared" si="319"/>
        <v>0</v>
      </c>
      <c r="CB86" s="64" t="b">
        <f t="shared" si="320"/>
        <v>0</v>
      </c>
      <c r="CC86" s="64" t="b">
        <f t="shared" si="321"/>
        <v>0</v>
      </c>
      <c r="CD86" s="64" t="b">
        <f t="shared" si="322"/>
        <v>0</v>
      </c>
      <c r="CE86" s="64" t="b">
        <f t="shared" si="323"/>
        <v>0</v>
      </c>
      <c r="CF86" s="99">
        <f t="shared" si="280"/>
        <v>0</v>
      </c>
      <c r="CG86" s="13">
        <f t="shared" si="324"/>
        <v>0</v>
      </c>
      <c r="CH86" s="11">
        <f t="shared" si="307"/>
        <v>0</v>
      </c>
      <c r="CI86" s="11">
        <f t="shared" si="261"/>
        <v>0</v>
      </c>
      <c r="CJ86" s="61">
        <f t="shared" si="325"/>
        <v>0</v>
      </c>
      <c r="CK86" s="61">
        <f t="shared" si="262"/>
        <v>0</v>
      </c>
      <c r="CL86" s="61">
        <f t="shared" si="263"/>
        <v>0</v>
      </c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DB86" s="5"/>
      <c r="DC86"/>
      <c r="DD86"/>
      <c r="DE86" s="86"/>
      <c r="DF86"/>
      <c r="DG86"/>
      <c r="DH86"/>
      <c r="DI86" s="37"/>
      <c r="DJ86" s="7"/>
      <c r="DK86"/>
      <c r="DL86"/>
      <c r="DM86"/>
      <c r="DN86"/>
      <c r="DO86"/>
      <c r="DP86"/>
      <c r="DQ86"/>
      <c r="DR86"/>
      <c r="DS86"/>
      <c r="DT86"/>
      <c r="DU86"/>
      <c r="DV86"/>
      <c r="DW86" s="7"/>
      <c r="DX86"/>
      <c r="DY86"/>
      <c r="DZ86"/>
      <c r="EA86"/>
      <c r="EB86"/>
      <c r="EC86"/>
      <c r="ED86" s="10">
        <f t="shared" ca="1" si="257"/>
        <v>16</v>
      </c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</row>
    <row r="87" spans="1:154" x14ac:dyDescent="0.2">
      <c r="A87" s="79"/>
      <c r="B87" s="65" t="str">
        <f t="shared" si="254"/>
        <v/>
      </c>
      <c r="C87" s="7" t="str">
        <f t="shared" si="226"/>
        <v/>
      </c>
      <c r="D87" s="64">
        <f t="shared" si="227"/>
        <v>0</v>
      </c>
      <c r="E87" s="7" t="str">
        <f t="shared" si="255"/>
        <v>,,,,,,,,,,,,</v>
      </c>
      <c r="F87" s="75" t="str">
        <f t="shared" si="256"/>
        <v/>
      </c>
      <c r="G87" s="150" t="str">
        <f>IF(COUNTIF($F$5:$F87,"0")=0,"X","No")</f>
        <v>X</v>
      </c>
      <c r="H87" s="150" t="str">
        <f>IF(COUNTIF($F$5:$F87,"1")=0,"X","No")</f>
        <v>X</v>
      </c>
      <c r="I87" s="150" t="str">
        <f>IF(COUNTIF($F$5:$F87,"2")=0,"X","No")</f>
        <v>X</v>
      </c>
      <c r="J87" s="150" t="str">
        <f>IF(COUNTIF($F$5:$F87,"3")=0,"X","No")</f>
        <v>X</v>
      </c>
      <c r="K87" s="150" t="str">
        <f>IF(COUNTIF($F$5:$F87,"4")=0,"X","No")</f>
        <v>X</v>
      </c>
      <c r="L87" s="150" t="str">
        <f>IF(COUNTIF($F$5:$F87,"5")=0,"X","No")</f>
        <v>X</v>
      </c>
      <c r="M87" s="150" t="str">
        <f>IF(COUNTIF($F$5:$F87,"6")=0,"X","No")</f>
        <v>X</v>
      </c>
      <c r="N87" s="150" t="str">
        <f>IF(COUNTIF($F$5:$F87,"7")=0,"X","No")</f>
        <v>X</v>
      </c>
      <c r="O87" s="150" t="str">
        <f>IF(COUNTIF($F$5:$F87,"8")=0,"X","No")</f>
        <v>X</v>
      </c>
      <c r="P87" s="150" t="str">
        <f>IF(COUNTIF($F$5:$F87,"9")=0,"X","No")</f>
        <v>X</v>
      </c>
      <c r="Q87" s="159">
        <f t="shared" si="258"/>
        <v>10</v>
      </c>
      <c r="R87" s="161">
        <f t="shared" si="259"/>
        <v>0</v>
      </c>
      <c r="S87" s="161" t="str">
        <f t="shared" si="306"/>
        <v>Y</v>
      </c>
      <c r="T87" s="143" t="str">
        <f>IF($A86&lt;&gt;"",COUNTIF($F$85:F87,F87),"")</f>
        <v/>
      </c>
      <c r="U87" s="144" t="str">
        <f t="shared" si="260"/>
        <v/>
      </c>
      <c r="V87" s="64" t="str">
        <f t="shared" si="264"/>
        <v/>
      </c>
      <c r="W87" s="117" t="str">
        <f t="shared" si="326"/>
        <v/>
      </c>
      <c r="X87" s="99" t="str">
        <f t="shared" si="308"/>
        <v/>
      </c>
      <c r="Y87" s="121" t="str">
        <f t="shared" si="327"/>
        <v/>
      </c>
      <c r="Z87" s="121" t="str">
        <f t="shared" si="328"/>
        <v/>
      </c>
      <c r="AA87" s="121" t="str">
        <f t="shared" si="329"/>
        <v/>
      </c>
      <c r="AB87" s="121" t="str">
        <f t="shared" si="330"/>
        <v/>
      </c>
      <c r="AC87" s="121" t="str">
        <f t="shared" si="331"/>
        <v/>
      </c>
      <c r="AD87" s="121" t="str">
        <f t="shared" si="332"/>
        <v/>
      </c>
      <c r="AE87" s="121" t="str">
        <f t="shared" si="333"/>
        <v/>
      </c>
      <c r="AF87" s="121" t="str">
        <f t="shared" si="334"/>
        <v/>
      </c>
      <c r="AG87" s="121" t="str">
        <f t="shared" si="335"/>
        <v/>
      </c>
      <c r="AH87" s="121" t="str">
        <f t="shared" si="336"/>
        <v/>
      </c>
      <c r="AI87" s="121" t="str">
        <f t="shared" si="337"/>
        <v/>
      </c>
      <c r="AJ87" s="121" t="str">
        <f t="shared" si="338"/>
        <v/>
      </c>
      <c r="AK87" s="83"/>
      <c r="AL87" s="83"/>
      <c r="AM87" s="64" t="b">
        <f t="shared" si="265"/>
        <v>0</v>
      </c>
      <c r="AN87" s="64" t="b">
        <f t="shared" si="266"/>
        <v>0</v>
      </c>
      <c r="AO87" s="64" t="b">
        <f t="shared" si="267"/>
        <v>0</v>
      </c>
      <c r="AP87" s="64" t="b">
        <f t="shared" si="268"/>
        <v>0</v>
      </c>
      <c r="AQ87" s="64" t="b">
        <f t="shared" si="269"/>
        <v>0</v>
      </c>
      <c r="AR87" s="64" t="b">
        <f t="shared" si="270"/>
        <v>0</v>
      </c>
      <c r="AS87" s="64" t="b">
        <f t="shared" si="271"/>
        <v>0</v>
      </c>
      <c r="AT87" s="64" t="b">
        <f t="shared" si="272"/>
        <v>0</v>
      </c>
      <c r="AU87" s="64" t="b">
        <f t="shared" si="273"/>
        <v>0</v>
      </c>
      <c r="AV87" s="64" t="b">
        <f t="shared" si="274"/>
        <v>0</v>
      </c>
      <c r="AW87" s="64" t="b">
        <f t="shared" si="275"/>
        <v>0</v>
      </c>
      <c r="AX87" s="64" t="b">
        <f t="shared" si="276"/>
        <v>0</v>
      </c>
      <c r="AY87" s="64" t="b">
        <f t="shared" si="277"/>
        <v>0</v>
      </c>
      <c r="AZ87" s="64" t="b">
        <f t="shared" si="278"/>
        <v>0</v>
      </c>
      <c r="BA87" s="13">
        <f t="shared" si="279"/>
        <v>0</v>
      </c>
      <c r="BB87" s="65">
        <f t="shared" si="228"/>
        <v>1</v>
      </c>
      <c r="BC87" s="122" t="str">
        <f t="shared" si="309"/>
        <v/>
      </c>
      <c r="BD87" s="121" t="str">
        <f t="shared" si="339"/>
        <v/>
      </c>
      <c r="BE87" s="121" t="str">
        <f t="shared" si="340"/>
        <v/>
      </c>
      <c r="BF87" s="121" t="str">
        <f t="shared" si="341"/>
        <v/>
      </c>
      <c r="BG87" s="121" t="str">
        <f t="shared" si="342"/>
        <v/>
      </c>
      <c r="BH87" s="121" t="str">
        <f t="shared" si="343"/>
        <v/>
      </c>
      <c r="BI87" s="121" t="str">
        <f t="shared" si="344"/>
        <v/>
      </c>
      <c r="BJ87" s="121" t="str">
        <f t="shared" si="345"/>
        <v/>
      </c>
      <c r="BK87" s="121" t="str">
        <f t="shared" si="346"/>
        <v/>
      </c>
      <c r="BL87" s="121" t="str">
        <f t="shared" si="347"/>
        <v/>
      </c>
      <c r="BM87" s="121" t="str">
        <f t="shared" si="348"/>
        <v/>
      </c>
      <c r="BN87" s="121" t="str">
        <f t="shared" si="349"/>
        <v/>
      </c>
      <c r="BO87" s="121" t="str">
        <f t="shared" si="350"/>
        <v/>
      </c>
      <c r="BP87" s="83"/>
      <c r="BQ87" s="83"/>
      <c r="BR87" s="64" t="b">
        <f t="shared" si="310"/>
        <v>0</v>
      </c>
      <c r="BS87" s="64" t="b">
        <f t="shared" si="311"/>
        <v>0</v>
      </c>
      <c r="BT87" s="64" t="b">
        <f t="shared" si="312"/>
        <v>0</v>
      </c>
      <c r="BU87" s="64" t="b">
        <f t="shared" si="313"/>
        <v>0</v>
      </c>
      <c r="BV87" s="64" t="b">
        <f t="shared" si="314"/>
        <v>0</v>
      </c>
      <c r="BW87" s="64" t="b">
        <f t="shared" si="315"/>
        <v>0</v>
      </c>
      <c r="BX87" s="64" t="b">
        <f t="shared" si="316"/>
        <v>0</v>
      </c>
      <c r="BY87" s="64" t="b">
        <f t="shared" si="317"/>
        <v>0</v>
      </c>
      <c r="BZ87" s="64" t="b">
        <f t="shared" si="318"/>
        <v>0</v>
      </c>
      <c r="CA87" s="64" t="b">
        <f t="shared" si="319"/>
        <v>0</v>
      </c>
      <c r="CB87" s="64" t="b">
        <f t="shared" si="320"/>
        <v>0</v>
      </c>
      <c r="CC87" s="64" t="b">
        <f t="shared" si="321"/>
        <v>0</v>
      </c>
      <c r="CD87" s="64" t="b">
        <f t="shared" si="322"/>
        <v>0</v>
      </c>
      <c r="CE87" s="64" t="b">
        <f t="shared" si="323"/>
        <v>0</v>
      </c>
      <c r="CF87" s="99">
        <f t="shared" si="280"/>
        <v>0</v>
      </c>
      <c r="CG87" s="13">
        <f t="shared" si="324"/>
        <v>0</v>
      </c>
      <c r="CH87" s="11">
        <f t="shared" si="307"/>
        <v>0</v>
      </c>
      <c r="CI87" s="11">
        <f t="shared" si="261"/>
        <v>0</v>
      </c>
      <c r="CJ87" s="61">
        <f t="shared" si="325"/>
        <v>0</v>
      </c>
      <c r="CK87" s="61">
        <f t="shared" si="262"/>
        <v>0</v>
      </c>
      <c r="CL87" s="61">
        <f t="shared" si="263"/>
        <v>0</v>
      </c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DB87" s="5"/>
      <c r="DC87"/>
      <c r="DD87"/>
      <c r="DE87" s="86"/>
      <c r="DF87"/>
      <c r="DG87"/>
      <c r="DH87"/>
      <c r="DI87" s="37"/>
      <c r="DJ87" s="7"/>
      <c r="DK87"/>
      <c r="DL87"/>
      <c r="DM87"/>
      <c r="DN87"/>
      <c r="DO87"/>
      <c r="DP87"/>
      <c r="DQ87"/>
      <c r="DR87"/>
      <c r="DS87"/>
      <c r="DT87"/>
      <c r="DU87"/>
      <c r="DV87"/>
      <c r="DW87" s="7"/>
      <c r="DX87"/>
      <c r="DY87"/>
      <c r="DZ87"/>
      <c r="EA87"/>
      <c r="EB87"/>
      <c r="EC87"/>
      <c r="ED87" s="10">
        <f t="shared" ca="1" si="257"/>
        <v>31</v>
      </c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</row>
    <row r="88" spans="1:154" x14ac:dyDescent="0.2">
      <c r="A88" s="79"/>
      <c r="B88" s="65" t="str">
        <f t="shared" si="254"/>
        <v/>
      </c>
      <c r="C88" s="7" t="str">
        <f t="shared" si="226"/>
        <v/>
      </c>
      <c r="D88" s="64">
        <f t="shared" si="227"/>
        <v>0</v>
      </c>
      <c r="E88" s="7" t="str">
        <f t="shared" si="255"/>
        <v>,,,,,,,,,,,,</v>
      </c>
      <c r="F88" s="75" t="str">
        <f t="shared" si="256"/>
        <v/>
      </c>
      <c r="G88" s="150" t="str">
        <f>IF(COUNTIF($F$5:$F88,"0")=0,"X","No")</f>
        <v>X</v>
      </c>
      <c r="H88" s="150" t="str">
        <f>IF(COUNTIF($F$5:$F88,"1")=0,"X","No")</f>
        <v>X</v>
      </c>
      <c r="I88" s="150" t="str">
        <f>IF(COUNTIF($F$5:$F88,"2")=0,"X","No")</f>
        <v>X</v>
      </c>
      <c r="J88" s="150" t="str">
        <f>IF(COUNTIF($F$5:$F88,"3")=0,"X","No")</f>
        <v>X</v>
      </c>
      <c r="K88" s="150" t="str">
        <f>IF(COUNTIF($F$5:$F88,"4")=0,"X","No")</f>
        <v>X</v>
      </c>
      <c r="L88" s="150" t="str">
        <f>IF(COUNTIF($F$5:$F88,"5")=0,"X","No")</f>
        <v>X</v>
      </c>
      <c r="M88" s="150" t="str">
        <f>IF(COUNTIF($F$5:$F88,"6")=0,"X","No")</f>
        <v>X</v>
      </c>
      <c r="N88" s="150" t="str">
        <f>IF(COUNTIF($F$5:$F88,"7")=0,"X","No")</f>
        <v>X</v>
      </c>
      <c r="O88" s="150" t="str">
        <f>IF(COUNTIF($F$5:$F88,"8")=0,"X","No")</f>
        <v>X</v>
      </c>
      <c r="P88" s="150" t="str">
        <f>IF(COUNTIF($F$5:$F88,"9")=0,"X","No")</f>
        <v>X</v>
      </c>
      <c r="Q88" s="159">
        <f t="shared" si="258"/>
        <v>10</v>
      </c>
      <c r="R88" s="161">
        <f t="shared" si="259"/>
        <v>0</v>
      </c>
      <c r="S88" s="161" t="str">
        <f t="shared" si="306"/>
        <v>Y</v>
      </c>
      <c r="T88" s="143" t="str">
        <f>IF($A87&lt;&gt;"",COUNTIF($F$85:F88,F88),"")</f>
        <v/>
      </c>
      <c r="U88" s="144" t="str">
        <f t="shared" si="260"/>
        <v/>
      </c>
      <c r="V88" s="64" t="str">
        <f t="shared" si="264"/>
        <v/>
      </c>
      <c r="W88" s="117" t="str">
        <f t="shared" si="326"/>
        <v/>
      </c>
      <c r="X88" s="99" t="str">
        <f t="shared" si="308"/>
        <v/>
      </c>
      <c r="Y88" s="121" t="str">
        <f t="shared" si="327"/>
        <v/>
      </c>
      <c r="Z88" s="121" t="str">
        <f t="shared" si="328"/>
        <v/>
      </c>
      <c r="AA88" s="121" t="str">
        <f t="shared" si="329"/>
        <v/>
      </c>
      <c r="AB88" s="121" t="str">
        <f t="shared" si="330"/>
        <v/>
      </c>
      <c r="AC88" s="121" t="str">
        <f t="shared" si="331"/>
        <v/>
      </c>
      <c r="AD88" s="121" t="str">
        <f t="shared" si="332"/>
        <v/>
      </c>
      <c r="AE88" s="121" t="str">
        <f t="shared" si="333"/>
        <v/>
      </c>
      <c r="AF88" s="121" t="str">
        <f t="shared" si="334"/>
        <v/>
      </c>
      <c r="AG88" s="121" t="str">
        <f t="shared" si="335"/>
        <v/>
      </c>
      <c r="AH88" s="121" t="str">
        <f t="shared" si="336"/>
        <v/>
      </c>
      <c r="AI88" s="121" t="str">
        <f t="shared" si="337"/>
        <v/>
      </c>
      <c r="AJ88" s="121" t="str">
        <f t="shared" si="338"/>
        <v/>
      </c>
      <c r="AK88" s="83"/>
      <c r="AL88" s="83"/>
      <c r="AM88" s="64" t="b">
        <f t="shared" si="265"/>
        <v>0</v>
      </c>
      <c r="AN88" s="64" t="b">
        <f t="shared" si="266"/>
        <v>0</v>
      </c>
      <c r="AO88" s="64" t="b">
        <f t="shared" si="267"/>
        <v>0</v>
      </c>
      <c r="AP88" s="64" t="b">
        <f t="shared" si="268"/>
        <v>0</v>
      </c>
      <c r="AQ88" s="64" t="b">
        <f t="shared" si="269"/>
        <v>0</v>
      </c>
      <c r="AR88" s="64" t="b">
        <f t="shared" si="270"/>
        <v>0</v>
      </c>
      <c r="AS88" s="64" t="b">
        <f t="shared" si="271"/>
        <v>0</v>
      </c>
      <c r="AT88" s="64" t="b">
        <f t="shared" si="272"/>
        <v>0</v>
      </c>
      <c r="AU88" s="64" t="b">
        <f t="shared" si="273"/>
        <v>0</v>
      </c>
      <c r="AV88" s="64" t="b">
        <f t="shared" si="274"/>
        <v>0</v>
      </c>
      <c r="AW88" s="64" t="b">
        <f t="shared" si="275"/>
        <v>0</v>
      </c>
      <c r="AX88" s="64" t="b">
        <f t="shared" si="276"/>
        <v>0</v>
      </c>
      <c r="AY88" s="64" t="b">
        <f t="shared" si="277"/>
        <v>0</v>
      </c>
      <c r="AZ88" s="64" t="b">
        <f t="shared" si="278"/>
        <v>0</v>
      </c>
      <c r="BA88" s="13">
        <f t="shared" si="279"/>
        <v>0</v>
      </c>
      <c r="BB88" s="65">
        <f t="shared" si="228"/>
        <v>1</v>
      </c>
      <c r="BC88" s="122" t="str">
        <f t="shared" si="309"/>
        <v/>
      </c>
      <c r="BD88" s="121" t="str">
        <f t="shared" si="339"/>
        <v/>
      </c>
      <c r="BE88" s="121" t="str">
        <f t="shared" si="340"/>
        <v/>
      </c>
      <c r="BF88" s="121" t="str">
        <f t="shared" si="341"/>
        <v/>
      </c>
      <c r="BG88" s="121" t="str">
        <f t="shared" si="342"/>
        <v/>
      </c>
      <c r="BH88" s="121" t="str">
        <f t="shared" si="343"/>
        <v/>
      </c>
      <c r="BI88" s="121" t="str">
        <f t="shared" si="344"/>
        <v/>
      </c>
      <c r="BJ88" s="121" t="str">
        <f t="shared" si="345"/>
        <v/>
      </c>
      <c r="BK88" s="121" t="str">
        <f t="shared" si="346"/>
        <v/>
      </c>
      <c r="BL88" s="121" t="str">
        <f t="shared" si="347"/>
        <v/>
      </c>
      <c r="BM88" s="121" t="str">
        <f t="shared" si="348"/>
        <v/>
      </c>
      <c r="BN88" s="121" t="str">
        <f t="shared" si="349"/>
        <v/>
      </c>
      <c r="BO88" s="121" t="str">
        <f t="shared" si="350"/>
        <v/>
      </c>
      <c r="BP88" s="83"/>
      <c r="BQ88" s="83"/>
      <c r="BR88" s="64" t="b">
        <f t="shared" si="310"/>
        <v>0</v>
      </c>
      <c r="BS88" s="64" t="b">
        <f t="shared" si="311"/>
        <v>0</v>
      </c>
      <c r="BT88" s="64" t="b">
        <f t="shared" si="312"/>
        <v>0</v>
      </c>
      <c r="BU88" s="64" t="b">
        <f t="shared" si="313"/>
        <v>0</v>
      </c>
      <c r="BV88" s="64" t="b">
        <f t="shared" si="314"/>
        <v>0</v>
      </c>
      <c r="BW88" s="64" t="b">
        <f t="shared" si="315"/>
        <v>0</v>
      </c>
      <c r="BX88" s="64" t="b">
        <f t="shared" si="316"/>
        <v>0</v>
      </c>
      <c r="BY88" s="64" t="b">
        <f t="shared" si="317"/>
        <v>0</v>
      </c>
      <c r="BZ88" s="64" t="b">
        <f t="shared" si="318"/>
        <v>0</v>
      </c>
      <c r="CA88" s="64" t="b">
        <f t="shared" si="319"/>
        <v>0</v>
      </c>
      <c r="CB88" s="64" t="b">
        <f t="shared" si="320"/>
        <v>0</v>
      </c>
      <c r="CC88" s="64" t="b">
        <f t="shared" si="321"/>
        <v>0</v>
      </c>
      <c r="CD88" s="64" t="b">
        <f t="shared" si="322"/>
        <v>0</v>
      </c>
      <c r="CE88" s="64" t="b">
        <f t="shared" si="323"/>
        <v>0</v>
      </c>
      <c r="CF88" s="99">
        <f t="shared" si="280"/>
        <v>0</v>
      </c>
      <c r="CG88" s="13">
        <f t="shared" si="324"/>
        <v>0</v>
      </c>
      <c r="CH88" s="11">
        <f t="shared" si="307"/>
        <v>0</v>
      </c>
      <c r="CI88" s="11">
        <f t="shared" si="261"/>
        <v>0</v>
      </c>
      <c r="CJ88" s="61">
        <f t="shared" si="325"/>
        <v>0</v>
      </c>
      <c r="CK88" s="61">
        <f t="shared" si="262"/>
        <v>0</v>
      </c>
      <c r="CL88" s="61">
        <f t="shared" si="263"/>
        <v>0</v>
      </c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DB88" s="5"/>
      <c r="DC88"/>
      <c r="DD88"/>
      <c r="DE88" s="86"/>
      <c r="DF88"/>
      <c r="DG88"/>
      <c r="DH88"/>
      <c r="DI88" s="37"/>
      <c r="DJ88" s="7"/>
      <c r="DK88"/>
      <c r="DL88"/>
      <c r="DM88"/>
      <c r="DN88"/>
      <c r="DO88"/>
      <c r="DP88"/>
      <c r="DQ88"/>
      <c r="DR88"/>
      <c r="DS88"/>
      <c r="DT88"/>
      <c r="DU88"/>
      <c r="DV88"/>
      <c r="DW88" s="7"/>
      <c r="DX88"/>
      <c r="DY88"/>
      <c r="DZ88"/>
      <c r="EA88"/>
      <c r="EB88"/>
      <c r="EC88"/>
      <c r="ED88" s="10">
        <f t="shared" ca="1" si="257"/>
        <v>21</v>
      </c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</row>
    <row r="89" spans="1:154" x14ac:dyDescent="0.2">
      <c r="A89" s="79"/>
      <c r="B89" s="65" t="str">
        <f t="shared" si="254"/>
        <v/>
      </c>
      <c r="C89" s="7" t="str">
        <f t="shared" si="226"/>
        <v/>
      </c>
      <c r="D89" s="64">
        <f t="shared" si="227"/>
        <v>0</v>
      </c>
      <c r="E89" s="7" t="str">
        <f t="shared" si="255"/>
        <v>,,,,,,,,,,,,</v>
      </c>
      <c r="F89" s="75" t="str">
        <f t="shared" si="256"/>
        <v/>
      </c>
      <c r="G89" s="150" t="str">
        <f>IF(COUNTIF($F$5:$F89,"0")=0,"X","No")</f>
        <v>X</v>
      </c>
      <c r="H89" s="150" t="str">
        <f>IF(COUNTIF($F$5:$F89,"1")=0,"X","No")</f>
        <v>X</v>
      </c>
      <c r="I89" s="150" t="str">
        <f>IF(COUNTIF($F$5:$F89,"2")=0,"X","No")</f>
        <v>X</v>
      </c>
      <c r="J89" s="150" t="str">
        <f>IF(COUNTIF($F$5:$F89,"3")=0,"X","No")</f>
        <v>X</v>
      </c>
      <c r="K89" s="150" t="str">
        <f>IF(COUNTIF($F$5:$F89,"4")=0,"X","No")</f>
        <v>X</v>
      </c>
      <c r="L89" s="150" t="str">
        <f>IF(COUNTIF($F$5:$F89,"5")=0,"X","No")</f>
        <v>X</v>
      </c>
      <c r="M89" s="150" t="str">
        <f>IF(COUNTIF($F$5:$F89,"6")=0,"X","No")</f>
        <v>X</v>
      </c>
      <c r="N89" s="150" t="str">
        <f>IF(COUNTIF($F$5:$F89,"7")=0,"X","No")</f>
        <v>X</v>
      </c>
      <c r="O89" s="150" t="str">
        <f>IF(COUNTIF($F$5:$F89,"8")=0,"X","No")</f>
        <v>X</v>
      </c>
      <c r="P89" s="150" t="str">
        <f>IF(COUNTIF($F$5:$F89,"9")=0,"X","No")</f>
        <v>X</v>
      </c>
      <c r="Q89" s="159">
        <f t="shared" si="258"/>
        <v>10</v>
      </c>
      <c r="R89" s="161">
        <f t="shared" si="259"/>
        <v>0</v>
      </c>
      <c r="S89" s="161" t="str">
        <f t="shared" si="306"/>
        <v>Y</v>
      </c>
      <c r="T89" s="143" t="str">
        <f>IF($A88&lt;&gt;"",COUNTIF($F$85:F89,F89),"")</f>
        <v/>
      </c>
      <c r="U89" s="144" t="str">
        <f t="shared" si="260"/>
        <v/>
      </c>
      <c r="V89" s="64" t="str">
        <f t="shared" si="264"/>
        <v/>
      </c>
      <c r="W89" s="117" t="str">
        <f t="shared" si="326"/>
        <v/>
      </c>
      <c r="X89" s="99" t="str">
        <f t="shared" si="308"/>
        <v/>
      </c>
      <c r="Y89" s="121" t="str">
        <f t="shared" si="327"/>
        <v/>
      </c>
      <c r="Z89" s="121" t="str">
        <f t="shared" si="328"/>
        <v/>
      </c>
      <c r="AA89" s="121" t="str">
        <f t="shared" si="329"/>
        <v/>
      </c>
      <c r="AB89" s="121" t="str">
        <f t="shared" si="330"/>
        <v/>
      </c>
      <c r="AC89" s="121" t="str">
        <f t="shared" si="331"/>
        <v/>
      </c>
      <c r="AD89" s="121" t="str">
        <f t="shared" si="332"/>
        <v/>
      </c>
      <c r="AE89" s="121" t="str">
        <f t="shared" si="333"/>
        <v/>
      </c>
      <c r="AF89" s="121" t="str">
        <f t="shared" si="334"/>
        <v/>
      </c>
      <c r="AG89" s="121" t="str">
        <f t="shared" si="335"/>
        <v/>
      </c>
      <c r="AH89" s="121" t="str">
        <f t="shared" si="336"/>
        <v/>
      </c>
      <c r="AI89" s="121" t="str">
        <f t="shared" si="337"/>
        <v/>
      </c>
      <c r="AJ89" s="121" t="str">
        <f t="shared" si="338"/>
        <v/>
      </c>
      <c r="AK89" s="83"/>
      <c r="AL89" s="83"/>
      <c r="AM89" s="64" t="b">
        <f t="shared" si="265"/>
        <v>0</v>
      </c>
      <c r="AN89" s="64" t="b">
        <f t="shared" si="266"/>
        <v>0</v>
      </c>
      <c r="AO89" s="64" t="b">
        <f t="shared" si="267"/>
        <v>0</v>
      </c>
      <c r="AP89" s="64" t="b">
        <f t="shared" si="268"/>
        <v>0</v>
      </c>
      <c r="AQ89" s="64" t="b">
        <f t="shared" si="269"/>
        <v>0</v>
      </c>
      <c r="AR89" s="64" t="b">
        <f t="shared" si="270"/>
        <v>0</v>
      </c>
      <c r="AS89" s="64" t="b">
        <f t="shared" si="271"/>
        <v>0</v>
      </c>
      <c r="AT89" s="64" t="b">
        <f t="shared" si="272"/>
        <v>0</v>
      </c>
      <c r="AU89" s="64" t="b">
        <f t="shared" si="273"/>
        <v>0</v>
      </c>
      <c r="AV89" s="64" t="b">
        <f t="shared" si="274"/>
        <v>0</v>
      </c>
      <c r="AW89" s="64" t="b">
        <f t="shared" si="275"/>
        <v>0</v>
      </c>
      <c r="AX89" s="64" t="b">
        <f t="shared" si="276"/>
        <v>0</v>
      </c>
      <c r="AY89" s="64" t="b">
        <f t="shared" si="277"/>
        <v>0</v>
      </c>
      <c r="AZ89" s="64" t="b">
        <f t="shared" si="278"/>
        <v>0</v>
      </c>
      <c r="BA89" s="13">
        <f t="shared" si="279"/>
        <v>0</v>
      </c>
      <c r="BB89" s="65">
        <f t="shared" si="228"/>
        <v>1</v>
      </c>
      <c r="BC89" s="122" t="str">
        <f t="shared" si="309"/>
        <v/>
      </c>
      <c r="BD89" s="121" t="str">
        <f t="shared" si="339"/>
        <v/>
      </c>
      <c r="BE89" s="121" t="str">
        <f t="shared" si="340"/>
        <v/>
      </c>
      <c r="BF89" s="121" t="str">
        <f t="shared" si="341"/>
        <v/>
      </c>
      <c r="BG89" s="121" t="str">
        <f t="shared" si="342"/>
        <v/>
      </c>
      <c r="BH89" s="121" t="str">
        <f t="shared" si="343"/>
        <v/>
      </c>
      <c r="BI89" s="121" t="str">
        <f t="shared" si="344"/>
        <v/>
      </c>
      <c r="BJ89" s="121" t="str">
        <f t="shared" si="345"/>
        <v/>
      </c>
      <c r="BK89" s="121" t="str">
        <f t="shared" si="346"/>
        <v/>
      </c>
      <c r="BL89" s="121" t="str">
        <f t="shared" si="347"/>
        <v/>
      </c>
      <c r="BM89" s="121" t="str">
        <f t="shared" si="348"/>
        <v/>
      </c>
      <c r="BN89" s="121" t="str">
        <f t="shared" si="349"/>
        <v/>
      </c>
      <c r="BO89" s="121" t="str">
        <f t="shared" si="350"/>
        <v/>
      </c>
      <c r="BP89" s="76"/>
      <c r="BQ89" s="76"/>
      <c r="BR89" s="64" t="b">
        <f t="shared" si="310"/>
        <v>0</v>
      </c>
      <c r="BS89" s="64" t="b">
        <f t="shared" si="311"/>
        <v>0</v>
      </c>
      <c r="BT89" s="64" t="b">
        <f t="shared" si="312"/>
        <v>0</v>
      </c>
      <c r="BU89" s="64" t="b">
        <f t="shared" si="313"/>
        <v>0</v>
      </c>
      <c r="BV89" s="64" t="b">
        <f t="shared" si="314"/>
        <v>0</v>
      </c>
      <c r="BW89" s="64" t="b">
        <f t="shared" si="315"/>
        <v>0</v>
      </c>
      <c r="BX89" s="64" t="b">
        <f t="shared" si="316"/>
        <v>0</v>
      </c>
      <c r="BY89" s="64" t="b">
        <f t="shared" si="317"/>
        <v>0</v>
      </c>
      <c r="BZ89" s="64" t="b">
        <f t="shared" si="318"/>
        <v>0</v>
      </c>
      <c r="CA89" s="64" t="b">
        <f t="shared" si="319"/>
        <v>0</v>
      </c>
      <c r="CB89" s="64" t="b">
        <f t="shared" si="320"/>
        <v>0</v>
      </c>
      <c r="CC89" s="64" t="b">
        <f t="shared" si="321"/>
        <v>0</v>
      </c>
      <c r="CD89" s="64" t="b">
        <f t="shared" si="322"/>
        <v>0</v>
      </c>
      <c r="CE89" s="64" t="b">
        <f t="shared" si="323"/>
        <v>0</v>
      </c>
      <c r="CF89" s="99">
        <f t="shared" si="280"/>
        <v>0</v>
      </c>
      <c r="CG89" s="13">
        <f t="shared" si="324"/>
        <v>0</v>
      </c>
      <c r="CH89" s="11">
        <f t="shared" si="307"/>
        <v>0</v>
      </c>
      <c r="CI89" s="11">
        <f t="shared" si="261"/>
        <v>0</v>
      </c>
      <c r="CJ89" s="61">
        <f t="shared" si="325"/>
        <v>0</v>
      </c>
      <c r="CK89" s="61">
        <f t="shared" si="262"/>
        <v>0</v>
      </c>
      <c r="CL89" s="61">
        <f t="shared" si="263"/>
        <v>0</v>
      </c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DB89" s="5"/>
      <c r="DC89"/>
      <c r="DD89"/>
      <c r="DE89" s="86"/>
      <c r="DF89"/>
      <c r="DG89"/>
      <c r="DH89"/>
      <c r="DI89" s="37"/>
      <c r="DJ89" s="7"/>
      <c r="DK89"/>
      <c r="DL89"/>
      <c r="DM89"/>
      <c r="DN89"/>
      <c r="DO89"/>
      <c r="DP89"/>
      <c r="DQ89"/>
      <c r="DR89"/>
      <c r="DS89"/>
      <c r="DT89"/>
      <c r="DU89"/>
      <c r="DV89"/>
      <c r="DW89" s="7"/>
      <c r="DX89"/>
      <c r="DY89"/>
      <c r="DZ89"/>
      <c r="EA89"/>
      <c r="EB89"/>
      <c r="EC89"/>
      <c r="ED89" s="10">
        <f t="shared" ca="1" si="257"/>
        <v>34</v>
      </c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</row>
    <row r="90" spans="1:154" x14ac:dyDescent="0.2">
      <c r="A90" s="79"/>
      <c r="B90" s="65" t="str">
        <f t="shared" si="254"/>
        <v/>
      </c>
      <c r="C90" s="7" t="str">
        <f t="shared" si="226"/>
        <v/>
      </c>
      <c r="D90" s="64">
        <f t="shared" si="227"/>
        <v>0</v>
      </c>
      <c r="E90" s="7" t="str">
        <f t="shared" si="255"/>
        <v>,,,,,,,,,,,,</v>
      </c>
      <c r="F90" s="75" t="str">
        <f t="shared" si="256"/>
        <v/>
      </c>
      <c r="G90" s="150" t="str">
        <f>IF(COUNTIF($F$5:$F90,"0")=0,"X","No")</f>
        <v>X</v>
      </c>
      <c r="H90" s="150" t="str">
        <f>IF(COUNTIF($F$5:$F90,"1")=0,"X","No")</f>
        <v>X</v>
      </c>
      <c r="I90" s="150" t="str">
        <f>IF(COUNTIF($F$5:$F90,"2")=0,"X","No")</f>
        <v>X</v>
      </c>
      <c r="J90" s="150" t="str">
        <f>IF(COUNTIF($F$5:$F90,"3")=0,"X","No")</f>
        <v>X</v>
      </c>
      <c r="K90" s="150" t="str">
        <f>IF(COUNTIF($F$5:$F90,"4")=0,"X","No")</f>
        <v>X</v>
      </c>
      <c r="L90" s="150" t="str">
        <f>IF(COUNTIF($F$5:$F90,"5")=0,"X","No")</f>
        <v>X</v>
      </c>
      <c r="M90" s="150" t="str">
        <f>IF(COUNTIF($F$5:$F90,"6")=0,"X","No")</f>
        <v>X</v>
      </c>
      <c r="N90" s="150" t="str">
        <f>IF(COUNTIF($F$5:$F90,"7")=0,"X","No")</f>
        <v>X</v>
      </c>
      <c r="O90" s="150" t="str">
        <f>IF(COUNTIF($F$5:$F90,"8")=0,"X","No")</f>
        <v>X</v>
      </c>
      <c r="P90" s="150" t="str">
        <f>IF(COUNTIF($F$5:$F90,"9")=0,"X","No")</f>
        <v>X</v>
      </c>
      <c r="Q90" s="159">
        <f t="shared" si="258"/>
        <v>10</v>
      </c>
      <c r="R90" s="161">
        <f t="shared" si="259"/>
        <v>0</v>
      </c>
      <c r="S90" s="161" t="str">
        <f t="shared" si="306"/>
        <v>Y</v>
      </c>
      <c r="T90" s="143" t="str">
        <f>IF($A89&lt;&gt;"",COUNTIF($F$85:F90,F90),"")</f>
        <v/>
      </c>
      <c r="U90" s="144" t="str">
        <f t="shared" si="260"/>
        <v/>
      </c>
      <c r="V90" s="64" t="str">
        <f t="shared" si="264"/>
        <v/>
      </c>
      <c r="W90" s="117" t="str">
        <f t="shared" si="326"/>
        <v/>
      </c>
      <c r="X90" s="99" t="str">
        <f t="shared" si="308"/>
        <v/>
      </c>
      <c r="Y90" s="121" t="str">
        <f t="shared" si="327"/>
        <v/>
      </c>
      <c r="Z90" s="121" t="str">
        <f t="shared" si="328"/>
        <v/>
      </c>
      <c r="AA90" s="121" t="str">
        <f t="shared" si="329"/>
        <v/>
      </c>
      <c r="AB90" s="121" t="str">
        <f t="shared" si="330"/>
        <v/>
      </c>
      <c r="AC90" s="121" t="str">
        <f t="shared" si="331"/>
        <v/>
      </c>
      <c r="AD90" s="121" t="str">
        <f t="shared" si="332"/>
        <v/>
      </c>
      <c r="AE90" s="121" t="str">
        <f t="shared" si="333"/>
        <v/>
      </c>
      <c r="AF90" s="121" t="str">
        <f t="shared" si="334"/>
        <v/>
      </c>
      <c r="AG90" s="121" t="str">
        <f t="shared" si="335"/>
        <v/>
      </c>
      <c r="AH90" s="121" t="str">
        <f t="shared" si="336"/>
        <v/>
      </c>
      <c r="AI90" s="121" t="str">
        <f t="shared" si="337"/>
        <v/>
      </c>
      <c r="AJ90" s="121" t="str">
        <f t="shared" si="338"/>
        <v/>
      </c>
      <c r="AK90" s="83"/>
      <c r="AL90" s="83"/>
      <c r="AM90" s="64" t="b">
        <f t="shared" si="265"/>
        <v>0</v>
      </c>
      <c r="AN90" s="64" t="b">
        <f t="shared" si="266"/>
        <v>0</v>
      </c>
      <c r="AO90" s="64" t="b">
        <f t="shared" si="267"/>
        <v>0</v>
      </c>
      <c r="AP90" s="64" t="b">
        <f t="shared" si="268"/>
        <v>0</v>
      </c>
      <c r="AQ90" s="64" t="b">
        <f t="shared" si="269"/>
        <v>0</v>
      </c>
      <c r="AR90" s="64" t="b">
        <f t="shared" si="270"/>
        <v>0</v>
      </c>
      <c r="AS90" s="64" t="b">
        <f t="shared" si="271"/>
        <v>0</v>
      </c>
      <c r="AT90" s="64" t="b">
        <f t="shared" si="272"/>
        <v>0</v>
      </c>
      <c r="AU90" s="64" t="b">
        <f t="shared" si="273"/>
        <v>0</v>
      </c>
      <c r="AV90" s="64" t="b">
        <f t="shared" si="274"/>
        <v>0</v>
      </c>
      <c r="AW90" s="64" t="b">
        <f t="shared" si="275"/>
        <v>0</v>
      </c>
      <c r="AX90" s="64" t="b">
        <f t="shared" si="276"/>
        <v>0</v>
      </c>
      <c r="AY90" s="64" t="b">
        <f t="shared" si="277"/>
        <v>0</v>
      </c>
      <c r="AZ90" s="64" t="b">
        <f t="shared" si="278"/>
        <v>0</v>
      </c>
      <c r="BA90" s="13">
        <f t="shared" si="279"/>
        <v>0</v>
      </c>
      <c r="BB90" s="65">
        <f t="shared" si="228"/>
        <v>1</v>
      </c>
      <c r="BC90" s="122" t="str">
        <f t="shared" si="309"/>
        <v/>
      </c>
      <c r="BD90" s="121" t="str">
        <f t="shared" si="339"/>
        <v/>
      </c>
      <c r="BE90" s="121" t="str">
        <f t="shared" si="340"/>
        <v/>
      </c>
      <c r="BF90" s="121" t="str">
        <f t="shared" si="341"/>
        <v/>
      </c>
      <c r="BG90" s="121" t="str">
        <f t="shared" si="342"/>
        <v/>
      </c>
      <c r="BH90" s="121" t="str">
        <f t="shared" si="343"/>
        <v/>
      </c>
      <c r="BI90" s="121" t="str">
        <f t="shared" si="344"/>
        <v/>
      </c>
      <c r="BJ90" s="121" t="str">
        <f t="shared" si="345"/>
        <v/>
      </c>
      <c r="BK90" s="121" t="str">
        <f t="shared" si="346"/>
        <v/>
      </c>
      <c r="BL90" s="121" t="str">
        <f t="shared" si="347"/>
        <v/>
      </c>
      <c r="BM90" s="121" t="str">
        <f t="shared" si="348"/>
        <v/>
      </c>
      <c r="BN90" s="121" t="str">
        <f t="shared" si="349"/>
        <v/>
      </c>
      <c r="BO90" s="121" t="str">
        <f t="shared" si="350"/>
        <v/>
      </c>
      <c r="BP90" s="76"/>
      <c r="BQ90" s="76"/>
      <c r="BR90" s="64" t="b">
        <f t="shared" si="310"/>
        <v>0</v>
      </c>
      <c r="BS90" s="64" t="b">
        <f t="shared" si="311"/>
        <v>0</v>
      </c>
      <c r="BT90" s="64" t="b">
        <f t="shared" si="312"/>
        <v>0</v>
      </c>
      <c r="BU90" s="64" t="b">
        <f t="shared" si="313"/>
        <v>0</v>
      </c>
      <c r="BV90" s="64" t="b">
        <f t="shared" si="314"/>
        <v>0</v>
      </c>
      <c r="BW90" s="64" t="b">
        <f t="shared" si="315"/>
        <v>0</v>
      </c>
      <c r="BX90" s="64" t="b">
        <f t="shared" si="316"/>
        <v>0</v>
      </c>
      <c r="BY90" s="64" t="b">
        <f t="shared" si="317"/>
        <v>0</v>
      </c>
      <c r="BZ90" s="64" t="b">
        <f t="shared" si="318"/>
        <v>0</v>
      </c>
      <c r="CA90" s="64" t="b">
        <f t="shared" si="319"/>
        <v>0</v>
      </c>
      <c r="CB90" s="64" t="b">
        <f t="shared" si="320"/>
        <v>0</v>
      </c>
      <c r="CC90" s="64" t="b">
        <f t="shared" si="321"/>
        <v>0</v>
      </c>
      <c r="CD90" s="64" t="b">
        <f t="shared" si="322"/>
        <v>0</v>
      </c>
      <c r="CE90" s="64" t="b">
        <f t="shared" si="323"/>
        <v>0</v>
      </c>
      <c r="CF90" s="99">
        <f t="shared" si="280"/>
        <v>0</v>
      </c>
      <c r="CG90" s="13">
        <f t="shared" si="324"/>
        <v>0</v>
      </c>
      <c r="CH90" s="11">
        <f t="shared" si="307"/>
        <v>0</v>
      </c>
      <c r="CI90" s="11">
        <f t="shared" si="261"/>
        <v>0</v>
      </c>
      <c r="CJ90" s="61">
        <f t="shared" si="325"/>
        <v>0</v>
      </c>
      <c r="CK90" s="61">
        <f t="shared" si="262"/>
        <v>0</v>
      </c>
      <c r="CL90" s="61">
        <f t="shared" si="263"/>
        <v>0</v>
      </c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DB90" s="5"/>
      <c r="DC90"/>
      <c r="DD90"/>
      <c r="DE90" s="86"/>
      <c r="DF90"/>
      <c r="DG90"/>
      <c r="DH90"/>
      <c r="DI90" s="37"/>
      <c r="DJ90" s="7"/>
      <c r="DK90"/>
      <c r="DL90"/>
      <c r="DM90"/>
      <c r="DN90"/>
      <c r="DO90"/>
      <c r="DP90"/>
      <c r="DQ90"/>
      <c r="DR90"/>
      <c r="DS90"/>
      <c r="DT90"/>
      <c r="DU90"/>
      <c r="DV90"/>
      <c r="DW90" s="7"/>
      <c r="DX90"/>
      <c r="DY90"/>
      <c r="DZ90"/>
      <c r="EA90"/>
      <c r="EB90"/>
      <c r="EC90"/>
      <c r="ED90" s="10">
        <f t="shared" ca="1" si="257"/>
        <v>30</v>
      </c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</row>
    <row r="91" spans="1:154" x14ac:dyDescent="0.2">
      <c r="A91" s="79"/>
      <c r="B91" s="65" t="str">
        <f t="shared" si="254"/>
        <v/>
      </c>
      <c r="C91" s="7" t="str">
        <f t="shared" si="226"/>
        <v/>
      </c>
      <c r="D91" s="64">
        <f t="shared" si="227"/>
        <v>0</v>
      </c>
      <c r="E91" s="7" t="str">
        <f t="shared" si="255"/>
        <v>,,,,,,,,,,,,</v>
      </c>
      <c r="F91" s="75" t="str">
        <f t="shared" si="256"/>
        <v/>
      </c>
      <c r="G91" s="150" t="str">
        <f>IF(COUNTIF($F$5:$F91,"0")=0,"X","No")</f>
        <v>X</v>
      </c>
      <c r="H91" s="150" t="str">
        <f>IF(COUNTIF($F$5:$F91,"1")=0,"X","No")</f>
        <v>X</v>
      </c>
      <c r="I91" s="150" t="str">
        <f>IF(COUNTIF($F$5:$F91,"2")=0,"X","No")</f>
        <v>X</v>
      </c>
      <c r="J91" s="150" t="str">
        <f>IF(COUNTIF($F$5:$F91,"3")=0,"X","No")</f>
        <v>X</v>
      </c>
      <c r="K91" s="150" t="str">
        <f>IF(COUNTIF($F$5:$F91,"4")=0,"X","No")</f>
        <v>X</v>
      </c>
      <c r="L91" s="150" t="str">
        <f>IF(COUNTIF($F$5:$F91,"5")=0,"X","No")</f>
        <v>X</v>
      </c>
      <c r="M91" s="150" t="str">
        <f>IF(COUNTIF($F$5:$F91,"6")=0,"X","No")</f>
        <v>X</v>
      </c>
      <c r="N91" s="150" t="str">
        <f>IF(COUNTIF($F$5:$F91,"7")=0,"X","No")</f>
        <v>X</v>
      </c>
      <c r="O91" s="150" t="str">
        <f>IF(COUNTIF($F$5:$F91,"8")=0,"X","No")</f>
        <v>X</v>
      </c>
      <c r="P91" s="150" t="str">
        <f>IF(COUNTIF($F$5:$F91,"9")=0,"X","No")</f>
        <v>X</v>
      </c>
      <c r="Q91" s="159">
        <f t="shared" si="258"/>
        <v>10</v>
      </c>
      <c r="R91" s="161">
        <f t="shared" si="259"/>
        <v>0</v>
      </c>
      <c r="S91" s="161" t="str">
        <f t="shared" si="306"/>
        <v>Y</v>
      </c>
      <c r="T91" s="143" t="str">
        <f>IF($A90&lt;&gt;"",COUNTIF($F$85:F91,F91),"")</f>
        <v/>
      </c>
      <c r="U91" s="144" t="str">
        <f t="shared" si="260"/>
        <v/>
      </c>
      <c r="V91" s="64" t="str">
        <f t="shared" si="264"/>
        <v/>
      </c>
      <c r="W91" s="117" t="str">
        <f t="shared" si="326"/>
        <v/>
      </c>
      <c r="X91" s="99" t="str">
        <f t="shared" si="308"/>
        <v/>
      </c>
      <c r="Y91" s="121" t="str">
        <f t="shared" si="327"/>
        <v/>
      </c>
      <c r="Z91" s="121" t="str">
        <f t="shared" si="328"/>
        <v/>
      </c>
      <c r="AA91" s="121" t="str">
        <f t="shared" si="329"/>
        <v/>
      </c>
      <c r="AB91" s="121" t="str">
        <f t="shared" si="330"/>
        <v/>
      </c>
      <c r="AC91" s="121" t="str">
        <f t="shared" si="331"/>
        <v/>
      </c>
      <c r="AD91" s="121" t="str">
        <f t="shared" si="332"/>
        <v/>
      </c>
      <c r="AE91" s="121" t="str">
        <f t="shared" si="333"/>
        <v/>
      </c>
      <c r="AF91" s="121" t="str">
        <f t="shared" si="334"/>
        <v/>
      </c>
      <c r="AG91" s="121" t="str">
        <f t="shared" si="335"/>
        <v/>
      </c>
      <c r="AH91" s="121" t="str">
        <f t="shared" si="336"/>
        <v/>
      </c>
      <c r="AI91" s="121" t="str">
        <f t="shared" si="337"/>
        <v/>
      </c>
      <c r="AJ91" s="121" t="str">
        <f t="shared" si="338"/>
        <v/>
      </c>
      <c r="AK91" s="83"/>
      <c r="AL91" s="83"/>
      <c r="AM91" s="64" t="b">
        <f t="shared" si="265"/>
        <v>0</v>
      </c>
      <c r="AN91" s="64" t="b">
        <f t="shared" si="266"/>
        <v>0</v>
      </c>
      <c r="AO91" s="64" t="b">
        <f t="shared" si="267"/>
        <v>0</v>
      </c>
      <c r="AP91" s="64" t="b">
        <f t="shared" si="268"/>
        <v>0</v>
      </c>
      <c r="AQ91" s="64" t="b">
        <f t="shared" si="269"/>
        <v>0</v>
      </c>
      <c r="AR91" s="64" t="b">
        <f t="shared" si="270"/>
        <v>0</v>
      </c>
      <c r="AS91" s="64" t="b">
        <f t="shared" si="271"/>
        <v>0</v>
      </c>
      <c r="AT91" s="64" t="b">
        <f t="shared" si="272"/>
        <v>0</v>
      </c>
      <c r="AU91" s="64" t="b">
        <f t="shared" si="273"/>
        <v>0</v>
      </c>
      <c r="AV91" s="64" t="b">
        <f t="shared" si="274"/>
        <v>0</v>
      </c>
      <c r="AW91" s="64" t="b">
        <f t="shared" si="275"/>
        <v>0</v>
      </c>
      <c r="AX91" s="64" t="b">
        <f t="shared" si="276"/>
        <v>0</v>
      </c>
      <c r="AY91" s="64" t="b">
        <f t="shared" si="277"/>
        <v>0</v>
      </c>
      <c r="AZ91" s="64" t="b">
        <f t="shared" si="278"/>
        <v>0</v>
      </c>
      <c r="BA91" s="13">
        <f t="shared" si="279"/>
        <v>0</v>
      </c>
      <c r="BB91" s="65">
        <f t="shared" si="228"/>
        <v>1</v>
      </c>
      <c r="BC91" s="122" t="str">
        <f t="shared" si="309"/>
        <v/>
      </c>
      <c r="BD91" s="121" t="str">
        <f t="shared" si="339"/>
        <v/>
      </c>
      <c r="BE91" s="121" t="str">
        <f t="shared" si="340"/>
        <v/>
      </c>
      <c r="BF91" s="121" t="str">
        <f t="shared" si="341"/>
        <v/>
      </c>
      <c r="BG91" s="121" t="str">
        <f t="shared" si="342"/>
        <v/>
      </c>
      <c r="BH91" s="121" t="str">
        <f t="shared" si="343"/>
        <v/>
      </c>
      <c r="BI91" s="121" t="str">
        <f t="shared" si="344"/>
        <v/>
      </c>
      <c r="BJ91" s="121" t="str">
        <f t="shared" si="345"/>
        <v/>
      </c>
      <c r="BK91" s="121" t="str">
        <f t="shared" si="346"/>
        <v/>
      </c>
      <c r="BL91" s="121" t="str">
        <f t="shared" si="347"/>
        <v/>
      </c>
      <c r="BM91" s="121" t="str">
        <f t="shared" si="348"/>
        <v/>
      </c>
      <c r="BN91" s="121" t="str">
        <f t="shared" si="349"/>
        <v/>
      </c>
      <c r="BO91" s="121" t="str">
        <f t="shared" si="350"/>
        <v/>
      </c>
      <c r="BP91" s="76"/>
      <c r="BQ91" s="76"/>
      <c r="BR91" s="64" t="b">
        <f t="shared" si="310"/>
        <v>0</v>
      </c>
      <c r="BS91" s="64" t="b">
        <f t="shared" si="311"/>
        <v>0</v>
      </c>
      <c r="BT91" s="64" t="b">
        <f t="shared" si="312"/>
        <v>0</v>
      </c>
      <c r="BU91" s="64" t="b">
        <f t="shared" si="313"/>
        <v>0</v>
      </c>
      <c r="BV91" s="64" t="b">
        <f t="shared" si="314"/>
        <v>0</v>
      </c>
      <c r="BW91" s="64" t="b">
        <f t="shared" si="315"/>
        <v>0</v>
      </c>
      <c r="BX91" s="64" t="b">
        <f t="shared" si="316"/>
        <v>0</v>
      </c>
      <c r="BY91" s="64" t="b">
        <f t="shared" si="317"/>
        <v>0</v>
      </c>
      <c r="BZ91" s="64" t="b">
        <f t="shared" si="318"/>
        <v>0</v>
      </c>
      <c r="CA91" s="64" t="b">
        <f t="shared" si="319"/>
        <v>0</v>
      </c>
      <c r="CB91" s="64" t="b">
        <f t="shared" si="320"/>
        <v>0</v>
      </c>
      <c r="CC91" s="64" t="b">
        <f t="shared" si="321"/>
        <v>0</v>
      </c>
      <c r="CD91" s="64" t="b">
        <f t="shared" si="322"/>
        <v>0</v>
      </c>
      <c r="CE91" s="64" t="b">
        <f t="shared" si="323"/>
        <v>0</v>
      </c>
      <c r="CF91" s="99">
        <f t="shared" si="280"/>
        <v>0</v>
      </c>
      <c r="CG91" s="13">
        <f t="shared" si="324"/>
        <v>0</v>
      </c>
      <c r="CH91" s="11">
        <f t="shared" si="307"/>
        <v>0</v>
      </c>
      <c r="CI91" s="11">
        <f t="shared" si="261"/>
        <v>0</v>
      </c>
      <c r="CJ91" s="61">
        <f t="shared" si="325"/>
        <v>0</v>
      </c>
      <c r="CK91" s="61">
        <f t="shared" si="262"/>
        <v>0</v>
      </c>
      <c r="CL91" s="61">
        <f t="shared" si="263"/>
        <v>0</v>
      </c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DB91" s="5"/>
      <c r="DC91"/>
      <c r="DD91"/>
      <c r="DE91" s="86"/>
      <c r="DF91"/>
      <c r="DG91"/>
      <c r="DH91"/>
      <c r="DI91" s="37"/>
      <c r="DJ91" s="7"/>
      <c r="DK91"/>
      <c r="DL91"/>
      <c r="DM91"/>
      <c r="DN91"/>
      <c r="DO91"/>
      <c r="DP91"/>
      <c r="DQ91"/>
      <c r="DR91"/>
      <c r="DS91"/>
      <c r="DT91"/>
      <c r="DU91"/>
      <c r="DV91"/>
      <c r="DW91" s="7"/>
      <c r="DX91"/>
      <c r="DY91"/>
      <c r="DZ91"/>
      <c r="EA91"/>
      <c r="EB91"/>
      <c r="EC91"/>
      <c r="ED91" s="10">
        <f t="shared" ca="1" si="257"/>
        <v>8</v>
      </c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</row>
    <row r="92" spans="1:154" x14ac:dyDescent="0.2">
      <c r="A92" s="79"/>
      <c r="B92" s="65" t="str">
        <f t="shared" si="254"/>
        <v/>
      </c>
      <c r="C92" s="7" t="str">
        <f t="shared" si="226"/>
        <v/>
      </c>
      <c r="D92" s="64">
        <f t="shared" si="227"/>
        <v>0</v>
      </c>
      <c r="E92" s="7" t="str">
        <f t="shared" si="255"/>
        <v>,,,,,,,,,,,,</v>
      </c>
      <c r="F92" s="75" t="str">
        <f t="shared" si="256"/>
        <v/>
      </c>
      <c r="G92" s="150" t="str">
        <f>IF(COUNTIF($F$5:$F92,"0")=0,"X","No")</f>
        <v>X</v>
      </c>
      <c r="H92" s="150" t="str">
        <f>IF(COUNTIF($F$5:$F92,"1")=0,"X","No")</f>
        <v>X</v>
      </c>
      <c r="I92" s="150" t="str">
        <f>IF(COUNTIF($F$5:$F92,"2")=0,"X","No")</f>
        <v>X</v>
      </c>
      <c r="J92" s="150" t="str">
        <f>IF(COUNTIF($F$5:$F92,"3")=0,"X","No")</f>
        <v>X</v>
      </c>
      <c r="K92" s="150" t="str">
        <f>IF(COUNTIF($F$5:$F92,"4")=0,"X","No")</f>
        <v>X</v>
      </c>
      <c r="L92" s="150" t="str">
        <f>IF(COUNTIF($F$5:$F92,"5")=0,"X","No")</f>
        <v>X</v>
      </c>
      <c r="M92" s="150" t="str">
        <f>IF(COUNTIF($F$5:$F92,"6")=0,"X","No")</f>
        <v>X</v>
      </c>
      <c r="N92" s="150" t="str">
        <f>IF(COUNTIF($F$5:$F92,"7")=0,"X","No")</f>
        <v>X</v>
      </c>
      <c r="O92" s="150" t="str">
        <f>IF(COUNTIF($F$5:$F92,"8")=0,"X","No")</f>
        <v>X</v>
      </c>
      <c r="P92" s="150" t="str">
        <f>IF(COUNTIF($F$5:$F92,"9")=0,"X","No")</f>
        <v>X</v>
      </c>
      <c r="Q92" s="159">
        <f t="shared" si="258"/>
        <v>10</v>
      </c>
      <c r="R92" s="161">
        <f t="shared" si="259"/>
        <v>0</v>
      </c>
      <c r="S92" s="161" t="str">
        <f t="shared" si="306"/>
        <v>Y</v>
      </c>
      <c r="T92" s="143" t="str">
        <f>IF($A91&lt;&gt;"",COUNTIF($F$85:F92,F92),"")</f>
        <v/>
      </c>
      <c r="U92" s="144" t="str">
        <f t="shared" si="260"/>
        <v/>
      </c>
      <c r="V92" s="64" t="str">
        <f t="shared" si="264"/>
        <v/>
      </c>
      <c r="W92" s="117" t="str">
        <f t="shared" si="326"/>
        <v/>
      </c>
      <c r="X92" s="99" t="str">
        <f t="shared" si="308"/>
        <v/>
      </c>
      <c r="Y92" s="121" t="str">
        <f t="shared" si="327"/>
        <v/>
      </c>
      <c r="Z92" s="121" t="str">
        <f t="shared" si="328"/>
        <v/>
      </c>
      <c r="AA92" s="121" t="str">
        <f t="shared" si="329"/>
        <v/>
      </c>
      <c r="AB92" s="121" t="str">
        <f t="shared" si="330"/>
        <v/>
      </c>
      <c r="AC92" s="121" t="str">
        <f t="shared" si="331"/>
        <v/>
      </c>
      <c r="AD92" s="121" t="str">
        <f t="shared" si="332"/>
        <v/>
      </c>
      <c r="AE92" s="121" t="str">
        <f t="shared" si="333"/>
        <v/>
      </c>
      <c r="AF92" s="121" t="str">
        <f t="shared" si="334"/>
        <v/>
      </c>
      <c r="AG92" s="121" t="str">
        <f t="shared" si="335"/>
        <v/>
      </c>
      <c r="AH92" s="121" t="str">
        <f t="shared" si="336"/>
        <v/>
      </c>
      <c r="AI92" s="121" t="str">
        <f t="shared" si="337"/>
        <v/>
      </c>
      <c r="AJ92" s="121" t="str">
        <f t="shared" si="338"/>
        <v/>
      </c>
      <c r="AK92" s="83"/>
      <c r="AL92" s="83"/>
      <c r="AM92" s="64" t="b">
        <f t="shared" si="265"/>
        <v>0</v>
      </c>
      <c r="AN92" s="64" t="b">
        <f t="shared" si="266"/>
        <v>0</v>
      </c>
      <c r="AO92" s="64" t="b">
        <f t="shared" si="267"/>
        <v>0</v>
      </c>
      <c r="AP92" s="64" t="b">
        <f t="shared" si="268"/>
        <v>0</v>
      </c>
      <c r="AQ92" s="64" t="b">
        <f t="shared" si="269"/>
        <v>0</v>
      </c>
      <c r="AR92" s="64" t="b">
        <f t="shared" si="270"/>
        <v>0</v>
      </c>
      <c r="AS92" s="64" t="b">
        <f t="shared" si="271"/>
        <v>0</v>
      </c>
      <c r="AT92" s="64" t="b">
        <f t="shared" si="272"/>
        <v>0</v>
      </c>
      <c r="AU92" s="64" t="b">
        <f t="shared" si="273"/>
        <v>0</v>
      </c>
      <c r="AV92" s="64" t="b">
        <f t="shared" si="274"/>
        <v>0</v>
      </c>
      <c r="AW92" s="64" t="b">
        <f t="shared" si="275"/>
        <v>0</v>
      </c>
      <c r="AX92" s="64" t="b">
        <f t="shared" si="276"/>
        <v>0</v>
      </c>
      <c r="AY92" s="64" t="b">
        <f t="shared" si="277"/>
        <v>0</v>
      </c>
      <c r="AZ92" s="64" t="b">
        <f t="shared" si="278"/>
        <v>0</v>
      </c>
      <c r="BA92" s="13">
        <f t="shared" si="279"/>
        <v>0</v>
      </c>
      <c r="BB92" s="65">
        <f t="shared" si="228"/>
        <v>1</v>
      </c>
      <c r="BC92" s="122" t="str">
        <f t="shared" si="309"/>
        <v/>
      </c>
      <c r="BD92" s="121" t="str">
        <f t="shared" si="339"/>
        <v/>
      </c>
      <c r="BE92" s="121" t="str">
        <f t="shared" si="340"/>
        <v/>
      </c>
      <c r="BF92" s="121" t="str">
        <f t="shared" si="341"/>
        <v/>
      </c>
      <c r="BG92" s="121" t="str">
        <f t="shared" si="342"/>
        <v/>
      </c>
      <c r="BH92" s="121" t="str">
        <f t="shared" si="343"/>
        <v/>
      </c>
      <c r="BI92" s="121" t="str">
        <f t="shared" si="344"/>
        <v/>
      </c>
      <c r="BJ92" s="121" t="str">
        <f t="shared" si="345"/>
        <v/>
      </c>
      <c r="BK92" s="121" t="str">
        <f t="shared" si="346"/>
        <v/>
      </c>
      <c r="BL92" s="121" t="str">
        <f t="shared" si="347"/>
        <v/>
      </c>
      <c r="BM92" s="121" t="str">
        <f t="shared" si="348"/>
        <v/>
      </c>
      <c r="BN92" s="121" t="str">
        <f t="shared" si="349"/>
        <v/>
      </c>
      <c r="BO92" s="121" t="str">
        <f t="shared" si="350"/>
        <v/>
      </c>
      <c r="BP92" s="76"/>
      <c r="BQ92" s="76"/>
      <c r="BR92" s="64" t="b">
        <f t="shared" si="310"/>
        <v>0</v>
      </c>
      <c r="BS92" s="64" t="b">
        <f t="shared" si="311"/>
        <v>0</v>
      </c>
      <c r="BT92" s="64" t="b">
        <f t="shared" si="312"/>
        <v>0</v>
      </c>
      <c r="BU92" s="64" t="b">
        <f t="shared" si="313"/>
        <v>0</v>
      </c>
      <c r="BV92" s="64" t="b">
        <f t="shared" si="314"/>
        <v>0</v>
      </c>
      <c r="BW92" s="64" t="b">
        <f t="shared" si="315"/>
        <v>0</v>
      </c>
      <c r="BX92" s="64" t="b">
        <f t="shared" si="316"/>
        <v>0</v>
      </c>
      <c r="BY92" s="64" t="b">
        <f t="shared" si="317"/>
        <v>0</v>
      </c>
      <c r="BZ92" s="64" t="b">
        <f t="shared" si="318"/>
        <v>0</v>
      </c>
      <c r="CA92" s="64" t="b">
        <f t="shared" si="319"/>
        <v>0</v>
      </c>
      <c r="CB92" s="64" t="b">
        <f t="shared" si="320"/>
        <v>0</v>
      </c>
      <c r="CC92" s="64" t="b">
        <f t="shared" si="321"/>
        <v>0</v>
      </c>
      <c r="CD92" s="64" t="b">
        <f t="shared" si="322"/>
        <v>0</v>
      </c>
      <c r="CE92" s="64" t="b">
        <f t="shared" si="323"/>
        <v>0</v>
      </c>
      <c r="CF92" s="99">
        <f t="shared" si="280"/>
        <v>0</v>
      </c>
      <c r="CG92" s="13">
        <f t="shared" si="324"/>
        <v>0</v>
      </c>
      <c r="CH92" s="11">
        <f t="shared" si="307"/>
        <v>0</v>
      </c>
      <c r="CI92" s="11">
        <f t="shared" si="261"/>
        <v>0</v>
      </c>
      <c r="CJ92" s="61">
        <f t="shared" si="325"/>
        <v>0</v>
      </c>
      <c r="CK92" s="61">
        <f t="shared" si="262"/>
        <v>0</v>
      </c>
      <c r="CL92" s="61">
        <f t="shared" si="263"/>
        <v>0</v>
      </c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DB92" s="5"/>
      <c r="DC92"/>
      <c r="DD92"/>
      <c r="DE92" s="86"/>
      <c r="DF92"/>
      <c r="DG92"/>
      <c r="DH92"/>
      <c r="DI92" s="37"/>
      <c r="DJ92" s="7"/>
      <c r="DK92"/>
      <c r="DL92"/>
      <c r="DM92"/>
      <c r="DN92"/>
      <c r="DO92"/>
      <c r="DP92"/>
      <c r="DQ92"/>
      <c r="DR92"/>
      <c r="DS92"/>
      <c r="DT92"/>
      <c r="DU92"/>
      <c r="DV92"/>
      <c r="DW92" s="7"/>
      <c r="DX92"/>
      <c r="DY92"/>
      <c r="DZ92"/>
      <c r="EA92"/>
      <c r="EB92"/>
      <c r="EC92"/>
      <c r="ED92" s="10">
        <f t="shared" ca="1" si="257"/>
        <v>35</v>
      </c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</row>
    <row r="93" spans="1:154" x14ac:dyDescent="0.2">
      <c r="A93" s="79"/>
      <c r="B93" s="65" t="str">
        <f t="shared" si="254"/>
        <v/>
      </c>
      <c r="C93" s="7" t="str">
        <f t="shared" si="226"/>
        <v/>
      </c>
      <c r="D93" s="64">
        <f t="shared" si="227"/>
        <v>0</v>
      </c>
      <c r="E93" s="7" t="str">
        <f t="shared" si="255"/>
        <v>,,,,,,,,,,,,</v>
      </c>
      <c r="F93" s="75" t="str">
        <f t="shared" si="256"/>
        <v/>
      </c>
      <c r="G93" s="150" t="str">
        <f>IF(COUNTIF($F$5:$F93,"0")=0,"X","No")</f>
        <v>X</v>
      </c>
      <c r="H93" s="150" t="str">
        <f>IF(COUNTIF($F$5:$F93,"1")=0,"X","No")</f>
        <v>X</v>
      </c>
      <c r="I93" s="150" t="str">
        <f>IF(COUNTIF($F$5:$F93,"2")=0,"X","No")</f>
        <v>X</v>
      </c>
      <c r="J93" s="150" t="str">
        <f>IF(COUNTIF($F$5:$F93,"3")=0,"X","No")</f>
        <v>X</v>
      </c>
      <c r="K93" s="150" t="str">
        <f>IF(COUNTIF($F$5:$F93,"4")=0,"X","No")</f>
        <v>X</v>
      </c>
      <c r="L93" s="150" t="str">
        <f>IF(COUNTIF($F$5:$F93,"5")=0,"X","No")</f>
        <v>X</v>
      </c>
      <c r="M93" s="150" t="str">
        <f>IF(COUNTIF($F$5:$F93,"6")=0,"X","No")</f>
        <v>X</v>
      </c>
      <c r="N93" s="150" t="str">
        <f>IF(COUNTIF($F$5:$F93,"7")=0,"X","No")</f>
        <v>X</v>
      </c>
      <c r="O93" s="150" t="str">
        <f>IF(COUNTIF($F$5:$F93,"8")=0,"X","No")</f>
        <v>X</v>
      </c>
      <c r="P93" s="150" t="str">
        <f>IF(COUNTIF($F$5:$F93,"9")=0,"X","No")</f>
        <v>X</v>
      </c>
      <c r="Q93" s="159">
        <f t="shared" si="258"/>
        <v>10</v>
      </c>
      <c r="R93" s="161">
        <f t="shared" si="259"/>
        <v>0</v>
      </c>
      <c r="S93" s="161" t="str">
        <f t="shared" si="306"/>
        <v>Y</v>
      </c>
      <c r="T93" s="143" t="str">
        <f>IF($A92&lt;&gt;"",COUNTIF($F$85:F93,F93),"")</f>
        <v/>
      </c>
      <c r="U93" s="144" t="str">
        <f t="shared" si="260"/>
        <v/>
      </c>
      <c r="V93" s="64" t="str">
        <f t="shared" si="264"/>
        <v/>
      </c>
      <c r="W93" s="117" t="str">
        <f t="shared" si="326"/>
        <v/>
      </c>
      <c r="X93" s="99" t="str">
        <f t="shared" si="308"/>
        <v/>
      </c>
      <c r="Y93" s="121" t="str">
        <f t="shared" si="327"/>
        <v/>
      </c>
      <c r="Z93" s="121" t="str">
        <f t="shared" si="328"/>
        <v/>
      </c>
      <c r="AA93" s="121" t="str">
        <f t="shared" si="329"/>
        <v/>
      </c>
      <c r="AB93" s="121" t="str">
        <f t="shared" si="330"/>
        <v/>
      </c>
      <c r="AC93" s="121" t="str">
        <f t="shared" si="331"/>
        <v/>
      </c>
      <c r="AD93" s="121" t="str">
        <f t="shared" si="332"/>
        <v/>
      </c>
      <c r="AE93" s="121" t="str">
        <f t="shared" si="333"/>
        <v/>
      </c>
      <c r="AF93" s="121" t="str">
        <f t="shared" si="334"/>
        <v/>
      </c>
      <c r="AG93" s="121" t="str">
        <f t="shared" si="335"/>
        <v/>
      </c>
      <c r="AH93" s="121" t="str">
        <f t="shared" si="336"/>
        <v/>
      </c>
      <c r="AI93" s="121" t="str">
        <f t="shared" si="337"/>
        <v/>
      </c>
      <c r="AJ93" s="121" t="str">
        <f t="shared" si="338"/>
        <v/>
      </c>
      <c r="AK93" s="83"/>
      <c r="AL93" s="83"/>
      <c r="AM93" s="64" t="b">
        <f t="shared" si="265"/>
        <v>0</v>
      </c>
      <c r="AN93" s="64" t="b">
        <f t="shared" si="266"/>
        <v>0</v>
      </c>
      <c r="AO93" s="64" t="b">
        <f t="shared" si="267"/>
        <v>0</v>
      </c>
      <c r="AP93" s="64" t="b">
        <f t="shared" si="268"/>
        <v>0</v>
      </c>
      <c r="AQ93" s="64" t="b">
        <f t="shared" si="269"/>
        <v>0</v>
      </c>
      <c r="AR93" s="64" t="b">
        <f t="shared" si="270"/>
        <v>0</v>
      </c>
      <c r="AS93" s="64" t="b">
        <f t="shared" si="271"/>
        <v>0</v>
      </c>
      <c r="AT93" s="64" t="b">
        <f t="shared" si="272"/>
        <v>0</v>
      </c>
      <c r="AU93" s="64" t="b">
        <f t="shared" si="273"/>
        <v>0</v>
      </c>
      <c r="AV93" s="64" t="b">
        <f t="shared" si="274"/>
        <v>0</v>
      </c>
      <c r="AW93" s="64" t="b">
        <f t="shared" si="275"/>
        <v>0</v>
      </c>
      <c r="AX93" s="64" t="b">
        <f t="shared" si="276"/>
        <v>0</v>
      </c>
      <c r="AY93" s="64" t="b">
        <f t="shared" si="277"/>
        <v>0</v>
      </c>
      <c r="AZ93" s="64" t="b">
        <f t="shared" si="278"/>
        <v>0</v>
      </c>
      <c r="BA93" s="13">
        <f t="shared" si="279"/>
        <v>0</v>
      </c>
      <c r="BB93" s="65">
        <f t="shared" si="228"/>
        <v>1</v>
      </c>
      <c r="BC93" s="122" t="str">
        <f t="shared" si="309"/>
        <v/>
      </c>
      <c r="BD93" s="121" t="str">
        <f t="shared" si="339"/>
        <v/>
      </c>
      <c r="BE93" s="121" t="str">
        <f t="shared" si="340"/>
        <v/>
      </c>
      <c r="BF93" s="121" t="str">
        <f t="shared" si="341"/>
        <v/>
      </c>
      <c r="BG93" s="121" t="str">
        <f t="shared" si="342"/>
        <v/>
      </c>
      <c r="BH93" s="121" t="str">
        <f t="shared" si="343"/>
        <v/>
      </c>
      <c r="BI93" s="121" t="str">
        <f t="shared" si="344"/>
        <v/>
      </c>
      <c r="BJ93" s="121" t="str">
        <f t="shared" si="345"/>
        <v/>
      </c>
      <c r="BK93" s="121" t="str">
        <f t="shared" si="346"/>
        <v/>
      </c>
      <c r="BL93" s="121" t="str">
        <f t="shared" si="347"/>
        <v/>
      </c>
      <c r="BM93" s="121" t="str">
        <f t="shared" si="348"/>
        <v/>
      </c>
      <c r="BN93" s="121" t="str">
        <f t="shared" si="349"/>
        <v/>
      </c>
      <c r="BO93" s="121" t="str">
        <f t="shared" si="350"/>
        <v/>
      </c>
      <c r="BP93" s="76"/>
      <c r="BQ93" s="76"/>
      <c r="BR93" s="64" t="b">
        <f t="shared" si="310"/>
        <v>0</v>
      </c>
      <c r="BS93" s="64" t="b">
        <f t="shared" si="311"/>
        <v>0</v>
      </c>
      <c r="BT93" s="64" t="b">
        <f t="shared" si="312"/>
        <v>0</v>
      </c>
      <c r="BU93" s="64" t="b">
        <f t="shared" si="313"/>
        <v>0</v>
      </c>
      <c r="BV93" s="64" t="b">
        <f t="shared" si="314"/>
        <v>0</v>
      </c>
      <c r="BW93" s="64" t="b">
        <f t="shared" si="315"/>
        <v>0</v>
      </c>
      <c r="BX93" s="64" t="b">
        <f t="shared" si="316"/>
        <v>0</v>
      </c>
      <c r="BY93" s="64" t="b">
        <f t="shared" si="317"/>
        <v>0</v>
      </c>
      <c r="BZ93" s="64" t="b">
        <f t="shared" si="318"/>
        <v>0</v>
      </c>
      <c r="CA93" s="64" t="b">
        <f t="shared" si="319"/>
        <v>0</v>
      </c>
      <c r="CB93" s="64" t="b">
        <f t="shared" si="320"/>
        <v>0</v>
      </c>
      <c r="CC93" s="64" t="b">
        <f t="shared" si="321"/>
        <v>0</v>
      </c>
      <c r="CD93" s="64" t="b">
        <f t="shared" si="322"/>
        <v>0</v>
      </c>
      <c r="CE93" s="64" t="b">
        <f t="shared" si="323"/>
        <v>0</v>
      </c>
      <c r="CF93" s="99">
        <f t="shared" si="280"/>
        <v>0</v>
      </c>
      <c r="CG93" s="13">
        <f t="shared" si="324"/>
        <v>0</v>
      </c>
      <c r="CH93" s="11">
        <f t="shared" si="307"/>
        <v>0</v>
      </c>
      <c r="CI93" s="11">
        <f t="shared" si="261"/>
        <v>0</v>
      </c>
      <c r="CJ93" s="61">
        <f t="shared" si="325"/>
        <v>0</v>
      </c>
      <c r="CK93" s="61">
        <f t="shared" si="262"/>
        <v>0</v>
      </c>
      <c r="CL93" s="61">
        <f t="shared" si="263"/>
        <v>0</v>
      </c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DB93" s="5"/>
      <c r="DC93"/>
      <c r="DD93"/>
      <c r="DE93" s="86"/>
      <c r="DF93"/>
      <c r="DG93"/>
      <c r="DH93"/>
      <c r="DI93" s="37"/>
      <c r="DJ93" s="7"/>
      <c r="DK93"/>
      <c r="DL93"/>
      <c r="DM93"/>
      <c r="DN93"/>
      <c r="DO93"/>
      <c r="DP93"/>
      <c r="DQ93"/>
      <c r="DR93"/>
      <c r="DS93"/>
      <c r="DT93"/>
      <c r="DU93"/>
      <c r="DV93"/>
      <c r="DW93" s="7"/>
      <c r="DX93"/>
      <c r="DY93"/>
      <c r="DZ93"/>
      <c r="EA93"/>
      <c r="EB93"/>
      <c r="EC93"/>
      <c r="ED93" s="10">
        <f t="shared" ca="1" si="257"/>
        <v>4</v>
      </c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</row>
    <row r="94" spans="1:154" x14ac:dyDescent="0.2">
      <c r="A94" s="79"/>
      <c r="B94" s="65" t="str">
        <f t="shared" si="254"/>
        <v/>
      </c>
      <c r="C94" s="7" t="str">
        <f t="shared" si="226"/>
        <v/>
      </c>
      <c r="D94" s="64">
        <f t="shared" si="227"/>
        <v>0</v>
      </c>
      <c r="E94" s="7" t="str">
        <f t="shared" si="255"/>
        <v>,,,,,,,,,,,,</v>
      </c>
      <c r="F94" s="75" t="str">
        <f t="shared" si="256"/>
        <v/>
      </c>
      <c r="G94" s="150" t="str">
        <f>IF(COUNTIF($F$5:$F94,"0")=0,"X","No")</f>
        <v>X</v>
      </c>
      <c r="H94" s="150" t="str">
        <f>IF(COUNTIF($F$5:$F94,"1")=0,"X","No")</f>
        <v>X</v>
      </c>
      <c r="I94" s="150" t="str">
        <f>IF(COUNTIF($F$5:$F94,"2")=0,"X","No")</f>
        <v>X</v>
      </c>
      <c r="J94" s="150" t="str">
        <f>IF(COUNTIF($F$5:$F94,"3")=0,"X","No")</f>
        <v>X</v>
      </c>
      <c r="K94" s="150" t="str">
        <f>IF(COUNTIF($F$5:$F94,"4")=0,"X","No")</f>
        <v>X</v>
      </c>
      <c r="L94" s="150" t="str">
        <f>IF(COUNTIF($F$5:$F94,"5")=0,"X","No")</f>
        <v>X</v>
      </c>
      <c r="M94" s="150" t="str">
        <f>IF(COUNTIF($F$5:$F94,"6")=0,"X","No")</f>
        <v>X</v>
      </c>
      <c r="N94" s="150" t="str">
        <f>IF(COUNTIF($F$5:$F94,"7")=0,"X","No")</f>
        <v>X</v>
      </c>
      <c r="O94" s="150" t="str">
        <f>IF(COUNTIF($F$5:$F94,"8")=0,"X","No")</f>
        <v>X</v>
      </c>
      <c r="P94" s="150" t="str">
        <f>IF(COUNTIF($F$5:$F94,"9")=0,"X","No")</f>
        <v>X</v>
      </c>
      <c r="Q94" s="159">
        <f t="shared" si="258"/>
        <v>10</v>
      </c>
      <c r="R94" s="161">
        <f t="shared" si="259"/>
        <v>0</v>
      </c>
      <c r="S94" s="161" t="str">
        <f t="shared" si="306"/>
        <v>Y</v>
      </c>
      <c r="T94" s="143" t="str">
        <f>IF($A93&lt;&gt;"",COUNTIF($F$85:F94,F94),"")</f>
        <v/>
      </c>
      <c r="U94" s="144" t="str">
        <f t="shared" si="260"/>
        <v/>
      </c>
      <c r="V94" s="64" t="str">
        <f t="shared" si="264"/>
        <v/>
      </c>
      <c r="W94" s="69" t="str">
        <f>V94</f>
        <v/>
      </c>
      <c r="X94" s="99" t="str">
        <f t="shared" si="308"/>
        <v/>
      </c>
      <c r="Y94" s="121" t="str">
        <f t="shared" si="327"/>
        <v/>
      </c>
      <c r="Z94" s="121" t="str">
        <f t="shared" si="328"/>
        <v/>
      </c>
      <c r="AA94" s="121" t="str">
        <f t="shared" si="329"/>
        <v/>
      </c>
      <c r="AB94" s="121" t="str">
        <f t="shared" si="330"/>
        <v/>
      </c>
      <c r="AC94" s="121" t="str">
        <f t="shared" si="331"/>
        <v/>
      </c>
      <c r="AD94" s="121" t="str">
        <f t="shared" si="332"/>
        <v/>
      </c>
      <c r="AE94" s="121" t="str">
        <f t="shared" si="333"/>
        <v/>
      </c>
      <c r="AF94" s="121" t="str">
        <f t="shared" si="334"/>
        <v/>
      </c>
      <c r="AG94" s="121" t="str">
        <f t="shared" si="335"/>
        <v/>
      </c>
      <c r="AH94" s="121" t="str">
        <f t="shared" si="336"/>
        <v/>
      </c>
      <c r="AI94" s="121" t="str">
        <f t="shared" si="337"/>
        <v/>
      </c>
      <c r="AJ94" s="121" t="str">
        <f t="shared" si="338"/>
        <v/>
      </c>
      <c r="AK94" s="83"/>
      <c r="AL94" s="83"/>
      <c r="AM94" s="64" t="b">
        <f t="shared" si="265"/>
        <v>0</v>
      </c>
      <c r="AN94" s="64" t="b">
        <f t="shared" si="266"/>
        <v>0</v>
      </c>
      <c r="AO94" s="64" t="b">
        <f t="shared" si="267"/>
        <v>0</v>
      </c>
      <c r="AP94" s="64" t="b">
        <f t="shared" si="268"/>
        <v>0</v>
      </c>
      <c r="AQ94" s="64" t="b">
        <f t="shared" si="269"/>
        <v>0</v>
      </c>
      <c r="AR94" s="64" t="b">
        <f t="shared" si="270"/>
        <v>0</v>
      </c>
      <c r="AS94" s="64" t="b">
        <f t="shared" si="271"/>
        <v>0</v>
      </c>
      <c r="AT94" s="64" t="b">
        <f t="shared" si="272"/>
        <v>0</v>
      </c>
      <c r="AU94" s="64" t="b">
        <f t="shared" si="273"/>
        <v>0</v>
      </c>
      <c r="AV94" s="64" t="b">
        <f t="shared" si="274"/>
        <v>0</v>
      </c>
      <c r="AW94" s="64" t="b">
        <f t="shared" si="275"/>
        <v>0</v>
      </c>
      <c r="AX94" s="64" t="b">
        <f t="shared" si="276"/>
        <v>0</v>
      </c>
      <c r="AY94" s="64" t="b">
        <f t="shared" si="277"/>
        <v>0</v>
      </c>
      <c r="AZ94" s="64" t="b">
        <f t="shared" si="278"/>
        <v>0</v>
      </c>
      <c r="BA94" s="13">
        <f t="shared" si="279"/>
        <v>0</v>
      </c>
      <c r="BB94" s="65">
        <f t="shared" si="228"/>
        <v>1</v>
      </c>
      <c r="BC94" s="122" t="str">
        <f t="shared" si="309"/>
        <v/>
      </c>
      <c r="BD94" s="121" t="str">
        <f t="shared" si="339"/>
        <v/>
      </c>
      <c r="BE94" s="121" t="str">
        <f t="shared" si="340"/>
        <v/>
      </c>
      <c r="BF94" s="121" t="str">
        <f t="shared" si="341"/>
        <v/>
      </c>
      <c r="BG94" s="121" t="str">
        <f t="shared" si="342"/>
        <v/>
      </c>
      <c r="BH94" s="121" t="str">
        <f t="shared" si="343"/>
        <v/>
      </c>
      <c r="BI94" s="121" t="str">
        <f t="shared" si="344"/>
        <v/>
      </c>
      <c r="BJ94" s="121" t="str">
        <f t="shared" si="345"/>
        <v/>
      </c>
      <c r="BK94" s="121" t="str">
        <f t="shared" si="346"/>
        <v/>
      </c>
      <c r="BL94" s="121" t="str">
        <f t="shared" si="347"/>
        <v/>
      </c>
      <c r="BM94" s="121" t="str">
        <f t="shared" si="348"/>
        <v/>
      </c>
      <c r="BN94" s="121" t="str">
        <f t="shared" si="349"/>
        <v/>
      </c>
      <c r="BO94" s="121" t="str">
        <f t="shared" si="350"/>
        <v/>
      </c>
      <c r="BP94" s="83"/>
      <c r="BQ94" s="83"/>
      <c r="BR94" s="64" t="b">
        <f t="shared" si="310"/>
        <v>0</v>
      </c>
      <c r="BS94" s="64" t="b">
        <f t="shared" si="311"/>
        <v>0</v>
      </c>
      <c r="BT94" s="64" t="b">
        <f t="shared" si="312"/>
        <v>0</v>
      </c>
      <c r="BU94" s="64" t="b">
        <f t="shared" si="313"/>
        <v>0</v>
      </c>
      <c r="BV94" s="64" t="b">
        <f t="shared" si="314"/>
        <v>0</v>
      </c>
      <c r="BW94" s="64" t="b">
        <f t="shared" si="315"/>
        <v>0</v>
      </c>
      <c r="BX94" s="64" t="b">
        <f t="shared" si="316"/>
        <v>0</v>
      </c>
      <c r="BY94" s="64" t="b">
        <f t="shared" si="317"/>
        <v>0</v>
      </c>
      <c r="BZ94" s="64" t="b">
        <f t="shared" si="318"/>
        <v>0</v>
      </c>
      <c r="CA94" s="64" t="b">
        <f t="shared" si="319"/>
        <v>0</v>
      </c>
      <c r="CB94" s="64" t="b">
        <f t="shared" si="320"/>
        <v>0</v>
      </c>
      <c r="CC94" s="64" t="b">
        <f t="shared" si="321"/>
        <v>0</v>
      </c>
      <c r="CD94" s="64" t="b">
        <f t="shared" si="322"/>
        <v>0</v>
      </c>
      <c r="CE94" s="64" t="b">
        <f t="shared" si="323"/>
        <v>0</v>
      </c>
      <c r="CF94" s="99">
        <f t="shared" si="280"/>
        <v>0</v>
      </c>
      <c r="CG94" s="13">
        <f t="shared" si="324"/>
        <v>0</v>
      </c>
      <c r="CH94" s="11">
        <f t="shared" si="307"/>
        <v>0</v>
      </c>
      <c r="CI94" s="11">
        <f t="shared" si="261"/>
        <v>0</v>
      </c>
      <c r="CJ94" s="61">
        <f t="shared" si="325"/>
        <v>0</v>
      </c>
      <c r="CK94" s="61">
        <f t="shared" si="262"/>
        <v>0</v>
      </c>
      <c r="CL94" s="61">
        <f t="shared" si="263"/>
        <v>0</v>
      </c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DB94" s="5"/>
      <c r="DC94"/>
      <c r="DD94"/>
      <c r="DE94" s="86"/>
      <c r="DF94"/>
      <c r="DG94"/>
      <c r="DH94"/>
      <c r="DI94" s="37"/>
      <c r="DJ94" s="7"/>
      <c r="DK94"/>
      <c r="DL94"/>
      <c r="DM94"/>
      <c r="DN94"/>
      <c r="DO94"/>
      <c r="DP94"/>
      <c r="DQ94"/>
      <c r="DR94"/>
      <c r="DS94"/>
      <c r="DT94"/>
      <c r="DU94"/>
      <c r="DV94"/>
      <c r="DW94" s="7"/>
      <c r="DX94"/>
      <c r="DY94"/>
      <c r="DZ94"/>
      <c r="EA94"/>
      <c r="EB94"/>
      <c r="EC94"/>
      <c r="ED94" s="10">
        <f t="shared" ca="1" si="257"/>
        <v>27</v>
      </c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</row>
    <row r="95" spans="1:154" x14ac:dyDescent="0.2">
      <c r="A95" s="79"/>
      <c r="B95" s="65" t="str">
        <f t="shared" si="254"/>
        <v/>
      </c>
      <c r="C95" s="7" t="str">
        <f t="shared" si="226"/>
        <v/>
      </c>
      <c r="D95" s="64">
        <f t="shared" si="227"/>
        <v>0</v>
      </c>
      <c r="E95" s="7" t="str">
        <f t="shared" si="255"/>
        <v>,,,,,,,,,,,,</v>
      </c>
      <c r="F95" s="75" t="str">
        <f t="shared" si="256"/>
        <v/>
      </c>
      <c r="G95" s="150" t="str">
        <f>IF(COUNTIF($F$5:$F95,"0")=0,"X","No")</f>
        <v>X</v>
      </c>
      <c r="H95" s="150" t="str">
        <f>IF(COUNTIF($F$5:$F95,"1")=0,"X","No")</f>
        <v>X</v>
      </c>
      <c r="I95" s="150" t="str">
        <f>IF(COUNTIF($F$5:$F95,"2")=0,"X","No")</f>
        <v>X</v>
      </c>
      <c r="J95" s="150" t="str">
        <f>IF(COUNTIF($F$5:$F95,"3")=0,"X","No")</f>
        <v>X</v>
      </c>
      <c r="K95" s="150" t="str">
        <f>IF(COUNTIF($F$5:$F95,"4")=0,"X","No")</f>
        <v>X</v>
      </c>
      <c r="L95" s="150" t="str">
        <f>IF(COUNTIF($F$5:$F95,"5")=0,"X","No")</f>
        <v>X</v>
      </c>
      <c r="M95" s="150" t="str">
        <f>IF(COUNTIF($F$5:$F95,"6")=0,"X","No")</f>
        <v>X</v>
      </c>
      <c r="N95" s="150" t="str">
        <f>IF(COUNTIF($F$5:$F95,"7")=0,"X","No")</f>
        <v>X</v>
      </c>
      <c r="O95" s="150" t="str">
        <f>IF(COUNTIF($F$5:$F95,"8")=0,"X","No")</f>
        <v>X</v>
      </c>
      <c r="P95" s="150" t="str">
        <f>IF(COUNTIF($F$5:$F95,"9")=0,"X","No")</f>
        <v>X</v>
      </c>
      <c r="Q95" s="159">
        <f t="shared" si="258"/>
        <v>10</v>
      </c>
      <c r="R95" s="161">
        <f t="shared" si="259"/>
        <v>0</v>
      </c>
      <c r="S95" s="161" t="str">
        <f t="shared" si="306"/>
        <v>Y</v>
      </c>
      <c r="T95" s="143" t="str">
        <f>IF($A94&lt;&gt;"",COUNTIF($F$95:F95,F95),"")</f>
        <v/>
      </c>
      <c r="U95" s="144" t="str">
        <f t="shared" si="260"/>
        <v/>
      </c>
      <c r="V95" s="64" t="str">
        <f t="shared" si="264"/>
        <v/>
      </c>
      <c r="W95" s="117" t="str">
        <f>W94</f>
        <v/>
      </c>
      <c r="X95" s="99" t="str">
        <f t="shared" si="308"/>
        <v/>
      </c>
      <c r="Y95" s="122" t="str">
        <f>IF($A94&lt;&gt;"",IF(OR($CJ94&lt;&gt;0,$CK94&lt;&gt;0,$CF94&lt;$BA$3),"",IF(W94="","",IF(AND($CL$1=1,$CL$2=1),VLOOKUP($W94,$CM$16:$CQ$25,2),IF(AND($CL$1=1,$CL$2=2),VLOOKUP($W94,$CM$5:$CY$14,2),"")))),"")</f>
        <v/>
      </c>
      <c r="Z95" s="122" t="str">
        <f>IF($A94&lt;&gt;"",IF(OR($CJ94&lt;&gt;0,$CK94&lt;&gt;0,$CF94&lt;$BA$3),"",IF($W94="","",IF(AND($CL$1=1,$CL$2=1),VLOOKUP($W94,$CM$16:$CQ$25,3),IF(AND($CL$1=1,$CL$2=2),VLOOKUP($W94,$CM$5:$CY$14,3),"")))),"")</f>
        <v/>
      </c>
      <c r="AA95" s="122" t="str">
        <f>IF($A94&lt;&gt;"",IF(OR($CJ94&lt;&gt;0,$CK94&lt;&gt;0,$CF94&lt;$BA$3),"",IF($W94="","",IF(AND($CL$1=1,$CL$2=1),VLOOKUP($W94,$CM$16:$CQ$25,4),IF(AND($CL$1=1,$CL$2=2),VLOOKUP($W94,$CM$5:$CY$14,4),"")))),"")</f>
        <v/>
      </c>
      <c r="AB95" s="122" t="str">
        <f>IF($A94&lt;&gt;"",IF(OR($CJ94&lt;&gt;0,$CK94&lt;&gt;0,$CF94&lt;$BA$3),"",IF($W94="","",IF(AND($W94&gt;6,$CL$2=1),"",IF(AND($CL$1=1,$CL$2=1),VLOOKUP($W94,$CM$16:$CQ$25,5),IF(AND($CL$1=1,$CL$2=2),VLOOKUP($W94,$CM$5:$CY$14,5),""))))),"")</f>
        <v/>
      </c>
      <c r="AC95" s="122" t="str">
        <f>IF($A94&lt;&gt;"",IF(OR($CL$2=1,$CJ94&lt;&gt;0,$CK94&lt;&gt;0,$CF94&lt;$BA$3),"",IF($W94="","",IF(AND($CL$1=1,$CL$2=2),VLOOKUP($W94,$CM$5:$CY$14,6),""))),"")</f>
        <v/>
      </c>
      <c r="AD95" s="122" t="str">
        <f>IF($A94&lt;&gt;"",IF(OR($CL$2=1,$CJ94&lt;&gt;0,$CK94&lt;&gt;0,$CF94&lt;$BA$3),"",IF($W94="","",IF(AND($CL$1=1,$CL$2=2),VLOOKUP($W94,$CM$5:$CY$14,7),""))),"")</f>
        <v/>
      </c>
      <c r="AE95" s="122" t="str">
        <f>IF($A94&lt;&gt;"",IF(OR($CL$2=1,$CJ94&lt;&gt;0,$CK94&lt;&gt;0,$CF94&lt;$BA$3),"",IF($W94="","",IF(AND($CL$1=1,$CL$2=2),VLOOKUP($W94,$CM$5:$CY$14,8),""))),"")</f>
        <v/>
      </c>
      <c r="AF95" s="122" t="str">
        <f>IF($A94&lt;&gt;"",IF(OR($CL$2=1,$CJ94&lt;&gt;0,$CK94&lt;&gt;0,$CF94&lt;$BA$3),"",IF($W94="","",IF(AND($CL$1=1,$CL$2=2),VLOOKUP($W94,$CM$5:$CY$14,9),""))),"")</f>
        <v/>
      </c>
      <c r="AG95" s="122" t="str">
        <f>IF($A94&lt;&gt;"",IF(OR($CL$2=1,$CJ94&lt;&gt;0,$CK94&lt;&gt;0,$CF94&lt;$BA$3),"",IF($W94="","",IF(AND($CL$1=1,$CL$2=2),VLOOKUP($W94,$CM$5:$CY$14,10),""))),"")</f>
        <v/>
      </c>
      <c r="AH95" s="122" t="str">
        <f>IF($A94&lt;&gt;"",IF(OR($CL$2=1,$CJ94&lt;&gt;0,$CK94&lt;&gt;0,$CF94&lt;$BA$3),"",IF($W94="","",IF(AND($CL$1=1,$CL$2=2),VLOOKUP($W94,$CM$5:$CY$14,11),""))),"")</f>
        <v/>
      </c>
      <c r="AI95" s="122" t="str">
        <f>IF($A94&lt;&gt;"",IF(OR($CL$2=1,$CJ94&lt;&gt;0,$CK94&lt;&gt;0,$CF94&lt;$BA$3),"",IF($W94="","",IF(AND($CL$1=1,$CL$2=2),VLOOKUP($W94,$CM$5:$CY$14,12),""))),"")</f>
        <v/>
      </c>
      <c r="AJ95" s="122" t="str">
        <f>IF($A94&lt;&gt;"",IF(OR($CL$2=1,$CJ94&lt;&gt;0,$CK94&lt;&gt;0,$CF94&lt;$BA$3),"",IF($W94="","",IF(AND($CL$1=1,$CL$2=2),VLOOKUP($W94,$CM$5:$CY$14,13),""))),"")</f>
        <v/>
      </c>
      <c r="AK95" s="83"/>
      <c r="AL95" s="83"/>
      <c r="AM95" s="64" t="b">
        <f t="shared" si="265"/>
        <v>0</v>
      </c>
      <c r="AN95" s="64" t="b">
        <f t="shared" si="266"/>
        <v>0</v>
      </c>
      <c r="AO95" s="64" t="b">
        <f t="shared" si="267"/>
        <v>0</v>
      </c>
      <c r="AP95" s="64" t="b">
        <f t="shared" si="268"/>
        <v>0</v>
      </c>
      <c r="AQ95" s="64" t="b">
        <f t="shared" si="269"/>
        <v>0</v>
      </c>
      <c r="AR95" s="64" t="b">
        <f t="shared" si="270"/>
        <v>0</v>
      </c>
      <c r="AS95" s="64" t="b">
        <f t="shared" si="271"/>
        <v>0</v>
      </c>
      <c r="AT95" s="64" t="b">
        <f t="shared" si="272"/>
        <v>0</v>
      </c>
      <c r="AU95" s="64" t="b">
        <f t="shared" si="273"/>
        <v>0</v>
      </c>
      <c r="AV95" s="64" t="b">
        <f t="shared" si="274"/>
        <v>0</v>
      </c>
      <c r="AW95" s="64" t="b">
        <f t="shared" si="275"/>
        <v>0</v>
      </c>
      <c r="AX95" s="64" t="b">
        <f t="shared" si="276"/>
        <v>0</v>
      </c>
      <c r="AY95" s="64" t="b">
        <f t="shared" si="277"/>
        <v>0</v>
      </c>
      <c r="AZ95" s="64" t="b">
        <f t="shared" si="278"/>
        <v>0</v>
      </c>
      <c r="BA95" s="13">
        <f t="shared" si="279"/>
        <v>0</v>
      </c>
      <c r="BB95" s="65">
        <f t="shared" si="228"/>
        <v>1</v>
      </c>
      <c r="BC95" s="122" t="str">
        <f t="shared" si="309"/>
        <v/>
      </c>
      <c r="BD95" s="122" t="str">
        <f>IF($A94&lt;&gt;"",IF(OR($CJ94&lt;&gt;0,$CK94&lt;&gt;0),"",IF(CG94="","",IF(AND($CL$1=1,$CL$2=1),VLOOKUP($W94,$CM$16:$CQ$25,2),IF(AND($CL$1=1,$CL$2=2),VLOOKUP($W94,$CM$5:$CY$14,2),"")))),"")</f>
        <v/>
      </c>
      <c r="BE95" s="122" t="str">
        <f>IF($A94&lt;&gt;"",IF(OR($CJ94&lt;&gt;0,$CK94&lt;&gt;0),"",IF($W94="","",IF(AND($CL$1=1,$CL$2=1),VLOOKUP($W94,$CM$16:$CQ$25,3),IF(AND($CL$1=1,$CL$2=2),VLOOKUP($W94,$CM$5:$CY$14,3),"")))),"")</f>
        <v/>
      </c>
      <c r="BF95" s="122" t="str">
        <f>IF($A94&lt;&gt;"",IF(OR($CJ94&lt;&gt;0,$CK94&lt;&gt;0),"",IF($W94="","",IF(AND($CL$1=1,$CL$2=1),VLOOKUP($W94,$CM$16:$CQ$25,4),IF(AND($CL$1=1,$CL$2=2),VLOOKUP($W94,$CM$5:$CY$14,4),"")))),"")</f>
        <v/>
      </c>
      <c r="BG95" s="122" t="str">
        <f>IF($A94&lt;&gt;"",IF(OR($CJ94&lt;&gt;0,$CK94&lt;&gt;0),"",IF($W94="","",IF(AND($W94&gt;6,$CL$2=1),"",IF(AND($CL$1=1,$CL$2=1),VLOOKUP($W94,$CM$16:$CQ$25,5),IF(AND($CL$1=1,$CL$2=2),VLOOKUP($W94,$CM$5:$CY$14,5),""))))),"")</f>
        <v/>
      </c>
      <c r="BH95" s="122" t="str">
        <f>IF($A94&lt;&gt;"",IF(OR($CL$2=1,$CJ94&lt;&gt;0,$CK94&lt;&gt;0),"",IF($W94="","",IF(AND($CL$1=1,$CL$2=2),VLOOKUP($W94,$CM$5:$CY$14,6),""))),"")</f>
        <v/>
      </c>
      <c r="BI95" s="122" t="str">
        <f>IF($A94&lt;&gt;"",IF(OR($CL$2=1,$CJ94&lt;&gt;0,$CK94&lt;&gt;0),"",IF($W94="","",IF(AND($CL$1=1,$CL$2=2),VLOOKUP($W94,$CM$5:$CY$14,7),""))),"")</f>
        <v/>
      </c>
      <c r="BJ95" s="122" t="str">
        <f>IF($A94&lt;&gt;"",IF(OR($CL$2=1,$CJ94&lt;&gt;0,$CK94&lt;&gt;0),"",IF($W94="","",IF(AND($CL$1=1,$CL$2=2),VLOOKUP($W94,$CM$5:$CY$14,8),""))),"")</f>
        <v/>
      </c>
      <c r="BK95" s="122" t="str">
        <f>IF($A94&lt;&gt;"",IF(OR($CL$2=1,$CJ94&lt;&gt;0,$CK94&lt;&gt;0),"",IF($W94="","",IF(AND($CL$1=1,$CL$2=2),VLOOKUP($W94,$CM$5:$CY$14,9),""))),"")</f>
        <v/>
      </c>
      <c r="BL95" s="122" t="str">
        <f>IF($A94&lt;&gt;"",IF(OR($CL$2=1,$CJ94&lt;&gt;0,$CK94&lt;&gt;0),"",IF($W94="","",IF(AND($CL$1=1,$CL$2=2),VLOOKUP($W94,$CM$5:$CY$14,10),""))),"")</f>
        <v/>
      </c>
      <c r="BM95" s="122" t="str">
        <f>IF($A94&lt;&gt;"",IF(OR($CL$2=1,$CJ94&lt;&gt;0,$CK94&lt;&gt;0),"",IF($W94="","",IF(AND($CL$1=1,$CL$2=2),VLOOKUP($W94,$CM$5:$CY$14,11),""))),"")</f>
        <v/>
      </c>
      <c r="BN95" s="122" t="str">
        <f>IF($A94&lt;&gt;"",IF(OR($CL$2=1,$CJ94&lt;&gt;0,$CK94&lt;&gt;0),"",IF($W94="","",IF(AND($CL$1=1,$CL$2=2),VLOOKUP($W94,$CM$5:$CY$14,12),""))),"")</f>
        <v/>
      </c>
      <c r="BO95" s="122" t="str">
        <f>IF($A94&lt;&gt;"",IF(OR($CL$2=1,$CJ94&lt;&gt;0,$CK94&lt;&gt;0),"",IF($W94="","",IF(AND($CL$1=1,$CL$2=2),VLOOKUP($W94,$CM$5:$CY$14,13),""))),"")</f>
        <v/>
      </c>
      <c r="BP95" s="83"/>
      <c r="BQ95" s="83"/>
      <c r="BR95" s="64" t="b">
        <f t="shared" si="310"/>
        <v>0</v>
      </c>
      <c r="BS95" s="64" t="b">
        <f t="shared" si="311"/>
        <v>0</v>
      </c>
      <c r="BT95" s="64" t="b">
        <f t="shared" si="312"/>
        <v>0</v>
      </c>
      <c r="BU95" s="64" t="b">
        <f t="shared" si="313"/>
        <v>0</v>
      </c>
      <c r="BV95" s="64" t="b">
        <f t="shared" si="314"/>
        <v>0</v>
      </c>
      <c r="BW95" s="64" t="b">
        <f t="shared" si="315"/>
        <v>0</v>
      </c>
      <c r="BX95" s="64" t="b">
        <f t="shared" si="316"/>
        <v>0</v>
      </c>
      <c r="BY95" s="64" t="b">
        <f t="shared" si="317"/>
        <v>0</v>
      </c>
      <c r="BZ95" s="64" t="b">
        <f t="shared" si="318"/>
        <v>0</v>
      </c>
      <c r="CA95" s="64" t="b">
        <f t="shared" si="319"/>
        <v>0</v>
      </c>
      <c r="CB95" s="64" t="b">
        <f t="shared" si="320"/>
        <v>0</v>
      </c>
      <c r="CC95" s="64" t="b">
        <f t="shared" si="321"/>
        <v>0</v>
      </c>
      <c r="CD95" s="64" t="b">
        <f t="shared" si="322"/>
        <v>0</v>
      </c>
      <c r="CE95" s="64" t="b">
        <f t="shared" si="323"/>
        <v>0</v>
      </c>
      <c r="CF95" s="99">
        <f t="shared" si="280"/>
        <v>0</v>
      </c>
      <c r="CG95" s="13">
        <f t="shared" si="324"/>
        <v>0</v>
      </c>
      <c r="CH95" s="11">
        <f t="shared" si="307"/>
        <v>0</v>
      </c>
      <c r="CI95" s="11">
        <f t="shared" si="261"/>
        <v>0</v>
      </c>
      <c r="CJ95" s="61">
        <f t="shared" si="325"/>
        <v>0</v>
      </c>
      <c r="CK95" s="61">
        <f t="shared" si="262"/>
        <v>0</v>
      </c>
      <c r="CL95" s="61">
        <f t="shared" si="263"/>
        <v>0</v>
      </c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DB95" s="5"/>
      <c r="DC95"/>
      <c r="DD95"/>
      <c r="DE95" s="86"/>
      <c r="DF95"/>
      <c r="DG95"/>
      <c r="DH95"/>
      <c r="DI95" s="37"/>
      <c r="DJ95" s="7"/>
      <c r="DK95"/>
      <c r="DL95"/>
      <c r="DM95"/>
      <c r="DN95"/>
      <c r="DO95"/>
      <c r="DP95"/>
      <c r="DQ95"/>
      <c r="DR95"/>
      <c r="DS95"/>
      <c r="DT95"/>
      <c r="DU95"/>
      <c r="DV95"/>
      <c r="DW95" s="7"/>
      <c r="DX95"/>
      <c r="DY95"/>
      <c r="DZ95"/>
      <c r="EA95"/>
      <c r="EB95"/>
      <c r="EC95"/>
      <c r="ED95" s="10">
        <f t="shared" ca="1" si="257"/>
        <v>13</v>
      </c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</row>
    <row r="96" spans="1:154" x14ac:dyDescent="0.2">
      <c r="A96" s="79"/>
      <c r="B96" s="65" t="str">
        <f t="shared" si="254"/>
        <v/>
      </c>
      <c r="C96" s="7" t="str">
        <f t="shared" si="226"/>
        <v/>
      </c>
      <c r="D96" s="64">
        <f t="shared" si="227"/>
        <v>0</v>
      </c>
      <c r="E96" s="7" t="str">
        <f t="shared" si="255"/>
        <v>,,,,,,,,,,,,</v>
      </c>
      <c r="F96" s="75" t="str">
        <f t="shared" si="256"/>
        <v/>
      </c>
      <c r="G96" s="150" t="str">
        <f>IF(COUNTIF($F$5:$F96,"0")=0,"X","No")</f>
        <v>X</v>
      </c>
      <c r="H96" s="150" t="str">
        <f>IF(COUNTIF($F$5:$F96,"1")=0,"X","No")</f>
        <v>X</v>
      </c>
      <c r="I96" s="150" t="str">
        <f>IF(COUNTIF($F$5:$F96,"2")=0,"X","No")</f>
        <v>X</v>
      </c>
      <c r="J96" s="150" t="str">
        <f>IF(COUNTIF($F$5:$F96,"3")=0,"X","No")</f>
        <v>X</v>
      </c>
      <c r="K96" s="150" t="str">
        <f>IF(COUNTIF($F$5:$F96,"4")=0,"X","No")</f>
        <v>X</v>
      </c>
      <c r="L96" s="150" t="str">
        <f>IF(COUNTIF($F$5:$F96,"5")=0,"X","No")</f>
        <v>X</v>
      </c>
      <c r="M96" s="150" t="str">
        <f>IF(COUNTIF($F$5:$F96,"6")=0,"X","No")</f>
        <v>X</v>
      </c>
      <c r="N96" s="150" t="str">
        <f>IF(COUNTIF($F$5:$F96,"7")=0,"X","No")</f>
        <v>X</v>
      </c>
      <c r="O96" s="150" t="str">
        <f>IF(COUNTIF($F$5:$F96,"8")=0,"X","No")</f>
        <v>X</v>
      </c>
      <c r="P96" s="150" t="str">
        <f>IF(COUNTIF($F$5:$F96,"9")=0,"X","No")</f>
        <v>X</v>
      </c>
      <c r="Q96" s="159">
        <f t="shared" si="258"/>
        <v>10</v>
      </c>
      <c r="R96" s="161">
        <f t="shared" si="259"/>
        <v>0</v>
      </c>
      <c r="S96" s="161" t="str">
        <f t="shared" si="306"/>
        <v>Y</v>
      </c>
      <c r="T96" s="143" t="str">
        <f>IF($A95&lt;&gt;"",COUNTIF($F$95:F96,F96),"")</f>
        <v/>
      </c>
      <c r="U96" s="144" t="str">
        <f t="shared" si="260"/>
        <v/>
      </c>
      <c r="V96" s="64" t="str">
        <f t="shared" si="264"/>
        <v/>
      </c>
      <c r="W96" s="117" t="str">
        <f t="shared" ref="W96:W103" si="351">W95</f>
        <v/>
      </c>
      <c r="X96" s="99" t="str">
        <f t="shared" si="308"/>
        <v/>
      </c>
      <c r="Y96" s="116" t="str">
        <f t="shared" ref="Y96:Y104" si="352">IF($A95&lt;&gt;"",IF(OR($CI95&gt;0,$CJ95&lt;&gt;0,$CK95&lt;&gt;0,$CF95&lt;$BA$3),"",IF(Y95&lt;&gt;"",Y95,IF($W95="","",IF(AND($CL$1=1,$CL$2=1),VLOOKUP($W95,$CM$16:$CQ$25,2),IF(AND($CL$1=1,$CL$2=2),VLOOKUP($W95,$CM$5:$CY$14,2),""))))),"")</f>
        <v/>
      </c>
      <c r="Z96" s="116" t="str">
        <f t="shared" ref="Z96:Z104" si="353">IF($A95&lt;&gt;"",IF(OR($CI95&gt;0,$CJ95&lt;&gt;0,$CK95&lt;&gt;0,$CF95&lt;$BA$3),"",IF(Z95&lt;&gt;"",Z95,IF($W95="","",IF(AND($CL$1=1,$CL$2=1),VLOOKUP($W95,$CM$16:$CQ$25,3),IF(AND($CL$1=1,$CL$2=2),VLOOKUP($W95,$CM$5:$CY$14,3),""))))),"")</f>
        <v/>
      </c>
      <c r="AA96" s="116" t="str">
        <f t="shared" ref="AA96:AA104" si="354">IF($A95&lt;&gt;"",IF(OR($CI95&gt;0,$CJ95&lt;&gt;0,$CK95&lt;&gt;0,$CF95&lt;$BA$3),"",IF(AA95&lt;&gt;"",AA95,IF($W95="","",IF(AND($CL$1=1,$CL$2=1),VLOOKUP($W95,$CM$16:$CQ$25,4),IF(AND($CL$1=1,$CL$2=2),VLOOKUP($W95,$CM$5:$CY$14,4),""))))),"")</f>
        <v/>
      </c>
      <c r="AB96" s="116" t="str">
        <f t="shared" ref="AB96:AB104" si="355">IF($A95&lt;&gt;"",IF(OR($CI95&gt;0,$CJ95&lt;&gt;0,$CK95&lt;&gt;0,$CF95&lt;$BA$3),"",IF(AB95&lt;&gt;"",AB95,IF($W95="","",IF(AND($W95&gt;6,$CL$2=1),"",IF(AND($CL$1=1,$CL$2=1),VLOOKUP($W95,$CM$16:$CQ$25,5),IF(AND($CL$1=1,$CL$2=2),VLOOKUP($W95,$CM$5:$CY$14,5),"")))))),"")</f>
        <v/>
      </c>
      <c r="AC96" s="116" t="str">
        <f t="shared" ref="AC96:AC104" si="356">IF($A95&lt;&gt;"",IF(OR($CL$2=1,$CI95&gt;0,$CJ95&lt;&gt;0,$CK95&lt;&gt;0,$CF95&lt;$BA$3),"",IF(AC95&lt;&gt;"",AC95,IF($W95="","",IF(AND($CL$1=1,$CL$2=1),VLOOKUP($W95,$CM$16:$CQ$25,6),IF(AND($CL$1=1,$CL$2=2),VLOOKUP($W95,$CM$5:$CY$14,6),""))))),"")</f>
        <v/>
      </c>
      <c r="AD96" s="116" t="str">
        <f t="shared" ref="AD96:AD104" si="357">IF($A95&lt;&gt;"",IF(OR($CL$2=1,$CI95&gt;0,$CJ95&lt;&gt;0,$CK95&lt;&gt;0,$CF95&lt;$BA$3),"",IF(AD95&lt;&gt;"",AD95,IF($W95="","",IF(AND($CL$1=1,$CL$2=1),VLOOKUP($W95,$CM$16:$CQ$25,7),IF(AND($CL$1=1,$CL$2=2),VLOOKUP($W95,$CM$5:$CY$14,7),""))))),"")</f>
        <v/>
      </c>
      <c r="AE96" s="116" t="str">
        <f t="shared" ref="AE96:AE104" si="358">IF($A95&lt;&gt;"",IF(OR($CL$2=1,$CI95&gt;0,$CJ95&lt;&gt;0,$CK95&lt;&gt;0,$CF95&lt;$BA$3),"",IF(AE95&lt;&gt;"",AE95,IF($W95="","",IF(AND($CL$1=1,$CL$2=1),VLOOKUP($W95,$CM$16:$CQ$25,8),IF(AND($CL$1=1,$CL$2=2),VLOOKUP($W95,$CM$5:$CY$14,8),""))))),"")</f>
        <v/>
      </c>
      <c r="AF96" s="116" t="str">
        <f t="shared" ref="AF96:AF104" si="359">IF($A95&lt;&gt;"",IF(OR($CL$2=1,$CI95&gt;0,$CJ95&lt;&gt;0,$CK95&lt;&gt;0,$CF95&lt;$BA$3),"",IF(AF95&lt;&gt;"",AF95,IF($W95="","",IF(AND($CL$1=1,$CL$2=1),VLOOKUP($W95,$CM$16:$CQ$25,9),IF(AND($CL$1=1,$CL$2=2),VLOOKUP($W95,$CM$5:$CY$14,9),""))))),"")</f>
        <v/>
      </c>
      <c r="AG96" s="116" t="str">
        <f t="shared" ref="AG96:AG104" si="360">IF($A95&lt;&gt;"",IF(OR($CL$2=1,$CI95&gt;0,$CJ95&lt;&gt;0,$CK95&lt;&gt;0,$CF95&lt;$BA$3),"",IF(AG95&lt;&gt;"",AG95,IF($W95="","",IF(AND($CL$1=1,$CL$2=1),VLOOKUP($W95,$CM$16:$CQ$25,10),IF(AND($CL$1=1,$CL$2=2),VLOOKUP($W95,$CM$5:$CY$14,10),""))))),"")</f>
        <v/>
      </c>
      <c r="AH96" s="116" t="str">
        <f t="shared" ref="AH96:AH104" si="361">IF($A95&lt;&gt;"",IF(OR($CL$2=1,$CI95&gt;0,$CJ95&lt;&gt;0,$CK95&lt;&gt;0,$CF95&lt;$BA$3),"",IF(AH95&lt;&gt;"",AH95,IF($W95="","",IF(AND($CL$1=1,$CL$2=1),VLOOKUP($W95,$CM$16:$CQ$25,11),IF(AND($CL$1=1,$CL$2=2),VLOOKUP($W95,$CM$5:$CY$14,11),""))))),"")</f>
        <v/>
      </c>
      <c r="AI96" s="116" t="str">
        <f t="shared" ref="AI96:AI104" si="362">IF($A95&lt;&gt;"",IF(OR($CL$2=1,$CI95&gt;0,$CJ95&lt;&gt;0,$CK95&lt;&gt;0,$CF95&lt;$BA$3),"",IF(AI95&lt;&gt;"",AI95,IF($W95="","",IF(AND($CL$1=1,$CL$2=1),VLOOKUP($W95,$CM$16:$CQ$25,12),IF(AND($CL$1=1,$CL$2=2),VLOOKUP($W95,$CM$5:$CY$14,12),""))))),"")</f>
        <v/>
      </c>
      <c r="AJ96" s="116" t="str">
        <f t="shared" ref="AJ96:AJ104" si="363">IF($A95&lt;&gt;"",IF(OR($CL$2=1,$CI95&gt;0,$CJ95&lt;&gt;0,$CK95&lt;&gt;0,$CF95&lt;$BA$3),"",IF(AJ95&lt;&gt;"",AJ95,IF($W95="","",IF(AND($CL$1=1,$CL$2=1),VLOOKUP($W95,$CM$16:$CQ$25,13),IF(AND($CL$1=1,$CL$2=2),VLOOKUP($W95,$CM$5:$CY$14,13),""))))),"")</f>
        <v/>
      </c>
      <c r="AK96" s="83"/>
      <c r="AL96" s="83"/>
      <c r="AM96" s="64" t="b">
        <f t="shared" si="265"/>
        <v>0</v>
      </c>
      <c r="AN96" s="64" t="b">
        <f t="shared" si="266"/>
        <v>0</v>
      </c>
      <c r="AO96" s="64" t="b">
        <f t="shared" si="267"/>
        <v>0</v>
      </c>
      <c r="AP96" s="64" t="b">
        <f t="shared" si="268"/>
        <v>0</v>
      </c>
      <c r="AQ96" s="64" t="b">
        <f t="shared" si="269"/>
        <v>0</v>
      </c>
      <c r="AR96" s="64" t="b">
        <f t="shared" si="270"/>
        <v>0</v>
      </c>
      <c r="AS96" s="64" t="b">
        <f t="shared" si="271"/>
        <v>0</v>
      </c>
      <c r="AT96" s="64" t="b">
        <f t="shared" si="272"/>
        <v>0</v>
      </c>
      <c r="AU96" s="64" t="b">
        <f t="shared" si="273"/>
        <v>0</v>
      </c>
      <c r="AV96" s="64" t="b">
        <f t="shared" si="274"/>
        <v>0</v>
      </c>
      <c r="AW96" s="64" t="b">
        <f t="shared" si="275"/>
        <v>0</v>
      </c>
      <c r="AX96" s="64" t="b">
        <f t="shared" si="276"/>
        <v>0</v>
      </c>
      <c r="AY96" s="64" t="b">
        <f t="shared" si="277"/>
        <v>0</v>
      </c>
      <c r="AZ96" s="64" t="b">
        <f t="shared" si="278"/>
        <v>0</v>
      </c>
      <c r="BA96" s="13">
        <f t="shared" si="279"/>
        <v>0</v>
      </c>
      <c r="BB96" s="65">
        <f t="shared" si="228"/>
        <v>1</v>
      </c>
      <c r="BC96" s="122" t="str">
        <f t="shared" si="309"/>
        <v/>
      </c>
      <c r="BD96" s="116" t="str">
        <f t="shared" ref="BD96:BD104" si="364">IF($A95&lt;&gt;"",IF(OR($CH95&gt;0,$CJ95&lt;&gt;0,$CK95&lt;&gt;0),"",IF(BD95&lt;&gt;"",BD95,IF($W95="","",IF(AND($CL$1=1,$CL$2=1),VLOOKUP($W95,$CM$16:$CQ$25,2),IF(AND($CL$1=1,$CL$2=2),VLOOKUP($W95,$CM$5:$CY$14,2),""))))),"")</f>
        <v/>
      </c>
      <c r="BE96" s="116" t="str">
        <f t="shared" ref="BE96:BE104" si="365">IF($A95&lt;&gt;"",IF(OR($CH95&gt;0,$CJ95&lt;&gt;0,$CK95&lt;&gt;0),"",IF(BE95&lt;&gt;"",BE95,IF($W95="","",IF(AND($CL$1=1,$CL$2=1),VLOOKUP($W95,$CM$16:$CQ$25,3),IF(AND($CL$1=1,$CL$2=2),VLOOKUP($W95,$CM$5:$CY$14,3),""))))),"")</f>
        <v/>
      </c>
      <c r="BF96" s="116" t="str">
        <f t="shared" ref="BF96:BF104" si="366">IF($A95&lt;&gt;"",IF(OR($CH95&gt;0,$CJ95&lt;&gt;0,$CK95&lt;&gt;0),"",IF(BF95&lt;&gt;"",BF95,IF($W95="","",IF(AND($CL$1=1,$CL$2=1),VLOOKUP($W95,$CM$16:$CQ$25,4),IF(AND($CL$1=1,$CL$2=2),VLOOKUP($W95,$CM$5:$CY$14,4),""))))),"")</f>
        <v/>
      </c>
      <c r="BG96" s="116" t="str">
        <f t="shared" ref="BG96:BG104" si="367">IF($A95&lt;&gt;"",IF(OR($CH95&gt;0,$CJ95&lt;&gt;0,$CK95&lt;&gt;0),"",IF(BG95&lt;&gt;"",BG95,IF($W95="","",IF(AND($W95&gt;6,$CL$2=1),"",IF(AND($CL$1=1,$CL$2=1),VLOOKUP($W95,$CM$16:$CQ$25,5),IF(AND($CL$1=1,$CL$2=2),VLOOKUP($W95,$CM$5:$CY$14,5),"")))))),"")</f>
        <v/>
      </c>
      <c r="BH96" s="116" t="str">
        <f t="shared" ref="BH96:BH104" si="368">IF($A95&lt;&gt;"",IF(OR($CL$2=1,$CH95&gt;0,$CJ95&lt;&gt;0,$CK95&lt;&gt;0),"",IF(BH95&lt;&gt;"",BH95,IF($W95="","",IF(AND($CL$1=1,$CL$2=1),VLOOKUP($W95,$CM$16:$CQ$25,6),IF(AND($CL$1=1,$CL$2=2),VLOOKUP($W95,$CM$5:$CY$14,6),""))))),"")</f>
        <v/>
      </c>
      <c r="BI96" s="116" t="str">
        <f t="shared" ref="BI96:BI104" si="369">IF($A95&lt;&gt;"",IF(OR($CL$2=1,$CH95&gt;0,$CJ95&lt;&gt;0,$CK95&lt;&gt;0),"",IF(BI95&lt;&gt;"",BI95,IF($W95="","",IF(AND($CL$1=1,$CL$2=1),VLOOKUP($W95,$CM$16:$CQ$25,7),IF(AND($CL$1=1,$CL$2=2),VLOOKUP($W95,$CM$5:$CY$14,7),""))))),"")</f>
        <v/>
      </c>
      <c r="BJ96" s="116" t="str">
        <f t="shared" ref="BJ96:BJ104" si="370">IF($A95&lt;&gt;"",IF(OR($CL$2=1,$CH95&gt;0,$CJ95&lt;&gt;0,$CK95&lt;&gt;0),"",IF(BJ95&lt;&gt;"",BJ95,IF($W95="","",IF(AND($CL$1=1,$CL$2=1),VLOOKUP($W95,$CM$16:$CQ$25,8),IF(AND($CL$1=1,$CL$2=2),VLOOKUP($W95,$CM$5:$CY$14,8),""))))),"")</f>
        <v/>
      </c>
      <c r="BK96" s="116" t="str">
        <f t="shared" ref="BK96:BK104" si="371">IF($A95&lt;&gt;"",IF(OR($CL$2=1,$CH95&gt;0,$CJ95&lt;&gt;0,$CK95&lt;&gt;0),"",IF(BK95&lt;&gt;"",BK95,IF($W95="","",IF(AND($CL$1=1,$CL$2=1),VLOOKUP($W95,$CM$16:$CQ$25,9),IF(AND($CL$1=1,$CL$2=2),VLOOKUP($W95,$CM$5:$CY$14,9),""))))),"")</f>
        <v/>
      </c>
      <c r="BL96" s="116" t="str">
        <f t="shared" ref="BL96:BL104" si="372">IF($A95&lt;&gt;"",IF(OR($CL$2=1,$CH95&gt;0,$CJ95&lt;&gt;0,$CK95&lt;&gt;0),"",IF(BL95&lt;&gt;"",BL95,IF($W95="","",IF(AND($CL$1=1,$CL$2=1),VLOOKUP($W95,$CM$16:$CQ$25,10),IF(AND($CL$1=1,$CL$2=2),VLOOKUP($W95,$CM$5:$CY$14,10),""))))),"")</f>
        <v/>
      </c>
      <c r="BM96" s="116" t="str">
        <f t="shared" ref="BM96:BM104" si="373">IF($A95&lt;&gt;"",IF(OR($CL$2=1,$CH95&gt;0,$CJ95&lt;&gt;0,$CK95&lt;&gt;0),"",IF(BM95&lt;&gt;"",BM95,IF($W95="","",IF(AND($CL$1=1,$CL$2=1),VLOOKUP($W95,$CM$16:$CQ$25,11),IF(AND($CL$1=1,$CL$2=2),VLOOKUP($W95,$CM$5:$CY$14,11),""))))),"")</f>
        <v/>
      </c>
      <c r="BN96" s="116" t="str">
        <f t="shared" ref="BN96:BN104" si="374">IF($A95&lt;&gt;"",IF(OR($CL$2=1,$CH95&gt;0,$CJ95&lt;&gt;0,$CK95&lt;&gt;0),"",IF(BN95&lt;&gt;"",BN95,IF($W95="","",IF(AND($CL$1=1,$CL$2=1),VLOOKUP($W95,$CM$16:$CQ$25,12),IF(AND($CL$1=1,$CL$2=2),VLOOKUP($W95,$CM$5:$CY$14,12),""))))),"")</f>
        <v/>
      </c>
      <c r="BO96" s="116" t="str">
        <f t="shared" ref="BO96:BO104" si="375">IF($A95&lt;&gt;"",IF(OR($CL$2=1,$CH95&gt;0,$CJ95&lt;&gt;0,$CK95&lt;&gt;0),"",IF(BO95&lt;&gt;"",BO95,IF($W95="","",IF(AND($CL$1=1,$CL$2=1),VLOOKUP($W95,$CM$16:$CQ$25,13),IF(AND($CL$1=1,$CL$2=2),VLOOKUP($W95,$CM$5:$CY$14,13),""))))),"")</f>
        <v/>
      </c>
      <c r="BP96" s="83"/>
      <c r="BQ96" s="83"/>
      <c r="BR96" s="64" t="b">
        <f t="shared" si="310"/>
        <v>0</v>
      </c>
      <c r="BS96" s="64" t="b">
        <f t="shared" si="311"/>
        <v>0</v>
      </c>
      <c r="BT96" s="64" t="b">
        <f t="shared" si="312"/>
        <v>0</v>
      </c>
      <c r="BU96" s="64" t="b">
        <f t="shared" si="313"/>
        <v>0</v>
      </c>
      <c r="BV96" s="64" t="b">
        <f t="shared" si="314"/>
        <v>0</v>
      </c>
      <c r="BW96" s="64" t="b">
        <f t="shared" si="315"/>
        <v>0</v>
      </c>
      <c r="BX96" s="64" t="b">
        <f t="shared" si="316"/>
        <v>0</v>
      </c>
      <c r="BY96" s="64" t="b">
        <f t="shared" si="317"/>
        <v>0</v>
      </c>
      <c r="BZ96" s="64" t="b">
        <f t="shared" si="318"/>
        <v>0</v>
      </c>
      <c r="CA96" s="64" t="b">
        <f t="shared" si="319"/>
        <v>0</v>
      </c>
      <c r="CB96" s="64" t="b">
        <f t="shared" si="320"/>
        <v>0</v>
      </c>
      <c r="CC96" s="64" t="b">
        <f t="shared" si="321"/>
        <v>0</v>
      </c>
      <c r="CD96" s="64" t="b">
        <f t="shared" si="322"/>
        <v>0</v>
      </c>
      <c r="CE96" s="64" t="b">
        <f t="shared" si="323"/>
        <v>0</v>
      </c>
      <c r="CF96" s="99">
        <f t="shared" si="280"/>
        <v>0</v>
      </c>
      <c r="CG96" s="13">
        <f t="shared" si="324"/>
        <v>0</v>
      </c>
      <c r="CH96" s="11">
        <f t="shared" si="307"/>
        <v>0</v>
      </c>
      <c r="CI96" s="11">
        <f t="shared" si="261"/>
        <v>0</v>
      </c>
      <c r="CJ96" s="61">
        <f t="shared" si="325"/>
        <v>0</v>
      </c>
      <c r="CK96" s="61">
        <f t="shared" si="262"/>
        <v>0</v>
      </c>
      <c r="CL96" s="61">
        <f t="shared" si="263"/>
        <v>0</v>
      </c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DB96" s="5"/>
      <c r="DC96"/>
      <c r="DD96"/>
      <c r="DE96" s="86"/>
      <c r="DF96"/>
      <c r="DG96"/>
      <c r="DH96"/>
      <c r="DI96" s="37"/>
      <c r="DJ96" s="7"/>
      <c r="DK96"/>
      <c r="DL96"/>
      <c r="DM96"/>
      <c r="DN96"/>
      <c r="DO96"/>
      <c r="DP96"/>
      <c r="DQ96"/>
      <c r="DR96"/>
      <c r="DS96"/>
      <c r="DT96"/>
      <c r="DU96"/>
      <c r="DV96"/>
      <c r="DW96" s="7"/>
      <c r="DX96"/>
      <c r="DY96"/>
      <c r="DZ96"/>
      <c r="EA96"/>
      <c r="EB96"/>
      <c r="EC96"/>
      <c r="ED96" s="10">
        <f t="shared" ca="1" si="257"/>
        <v>27</v>
      </c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</row>
    <row r="97" spans="1:154" x14ac:dyDescent="0.2">
      <c r="A97" s="79"/>
      <c r="B97" s="65" t="str">
        <f t="shared" si="254"/>
        <v/>
      </c>
      <c r="C97" s="7" t="str">
        <f t="shared" si="226"/>
        <v/>
      </c>
      <c r="D97" s="64">
        <f t="shared" si="227"/>
        <v>0</v>
      </c>
      <c r="E97" s="7" t="str">
        <f t="shared" si="255"/>
        <v>,,,,,,,,,,,,</v>
      </c>
      <c r="F97" s="75" t="str">
        <f t="shared" si="256"/>
        <v/>
      </c>
      <c r="G97" s="150" t="str">
        <f>IF(COUNTIF($F$5:$F97,"0")=0,"X","No")</f>
        <v>X</v>
      </c>
      <c r="H97" s="150" t="str">
        <f>IF(COUNTIF($F$5:$F97,"1")=0,"X","No")</f>
        <v>X</v>
      </c>
      <c r="I97" s="150" t="str">
        <f>IF(COUNTIF($F$5:$F97,"2")=0,"X","No")</f>
        <v>X</v>
      </c>
      <c r="J97" s="150" t="str">
        <f>IF(COUNTIF($F$5:$F97,"3")=0,"X","No")</f>
        <v>X</v>
      </c>
      <c r="K97" s="150" t="str">
        <f>IF(COUNTIF($F$5:$F97,"4")=0,"X","No")</f>
        <v>X</v>
      </c>
      <c r="L97" s="150" t="str">
        <f>IF(COUNTIF($F$5:$F97,"5")=0,"X","No")</f>
        <v>X</v>
      </c>
      <c r="M97" s="150" t="str">
        <f>IF(COUNTIF($F$5:$F97,"6")=0,"X","No")</f>
        <v>X</v>
      </c>
      <c r="N97" s="150" t="str">
        <f>IF(COUNTIF($F$5:$F97,"7")=0,"X","No")</f>
        <v>X</v>
      </c>
      <c r="O97" s="150" t="str">
        <f>IF(COUNTIF($F$5:$F97,"8")=0,"X","No")</f>
        <v>X</v>
      </c>
      <c r="P97" s="150" t="str">
        <f>IF(COUNTIF($F$5:$F97,"9")=0,"X","No")</f>
        <v>X</v>
      </c>
      <c r="Q97" s="159">
        <f t="shared" si="258"/>
        <v>10</v>
      </c>
      <c r="R97" s="161">
        <f t="shared" si="259"/>
        <v>0</v>
      </c>
      <c r="S97" s="161" t="str">
        <f t="shared" si="306"/>
        <v>Y</v>
      </c>
      <c r="T97" s="143" t="str">
        <f>IF($A96&lt;&gt;"",COUNTIF($F$95:F97,F97),"")</f>
        <v/>
      </c>
      <c r="U97" s="144" t="str">
        <f t="shared" si="260"/>
        <v/>
      </c>
      <c r="V97" s="64" t="str">
        <f t="shared" si="264"/>
        <v/>
      </c>
      <c r="W97" s="117" t="str">
        <f t="shared" si="351"/>
        <v/>
      </c>
      <c r="X97" s="99" t="str">
        <f t="shared" si="308"/>
        <v/>
      </c>
      <c r="Y97" s="116" t="str">
        <f t="shared" si="352"/>
        <v/>
      </c>
      <c r="Z97" s="116" t="str">
        <f t="shared" si="353"/>
        <v/>
      </c>
      <c r="AA97" s="116" t="str">
        <f t="shared" si="354"/>
        <v/>
      </c>
      <c r="AB97" s="116" t="str">
        <f t="shared" si="355"/>
        <v/>
      </c>
      <c r="AC97" s="116" t="str">
        <f t="shared" si="356"/>
        <v/>
      </c>
      <c r="AD97" s="116" t="str">
        <f t="shared" si="357"/>
        <v/>
      </c>
      <c r="AE97" s="116" t="str">
        <f t="shared" si="358"/>
        <v/>
      </c>
      <c r="AF97" s="116" t="str">
        <f t="shared" si="359"/>
        <v/>
      </c>
      <c r="AG97" s="116" t="str">
        <f t="shared" si="360"/>
        <v/>
      </c>
      <c r="AH97" s="116" t="str">
        <f t="shared" si="361"/>
        <v/>
      </c>
      <c r="AI97" s="116" t="str">
        <f t="shared" si="362"/>
        <v/>
      </c>
      <c r="AJ97" s="116" t="str">
        <f t="shared" si="363"/>
        <v/>
      </c>
      <c r="AK97" s="83"/>
      <c r="AL97" s="83"/>
      <c r="AM97" s="64" t="b">
        <f t="shared" si="265"/>
        <v>0</v>
      </c>
      <c r="AN97" s="64" t="b">
        <f t="shared" si="266"/>
        <v>0</v>
      </c>
      <c r="AO97" s="64" t="b">
        <f t="shared" si="267"/>
        <v>0</v>
      </c>
      <c r="AP97" s="64" t="b">
        <f t="shared" si="268"/>
        <v>0</v>
      </c>
      <c r="AQ97" s="64" t="b">
        <f t="shared" si="269"/>
        <v>0</v>
      </c>
      <c r="AR97" s="64" t="b">
        <f t="shared" si="270"/>
        <v>0</v>
      </c>
      <c r="AS97" s="64" t="b">
        <f t="shared" si="271"/>
        <v>0</v>
      </c>
      <c r="AT97" s="64" t="b">
        <f t="shared" si="272"/>
        <v>0</v>
      </c>
      <c r="AU97" s="64" t="b">
        <f t="shared" si="273"/>
        <v>0</v>
      </c>
      <c r="AV97" s="64" t="b">
        <f t="shared" si="274"/>
        <v>0</v>
      </c>
      <c r="AW97" s="64" t="b">
        <f t="shared" si="275"/>
        <v>0</v>
      </c>
      <c r="AX97" s="64" t="b">
        <f t="shared" si="276"/>
        <v>0</v>
      </c>
      <c r="AY97" s="64" t="b">
        <f t="shared" si="277"/>
        <v>0</v>
      </c>
      <c r="AZ97" s="64" t="b">
        <f t="shared" si="278"/>
        <v>0</v>
      </c>
      <c r="BA97" s="13">
        <f t="shared" si="279"/>
        <v>0</v>
      </c>
      <c r="BB97" s="65">
        <f t="shared" si="228"/>
        <v>1</v>
      </c>
      <c r="BC97" s="122" t="str">
        <f t="shared" si="309"/>
        <v/>
      </c>
      <c r="BD97" s="116" t="str">
        <f t="shared" si="364"/>
        <v/>
      </c>
      <c r="BE97" s="116" t="str">
        <f t="shared" si="365"/>
        <v/>
      </c>
      <c r="BF97" s="116" t="str">
        <f t="shared" si="366"/>
        <v/>
      </c>
      <c r="BG97" s="116" t="str">
        <f t="shared" si="367"/>
        <v/>
      </c>
      <c r="BH97" s="116" t="str">
        <f t="shared" si="368"/>
        <v/>
      </c>
      <c r="BI97" s="116" t="str">
        <f t="shared" si="369"/>
        <v/>
      </c>
      <c r="BJ97" s="116" t="str">
        <f t="shared" si="370"/>
        <v/>
      </c>
      <c r="BK97" s="116" t="str">
        <f t="shared" si="371"/>
        <v/>
      </c>
      <c r="BL97" s="116" t="str">
        <f t="shared" si="372"/>
        <v/>
      </c>
      <c r="BM97" s="116" t="str">
        <f t="shared" si="373"/>
        <v/>
      </c>
      <c r="BN97" s="116" t="str">
        <f t="shared" si="374"/>
        <v/>
      </c>
      <c r="BO97" s="116" t="str">
        <f t="shared" si="375"/>
        <v/>
      </c>
      <c r="BP97" s="83"/>
      <c r="BQ97" s="83"/>
      <c r="BR97" s="64" t="b">
        <f t="shared" si="310"/>
        <v>0</v>
      </c>
      <c r="BS97" s="64" t="b">
        <f t="shared" si="311"/>
        <v>0</v>
      </c>
      <c r="BT97" s="64" t="b">
        <f t="shared" si="312"/>
        <v>0</v>
      </c>
      <c r="BU97" s="64" t="b">
        <f t="shared" si="313"/>
        <v>0</v>
      </c>
      <c r="BV97" s="64" t="b">
        <f t="shared" si="314"/>
        <v>0</v>
      </c>
      <c r="BW97" s="64" t="b">
        <f t="shared" si="315"/>
        <v>0</v>
      </c>
      <c r="BX97" s="64" t="b">
        <f t="shared" si="316"/>
        <v>0</v>
      </c>
      <c r="BY97" s="64" t="b">
        <f t="shared" si="317"/>
        <v>0</v>
      </c>
      <c r="BZ97" s="64" t="b">
        <f t="shared" si="318"/>
        <v>0</v>
      </c>
      <c r="CA97" s="64" t="b">
        <f t="shared" si="319"/>
        <v>0</v>
      </c>
      <c r="CB97" s="64" t="b">
        <f t="shared" si="320"/>
        <v>0</v>
      </c>
      <c r="CC97" s="64" t="b">
        <f t="shared" si="321"/>
        <v>0</v>
      </c>
      <c r="CD97" s="64" t="b">
        <f t="shared" si="322"/>
        <v>0</v>
      </c>
      <c r="CE97" s="64" t="b">
        <f t="shared" si="323"/>
        <v>0</v>
      </c>
      <c r="CF97" s="99">
        <f t="shared" si="280"/>
        <v>0</v>
      </c>
      <c r="CG97" s="13">
        <f t="shared" si="324"/>
        <v>0</v>
      </c>
      <c r="CH97" s="11">
        <f t="shared" si="307"/>
        <v>0</v>
      </c>
      <c r="CI97" s="11">
        <f t="shared" si="261"/>
        <v>0</v>
      </c>
      <c r="CJ97" s="61">
        <f t="shared" si="325"/>
        <v>0</v>
      </c>
      <c r="CK97" s="61">
        <f t="shared" si="262"/>
        <v>0</v>
      </c>
      <c r="CL97" s="61">
        <f t="shared" si="263"/>
        <v>0</v>
      </c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DB97" s="5"/>
      <c r="DC97"/>
      <c r="DD97"/>
      <c r="DE97" s="86"/>
      <c r="DF97"/>
      <c r="DG97"/>
      <c r="DH97"/>
      <c r="DI97" s="37"/>
      <c r="DJ97" s="7"/>
      <c r="DK97"/>
      <c r="DL97"/>
      <c r="DM97"/>
      <c r="DN97"/>
      <c r="DO97"/>
      <c r="DP97"/>
      <c r="DQ97"/>
      <c r="DR97"/>
      <c r="DS97"/>
      <c r="DT97"/>
      <c r="DU97"/>
      <c r="DV97"/>
      <c r="DW97" s="7"/>
      <c r="DX97"/>
      <c r="DY97"/>
      <c r="DZ97"/>
      <c r="EA97"/>
      <c r="EB97"/>
      <c r="EC97"/>
      <c r="ED97" s="10">
        <f t="shared" ca="1" si="257"/>
        <v>25</v>
      </c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</row>
    <row r="98" spans="1:154" x14ac:dyDescent="0.2">
      <c r="A98" s="79"/>
      <c r="B98" s="65" t="str">
        <f t="shared" si="254"/>
        <v/>
      </c>
      <c r="C98" s="7" t="str">
        <f t="shared" si="226"/>
        <v/>
      </c>
      <c r="D98" s="64">
        <f t="shared" si="227"/>
        <v>0</v>
      </c>
      <c r="E98" s="7" t="str">
        <f t="shared" si="255"/>
        <v>,,,,,,,,,,,,</v>
      </c>
      <c r="F98" s="75" t="str">
        <f t="shared" si="256"/>
        <v/>
      </c>
      <c r="G98" s="150" t="str">
        <f>IF(COUNTIF($F$5:$F98,"0")=0,"X","No")</f>
        <v>X</v>
      </c>
      <c r="H98" s="150" t="str">
        <f>IF(COUNTIF($F$5:$F98,"1")=0,"X","No")</f>
        <v>X</v>
      </c>
      <c r="I98" s="150" t="str">
        <f>IF(COUNTIF($F$5:$F98,"2")=0,"X","No")</f>
        <v>X</v>
      </c>
      <c r="J98" s="150" t="str">
        <f>IF(COUNTIF($F$5:$F98,"3")=0,"X","No")</f>
        <v>X</v>
      </c>
      <c r="K98" s="150" t="str">
        <f>IF(COUNTIF($F$5:$F98,"4")=0,"X","No")</f>
        <v>X</v>
      </c>
      <c r="L98" s="150" t="str">
        <f>IF(COUNTIF($F$5:$F98,"5")=0,"X","No")</f>
        <v>X</v>
      </c>
      <c r="M98" s="150" t="str">
        <f>IF(COUNTIF($F$5:$F98,"6")=0,"X","No")</f>
        <v>X</v>
      </c>
      <c r="N98" s="150" t="str">
        <f>IF(COUNTIF($F$5:$F98,"7")=0,"X","No")</f>
        <v>X</v>
      </c>
      <c r="O98" s="150" t="str">
        <f>IF(COUNTIF($F$5:$F98,"8")=0,"X","No")</f>
        <v>X</v>
      </c>
      <c r="P98" s="150" t="str">
        <f>IF(COUNTIF($F$5:$F98,"9")=0,"X","No")</f>
        <v>X</v>
      </c>
      <c r="Q98" s="159">
        <f t="shared" si="258"/>
        <v>10</v>
      </c>
      <c r="R98" s="161">
        <f t="shared" si="259"/>
        <v>0</v>
      </c>
      <c r="S98" s="161" t="str">
        <f t="shared" si="306"/>
        <v>Y</v>
      </c>
      <c r="T98" s="143" t="str">
        <f>IF($A97&lt;&gt;"",COUNTIF($F$95:F98,F98),"")</f>
        <v/>
      </c>
      <c r="U98" s="144" t="str">
        <f t="shared" si="260"/>
        <v/>
      </c>
      <c r="V98" s="64" t="str">
        <f t="shared" si="264"/>
        <v/>
      </c>
      <c r="W98" s="117" t="str">
        <f t="shared" si="351"/>
        <v/>
      </c>
      <c r="X98" s="99" t="str">
        <f t="shared" si="308"/>
        <v/>
      </c>
      <c r="Y98" s="116" t="str">
        <f t="shared" si="352"/>
        <v/>
      </c>
      <c r="Z98" s="116" t="str">
        <f t="shared" si="353"/>
        <v/>
      </c>
      <c r="AA98" s="116" t="str">
        <f t="shared" si="354"/>
        <v/>
      </c>
      <c r="AB98" s="116" t="str">
        <f t="shared" si="355"/>
        <v/>
      </c>
      <c r="AC98" s="116" t="str">
        <f t="shared" si="356"/>
        <v/>
      </c>
      <c r="AD98" s="116" t="str">
        <f t="shared" si="357"/>
        <v/>
      </c>
      <c r="AE98" s="116" t="str">
        <f t="shared" si="358"/>
        <v/>
      </c>
      <c r="AF98" s="116" t="str">
        <f t="shared" si="359"/>
        <v/>
      </c>
      <c r="AG98" s="116" t="str">
        <f t="shared" si="360"/>
        <v/>
      </c>
      <c r="AH98" s="116" t="str">
        <f t="shared" si="361"/>
        <v/>
      </c>
      <c r="AI98" s="116" t="str">
        <f t="shared" si="362"/>
        <v/>
      </c>
      <c r="AJ98" s="116" t="str">
        <f t="shared" si="363"/>
        <v/>
      </c>
      <c r="AK98" s="83"/>
      <c r="AL98" s="83"/>
      <c r="AM98" s="64" t="b">
        <f t="shared" si="265"/>
        <v>0</v>
      </c>
      <c r="AN98" s="64" t="b">
        <f t="shared" si="266"/>
        <v>0</v>
      </c>
      <c r="AO98" s="64" t="b">
        <f t="shared" si="267"/>
        <v>0</v>
      </c>
      <c r="AP98" s="64" t="b">
        <f t="shared" si="268"/>
        <v>0</v>
      </c>
      <c r="AQ98" s="64" t="b">
        <f t="shared" si="269"/>
        <v>0</v>
      </c>
      <c r="AR98" s="64" t="b">
        <f t="shared" si="270"/>
        <v>0</v>
      </c>
      <c r="AS98" s="64" t="b">
        <f t="shared" si="271"/>
        <v>0</v>
      </c>
      <c r="AT98" s="64" t="b">
        <f t="shared" si="272"/>
        <v>0</v>
      </c>
      <c r="AU98" s="64" t="b">
        <f t="shared" si="273"/>
        <v>0</v>
      </c>
      <c r="AV98" s="64" t="b">
        <f t="shared" si="274"/>
        <v>0</v>
      </c>
      <c r="AW98" s="64" t="b">
        <f t="shared" si="275"/>
        <v>0</v>
      </c>
      <c r="AX98" s="64" t="b">
        <f t="shared" si="276"/>
        <v>0</v>
      </c>
      <c r="AY98" s="64" t="b">
        <f t="shared" si="277"/>
        <v>0</v>
      </c>
      <c r="AZ98" s="64" t="b">
        <f t="shared" si="278"/>
        <v>0</v>
      </c>
      <c r="BA98" s="13">
        <f t="shared" si="279"/>
        <v>0</v>
      </c>
      <c r="BB98" s="65">
        <f t="shared" si="228"/>
        <v>1</v>
      </c>
      <c r="BC98" s="122" t="str">
        <f t="shared" si="309"/>
        <v/>
      </c>
      <c r="BD98" s="116" t="str">
        <f t="shared" si="364"/>
        <v/>
      </c>
      <c r="BE98" s="116" t="str">
        <f t="shared" si="365"/>
        <v/>
      </c>
      <c r="BF98" s="116" t="str">
        <f t="shared" si="366"/>
        <v/>
      </c>
      <c r="BG98" s="116" t="str">
        <f t="shared" si="367"/>
        <v/>
      </c>
      <c r="BH98" s="116" t="str">
        <f t="shared" si="368"/>
        <v/>
      </c>
      <c r="BI98" s="116" t="str">
        <f t="shared" si="369"/>
        <v/>
      </c>
      <c r="BJ98" s="116" t="str">
        <f t="shared" si="370"/>
        <v/>
      </c>
      <c r="BK98" s="116" t="str">
        <f t="shared" si="371"/>
        <v/>
      </c>
      <c r="BL98" s="116" t="str">
        <f t="shared" si="372"/>
        <v/>
      </c>
      <c r="BM98" s="116" t="str">
        <f t="shared" si="373"/>
        <v/>
      </c>
      <c r="BN98" s="116" t="str">
        <f t="shared" si="374"/>
        <v/>
      </c>
      <c r="BO98" s="116" t="str">
        <f t="shared" si="375"/>
        <v/>
      </c>
      <c r="BP98" s="83"/>
      <c r="BQ98" s="83"/>
      <c r="BR98" s="64" t="b">
        <f t="shared" si="310"/>
        <v>0</v>
      </c>
      <c r="BS98" s="64" t="b">
        <f t="shared" si="311"/>
        <v>0</v>
      </c>
      <c r="BT98" s="64" t="b">
        <f t="shared" si="312"/>
        <v>0</v>
      </c>
      <c r="BU98" s="64" t="b">
        <f t="shared" si="313"/>
        <v>0</v>
      </c>
      <c r="BV98" s="64" t="b">
        <f t="shared" si="314"/>
        <v>0</v>
      </c>
      <c r="BW98" s="64" t="b">
        <f t="shared" si="315"/>
        <v>0</v>
      </c>
      <c r="BX98" s="64" t="b">
        <f t="shared" si="316"/>
        <v>0</v>
      </c>
      <c r="BY98" s="64" t="b">
        <f t="shared" si="317"/>
        <v>0</v>
      </c>
      <c r="BZ98" s="64" t="b">
        <f t="shared" si="318"/>
        <v>0</v>
      </c>
      <c r="CA98" s="64" t="b">
        <f t="shared" si="319"/>
        <v>0</v>
      </c>
      <c r="CB98" s="64" t="b">
        <f t="shared" si="320"/>
        <v>0</v>
      </c>
      <c r="CC98" s="64" t="b">
        <f t="shared" si="321"/>
        <v>0</v>
      </c>
      <c r="CD98" s="64" t="b">
        <f t="shared" si="322"/>
        <v>0</v>
      </c>
      <c r="CE98" s="64" t="b">
        <f t="shared" si="323"/>
        <v>0</v>
      </c>
      <c r="CF98" s="99">
        <f t="shared" si="280"/>
        <v>0</v>
      </c>
      <c r="CG98" s="13">
        <f t="shared" si="324"/>
        <v>0</v>
      </c>
      <c r="CH98" s="11">
        <f t="shared" si="307"/>
        <v>0</v>
      </c>
      <c r="CI98" s="11">
        <f t="shared" si="261"/>
        <v>0</v>
      </c>
      <c r="CJ98" s="61">
        <f t="shared" si="325"/>
        <v>0</v>
      </c>
      <c r="CK98" s="61">
        <f t="shared" si="262"/>
        <v>0</v>
      </c>
      <c r="CL98" s="61">
        <f t="shared" si="263"/>
        <v>0</v>
      </c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DB98" s="5"/>
      <c r="DC98"/>
      <c r="DD98"/>
      <c r="DE98" s="86"/>
      <c r="DF98"/>
      <c r="DG98"/>
      <c r="DH98"/>
      <c r="DI98" s="37"/>
      <c r="DJ98" s="7"/>
      <c r="DK98"/>
      <c r="DL98"/>
      <c r="DM98"/>
      <c r="DN98"/>
      <c r="DO98"/>
      <c r="DP98"/>
      <c r="DQ98"/>
      <c r="DR98"/>
      <c r="DS98"/>
      <c r="DT98"/>
      <c r="DU98"/>
      <c r="DV98"/>
      <c r="DW98" s="7"/>
      <c r="DX98"/>
      <c r="DY98"/>
      <c r="DZ98"/>
      <c r="EA98"/>
      <c r="EB98"/>
      <c r="EC98"/>
      <c r="ED98" s="10">
        <f t="shared" ca="1" si="257"/>
        <v>21</v>
      </c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</row>
    <row r="99" spans="1:154" x14ac:dyDescent="0.2">
      <c r="A99" s="79"/>
      <c r="B99" s="65" t="str">
        <f t="shared" si="254"/>
        <v/>
      </c>
      <c r="C99" s="7" t="str">
        <f t="shared" si="226"/>
        <v/>
      </c>
      <c r="D99" s="64">
        <f t="shared" si="227"/>
        <v>0</v>
      </c>
      <c r="E99" s="7" t="str">
        <f t="shared" si="255"/>
        <v>,,,,,,,,,,,,</v>
      </c>
      <c r="F99" s="75" t="str">
        <f t="shared" si="256"/>
        <v/>
      </c>
      <c r="G99" s="150" t="str">
        <f>IF(COUNTIF($F$5:$F99,"0")=0,"X","No")</f>
        <v>X</v>
      </c>
      <c r="H99" s="150" t="str">
        <f>IF(COUNTIF($F$5:$F99,"1")=0,"X","No")</f>
        <v>X</v>
      </c>
      <c r="I99" s="150" t="str">
        <f>IF(COUNTIF($F$5:$F99,"2")=0,"X","No")</f>
        <v>X</v>
      </c>
      <c r="J99" s="150" t="str">
        <f>IF(COUNTIF($F$5:$F99,"3")=0,"X","No")</f>
        <v>X</v>
      </c>
      <c r="K99" s="150" t="str">
        <f>IF(COUNTIF($F$5:$F99,"4")=0,"X","No")</f>
        <v>X</v>
      </c>
      <c r="L99" s="150" t="str">
        <f>IF(COUNTIF($F$5:$F99,"5")=0,"X","No")</f>
        <v>X</v>
      </c>
      <c r="M99" s="150" t="str">
        <f>IF(COUNTIF($F$5:$F99,"6")=0,"X","No")</f>
        <v>X</v>
      </c>
      <c r="N99" s="150" t="str">
        <f>IF(COUNTIF($F$5:$F99,"7")=0,"X","No")</f>
        <v>X</v>
      </c>
      <c r="O99" s="150" t="str">
        <f>IF(COUNTIF($F$5:$F99,"8")=0,"X","No")</f>
        <v>X</v>
      </c>
      <c r="P99" s="150" t="str">
        <f>IF(COUNTIF($F$5:$F99,"9")=0,"X","No")</f>
        <v>X</v>
      </c>
      <c r="Q99" s="159">
        <f t="shared" si="258"/>
        <v>10</v>
      </c>
      <c r="R99" s="161">
        <f t="shared" si="259"/>
        <v>0</v>
      </c>
      <c r="S99" s="161" t="str">
        <f t="shared" si="306"/>
        <v>Y</v>
      </c>
      <c r="T99" s="143" t="str">
        <f>IF($A98&lt;&gt;"",COUNTIF($F$95:F99,F99),"")</f>
        <v/>
      </c>
      <c r="U99" s="144" t="str">
        <f t="shared" si="260"/>
        <v/>
      </c>
      <c r="V99" s="64" t="str">
        <f t="shared" si="264"/>
        <v/>
      </c>
      <c r="W99" s="117" t="str">
        <f t="shared" si="351"/>
        <v/>
      </c>
      <c r="X99" s="99" t="str">
        <f t="shared" si="308"/>
        <v/>
      </c>
      <c r="Y99" s="116" t="str">
        <f t="shared" si="352"/>
        <v/>
      </c>
      <c r="Z99" s="116" t="str">
        <f t="shared" si="353"/>
        <v/>
      </c>
      <c r="AA99" s="116" t="str">
        <f t="shared" si="354"/>
        <v/>
      </c>
      <c r="AB99" s="116" t="str">
        <f t="shared" si="355"/>
        <v/>
      </c>
      <c r="AC99" s="116" t="str">
        <f t="shared" si="356"/>
        <v/>
      </c>
      <c r="AD99" s="116" t="str">
        <f t="shared" si="357"/>
        <v/>
      </c>
      <c r="AE99" s="116" t="str">
        <f t="shared" si="358"/>
        <v/>
      </c>
      <c r="AF99" s="116" t="str">
        <f t="shared" si="359"/>
        <v/>
      </c>
      <c r="AG99" s="116" t="str">
        <f t="shared" si="360"/>
        <v/>
      </c>
      <c r="AH99" s="116" t="str">
        <f t="shared" si="361"/>
        <v/>
      </c>
      <c r="AI99" s="116" t="str">
        <f t="shared" si="362"/>
        <v/>
      </c>
      <c r="AJ99" s="116" t="str">
        <f t="shared" si="363"/>
        <v/>
      </c>
      <c r="AK99" s="83"/>
      <c r="AL99" s="83"/>
      <c r="AM99" s="64" t="b">
        <f t="shared" si="265"/>
        <v>0</v>
      </c>
      <c r="AN99" s="64" t="b">
        <f t="shared" si="266"/>
        <v>0</v>
      </c>
      <c r="AO99" s="64" t="b">
        <f t="shared" si="267"/>
        <v>0</v>
      </c>
      <c r="AP99" s="64" t="b">
        <f t="shared" si="268"/>
        <v>0</v>
      </c>
      <c r="AQ99" s="64" t="b">
        <f t="shared" si="269"/>
        <v>0</v>
      </c>
      <c r="AR99" s="64" t="b">
        <f t="shared" si="270"/>
        <v>0</v>
      </c>
      <c r="AS99" s="64" t="b">
        <f t="shared" si="271"/>
        <v>0</v>
      </c>
      <c r="AT99" s="64" t="b">
        <f t="shared" si="272"/>
        <v>0</v>
      </c>
      <c r="AU99" s="64" t="b">
        <f t="shared" si="273"/>
        <v>0</v>
      </c>
      <c r="AV99" s="64" t="b">
        <f t="shared" si="274"/>
        <v>0</v>
      </c>
      <c r="AW99" s="64" t="b">
        <f t="shared" si="275"/>
        <v>0</v>
      </c>
      <c r="AX99" s="64" t="b">
        <f t="shared" si="276"/>
        <v>0</v>
      </c>
      <c r="AY99" s="64" t="b">
        <f t="shared" si="277"/>
        <v>0</v>
      </c>
      <c r="AZ99" s="64" t="b">
        <f t="shared" si="278"/>
        <v>0</v>
      </c>
      <c r="BA99" s="13">
        <f t="shared" si="279"/>
        <v>0</v>
      </c>
      <c r="BB99" s="65">
        <f t="shared" si="228"/>
        <v>1</v>
      </c>
      <c r="BC99" s="122" t="str">
        <f t="shared" si="309"/>
        <v/>
      </c>
      <c r="BD99" s="116" t="str">
        <f t="shared" si="364"/>
        <v/>
      </c>
      <c r="BE99" s="116" t="str">
        <f t="shared" si="365"/>
        <v/>
      </c>
      <c r="BF99" s="116" t="str">
        <f t="shared" si="366"/>
        <v/>
      </c>
      <c r="BG99" s="116" t="str">
        <f t="shared" si="367"/>
        <v/>
      </c>
      <c r="BH99" s="116" t="str">
        <f t="shared" si="368"/>
        <v/>
      </c>
      <c r="BI99" s="116" t="str">
        <f t="shared" si="369"/>
        <v/>
      </c>
      <c r="BJ99" s="116" t="str">
        <f t="shared" si="370"/>
        <v/>
      </c>
      <c r="BK99" s="116" t="str">
        <f t="shared" si="371"/>
        <v/>
      </c>
      <c r="BL99" s="116" t="str">
        <f t="shared" si="372"/>
        <v/>
      </c>
      <c r="BM99" s="116" t="str">
        <f t="shared" si="373"/>
        <v/>
      </c>
      <c r="BN99" s="116" t="str">
        <f t="shared" si="374"/>
        <v/>
      </c>
      <c r="BO99" s="116" t="str">
        <f t="shared" si="375"/>
        <v/>
      </c>
      <c r="BP99" s="83"/>
      <c r="BQ99" s="83"/>
      <c r="BR99" s="64" t="b">
        <f t="shared" si="310"/>
        <v>0</v>
      </c>
      <c r="BS99" s="64" t="b">
        <f t="shared" si="311"/>
        <v>0</v>
      </c>
      <c r="BT99" s="64" t="b">
        <f t="shared" si="312"/>
        <v>0</v>
      </c>
      <c r="BU99" s="64" t="b">
        <f t="shared" si="313"/>
        <v>0</v>
      </c>
      <c r="BV99" s="64" t="b">
        <f t="shared" si="314"/>
        <v>0</v>
      </c>
      <c r="BW99" s="64" t="b">
        <f t="shared" si="315"/>
        <v>0</v>
      </c>
      <c r="BX99" s="64" t="b">
        <f t="shared" si="316"/>
        <v>0</v>
      </c>
      <c r="BY99" s="64" t="b">
        <f t="shared" si="317"/>
        <v>0</v>
      </c>
      <c r="BZ99" s="64" t="b">
        <f t="shared" si="318"/>
        <v>0</v>
      </c>
      <c r="CA99" s="64" t="b">
        <f t="shared" si="319"/>
        <v>0</v>
      </c>
      <c r="CB99" s="64" t="b">
        <f t="shared" si="320"/>
        <v>0</v>
      </c>
      <c r="CC99" s="64" t="b">
        <f t="shared" si="321"/>
        <v>0</v>
      </c>
      <c r="CD99" s="64" t="b">
        <f t="shared" si="322"/>
        <v>0</v>
      </c>
      <c r="CE99" s="64" t="b">
        <f t="shared" si="323"/>
        <v>0</v>
      </c>
      <c r="CF99" s="99">
        <f t="shared" si="280"/>
        <v>0</v>
      </c>
      <c r="CG99" s="13">
        <f t="shared" si="324"/>
        <v>0</v>
      </c>
      <c r="CH99" s="11">
        <f t="shared" si="307"/>
        <v>0</v>
      </c>
      <c r="CI99" s="11">
        <f t="shared" si="261"/>
        <v>0</v>
      </c>
      <c r="CJ99" s="61">
        <f t="shared" si="325"/>
        <v>0</v>
      </c>
      <c r="CK99" s="61">
        <f t="shared" si="262"/>
        <v>0</v>
      </c>
      <c r="CL99" s="61">
        <f t="shared" si="263"/>
        <v>0</v>
      </c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DB99" s="5"/>
      <c r="DC99"/>
      <c r="DD99"/>
      <c r="DE99" s="86"/>
      <c r="DF99"/>
      <c r="DG99"/>
      <c r="DH99"/>
      <c r="DI99" s="37"/>
      <c r="DJ99" s="7"/>
      <c r="DK99"/>
      <c r="DL99"/>
      <c r="DM99"/>
      <c r="DN99"/>
      <c r="DO99"/>
      <c r="DP99"/>
      <c r="DQ99"/>
      <c r="DR99"/>
      <c r="DS99"/>
      <c r="DT99"/>
      <c r="DU99"/>
      <c r="DV99"/>
      <c r="DW99" s="7"/>
      <c r="DX99"/>
      <c r="DY99"/>
      <c r="DZ99"/>
      <c r="EA99"/>
      <c r="EB99"/>
      <c r="EC99"/>
      <c r="ED99" s="10">
        <f t="shared" ca="1" si="257"/>
        <v>34</v>
      </c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</row>
    <row r="100" spans="1:154" x14ac:dyDescent="0.2">
      <c r="A100" s="79"/>
      <c r="B100" s="65" t="str">
        <f t="shared" si="254"/>
        <v/>
      </c>
      <c r="C100" s="7" t="str">
        <f t="shared" si="226"/>
        <v/>
      </c>
      <c r="D100" s="64">
        <f t="shared" si="227"/>
        <v>0</v>
      </c>
      <c r="E100" s="7" t="str">
        <f t="shared" si="255"/>
        <v>,,,,,,,,,,,,</v>
      </c>
      <c r="F100" s="75" t="str">
        <f t="shared" si="256"/>
        <v/>
      </c>
      <c r="G100" s="150" t="str">
        <f>IF(COUNTIF($F$5:$F100,"0")=0,"X","No")</f>
        <v>X</v>
      </c>
      <c r="H100" s="150" t="str">
        <f>IF(COUNTIF($F$5:$F100,"1")=0,"X","No")</f>
        <v>X</v>
      </c>
      <c r="I100" s="150" t="str">
        <f>IF(COUNTIF($F$5:$F100,"2")=0,"X","No")</f>
        <v>X</v>
      </c>
      <c r="J100" s="150" t="str">
        <f>IF(COUNTIF($F$5:$F100,"3")=0,"X","No")</f>
        <v>X</v>
      </c>
      <c r="K100" s="150" t="str">
        <f>IF(COUNTIF($F$5:$F100,"4")=0,"X","No")</f>
        <v>X</v>
      </c>
      <c r="L100" s="150" t="str">
        <f>IF(COUNTIF($F$5:$F100,"5")=0,"X","No")</f>
        <v>X</v>
      </c>
      <c r="M100" s="150" t="str">
        <f>IF(COUNTIF($F$5:$F100,"6")=0,"X","No")</f>
        <v>X</v>
      </c>
      <c r="N100" s="150" t="str">
        <f>IF(COUNTIF($F$5:$F100,"7")=0,"X","No")</f>
        <v>X</v>
      </c>
      <c r="O100" s="150" t="str">
        <f>IF(COUNTIF($F$5:$F100,"8")=0,"X","No")</f>
        <v>X</v>
      </c>
      <c r="P100" s="150" t="str">
        <f>IF(COUNTIF($F$5:$F100,"9")=0,"X","No")</f>
        <v>X</v>
      </c>
      <c r="Q100" s="159">
        <f t="shared" si="258"/>
        <v>10</v>
      </c>
      <c r="R100" s="161">
        <f t="shared" si="259"/>
        <v>0</v>
      </c>
      <c r="S100" s="161" t="str">
        <f t="shared" si="306"/>
        <v>Y</v>
      </c>
      <c r="T100" s="143" t="str">
        <f>IF($A99&lt;&gt;"",COUNTIF($F$95:F100,F100),"")</f>
        <v/>
      </c>
      <c r="U100" s="144" t="str">
        <f t="shared" si="260"/>
        <v/>
      </c>
      <c r="V100" s="64" t="str">
        <f t="shared" si="264"/>
        <v/>
      </c>
      <c r="W100" s="117" t="str">
        <f t="shared" si="351"/>
        <v/>
      </c>
      <c r="X100" s="99" t="str">
        <f t="shared" si="308"/>
        <v/>
      </c>
      <c r="Y100" s="116" t="str">
        <f t="shared" si="352"/>
        <v/>
      </c>
      <c r="Z100" s="116" t="str">
        <f t="shared" si="353"/>
        <v/>
      </c>
      <c r="AA100" s="116" t="str">
        <f t="shared" si="354"/>
        <v/>
      </c>
      <c r="AB100" s="116" t="str">
        <f t="shared" si="355"/>
        <v/>
      </c>
      <c r="AC100" s="116" t="str">
        <f t="shared" si="356"/>
        <v/>
      </c>
      <c r="AD100" s="116" t="str">
        <f t="shared" si="357"/>
        <v/>
      </c>
      <c r="AE100" s="116" t="str">
        <f t="shared" si="358"/>
        <v/>
      </c>
      <c r="AF100" s="116" t="str">
        <f t="shared" si="359"/>
        <v/>
      </c>
      <c r="AG100" s="116" t="str">
        <f t="shared" si="360"/>
        <v/>
      </c>
      <c r="AH100" s="116" t="str">
        <f t="shared" si="361"/>
        <v/>
      </c>
      <c r="AI100" s="116" t="str">
        <f t="shared" si="362"/>
        <v/>
      </c>
      <c r="AJ100" s="116" t="str">
        <f t="shared" si="363"/>
        <v/>
      </c>
      <c r="AK100" s="83"/>
      <c r="AL100" s="83"/>
      <c r="AM100" s="64" t="b">
        <f t="shared" si="265"/>
        <v>0</v>
      </c>
      <c r="AN100" s="64" t="b">
        <f t="shared" si="266"/>
        <v>0</v>
      </c>
      <c r="AO100" s="64" t="b">
        <f t="shared" si="267"/>
        <v>0</v>
      </c>
      <c r="AP100" s="64" t="b">
        <f t="shared" si="268"/>
        <v>0</v>
      </c>
      <c r="AQ100" s="64" t="b">
        <f t="shared" si="269"/>
        <v>0</v>
      </c>
      <c r="AR100" s="64" t="b">
        <f t="shared" si="270"/>
        <v>0</v>
      </c>
      <c r="AS100" s="64" t="b">
        <f t="shared" si="271"/>
        <v>0</v>
      </c>
      <c r="AT100" s="64" t="b">
        <f t="shared" si="272"/>
        <v>0</v>
      </c>
      <c r="AU100" s="64" t="b">
        <f t="shared" si="273"/>
        <v>0</v>
      </c>
      <c r="AV100" s="64" t="b">
        <f t="shared" si="274"/>
        <v>0</v>
      </c>
      <c r="AW100" s="64" t="b">
        <f t="shared" si="275"/>
        <v>0</v>
      </c>
      <c r="AX100" s="64" t="b">
        <f t="shared" si="276"/>
        <v>0</v>
      </c>
      <c r="AY100" s="64" t="b">
        <f t="shared" si="277"/>
        <v>0</v>
      </c>
      <c r="AZ100" s="64" t="b">
        <f t="shared" si="278"/>
        <v>0</v>
      </c>
      <c r="BA100" s="13">
        <f t="shared" si="279"/>
        <v>0</v>
      </c>
      <c r="BB100" s="65">
        <f t="shared" si="228"/>
        <v>1</v>
      </c>
      <c r="BC100" s="122" t="str">
        <f t="shared" si="309"/>
        <v/>
      </c>
      <c r="BD100" s="116" t="str">
        <f t="shared" si="364"/>
        <v/>
      </c>
      <c r="BE100" s="116" t="str">
        <f t="shared" si="365"/>
        <v/>
      </c>
      <c r="BF100" s="116" t="str">
        <f t="shared" si="366"/>
        <v/>
      </c>
      <c r="BG100" s="116" t="str">
        <f t="shared" si="367"/>
        <v/>
      </c>
      <c r="BH100" s="116" t="str">
        <f t="shared" si="368"/>
        <v/>
      </c>
      <c r="BI100" s="116" t="str">
        <f t="shared" si="369"/>
        <v/>
      </c>
      <c r="BJ100" s="116" t="str">
        <f t="shared" si="370"/>
        <v/>
      </c>
      <c r="BK100" s="116" t="str">
        <f t="shared" si="371"/>
        <v/>
      </c>
      <c r="BL100" s="116" t="str">
        <f t="shared" si="372"/>
        <v/>
      </c>
      <c r="BM100" s="116" t="str">
        <f t="shared" si="373"/>
        <v/>
      </c>
      <c r="BN100" s="116" t="str">
        <f t="shared" si="374"/>
        <v/>
      </c>
      <c r="BO100" s="116" t="str">
        <f t="shared" si="375"/>
        <v/>
      </c>
      <c r="BP100" s="83"/>
      <c r="BQ100" s="83"/>
      <c r="BR100" s="64" t="b">
        <f t="shared" si="310"/>
        <v>0</v>
      </c>
      <c r="BS100" s="64" t="b">
        <f t="shared" si="311"/>
        <v>0</v>
      </c>
      <c r="BT100" s="64" t="b">
        <f t="shared" si="312"/>
        <v>0</v>
      </c>
      <c r="BU100" s="64" t="b">
        <f t="shared" si="313"/>
        <v>0</v>
      </c>
      <c r="BV100" s="64" t="b">
        <f t="shared" si="314"/>
        <v>0</v>
      </c>
      <c r="BW100" s="64" t="b">
        <f t="shared" si="315"/>
        <v>0</v>
      </c>
      <c r="BX100" s="64" t="b">
        <f t="shared" si="316"/>
        <v>0</v>
      </c>
      <c r="BY100" s="64" t="b">
        <f t="shared" si="317"/>
        <v>0</v>
      </c>
      <c r="BZ100" s="64" t="b">
        <f t="shared" si="318"/>
        <v>0</v>
      </c>
      <c r="CA100" s="64" t="b">
        <f t="shared" si="319"/>
        <v>0</v>
      </c>
      <c r="CB100" s="64" t="b">
        <f t="shared" si="320"/>
        <v>0</v>
      </c>
      <c r="CC100" s="64" t="b">
        <f t="shared" si="321"/>
        <v>0</v>
      </c>
      <c r="CD100" s="64" t="b">
        <f t="shared" si="322"/>
        <v>0</v>
      </c>
      <c r="CE100" s="64" t="b">
        <f t="shared" si="323"/>
        <v>0</v>
      </c>
      <c r="CF100" s="99">
        <f t="shared" si="280"/>
        <v>0</v>
      </c>
      <c r="CG100" s="13">
        <f t="shared" si="324"/>
        <v>0</v>
      </c>
      <c r="CH100" s="11">
        <f t="shared" si="307"/>
        <v>0</v>
      </c>
      <c r="CI100" s="11">
        <f t="shared" si="261"/>
        <v>0</v>
      </c>
      <c r="CJ100" s="61">
        <f t="shared" si="325"/>
        <v>0</v>
      </c>
      <c r="CK100" s="61">
        <f t="shared" si="262"/>
        <v>0</v>
      </c>
      <c r="CL100" s="61">
        <f t="shared" si="263"/>
        <v>0</v>
      </c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DB100" s="5"/>
      <c r="DC100"/>
      <c r="DD100"/>
      <c r="DE100" s="86"/>
      <c r="DF100"/>
      <c r="DG100"/>
      <c r="DH100"/>
      <c r="DI100" s="37"/>
      <c r="DJ100" s="7"/>
      <c r="DK100"/>
      <c r="DL100"/>
      <c r="DM100"/>
      <c r="DN100"/>
      <c r="DO100"/>
      <c r="DP100"/>
      <c r="DQ100"/>
      <c r="DR100"/>
      <c r="DS100"/>
      <c r="DT100"/>
      <c r="DU100"/>
      <c r="DV100"/>
      <c r="DW100" s="7"/>
      <c r="DX100"/>
      <c r="DY100"/>
      <c r="DZ100"/>
      <c r="EA100"/>
      <c r="EB100"/>
      <c r="EC100"/>
      <c r="ED100" s="10">
        <f t="shared" ca="1" si="257"/>
        <v>24</v>
      </c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</row>
    <row r="101" spans="1:154" x14ac:dyDescent="0.2">
      <c r="A101" s="79"/>
      <c r="B101" s="65" t="str">
        <f t="shared" ref="B101:B104" si="376">IF(A101="","",IF(Y102="","DB",Y102&amp;Z102&amp;AA102&amp;AB102&amp;AC102&amp;AD102&amp;AE102&amp;AF102&amp;AG102&amp;AH102&amp;AI102&amp;AJ102))</f>
        <v/>
      </c>
      <c r="C101" s="7" t="str">
        <f t="shared" si="226"/>
        <v/>
      </c>
      <c r="D101" s="64">
        <f t="shared" si="227"/>
        <v>0</v>
      </c>
      <c r="E101" s="7" t="str">
        <f t="shared" si="255"/>
        <v>,,,,,,,,,,,,</v>
      </c>
      <c r="F101" s="75" t="str">
        <f t="shared" si="256"/>
        <v/>
      </c>
      <c r="G101" s="150" t="str">
        <f>IF(COUNTIF($F$5:$F101,"0")=0,"X","No")</f>
        <v>X</v>
      </c>
      <c r="H101" s="150" t="str">
        <f>IF(COUNTIF($F$5:$F101,"1")=0,"X","No")</f>
        <v>X</v>
      </c>
      <c r="I101" s="150" t="str">
        <f>IF(COUNTIF($F$5:$F101,"2")=0,"X","No")</f>
        <v>X</v>
      </c>
      <c r="J101" s="150" t="str">
        <f>IF(COUNTIF($F$5:$F101,"3")=0,"X","No")</f>
        <v>X</v>
      </c>
      <c r="K101" s="150" t="str">
        <f>IF(COUNTIF($F$5:$F101,"4")=0,"X","No")</f>
        <v>X</v>
      </c>
      <c r="L101" s="150" t="str">
        <f>IF(COUNTIF($F$5:$F101,"5")=0,"X","No")</f>
        <v>X</v>
      </c>
      <c r="M101" s="150" t="str">
        <f>IF(COUNTIF($F$5:$F101,"6")=0,"X","No")</f>
        <v>X</v>
      </c>
      <c r="N101" s="150" t="str">
        <f>IF(COUNTIF($F$5:$F101,"7")=0,"X","No")</f>
        <v>X</v>
      </c>
      <c r="O101" s="150" t="str">
        <f>IF(COUNTIF($F$5:$F101,"8")=0,"X","No")</f>
        <v>X</v>
      </c>
      <c r="P101" s="150" t="str">
        <f>IF(COUNTIF($F$5:$F101,"9")=0,"X","No")</f>
        <v>X</v>
      </c>
      <c r="Q101" s="159">
        <f t="shared" si="258"/>
        <v>10</v>
      </c>
      <c r="R101" s="161">
        <f t="shared" si="259"/>
        <v>0</v>
      </c>
      <c r="S101" s="161" t="str">
        <f t="shared" si="306"/>
        <v>Y</v>
      </c>
      <c r="T101" s="143" t="str">
        <f>IF($A100&lt;&gt;"",COUNTIF($F$95:F101,F101),"")</f>
        <v/>
      </c>
      <c r="U101" s="144" t="str">
        <f t="shared" si="260"/>
        <v/>
      </c>
      <c r="V101" s="64" t="str">
        <f t="shared" si="264"/>
        <v/>
      </c>
      <c r="W101" s="117" t="str">
        <f t="shared" si="351"/>
        <v/>
      </c>
      <c r="X101" s="99" t="str">
        <f t="shared" si="308"/>
        <v/>
      </c>
      <c r="Y101" s="116" t="str">
        <f t="shared" si="352"/>
        <v/>
      </c>
      <c r="Z101" s="116" t="str">
        <f t="shared" si="353"/>
        <v/>
      </c>
      <c r="AA101" s="116" t="str">
        <f t="shared" si="354"/>
        <v/>
      </c>
      <c r="AB101" s="116" t="str">
        <f t="shared" si="355"/>
        <v/>
      </c>
      <c r="AC101" s="116" t="str">
        <f t="shared" si="356"/>
        <v/>
      </c>
      <c r="AD101" s="116" t="str">
        <f t="shared" si="357"/>
        <v/>
      </c>
      <c r="AE101" s="116" t="str">
        <f t="shared" si="358"/>
        <v/>
      </c>
      <c r="AF101" s="116" t="str">
        <f t="shared" si="359"/>
        <v/>
      </c>
      <c r="AG101" s="116" t="str">
        <f t="shared" si="360"/>
        <v/>
      </c>
      <c r="AH101" s="116" t="str">
        <f t="shared" si="361"/>
        <v/>
      </c>
      <c r="AI101" s="116" t="str">
        <f t="shared" si="362"/>
        <v/>
      </c>
      <c r="AJ101" s="116" t="str">
        <f t="shared" si="363"/>
        <v/>
      </c>
      <c r="AK101" s="83"/>
      <c r="AL101" s="83"/>
      <c r="AM101" s="64" t="b">
        <f t="shared" si="265"/>
        <v>0</v>
      </c>
      <c r="AN101" s="64" t="b">
        <f t="shared" si="266"/>
        <v>0</v>
      </c>
      <c r="AO101" s="64" t="b">
        <f t="shared" si="267"/>
        <v>0</v>
      </c>
      <c r="AP101" s="64" t="b">
        <f t="shared" si="268"/>
        <v>0</v>
      </c>
      <c r="AQ101" s="64" t="b">
        <f t="shared" si="269"/>
        <v>0</v>
      </c>
      <c r="AR101" s="64" t="b">
        <f t="shared" si="270"/>
        <v>0</v>
      </c>
      <c r="AS101" s="64" t="b">
        <f t="shared" si="271"/>
        <v>0</v>
      </c>
      <c r="AT101" s="64" t="b">
        <f t="shared" si="272"/>
        <v>0</v>
      </c>
      <c r="AU101" s="64" t="b">
        <f t="shared" si="273"/>
        <v>0</v>
      </c>
      <c r="AV101" s="64" t="b">
        <f t="shared" si="274"/>
        <v>0</v>
      </c>
      <c r="AW101" s="64" t="b">
        <f t="shared" si="275"/>
        <v>0</v>
      </c>
      <c r="AX101" s="64" t="b">
        <f t="shared" si="276"/>
        <v>0</v>
      </c>
      <c r="AY101" s="64" t="b">
        <f t="shared" si="277"/>
        <v>0</v>
      </c>
      <c r="AZ101" s="64" t="b">
        <f t="shared" si="278"/>
        <v>0</v>
      </c>
      <c r="BA101" s="13">
        <f t="shared" si="279"/>
        <v>0</v>
      </c>
      <c r="BB101" s="65">
        <f t="shared" si="228"/>
        <v>1</v>
      </c>
      <c r="BC101" s="122" t="str">
        <f t="shared" si="309"/>
        <v/>
      </c>
      <c r="BD101" s="116" t="str">
        <f t="shared" si="364"/>
        <v/>
      </c>
      <c r="BE101" s="116" t="str">
        <f t="shared" si="365"/>
        <v/>
      </c>
      <c r="BF101" s="116" t="str">
        <f t="shared" si="366"/>
        <v/>
      </c>
      <c r="BG101" s="116" t="str">
        <f t="shared" si="367"/>
        <v/>
      </c>
      <c r="BH101" s="116" t="str">
        <f t="shared" si="368"/>
        <v/>
      </c>
      <c r="BI101" s="116" t="str">
        <f t="shared" si="369"/>
        <v/>
      </c>
      <c r="BJ101" s="116" t="str">
        <f t="shared" si="370"/>
        <v/>
      </c>
      <c r="BK101" s="116" t="str">
        <f t="shared" si="371"/>
        <v/>
      </c>
      <c r="BL101" s="116" t="str">
        <f t="shared" si="372"/>
        <v/>
      </c>
      <c r="BM101" s="116" t="str">
        <f t="shared" si="373"/>
        <v/>
      </c>
      <c r="BN101" s="116" t="str">
        <f t="shared" si="374"/>
        <v/>
      </c>
      <c r="BO101" s="116" t="str">
        <f t="shared" si="375"/>
        <v/>
      </c>
      <c r="BP101" s="83"/>
      <c r="BQ101" s="83"/>
      <c r="BR101" s="64" t="b">
        <f t="shared" si="310"/>
        <v>0</v>
      </c>
      <c r="BS101" s="64" t="b">
        <f t="shared" si="311"/>
        <v>0</v>
      </c>
      <c r="BT101" s="64" t="b">
        <f t="shared" si="312"/>
        <v>0</v>
      </c>
      <c r="BU101" s="64" t="b">
        <f t="shared" si="313"/>
        <v>0</v>
      </c>
      <c r="BV101" s="64" t="b">
        <f t="shared" si="314"/>
        <v>0</v>
      </c>
      <c r="BW101" s="64" t="b">
        <f t="shared" si="315"/>
        <v>0</v>
      </c>
      <c r="BX101" s="64" t="b">
        <f t="shared" si="316"/>
        <v>0</v>
      </c>
      <c r="BY101" s="64" t="b">
        <f t="shared" si="317"/>
        <v>0</v>
      </c>
      <c r="BZ101" s="64" t="b">
        <f t="shared" si="318"/>
        <v>0</v>
      </c>
      <c r="CA101" s="64" t="b">
        <f t="shared" si="319"/>
        <v>0</v>
      </c>
      <c r="CB101" s="64" t="b">
        <f t="shared" si="320"/>
        <v>0</v>
      </c>
      <c r="CC101" s="64" t="b">
        <f t="shared" si="321"/>
        <v>0</v>
      </c>
      <c r="CD101" s="64" t="b">
        <f t="shared" si="322"/>
        <v>0</v>
      </c>
      <c r="CE101" s="64" t="b">
        <f t="shared" si="323"/>
        <v>0</v>
      </c>
      <c r="CF101" s="99">
        <f t="shared" si="280"/>
        <v>0</v>
      </c>
      <c r="CG101" s="13">
        <f t="shared" si="324"/>
        <v>0</v>
      </c>
      <c r="CH101" s="11">
        <f t="shared" si="307"/>
        <v>0</v>
      </c>
      <c r="CI101" s="11">
        <f t="shared" si="261"/>
        <v>0</v>
      </c>
      <c r="CJ101" s="61">
        <f t="shared" si="325"/>
        <v>0</v>
      </c>
      <c r="CK101" s="61">
        <f t="shared" si="262"/>
        <v>0</v>
      </c>
      <c r="CL101" s="61">
        <f t="shared" si="263"/>
        <v>0</v>
      </c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DB101" s="5"/>
      <c r="DC101"/>
      <c r="DD101"/>
      <c r="DE101" s="86"/>
      <c r="DF101"/>
      <c r="DG101"/>
      <c r="DH101"/>
      <c r="DI101" s="37"/>
      <c r="DJ101" s="7"/>
      <c r="DK101"/>
      <c r="DL101"/>
      <c r="DM101"/>
      <c r="DN101"/>
      <c r="DO101"/>
      <c r="DP101"/>
      <c r="DQ101"/>
      <c r="DR101"/>
      <c r="DS101"/>
      <c r="DT101"/>
      <c r="DU101"/>
      <c r="DV101"/>
      <c r="DW101" s="7"/>
      <c r="DX101"/>
      <c r="DY101"/>
      <c r="DZ101"/>
      <c r="EA101"/>
      <c r="EB101"/>
      <c r="EC101"/>
      <c r="ED101" s="10">
        <f t="shared" ca="1" si="257"/>
        <v>31</v>
      </c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</row>
    <row r="102" spans="1:154" x14ac:dyDescent="0.2">
      <c r="A102" s="79"/>
      <c r="B102" s="65" t="str">
        <f t="shared" si="376"/>
        <v/>
      </c>
      <c r="C102" s="7" t="str">
        <f t="shared" si="226"/>
        <v/>
      </c>
      <c r="D102" s="64">
        <f t="shared" si="227"/>
        <v>0</v>
      </c>
      <c r="E102" s="7" t="str">
        <f t="shared" si="255"/>
        <v>,,,,,,,,,,,,</v>
      </c>
      <c r="F102" s="75" t="str">
        <f t="shared" si="256"/>
        <v/>
      </c>
      <c r="G102" s="150" t="str">
        <f>IF(COUNTIF($F$5:$F102,"0")=0,"X","No")</f>
        <v>X</v>
      </c>
      <c r="H102" s="150" t="str">
        <f>IF(COUNTIF($F$5:$F102,"1")=0,"X","No")</f>
        <v>X</v>
      </c>
      <c r="I102" s="150" t="str">
        <f>IF(COUNTIF($F$5:$F102,"2")=0,"X","No")</f>
        <v>X</v>
      </c>
      <c r="J102" s="150" t="str">
        <f>IF(COUNTIF($F$5:$F102,"3")=0,"X","No")</f>
        <v>X</v>
      </c>
      <c r="K102" s="150" t="str">
        <f>IF(COUNTIF($F$5:$F102,"4")=0,"X","No")</f>
        <v>X</v>
      </c>
      <c r="L102" s="150" t="str">
        <f>IF(COUNTIF($F$5:$F102,"5")=0,"X","No")</f>
        <v>X</v>
      </c>
      <c r="M102" s="150" t="str">
        <f>IF(COUNTIF($F$5:$F102,"6")=0,"X","No")</f>
        <v>X</v>
      </c>
      <c r="N102" s="150" t="str">
        <f>IF(COUNTIF($F$5:$F102,"7")=0,"X","No")</f>
        <v>X</v>
      </c>
      <c r="O102" s="150" t="str">
        <f>IF(COUNTIF($F$5:$F102,"8")=0,"X","No")</f>
        <v>X</v>
      </c>
      <c r="P102" s="150" t="str">
        <f>IF(COUNTIF($F$5:$F102,"9")=0,"X","No")</f>
        <v>X</v>
      </c>
      <c r="Q102" s="159">
        <f t="shared" si="258"/>
        <v>10</v>
      </c>
      <c r="R102" s="161">
        <f t="shared" si="259"/>
        <v>0</v>
      </c>
      <c r="S102" s="161" t="str">
        <f t="shared" si="306"/>
        <v>Y</v>
      </c>
      <c r="T102" s="143" t="str">
        <f>IF($A101&lt;&gt;"",COUNTIF($F$95:F102,F102),"")</f>
        <v/>
      </c>
      <c r="U102" s="144" t="str">
        <f t="shared" ref="U102:U104" si="377">IF($A102&lt;&gt;"",IF(T102&gt;1,F102,""),"")</f>
        <v/>
      </c>
      <c r="V102" s="64" t="str">
        <f t="shared" si="264"/>
        <v/>
      </c>
      <c r="W102" s="117" t="str">
        <f t="shared" si="351"/>
        <v/>
      </c>
      <c r="X102" s="99" t="str">
        <f t="shared" si="308"/>
        <v/>
      </c>
      <c r="Y102" s="116" t="str">
        <f t="shared" si="352"/>
        <v/>
      </c>
      <c r="Z102" s="116" t="str">
        <f t="shared" si="353"/>
        <v/>
      </c>
      <c r="AA102" s="116" t="str">
        <f t="shared" si="354"/>
        <v/>
      </c>
      <c r="AB102" s="116" t="str">
        <f t="shared" si="355"/>
        <v/>
      </c>
      <c r="AC102" s="116" t="str">
        <f t="shared" si="356"/>
        <v/>
      </c>
      <c r="AD102" s="116" t="str">
        <f t="shared" si="357"/>
        <v/>
      </c>
      <c r="AE102" s="116" t="str">
        <f t="shared" si="358"/>
        <v/>
      </c>
      <c r="AF102" s="116" t="str">
        <f t="shared" si="359"/>
        <v/>
      </c>
      <c r="AG102" s="116" t="str">
        <f t="shared" si="360"/>
        <v/>
      </c>
      <c r="AH102" s="116" t="str">
        <f t="shared" si="361"/>
        <v/>
      </c>
      <c r="AI102" s="116" t="str">
        <f t="shared" si="362"/>
        <v/>
      </c>
      <c r="AJ102" s="116" t="str">
        <f t="shared" si="363"/>
        <v/>
      </c>
      <c r="AK102" s="83"/>
      <c r="AL102" s="83"/>
      <c r="AM102" s="64" t="b">
        <f t="shared" si="265"/>
        <v>0</v>
      </c>
      <c r="AN102" s="64" t="b">
        <f t="shared" si="266"/>
        <v>0</v>
      </c>
      <c r="AO102" s="64" t="b">
        <f t="shared" si="267"/>
        <v>0</v>
      </c>
      <c r="AP102" s="64" t="b">
        <f t="shared" si="268"/>
        <v>0</v>
      </c>
      <c r="AQ102" s="64" t="b">
        <f t="shared" si="269"/>
        <v>0</v>
      </c>
      <c r="AR102" s="64" t="b">
        <f t="shared" si="270"/>
        <v>0</v>
      </c>
      <c r="AS102" s="64" t="b">
        <f t="shared" si="271"/>
        <v>0</v>
      </c>
      <c r="AT102" s="64" t="b">
        <f t="shared" si="272"/>
        <v>0</v>
      </c>
      <c r="AU102" s="64" t="b">
        <f t="shared" si="273"/>
        <v>0</v>
      </c>
      <c r="AV102" s="64" t="b">
        <f t="shared" si="274"/>
        <v>0</v>
      </c>
      <c r="AW102" s="64" t="b">
        <f t="shared" si="275"/>
        <v>0</v>
      </c>
      <c r="AX102" s="64" t="b">
        <f t="shared" si="276"/>
        <v>0</v>
      </c>
      <c r="AY102" s="64" t="b">
        <f t="shared" si="277"/>
        <v>0</v>
      </c>
      <c r="AZ102" s="64" t="b">
        <f t="shared" si="278"/>
        <v>0</v>
      </c>
      <c r="BA102" s="13">
        <f t="shared" si="279"/>
        <v>0</v>
      </c>
      <c r="BB102" s="65">
        <f t="shared" si="228"/>
        <v>1</v>
      </c>
      <c r="BC102" s="122" t="str">
        <f t="shared" si="309"/>
        <v/>
      </c>
      <c r="BD102" s="116" t="str">
        <f t="shared" si="364"/>
        <v/>
      </c>
      <c r="BE102" s="116" t="str">
        <f t="shared" si="365"/>
        <v/>
      </c>
      <c r="BF102" s="116" t="str">
        <f t="shared" si="366"/>
        <v/>
      </c>
      <c r="BG102" s="116" t="str">
        <f t="shared" si="367"/>
        <v/>
      </c>
      <c r="BH102" s="116" t="str">
        <f t="shared" si="368"/>
        <v/>
      </c>
      <c r="BI102" s="116" t="str">
        <f t="shared" si="369"/>
        <v/>
      </c>
      <c r="BJ102" s="116" t="str">
        <f t="shared" si="370"/>
        <v/>
      </c>
      <c r="BK102" s="116" t="str">
        <f t="shared" si="371"/>
        <v/>
      </c>
      <c r="BL102" s="116" t="str">
        <f t="shared" si="372"/>
        <v/>
      </c>
      <c r="BM102" s="116" t="str">
        <f t="shared" si="373"/>
        <v/>
      </c>
      <c r="BN102" s="116" t="str">
        <f t="shared" si="374"/>
        <v/>
      </c>
      <c r="BO102" s="116" t="str">
        <f t="shared" si="375"/>
        <v/>
      </c>
      <c r="BP102" s="83"/>
      <c r="BQ102" s="83"/>
      <c r="BR102" s="64" t="b">
        <f t="shared" si="310"/>
        <v>0</v>
      </c>
      <c r="BS102" s="64" t="b">
        <f t="shared" si="311"/>
        <v>0</v>
      </c>
      <c r="BT102" s="64" t="b">
        <f t="shared" si="312"/>
        <v>0</v>
      </c>
      <c r="BU102" s="64" t="b">
        <f t="shared" si="313"/>
        <v>0</v>
      </c>
      <c r="BV102" s="64" t="b">
        <f t="shared" si="314"/>
        <v>0</v>
      </c>
      <c r="BW102" s="64" t="b">
        <f t="shared" si="315"/>
        <v>0</v>
      </c>
      <c r="BX102" s="64" t="b">
        <f t="shared" si="316"/>
        <v>0</v>
      </c>
      <c r="BY102" s="64" t="b">
        <f t="shared" si="317"/>
        <v>0</v>
      </c>
      <c r="BZ102" s="64" t="b">
        <f t="shared" si="318"/>
        <v>0</v>
      </c>
      <c r="CA102" s="64" t="b">
        <f t="shared" si="319"/>
        <v>0</v>
      </c>
      <c r="CB102" s="64" t="b">
        <f t="shared" si="320"/>
        <v>0</v>
      </c>
      <c r="CC102" s="64" t="b">
        <f t="shared" si="321"/>
        <v>0</v>
      </c>
      <c r="CD102" s="64" t="b">
        <f t="shared" si="322"/>
        <v>0</v>
      </c>
      <c r="CE102" s="64" t="b">
        <f t="shared" si="323"/>
        <v>0</v>
      </c>
      <c r="CF102" s="99">
        <f t="shared" si="280"/>
        <v>0</v>
      </c>
      <c r="CG102" s="13">
        <f t="shared" si="324"/>
        <v>0</v>
      </c>
      <c r="CH102" s="11">
        <f t="shared" si="307"/>
        <v>0</v>
      </c>
      <c r="CI102" s="11">
        <f t="shared" si="261"/>
        <v>0</v>
      </c>
      <c r="CJ102" s="61">
        <f t="shared" si="325"/>
        <v>0</v>
      </c>
      <c r="CK102" s="61">
        <f t="shared" ref="CK102:CK113" si="378">IF($A102&lt;&gt;"",IF(CK101&lt;&gt;0,CK101,IF(CI102&lt;=$BA$2,"Stop Loss",0)),0)</f>
        <v>0</v>
      </c>
      <c r="CL102" s="61">
        <f t="shared" si="263"/>
        <v>0</v>
      </c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DB102" s="5"/>
      <c r="DC102"/>
      <c r="DD102"/>
      <c r="DE102" s="86"/>
      <c r="DF102"/>
      <c r="DG102"/>
      <c r="DH102"/>
      <c r="DI102" s="37"/>
      <c r="DJ102" s="7"/>
      <c r="DK102"/>
      <c r="DL102"/>
      <c r="DM102"/>
      <c r="DN102"/>
      <c r="DO102"/>
      <c r="DP102"/>
      <c r="DQ102"/>
      <c r="DR102"/>
      <c r="DS102"/>
      <c r="DT102"/>
      <c r="DU102"/>
      <c r="DV102"/>
      <c r="DW102" s="7"/>
      <c r="DX102"/>
      <c r="DY102"/>
      <c r="DZ102"/>
      <c r="EA102"/>
      <c r="EB102"/>
      <c r="EC102"/>
      <c r="ED102" s="10">
        <f t="shared" ca="1" si="257"/>
        <v>10</v>
      </c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</row>
    <row r="103" spans="1:154" x14ac:dyDescent="0.2">
      <c r="A103" s="79"/>
      <c r="B103" s="65" t="str">
        <f t="shared" si="376"/>
        <v/>
      </c>
      <c r="C103" s="7" t="str">
        <f t="shared" si="226"/>
        <v/>
      </c>
      <c r="D103" s="64">
        <f t="shared" si="227"/>
        <v>0</v>
      </c>
      <c r="E103" s="7" t="str">
        <f t="shared" si="255"/>
        <v>,,,,,,,,,,,,</v>
      </c>
      <c r="F103" s="75" t="str">
        <f t="shared" si="256"/>
        <v/>
      </c>
      <c r="G103" s="150" t="str">
        <f>IF(COUNTIF($F$5:$F103,"0")=0,"X","No")</f>
        <v>X</v>
      </c>
      <c r="H103" s="150" t="str">
        <f>IF(COUNTIF($F$5:$F103,"1")=0,"X","No")</f>
        <v>X</v>
      </c>
      <c r="I103" s="150" t="str">
        <f>IF(COUNTIF($F$5:$F103,"2")=0,"X","No")</f>
        <v>X</v>
      </c>
      <c r="J103" s="150" t="str">
        <f>IF(COUNTIF($F$5:$F103,"3")=0,"X","No")</f>
        <v>X</v>
      </c>
      <c r="K103" s="150" t="str">
        <f>IF(COUNTIF($F$5:$F103,"4")=0,"X","No")</f>
        <v>X</v>
      </c>
      <c r="L103" s="150" t="str">
        <f>IF(COUNTIF($F$5:$F103,"5")=0,"X","No")</f>
        <v>X</v>
      </c>
      <c r="M103" s="150" t="str">
        <f>IF(COUNTIF($F$5:$F103,"6")=0,"X","No")</f>
        <v>X</v>
      </c>
      <c r="N103" s="150" t="str">
        <f>IF(COUNTIF($F$5:$F103,"7")=0,"X","No")</f>
        <v>X</v>
      </c>
      <c r="O103" s="150" t="str">
        <f>IF(COUNTIF($F$5:$F103,"8")=0,"X","No")</f>
        <v>X</v>
      </c>
      <c r="P103" s="150" t="str">
        <f>IF(COUNTIF($F$5:$F103,"9")=0,"X","No")</f>
        <v>X</v>
      </c>
      <c r="Q103" s="159">
        <f t="shared" si="258"/>
        <v>10</v>
      </c>
      <c r="R103" s="161">
        <f t="shared" si="259"/>
        <v>0</v>
      </c>
      <c r="S103" s="161" t="str">
        <f t="shared" si="306"/>
        <v>Y</v>
      </c>
      <c r="T103" s="143" t="str">
        <f>IF($A102&lt;&gt;"",COUNTIF($F$95:F103,F103),"")</f>
        <v/>
      </c>
      <c r="U103" s="144" t="str">
        <f t="shared" si="377"/>
        <v/>
      </c>
      <c r="V103" s="64" t="str">
        <f t="shared" si="264"/>
        <v/>
      </c>
      <c r="W103" s="117" t="str">
        <f t="shared" si="351"/>
        <v/>
      </c>
      <c r="X103" s="99" t="str">
        <f t="shared" si="308"/>
        <v/>
      </c>
      <c r="Y103" s="116" t="str">
        <f t="shared" si="352"/>
        <v/>
      </c>
      <c r="Z103" s="116" t="str">
        <f t="shared" si="353"/>
        <v/>
      </c>
      <c r="AA103" s="116" t="str">
        <f t="shared" si="354"/>
        <v/>
      </c>
      <c r="AB103" s="116" t="str">
        <f t="shared" si="355"/>
        <v/>
      </c>
      <c r="AC103" s="116" t="str">
        <f t="shared" si="356"/>
        <v/>
      </c>
      <c r="AD103" s="116" t="str">
        <f t="shared" si="357"/>
        <v/>
      </c>
      <c r="AE103" s="116" t="str">
        <f t="shared" si="358"/>
        <v/>
      </c>
      <c r="AF103" s="116" t="str">
        <f t="shared" si="359"/>
        <v/>
      </c>
      <c r="AG103" s="116" t="str">
        <f t="shared" si="360"/>
        <v/>
      </c>
      <c r="AH103" s="116" t="str">
        <f t="shared" si="361"/>
        <v/>
      </c>
      <c r="AI103" s="116" t="str">
        <f t="shared" si="362"/>
        <v/>
      </c>
      <c r="AJ103" s="116" t="str">
        <f t="shared" si="363"/>
        <v/>
      </c>
      <c r="AK103" s="83"/>
      <c r="AL103" s="83"/>
      <c r="AM103" s="64" t="b">
        <f t="shared" si="265"/>
        <v>0</v>
      </c>
      <c r="AN103" s="64" t="b">
        <f t="shared" si="266"/>
        <v>0</v>
      </c>
      <c r="AO103" s="64" t="b">
        <f t="shared" si="267"/>
        <v>0</v>
      </c>
      <c r="AP103" s="64" t="b">
        <f t="shared" si="268"/>
        <v>0</v>
      </c>
      <c r="AQ103" s="64" t="b">
        <f t="shared" si="269"/>
        <v>0</v>
      </c>
      <c r="AR103" s="64" t="b">
        <f t="shared" si="270"/>
        <v>0</v>
      </c>
      <c r="AS103" s="64" t="b">
        <f t="shared" si="271"/>
        <v>0</v>
      </c>
      <c r="AT103" s="64" t="b">
        <f t="shared" si="272"/>
        <v>0</v>
      </c>
      <c r="AU103" s="64" t="b">
        <f t="shared" si="273"/>
        <v>0</v>
      </c>
      <c r="AV103" s="64" t="b">
        <f t="shared" si="274"/>
        <v>0</v>
      </c>
      <c r="AW103" s="64" t="b">
        <f t="shared" si="275"/>
        <v>0</v>
      </c>
      <c r="AX103" s="64" t="b">
        <f t="shared" si="276"/>
        <v>0</v>
      </c>
      <c r="AY103" s="64" t="b">
        <f t="shared" si="277"/>
        <v>0</v>
      </c>
      <c r="AZ103" s="64" t="b">
        <f t="shared" si="278"/>
        <v>0</v>
      </c>
      <c r="BA103" s="13">
        <f t="shared" si="279"/>
        <v>0</v>
      </c>
      <c r="BB103" s="65">
        <f t="shared" si="228"/>
        <v>1</v>
      </c>
      <c r="BC103" s="122" t="str">
        <f t="shared" si="309"/>
        <v/>
      </c>
      <c r="BD103" s="116" t="str">
        <f t="shared" si="364"/>
        <v/>
      </c>
      <c r="BE103" s="116" t="str">
        <f t="shared" si="365"/>
        <v/>
      </c>
      <c r="BF103" s="116" t="str">
        <f t="shared" si="366"/>
        <v/>
      </c>
      <c r="BG103" s="116" t="str">
        <f t="shared" si="367"/>
        <v/>
      </c>
      <c r="BH103" s="116" t="str">
        <f t="shared" si="368"/>
        <v/>
      </c>
      <c r="BI103" s="116" t="str">
        <f t="shared" si="369"/>
        <v/>
      </c>
      <c r="BJ103" s="116" t="str">
        <f t="shared" si="370"/>
        <v/>
      </c>
      <c r="BK103" s="116" t="str">
        <f t="shared" si="371"/>
        <v/>
      </c>
      <c r="BL103" s="116" t="str">
        <f t="shared" si="372"/>
        <v/>
      </c>
      <c r="BM103" s="116" t="str">
        <f t="shared" si="373"/>
        <v/>
      </c>
      <c r="BN103" s="116" t="str">
        <f t="shared" si="374"/>
        <v/>
      </c>
      <c r="BO103" s="116" t="str">
        <f t="shared" si="375"/>
        <v/>
      </c>
      <c r="BP103" s="83"/>
      <c r="BQ103" s="83"/>
      <c r="BR103" s="64" t="b">
        <f t="shared" si="310"/>
        <v>0</v>
      </c>
      <c r="BS103" s="64" t="b">
        <f t="shared" si="311"/>
        <v>0</v>
      </c>
      <c r="BT103" s="64" t="b">
        <f t="shared" si="312"/>
        <v>0</v>
      </c>
      <c r="BU103" s="64" t="b">
        <f t="shared" si="313"/>
        <v>0</v>
      </c>
      <c r="BV103" s="64" t="b">
        <f t="shared" si="314"/>
        <v>0</v>
      </c>
      <c r="BW103" s="64" t="b">
        <f t="shared" si="315"/>
        <v>0</v>
      </c>
      <c r="BX103" s="64" t="b">
        <f t="shared" si="316"/>
        <v>0</v>
      </c>
      <c r="BY103" s="64" t="b">
        <f t="shared" si="317"/>
        <v>0</v>
      </c>
      <c r="BZ103" s="64" t="b">
        <f t="shared" si="318"/>
        <v>0</v>
      </c>
      <c r="CA103" s="64" t="b">
        <f t="shared" si="319"/>
        <v>0</v>
      </c>
      <c r="CB103" s="64" t="b">
        <f t="shared" si="320"/>
        <v>0</v>
      </c>
      <c r="CC103" s="64" t="b">
        <f t="shared" si="321"/>
        <v>0</v>
      </c>
      <c r="CD103" s="64" t="b">
        <f t="shared" si="322"/>
        <v>0</v>
      </c>
      <c r="CE103" s="64" t="b">
        <f t="shared" si="323"/>
        <v>0</v>
      </c>
      <c r="CF103" s="99">
        <f t="shared" si="280"/>
        <v>0</v>
      </c>
      <c r="CG103" s="13">
        <f t="shared" si="324"/>
        <v>0</v>
      </c>
      <c r="CH103" s="11">
        <f t="shared" si="307"/>
        <v>0</v>
      </c>
      <c r="CI103" s="11">
        <f t="shared" si="261"/>
        <v>0</v>
      </c>
      <c r="CJ103" s="61">
        <f t="shared" si="325"/>
        <v>0</v>
      </c>
      <c r="CK103" s="61">
        <f t="shared" si="378"/>
        <v>0</v>
      </c>
      <c r="CL103" s="61">
        <f t="shared" si="263"/>
        <v>0</v>
      </c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DB103" s="5"/>
      <c r="DC103"/>
      <c r="DD103"/>
      <c r="DE103" s="86"/>
      <c r="DF103"/>
      <c r="DG103"/>
      <c r="DH103"/>
      <c r="DI103" s="37"/>
      <c r="DJ103" s="7"/>
      <c r="DK103"/>
      <c r="DL103"/>
      <c r="DM103"/>
      <c r="DN103"/>
      <c r="DO103"/>
      <c r="DP103"/>
      <c r="DQ103"/>
      <c r="DR103"/>
      <c r="DS103"/>
      <c r="DT103"/>
      <c r="DU103"/>
      <c r="DV103"/>
      <c r="DW103" s="7"/>
      <c r="DX103"/>
      <c r="DY103"/>
      <c r="DZ103"/>
      <c r="EA103"/>
      <c r="EB103"/>
      <c r="EC103"/>
      <c r="ED103" s="10">
        <f t="shared" ca="1" si="257"/>
        <v>7</v>
      </c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</row>
    <row r="104" spans="1:154" x14ac:dyDescent="0.2">
      <c r="A104" s="79"/>
      <c r="B104" s="127" t="str">
        <f t="shared" si="376"/>
        <v/>
      </c>
      <c r="C104" s="31" t="str">
        <f t="shared" si="226"/>
        <v/>
      </c>
      <c r="D104" s="128">
        <f t="shared" si="227"/>
        <v>0</v>
      </c>
      <c r="E104" s="31" t="str">
        <f t="shared" si="255"/>
        <v>,,,,,,,,,,,,</v>
      </c>
      <c r="F104" s="129" t="str">
        <f t="shared" si="256"/>
        <v/>
      </c>
      <c r="G104" s="150" t="str">
        <f>IF(COUNTIF($F$5:$F104,"0")=0,"X","No")</f>
        <v>X</v>
      </c>
      <c r="H104" s="150" t="str">
        <f>IF(COUNTIF($F$5:$F104,"1")=0,"X","No")</f>
        <v>X</v>
      </c>
      <c r="I104" s="150" t="str">
        <f>IF(COUNTIF($F$5:$F104,"2")=0,"X","No")</f>
        <v>X</v>
      </c>
      <c r="J104" s="150" t="str">
        <f>IF(COUNTIF($F$5:$F104,"3")=0,"X","No")</f>
        <v>X</v>
      </c>
      <c r="K104" s="150" t="str">
        <f>IF(COUNTIF($F$5:$F104,"4")=0,"X","No")</f>
        <v>X</v>
      </c>
      <c r="L104" s="150" t="str">
        <f>IF(COUNTIF($F$5:$F104,"5")=0,"X","No")</f>
        <v>X</v>
      </c>
      <c r="M104" s="150" t="str">
        <f>IF(COUNTIF($F$5:$F104,"6")=0,"X","No")</f>
        <v>X</v>
      </c>
      <c r="N104" s="150" t="str">
        <f>IF(COUNTIF($F$5:$F104,"7")=0,"X","No")</f>
        <v>X</v>
      </c>
      <c r="O104" s="150" t="str">
        <f>IF(COUNTIF($F$5:$F104,"8")=0,"X","No")</f>
        <v>X</v>
      </c>
      <c r="P104" s="150" t="str">
        <f>IF(COUNTIF($F$5:$F104,"9")=0,"X","No")</f>
        <v>X</v>
      </c>
      <c r="Q104" s="159">
        <f t="shared" si="258"/>
        <v>10</v>
      </c>
      <c r="R104" s="161">
        <f t="shared" si="259"/>
        <v>0</v>
      </c>
      <c r="S104" s="161" t="str">
        <f t="shared" si="306"/>
        <v>Y</v>
      </c>
      <c r="T104" s="145" t="str">
        <f>IF($A103&lt;&gt;"",COUNTIF($F$95:F104,F104),"")</f>
        <v/>
      </c>
      <c r="U104" s="146" t="str">
        <f t="shared" si="377"/>
        <v/>
      </c>
      <c r="V104" s="128" t="str">
        <f t="shared" si="264"/>
        <v/>
      </c>
      <c r="W104" s="130" t="str">
        <f>V104</f>
        <v/>
      </c>
      <c r="X104" s="99" t="str">
        <f t="shared" si="308"/>
        <v/>
      </c>
      <c r="Y104" s="116" t="str">
        <f t="shared" si="352"/>
        <v/>
      </c>
      <c r="Z104" s="116" t="str">
        <f t="shared" si="353"/>
        <v/>
      </c>
      <c r="AA104" s="116" t="str">
        <f t="shared" si="354"/>
        <v/>
      </c>
      <c r="AB104" s="116" t="str">
        <f t="shared" si="355"/>
        <v/>
      </c>
      <c r="AC104" s="116" t="str">
        <f t="shared" si="356"/>
        <v/>
      </c>
      <c r="AD104" s="116" t="str">
        <f t="shared" si="357"/>
        <v/>
      </c>
      <c r="AE104" s="116" t="str">
        <f t="shared" si="358"/>
        <v/>
      </c>
      <c r="AF104" s="116" t="str">
        <f t="shared" si="359"/>
        <v/>
      </c>
      <c r="AG104" s="116" t="str">
        <f t="shared" si="360"/>
        <v/>
      </c>
      <c r="AH104" s="116" t="str">
        <f t="shared" si="361"/>
        <v/>
      </c>
      <c r="AI104" s="116" t="str">
        <f t="shared" si="362"/>
        <v/>
      </c>
      <c r="AJ104" s="116" t="str">
        <f t="shared" si="363"/>
        <v/>
      </c>
      <c r="AK104" s="131"/>
      <c r="AL104" s="131"/>
      <c r="AM104" s="128" t="b">
        <f t="shared" si="265"/>
        <v>0</v>
      </c>
      <c r="AN104" s="128" t="b">
        <f t="shared" si="266"/>
        <v>0</v>
      </c>
      <c r="AO104" s="128" t="b">
        <f t="shared" si="267"/>
        <v>0</v>
      </c>
      <c r="AP104" s="128" t="b">
        <f t="shared" si="268"/>
        <v>0</v>
      </c>
      <c r="AQ104" s="128" t="b">
        <f t="shared" si="269"/>
        <v>0</v>
      </c>
      <c r="AR104" s="128" t="b">
        <f t="shared" si="270"/>
        <v>0</v>
      </c>
      <c r="AS104" s="128" t="b">
        <f t="shared" si="271"/>
        <v>0</v>
      </c>
      <c r="AT104" s="128" t="b">
        <f t="shared" si="272"/>
        <v>0</v>
      </c>
      <c r="AU104" s="128" t="b">
        <f t="shared" si="273"/>
        <v>0</v>
      </c>
      <c r="AV104" s="128" t="b">
        <f t="shared" si="274"/>
        <v>0</v>
      </c>
      <c r="AW104" s="128" t="b">
        <f t="shared" si="275"/>
        <v>0</v>
      </c>
      <c r="AX104" s="128" t="b">
        <f t="shared" si="276"/>
        <v>0</v>
      </c>
      <c r="AY104" s="128" t="b">
        <f t="shared" si="277"/>
        <v>0</v>
      </c>
      <c r="AZ104" s="128" t="b">
        <f t="shared" si="278"/>
        <v>0</v>
      </c>
      <c r="BA104" s="132">
        <f t="shared" si="279"/>
        <v>0</v>
      </c>
      <c r="BB104" s="127">
        <f t="shared" si="228"/>
        <v>1</v>
      </c>
      <c r="BC104" s="122" t="str">
        <f t="shared" si="309"/>
        <v/>
      </c>
      <c r="BD104" s="116" t="str">
        <f t="shared" si="364"/>
        <v/>
      </c>
      <c r="BE104" s="116" t="str">
        <f t="shared" si="365"/>
        <v/>
      </c>
      <c r="BF104" s="116" t="str">
        <f t="shared" si="366"/>
        <v/>
      </c>
      <c r="BG104" s="116" t="str">
        <f t="shared" si="367"/>
        <v/>
      </c>
      <c r="BH104" s="116" t="str">
        <f t="shared" si="368"/>
        <v/>
      </c>
      <c r="BI104" s="116" t="str">
        <f t="shared" si="369"/>
        <v/>
      </c>
      <c r="BJ104" s="116" t="str">
        <f t="shared" si="370"/>
        <v/>
      </c>
      <c r="BK104" s="116" t="str">
        <f t="shared" si="371"/>
        <v/>
      </c>
      <c r="BL104" s="116" t="str">
        <f t="shared" si="372"/>
        <v/>
      </c>
      <c r="BM104" s="116" t="str">
        <f t="shared" si="373"/>
        <v/>
      </c>
      <c r="BN104" s="116" t="str">
        <f t="shared" si="374"/>
        <v/>
      </c>
      <c r="BO104" s="116" t="str">
        <f t="shared" si="375"/>
        <v/>
      </c>
      <c r="BP104" s="131"/>
      <c r="BQ104" s="131"/>
      <c r="BR104" s="64" t="b">
        <f t="shared" si="310"/>
        <v>0</v>
      </c>
      <c r="BS104" s="64" t="b">
        <f t="shared" si="311"/>
        <v>0</v>
      </c>
      <c r="BT104" s="64" t="b">
        <f t="shared" si="312"/>
        <v>0</v>
      </c>
      <c r="BU104" s="64" t="b">
        <f t="shared" si="313"/>
        <v>0</v>
      </c>
      <c r="BV104" s="64" t="b">
        <f t="shared" si="314"/>
        <v>0</v>
      </c>
      <c r="BW104" s="64" t="b">
        <f t="shared" si="315"/>
        <v>0</v>
      </c>
      <c r="BX104" s="64" t="b">
        <f t="shared" si="316"/>
        <v>0</v>
      </c>
      <c r="BY104" s="64" t="b">
        <f t="shared" si="317"/>
        <v>0</v>
      </c>
      <c r="BZ104" s="64" t="b">
        <f t="shared" si="318"/>
        <v>0</v>
      </c>
      <c r="CA104" s="64" t="b">
        <f t="shared" si="319"/>
        <v>0</v>
      </c>
      <c r="CB104" s="64" t="b">
        <f t="shared" si="320"/>
        <v>0</v>
      </c>
      <c r="CC104" s="64" t="b">
        <f t="shared" si="321"/>
        <v>0</v>
      </c>
      <c r="CD104" s="64" t="b">
        <f t="shared" si="322"/>
        <v>0</v>
      </c>
      <c r="CE104" s="64" t="b">
        <f t="shared" si="323"/>
        <v>0</v>
      </c>
      <c r="CF104" s="133">
        <f t="shared" ref="CF104" si="379">IF(CG104&lt;0,CF103+1,0)</f>
        <v>0</v>
      </c>
      <c r="CG104" s="13">
        <f t="shared" si="324"/>
        <v>0</v>
      </c>
      <c r="CH104" s="11">
        <f t="shared" si="307"/>
        <v>0</v>
      </c>
      <c r="CI104" s="134">
        <f t="shared" si="261"/>
        <v>0</v>
      </c>
      <c r="CJ104" s="61">
        <f t="shared" si="325"/>
        <v>0</v>
      </c>
      <c r="CK104" s="61">
        <f t="shared" si="378"/>
        <v>0</v>
      </c>
      <c r="CL104" s="135">
        <f t="shared" si="263"/>
        <v>0</v>
      </c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DJ104" s="7"/>
      <c r="DS104"/>
      <c r="DT104"/>
      <c r="DU104"/>
      <c r="DV104"/>
      <c r="DW104" s="7"/>
      <c r="DX104"/>
      <c r="DY104"/>
      <c r="DZ104"/>
      <c r="EA104"/>
      <c r="EB104"/>
      <c r="EC104"/>
      <c r="ED104" s="10">
        <f t="shared" ca="1" si="257"/>
        <v>20</v>
      </c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</row>
    <row r="105" spans="1:154" ht="15" x14ac:dyDescent="0.25">
      <c r="A105" s="79"/>
      <c r="B105" s="28"/>
      <c r="C105" s="41"/>
      <c r="D105" s="40"/>
      <c r="E105" s="41"/>
      <c r="F105" s="40"/>
      <c r="M105" s="151"/>
      <c r="N105" s="151"/>
      <c r="P105" s="153"/>
      <c r="Q105" s="159"/>
      <c r="R105" s="161" t="e">
        <f t="shared" si="259"/>
        <v>#N/A</v>
      </c>
      <c r="S105" s="161" t="str">
        <f t="shared" si="306"/>
        <v>N</v>
      </c>
      <c r="T105" s="28"/>
      <c r="U105" s="137"/>
      <c r="V105" s="40"/>
      <c r="W105" s="40"/>
      <c r="X105" s="99" t="str">
        <f t="shared" si="308"/>
        <v/>
      </c>
      <c r="Y105" s="123" t="str">
        <f>IF($A104&lt;&gt;"",IF(OR($CJ104&lt;&gt;0,$CK104&lt;&gt;0,$CF104&lt;$CG$3),"",IF(W104="","",IF(AND($CL$1=1,$CL$2=1),VLOOKUP($W104,$CM$16:$CQ$25,2),IF(AND($CL$1=1,$CL$2=2),VLOOKUP($W104,$CM$5:$CY$14,2),"")))),"")</f>
        <v/>
      </c>
      <c r="Z105" s="123" t="str">
        <f>IF($A104&lt;&gt;"",IF(OR($CJ104&lt;&gt;0,$CK104&lt;&gt;0,$CF104&lt;$CG$3),"",IF($W104="","",IF(AND($CL$1=1,$CL$2=1),VLOOKUP($W104,$CM$16:$CQ$25,3),IF(AND($CL$1=1,$CL$2=2),VLOOKUP($W104,$CM$5:$CY$14,3),"")))),"")</f>
        <v/>
      </c>
      <c r="AA105" s="123" t="str">
        <f>IF($A104&lt;&gt;"",IF(OR($CJ104&lt;&gt;0,$CK104&lt;&gt;0,$CF104&lt;$CG$3),"",IF($W104="","",IF(AND($CL$1=1,$CL$2=1),VLOOKUP($W104,$CM$16:$CQ$25,4),IF(AND($CL$1=1,$CL$2=2),VLOOKUP($W104,$CM$5:$CY$14,4),"")))),"")</f>
        <v/>
      </c>
      <c r="AB105" s="123" t="str">
        <f>IF($A104&lt;&gt;"",IF(OR($CJ104&lt;&gt;0,$CK104&lt;&gt;0,$CF104&lt;$CG$3),"",IF($W104="","",IF(AND($W104&gt;6,$CL$2=1),"",IF(AND($CL$1=1,$CL$2=1),VLOOKUP($W104,$CM$16:$CQ$25,5),IF(AND($CL$1=1,$CL$2=2),VLOOKUP($W104,$CM$5:$CY$14,5),""))))),"")</f>
        <v/>
      </c>
      <c r="AC105" s="123" t="str">
        <f>IF($A104&lt;&gt;"",IF(OR($CL$2=1,$CJ104&lt;&gt;0,$CK104&lt;&gt;0,$CF104&lt;$CG$3),"",IF($W104="","",IF(AND($CL$1=1,$CL$2=2),VLOOKUP($W104,$CM$5:$CY$14,6),""))),"")</f>
        <v/>
      </c>
      <c r="AD105" s="123" t="str">
        <f>IF($A104&lt;&gt;"",IF(OR($CL$2=1,$CJ104&lt;&gt;0,$CK104&lt;&gt;0,$CF104&lt;$CG$3),"",IF($W104="","",IF(AND($CL$1=1,$CL$2=2),VLOOKUP($W104,$CM$5:$CY$14,7),""))),"")</f>
        <v/>
      </c>
      <c r="AE105" s="123" t="str">
        <f>IF($A104&lt;&gt;"",IF(OR($CL$2=1,$CJ104&lt;&gt;0,$CK104&lt;&gt;0,$CF104&lt;$CG$3),"",IF($W104="","",IF(AND($CL$1=1,$CL$2=2),VLOOKUP($W104,$CM$5:$CY$14,8),""))),"")</f>
        <v/>
      </c>
      <c r="AF105" s="123" t="str">
        <f>IF($A104&lt;&gt;"",IF(OR($CL$2=1,$CJ104&lt;&gt;0,$CK104&lt;&gt;0,$CF104&lt;$CG$3),"",IF($W104="","",IF(AND($CL$1=1,$CL$2=2),VLOOKUP($W104,$CM$5:$CY$14,9),""))),"")</f>
        <v/>
      </c>
      <c r="AG105" s="123" t="str">
        <f>IF($A104&lt;&gt;"",IF(OR($CL$2=1,$CJ104&lt;&gt;0,$CK104&lt;&gt;0,$CF104&lt;$CG$3),"",IF($W104="","",IF(AND($CL$1=1,$CL$2=2),VLOOKUP($W104,$CM$5:$CY$14,10),""))),"")</f>
        <v/>
      </c>
      <c r="AH105" s="123" t="str">
        <f>IF($A104&lt;&gt;"",IF(OR($CL$2=1,$CJ104&lt;&gt;0,$CK104&lt;&gt;0,$CF104&lt;$CG$3),"",IF($W104="","",IF(AND($CL$1=1,$CL$2=2),VLOOKUP($W104,$CM$5:$CY$14,11),""))),"")</f>
        <v/>
      </c>
      <c r="AI105" s="123" t="str">
        <f>IF($A104&lt;&gt;"",IF(OR($CL$2=1,$CJ104&lt;&gt;0,$CK104&lt;&gt;0,$CF104&lt;$CG$3),"",IF($W104="","",IF(AND($CL$1=1,$CL$2=2),VLOOKUP($W104,$CM$5:$CY$14,12),""))),"")</f>
        <v/>
      </c>
      <c r="AJ105" s="123" t="str">
        <f>IF($A104&lt;&gt;"",IF(OR($CL$2=1,$CJ104&lt;&gt;0,$CK104&lt;&gt;0,$CF104&lt;$CG$3),"",IF($W104="","",IF(AND($CL$1=1,$CL$2=2),VLOOKUP($W104,$CM$5:$CY$14,13),""))),"")</f>
        <v/>
      </c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  <c r="AY105" s="40"/>
      <c r="AZ105" s="40"/>
      <c r="BA105" s="28"/>
      <c r="BB105" s="28"/>
      <c r="BC105" s="122" t="str">
        <f t="shared" si="309"/>
        <v/>
      </c>
      <c r="BD105" s="123" t="str">
        <f>IF($A104&lt;&gt;"",IF(OR($CJ104&lt;&gt;0,$CK104&lt;&gt;0,$CF104&lt;$CH$3),"",IF(CH104="","",IF(AND($CL$1=1,$CL$2=1),VLOOKUP($W104,$CM$16:$CQ$25,2),IF(AND($CL$1=1,$CL$2=2),VLOOKUP($W104,$CM$5:$CY$14,2),"")))),"")</f>
        <v/>
      </c>
      <c r="BE105" s="123" t="str">
        <f>IF($A104&lt;&gt;"",IF(OR($CJ104&lt;&gt;0,$CK104&lt;&gt;0,$CF104&lt;$CH$3),"",IF($W104="","",IF(AND($CL$1=1,$CL$2=1),VLOOKUP($W104,$CM$16:$CQ$25,3),IF(AND($CL$1=1,$CL$2=2),VLOOKUP($W104,$CM$5:$CY$14,3),"")))),"")</f>
        <v/>
      </c>
      <c r="BF105" s="123" t="str">
        <f>IF($A104&lt;&gt;"",IF(OR($CJ104&lt;&gt;0,$CK104&lt;&gt;0,$CF104&lt;$CH$3),"",IF($W104="","",IF(AND($CL$1=1,$CL$2=1),VLOOKUP($W104,$CM$16:$CQ$25,4),IF(AND($CL$1=1,$CL$2=2),VLOOKUP($W104,$CM$5:$CY$14,4),"")))),"")</f>
        <v/>
      </c>
      <c r="BG105" s="123" t="str">
        <f>IF($A104&lt;&gt;"",IF(OR($CJ104&lt;&gt;0,$CK104&lt;&gt;0,$CF104&lt;$CH$3),"",IF($W104="","",IF(AND($W104&gt;6,$CL$2=1),"",IF(AND($CL$1=1,$CL$2=1),VLOOKUP($W104,$CM$16:$CQ$25,5),IF(AND($CL$1=1,$CL$2=2),VLOOKUP($W104,$CM$5:$CY$14,5),""))))),"")</f>
        <v/>
      </c>
      <c r="BH105" s="123" t="str">
        <f>IF($A104&lt;&gt;"",IF(OR($CL$2=1,$CJ104&lt;&gt;0,$CK104&lt;&gt;0,$CF104&lt;$CH$3),"",IF($W104="","",IF(AND($CL$1=1,$CL$2=2),VLOOKUP($W104,$CM$5:$CY$14,6),""))),"")</f>
        <v/>
      </c>
      <c r="BI105" s="123" t="str">
        <f>IF($A104&lt;&gt;"",IF(OR($CL$2=1,$CJ104&lt;&gt;0,$CK104&lt;&gt;0,$CF104&lt;$CH$3),"",IF($W104="","",IF(AND($CL$1=1,$CL$2=2),VLOOKUP($W104,$CM$5:$CY$14,7),""))),"")</f>
        <v/>
      </c>
      <c r="BJ105" s="123" t="str">
        <f>IF($A104&lt;&gt;"",IF(OR($CL$2=1,$CJ104&lt;&gt;0,$CK104&lt;&gt;0,$CF104&lt;$CH$3),"",IF($W104="","",IF(AND($CL$1=1,$CL$2=2),VLOOKUP($W104,$CM$5:$CY$14,8),""))),"")</f>
        <v/>
      </c>
      <c r="BK105" s="123" t="str">
        <f>IF($A104&lt;&gt;"",IF(OR($CL$2=1,$CJ104&lt;&gt;0,$CK104&lt;&gt;0,$CF104&lt;$CH$3),"",IF($W104="","",IF(AND($CL$1=1,$CL$2=2),VLOOKUP($W104,$CM$5:$CY$14,9),""))),"")</f>
        <v/>
      </c>
      <c r="BL105" s="123" t="str">
        <f>IF($A104&lt;&gt;"",IF(OR($CL$2=1,$CJ104&lt;&gt;0,$CK104&lt;&gt;0,$CF104&lt;$CH$3),"",IF($W104="","",IF(AND($CL$1=1,$CL$2=2),VLOOKUP($W104,$CM$5:$CY$14,10),""))),"")</f>
        <v/>
      </c>
      <c r="BM105" s="123" t="str">
        <f>IF($A104&lt;&gt;"",IF(OR($CL$2=1,$CJ104&lt;&gt;0,$CK104&lt;&gt;0,$CF104&lt;$CH$3),"",IF($W104="","",IF(AND($CL$1=1,$CL$2=2),VLOOKUP($W104,$CM$5:$CY$14,11),""))),"")</f>
        <v/>
      </c>
      <c r="BN105" s="123" t="str">
        <f>IF($A104&lt;&gt;"",IF(OR($CL$2=1,$CJ104&lt;&gt;0,$CK104&lt;&gt;0,$CF104&lt;$CH$3),"",IF($W104="","",IF(AND($CL$1=1,$CL$2=2),VLOOKUP($W104,$CM$5:$CY$14,12),""))),"")</f>
        <v/>
      </c>
      <c r="BO105" s="123" t="str">
        <f>IF($A104&lt;&gt;"",IF(OR($CL$2=1,$CJ104&lt;&gt;0,$CK104&lt;&gt;0,$CF104&lt;$CH$3),"",IF($W104="","",IF(AND($CL$1=1,$CL$2=2),VLOOKUP($W104,$CM$5:$CY$14,13),""))),"")</f>
        <v/>
      </c>
      <c r="BP105" s="41"/>
      <c r="BQ105" s="41"/>
      <c r="BR105" s="40"/>
      <c r="BS105" s="40"/>
      <c r="BT105" s="40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0"/>
      <c r="CG105" s="13">
        <f t="shared" si="324"/>
        <v>0</v>
      </c>
      <c r="CH105" s="11">
        <f t="shared" si="307"/>
        <v>0</v>
      </c>
      <c r="CI105" s="41"/>
      <c r="CJ105" s="27"/>
      <c r="CK105" s="61">
        <f t="shared" si="378"/>
        <v>0</v>
      </c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DJ105" s="7"/>
      <c r="DS105"/>
      <c r="DT105" s="16"/>
      <c r="DU105" s="16"/>
      <c r="DV105" s="16"/>
      <c r="DW105" s="7"/>
      <c r="DX105" s="16"/>
      <c r="DY105" s="16"/>
      <c r="DZ105" s="16"/>
      <c r="EA105" s="16"/>
      <c r="EB105" s="16"/>
      <c r="EC105" s="17"/>
      <c r="ED105" s="10">
        <f t="shared" ca="1" si="257"/>
        <v>23</v>
      </c>
      <c r="EE105" s="16"/>
      <c r="EF105" s="16"/>
    </row>
    <row r="106" spans="1:154" x14ac:dyDescent="0.2">
      <c r="A106" s="79"/>
      <c r="B106" s="28"/>
      <c r="C106" s="41"/>
      <c r="D106" s="40"/>
      <c r="E106" s="41"/>
      <c r="F106" s="40"/>
      <c r="M106" s="151"/>
      <c r="N106" s="151"/>
      <c r="P106" s="153"/>
      <c r="Q106" s="159"/>
      <c r="R106" s="161" t="e">
        <f t="shared" si="259"/>
        <v>#N/A</v>
      </c>
      <c r="S106" s="161" t="str">
        <f t="shared" si="306"/>
        <v>N</v>
      </c>
      <c r="T106" s="28"/>
      <c r="U106" s="137"/>
      <c r="V106" s="40"/>
      <c r="W106" s="40"/>
      <c r="X106" s="99" t="str">
        <f t="shared" si="308"/>
        <v/>
      </c>
      <c r="Y106" s="121" t="str">
        <f t="shared" ref="Y106:Y114" si="380">IF($A105&lt;&gt;"",IF(OR($CI105&gt;0,$CJ105&lt;&gt;0,$CK105&lt;&gt;0,$CF105&lt;$CG$3),"",IF(Y105&lt;&gt;"",Y105,IF($W105="","",IF(AND($CL$1=1,$CL$2=1),VLOOKUP($W105,$CM$16:$CQ$25,2),IF(AND($CL$1=1,$CL$2=2),VLOOKUP($W105,$CM$5:$CY$14,2),""))))),"")</f>
        <v/>
      </c>
      <c r="Z106" s="121" t="str">
        <f t="shared" ref="Z106:Z114" si="381">IF($A105&lt;&gt;"",IF(OR($CI105&gt;0,$CJ105&lt;&gt;0,$CK105&lt;&gt;0,$CF105&lt;$CG$3),"",IF(Z105&lt;&gt;"",Z105,IF($W105="","",IF(AND($CL$1=1,$CL$2=1),VLOOKUP($W105,$CM$16:$CQ$25,3),IF(AND($CL$1=1,$CL$2=2),VLOOKUP($W105,$CM$5:$CY$14,3),""))))),"")</f>
        <v/>
      </c>
      <c r="AA106" s="121" t="str">
        <f t="shared" ref="AA106:AA114" si="382">IF($A105&lt;&gt;"",IF(OR($CI105&gt;0,$CJ105&lt;&gt;0,$CK105&lt;&gt;0,$CF105&lt;$CG$3),"",IF(AA105&lt;&gt;"",AA105,IF($W105="","",IF(AND($CL$1=1,$CL$2=1),VLOOKUP($W105,$CM$16:$CQ$25,4),IF(AND($CL$1=1,$CL$2=2),VLOOKUP($W105,$CM$5:$CY$14,4),""))))),"")</f>
        <v/>
      </c>
      <c r="AB106" s="121" t="str">
        <f t="shared" ref="AB106:AB114" si="383">IF($A105&lt;&gt;"",IF(OR($CI105&gt;0,$CJ105&lt;&gt;0,$CK105&lt;&gt;0,$CF105&lt;$CG$3),"",IF(AB105&lt;&gt;"",AB105,IF($W105="","",IF(AND($W105&gt;6,$CL$2=1),"",IF(AND($CL$1=1,$CL$2=1),VLOOKUP($W105,$CM$16:$CQ$25,5),IF(AND($CL$1=1,$CL$2=2),VLOOKUP($W105,$CM$5:$CY$14,5),"")))))),"")</f>
        <v/>
      </c>
      <c r="AC106" s="121" t="str">
        <f t="shared" ref="AC106:AC114" si="384">IF($A105&lt;&gt;"",IF(OR($CL$2=1,$CI105&gt;0,$CJ105&lt;&gt;0,$CK105&lt;&gt;0,$CF105&lt;$CG$3),"",IF(AC105&lt;&gt;"",AC105,IF($W105="","",IF(AND($CL$1=1,$CL$2=1),VLOOKUP($W105,$CM$16:$CQ$25,6),IF(AND($CL$1=1,$CL$2=2),VLOOKUP($W105,$CM$5:$CY$14,6),""))))),"")</f>
        <v/>
      </c>
      <c r="AD106" s="121" t="str">
        <f t="shared" ref="AD106:AD114" si="385">IF($A105&lt;&gt;"",IF(OR($CL$2=1,$CI105&gt;0,$CJ105&lt;&gt;0,$CK105&lt;&gt;0,$CF105&lt;$CG$3),"",IF(AD105&lt;&gt;"",AD105,IF($W105="","",IF(AND($CL$1=1,$CL$2=1),VLOOKUP($W105,$CM$16:$CQ$25,7),IF(AND($CL$1=1,$CL$2=2),VLOOKUP($W105,$CM$5:$CY$14,7),""))))),"")</f>
        <v/>
      </c>
      <c r="AE106" s="121" t="str">
        <f t="shared" ref="AE106:AE114" si="386">IF($A105&lt;&gt;"",IF(OR($CL$2=1,$CI105&gt;0,$CJ105&lt;&gt;0,$CK105&lt;&gt;0,$CF105&lt;$CG$3),"",IF(AE105&lt;&gt;"",AE105,IF($W105="","",IF(AND($CL$1=1,$CL$2=1),VLOOKUP($W105,$CM$16:$CQ$25,8),IF(AND($CL$1=1,$CL$2=2),VLOOKUP($W105,$CM$5:$CY$14,8),""))))),"")</f>
        <v/>
      </c>
      <c r="AF106" s="121" t="str">
        <f t="shared" ref="AF106:AF114" si="387">IF($A105&lt;&gt;"",IF(OR($CL$2=1,$CI105&gt;0,$CJ105&lt;&gt;0,$CK105&lt;&gt;0,$CF105&lt;$CG$3),"",IF(AF105&lt;&gt;"",AF105,IF($W105="","",IF(AND($CL$1=1,$CL$2=1),VLOOKUP($W105,$CM$16:$CQ$25,9),IF(AND($CL$1=1,$CL$2=2),VLOOKUP($W105,$CM$5:$CY$14,9),""))))),"")</f>
        <v/>
      </c>
      <c r="AG106" s="121" t="str">
        <f t="shared" ref="AG106:AG114" si="388">IF($A105&lt;&gt;"",IF(OR($CL$2=1,$CI105&gt;0,$CJ105&lt;&gt;0,$CK105&lt;&gt;0,$CF105&lt;$CG$3),"",IF(AG105&lt;&gt;"",AG105,IF($W105="","",IF(AND($CL$1=1,$CL$2=1),VLOOKUP($W105,$CM$16:$CQ$25,10),IF(AND($CL$1=1,$CL$2=2),VLOOKUP($W105,$CM$5:$CY$14,10),""))))),"")</f>
        <v/>
      </c>
      <c r="AH106" s="121" t="str">
        <f t="shared" ref="AH106:AH114" si="389">IF($A105&lt;&gt;"",IF(OR($CL$2=1,$CI105&gt;0,$CJ105&lt;&gt;0,$CK105&lt;&gt;0,$CF105&lt;$CG$3),"",IF(AH105&lt;&gt;"",AH105,IF($W105="","",IF(AND($CL$1=1,$CL$2=1),VLOOKUP($W105,$CM$16:$CQ$25,11),IF(AND($CL$1=1,$CL$2=2),VLOOKUP($W105,$CM$5:$CY$14,11),""))))),"")</f>
        <v/>
      </c>
      <c r="AI106" s="121" t="str">
        <f t="shared" ref="AI106:AI114" si="390">IF($A105&lt;&gt;"",IF(OR($CL$2=1,$CI105&gt;0,$CJ105&lt;&gt;0,$CK105&lt;&gt;0,$CF105&lt;$CG$3),"",IF(AI105&lt;&gt;"",AI105,IF($W105="","",IF(AND($CL$1=1,$CL$2=1),VLOOKUP($W105,$CM$16:$CQ$25,12),IF(AND($CL$1=1,$CL$2=2),VLOOKUP($W105,$CM$5:$CY$14,12),""))))),"")</f>
        <v/>
      </c>
      <c r="AJ106" s="121" t="str">
        <f t="shared" ref="AJ106:AJ114" si="391">IF($A105&lt;&gt;"",IF(OR($CL$2=1,$CI105&gt;0,$CJ105&lt;&gt;0,$CK105&lt;&gt;0,$CF105&lt;$CG$3),"",IF(AJ105&lt;&gt;"",AJ105,IF($W105="","",IF(AND($CL$1=1,$CL$2=1),VLOOKUP($W105,$CM$16:$CQ$25,13),IF(AND($CL$1=1,$CL$2=2),VLOOKUP($W105,$CM$5:$CY$14,13),""))))),"")</f>
        <v/>
      </c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  <c r="AY106" s="40"/>
      <c r="AZ106" s="40"/>
      <c r="BA106" s="28"/>
      <c r="BB106" s="28"/>
      <c r="BC106" s="122" t="str">
        <f t="shared" si="309"/>
        <v/>
      </c>
      <c r="BD106" s="121" t="str">
        <f t="shared" ref="BD106:BD114" si="392">IF($A105&lt;&gt;"",IF(OR($CH105&gt;0,$CJ105&lt;&gt;0,$CK105&lt;&gt;0),"",IF(BD105&lt;&gt;"",BD105,IF($W105="","",IF(AND($CL$1=1,$CL$2=1),VLOOKUP($W105,$CM$16:$CQ$25,2),IF(AND($CL$1=1,$CL$2=2),VLOOKUP($W105,$CM$5:$CY$14,2),""))))),"")</f>
        <v/>
      </c>
      <c r="BE106" s="121" t="str">
        <f t="shared" ref="BE106:BE114" si="393">IF($A105&lt;&gt;"",IF(OR($CH105&gt;0,$CJ105&lt;&gt;0,$CK105&lt;&gt;0),"",IF(BE105&lt;&gt;"",BE105,IF($W105="","",IF(AND($CL$1=1,$CL$2=1),VLOOKUP($W105,$CM$16:$CQ$25,3),IF(AND($CL$1=1,$CL$2=2),VLOOKUP($W105,$CM$5:$CY$14,3),""))))),"")</f>
        <v/>
      </c>
      <c r="BF106" s="121" t="str">
        <f t="shared" ref="BF106:BF114" si="394">IF($A105&lt;&gt;"",IF(OR($CH105&gt;0,$CJ105&lt;&gt;0,$CK105&lt;&gt;0),"",IF(BF105&lt;&gt;"",BF105,IF($W105="","",IF(AND($CL$1=1,$CL$2=1),VLOOKUP($W105,$CM$16:$CQ$25,4),IF(AND($CL$1=1,$CL$2=2),VLOOKUP($W105,$CM$5:$CY$14,4),""))))),"")</f>
        <v/>
      </c>
      <c r="BG106" s="121" t="str">
        <f t="shared" ref="BG106:BG114" si="395">IF($A105&lt;&gt;"",IF(OR($CH105&gt;0,$CJ105&lt;&gt;0,$CK105&lt;&gt;0),"",IF(BG105&lt;&gt;"",BG105,IF($W105="","",IF(AND($W105&gt;6,$CL$2=1),"",IF(AND($CL$1=1,$CL$2=1),VLOOKUP($W105,$CM$16:$CQ$25,5),IF(AND($CL$1=1,$CL$2=2),VLOOKUP($W105,$CM$5:$CY$14,5),"")))))),"")</f>
        <v/>
      </c>
      <c r="BH106" s="121" t="str">
        <f t="shared" ref="BH106:BH114" si="396">IF($A105&lt;&gt;"",IF(OR($CL$2=1,$CH105&gt;0,$CJ105&lt;&gt;0,$CK105&lt;&gt;0),"",IF(BH105&lt;&gt;"",BH105,IF($W105="","",IF(AND($CL$1=1,$CL$2=1),VLOOKUP($W105,$CM$16:$CQ$25,6),IF(AND($CL$1=1,$CL$2=2),VLOOKUP($W105,$CM$5:$CY$14,6),""))))),"")</f>
        <v/>
      </c>
      <c r="BI106" s="121" t="str">
        <f t="shared" ref="BI106:BI114" si="397">IF($A105&lt;&gt;"",IF(OR($CL$2=1,$CH105&gt;0,$CJ105&lt;&gt;0,$CK105&lt;&gt;0),"",IF(BI105&lt;&gt;"",BI105,IF($W105="","",IF(AND($CL$1=1,$CL$2=1),VLOOKUP($W105,$CM$16:$CQ$25,7),IF(AND($CL$1=1,$CL$2=2),VLOOKUP($W105,$CM$5:$CY$14,7),""))))),"")</f>
        <v/>
      </c>
      <c r="BJ106" s="121" t="str">
        <f t="shared" ref="BJ106:BJ114" si="398">IF($A105&lt;&gt;"",IF(OR($CL$2=1,$CH105&gt;0,$CJ105&lt;&gt;0,$CK105&lt;&gt;0),"",IF(BJ105&lt;&gt;"",BJ105,IF($W105="","",IF(AND($CL$1=1,$CL$2=1),VLOOKUP($W105,$CM$16:$CQ$25,8),IF(AND($CL$1=1,$CL$2=2),VLOOKUP($W105,$CM$5:$CY$14,8),""))))),"")</f>
        <v/>
      </c>
      <c r="BK106" s="121" t="str">
        <f t="shared" ref="BK106:BK114" si="399">IF($A105&lt;&gt;"",IF(OR($CL$2=1,$CH105&gt;0,$CJ105&lt;&gt;0,$CK105&lt;&gt;0),"",IF(BK105&lt;&gt;"",BK105,IF($W105="","",IF(AND($CL$1=1,$CL$2=1),VLOOKUP($W105,$CM$16:$CQ$25,9),IF(AND($CL$1=1,$CL$2=2),VLOOKUP($W105,$CM$5:$CY$14,9),""))))),"")</f>
        <v/>
      </c>
      <c r="BL106" s="121" t="str">
        <f t="shared" ref="BL106:BL114" si="400">IF($A105&lt;&gt;"",IF(OR($CL$2=1,$CH105&gt;0,$CJ105&lt;&gt;0,$CK105&lt;&gt;0),"",IF(BL105&lt;&gt;"",BL105,IF($W105="","",IF(AND($CL$1=1,$CL$2=1),VLOOKUP($W105,$CM$16:$CQ$25,10),IF(AND($CL$1=1,$CL$2=2),VLOOKUP($W105,$CM$5:$CY$14,10),""))))),"")</f>
        <v/>
      </c>
      <c r="BM106" s="121" t="str">
        <f t="shared" ref="BM106:BM114" si="401">IF($A105&lt;&gt;"",IF(OR($CL$2=1,$CH105&gt;0,$CJ105&lt;&gt;0,$CK105&lt;&gt;0),"",IF(BM105&lt;&gt;"",BM105,IF($W105="","",IF(AND($CL$1=1,$CL$2=1),VLOOKUP($W105,$CM$16:$CQ$25,11),IF(AND($CL$1=1,$CL$2=2),VLOOKUP($W105,$CM$5:$CY$14,11),""))))),"")</f>
        <v/>
      </c>
      <c r="BN106" s="121" t="str">
        <f t="shared" ref="BN106:BN114" si="402">IF($A105&lt;&gt;"",IF(OR($CL$2=1,$CH105&gt;0,$CJ105&lt;&gt;0,$CK105&lt;&gt;0),"",IF(BN105&lt;&gt;"",BN105,IF($W105="","",IF(AND($CL$1=1,$CL$2=1),VLOOKUP($W105,$CM$16:$CQ$25,12),IF(AND($CL$1=1,$CL$2=2),VLOOKUP($W105,$CM$5:$CY$14,12),""))))),"")</f>
        <v/>
      </c>
      <c r="BO106" s="121" t="str">
        <f t="shared" ref="BO106:BO114" si="403">IF($A105&lt;&gt;"",IF(OR($CL$2=1,$CH105&gt;0,$CJ105&lt;&gt;0,$CK105&lt;&gt;0),"",IF(BO105&lt;&gt;"",BO105,IF($W105="","",IF(AND($CL$1=1,$CL$2=1),VLOOKUP($W105,$CM$16:$CQ$25,13),IF(AND($CL$1=1,$CL$2=2),VLOOKUP($W105,$CM$5:$CY$14,13),""))))),"")</f>
        <v/>
      </c>
      <c r="BP106" s="41"/>
      <c r="BQ106" s="41"/>
      <c r="BR106" s="40"/>
      <c r="BS106" s="40"/>
      <c r="BT106" s="40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0"/>
      <c r="CG106" s="28"/>
      <c r="CH106" s="28"/>
      <c r="CI106" s="41"/>
      <c r="CJ106" s="27"/>
      <c r="CK106" s="61">
        <f t="shared" si="378"/>
        <v>0</v>
      </c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DJ106" s="7"/>
      <c r="DS106"/>
      <c r="DT106" s="18"/>
      <c r="DU106" s="18" t="s">
        <v>2</v>
      </c>
      <c r="DV106" s="18" t="s">
        <v>3</v>
      </c>
      <c r="DW106" s="7"/>
      <c r="DX106" s="19" t="s">
        <v>4</v>
      </c>
      <c r="DY106" s="18" t="s">
        <v>5</v>
      </c>
      <c r="DZ106" s="18" t="s">
        <v>6</v>
      </c>
      <c r="EA106" s="18" t="s">
        <v>7</v>
      </c>
      <c r="EB106" s="18" t="s">
        <v>8</v>
      </c>
      <c r="EC106" s="20" t="s">
        <v>9</v>
      </c>
      <c r="ED106" s="10">
        <f t="shared" ca="1" si="257"/>
        <v>7</v>
      </c>
      <c r="EE106" s="21"/>
      <c r="EF106" s="21"/>
    </row>
    <row r="107" spans="1:154" x14ac:dyDescent="0.2">
      <c r="A107" s="79"/>
      <c r="B107" s="28"/>
      <c r="C107" s="41"/>
      <c r="D107" s="40"/>
      <c r="E107" s="41"/>
      <c r="F107" s="40"/>
      <c r="M107" s="151"/>
      <c r="N107" s="151"/>
      <c r="P107" s="153"/>
      <c r="Q107" s="159"/>
      <c r="R107" s="161" t="e">
        <f t="shared" si="259"/>
        <v>#N/A</v>
      </c>
      <c r="S107" s="161" t="str">
        <f t="shared" si="306"/>
        <v>N</v>
      </c>
      <c r="T107" s="28"/>
      <c r="U107" s="137"/>
      <c r="V107" s="40"/>
      <c r="W107" s="40"/>
      <c r="X107" s="99" t="str">
        <f t="shared" si="308"/>
        <v/>
      </c>
      <c r="Y107" s="121" t="str">
        <f t="shared" si="380"/>
        <v/>
      </c>
      <c r="Z107" s="121" t="str">
        <f t="shared" si="381"/>
        <v/>
      </c>
      <c r="AA107" s="121" t="str">
        <f t="shared" si="382"/>
        <v/>
      </c>
      <c r="AB107" s="121" t="str">
        <f t="shared" si="383"/>
        <v/>
      </c>
      <c r="AC107" s="121" t="str">
        <f t="shared" si="384"/>
        <v/>
      </c>
      <c r="AD107" s="121" t="str">
        <f t="shared" si="385"/>
        <v/>
      </c>
      <c r="AE107" s="121" t="str">
        <f t="shared" si="386"/>
        <v/>
      </c>
      <c r="AF107" s="121" t="str">
        <f t="shared" si="387"/>
        <v/>
      </c>
      <c r="AG107" s="121" t="str">
        <f t="shared" si="388"/>
        <v/>
      </c>
      <c r="AH107" s="121" t="str">
        <f t="shared" si="389"/>
        <v/>
      </c>
      <c r="AI107" s="121" t="str">
        <f t="shared" si="390"/>
        <v/>
      </c>
      <c r="AJ107" s="121" t="str">
        <f t="shared" si="391"/>
        <v/>
      </c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28"/>
      <c r="BB107" s="28"/>
      <c r="BC107" s="122" t="str">
        <f t="shared" si="309"/>
        <v/>
      </c>
      <c r="BD107" s="121" t="str">
        <f t="shared" si="392"/>
        <v/>
      </c>
      <c r="BE107" s="121" t="str">
        <f t="shared" si="393"/>
        <v/>
      </c>
      <c r="BF107" s="121" t="str">
        <f t="shared" si="394"/>
        <v/>
      </c>
      <c r="BG107" s="121" t="str">
        <f t="shared" si="395"/>
        <v/>
      </c>
      <c r="BH107" s="121" t="str">
        <f t="shared" si="396"/>
        <v/>
      </c>
      <c r="BI107" s="121" t="str">
        <f t="shared" si="397"/>
        <v/>
      </c>
      <c r="BJ107" s="121" t="str">
        <f t="shared" si="398"/>
        <v/>
      </c>
      <c r="BK107" s="121" t="str">
        <f t="shared" si="399"/>
        <v/>
      </c>
      <c r="BL107" s="121" t="str">
        <f t="shared" si="400"/>
        <v/>
      </c>
      <c r="BM107" s="121" t="str">
        <f t="shared" si="401"/>
        <v/>
      </c>
      <c r="BN107" s="121" t="str">
        <f t="shared" si="402"/>
        <v/>
      </c>
      <c r="BO107" s="121" t="str">
        <f t="shared" si="403"/>
        <v/>
      </c>
      <c r="BP107" s="41"/>
      <c r="BQ107" s="41"/>
      <c r="BR107" s="40"/>
      <c r="BS107" s="40"/>
      <c r="BT107" s="40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0"/>
      <c r="CG107" s="28"/>
      <c r="CH107" s="28"/>
      <c r="CI107" s="41"/>
      <c r="CJ107" s="27"/>
      <c r="CK107" s="61">
        <f t="shared" si="378"/>
        <v>0</v>
      </c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DJ107" s="7"/>
      <c r="DS107"/>
      <c r="DT107" s="22">
        <v>0</v>
      </c>
      <c r="DU107" s="18">
        <v>0</v>
      </c>
      <c r="DV107" s="18">
        <v>0</v>
      </c>
      <c r="DW107" s="7"/>
      <c r="DX107" s="18">
        <v>0</v>
      </c>
      <c r="DY107" s="18">
        <v>0</v>
      </c>
      <c r="DZ107" s="18" t="s">
        <v>10</v>
      </c>
      <c r="EA107" s="18" t="s">
        <v>7</v>
      </c>
      <c r="EB107" s="18" t="s">
        <v>8</v>
      </c>
      <c r="EC107" s="20">
        <v>0</v>
      </c>
      <c r="ED107" s="10">
        <f t="shared" ca="1" si="257"/>
        <v>26</v>
      </c>
      <c r="EE107" s="21"/>
      <c r="EF107" s="21"/>
    </row>
    <row r="108" spans="1:154" x14ac:dyDescent="0.2">
      <c r="A108" s="79"/>
      <c r="B108" s="28"/>
      <c r="C108" s="41"/>
      <c r="D108" s="40"/>
      <c r="E108" s="41"/>
      <c r="F108" s="40"/>
      <c r="M108" s="151"/>
      <c r="N108" s="151"/>
      <c r="P108" s="153"/>
      <c r="Q108" s="159"/>
      <c r="R108" s="161" t="e">
        <f t="shared" si="259"/>
        <v>#N/A</v>
      </c>
      <c r="S108" s="161" t="str">
        <f t="shared" si="306"/>
        <v>N</v>
      </c>
      <c r="T108" s="28"/>
      <c r="U108" s="137"/>
      <c r="V108" s="40"/>
      <c r="W108" s="40"/>
      <c r="X108" s="99" t="str">
        <f t="shared" si="308"/>
        <v/>
      </c>
      <c r="Y108" s="121" t="str">
        <f t="shared" si="380"/>
        <v/>
      </c>
      <c r="Z108" s="121" t="str">
        <f t="shared" si="381"/>
        <v/>
      </c>
      <c r="AA108" s="121" t="str">
        <f t="shared" si="382"/>
        <v/>
      </c>
      <c r="AB108" s="121" t="str">
        <f t="shared" si="383"/>
        <v/>
      </c>
      <c r="AC108" s="121" t="str">
        <f t="shared" si="384"/>
        <v/>
      </c>
      <c r="AD108" s="121" t="str">
        <f t="shared" si="385"/>
        <v/>
      </c>
      <c r="AE108" s="121" t="str">
        <f t="shared" si="386"/>
        <v/>
      </c>
      <c r="AF108" s="121" t="str">
        <f t="shared" si="387"/>
        <v/>
      </c>
      <c r="AG108" s="121" t="str">
        <f t="shared" si="388"/>
        <v/>
      </c>
      <c r="AH108" s="121" t="str">
        <f t="shared" si="389"/>
        <v/>
      </c>
      <c r="AI108" s="121" t="str">
        <f t="shared" si="390"/>
        <v/>
      </c>
      <c r="AJ108" s="121" t="str">
        <f t="shared" si="391"/>
        <v/>
      </c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  <c r="AY108" s="40"/>
      <c r="AZ108" s="40"/>
      <c r="BA108" s="28"/>
      <c r="BB108" s="28"/>
      <c r="BC108" s="122" t="str">
        <f t="shared" si="309"/>
        <v/>
      </c>
      <c r="BD108" s="121" t="str">
        <f t="shared" si="392"/>
        <v/>
      </c>
      <c r="BE108" s="121" t="str">
        <f t="shared" si="393"/>
        <v/>
      </c>
      <c r="BF108" s="121" t="str">
        <f t="shared" si="394"/>
        <v/>
      </c>
      <c r="BG108" s="121" t="str">
        <f t="shared" si="395"/>
        <v/>
      </c>
      <c r="BH108" s="121" t="str">
        <f t="shared" si="396"/>
        <v/>
      </c>
      <c r="BI108" s="121" t="str">
        <f t="shared" si="397"/>
        <v/>
      </c>
      <c r="BJ108" s="121" t="str">
        <f t="shared" si="398"/>
        <v/>
      </c>
      <c r="BK108" s="121" t="str">
        <f t="shared" si="399"/>
        <v/>
      </c>
      <c r="BL108" s="121" t="str">
        <f t="shared" si="400"/>
        <v/>
      </c>
      <c r="BM108" s="121" t="str">
        <f t="shared" si="401"/>
        <v/>
      </c>
      <c r="BN108" s="121" t="str">
        <f t="shared" si="402"/>
        <v/>
      </c>
      <c r="BO108" s="121" t="str">
        <f t="shared" si="403"/>
        <v/>
      </c>
      <c r="BP108" s="41"/>
      <c r="BQ108" s="41"/>
      <c r="BR108" s="40"/>
      <c r="BS108" s="40"/>
      <c r="BT108" s="40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28"/>
      <c r="CH108" s="28"/>
      <c r="CI108" s="41"/>
      <c r="CJ108" s="27"/>
      <c r="CK108" s="61">
        <f t="shared" si="378"/>
        <v>0</v>
      </c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DJ108" s="7"/>
      <c r="DS108"/>
      <c r="DT108" s="22">
        <v>1</v>
      </c>
      <c r="DU108" s="18" t="str">
        <f t="shared" ref="DU108:DV123" si="404">"1"</f>
        <v>1</v>
      </c>
      <c r="DV108" s="18" t="str">
        <f t="shared" si="404"/>
        <v>1</v>
      </c>
      <c r="DW108" s="7"/>
      <c r="DX108" s="18">
        <v>1</v>
      </c>
      <c r="DY108" s="18">
        <v>1</v>
      </c>
      <c r="DZ108" s="18" t="s">
        <v>10</v>
      </c>
      <c r="EA108" s="18" t="s">
        <v>7</v>
      </c>
      <c r="EB108" s="18" t="s">
        <v>11</v>
      </c>
      <c r="EC108" s="20">
        <v>1</v>
      </c>
      <c r="ED108" s="10">
        <f t="shared" ca="1" si="257"/>
        <v>15</v>
      </c>
      <c r="EE108" s="21"/>
      <c r="EF108" s="21"/>
    </row>
    <row r="109" spans="1:154" x14ac:dyDescent="0.2">
      <c r="A109" s="79"/>
      <c r="B109" s="28"/>
      <c r="C109" s="41"/>
      <c r="D109" s="40"/>
      <c r="E109" s="41"/>
      <c r="F109" s="40"/>
      <c r="M109" s="151"/>
      <c r="N109" s="151"/>
      <c r="P109" s="153"/>
      <c r="Q109" s="159"/>
      <c r="R109" s="162"/>
      <c r="S109" s="161" t="str">
        <f t="shared" si="306"/>
        <v>N</v>
      </c>
      <c r="T109" s="28"/>
      <c r="U109" s="137"/>
      <c r="V109" s="40"/>
      <c r="W109" s="40"/>
      <c r="X109" s="99" t="str">
        <f t="shared" si="308"/>
        <v/>
      </c>
      <c r="Y109" s="121" t="str">
        <f t="shared" si="380"/>
        <v/>
      </c>
      <c r="Z109" s="121" t="str">
        <f t="shared" si="381"/>
        <v/>
      </c>
      <c r="AA109" s="121" t="str">
        <f t="shared" si="382"/>
        <v/>
      </c>
      <c r="AB109" s="121" t="str">
        <f t="shared" si="383"/>
        <v/>
      </c>
      <c r="AC109" s="121" t="str">
        <f t="shared" si="384"/>
        <v/>
      </c>
      <c r="AD109" s="121" t="str">
        <f t="shared" si="385"/>
        <v/>
      </c>
      <c r="AE109" s="121" t="str">
        <f t="shared" si="386"/>
        <v/>
      </c>
      <c r="AF109" s="121" t="str">
        <f t="shared" si="387"/>
        <v/>
      </c>
      <c r="AG109" s="121" t="str">
        <f t="shared" si="388"/>
        <v/>
      </c>
      <c r="AH109" s="121" t="str">
        <f t="shared" si="389"/>
        <v/>
      </c>
      <c r="AI109" s="121" t="str">
        <f t="shared" si="390"/>
        <v/>
      </c>
      <c r="AJ109" s="121" t="str">
        <f t="shared" si="391"/>
        <v/>
      </c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  <c r="AY109" s="40"/>
      <c r="AZ109" s="40"/>
      <c r="BA109" s="28"/>
      <c r="BB109" s="28"/>
      <c r="BC109" s="122" t="str">
        <f t="shared" si="309"/>
        <v/>
      </c>
      <c r="BD109" s="121" t="str">
        <f t="shared" si="392"/>
        <v/>
      </c>
      <c r="BE109" s="121" t="str">
        <f t="shared" si="393"/>
        <v/>
      </c>
      <c r="BF109" s="121" t="str">
        <f t="shared" si="394"/>
        <v/>
      </c>
      <c r="BG109" s="121" t="str">
        <f t="shared" si="395"/>
        <v/>
      </c>
      <c r="BH109" s="121" t="str">
        <f t="shared" si="396"/>
        <v/>
      </c>
      <c r="BI109" s="121" t="str">
        <f t="shared" si="397"/>
        <v/>
      </c>
      <c r="BJ109" s="121" t="str">
        <f t="shared" si="398"/>
        <v/>
      </c>
      <c r="BK109" s="121" t="str">
        <f t="shared" si="399"/>
        <v/>
      </c>
      <c r="BL109" s="121" t="str">
        <f t="shared" si="400"/>
        <v/>
      </c>
      <c r="BM109" s="121" t="str">
        <f t="shared" si="401"/>
        <v/>
      </c>
      <c r="BN109" s="121" t="str">
        <f t="shared" si="402"/>
        <v/>
      </c>
      <c r="BO109" s="121" t="str">
        <f t="shared" si="403"/>
        <v/>
      </c>
      <c r="BP109" s="41"/>
      <c r="BQ109" s="41"/>
      <c r="BR109" s="40"/>
      <c r="BS109" s="40"/>
      <c r="BT109" s="40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28"/>
      <c r="CH109" s="28"/>
      <c r="CI109" s="41"/>
      <c r="CJ109" s="27"/>
      <c r="CK109" s="61">
        <f t="shared" si="378"/>
        <v>0</v>
      </c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DJ109" s="7"/>
      <c r="DS109"/>
      <c r="DT109" s="22">
        <v>2</v>
      </c>
      <c r="DU109" s="18" t="str">
        <f t="shared" si="404"/>
        <v>1</v>
      </c>
      <c r="DV109" s="18" t="str">
        <f t="shared" ref="DV109" si="405">"2"</f>
        <v>2</v>
      </c>
      <c r="DW109" s="7"/>
      <c r="DX109" s="18">
        <f>DX108</f>
        <v>1</v>
      </c>
      <c r="DY109" s="18">
        <v>2</v>
      </c>
      <c r="DZ109" s="18" t="s">
        <v>10</v>
      </c>
      <c r="EA109" s="18" t="s">
        <v>12</v>
      </c>
      <c r="EB109" s="18" t="s">
        <v>8</v>
      </c>
      <c r="EC109" s="20">
        <v>2</v>
      </c>
      <c r="ED109" s="10">
        <f t="shared" ca="1" si="257"/>
        <v>31</v>
      </c>
      <c r="EE109" s="21"/>
      <c r="EF109" s="21"/>
    </row>
    <row r="110" spans="1:154" x14ac:dyDescent="0.2">
      <c r="A110" s="79"/>
      <c r="B110" s="28"/>
      <c r="C110" s="41"/>
      <c r="D110" s="40"/>
      <c r="E110" s="41"/>
      <c r="F110" s="40"/>
      <c r="M110" s="151"/>
      <c r="N110" s="151"/>
      <c r="P110" s="153"/>
      <c r="Q110" s="159"/>
      <c r="R110" s="162"/>
      <c r="S110" s="161" t="str">
        <f t="shared" si="306"/>
        <v>N</v>
      </c>
      <c r="T110" s="28"/>
      <c r="U110" s="137"/>
      <c r="V110" s="40"/>
      <c r="W110" s="40"/>
      <c r="X110" s="99" t="str">
        <f t="shared" si="308"/>
        <v/>
      </c>
      <c r="Y110" s="121" t="str">
        <f t="shared" si="380"/>
        <v/>
      </c>
      <c r="Z110" s="121" t="str">
        <f t="shared" si="381"/>
        <v/>
      </c>
      <c r="AA110" s="121" t="str">
        <f t="shared" si="382"/>
        <v/>
      </c>
      <c r="AB110" s="121" t="str">
        <f t="shared" si="383"/>
        <v/>
      </c>
      <c r="AC110" s="121" t="str">
        <f t="shared" si="384"/>
        <v/>
      </c>
      <c r="AD110" s="121" t="str">
        <f t="shared" si="385"/>
        <v/>
      </c>
      <c r="AE110" s="121" t="str">
        <f t="shared" si="386"/>
        <v/>
      </c>
      <c r="AF110" s="121" t="str">
        <f t="shared" si="387"/>
        <v/>
      </c>
      <c r="AG110" s="121" t="str">
        <f t="shared" si="388"/>
        <v/>
      </c>
      <c r="AH110" s="121" t="str">
        <f t="shared" si="389"/>
        <v/>
      </c>
      <c r="AI110" s="121" t="str">
        <f t="shared" si="390"/>
        <v/>
      </c>
      <c r="AJ110" s="121" t="str">
        <f t="shared" si="391"/>
        <v/>
      </c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  <c r="AY110" s="40"/>
      <c r="AZ110" s="40"/>
      <c r="BA110" s="28"/>
      <c r="BB110" s="28"/>
      <c r="BC110" s="122" t="str">
        <f t="shared" si="309"/>
        <v/>
      </c>
      <c r="BD110" s="121" t="str">
        <f t="shared" si="392"/>
        <v/>
      </c>
      <c r="BE110" s="121" t="str">
        <f t="shared" si="393"/>
        <v/>
      </c>
      <c r="BF110" s="121" t="str">
        <f t="shared" si="394"/>
        <v/>
      </c>
      <c r="BG110" s="121" t="str">
        <f t="shared" si="395"/>
        <v/>
      </c>
      <c r="BH110" s="121" t="str">
        <f t="shared" si="396"/>
        <v/>
      </c>
      <c r="BI110" s="121" t="str">
        <f t="shared" si="397"/>
        <v/>
      </c>
      <c r="BJ110" s="121" t="str">
        <f t="shared" si="398"/>
        <v/>
      </c>
      <c r="BK110" s="121" t="str">
        <f t="shared" si="399"/>
        <v/>
      </c>
      <c r="BL110" s="121" t="str">
        <f t="shared" si="400"/>
        <v/>
      </c>
      <c r="BM110" s="121" t="str">
        <f t="shared" si="401"/>
        <v/>
      </c>
      <c r="BN110" s="121" t="str">
        <f t="shared" si="402"/>
        <v/>
      </c>
      <c r="BO110" s="121" t="str">
        <f t="shared" si="403"/>
        <v/>
      </c>
      <c r="BP110" s="40"/>
      <c r="BQ110" s="40"/>
      <c r="BR110" s="40"/>
      <c r="BS110" s="40"/>
      <c r="BT110" s="40"/>
      <c r="BU110" s="40"/>
      <c r="BV110" s="40"/>
      <c r="BW110" s="40"/>
      <c r="BX110" s="40"/>
      <c r="BY110" s="40"/>
      <c r="BZ110" s="40"/>
      <c r="CA110" s="40"/>
      <c r="CB110" s="40"/>
      <c r="CC110" s="40"/>
      <c r="CD110" s="40"/>
      <c r="CE110" s="40"/>
      <c r="CF110" s="40"/>
      <c r="CG110" s="28"/>
      <c r="CH110" s="28"/>
      <c r="CI110" s="41"/>
      <c r="CJ110" s="27"/>
      <c r="CK110" s="61">
        <f t="shared" si="378"/>
        <v>0</v>
      </c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DJ110" s="7"/>
      <c r="DS110"/>
      <c r="DT110" s="22">
        <v>3</v>
      </c>
      <c r="DU110" s="18" t="str">
        <f t="shared" si="404"/>
        <v>1</v>
      </c>
      <c r="DV110" s="18" t="str">
        <f t="shared" ref="DV110" si="406">"3"</f>
        <v>3</v>
      </c>
      <c r="DW110" s="7"/>
      <c r="DX110" s="18">
        <f>DX109</f>
        <v>1</v>
      </c>
      <c r="DY110" s="18">
        <v>3</v>
      </c>
      <c r="DZ110" s="18" t="s">
        <v>10</v>
      </c>
      <c r="EA110" s="18" t="s">
        <v>7</v>
      </c>
      <c r="EB110" s="18" t="s">
        <v>11</v>
      </c>
      <c r="EC110" s="20">
        <v>3</v>
      </c>
      <c r="ED110" s="10">
        <f t="shared" ca="1" si="257"/>
        <v>2</v>
      </c>
      <c r="EE110" s="21"/>
      <c r="EF110" s="21"/>
    </row>
    <row r="111" spans="1:154" x14ac:dyDescent="0.2">
      <c r="A111" s="79"/>
      <c r="B111" s="28"/>
      <c r="C111" s="41"/>
      <c r="D111" s="40"/>
      <c r="E111" s="41"/>
      <c r="F111" s="40"/>
      <c r="M111" s="151"/>
      <c r="N111" s="151"/>
      <c r="P111" s="153"/>
      <c r="Q111" s="159"/>
      <c r="R111" s="162"/>
      <c r="S111" s="161" t="str">
        <f t="shared" ref="S111:S136" si="407">IF(Q111=1,"Y","N")</f>
        <v>N</v>
      </c>
      <c r="T111" s="28"/>
      <c r="U111" s="137"/>
      <c r="V111" s="40"/>
      <c r="W111" s="40"/>
      <c r="X111" s="99" t="str">
        <f t="shared" si="308"/>
        <v/>
      </c>
      <c r="Y111" s="121" t="str">
        <f t="shared" si="380"/>
        <v/>
      </c>
      <c r="Z111" s="121" t="str">
        <f t="shared" si="381"/>
        <v/>
      </c>
      <c r="AA111" s="121" t="str">
        <f t="shared" si="382"/>
        <v/>
      </c>
      <c r="AB111" s="121" t="str">
        <f t="shared" si="383"/>
        <v/>
      </c>
      <c r="AC111" s="121" t="str">
        <f t="shared" si="384"/>
        <v/>
      </c>
      <c r="AD111" s="121" t="str">
        <f t="shared" si="385"/>
        <v/>
      </c>
      <c r="AE111" s="121" t="str">
        <f t="shared" si="386"/>
        <v/>
      </c>
      <c r="AF111" s="121" t="str">
        <f t="shared" si="387"/>
        <v/>
      </c>
      <c r="AG111" s="121" t="str">
        <f t="shared" si="388"/>
        <v/>
      </c>
      <c r="AH111" s="121" t="str">
        <f t="shared" si="389"/>
        <v/>
      </c>
      <c r="AI111" s="121" t="str">
        <f t="shared" si="390"/>
        <v/>
      </c>
      <c r="AJ111" s="121" t="str">
        <f t="shared" si="391"/>
        <v/>
      </c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  <c r="AY111" s="40"/>
      <c r="AZ111" s="40"/>
      <c r="BA111" s="28"/>
      <c r="BB111" s="28"/>
      <c r="BC111" s="122" t="str">
        <f t="shared" ref="BC111:BC117" si="408">IF($A110&lt;&gt;"",IF(OR($CJ110&lt;&gt;0,$CK110&lt;&gt;0),"",IF($CL$3=2,VLOOKUP($BB110,$DC$5:$DD$25,2))),"")</f>
        <v/>
      </c>
      <c r="BD111" s="121" t="str">
        <f t="shared" si="392"/>
        <v/>
      </c>
      <c r="BE111" s="121" t="str">
        <f t="shared" si="393"/>
        <v/>
      </c>
      <c r="BF111" s="121" t="str">
        <f t="shared" si="394"/>
        <v/>
      </c>
      <c r="BG111" s="121" t="str">
        <f t="shared" si="395"/>
        <v/>
      </c>
      <c r="BH111" s="121" t="str">
        <f t="shared" si="396"/>
        <v/>
      </c>
      <c r="BI111" s="121" t="str">
        <f t="shared" si="397"/>
        <v/>
      </c>
      <c r="BJ111" s="121" t="str">
        <f t="shared" si="398"/>
        <v/>
      </c>
      <c r="BK111" s="121" t="str">
        <f t="shared" si="399"/>
        <v/>
      </c>
      <c r="BL111" s="121" t="str">
        <f t="shared" si="400"/>
        <v/>
      </c>
      <c r="BM111" s="121" t="str">
        <f t="shared" si="401"/>
        <v/>
      </c>
      <c r="BN111" s="121" t="str">
        <f t="shared" si="402"/>
        <v/>
      </c>
      <c r="BO111" s="121" t="str">
        <f t="shared" si="403"/>
        <v/>
      </c>
      <c r="BP111" s="40"/>
      <c r="BQ111" s="40"/>
      <c r="BR111" s="40"/>
      <c r="BS111" s="40"/>
      <c r="BT111" s="40"/>
      <c r="BU111" s="40"/>
      <c r="BV111" s="40"/>
      <c r="BW111" s="40"/>
      <c r="BX111" s="40"/>
      <c r="BY111" s="40"/>
      <c r="BZ111" s="40"/>
      <c r="CA111" s="40"/>
      <c r="CB111" s="40"/>
      <c r="CC111" s="40"/>
      <c r="CD111" s="40"/>
      <c r="CE111" s="40"/>
      <c r="CF111" s="40"/>
      <c r="CG111" s="28"/>
      <c r="CH111" s="28"/>
      <c r="CI111" s="41"/>
      <c r="CJ111" s="27"/>
      <c r="CK111" s="61">
        <f t="shared" si="378"/>
        <v>0</v>
      </c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DJ111" s="7"/>
      <c r="DS111"/>
      <c r="DT111" s="22">
        <v>4</v>
      </c>
      <c r="DU111" s="18" t="str">
        <f t="shared" si="404"/>
        <v>1</v>
      </c>
      <c r="DV111" s="18" t="str">
        <f t="shared" si="404"/>
        <v>1</v>
      </c>
      <c r="DW111" s="7"/>
      <c r="DX111" s="18">
        <f>DX110</f>
        <v>1</v>
      </c>
      <c r="DY111" s="18">
        <v>4</v>
      </c>
      <c r="DZ111" s="18" t="s">
        <v>10</v>
      </c>
      <c r="EA111" s="18" t="s">
        <v>12</v>
      </c>
      <c r="EB111" s="18" t="s">
        <v>8</v>
      </c>
      <c r="EC111" s="20">
        <v>1</v>
      </c>
      <c r="ED111" s="10">
        <f t="shared" ca="1" si="257"/>
        <v>1</v>
      </c>
      <c r="EE111" s="21"/>
      <c r="EF111" s="21"/>
    </row>
    <row r="112" spans="1:154" x14ac:dyDescent="0.2">
      <c r="A112" s="79"/>
      <c r="B112" s="28"/>
      <c r="C112" s="41"/>
      <c r="D112" s="40"/>
      <c r="E112" s="41"/>
      <c r="F112" s="40"/>
      <c r="M112" s="151"/>
      <c r="N112" s="151"/>
      <c r="P112" s="153"/>
      <c r="Q112" s="159"/>
      <c r="R112" s="162"/>
      <c r="S112" s="161" t="str">
        <f t="shared" si="407"/>
        <v>N</v>
      </c>
      <c r="T112" s="28"/>
      <c r="U112" s="137"/>
      <c r="V112" s="40"/>
      <c r="W112" s="40"/>
      <c r="X112" s="99" t="str">
        <f t="shared" si="308"/>
        <v/>
      </c>
      <c r="Y112" s="121" t="str">
        <f t="shared" si="380"/>
        <v/>
      </c>
      <c r="Z112" s="121" t="str">
        <f t="shared" si="381"/>
        <v/>
      </c>
      <c r="AA112" s="121" t="str">
        <f t="shared" si="382"/>
        <v/>
      </c>
      <c r="AB112" s="121" t="str">
        <f t="shared" si="383"/>
        <v/>
      </c>
      <c r="AC112" s="121" t="str">
        <f t="shared" si="384"/>
        <v/>
      </c>
      <c r="AD112" s="121" t="str">
        <f t="shared" si="385"/>
        <v/>
      </c>
      <c r="AE112" s="121" t="str">
        <f t="shared" si="386"/>
        <v/>
      </c>
      <c r="AF112" s="121" t="str">
        <f t="shared" si="387"/>
        <v/>
      </c>
      <c r="AG112" s="121" t="str">
        <f t="shared" si="388"/>
        <v/>
      </c>
      <c r="AH112" s="121" t="str">
        <f t="shared" si="389"/>
        <v/>
      </c>
      <c r="AI112" s="121" t="str">
        <f t="shared" si="390"/>
        <v/>
      </c>
      <c r="AJ112" s="121" t="str">
        <f t="shared" si="391"/>
        <v/>
      </c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  <c r="AY112" s="40"/>
      <c r="AZ112" s="40"/>
      <c r="BA112" s="28"/>
      <c r="BB112" s="28"/>
      <c r="BC112" s="122" t="str">
        <f t="shared" si="408"/>
        <v/>
      </c>
      <c r="BD112" s="121" t="str">
        <f t="shared" si="392"/>
        <v/>
      </c>
      <c r="BE112" s="121" t="str">
        <f t="shared" si="393"/>
        <v/>
      </c>
      <c r="BF112" s="121" t="str">
        <f t="shared" si="394"/>
        <v/>
      </c>
      <c r="BG112" s="121" t="str">
        <f t="shared" si="395"/>
        <v/>
      </c>
      <c r="BH112" s="121" t="str">
        <f t="shared" si="396"/>
        <v/>
      </c>
      <c r="BI112" s="121" t="str">
        <f t="shared" si="397"/>
        <v/>
      </c>
      <c r="BJ112" s="121" t="str">
        <f t="shared" si="398"/>
        <v/>
      </c>
      <c r="BK112" s="121" t="str">
        <f t="shared" si="399"/>
        <v/>
      </c>
      <c r="BL112" s="121" t="str">
        <f t="shared" si="400"/>
        <v/>
      </c>
      <c r="BM112" s="121" t="str">
        <f t="shared" si="401"/>
        <v/>
      </c>
      <c r="BN112" s="121" t="str">
        <f t="shared" si="402"/>
        <v/>
      </c>
      <c r="BO112" s="121" t="str">
        <f t="shared" si="403"/>
        <v/>
      </c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0"/>
      <c r="CA112" s="40"/>
      <c r="CB112" s="40"/>
      <c r="CC112" s="40"/>
      <c r="CD112" s="40"/>
      <c r="CE112" s="40"/>
      <c r="CF112" s="40"/>
      <c r="CG112" s="28"/>
      <c r="CH112" s="28"/>
      <c r="CI112" s="41"/>
      <c r="CJ112" s="27"/>
      <c r="CK112" s="61">
        <f t="shared" si="378"/>
        <v>0</v>
      </c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DJ112" s="7"/>
      <c r="DS112"/>
      <c r="DT112" s="22">
        <v>5</v>
      </c>
      <c r="DU112" s="18" t="str">
        <f t="shared" si="404"/>
        <v>1</v>
      </c>
      <c r="DV112" s="18" t="str">
        <f t="shared" ref="DV112" si="409">"2"</f>
        <v>2</v>
      </c>
      <c r="DW112" s="7"/>
      <c r="DX112" s="18">
        <f>DX111</f>
        <v>1</v>
      </c>
      <c r="DY112" s="18">
        <v>5</v>
      </c>
      <c r="DZ112" s="18" t="s">
        <v>10</v>
      </c>
      <c r="EA112" s="18" t="s">
        <v>7</v>
      </c>
      <c r="EB112" s="18" t="s">
        <v>11</v>
      </c>
      <c r="EC112" s="20">
        <v>2</v>
      </c>
      <c r="ED112" s="10">
        <f t="shared" ca="1" si="257"/>
        <v>19</v>
      </c>
      <c r="EE112" s="21"/>
      <c r="EF112" s="21"/>
    </row>
    <row r="113" spans="1:136" x14ac:dyDescent="0.2">
      <c r="A113" s="79"/>
      <c r="B113" s="28"/>
      <c r="C113" s="41"/>
      <c r="D113" s="40"/>
      <c r="E113" s="41"/>
      <c r="F113" s="40"/>
      <c r="M113" s="151"/>
      <c r="N113" s="151"/>
      <c r="P113" s="153"/>
      <c r="Q113" s="159"/>
      <c r="R113" s="163"/>
      <c r="S113" s="161" t="str">
        <f t="shared" si="407"/>
        <v>N</v>
      </c>
      <c r="T113" s="28"/>
      <c r="U113" s="137"/>
      <c r="V113" s="40"/>
      <c r="W113" s="40"/>
      <c r="X113" s="99" t="str">
        <f t="shared" si="308"/>
        <v/>
      </c>
      <c r="Y113" s="121" t="str">
        <f t="shared" si="380"/>
        <v/>
      </c>
      <c r="Z113" s="121" t="str">
        <f t="shared" si="381"/>
        <v/>
      </c>
      <c r="AA113" s="121" t="str">
        <f t="shared" si="382"/>
        <v/>
      </c>
      <c r="AB113" s="121" t="str">
        <f t="shared" si="383"/>
        <v/>
      </c>
      <c r="AC113" s="121" t="str">
        <f t="shared" si="384"/>
        <v/>
      </c>
      <c r="AD113" s="121" t="str">
        <f t="shared" si="385"/>
        <v/>
      </c>
      <c r="AE113" s="121" t="str">
        <f t="shared" si="386"/>
        <v/>
      </c>
      <c r="AF113" s="121" t="str">
        <f t="shared" si="387"/>
        <v/>
      </c>
      <c r="AG113" s="121" t="str">
        <f t="shared" si="388"/>
        <v/>
      </c>
      <c r="AH113" s="121" t="str">
        <f t="shared" si="389"/>
        <v/>
      </c>
      <c r="AI113" s="121" t="str">
        <f t="shared" si="390"/>
        <v/>
      </c>
      <c r="AJ113" s="121" t="str">
        <f t="shared" si="391"/>
        <v/>
      </c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  <c r="AY113" s="40"/>
      <c r="AZ113" s="40"/>
      <c r="BA113" s="28"/>
      <c r="BB113" s="28"/>
      <c r="BC113" s="122" t="str">
        <f t="shared" si="408"/>
        <v/>
      </c>
      <c r="BD113" s="121" t="str">
        <f t="shared" si="392"/>
        <v/>
      </c>
      <c r="BE113" s="121" t="str">
        <f t="shared" si="393"/>
        <v/>
      </c>
      <c r="BF113" s="121" t="str">
        <f t="shared" si="394"/>
        <v/>
      </c>
      <c r="BG113" s="121" t="str">
        <f t="shared" si="395"/>
        <v/>
      </c>
      <c r="BH113" s="121" t="str">
        <f t="shared" si="396"/>
        <v/>
      </c>
      <c r="BI113" s="121" t="str">
        <f t="shared" si="397"/>
        <v/>
      </c>
      <c r="BJ113" s="121" t="str">
        <f t="shared" si="398"/>
        <v/>
      </c>
      <c r="BK113" s="121" t="str">
        <f t="shared" si="399"/>
        <v/>
      </c>
      <c r="BL113" s="121" t="str">
        <f t="shared" si="400"/>
        <v/>
      </c>
      <c r="BM113" s="121" t="str">
        <f t="shared" si="401"/>
        <v/>
      </c>
      <c r="BN113" s="121" t="str">
        <f t="shared" si="402"/>
        <v/>
      </c>
      <c r="BO113" s="121" t="str">
        <f t="shared" si="403"/>
        <v/>
      </c>
      <c r="BP113" s="40"/>
      <c r="BQ113" s="40"/>
      <c r="BR113" s="40"/>
      <c r="BS113" s="40"/>
      <c r="BT113" s="40"/>
      <c r="BU113" s="40"/>
      <c r="BV113" s="40"/>
      <c r="BW113" s="40"/>
      <c r="BX113" s="40"/>
      <c r="BY113" s="40"/>
      <c r="BZ113" s="40"/>
      <c r="CA113" s="40"/>
      <c r="CB113" s="40"/>
      <c r="CC113" s="40"/>
      <c r="CD113" s="40"/>
      <c r="CE113" s="40"/>
      <c r="CF113" s="40"/>
      <c r="CG113" s="28"/>
      <c r="CH113" s="28"/>
      <c r="CI113" s="41"/>
      <c r="CJ113" s="27"/>
      <c r="CK113" s="61">
        <f t="shared" si="378"/>
        <v>0</v>
      </c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DJ113" s="7"/>
      <c r="DS113"/>
      <c r="DT113" s="22">
        <v>6</v>
      </c>
      <c r="DU113" s="18" t="str">
        <f t="shared" si="404"/>
        <v>1</v>
      </c>
      <c r="DV113" s="18" t="str">
        <f t="shared" ref="DV113" si="410">"3"</f>
        <v>3</v>
      </c>
      <c r="DW113" s="7"/>
      <c r="DX113" s="18">
        <f>DX112</f>
        <v>1</v>
      </c>
      <c r="DY113" s="18">
        <v>6</v>
      </c>
      <c r="DZ113" s="18" t="s">
        <v>10</v>
      </c>
      <c r="EA113" s="18" t="s">
        <v>12</v>
      </c>
      <c r="EB113" s="18" t="s">
        <v>8</v>
      </c>
      <c r="EC113" s="20">
        <v>3</v>
      </c>
      <c r="ED113" s="10">
        <f t="shared" ca="1" si="257"/>
        <v>27</v>
      </c>
      <c r="EE113" s="21"/>
      <c r="EF113" s="21"/>
    </row>
    <row r="114" spans="1:136" x14ac:dyDescent="0.2">
      <c r="A114" s="79"/>
      <c r="B114" s="28"/>
      <c r="C114" s="41"/>
      <c r="D114" s="40"/>
      <c r="E114" s="41"/>
      <c r="F114" s="40"/>
      <c r="M114" s="151"/>
      <c r="N114" s="151"/>
      <c r="P114" s="153"/>
      <c r="Q114" s="159"/>
      <c r="R114" s="151"/>
      <c r="S114" s="161" t="str">
        <f t="shared" si="407"/>
        <v>N</v>
      </c>
      <c r="T114" s="28"/>
      <c r="U114" s="137"/>
      <c r="V114" s="40"/>
      <c r="W114" s="40"/>
      <c r="X114" s="99" t="str">
        <f t="shared" si="308"/>
        <v/>
      </c>
      <c r="Y114" s="121" t="str">
        <f t="shared" si="380"/>
        <v/>
      </c>
      <c r="Z114" s="121" t="str">
        <f t="shared" si="381"/>
        <v/>
      </c>
      <c r="AA114" s="121" t="str">
        <f t="shared" si="382"/>
        <v/>
      </c>
      <c r="AB114" s="121" t="str">
        <f t="shared" si="383"/>
        <v/>
      </c>
      <c r="AC114" s="121" t="str">
        <f t="shared" si="384"/>
        <v/>
      </c>
      <c r="AD114" s="121" t="str">
        <f t="shared" si="385"/>
        <v/>
      </c>
      <c r="AE114" s="121" t="str">
        <f t="shared" si="386"/>
        <v/>
      </c>
      <c r="AF114" s="121" t="str">
        <f t="shared" si="387"/>
        <v/>
      </c>
      <c r="AG114" s="121" t="str">
        <f t="shared" si="388"/>
        <v/>
      </c>
      <c r="AH114" s="121" t="str">
        <f t="shared" si="389"/>
        <v/>
      </c>
      <c r="AI114" s="121" t="str">
        <f t="shared" si="390"/>
        <v/>
      </c>
      <c r="AJ114" s="121" t="str">
        <f t="shared" si="391"/>
        <v/>
      </c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28"/>
      <c r="BB114" s="28"/>
      <c r="BC114" s="122" t="str">
        <f t="shared" si="408"/>
        <v/>
      </c>
      <c r="BD114" s="121" t="str">
        <f t="shared" si="392"/>
        <v/>
      </c>
      <c r="BE114" s="121" t="str">
        <f t="shared" si="393"/>
        <v/>
      </c>
      <c r="BF114" s="121" t="str">
        <f t="shared" si="394"/>
        <v/>
      </c>
      <c r="BG114" s="121" t="str">
        <f t="shared" si="395"/>
        <v/>
      </c>
      <c r="BH114" s="121" t="str">
        <f t="shared" si="396"/>
        <v/>
      </c>
      <c r="BI114" s="121" t="str">
        <f t="shared" si="397"/>
        <v/>
      </c>
      <c r="BJ114" s="121" t="str">
        <f t="shared" si="398"/>
        <v/>
      </c>
      <c r="BK114" s="121" t="str">
        <f t="shared" si="399"/>
        <v/>
      </c>
      <c r="BL114" s="121" t="str">
        <f t="shared" si="400"/>
        <v/>
      </c>
      <c r="BM114" s="121" t="str">
        <f t="shared" si="401"/>
        <v/>
      </c>
      <c r="BN114" s="121" t="str">
        <f t="shared" si="402"/>
        <v/>
      </c>
      <c r="BO114" s="121" t="str">
        <f t="shared" si="403"/>
        <v/>
      </c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0"/>
      <c r="CA114" s="40"/>
      <c r="CB114" s="40"/>
      <c r="CC114" s="40"/>
      <c r="CD114" s="40"/>
      <c r="CE114" s="40"/>
      <c r="CF114" s="40"/>
      <c r="CG114" s="28"/>
      <c r="CH114" s="28"/>
      <c r="CI114" s="41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DI114" s="37"/>
      <c r="DJ114" s="7"/>
      <c r="DK114"/>
      <c r="DL114"/>
      <c r="DM114"/>
      <c r="DN114"/>
      <c r="DO114"/>
      <c r="DP114"/>
      <c r="DQ114"/>
      <c r="DR114"/>
      <c r="DS114"/>
      <c r="DT114" s="22">
        <v>7</v>
      </c>
      <c r="DU114" s="18" t="str">
        <f t="shared" si="404"/>
        <v>1</v>
      </c>
      <c r="DV114" s="18" t="str">
        <f t="shared" si="404"/>
        <v>1</v>
      </c>
      <c r="DW114" s="7"/>
      <c r="DX114" s="18">
        <v>2</v>
      </c>
      <c r="DY114" s="18">
        <v>7</v>
      </c>
      <c r="DZ114" s="18" t="s">
        <v>10</v>
      </c>
      <c r="EA114" s="18" t="s">
        <v>7</v>
      </c>
      <c r="EB114" s="18" t="s">
        <v>11</v>
      </c>
      <c r="EC114" s="20">
        <v>4</v>
      </c>
      <c r="ED114" s="10">
        <f t="shared" ca="1" si="257"/>
        <v>25</v>
      </c>
      <c r="EE114" s="21"/>
      <c r="EF114" s="21"/>
    </row>
    <row r="115" spans="1:136" x14ac:dyDescent="0.2">
      <c r="A115" s="79"/>
      <c r="B115" s="28"/>
      <c r="C115" s="41"/>
      <c r="D115" s="40"/>
      <c r="E115" s="41"/>
      <c r="F115" s="40"/>
      <c r="M115" s="151"/>
      <c r="N115" s="151"/>
      <c r="P115" s="153"/>
      <c r="Q115" s="159"/>
      <c r="R115" s="151"/>
      <c r="S115" s="161" t="str">
        <f t="shared" si="407"/>
        <v>N</v>
      </c>
      <c r="T115" s="28"/>
      <c r="U115" s="137"/>
      <c r="V115" s="40"/>
      <c r="W115" s="40"/>
      <c r="X115" s="99" t="str">
        <f t="shared" si="308"/>
        <v/>
      </c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28"/>
      <c r="BB115" s="28"/>
      <c r="BC115" s="122" t="str">
        <f t="shared" si="408"/>
        <v/>
      </c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28"/>
      <c r="CH115" s="28"/>
      <c r="CI115" s="41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DC115" s="68"/>
      <c r="DD115" s="68"/>
      <c r="DE115" s="90"/>
      <c r="DF115" s="4"/>
      <c r="DG115" s="4"/>
      <c r="DH115" s="4"/>
      <c r="DI115" s="37"/>
      <c r="DJ115" s="7"/>
      <c r="DK115"/>
      <c r="DL115"/>
      <c r="DM115"/>
      <c r="DN115"/>
      <c r="DO115"/>
      <c r="DP115"/>
      <c r="DQ115"/>
      <c r="DR115"/>
      <c r="DS115"/>
      <c r="DT115" s="22">
        <v>8</v>
      </c>
      <c r="DU115" s="18" t="str">
        <f t="shared" si="404"/>
        <v>1</v>
      </c>
      <c r="DV115" s="18" t="str">
        <f t="shared" ref="DV115" si="411">"2"</f>
        <v>2</v>
      </c>
      <c r="DW115" s="7"/>
      <c r="DX115" s="18">
        <v>2</v>
      </c>
      <c r="DY115" s="18">
        <v>8</v>
      </c>
      <c r="DZ115" s="18" t="s">
        <v>10</v>
      </c>
      <c r="EA115" s="18" t="s">
        <v>12</v>
      </c>
      <c r="EB115" s="18" t="s">
        <v>8</v>
      </c>
      <c r="EC115" s="20">
        <v>5</v>
      </c>
      <c r="ED115" s="10">
        <f t="shared" ca="1" si="257"/>
        <v>26</v>
      </c>
      <c r="EE115" s="21"/>
      <c r="EF115" s="21"/>
    </row>
    <row r="116" spans="1:136" x14ac:dyDescent="0.2">
      <c r="A116" s="79"/>
      <c r="B116" s="28"/>
      <c r="C116" s="41"/>
      <c r="D116" s="40"/>
      <c r="E116" s="41"/>
      <c r="F116" s="40"/>
      <c r="M116" s="151"/>
      <c r="N116" s="151"/>
      <c r="P116" s="153"/>
      <c r="Q116" s="159"/>
      <c r="R116" s="151"/>
      <c r="S116" s="161" t="str">
        <f t="shared" si="407"/>
        <v>N</v>
      </c>
      <c r="T116" s="28"/>
      <c r="U116" s="137"/>
      <c r="V116" s="40"/>
      <c r="W116" s="40"/>
      <c r="X116" s="122" t="str">
        <f>IF($A115&lt;&gt;"",IF(OR($CJ115&lt;&gt;0,$CK115&lt;&gt;0),"",IF($CL$3=2,VLOOKUP($BB115,$DC$5:$DD$25,2))),"")</f>
        <v/>
      </c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28"/>
      <c r="BB116" s="28"/>
      <c r="BC116" s="122" t="str">
        <f t="shared" si="408"/>
        <v/>
      </c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40"/>
      <c r="BO116" s="40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28"/>
      <c r="CH116" s="28"/>
      <c r="CI116" s="41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DB116" s="5"/>
      <c r="DC116"/>
      <c r="DD116"/>
      <c r="DE116" s="86"/>
      <c r="DF116"/>
      <c r="DG116"/>
      <c r="DH116"/>
      <c r="DI116" s="37"/>
      <c r="DJ116" s="7"/>
      <c r="DK116"/>
      <c r="DL116"/>
      <c r="DM116"/>
      <c r="DN116"/>
      <c r="DO116"/>
      <c r="DP116"/>
      <c r="DQ116"/>
      <c r="DR116"/>
      <c r="DS116"/>
      <c r="DT116" s="22">
        <v>9</v>
      </c>
      <c r="DU116" s="18" t="str">
        <f t="shared" si="404"/>
        <v>1</v>
      </c>
      <c r="DV116" s="18" t="str">
        <f t="shared" ref="DV116" si="412">"3"</f>
        <v>3</v>
      </c>
      <c r="DW116" s="7"/>
      <c r="DX116" s="18">
        <v>2</v>
      </c>
      <c r="DY116" s="18">
        <v>9</v>
      </c>
      <c r="DZ116" s="18" t="s">
        <v>10</v>
      </c>
      <c r="EA116" s="18" t="s">
        <v>7</v>
      </c>
      <c r="EB116" s="18" t="s">
        <v>11</v>
      </c>
      <c r="EC116" s="20">
        <v>6</v>
      </c>
      <c r="ED116" s="10">
        <f t="shared" ca="1" si="257"/>
        <v>30</v>
      </c>
      <c r="EE116" s="21"/>
      <c r="EF116" s="21"/>
    </row>
    <row r="117" spans="1:136" x14ac:dyDescent="0.2">
      <c r="A117" s="79"/>
      <c r="B117" s="28"/>
      <c r="C117" s="41"/>
      <c r="D117" s="40"/>
      <c r="E117" s="41"/>
      <c r="F117" s="40"/>
      <c r="M117" s="151"/>
      <c r="N117" s="151"/>
      <c r="P117" s="153"/>
      <c r="Q117" s="159"/>
      <c r="R117" s="151"/>
      <c r="S117" s="161" t="str">
        <f t="shared" si="407"/>
        <v>N</v>
      </c>
      <c r="T117" s="28"/>
      <c r="U117" s="137"/>
      <c r="V117" s="40"/>
      <c r="W117" s="40"/>
      <c r="X117" s="122" t="str">
        <f t="shared" ref="X117:X134" si="413">IF($A116&lt;&gt;"",IF(OR(CJ116&lt;&gt;0,CK116&lt;&gt;0),"",IF($CL$3=2,VLOOKUP(BB116,$DC$5:$DD$25,2))),"")</f>
        <v/>
      </c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28"/>
      <c r="BB117" s="28"/>
      <c r="BC117" s="122" t="str">
        <f t="shared" si="408"/>
        <v/>
      </c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28"/>
      <c r="CH117" s="28"/>
      <c r="CI117" s="41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DB117" s="5"/>
      <c r="DC117"/>
      <c r="DD117"/>
      <c r="DE117" s="86"/>
      <c r="DF117"/>
      <c r="DG117"/>
      <c r="DH117"/>
      <c r="DI117" s="37"/>
      <c r="DJ117" s="39"/>
      <c r="DK117"/>
      <c r="DL117"/>
      <c r="DM117"/>
      <c r="DN117"/>
      <c r="DO117"/>
      <c r="DP117"/>
      <c r="DQ117"/>
      <c r="DR117"/>
      <c r="DS117"/>
      <c r="DT117" s="22">
        <v>10</v>
      </c>
      <c r="DU117" s="18" t="str">
        <f t="shared" si="404"/>
        <v>1</v>
      </c>
      <c r="DV117" s="18" t="str">
        <f t="shared" si="404"/>
        <v>1</v>
      </c>
      <c r="DW117" s="7"/>
      <c r="DX117" s="18">
        <v>2</v>
      </c>
      <c r="DY117" s="18">
        <v>0</v>
      </c>
      <c r="DZ117" s="18" t="s">
        <v>10</v>
      </c>
      <c r="EA117" s="18" t="s">
        <v>12</v>
      </c>
      <c r="EB117" s="18" t="s">
        <v>8</v>
      </c>
      <c r="EC117" s="20">
        <v>4</v>
      </c>
      <c r="ED117" s="10">
        <f t="shared" ca="1" si="257"/>
        <v>27</v>
      </c>
      <c r="EE117" s="21"/>
      <c r="EF117" s="21"/>
    </row>
    <row r="118" spans="1:136" x14ac:dyDescent="0.2">
      <c r="A118" s="79"/>
      <c r="B118" s="28"/>
      <c r="C118" s="41"/>
      <c r="D118" s="40"/>
      <c r="E118" s="41"/>
      <c r="F118" s="40"/>
      <c r="M118" s="151"/>
      <c r="N118" s="151"/>
      <c r="P118" s="153"/>
      <c r="Q118" s="159"/>
      <c r="R118" s="151"/>
      <c r="S118" s="161" t="str">
        <f t="shared" si="407"/>
        <v>N</v>
      </c>
      <c r="T118" s="28"/>
      <c r="U118" s="137"/>
      <c r="V118" s="40"/>
      <c r="W118" s="40"/>
      <c r="X118" s="122" t="str">
        <f t="shared" si="413"/>
        <v/>
      </c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28"/>
      <c r="BB118" s="28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28"/>
      <c r="CH118" s="28"/>
      <c r="CI118" s="41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DB118" s="5"/>
      <c r="DC118"/>
      <c r="DD118"/>
      <c r="DE118" s="86"/>
      <c r="DF118"/>
      <c r="DG118"/>
      <c r="DH118"/>
      <c r="DI118" s="37"/>
      <c r="DJ118" s="39"/>
      <c r="DK118"/>
      <c r="DL118"/>
      <c r="DM118"/>
      <c r="DN118"/>
      <c r="DO118"/>
      <c r="DP118"/>
      <c r="DQ118"/>
      <c r="DR118"/>
      <c r="DS118"/>
      <c r="DT118" s="22">
        <v>11</v>
      </c>
      <c r="DU118" s="18" t="str">
        <f t="shared" si="404"/>
        <v>1</v>
      </c>
      <c r="DV118" s="18" t="str">
        <f t="shared" ref="DV118" si="414">"2"</f>
        <v>2</v>
      </c>
      <c r="DW118" s="7"/>
      <c r="DX118" s="18">
        <v>2</v>
      </c>
      <c r="DY118" s="18">
        <v>1</v>
      </c>
      <c r="DZ118" s="18" t="s">
        <v>10</v>
      </c>
      <c r="EA118" s="18" t="s">
        <v>12</v>
      </c>
      <c r="EB118" s="18" t="s">
        <v>11</v>
      </c>
      <c r="EC118" s="20">
        <v>5</v>
      </c>
      <c r="ED118" s="10">
        <f t="shared" ca="1" si="257"/>
        <v>8</v>
      </c>
      <c r="EE118" s="21"/>
      <c r="EF118" s="21"/>
    </row>
    <row r="119" spans="1:136" x14ac:dyDescent="0.2">
      <c r="A119" s="79"/>
      <c r="B119" s="28"/>
      <c r="C119" s="41"/>
      <c r="D119" s="40"/>
      <c r="E119" s="41"/>
      <c r="F119" s="40"/>
      <c r="M119" s="151"/>
      <c r="N119" s="151"/>
      <c r="P119" s="153"/>
      <c r="Q119" s="159"/>
      <c r="R119" s="151"/>
      <c r="S119" s="161" t="str">
        <f t="shared" si="407"/>
        <v>N</v>
      </c>
      <c r="T119" s="28"/>
      <c r="U119" s="137"/>
      <c r="V119" s="40"/>
      <c r="W119" s="40"/>
      <c r="X119" s="122" t="str">
        <f t="shared" si="413"/>
        <v/>
      </c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  <c r="AY119" s="40"/>
      <c r="AZ119" s="40"/>
      <c r="BA119" s="28"/>
      <c r="BB119" s="28"/>
      <c r="BC119" s="40"/>
      <c r="BD119" s="40"/>
      <c r="BE119" s="40"/>
      <c r="BF119" s="40"/>
      <c r="BG119" s="40"/>
      <c r="BH119" s="40"/>
      <c r="BI119" s="40"/>
      <c r="BJ119" s="40"/>
      <c r="BK119" s="40"/>
      <c r="BL119" s="40"/>
      <c r="BM119" s="40"/>
      <c r="BN119" s="40"/>
      <c r="BO119" s="40"/>
      <c r="BP119" s="40"/>
      <c r="BQ119" s="40"/>
      <c r="BR119" s="40"/>
      <c r="BS119" s="40"/>
      <c r="BT119" s="40"/>
      <c r="BU119" s="40"/>
      <c r="BV119" s="40"/>
      <c r="BW119" s="40"/>
      <c r="BX119" s="40"/>
      <c r="BY119" s="40"/>
      <c r="BZ119" s="40"/>
      <c r="CA119" s="40"/>
      <c r="CB119" s="40"/>
      <c r="CC119" s="40"/>
      <c r="CD119" s="40"/>
      <c r="CE119" s="40"/>
      <c r="CF119" s="40"/>
      <c r="CG119" s="28"/>
      <c r="CH119" s="28"/>
      <c r="CI119" s="41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DB119" s="5"/>
      <c r="DC119"/>
      <c r="DD119"/>
      <c r="DE119" s="86"/>
      <c r="DF119"/>
      <c r="DG119"/>
      <c r="DH119"/>
      <c r="DI119" s="37"/>
      <c r="DJ119" s="39"/>
      <c r="DK119"/>
      <c r="DL119" s="4"/>
      <c r="DN119"/>
      <c r="DO119"/>
      <c r="DP119"/>
      <c r="DQ119" s="4"/>
      <c r="DR119" s="4"/>
      <c r="DS119"/>
      <c r="DT119" s="22">
        <v>12</v>
      </c>
      <c r="DU119" s="18" t="str">
        <f t="shared" si="404"/>
        <v>1</v>
      </c>
      <c r="DV119" s="18" t="str">
        <f t="shared" ref="DV119" si="415">"3"</f>
        <v>3</v>
      </c>
      <c r="DW119" s="7"/>
      <c r="DX119" s="18">
        <v>2</v>
      </c>
      <c r="DY119" s="18">
        <v>2</v>
      </c>
      <c r="DZ119" s="18" t="s">
        <v>10</v>
      </c>
      <c r="EA119" s="18" t="s">
        <v>7</v>
      </c>
      <c r="EB119" s="18" t="s">
        <v>8</v>
      </c>
      <c r="EC119" s="20">
        <v>6</v>
      </c>
      <c r="ED119" s="10">
        <f t="shared" ca="1" si="257"/>
        <v>10</v>
      </c>
      <c r="EE119" s="21"/>
      <c r="EF119" s="21"/>
    </row>
    <row r="120" spans="1:136" x14ac:dyDescent="0.2">
      <c r="A120" s="79"/>
      <c r="B120" s="28"/>
      <c r="C120" s="41"/>
      <c r="D120" s="40"/>
      <c r="E120" s="41"/>
      <c r="F120" s="40"/>
      <c r="M120" s="151"/>
      <c r="N120" s="151"/>
      <c r="P120" s="153"/>
      <c r="Q120" s="159"/>
      <c r="R120" s="151"/>
      <c r="S120" s="161" t="str">
        <f t="shared" si="407"/>
        <v>N</v>
      </c>
      <c r="T120" s="28"/>
      <c r="U120" s="137"/>
      <c r="V120" s="40"/>
      <c r="W120" s="40"/>
      <c r="X120" s="122" t="str">
        <f t="shared" si="413"/>
        <v/>
      </c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28"/>
      <c r="BB120" s="28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40"/>
      <c r="CG120" s="28"/>
      <c r="CH120" s="28"/>
      <c r="CI120" s="41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DB120" s="5"/>
      <c r="DC120"/>
      <c r="DD120"/>
      <c r="DE120" s="86"/>
      <c r="DF120"/>
      <c r="DG120"/>
      <c r="DH120"/>
      <c r="DI120" s="37"/>
      <c r="DJ120" s="39"/>
      <c r="DK120"/>
      <c r="DL120" s="4"/>
      <c r="DN120"/>
      <c r="DO120"/>
      <c r="DP120"/>
      <c r="DQ120" s="4"/>
      <c r="DR120" s="23"/>
      <c r="DS120"/>
      <c r="DT120" s="22">
        <v>13</v>
      </c>
      <c r="DU120" s="18" t="str">
        <f t="shared" ref="DU120:DV131" si="416">"2"</f>
        <v>2</v>
      </c>
      <c r="DV120" s="18" t="str">
        <f t="shared" si="404"/>
        <v>1</v>
      </c>
      <c r="DW120" s="7"/>
      <c r="DX120" s="18">
        <v>3</v>
      </c>
      <c r="DY120" s="18">
        <v>3</v>
      </c>
      <c r="DZ120" s="18" t="s">
        <v>10</v>
      </c>
      <c r="EA120" s="18" t="s">
        <v>12</v>
      </c>
      <c r="EB120" s="18" t="s">
        <v>11</v>
      </c>
      <c r="EC120" s="20">
        <v>7</v>
      </c>
      <c r="ED120" s="10">
        <f t="shared" ca="1" si="257"/>
        <v>16</v>
      </c>
      <c r="EE120" s="21"/>
      <c r="EF120" s="21"/>
    </row>
    <row r="121" spans="1:136" x14ac:dyDescent="0.2">
      <c r="A121" s="79"/>
      <c r="B121" s="28"/>
      <c r="C121" s="41"/>
      <c r="D121" s="40"/>
      <c r="E121" s="41"/>
      <c r="F121" s="40"/>
      <c r="M121" s="151"/>
      <c r="N121" s="151"/>
      <c r="P121" s="153"/>
      <c r="Q121" s="159"/>
      <c r="R121" s="151"/>
      <c r="S121" s="161" t="str">
        <f t="shared" si="407"/>
        <v>N</v>
      </c>
      <c r="T121" s="28"/>
      <c r="U121" s="137"/>
      <c r="V121" s="40"/>
      <c r="W121" s="40"/>
      <c r="X121" s="122" t="str">
        <f t="shared" si="413"/>
        <v/>
      </c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 s="28"/>
      <c r="BB121" s="28"/>
      <c r="BC121" s="40"/>
      <c r="BD121" s="40"/>
      <c r="BE121" s="40"/>
      <c r="BF121" s="40"/>
      <c r="BG121" s="40"/>
      <c r="BH121" s="40"/>
      <c r="BI121" s="41"/>
      <c r="BJ121" s="41"/>
      <c r="BK121" s="41"/>
      <c r="BL121" s="41"/>
      <c r="BM121" s="41"/>
      <c r="BN121" s="41"/>
      <c r="BO121" s="41"/>
      <c r="BP121" s="41"/>
      <c r="BQ121" s="41"/>
      <c r="BR121" s="40"/>
      <c r="BS121" s="40"/>
      <c r="BT121" s="40"/>
      <c r="BU121" s="41"/>
      <c r="BV121" s="41"/>
      <c r="BW121" s="41"/>
      <c r="BX121" s="41"/>
      <c r="BY121" s="41"/>
      <c r="BZ121" s="41"/>
      <c r="CA121" s="41"/>
      <c r="CB121" s="41"/>
      <c r="CC121" s="41"/>
      <c r="CD121" s="41"/>
      <c r="CE121" s="41"/>
      <c r="CF121" s="41"/>
      <c r="CG121" s="28"/>
      <c r="CH121" s="28"/>
      <c r="CI121" s="41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DB121" s="5"/>
      <c r="DC121"/>
      <c r="DD121"/>
      <c r="DE121" s="86"/>
      <c r="DF121"/>
      <c r="DG121"/>
      <c r="DH121"/>
      <c r="DI121" s="37"/>
      <c r="DJ121" s="39"/>
      <c r="DK121"/>
      <c r="DL121"/>
      <c r="DM121"/>
      <c r="DN121"/>
      <c r="DO121"/>
      <c r="DP121"/>
      <c r="DQ121"/>
      <c r="DR121"/>
      <c r="DS121"/>
      <c r="DT121" s="22">
        <v>14</v>
      </c>
      <c r="DU121" s="18" t="str">
        <f t="shared" si="416"/>
        <v>2</v>
      </c>
      <c r="DV121" s="18" t="str">
        <f t="shared" si="416"/>
        <v>2</v>
      </c>
      <c r="DW121" s="7"/>
      <c r="DX121" s="18">
        <v>3</v>
      </c>
      <c r="DY121" s="18">
        <v>4</v>
      </c>
      <c r="DZ121" s="18" t="s">
        <v>10</v>
      </c>
      <c r="EA121" s="18" t="s">
        <v>7</v>
      </c>
      <c r="EB121" s="18" t="s">
        <v>8</v>
      </c>
      <c r="EC121" s="20">
        <v>8</v>
      </c>
      <c r="ED121" s="10">
        <f t="shared" ca="1" si="257"/>
        <v>13</v>
      </c>
      <c r="EE121" s="21"/>
      <c r="EF121" s="21"/>
    </row>
    <row r="122" spans="1:136" x14ac:dyDescent="0.2">
      <c r="A122" s="79"/>
      <c r="B122" s="28"/>
      <c r="C122" s="41"/>
      <c r="D122" s="40"/>
      <c r="E122" s="41"/>
      <c r="F122" s="40"/>
      <c r="M122" s="151"/>
      <c r="N122" s="151"/>
      <c r="P122" s="153"/>
      <c r="Q122" s="159"/>
      <c r="R122" s="151"/>
      <c r="S122" s="161" t="str">
        <f t="shared" si="407"/>
        <v>N</v>
      </c>
      <c r="T122" s="28"/>
      <c r="U122" s="137"/>
      <c r="V122" s="40"/>
      <c r="W122" s="40"/>
      <c r="X122" s="122" t="str">
        <f t="shared" si="413"/>
        <v/>
      </c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  <c r="AY122" s="40"/>
      <c r="AZ122" s="40"/>
      <c r="BA122" s="28"/>
      <c r="BB122" s="28"/>
      <c r="BC122" s="40"/>
      <c r="BD122" s="40"/>
      <c r="BE122" s="40"/>
      <c r="BF122" s="40"/>
      <c r="BG122" s="40"/>
      <c r="BH122" s="40"/>
      <c r="BI122" s="41"/>
      <c r="BJ122" s="41"/>
      <c r="BK122" s="41"/>
      <c r="BL122" s="41"/>
      <c r="BM122" s="41"/>
      <c r="BN122" s="41"/>
      <c r="BO122" s="41"/>
      <c r="BP122" s="41"/>
      <c r="BQ122" s="41"/>
      <c r="BR122" s="40"/>
      <c r="BS122" s="40"/>
      <c r="BT122" s="40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28"/>
      <c r="CH122" s="28"/>
      <c r="CI122" s="41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DB122" s="5"/>
      <c r="DC122"/>
      <c r="DD122"/>
      <c r="DE122" s="86"/>
      <c r="DF122"/>
      <c r="DG122"/>
      <c r="DH122"/>
      <c r="DI122" s="37"/>
      <c r="DJ122" s="39"/>
      <c r="DK122"/>
      <c r="DL122"/>
      <c r="DM122"/>
      <c r="DN122"/>
      <c r="DO122"/>
      <c r="DP122"/>
      <c r="DQ122"/>
      <c r="DR122"/>
      <c r="DS122"/>
      <c r="DT122" s="22">
        <v>15</v>
      </c>
      <c r="DU122" s="18" t="str">
        <f t="shared" si="416"/>
        <v>2</v>
      </c>
      <c r="DV122" s="18" t="str">
        <f t="shared" ref="DV122" si="417">"3"</f>
        <v>3</v>
      </c>
      <c r="DW122" s="7"/>
      <c r="DX122" s="18">
        <v>3</v>
      </c>
      <c r="DY122" s="18">
        <v>5</v>
      </c>
      <c r="DZ122" s="18" t="s">
        <v>10</v>
      </c>
      <c r="EA122" s="18" t="s">
        <v>12</v>
      </c>
      <c r="EB122" s="18" t="s">
        <v>11</v>
      </c>
      <c r="EC122" s="20">
        <v>9</v>
      </c>
      <c r="ED122" s="10">
        <f t="shared" ca="1" si="257"/>
        <v>0</v>
      </c>
      <c r="EE122" s="21"/>
      <c r="EF122" s="21"/>
    </row>
    <row r="123" spans="1:136" x14ac:dyDescent="0.2">
      <c r="A123" s="79"/>
      <c r="B123" s="28"/>
      <c r="C123" s="41"/>
      <c r="D123" s="40"/>
      <c r="E123" s="41"/>
      <c r="F123" s="40"/>
      <c r="M123" s="151"/>
      <c r="N123" s="151"/>
      <c r="P123" s="153"/>
      <c r="Q123" s="159"/>
      <c r="R123" s="151"/>
      <c r="S123" s="161" t="str">
        <f t="shared" si="407"/>
        <v>N</v>
      </c>
      <c r="T123" s="28"/>
      <c r="U123" s="137"/>
      <c r="V123" s="40"/>
      <c r="W123" s="40"/>
      <c r="X123" s="122" t="str">
        <f t="shared" si="413"/>
        <v/>
      </c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  <c r="AY123" s="40"/>
      <c r="AZ123" s="40"/>
      <c r="BA123" s="28"/>
      <c r="BB123" s="28"/>
      <c r="BC123" s="40"/>
      <c r="BD123" s="40"/>
      <c r="BE123" s="40"/>
      <c r="BF123" s="40"/>
      <c r="BG123" s="40"/>
      <c r="BH123" s="40"/>
      <c r="BI123" s="41"/>
      <c r="BJ123" s="41"/>
      <c r="BK123" s="41"/>
      <c r="BL123" s="41"/>
      <c r="BM123" s="41"/>
      <c r="BN123" s="41"/>
      <c r="BO123" s="41"/>
      <c r="BP123" s="41"/>
      <c r="BQ123" s="41"/>
      <c r="BR123" s="40"/>
      <c r="BS123" s="40"/>
      <c r="BT123" s="40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28"/>
      <c r="CH123" s="28"/>
      <c r="CI123" s="41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DB123" s="5"/>
      <c r="DC123"/>
      <c r="DD123"/>
      <c r="DE123" s="86"/>
      <c r="DF123"/>
      <c r="DG123"/>
      <c r="DH123"/>
      <c r="DI123" s="37"/>
      <c r="DJ123" s="39"/>
      <c r="DK123"/>
      <c r="DL123"/>
      <c r="DM123"/>
      <c r="DN123"/>
      <c r="DO123"/>
      <c r="DP123"/>
      <c r="DQ123"/>
      <c r="DR123"/>
      <c r="DS123"/>
      <c r="DT123" s="22">
        <v>16</v>
      </c>
      <c r="DU123" s="18" t="str">
        <f t="shared" si="416"/>
        <v>2</v>
      </c>
      <c r="DV123" s="18" t="str">
        <f t="shared" si="404"/>
        <v>1</v>
      </c>
      <c r="DW123" s="7"/>
      <c r="DX123" s="18">
        <v>3</v>
      </c>
      <c r="DY123" s="18">
        <v>6</v>
      </c>
      <c r="DZ123" s="18" t="s">
        <v>10</v>
      </c>
      <c r="EA123" s="18" t="s">
        <v>7</v>
      </c>
      <c r="EB123" s="18" t="s">
        <v>8</v>
      </c>
      <c r="EC123" s="20">
        <v>7</v>
      </c>
      <c r="ED123" s="10">
        <f t="shared" ca="1" si="257"/>
        <v>17</v>
      </c>
      <c r="EE123" s="21"/>
      <c r="EF123" s="21"/>
    </row>
    <row r="124" spans="1:136" x14ac:dyDescent="0.2">
      <c r="A124" s="79"/>
      <c r="B124" s="28"/>
      <c r="C124" s="41"/>
      <c r="D124" s="40"/>
      <c r="E124" s="41"/>
      <c r="F124" s="40"/>
      <c r="M124" s="151"/>
      <c r="N124" s="151"/>
      <c r="P124" s="153"/>
      <c r="Q124" s="159"/>
      <c r="R124" s="151"/>
      <c r="S124" s="161" t="str">
        <f t="shared" si="407"/>
        <v>N</v>
      </c>
      <c r="T124" s="28"/>
      <c r="U124" s="137"/>
      <c r="V124" s="40"/>
      <c r="W124" s="40"/>
      <c r="X124" s="122" t="str">
        <f t="shared" si="413"/>
        <v/>
      </c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  <c r="AY124" s="40"/>
      <c r="AZ124" s="40"/>
      <c r="BA124" s="28"/>
      <c r="BB124" s="28"/>
      <c r="BC124" s="40"/>
      <c r="BD124" s="40"/>
      <c r="BE124" s="40"/>
      <c r="BF124" s="40"/>
      <c r="BG124" s="40"/>
      <c r="BH124" s="40"/>
      <c r="BI124" s="41"/>
      <c r="BJ124" s="41"/>
      <c r="BK124" s="41"/>
      <c r="BL124" s="41"/>
      <c r="BM124" s="41"/>
      <c r="BN124" s="41"/>
      <c r="BO124" s="41"/>
      <c r="BP124" s="41"/>
      <c r="BQ124" s="41"/>
      <c r="BR124" s="40"/>
      <c r="BS124" s="40"/>
      <c r="BT124" s="40"/>
      <c r="BU124" s="41"/>
      <c r="BV124" s="41"/>
      <c r="BW124" s="41"/>
      <c r="BX124" s="41"/>
      <c r="BY124" s="41"/>
      <c r="BZ124" s="41"/>
      <c r="CA124" s="41"/>
      <c r="CB124" s="41"/>
      <c r="CC124" s="41"/>
      <c r="CD124" s="41"/>
      <c r="CE124" s="41"/>
      <c r="CF124" s="41"/>
      <c r="CG124" s="28"/>
      <c r="CH124" s="28"/>
      <c r="CI124" s="41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DB124" s="5"/>
      <c r="DC124"/>
      <c r="DD124"/>
      <c r="DE124" s="86"/>
      <c r="DF124"/>
      <c r="DG124"/>
      <c r="DH124"/>
      <c r="DI124" s="37"/>
      <c r="DJ124" s="39"/>
      <c r="DK124"/>
      <c r="DL124"/>
      <c r="DM124"/>
      <c r="DN124"/>
      <c r="DO124"/>
      <c r="DP124"/>
      <c r="DQ124"/>
      <c r="DR124"/>
      <c r="DS124"/>
      <c r="DT124" s="22">
        <v>17</v>
      </c>
      <c r="DU124" s="18" t="str">
        <f t="shared" si="416"/>
        <v>2</v>
      </c>
      <c r="DV124" s="18" t="str">
        <f t="shared" si="416"/>
        <v>2</v>
      </c>
      <c r="DW124" s="7"/>
      <c r="DX124" s="18">
        <v>3</v>
      </c>
      <c r="DY124" s="18">
        <v>7</v>
      </c>
      <c r="DZ124" s="18" t="s">
        <v>10</v>
      </c>
      <c r="EA124" s="18" t="s">
        <v>12</v>
      </c>
      <c r="EB124" s="18" t="s">
        <v>11</v>
      </c>
      <c r="EC124" s="20">
        <v>8</v>
      </c>
      <c r="ED124" s="10">
        <f t="shared" ca="1" si="257"/>
        <v>28</v>
      </c>
      <c r="EE124" s="21"/>
      <c r="EF124" s="21"/>
    </row>
    <row r="125" spans="1:136" x14ac:dyDescent="0.2">
      <c r="A125" s="79"/>
      <c r="B125" s="28"/>
      <c r="C125" s="41"/>
      <c r="D125" s="40"/>
      <c r="E125" s="41"/>
      <c r="F125" s="40"/>
      <c r="M125" s="151"/>
      <c r="N125" s="151"/>
      <c r="P125" s="153"/>
      <c r="Q125" s="159"/>
      <c r="R125" s="151"/>
      <c r="S125" s="161" t="str">
        <f t="shared" si="407"/>
        <v>N</v>
      </c>
      <c r="T125" s="28"/>
      <c r="U125" s="137"/>
      <c r="V125" s="40"/>
      <c r="W125" s="40"/>
      <c r="X125" s="124" t="str">
        <f t="shared" si="413"/>
        <v/>
      </c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  <c r="AY125" s="40"/>
      <c r="AZ125" s="40"/>
      <c r="BA125" s="28"/>
      <c r="BB125" s="28"/>
      <c r="BC125" s="40"/>
      <c r="BD125" s="40"/>
      <c r="BE125" s="40"/>
      <c r="BF125" s="40"/>
      <c r="BG125" s="40"/>
      <c r="BH125" s="40"/>
      <c r="BI125" s="41"/>
      <c r="BJ125" s="41"/>
      <c r="BK125" s="41"/>
      <c r="BL125" s="41"/>
      <c r="BM125" s="41"/>
      <c r="BN125" s="41"/>
      <c r="BO125" s="41"/>
      <c r="BP125" s="41"/>
      <c r="BQ125" s="41"/>
      <c r="BR125" s="40"/>
      <c r="BS125" s="40"/>
      <c r="BT125" s="40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28"/>
      <c r="CH125" s="28"/>
      <c r="CI125" s="41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DB125" s="5"/>
      <c r="DC125"/>
      <c r="DD125"/>
      <c r="DE125" s="86"/>
      <c r="DF125"/>
      <c r="DG125"/>
      <c r="DH125"/>
      <c r="DI125" s="37"/>
      <c r="DJ125" s="39"/>
      <c r="DK125"/>
      <c r="DL125"/>
      <c r="DM125"/>
      <c r="DN125"/>
      <c r="DO125"/>
      <c r="DP125"/>
      <c r="DQ125"/>
      <c r="DR125"/>
      <c r="DS125"/>
      <c r="DT125" s="22">
        <v>18</v>
      </c>
      <c r="DU125" s="18" t="str">
        <f t="shared" si="416"/>
        <v>2</v>
      </c>
      <c r="DV125" s="18" t="str">
        <f t="shared" ref="DV125" si="418">"3"</f>
        <v>3</v>
      </c>
      <c r="DW125" s="7"/>
      <c r="DX125" s="18">
        <v>3</v>
      </c>
      <c r="DY125" s="18">
        <v>8</v>
      </c>
      <c r="DZ125" s="18" t="s">
        <v>10</v>
      </c>
      <c r="EA125" s="18" t="s">
        <v>7</v>
      </c>
      <c r="EB125" s="18" t="s">
        <v>8</v>
      </c>
      <c r="EC125" s="20">
        <v>9</v>
      </c>
      <c r="ED125" s="10">
        <f t="shared" ca="1" si="257"/>
        <v>17</v>
      </c>
      <c r="EE125" s="21"/>
      <c r="EF125" s="21"/>
    </row>
    <row r="126" spans="1:136" x14ac:dyDescent="0.2">
      <c r="A126" s="79"/>
      <c r="B126" s="28"/>
      <c r="C126" s="41"/>
      <c r="D126" s="40"/>
      <c r="E126" s="41"/>
      <c r="F126" s="40"/>
      <c r="M126" s="151"/>
      <c r="N126" s="151"/>
      <c r="P126" s="153"/>
      <c r="Q126" s="159"/>
      <c r="R126" s="151"/>
      <c r="S126" s="161" t="str">
        <f t="shared" si="407"/>
        <v>N</v>
      </c>
      <c r="T126" s="28"/>
      <c r="U126" s="137"/>
      <c r="V126" s="40"/>
      <c r="W126" s="40"/>
      <c r="X126" s="124" t="str">
        <f t="shared" si="413"/>
        <v/>
      </c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28"/>
      <c r="BB126" s="28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40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28"/>
      <c r="CH126" s="28"/>
      <c r="CI126" s="41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DB126" s="5"/>
      <c r="DC126"/>
      <c r="DD126"/>
      <c r="DE126" s="86"/>
      <c r="DF126"/>
      <c r="DG126"/>
      <c r="DH126"/>
      <c r="DI126" s="37"/>
      <c r="DJ126" s="39"/>
      <c r="DK126"/>
      <c r="DL126"/>
      <c r="DM126"/>
      <c r="DN126"/>
      <c r="DO126"/>
      <c r="DP126"/>
      <c r="DQ126"/>
      <c r="DR126"/>
      <c r="DS126"/>
      <c r="DT126" s="22">
        <v>19</v>
      </c>
      <c r="DU126" s="18" t="str">
        <f t="shared" si="416"/>
        <v>2</v>
      </c>
      <c r="DV126" s="18" t="str">
        <f t="shared" ref="DV126:DV129" si="419">"1"</f>
        <v>1</v>
      </c>
      <c r="DW126" s="7"/>
      <c r="DX126" s="18">
        <v>4</v>
      </c>
      <c r="DY126" s="18">
        <v>9</v>
      </c>
      <c r="DZ126" s="18" t="s">
        <v>6</v>
      </c>
      <c r="EA126" s="18" t="s">
        <v>7</v>
      </c>
      <c r="EB126" s="18" t="s">
        <v>11</v>
      </c>
      <c r="EC126" s="20">
        <v>10</v>
      </c>
      <c r="ED126" s="10">
        <f t="shared" ca="1" si="257"/>
        <v>22</v>
      </c>
      <c r="EE126" s="21"/>
      <c r="EF126" s="21"/>
    </row>
    <row r="127" spans="1:136" x14ac:dyDescent="0.2">
      <c r="A127" s="79"/>
      <c r="B127" s="28"/>
      <c r="C127" s="41"/>
      <c r="D127" s="40"/>
      <c r="E127" s="41"/>
      <c r="F127" s="40"/>
      <c r="M127" s="151"/>
      <c r="N127" s="151"/>
      <c r="P127" s="153"/>
      <c r="Q127" s="159"/>
      <c r="R127" s="151"/>
      <c r="S127" s="161" t="str">
        <f t="shared" si="407"/>
        <v>N</v>
      </c>
      <c r="T127" s="28"/>
      <c r="U127" s="137"/>
      <c r="V127" s="40"/>
      <c r="W127" s="40"/>
      <c r="X127" s="124" t="str">
        <f t="shared" si="413"/>
        <v/>
      </c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  <c r="AY127" s="40"/>
      <c r="AZ127" s="40"/>
      <c r="BA127" s="28"/>
      <c r="BB127" s="28"/>
      <c r="BC127" s="40"/>
      <c r="BD127" s="40"/>
      <c r="BE127" s="40"/>
      <c r="BF127" s="40"/>
      <c r="BG127" s="40"/>
      <c r="BH127" s="40"/>
      <c r="BI127" s="40"/>
      <c r="BJ127" s="40"/>
      <c r="BK127" s="40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40"/>
      <c r="BX127" s="40"/>
      <c r="BY127" s="40"/>
      <c r="BZ127" s="40"/>
      <c r="CA127" s="40"/>
      <c r="CB127" s="40"/>
      <c r="CC127" s="40"/>
      <c r="CD127" s="40"/>
      <c r="CE127" s="40"/>
      <c r="CF127" s="40"/>
      <c r="CG127" s="28"/>
      <c r="CH127" s="28"/>
      <c r="CI127" s="41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DB127" s="5"/>
      <c r="DC127"/>
      <c r="DD127"/>
      <c r="DE127" s="86"/>
      <c r="DF127"/>
      <c r="DG127"/>
      <c r="DH127"/>
      <c r="DI127" s="37"/>
      <c r="DJ127" s="39"/>
      <c r="DK127"/>
      <c r="DL127"/>
      <c r="DM127"/>
      <c r="DN127"/>
      <c r="DO127"/>
      <c r="DP127"/>
      <c r="DQ127"/>
      <c r="DR127"/>
      <c r="DS127"/>
      <c r="DT127" s="22">
        <v>20</v>
      </c>
      <c r="DU127" s="18" t="str">
        <f t="shared" si="416"/>
        <v>2</v>
      </c>
      <c r="DV127" s="18" t="str">
        <f t="shared" si="416"/>
        <v>2</v>
      </c>
      <c r="DW127" s="7"/>
      <c r="DX127" s="18">
        <v>4</v>
      </c>
      <c r="DY127" s="18">
        <v>0</v>
      </c>
      <c r="DZ127" s="18" t="s">
        <v>6</v>
      </c>
      <c r="EA127" s="18" t="s">
        <v>12</v>
      </c>
      <c r="EB127" s="18" t="s">
        <v>8</v>
      </c>
      <c r="EC127" s="20">
        <v>11</v>
      </c>
      <c r="ED127" s="10">
        <f t="shared" ca="1" si="257"/>
        <v>33</v>
      </c>
      <c r="EE127" s="21"/>
      <c r="EF127" s="21"/>
    </row>
    <row r="128" spans="1:136" x14ac:dyDescent="0.2">
      <c r="A128" s="79"/>
      <c r="B128" s="28"/>
      <c r="C128" s="41"/>
      <c r="D128" s="40"/>
      <c r="E128" s="41"/>
      <c r="F128" s="40"/>
      <c r="M128" s="151"/>
      <c r="N128" s="151"/>
      <c r="P128" s="153"/>
      <c r="Q128" s="159"/>
      <c r="R128" s="151"/>
      <c r="S128" s="161" t="str">
        <f t="shared" si="407"/>
        <v>N</v>
      </c>
      <c r="T128" s="28"/>
      <c r="U128" s="137"/>
      <c r="V128" s="40"/>
      <c r="W128" s="40"/>
      <c r="X128" s="124" t="str">
        <f t="shared" si="413"/>
        <v/>
      </c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  <c r="AY128" s="40"/>
      <c r="AZ128" s="40"/>
      <c r="BA128" s="28"/>
      <c r="BB128" s="28"/>
      <c r="BC128" s="40"/>
      <c r="BD128" s="40"/>
      <c r="BE128" s="40"/>
      <c r="BF128" s="40"/>
      <c r="BG128" s="40"/>
      <c r="BH128" s="40"/>
      <c r="BI128" s="40"/>
      <c r="BJ128" s="40"/>
      <c r="BK128" s="40"/>
      <c r="BL128" s="40"/>
      <c r="BM128" s="40"/>
      <c r="BN128" s="40"/>
      <c r="BO128" s="40"/>
      <c r="BP128" s="40"/>
      <c r="BQ128" s="40"/>
      <c r="BR128" s="40"/>
      <c r="BS128" s="40"/>
      <c r="BT128" s="40"/>
      <c r="BU128" s="40"/>
      <c r="BV128" s="40"/>
      <c r="BW128" s="40"/>
      <c r="BX128" s="40"/>
      <c r="BY128" s="40"/>
      <c r="BZ128" s="40"/>
      <c r="CA128" s="40"/>
      <c r="CB128" s="40"/>
      <c r="CC128" s="40"/>
      <c r="CD128" s="40"/>
      <c r="CE128" s="40"/>
      <c r="CF128" s="40"/>
      <c r="CG128" s="28"/>
      <c r="CH128" s="28"/>
      <c r="CI128" s="41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DB128" s="5"/>
      <c r="DC128"/>
      <c r="DD128"/>
      <c r="DE128" s="86"/>
      <c r="DF128"/>
      <c r="DG128"/>
      <c r="DH128"/>
      <c r="DI128" s="37"/>
      <c r="DJ128"/>
      <c r="DK128"/>
      <c r="DL128"/>
      <c r="DM128"/>
      <c r="DN128"/>
      <c r="DO128"/>
      <c r="DP128"/>
      <c r="DQ128"/>
      <c r="DR128"/>
      <c r="DS128"/>
      <c r="DT128" s="22">
        <v>21</v>
      </c>
      <c r="DU128" s="18" t="str">
        <f t="shared" si="416"/>
        <v>2</v>
      </c>
      <c r="DV128" s="18" t="str">
        <f t="shared" ref="DV128" si="420">"3"</f>
        <v>3</v>
      </c>
      <c r="DW128" s="7"/>
      <c r="DX128" s="18">
        <v>4</v>
      </c>
      <c r="DY128" s="18">
        <v>1</v>
      </c>
      <c r="DZ128" s="18" t="s">
        <v>6</v>
      </c>
      <c r="EA128" s="18" t="s">
        <v>7</v>
      </c>
      <c r="EB128" s="18" t="s">
        <v>11</v>
      </c>
      <c r="EC128" s="20">
        <v>12</v>
      </c>
      <c r="ED128" s="10">
        <f t="shared" ca="1" si="257"/>
        <v>23</v>
      </c>
      <c r="EE128" s="21"/>
      <c r="EF128" s="21"/>
    </row>
    <row r="129" spans="1:136" x14ac:dyDescent="0.2">
      <c r="A129" s="79"/>
      <c r="B129" s="28"/>
      <c r="C129" s="41"/>
      <c r="D129" s="40"/>
      <c r="E129" s="41"/>
      <c r="F129" s="40"/>
      <c r="M129" s="151"/>
      <c r="N129" s="151"/>
      <c r="P129" s="153"/>
      <c r="Q129" s="159"/>
      <c r="R129" s="151"/>
      <c r="S129" s="161" t="str">
        <f t="shared" si="407"/>
        <v>N</v>
      </c>
      <c r="T129" s="28"/>
      <c r="U129" s="137"/>
      <c r="V129" s="40"/>
      <c r="W129" s="40"/>
      <c r="X129" s="124" t="str">
        <f t="shared" si="413"/>
        <v/>
      </c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28"/>
      <c r="BB129" s="28"/>
      <c r="BC129" s="40"/>
      <c r="BD129" s="40"/>
      <c r="BE129" s="40"/>
      <c r="BF129" s="40"/>
      <c r="BG129" s="40"/>
      <c r="BH129" s="40"/>
      <c r="BI129" s="40"/>
      <c r="BJ129" s="40"/>
      <c r="BK129" s="40"/>
      <c r="BL129" s="40"/>
      <c r="BM129" s="40"/>
      <c r="BN129" s="40"/>
      <c r="BO129" s="40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40"/>
      <c r="CA129" s="40"/>
      <c r="CB129" s="40"/>
      <c r="CC129" s="40"/>
      <c r="CD129" s="40"/>
      <c r="CE129" s="40"/>
      <c r="CF129" s="40"/>
      <c r="CG129" s="28"/>
      <c r="CH129" s="28"/>
      <c r="CI129" s="41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DB129" s="5"/>
      <c r="DC129"/>
      <c r="DD129"/>
      <c r="DE129" s="86"/>
      <c r="DF129"/>
      <c r="DG129"/>
      <c r="DH129"/>
      <c r="DI129" s="37"/>
      <c r="DJ129"/>
      <c r="DK129"/>
      <c r="DL129"/>
      <c r="DM129"/>
      <c r="DN129"/>
      <c r="DO129"/>
      <c r="DP129"/>
      <c r="DQ129"/>
      <c r="DR129"/>
      <c r="DS129"/>
      <c r="DT129" s="22">
        <v>22</v>
      </c>
      <c r="DU129" s="18" t="str">
        <f t="shared" si="416"/>
        <v>2</v>
      </c>
      <c r="DV129" s="18" t="str">
        <f t="shared" si="419"/>
        <v>1</v>
      </c>
      <c r="DW129" s="7"/>
      <c r="DX129" s="18">
        <v>4</v>
      </c>
      <c r="DY129" s="18">
        <v>2</v>
      </c>
      <c r="DZ129" s="18" t="s">
        <v>6</v>
      </c>
      <c r="EA129" s="18" t="s">
        <v>12</v>
      </c>
      <c r="EB129" s="18" t="s">
        <v>8</v>
      </c>
      <c r="EC129" s="20">
        <v>10</v>
      </c>
      <c r="ED129" s="10">
        <f t="shared" ca="1" si="257"/>
        <v>12</v>
      </c>
      <c r="EE129" s="21"/>
      <c r="EF129" s="21"/>
    </row>
    <row r="130" spans="1:136" x14ac:dyDescent="0.2">
      <c r="A130" s="79"/>
      <c r="B130" s="28"/>
      <c r="C130" s="41"/>
      <c r="D130" s="40"/>
      <c r="E130" s="41"/>
      <c r="F130" s="40"/>
      <c r="M130" s="151"/>
      <c r="N130" s="151"/>
      <c r="P130" s="153"/>
      <c r="Q130" s="159"/>
      <c r="R130" s="151"/>
      <c r="S130" s="161" t="str">
        <f t="shared" si="407"/>
        <v>N</v>
      </c>
      <c r="T130" s="28"/>
      <c r="U130" s="137"/>
      <c r="V130" s="40"/>
      <c r="W130" s="40"/>
      <c r="X130" s="124" t="str">
        <f t="shared" si="413"/>
        <v/>
      </c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  <c r="AY130" s="40"/>
      <c r="AZ130" s="40"/>
      <c r="BA130" s="28"/>
      <c r="BB130" s="28"/>
      <c r="BC130" s="40"/>
      <c r="BD130" s="40"/>
      <c r="BE130" s="40"/>
      <c r="BF130" s="40"/>
      <c r="BG130" s="40"/>
      <c r="BH130" s="40"/>
      <c r="BI130" s="40"/>
      <c r="BJ130" s="40"/>
      <c r="BK130" s="40"/>
      <c r="BL130" s="40"/>
      <c r="BM130" s="40"/>
      <c r="BN130" s="40"/>
      <c r="BO130" s="40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40"/>
      <c r="CA130" s="40"/>
      <c r="CB130" s="40"/>
      <c r="CC130" s="40"/>
      <c r="CD130" s="40"/>
      <c r="CE130" s="40"/>
      <c r="CF130" s="40"/>
      <c r="CG130" s="28"/>
      <c r="CH130" s="28"/>
      <c r="CI130" s="41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DB130" s="5"/>
      <c r="DC130"/>
      <c r="DD130"/>
      <c r="DE130" s="86"/>
      <c r="DF130"/>
      <c r="DG130"/>
      <c r="DH130"/>
      <c r="DI130" s="37"/>
      <c r="DJ130"/>
      <c r="DK130"/>
      <c r="DL130"/>
      <c r="DM130"/>
      <c r="DN130"/>
      <c r="DO130"/>
      <c r="DP130"/>
      <c r="DQ130"/>
      <c r="DR130"/>
      <c r="DS130"/>
      <c r="DT130" s="22">
        <v>23</v>
      </c>
      <c r="DU130" s="18" t="str">
        <f t="shared" si="416"/>
        <v>2</v>
      </c>
      <c r="DV130" s="18" t="str">
        <f t="shared" si="416"/>
        <v>2</v>
      </c>
      <c r="DW130" s="7"/>
      <c r="DX130" s="18">
        <v>4</v>
      </c>
      <c r="DY130" s="18">
        <v>3</v>
      </c>
      <c r="DZ130" s="18" t="s">
        <v>6</v>
      </c>
      <c r="EA130" s="18" t="s">
        <v>7</v>
      </c>
      <c r="EB130" s="18" t="s">
        <v>11</v>
      </c>
      <c r="EC130" s="20">
        <v>11</v>
      </c>
      <c r="ED130" s="10">
        <f t="shared" ca="1" si="257"/>
        <v>6</v>
      </c>
      <c r="EE130" s="21"/>
      <c r="EF130" s="21"/>
    </row>
    <row r="131" spans="1:136" x14ac:dyDescent="0.2">
      <c r="A131" s="79"/>
      <c r="B131" s="28"/>
      <c r="C131" s="41"/>
      <c r="D131" s="40"/>
      <c r="E131" s="41"/>
      <c r="F131" s="40"/>
      <c r="M131" s="151"/>
      <c r="N131" s="151"/>
      <c r="P131" s="153"/>
      <c r="Q131" s="159"/>
      <c r="R131" s="151"/>
      <c r="S131" s="161" t="str">
        <f t="shared" si="407"/>
        <v>N</v>
      </c>
      <c r="T131" s="28"/>
      <c r="U131" s="137"/>
      <c r="V131" s="40"/>
      <c r="W131" s="40"/>
      <c r="X131" s="124" t="str">
        <f t="shared" si="413"/>
        <v/>
      </c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28"/>
      <c r="BB131" s="28"/>
      <c r="BC131" s="40"/>
      <c r="BD131" s="40"/>
      <c r="BE131" s="40"/>
      <c r="BF131" s="40"/>
      <c r="BG131" s="40"/>
      <c r="BH131" s="40"/>
      <c r="BI131" s="40"/>
      <c r="BJ131" s="40"/>
      <c r="BK131" s="40"/>
      <c r="BL131" s="40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40"/>
      <c r="CA131" s="40"/>
      <c r="CB131" s="40"/>
      <c r="CC131" s="40"/>
      <c r="CD131" s="40"/>
      <c r="CE131" s="40"/>
      <c r="CF131" s="40"/>
      <c r="CG131" s="28"/>
      <c r="CH131" s="28"/>
      <c r="CI131" s="41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DB131" s="5"/>
      <c r="DC131"/>
      <c r="DD131"/>
      <c r="DE131" s="86"/>
      <c r="DF131"/>
      <c r="DG131"/>
      <c r="DH131"/>
      <c r="DI131" s="37"/>
      <c r="DJ131"/>
      <c r="DK131"/>
      <c r="DL131"/>
      <c r="DM131"/>
      <c r="DN131"/>
      <c r="DO131"/>
      <c r="DP131"/>
      <c r="DQ131"/>
      <c r="DR131"/>
      <c r="DS131"/>
      <c r="DT131" s="22">
        <v>24</v>
      </c>
      <c r="DU131" s="18" t="str">
        <f t="shared" si="416"/>
        <v>2</v>
      </c>
      <c r="DV131" s="18" t="str">
        <f t="shared" ref="DV131" si="421">"3"</f>
        <v>3</v>
      </c>
      <c r="DW131" s="7"/>
      <c r="DX131" s="18">
        <v>4</v>
      </c>
      <c r="DY131" s="18">
        <v>4</v>
      </c>
      <c r="DZ131" s="18" t="s">
        <v>6</v>
      </c>
      <c r="EA131" s="18" t="s">
        <v>12</v>
      </c>
      <c r="EB131" s="18" t="s">
        <v>8</v>
      </c>
      <c r="EC131" s="20">
        <v>12</v>
      </c>
      <c r="ED131" s="10">
        <f t="shared" ca="1" si="257"/>
        <v>17</v>
      </c>
      <c r="EE131" s="21"/>
      <c r="EF131" s="21"/>
    </row>
    <row r="132" spans="1:136" x14ac:dyDescent="0.2">
      <c r="A132" s="79"/>
      <c r="B132" s="28"/>
      <c r="C132" s="41"/>
      <c r="D132" s="40"/>
      <c r="E132" s="41"/>
      <c r="F132" s="40"/>
      <c r="M132" s="151"/>
      <c r="N132" s="151"/>
      <c r="P132" s="153"/>
      <c r="Q132" s="159"/>
      <c r="R132" s="151"/>
      <c r="S132" s="161" t="str">
        <f t="shared" si="407"/>
        <v>N</v>
      </c>
      <c r="T132" s="28"/>
      <c r="U132" s="137"/>
      <c r="V132" s="40"/>
      <c r="W132" s="40"/>
      <c r="X132" s="124" t="str">
        <f t="shared" si="413"/>
        <v/>
      </c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  <c r="AY132" s="40"/>
      <c r="AZ132" s="40"/>
      <c r="BA132" s="28"/>
      <c r="BB132" s="28"/>
      <c r="BC132" s="40"/>
      <c r="BD132" s="40"/>
      <c r="BE132" s="40"/>
      <c r="BF132" s="40"/>
      <c r="BG132" s="40"/>
      <c r="BH132" s="40"/>
      <c r="BI132" s="40"/>
      <c r="BJ132" s="40"/>
      <c r="BK132" s="40"/>
      <c r="BL132" s="40"/>
      <c r="BM132" s="40"/>
      <c r="BN132" s="40"/>
      <c r="BO132" s="40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40"/>
      <c r="CA132" s="40"/>
      <c r="CB132" s="40"/>
      <c r="CC132" s="40"/>
      <c r="CD132" s="40"/>
      <c r="CE132" s="40"/>
      <c r="CF132" s="40"/>
      <c r="CG132" s="28"/>
      <c r="CH132" s="28"/>
      <c r="CI132" s="41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DB132" s="5"/>
      <c r="DC132"/>
      <c r="DD132"/>
      <c r="DE132" s="86"/>
      <c r="DF132"/>
      <c r="DG132"/>
      <c r="DH132"/>
      <c r="DI132" s="37"/>
      <c r="DJ132"/>
      <c r="DK132"/>
      <c r="DL132"/>
      <c r="DM132"/>
      <c r="DN132"/>
      <c r="DO132"/>
      <c r="DP132"/>
      <c r="DQ132"/>
      <c r="DR132"/>
      <c r="DS132"/>
      <c r="DT132" s="22">
        <v>25</v>
      </c>
      <c r="DU132" s="18" t="str">
        <f t="shared" ref="DU132:DV143" si="422">"3"</f>
        <v>3</v>
      </c>
      <c r="DV132" s="18" t="str">
        <f t="shared" ref="DV132:DV135" si="423">"1"</f>
        <v>1</v>
      </c>
      <c r="DW132" s="7"/>
      <c r="DX132" s="18">
        <v>5</v>
      </c>
      <c r="DY132" s="18">
        <v>5</v>
      </c>
      <c r="DZ132" s="18" t="s">
        <v>6</v>
      </c>
      <c r="EA132" s="18" t="s">
        <v>7</v>
      </c>
      <c r="EB132" s="18" t="s">
        <v>11</v>
      </c>
      <c r="EC132" s="20">
        <v>13</v>
      </c>
      <c r="ED132" s="10">
        <f t="shared" ca="1" si="257"/>
        <v>21</v>
      </c>
      <c r="EE132" s="21"/>
      <c r="EF132" s="21"/>
    </row>
    <row r="133" spans="1:136" x14ac:dyDescent="0.2">
      <c r="A133" s="79"/>
      <c r="B133" s="28"/>
      <c r="C133" s="41"/>
      <c r="D133" s="40"/>
      <c r="E133" s="41"/>
      <c r="F133" s="40"/>
      <c r="M133" s="151"/>
      <c r="N133" s="151"/>
      <c r="P133" s="153"/>
      <c r="Q133" s="159"/>
      <c r="R133" s="151"/>
      <c r="S133" s="161" t="str">
        <f t="shared" si="407"/>
        <v>N</v>
      </c>
      <c r="T133" s="28"/>
      <c r="U133" s="137"/>
      <c r="V133" s="40"/>
      <c r="W133" s="40"/>
      <c r="X133" s="124" t="str">
        <f t="shared" si="413"/>
        <v/>
      </c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  <c r="AY133" s="40"/>
      <c r="AZ133" s="40"/>
      <c r="BA133" s="28"/>
      <c r="BB133" s="28"/>
      <c r="BC133" s="40"/>
      <c r="BD133" s="40"/>
      <c r="BE133" s="40"/>
      <c r="BF133" s="40"/>
      <c r="BG133" s="40"/>
      <c r="BH133" s="40"/>
      <c r="BI133" s="40"/>
      <c r="BJ133" s="40"/>
      <c r="BK133" s="40"/>
      <c r="BL133" s="40"/>
      <c r="BM133" s="40"/>
      <c r="BN133" s="40"/>
      <c r="BO133" s="40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40"/>
      <c r="CA133" s="40"/>
      <c r="CB133" s="40"/>
      <c r="CC133" s="40"/>
      <c r="CD133" s="40"/>
      <c r="CE133" s="40"/>
      <c r="CF133" s="40"/>
      <c r="CG133" s="28"/>
      <c r="CH133" s="28"/>
      <c r="CI133" s="41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DB133" s="5"/>
      <c r="DC133"/>
      <c r="DD133"/>
      <c r="DE133" s="86"/>
      <c r="DF133"/>
      <c r="DG133"/>
      <c r="DH133"/>
      <c r="DI133" s="37"/>
      <c r="DJ133"/>
      <c r="DK133"/>
      <c r="DL133"/>
      <c r="DM133"/>
      <c r="DN133"/>
      <c r="DO133"/>
      <c r="DP133"/>
      <c r="DQ133"/>
      <c r="DR133"/>
      <c r="DS133"/>
      <c r="DT133" s="22">
        <v>26</v>
      </c>
      <c r="DU133" s="18" t="str">
        <f t="shared" si="422"/>
        <v>3</v>
      </c>
      <c r="DV133" s="18" t="str">
        <f t="shared" ref="DV133" si="424">"2"</f>
        <v>2</v>
      </c>
      <c r="DW133" s="7"/>
      <c r="DX133" s="18">
        <v>5</v>
      </c>
      <c r="DY133" s="18">
        <v>6</v>
      </c>
      <c r="DZ133" s="18" t="s">
        <v>6</v>
      </c>
      <c r="EA133" s="18" t="s">
        <v>12</v>
      </c>
      <c r="EB133" s="18" t="s">
        <v>8</v>
      </c>
      <c r="EC133" s="20">
        <v>14</v>
      </c>
      <c r="ED133" s="10">
        <f t="shared" ref="ED133:ED196" ca="1" si="425">IF($A$2="no",INT(RAND()*36+1),INT(RAND()*37))</f>
        <v>4</v>
      </c>
      <c r="EE133" s="21"/>
      <c r="EF133" s="21"/>
    </row>
    <row r="134" spans="1:136" x14ac:dyDescent="0.2">
      <c r="A134" s="79"/>
      <c r="B134" s="28"/>
      <c r="C134" s="41"/>
      <c r="D134" s="40"/>
      <c r="E134" s="41"/>
      <c r="F134" s="40"/>
      <c r="M134" s="151"/>
      <c r="N134" s="151"/>
      <c r="P134" s="153"/>
      <c r="Q134" s="159"/>
      <c r="R134" s="151"/>
      <c r="S134" s="161" t="str">
        <f t="shared" si="407"/>
        <v>N</v>
      </c>
      <c r="T134" s="28"/>
      <c r="U134" s="137"/>
      <c r="V134" s="40"/>
      <c r="W134" s="40"/>
      <c r="X134" s="124" t="str">
        <f t="shared" si="413"/>
        <v/>
      </c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  <c r="AY134" s="40"/>
      <c r="AZ134" s="40"/>
      <c r="BA134" s="28"/>
      <c r="BB134" s="28"/>
      <c r="BC134" s="40"/>
      <c r="BD134" s="40"/>
      <c r="BE134" s="40"/>
      <c r="BF134" s="40"/>
      <c r="BG134" s="40"/>
      <c r="BH134" s="40"/>
      <c r="BI134" s="40"/>
      <c r="BJ134" s="40"/>
      <c r="BK134" s="40"/>
      <c r="BL134" s="40"/>
      <c r="BM134" s="40"/>
      <c r="BN134" s="40"/>
      <c r="BO134" s="40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40"/>
      <c r="CA134" s="40"/>
      <c r="CB134" s="40"/>
      <c r="CC134" s="40"/>
      <c r="CD134" s="40"/>
      <c r="CE134" s="40"/>
      <c r="CF134" s="40"/>
      <c r="CG134" s="28"/>
      <c r="CH134" s="28"/>
      <c r="CI134" s="41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DB134" s="5"/>
      <c r="DC134"/>
      <c r="DD134"/>
      <c r="DE134" s="86"/>
      <c r="DF134"/>
      <c r="DG134"/>
      <c r="DH134"/>
      <c r="DI134" s="37"/>
      <c r="DJ134"/>
      <c r="DK134"/>
      <c r="DL134"/>
      <c r="DM134"/>
      <c r="DN134"/>
      <c r="DO134"/>
      <c r="DP134"/>
      <c r="DQ134"/>
      <c r="DR134"/>
      <c r="DS134"/>
      <c r="DT134" s="22">
        <v>27</v>
      </c>
      <c r="DU134" s="18" t="str">
        <f t="shared" si="422"/>
        <v>3</v>
      </c>
      <c r="DV134" s="18" t="str">
        <f t="shared" si="422"/>
        <v>3</v>
      </c>
      <c r="DW134" s="7"/>
      <c r="DX134" s="18">
        <v>5</v>
      </c>
      <c r="DY134" s="18">
        <v>7</v>
      </c>
      <c r="DZ134" s="18" t="s">
        <v>6</v>
      </c>
      <c r="EA134" s="18" t="s">
        <v>7</v>
      </c>
      <c r="EB134" s="18" t="s">
        <v>11</v>
      </c>
      <c r="EC134" s="20">
        <v>15</v>
      </c>
      <c r="ED134" s="10">
        <f t="shared" ca="1" si="425"/>
        <v>35</v>
      </c>
      <c r="EE134" s="21"/>
      <c r="EF134" s="21"/>
    </row>
    <row r="135" spans="1:136" x14ac:dyDescent="0.2">
      <c r="A135" s="79"/>
      <c r="B135" s="28"/>
      <c r="C135" s="41"/>
      <c r="D135" s="40"/>
      <c r="E135" s="41"/>
      <c r="F135" s="40"/>
      <c r="M135" s="151"/>
      <c r="N135" s="151"/>
      <c r="P135" s="153"/>
      <c r="Q135" s="159"/>
      <c r="R135" s="151"/>
      <c r="S135" s="161" t="str">
        <f t="shared" si="407"/>
        <v>N</v>
      </c>
      <c r="T135" s="28"/>
      <c r="U135" s="137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28"/>
      <c r="BB135" s="28"/>
      <c r="BC135" s="40"/>
      <c r="BD135" s="40"/>
      <c r="BE135" s="40"/>
      <c r="BF135" s="40"/>
      <c r="BG135" s="40"/>
      <c r="BH135" s="40"/>
      <c r="BI135" s="40"/>
      <c r="BJ135" s="40"/>
      <c r="BK135" s="40"/>
      <c r="BL135" s="40"/>
      <c r="BM135" s="40"/>
      <c r="BN135" s="40"/>
      <c r="BO135" s="40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40"/>
      <c r="CA135" s="40"/>
      <c r="CB135" s="40"/>
      <c r="CC135" s="40"/>
      <c r="CD135" s="40"/>
      <c r="CE135" s="40"/>
      <c r="CF135" s="40"/>
      <c r="CG135" s="28"/>
      <c r="CH135" s="28"/>
      <c r="CI135" s="41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DB135" s="5"/>
      <c r="DC135"/>
      <c r="DD135"/>
      <c r="DE135" s="86"/>
      <c r="DF135"/>
      <c r="DG135"/>
      <c r="DH135"/>
      <c r="DI135" s="37"/>
      <c r="DJ135"/>
      <c r="DK135"/>
      <c r="DL135"/>
      <c r="DM135"/>
      <c r="DN135"/>
      <c r="DO135"/>
      <c r="DP135"/>
      <c r="DQ135"/>
      <c r="DR135"/>
      <c r="DS135"/>
      <c r="DT135" s="22">
        <v>28</v>
      </c>
      <c r="DU135" s="18" t="str">
        <f t="shared" si="422"/>
        <v>3</v>
      </c>
      <c r="DV135" s="18" t="str">
        <f t="shared" si="423"/>
        <v>1</v>
      </c>
      <c r="DW135" s="7"/>
      <c r="DX135" s="18">
        <v>5</v>
      </c>
      <c r="DY135" s="18">
        <v>8</v>
      </c>
      <c r="DZ135" s="18" t="s">
        <v>6</v>
      </c>
      <c r="EA135" s="18" t="s">
        <v>12</v>
      </c>
      <c r="EB135" s="18" t="s">
        <v>8</v>
      </c>
      <c r="EC135" s="20">
        <v>13</v>
      </c>
      <c r="ED135" s="10">
        <f t="shared" ca="1" si="425"/>
        <v>24</v>
      </c>
      <c r="EE135" s="21"/>
      <c r="EF135" s="21"/>
    </row>
    <row r="136" spans="1:136" x14ac:dyDescent="0.2">
      <c r="A136" s="79"/>
      <c r="B136" s="28"/>
      <c r="C136" s="41"/>
      <c r="D136" s="40"/>
      <c r="E136" s="41"/>
      <c r="F136" s="40"/>
      <c r="M136" s="151"/>
      <c r="N136" s="151"/>
      <c r="P136" s="153"/>
      <c r="Q136" s="159"/>
      <c r="R136" s="151"/>
      <c r="S136" s="161" t="str">
        <f t="shared" si="407"/>
        <v>N</v>
      </c>
      <c r="T136" s="28"/>
      <c r="U136" s="137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  <c r="AY136" s="40"/>
      <c r="AZ136" s="40"/>
      <c r="BA136" s="28"/>
      <c r="BB136" s="28"/>
      <c r="BC136" s="40"/>
      <c r="BD136" s="40"/>
      <c r="BE136" s="40"/>
      <c r="BF136" s="40"/>
      <c r="BG136" s="40"/>
      <c r="BH136" s="40"/>
      <c r="BI136" s="40"/>
      <c r="BJ136" s="40"/>
      <c r="BK136" s="40"/>
      <c r="BL136" s="40"/>
      <c r="BM136" s="40"/>
      <c r="BN136" s="40"/>
      <c r="BO136" s="40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40"/>
      <c r="CA136" s="40"/>
      <c r="CB136" s="40"/>
      <c r="CC136" s="40"/>
      <c r="CD136" s="40"/>
      <c r="CE136" s="40"/>
      <c r="CF136" s="40"/>
      <c r="CG136" s="28"/>
      <c r="CH136" s="28"/>
      <c r="CI136" s="41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DB136" s="5"/>
      <c r="DC136"/>
      <c r="DD136"/>
      <c r="DE136" s="86"/>
      <c r="DF136"/>
      <c r="DG136"/>
      <c r="DH136"/>
      <c r="DI136" s="37"/>
      <c r="DJ136"/>
      <c r="DK136"/>
      <c r="DL136"/>
      <c r="DM136"/>
      <c r="DN136"/>
      <c r="DO136"/>
      <c r="DP136"/>
      <c r="DQ136"/>
      <c r="DR136"/>
      <c r="DS136"/>
      <c r="DT136" s="22">
        <v>29</v>
      </c>
      <c r="DU136" s="18" t="str">
        <f t="shared" si="422"/>
        <v>3</v>
      </c>
      <c r="DV136" s="18" t="str">
        <f t="shared" ref="DV136" si="426">"2"</f>
        <v>2</v>
      </c>
      <c r="DW136" s="7"/>
      <c r="DX136" s="18">
        <v>5</v>
      </c>
      <c r="DY136" s="18">
        <v>9</v>
      </c>
      <c r="DZ136" s="18" t="s">
        <v>6</v>
      </c>
      <c r="EA136" s="18" t="s">
        <v>12</v>
      </c>
      <c r="EB136" s="18" t="s">
        <v>11</v>
      </c>
      <c r="EC136" s="20">
        <v>14</v>
      </c>
      <c r="ED136" s="10">
        <f t="shared" ca="1" si="425"/>
        <v>2</v>
      </c>
      <c r="EE136" s="21"/>
      <c r="EF136" s="21"/>
    </row>
    <row r="137" spans="1:136" x14ac:dyDescent="0.2">
      <c r="A137" s="79"/>
      <c r="B137" s="28"/>
      <c r="C137" s="41"/>
      <c r="D137" s="40"/>
      <c r="E137" s="41"/>
      <c r="F137" s="40"/>
      <c r="M137" s="151"/>
      <c r="N137" s="151"/>
      <c r="P137" s="153"/>
      <c r="Q137" s="159"/>
      <c r="R137" s="151"/>
      <c r="S137" s="151"/>
      <c r="T137" s="28"/>
      <c r="U137" s="137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28"/>
      <c r="BB137" s="28"/>
      <c r="BC137" s="40"/>
      <c r="BD137" s="40"/>
      <c r="BE137" s="40"/>
      <c r="BF137" s="40"/>
      <c r="BG137" s="40"/>
      <c r="BH137" s="40"/>
      <c r="BI137" s="41"/>
      <c r="BJ137" s="41"/>
      <c r="BK137" s="41"/>
      <c r="BL137" s="41"/>
      <c r="BM137" s="41"/>
      <c r="BN137" s="41"/>
      <c r="BO137" s="41"/>
      <c r="BP137" s="41"/>
      <c r="BQ137" s="41"/>
      <c r="BR137" s="40"/>
      <c r="BS137" s="40"/>
      <c r="BT137" s="40"/>
      <c r="BU137" s="41"/>
      <c r="BV137" s="41"/>
      <c r="BW137" s="41"/>
      <c r="BX137" s="41"/>
      <c r="BY137" s="41"/>
      <c r="BZ137" s="41"/>
      <c r="CA137" s="41"/>
      <c r="CB137" s="41"/>
      <c r="CC137" s="41"/>
      <c r="CD137" s="41"/>
      <c r="CE137" s="41"/>
      <c r="CF137" s="41"/>
      <c r="CG137" s="28"/>
      <c r="CH137" s="28"/>
      <c r="CI137" s="41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DB137" s="5"/>
      <c r="DC137"/>
      <c r="DD137"/>
      <c r="DE137" s="86"/>
      <c r="DF137"/>
      <c r="DG137"/>
      <c r="DH137"/>
      <c r="DI137" s="37"/>
      <c r="DJ137"/>
      <c r="DK137"/>
      <c r="DL137"/>
      <c r="DM137"/>
      <c r="DN137"/>
      <c r="DO137"/>
      <c r="DP137"/>
      <c r="DQ137"/>
      <c r="DR137"/>
      <c r="DS137"/>
      <c r="DT137" s="22">
        <v>30</v>
      </c>
      <c r="DU137" s="18" t="str">
        <f t="shared" si="422"/>
        <v>3</v>
      </c>
      <c r="DV137" s="18" t="str">
        <f t="shared" si="422"/>
        <v>3</v>
      </c>
      <c r="DW137" s="7"/>
      <c r="DX137" s="18">
        <v>5</v>
      </c>
      <c r="DY137" s="18">
        <v>0</v>
      </c>
      <c r="DZ137" s="18" t="s">
        <v>6</v>
      </c>
      <c r="EA137" s="18" t="s">
        <v>7</v>
      </c>
      <c r="EB137" s="18" t="s">
        <v>8</v>
      </c>
      <c r="EC137" s="20">
        <v>15</v>
      </c>
      <c r="ED137" s="10">
        <f t="shared" ca="1" si="425"/>
        <v>13</v>
      </c>
      <c r="EE137" s="21"/>
      <c r="EF137" s="21"/>
    </row>
    <row r="138" spans="1:136" x14ac:dyDescent="0.2">
      <c r="A138" s="79"/>
      <c r="B138" s="28"/>
      <c r="C138" s="41"/>
      <c r="D138" s="40"/>
      <c r="E138" s="41"/>
      <c r="F138" s="40"/>
      <c r="M138" s="151"/>
      <c r="N138" s="151"/>
      <c r="P138" s="153"/>
      <c r="Q138" s="159"/>
      <c r="R138" s="151"/>
      <c r="S138" s="151"/>
      <c r="T138" s="28"/>
      <c r="U138" s="137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  <c r="AY138" s="40"/>
      <c r="AZ138" s="40"/>
      <c r="BA138" s="28"/>
      <c r="BB138" s="28"/>
      <c r="BC138" s="40"/>
      <c r="BD138" s="40"/>
      <c r="BE138" s="40"/>
      <c r="BF138" s="40"/>
      <c r="BG138" s="40"/>
      <c r="BH138" s="40"/>
      <c r="BI138" s="41"/>
      <c r="BJ138" s="41"/>
      <c r="BK138" s="41"/>
      <c r="BL138" s="41"/>
      <c r="BM138" s="41"/>
      <c r="BN138" s="41"/>
      <c r="BO138" s="41"/>
      <c r="BP138" s="41"/>
      <c r="BQ138" s="41"/>
      <c r="BR138" s="40"/>
      <c r="BS138" s="40"/>
      <c r="BT138" s="40"/>
      <c r="BU138" s="41"/>
      <c r="BV138" s="41"/>
      <c r="BW138" s="41"/>
      <c r="BX138" s="41"/>
      <c r="BY138" s="41"/>
      <c r="BZ138" s="41"/>
      <c r="CA138" s="41"/>
      <c r="CB138" s="41"/>
      <c r="CC138" s="41"/>
      <c r="CD138" s="41"/>
      <c r="CE138" s="41"/>
      <c r="CF138" s="41"/>
      <c r="CG138" s="28"/>
      <c r="CH138" s="28"/>
      <c r="CI138" s="41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DB138" s="5"/>
      <c r="DC138"/>
      <c r="DD138"/>
      <c r="DE138" s="86"/>
      <c r="DF138"/>
      <c r="DG138"/>
      <c r="DH138"/>
      <c r="DI138" s="37"/>
      <c r="DJ138"/>
      <c r="DK138"/>
      <c r="DL138"/>
      <c r="DM138"/>
      <c r="DN138"/>
      <c r="DO138"/>
      <c r="DP138"/>
      <c r="DQ138"/>
      <c r="DR138"/>
      <c r="DS138"/>
      <c r="DT138" s="22">
        <v>31</v>
      </c>
      <c r="DU138" s="18" t="str">
        <f t="shared" si="422"/>
        <v>3</v>
      </c>
      <c r="DV138" s="18" t="str">
        <f t="shared" ref="DV138:DV141" si="427">"1"</f>
        <v>1</v>
      </c>
      <c r="DW138" s="7"/>
      <c r="DX138" s="18">
        <v>6</v>
      </c>
      <c r="DY138" s="18">
        <v>1</v>
      </c>
      <c r="DZ138" s="18" t="s">
        <v>6</v>
      </c>
      <c r="EA138" s="18" t="s">
        <v>12</v>
      </c>
      <c r="EB138" s="18" t="s">
        <v>11</v>
      </c>
      <c r="EC138" s="20">
        <v>16</v>
      </c>
      <c r="ED138" s="10">
        <f t="shared" ca="1" si="425"/>
        <v>35</v>
      </c>
      <c r="EE138" s="21"/>
      <c r="EF138" s="21"/>
    </row>
    <row r="139" spans="1:136" x14ac:dyDescent="0.2">
      <c r="A139" s="79"/>
      <c r="B139" s="28"/>
      <c r="C139" s="41"/>
      <c r="D139" s="40"/>
      <c r="E139" s="41"/>
      <c r="F139" s="40"/>
      <c r="M139" s="151"/>
      <c r="N139" s="151"/>
      <c r="P139" s="153"/>
      <c r="Q139" s="159"/>
      <c r="R139" s="151"/>
      <c r="S139" s="151"/>
      <c r="T139" s="28"/>
      <c r="U139" s="137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  <c r="AY139" s="40"/>
      <c r="AZ139" s="40"/>
      <c r="BA139" s="28"/>
      <c r="BB139" s="28"/>
      <c r="BC139" s="40"/>
      <c r="BD139" s="40"/>
      <c r="BE139" s="40"/>
      <c r="BF139" s="40"/>
      <c r="BG139" s="40"/>
      <c r="BH139" s="40"/>
      <c r="BI139" s="41"/>
      <c r="BJ139" s="41"/>
      <c r="BK139" s="41"/>
      <c r="BL139" s="41"/>
      <c r="BM139" s="41"/>
      <c r="BN139" s="41"/>
      <c r="BO139" s="41"/>
      <c r="BP139" s="41"/>
      <c r="BQ139" s="41"/>
      <c r="BR139" s="40"/>
      <c r="BS139" s="40"/>
      <c r="BT139" s="40"/>
      <c r="BU139" s="41"/>
      <c r="BV139" s="41"/>
      <c r="BW139" s="41"/>
      <c r="BX139" s="41"/>
      <c r="BY139" s="41"/>
      <c r="BZ139" s="41"/>
      <c r="CA139" s="41"/>
      <c r="CB139" s="41"/>
      <c r="CC139" s="41"/>
      <c r="CD139" s="41"/>
      <c r="CE139" s="41"/>
      <c r="CF139" s="41"/>
      <c r="CG139" s="28"/>
      <c r="CH139" s="28"/>
      <c r="CI139" s="41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DB139" s="5"/>
      <c r="DC139"/>
      <c r="DD139"/>
      <c r="DE139" s="86"/>
      <c r="DF139"/>
      <c r="DG139"/>
      <c r="DH139"/>
      <c r="DI139" s="37"/>
      <c r="DJ139"/>
      <c r="DK139"/>
      <c r="DL139"/>
      <c r="DM139"/>
      <c r="DN139"/>
      <c r="DO139"/>
      <c r="DP139"/>
      <c r="DQ139"/>
      <c r="DR139"/>
      <c r="DS139"/>
      <c r="DT139" s="22">
        <v>32</v>
      </c>
      <c r="DU139" s="18" t="str">
        <f t="shared" si="422"/>
        <v>3</v>
      </c>
      <c r="DV139" s="18" t="str">
        <f t="shared" ref="DV139" si="428">"2"</f>
        <v>2</v>
      </c>
      <c r="DW139" s="7"/>
      <c r="DX139" s="18">
        <v>6</v>
      </c>
      <c r="DY139" s="18">
        <v>2</v>
      </c>
      <c r="DZ139" s="18" t="s">
        <v>6</v>
      </c>
      <c r="EA139" s="18" t="s">
        <v>7</v>
      </c>
      <c r="EB139" s="18" t="s">
        <v>8</v>
      </c>
      <c r="EC139" s="20">
        <v>17</v>
      </c>
      <c r="ED139" s="10">
        <f t="shared" ca="1" si="425"/>
        <v>11</v>
      </c>
      <c r="EE139" s="21"/>
      <c r="EF139" s="21"/>
    </row>
    <row r="140" spans="1:136" x14ac:dyDescent="0.2">
      <c r="A140" s="79"/>
      <c r="B140" s="28"/>
      <c r="C140" s="41"/>
      <c r="D140" s="40"/>
      <c r="E140" s="41"/>
      <c r="F140" s="40"/>
      <c r="M140" s="151"/>
      <c r="N140" s="151"/>
      <c r="P140" s="153"/>
      <c r="Q140" s="159"/>
      <c r="R140" s="151"/>
      <c r="S140" s="151"/>
      <c r="T140" s="28"/>
      <c r="U140" s="137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  <c r="AY140" s="40"/>
      <c r="AZ140" s="40"/>
      <c r="BA140" s="28"/>
      <c r="BB140" s="28"/>
      <c r="BC140" s="40"/>
      <c r="BD140" s="40"/>
      <c r="BE140" s="40"/>
      <c r="BF140" s="40"/>
      <c r="BG140" s="40"/>
      <c r="BH140" s="40"/>
      <c r="BI140" s="41"/>
      <c r="BJ140" s="41"/>
      <c r="BK140" s="41"/>
      <c r="BL140" s="41"/>
      <c r="BM140" s="41"/>
      <c r="BN140" s="41"/>
      <c r="BO140" s="41"/>
      <c r="BP140" s="41"/>
      <c r="BQ140" s="41"/>
      <c r="BR140" s="40"/>
      <c r="BS140" s="40"/>
      <c r="BT140" s="40"/>
      <c r="BU140" s="41"/>
      <c r="BV140" s="41"/>
      <c r="BW140" s="41"/>
      <c r="BX140" s="41"/>
      <c r="BY140" s="41"/>
      <c r="BZ140" s="41"/>
      <c r="CA140" s="41"/>
      <c r="CB140" s="41"/>
      <c r="CC140" s="41"/>
      <c r="CD140" s="41"/>
      <c r="CE140" s="41"/>
      <c r="CF140" s="41"/>
      <c r="CG140" s="28"/>
      <c r="CH140" s="28"/>
      <c r="CI140" s="41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DB140" s="5"/>
      <c r="DC140"/>
      <c r="DD140"/>
      <c r="DE140" s="86"/>
      <c r="DF140"/>
      <c r="DG140"/>
      <c r="DH140"/>
      <c r="DI140" s="37"/>
      <c r="DJ140"/>
      <c r="DK140"/>
      <c r="DL140"/>
      <c r="DM140"/>
      <c r="DN140"/>
      <c r="DO140"/>
      <c r="DP140"/>
      <c r="DQ140"/>
      <c r="DR140"/>
      <c r="DS140"/>
      <c r="DT140" s="22">
        <v>33</v>
      </c>
      <c r="DU140" s="18" t="str">
        <f t="shared" si="422"/>
        <v>3</v>
      </c>
      <c r="DV140" s="18" t="str">
        <f t="shared" si="422"/>
        <v>3</v>
      </c>
      <c r="DW140" s="7"/>
      <c r="DX140" s="18">
        <v>6</v>
      </c>
      <c r="DY140" s="18">
        <v>3</v>
      </c>
      <c r="DZ140" s="18" t="s">
        <v>6</v>
      </c>
      <c r="EA140" s="18" t="s">
        <v>12</v>
      </c>
      <c r="EB140" s="18" t="s">
        <v>11</v>
      </c>
      <c r="EC140" s="20">
        <v>18</v>
      </c>
      <c r="ED140" s="10">
        <f t="shared" ca="1" si="425"/>
        <v>9</v>
      </c>
      <c r="EE140" s="21"/>
      <c r="EF140" s="21"/>
    </row>
    <row r="141" spans="1:136" x14ac:dyDescent="0.2">
      <c r="A141" s="79"/>
      <c r="B141" s="28"/>
      <c r="C141" s="41"/>
      <c r="D141" s="40"/>
      <c r="E141" s="41"/>
      <c r="F141" s="40"/>
      <c r="M141" s="151"/>
      <c r="N141" s="151"/>
      <c r="P141" s="153"/>
      <c r="Q141" s="159"/>
      <c r="R141" s="151"/>
      <c r="S141" s="151"/>
      <c r="T141" s="28"/>
      <c r="U141" s="137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28"/>
      <c r="BB141" s="28"/>
      <c r="BC141" s="40"/>
      <c r="BD141" s="40"/>
      <c r="BE141" s="40"/>
      <c r="BF141" s="40"/>
      <c r="BG141" s="40"/>
      <c r="BH141" s="40"/>
      <c r="BI141" s="41"/>
      <c r="BJ141" s="41"/>
      <c r="BK141" s="41"/>
      <c r="BL141" s="41"/>
      <c r="BM141" s="41"/>
      <c r="BN141" s="41"/>
      <c r="BO141" s="41"/>
      <c r="BP141" s="41"/>
      <c r="BQ141" s="41"/>
      <c r="BR141" s="40"/>
      <c r="BS141" s="40"/>
      <c r="BT141" s="40"/>
      <c r="BU141" s="41"/>
      <c r="BV141" s="41"/>
      <c r="BW141" s="41"/>
      <c r="BX141" s="41"/>
      <c r="BY141" s="41"/>
      <c r="BZ141" s="41"/>
      <c r="CA141" s="41"/>
      <c r="CB141" s="41"/>
      <c r="CC141" s="41"/>
      <c r="CD141" s="41"/>
      <c r="CE141" s="41"/>
      <c r="CF141" s="41"/>
      <c r="CG141" s="28"/>
      <c r="CH141" s="28"/>
      <c r="CI141" s="41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DB141" s="5"/>
      <c r="DC141"/>
      <c r="DD141"/>
      <c r="DE141" s="86"/>
      <c r="DF141"/>
      <c r="DG141"/>
      <c r="DH141"/>
      <c r="DI141" s="37"/>
      <c r="DJ141"/>
      <c r="DK141"/>
      <c r="DL141"/>
      <c r="DM141"/>
      <c r="DN141"/>
      <c r="DO141"/>
      <c r="DP141"/>
      <c r="DQ141"/>
      <c r="DR141"/>
      <c r="DS141"/>
      <c r="DT141" s="22">
        <v>34</v>
      </c>
      <c r="DU141" s="18" t="str">
        <f t="shared" si="422"/>
        <v>3</v>
      </c>
      <c r="DV141" s="18" t="str">
        <f t="shared" si="427"/>
        <v>1</v>
      </c>
      <c r="DW141" s="7"/>
      <c r="DX141" s="18">
        <v>6</v>
      </c>
      <c r="DY141" s="18">
        <v>4</v>
      </c>
      <c r="DZ141" s="18" t="s">
        <v>6</v>
      </c>
      <c r="EA141" s="18" t="s">
        <v>7</v>
      </c>
      <c r="EB141" s="18" t="s">
        <v>8</v>
      </c>
      <c r="EC141" s="20">
        <v>16</v>
      </c>
      <c r="ED141" s="10">
        <f t="shared" ca="1" si="425"/>
        <v>36</v>
      </c>
      <c r="EE141" s="21"/>
      <c r="EF141" s="21"/>
    </row>
    <row r="142" spans="1:136" x14ac:dyDescent="0.2">
      <c r="A142" s="79"/>
      <c r="B142" s="28"/>
      <c r="C142" s="41"/>
      <c r="D142" s="40"/>
      <c r="E142" s="41"/>
      <c r="F142" s="40"/>
      <c r="M142" s="151"/>
      <c r="N142" s="151"/>
      <c r="P142" s="153"/>
      <c r="Q142" s="159"/>
      <c r="R142" s="151"/>
      <c r="S142" s="151"/>
      <c r="T142" s="28"/>
      <c r="U142" s="137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28"/>
      <c r="BB142" s="28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40"/>
      <c r="CA142" s="40"/>
      <c r="CB142" s="40"/>
      <c r="CC142" s="40"/>
      <c r="CD142" s="40"/>
      <c r="CE142" s="40"/>
      <c r="CF142" s="40"/>
      <c r="CG142" s="28"/>
      <c r="CH142" s="28"/>
      <c r="CI142" s="41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DB142" s="5"/>
      <c r="DC142"/>
      <c r="DD142"/>
      <c r="DE142" s="86"/>
      <c r="DF142"/>
      <c r="DG142"/>
      <c r="DH142"/>
      <c r="DI142" s="37"/>
      <c r="DJ142"/>
      <c r="DK142"/>
      <c r="DL142"/>
      <c r="DM142"/>
      <c r="DN142"/>
      <c r="DO142"/>
      <c r="DP142"/>
      <c r="DQ142"/>
      <c r="DR142"/>
      <c r="DS142"/>
      <c r="DT142" s="22">
        <v>35</v>
      </c>
      <c r="DU142" s="18" t="str">
        <f t="shared" si="422"/>
        <v>3</v>
      </c>
      <c r="DV142" s="18" t="str">
        <f t="shared" ref="DV142" si="429">"2"</f>
        <v>2</v>
      </c>
      <c r="DW142" s="7"/>
      <c r="DX142" s="18">
        <v>6</v>
      </c>
      <c r="DY142" s="18">
        <v>5</v>
      </c>
      <c r="DZ142" s="18" t="s">
        <v>6</v>
      </c>
      <c r="EA142" s="18" t="s">
        <v>12</v>
      </c>
      <c r="EB142" s="18" t="s">
        <v>11</v>
      </c>
      <c r="EC142" s="20">
        <v>17</v>
      </c>
      <c r="ED142" s="10">
        <f t="shared" ca="1" si="425"/>
        <v>16</v>
      </c>
      <c r="EE142" s="21"/>
      <c r="EF142" s="21"/>
    </row>
    <row r="143" spans="1:136" x14ac:dyDescent="0.2">
      <c r="A143" s="79"/>
      <c r="B143" s="28"/>
      <c r="C143" s="41"/>
      <c r="D143" s="40"/>
      <c r="E143" s="41"/>
      <c r="F143" s="40"/>
      <c r="M143" s="151"/>
      <c r="N143" s="151"/>
      <c r="P143" s="153"/>
      <c r="Q143" s="159"/>
      <c r="R143" s="151"/>
      <c r="S143" s="151"/>
      <c r="T143" s="28"/>
      <c r="U143" s="137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28"/>
      <c r="BB143" s="28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40"/>
      <c r="BN143" s="40"/>
      <c r="BO143" s="40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40"/>
      <c r="CA143" s="40"/>
      <c r="CB143" s="40"/>
      <c r="CC143" s="40"/>
      <c r="CD143" s="40"/>
      <c r="CE143" s="40"/>
      <c r="CF143" s="40"/>
      <c r="CG143" s="28"/>
      <c r="CH143" s="28"/>
      <c r="CI143" s="41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DB143" s="5"/>
      <c r="DC143"/>
      <c r="DD143"/>
      <c r="DE143" s="86"/>
      <c r="DF143"/>
      <c r="DG143"/>
      <c r="DH143"/>
      <c r="DI143" s="37"/>
      <c r="DJ143"/>
      <c r="DK143"/>
      <c r="DL143"/>
      <c r="DM143"/>
      <c r="DN143"/>
      <c r="DO143"/>
      <c r="DP143"/>
      <c r="DQ143"/>
      <c r="DR143"/>
      <c r="DS143"/>
      <c r="DT143" s="22">
        <v>36</v>
      </c>
      <c r="DU143" s="18" t="str">
        <f t="shared" si="422"/>
        <v>3</v>
      </c>
      <c r="DV143" s="18" t="str">
        <f t="shared" si="422"/>
        <v>3</v>
      </c>
      <c r="DW143" s="7"/>
      <c r="DX143" s="18">
        <v>6</v>
      </c>
      <c r="DY143" s="18">
        <v>6</v>
      </c>
      <c r="DZ143" s="18" t="s">
        <v>6</v>
      </c>
      <c r="EA143" s="18" t="s">
        <v>7</v>
      </c>
      <c r="EB143" s="18" t="s">
        <v>8</v>
      </c>
      <c r="EC143" s="20">
        <v>18</v>
      </c>
      <c r="ED143" s="10">
        <f t="shared" ca="1" si="425"/>
        <v>19</v>
      </c>
      <c r="EE143" s="21"/>
      <c r="EF143" s="21"/>
    </row>
    <row r="144" spans="1:136" x14ac:dyDescent="0.2">
      <c r="A144" s="79"/>
      <c r="B144" s="28"/>
      <c r="C144" s="41"/>
      <c r="D144" s="40"/>
      <c r="E144" s="41"/>
      <c r="F144" s="40"/>
      <c r="M144" s="151"/>
      <c r="N144" s="151"/>
      <c r="P144" s="153"/>
      <c r="Q144" s="159"/>
      <c r="R144" s="151"/>
      <c r="S144" s="151"/>
      <c r="T144" s="28"/>
      <c r="U144" s="137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28"/>
      <c r="BB144" s="28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40"/>
      <c r="CA144" s="40"/>
      <c r="CB144" s="40"/>
      <c r="CC144" s="40"/>
      <c r="CD144" s="40"/>
      <c r="CE144" s="40"/>
      <c r="CF144" s="40"/>
      <c r="CG144" s="28"/>
      <c r="CH144" s="28"/>
      <c r="CI144" s="41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DB144" s="5"/>
      <c r="DC144"/>
      <c r="DD144"/>
      <c r="DE144" s="86"/>
      <c r="DF144"/>
      <c r="DG144"/>
      <c r="DH144"/>
      <c r="DI144" s="37"/>
      <c r="DJ144"/>
      <c r="DK144"/>
      <c r="DL144"/>
      <c r="DM144"/>
      <c r="DN144"/>
      <c r="DO144"/>
      <c r="DP144"/>
      <c r="DQ144"/>
      <c r="DR144"/>
      <c r="DS144"/>
      <c r="DT144" s="22">
        <v>37</v>
      </c>
      <c r="DU144" s="18">
        <v>0</v>
      </c>
      <c r="DV144" s="18">
        <v>0</v>
      </c>
      <c r="DW144" s="7"/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20"/>
      <c r="ED144" s="10">
        <f t="shared" ca="1" si="425"/>
        <v>5</v>
      </c>
      <c r="EE144" s="21"/>
      <c r="EF144" s="21"/>
    </row>
    <row r="145" spans="1:134" x14ac:dyDescent="0.2">
      <c r="A145" s="79"/>
      <c r="B145" s="28"/>
      <c r="C145" s="41"/>
      <c r="D145" s="40"/>
      <c r="E145" s="41"/>
      <c r="F145" s="40"/>
      <c r="M145" s="151"/>
      <c r="N145" s="151"/>
      <c r="P145" s="153"/>
      <c r="Q145" s="159"/>
      <c r="R145" s="151"/>
      <c r="S145" s="151"/>
      <c r="T145" s="28"/>
      <c r="U145" s="137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28"/>
      <c r="BB145" s="28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40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40"/>
      <c r="CA145" s="40"/>
      <c r="CB145" s="40"/>
      <c r="CC145" s="40"/>
      <c r="CD145" s="40"/>
      <c r="CE145" s="40"/>
      <c r="CF145" s="40"/>
      <c r="CG145" s="28"/>
      <c r="CH145" s="28"/>
      <c r="CI145" s="41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DB145" s="5"/>
      <c r="DC145"/>
      <c r="DD145"/>
      <c r="DE145" s="86"/>
      <c r="DF145"/>
      <c r="DG145"/>
      <c r="DH145"/>
      <c r="DI145" s="37"/>
      <c r="DJ145"/>
      <c r="DK145"/>
      <c r="DL145"/>
      <c r="DM145"/>
      <c r="DN145"/>
      <c r="DO145"/>
      <c r="DP145"/>
      <c r="DQ145"/>
      <c r="DR145"/>
      <c r="DS145"/>
      <c r="DT145"/>
      <c r="DW145" s="7"/>
      <c r="ED145" s="10">
        <f t="shared" ca="1" si="425"/>
        <v>34</v>
      </c>
    </row>
    <row r="146" spans="1:134" x14ac:dyDescent="0.2">
      <c r="A146" s="79"/>
      <c r="B146" s="28"/>
      <c r="C146" s="41"/>
      <c r="D146" s="40"/>
      <c r="E146" s="41"/>
      <c r="F146" s="40"/>
      <c r="M146" s="151"/>
      <c r="N146" s="151"/>
      <c r="P146" s="153"/>
      <c r="Q146" s="159"/>
      <c r="R146" s="151"/>
      <c r="S146" s="151"/>
      <c r="T146" s="28"/>
      <c r="U146" s="137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28"/>
      <c r="BB146" s="28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28"/>
      <c r="CH146" s="28"/>
      <c r="CI146" s="41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DB146" s="5"/>
      <c r="DC146"/>
      <c r="DD146"/>
      <c r="DE146" s="86"/>
      <c r="DF146"/>
      <c r="DG146"/>
      <c r="DH146"/>
      <c r="DI146" s="37"/>
      <c r="DJ146"/>
      <c r="DK146"/>
      <c r="DL146"/>
      <c r="DM146"/>
      <c r="DN146"/>
      <c r="DO146"/>
      <c r="DP146"/>
      <c r="DQ146"/>
      <c r="DR146"/>
      <c r="DS146"/>
      <c r="DT146"/>
      <c r="DW146" s="7"/>
      <c r="ED146" s="10">
        <f t="shared" ca="1" si="425"/>
        <v>28</v>
      </c>
    </row>
    <row r="147" spans="1:134" x14ac:dyDescent="0.2">
      <c r="A147" s="79"/>
      <c r="B147" s="28"/>
      <c r="C147" s="41"/>
      <c r="D147" s="40"/>
      <c r="E147" s="41"/>
      <c r="F147" s="40"/>
      <c r="M147" s="151"/>
      <c r="N147" s="151"/>
      <c r="P147" s="153"/>
      <c r="Q147" s="159"/>
      <c r="R147" s="151"/>
      <c r="S147" s="151"/>
      <c r="T147" s="28"/>
      <c r="U147" s="137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28"/>
      <c r="BB147" s="28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40"/>
      <c r="CA147" s="40"/>
      <c r="CB147" s="40"/>
      <c r="CC147" s="40"/>
      <c r="CD147" s="40"/>
      <c r="CE147" s="40"/>
      <c r="CF147" s="40"/>
      <c r="CG147" s="28"/>
      <c r="CH147" s="28"/>
      <c r="CI147" s="41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DB147" s="5"/>
      <c r="DC147"/>
      <c r="DD147"/>
      <c r="DE147" s="86"/>
      <c r="DF147"/>
      <c r="DG147"/>
      <c r="DH147"/>
      <c r="DI147" s="37"/>
      <c r="DJ147"/>
      <c r="DK147"/>
      <c r="DL147"/>
      <c r="DM147"/>
      <c r="DN147"/>
      <c r="DO147"/>
      <c r="DP147"/>
      <c r="DQ147"/>
      <c r="DR147"/>
      <c r="DS147"/>
      <c r="DT147"/>
      <c r="DW147" s="7"/>
      <c r="ED147" s="10">
        <f t="shared" ca="1" si="425"/>
        <v>14</v>
      </c>
    </row>
    <row r="148" spans="1:134" x14ac:dyDescent="0.2">
      <c r="A148" s="79"/>
      <c r="B148" s="28"/>
      <c r="C148" s="41"/>
      <c r="D148" s="40"/>
      <c r="E148" s="41"/>
      <c r="F148" s="40"/>
      <c r="M148" s="151"/>
      <c r="N148" s="151"/>
      <c r="P148" s="153"/>
      <c r="Q148" s="159"/>
      <c r="R148" s="151"/>
      <c r="S148" s="151"/>
      <c r="T148" s="28"/>
      <c r="U148" s="137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28"/>
      <c r="BB148" s="28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40"/>
      <c r="CA148" s="40"/>
      <c r="CB148" s="40"/>
      <c r="CC148" s="40"/>
      <c r="CD148" s="40"/>
      <c r="CE148" s="40"/>
      <c r="CF148" s="40"/>
      <c r="CG148" s="28"/>
      <c r="CH148" s="28"/>
      <c r="CI148" s="41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DB148" s="5"/>
      <c r="DC148"/>
      <c r="DD148"/>
      <c r="DE148" s="86"/>
      <c r="DF148"/>
      <c r="DG148"/>
      <c r="DH148"/>
      <c r="DI148" s="37"/>
      <c r="DJ148"/>
      <c r="DK148"/>
      <c r="DL148"/>
      <c r="DM148"/>
      <c r="DN148"/>
      <c r="DO148"/>
      <c r="DP148"/>
      <c r="DQ148"/>
      <c r="DR148"/>
      <c r="DS148"/>
      <c r="DT148"/>
      <c r="DW148" s="7"/>
      <c r="ED148" s="10">
        <f t="shared" ca="1" si="425"/>
        <v>11</v>
      </c>
    </row>
    <row r="149" spans="1:134" x14ac:dyDescent="0.2">
      <c r="A149" s="79"/>
      <c r="B149" s="28"/>
      <c r="C149" s="41"/>
      <c r="D149" s="40"/>
      <c r="E149" s="41"/>
      <c r="F149" s="40"/>
      <c r="M149" s="151"/>
      <c r="N149" s="151"/>
      <c r="P149" s="153"/>
      <c r="Q149" s="159"/>
      <c r="R149" s="151"/>
      <c r="S149" s="151"/>
      <c r="T149" s="28"/>
      <c r="U149" s="137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28"/>
      <c r="BB149" s="28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28"/>
      <c r="CH149" s="28"/>
      <c r="CI149" s="41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DB149" s="5"/>
      <c r="DC149"/>
      <c r="DD149"/>
      <c r="DE149" s="86"/>
      <c r="DF149"/>
      <c r="DG149"/>
      <c r="DH149"/>
      <c r="DI149" s="37"/>
      <c r="DJ149"/>
      <c r="DK149"/>
      <c r="DL149"/>
      <c r="DM149"/>
      <c r="DN149"/>
      <c r="DO149"/>
      <c r="DP149"/>
      <c r="DQ149"/>
      <c r="DR149"/>
      <c r="DS149"/>
      <c r="DT149"/>
      <c r="DW149" s="7"/>
      <c r="ED149" s="10">
        <f t="shared" ca="1" si="425"/>
        <v>21</v>
      </c>
    </row>
    <row r="150" spans="1:134" x14ac:dyDescent="0.2">
      <c r="A150" s="79"/>
      <c r="B150" s="28"/>
      <c r="C150" s="41"/>
      <c r="D150" s="40"/>
      <c r="E150" s="41"/>
      <c r="F150" s="40"/>
      <c r="M150" s="151"/>
      <c r="N150" s="151"/>
      <c r="P150" s="153"/>
      <c r="Q150" s="159"/>
      <c r="R150" s="151"/>
      <c r="S150" s="151"/>
      <c r="T150" s="28"/>
      <c r="U150" s="137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28"/>
      <c r="BB150" s="28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40"/>
      <c r="CA150" s="40"/>
      <c r="CB150" s="40"/>
      <c r="CC150" s="40"/>
      <c r="CD150" s="40"/>
      <c r="CE150" s="40"/>
      <c r="CF150" s="40"/>
      <c r="CG150" s="28"/>
      <c r="CH150" s="28"/>
      <c r="CI150" s="41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DB150" s="5"/>
      <c r="DC150"/>
      <c r="DD150"/>
      <c r="DE150" s="86"/>
      <c r="DF150"/>
      <c r="DG150"/>
      <c r="DH150"/>
      <c r="DI150" s="37"/>
      <c r="DJ150" s="4"/>
      <c r="DK150"/>
      <c r="DL150"/>
      <c r="DM150"/>
      <c r="DN150"/>
      <c r="DO150"/>
      <c r="DP150"/>
      <c r="DQ150"/>
      <c r="DR150"/>
      <c r="DS150"/>
      <c r="DW150" s="7"/>
      <c r="ED150" s="10">
        <f t="shared" ca="1" si="425"/>
        <v>36</v>
      </c>
    </row>
    <row r="151" spans="1:134" x14ac:dyDescent="0.2">
      <c r="A151" s="79"/>
      <c r="B151" s="28"/>
      <c r="C151" s="41"/>
      <c r="D151" s="40"/>
      <c r="E151" s="41"/>
      <c r="F151" s="40"/>
      <c r="M151" s="151"/>
      <c r="N151" s="151"/>
      <c r="P151" s="153"/>
      <c r="Q151" s="159"/>
      <c r="R151" s="151"/>
      <c r="S151" s="151"/>
      <c r="T151" s="28"/>
      <c r="U151" s="137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  <c r="AY151" s="40"/>
      <c r="AZ151" s="40"/>
      <c r="BA151" s="28"/>
      <c r="BB151" s="28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40"/>
      <c r="BN151" s="40"/>
      <c r="BO151" s="40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40"/>
      <c r="CA151" s="40"/>
      <c r="CB151" s="40"/>
      <c r="CC151" s="40"/>
      <c r="CD151" s="40"/>
      <c r="CE151" s="40"/>
      <c r="CF151" s="40"/>
      <c r="CG151" s="28"/>
      <c r="CH151" s="28"/>
      <c r="CI151" s="41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DB151" s="5"/>
      <c r="DC151"/>
      <c r="DD151"/>
      <c r="DE151" s="86"/>
      <c r="DF151"/>
      <c r="DG151"/>
      <c r="DH151"/>
      <c r="DI151" s="37"/>
      <c r="DJ151" s="4"/>
      <c r="DK151"/>
      <c r="DL151"/>
      <c r="DM151"/>
      <c r="DN151"/>
      <c r="DO151"/>
      <c r="DP151"/>
      <c r="DQ151"/>
      <c r="DR151"/>
      <c r="DS151"/>
      <c r="DW151" s="7"/>
      <c r="ED151" s="10">
        <f t="shared" ca="1" si="425"/>
        <v>34</v>
      </c>
    </row>
    <row r="152" spans="1:134" x14ac:dyDescent="0.2">
      <c r="A152" s="79"/>
      <c r="B152" s="28"/>
      <c r="C152" s="41"/>
      <c r="D152" s="40"/>
      <c r="E152" s="41"/>
      <c r="F152" s="40"/>
      <c r="M152" s="151"/>
      <c r="N152" s="151"/>
      <c r="P152" s="153"/>
      <c r="Q152" s="159"/>
      <c r="R152" s="151"/>
      <c r="S152" s="151"/>
      <c r="T152" s="28"/>
      <c r="U152" s="137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28"/>
      <c r="BB152" s="28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  <c r="BT152" s="40"/>
      <c r="BU152" s="40"/>
      <c r="BV152" s="40"/>
      <c r="BW152" s="40"/>
      <c r="BX152" s="40"/>
      <c r="BY152" s="40"/>
      <c r="BZ152" s="40"/>
      <c r="CA152" s="40"/>
      <c r="CB152" s="40"/>
      <c r="CC152" s="40"/>
      <c r="CD152" s="40"/>
      <c r="CE152" s="40"/>
      <c r="CF152" s="40"/>
      <c r="CG152" s="28"/>
      <c r="CH152" s="28"/>
      <c r="CI152" s="41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DB152" s="5"/>
      <c r="DC152"/>
      <c r="DD152"/>
      <c r="DE152" s="86"/>
      <c r="DF152"/>
      <c r="DG152"/>
      <c r="DH152"/>
      <c r="DI152" s="37"/>
      <c r="DJ152" s="4"/>
      <c r="DK152"/>
      <c r="DL152"/>
      <c r="DM152"/>
      <c r="DN152"/>
      <c r="DO152"/>
      <c r="DP152"/>
      <c r="DQ152"/>
      <c r="DR152"/>
      <c r="DS152"/>
      <c r="DW152" s="7"/>
      <c r="ED152" s="10">
        <f t="shared" ca="1" si="425"/>
        <v>1</v>
      </c>
    </row>
    <row r="153" spans="1:134" x14ac:dyDescent="0.2">
      <c r="A153" s="79"/>
      <c r="B153" s="28"/>
      <c r="C153" s="41"/>
      <c r="D153" s="40"/>
      <c r="E153" s="41"/>
      <c r="F153" s="40"/>
      <c r="M153" s="151"/>
      <c r="N153" s="151"/>
      <c r="P153" s="153"/>
      <c r="Q153" s="159"/>
      <c r="R153" s="151"/>
      <c r="S153" s="151"/>
      <c r="T153" s="28"/>
      <c r="U153" s="137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28"/>
      <c r="BB153" s="28"/>
      <c r="BC153" s="40"/>
      <c r="BD153" s="40"/>
      <c r="BE153" s="40"/>
      <c r="BF153" s="40"/>
      <c r="BG153" s="40"/>
      <c r="BH153" s="40"/>
      <c r="BI153" s="41"/>
      <c r="BJ153" s="41"/>
      <c r="BK153" s="41"/>
      <c r="BL153" s="41"/>
      <c r="BM153" s="41"/>
      <c r="BN153" s="41"/>
      <c r="BO153" s="41"/>
      <c r="BP153" s="41"/>
      <c r="BQ153" s="41"/>
      <c r="BR153" s="40"/>
      <c r="BS153" s="40"/>
      <c r="BT153" s="40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28"/>
      <c r="CH153" s="28"/>
      <c r="CI153" s="41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DB153" s="5"/>
      <c r="DC153"/>
      <c r="DD153"/>
      <c r="DE153" s="86"/>
      <c r="DF153"/>
      <c r="DG153"/>
      <c r="DH153"/>
      <c r="DI153" s="37"/>
      <c r="DJ153" s="4"/>
      <c r="DK153"/>
      <c r="DL153"/>
      <c r="DM153"/>
      <c r="DN153"/>
      <c r="DO153"/>
      <c r="DP153"/>
      <c r="DQ153"/>
      <c r="DR153"/>
      <c r="DS153"/>
      <c r="DW153" s="7"/>
      <c r="ED153" s="10">
        <f t="shared" ca="1" si="425"/>
        <v>12</v>
      </c>
    </row>
    <row r="154" spans="1:134" x14ac:dyDescent="0.2">
      <c r="A154" s="79"/>
      <c r="B154" s="28"/>
      <c r="C154" s="41"/>
      <c r="D154" s="40"/>
      <c r="E154" s="41"/>
      <c r="F154" s="40"/>
      <c r="M154" s="151"/>
      <c r="N154" s="151"/>
      <c r="P154" s="153"/>
      <c r="Q154" s="159"/>
      <c r="R154" s="151"/>
      <c r="S154" s="151"/>
      <c r="T154" s="28"/>
      <c r="U154" s="137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28"/>
      <c r="BB154" s="28"/>
      <c r="BC154" s="40"/>
      <c r="BD154" s="40"/>
      <c r="BE154" s="40"/>
      <c r="BF154" s="40"/>
      <c r="BG154" s="40"/>
      <c r="BH154" s="40"/>
      <c r="BI154" s="41"/>
      <c r="BJ154" s="41"/>
      <c r="BK154" s="41"/>
      <c r="BL154" s="41"/>
      <c r="BM154" s="41"/>
      <c r="BN154" s="41"/>
      <c r="BO154" s="41"/>
      <c r="BP154" s="41"/>
      <c r="BQ154" s="41"/>
      <c r="BR154" s="40"/>
      <c r="BS154" s="40"/>
      <c r="BT154" s="40"/>
      <c r="BU154" s="41"/>
      <c r="BV154" s="41"/>
      <c r="BW154" s="41"/>
      <c r="BX154" s="41"/>
      <c r="BY154" s="41"/>
      <c r="BZ154" s="41"/>
      <c r="CA154" s="41"/>
      <c r="CB154" s="41"/>
      <c r="CC154" s="41"/>
      <c r="CD154" s="41"/>
      <c r="CE154" s="41"/>
      <c r="CF154" s="41"/>
      <c r="CG154" s="28"/>
      <c r="CH154" s="28"/>
      <c r="CI154" s="41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DB154" s="5"/>
      <c r="DC154"/>
      <c r="DD154"/>
      <c r="DE154" s="86"/>
      <c r="DF154"/>
      <c r="DG154"/>
      <c r="DH154"/>
      <c r="DI154" s="37"/>
      <c r="DJ154" s="4"/>
      <c r="DK154"/>
      <c r="DL154"/>
      <c r="DM154"/>
      <c r="DN154"/>
      <c r="DO154"/>
      <c r="DP154"/>
      <c r="DQ154"/>
      <c r="DR154"/>
      <c r="DS154"/>
      <c r="DW154" s="7"/>
      <c r="ED154" s="10">
        <f t="shared" ca="1" si="425"/>
        <v>31</v>
      </c>
    </row>
    <row r="155" spans="1:134" x14ac:dyDescent="0.2">
      <c r="A155" s="79"/>
      <c r="B155" s="28"/>
      <c r="C155" s="41"/>
      <c r="D155" s="40"/>
      <c r="E155" s="41"/>
      <c r="F155" s="40"/>
      <c r="M155" s="151"/>
      <c r="N155" s="151"/>
      <c r="P155" s="153"/>
      <c r="Q155" s="159"/>
      <c r="R155" s="151"/>
      <c r="S155" s="151"/>
      <c r="T155" s="28"/>
      <c r="U155" s="137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  <c r="AY155" s="40"/>
      <c r="AZ155" s="40"/>
      <c r="BA155" s="28"/>
      <c r="BB155" s="28"/>
      <c r="BC155" s="40"/>
      <c r="BD155" s="40"/>
      <c r="BE155" s="40"/>
      <c r="BF155" s="40"/>
      <c r="BG155" s="40"/>
      <c r="BH155" s="40"/>
      <c r="BI155" s="41"/>
      <c r="BJ155" s="41"/>
      <c r="BK155" s="41"/>
      <c r="BL155" s="41"/>
      <c r="BM155" s="41"/>
      <c r="BN155" s="41"/>
      <c r="BO155" s="41"/>
      <c r="BP155" s="41"/>
      <c r="BQ155" s="41"/>
      <c r="BR155" s="40"/>
      <c r="BS155" s="40"/>
      <c r="BT155" s="40"/>
      <c r="BU155" s="41"/>
      <c r="BV155" s="41"/>
      <c r="BW155" s="41"/>
      <c r="BX155" s="41"/>
      <c r="BY155" s="41"/>
      <c r="BZ155" s="41"/>
      <c r="CA155" s="41"/>
      <c r="CB155" s="41"/>
      <c r="CC155" s="41"/>
      <c r="CD155" s="41"/>
      <c r="CE155" s="41"/>
      <c r="CF155" s="41"/>
      <c r="CG155" s="28"/>
      <c r="CH155" s="28"/>
      <c r="CI155" s="41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DB155" s="5"/>
      <c r="DC155"/>
      <c r="DD155"/>
      <c r="DE155" s="86"/>
      <c r="DF155"/>
      <c r="DG155"/>
      <c r="DH155"/>
      <c r="DI155" s="37"/>
      <c r="DJ155" s="4"/>
      <c r="DK155"/>
      <c r="DL155"/>
      <c r="DM155"/>
      <c r="DN155"/>
      <c r="DO155"/>
      <c r="DP155"/>
      <c r="DQ155"/>
      <c r="DR155"/>
      <c r="DS155"/>
      <c r="DW155" s="7"/>
      <c r="ED155" s="10">
        <f t="shared" ca="1" si="425"/>
        <v>13</v>
      </c>
    </row>
    <row r="156" spans="1:134" x14ac:dyDescent="0.2">
      <c r="A156" s="79"/>
      <c r="B156" s="28"/>
      <c r="C156" s="41"/>
      <c r="D156" s="40"/>
      <c r="E156" s="41"/>
      <c r="F156" s="40"/>
      <c r="M156" s="151"/>
      <c r="N156" s="151"/>
      <c r="P156" s="153"/>
      <c r="Q156" s="159"/>
      <c r="R156" s="151"/>
      <c r="S156" s="151"/>
      <c r="T156" s="28"/>
      <c r="U156" s="137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28"/>
      <c r="BB156" s="28"/>
      <c r="BC156" s="40"/>
      <c r="BD156" s="40"/>
      <c r="BE156" s="40"/>
      <c r="BF156" s="40"/>
      <c r="BG156" s="40"/>
      <c r="BH156" s="40"/>
      <c r="BI156" s="41"/>
      <c r="BJ156" s="41"/>
      <c r="BK156" s="41"/>
      <c r="BL156" s="41"/>
      <c r="BM156" s="41"/>
      <c r="BN156" s="41"/>
      <c r="BO156" s="41"/>
      <c r="BP156" s="41"/>
      <c r="BQ156" s="41"/>
      <c r="BR156" s="40"/>
      <c r="BS156" s="40"/>
      <c r="BT156" s="40"/>
      <c r="BU156" s="41"/>
      <c r="BV156" s="41"/>
      <c r="BW156" s="41"/>
      <c r="BX156" s="41"/>
      <c r="BY156" s="41"/>
      <c r="BZ156" s="41"/>
      <c r="CA156" s="41"/>
      <c r="CB156" s="41"/>
      <c r="CC156" s="41"/>
      <c r="CD156" s="41"/>
      <c r="CE156" s="41"/>
      <c r="CF156" s="41"/>
      <c r="CG156" s="28"/>
      <c r="CH156" s="28"/>
      <c r="CI156" s="41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DB156" s="5"/>
      <c r="DC156"/>
      <c r="DD156"/>
      <c r="DE156" s="86"/>
      <c r="DF156"/>
      <c r="DG156"/>
      <c r="DH156"/>
      <c r="DI156" s="37"/>
      <c r="DJ156" s="4"/>
      <c r="DK156"/>
      <c r="DL156"/>
      <c r="DM156"/>
      <c r="DN156"/>
      <c r="DO156"/>
      <c r="DP156"/>
      <c r="DQ156"/>
      <c r="DR156"/>
      <c r="DS156"/>
      <c r="DW156" s="7"/>
      <c r="ED156" s="10">
        <f t="shared" ca="1" si="425"/>
        <v>0</v>
      </c>
    </row>
    <row r="157" spans="1:134" x14ac:dyDescent="0.2">
      <c r="A157" s="79"/>
      <c r="B157" s="28"/>
      <c r="C157" s="41"/>
      <c r="D157" s="40"/>
      <c r="E157" s="41"/>
      <c r="F157" s="40"/>
      <c r="M157" s="151"/>
      <c r="N157" s="151"/>
      <c r="P157" s="153"/>
      <c r="Q157" s="159"/>
      <c r="R157" s="151"/>
      <c r="S157" s="151"/>
      <c r="T157" s="28"/>
      <c r="U157" s="137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40"/>
      <c r="AZ157" s="40"/>
      <c r="BA157" s="28"/>
      <c r="BB157" s="28"/>
      <c r="BC157" s="40"/>
      <c r="BD157" s="40"/>
      <c r="BE157" s="40"/>
      <c r="BF157" s="40"/>
      <c r="BG157" s="40"/>
      <c r="BH157" s="40"/>
      <c r="BI157" s="41"/>
      <c r="BJ157" s="41"/>
      <c r="BK157" s="41"/>
      <c r="BL157" s="41"/>
      <c r="BM157" s="41"/>
      <c r="BN157" s="41"/>
      <c r="BO157" s="41"/>
      <c r="BP157" s="41"/>
      <c r="BQ157" s="41"/>
      <c r="BR157" s="40"/>
      <c r="BS157" s="40"/>
      <c r="BT157" s="40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28"/>
      <c r="CH157" s="28"/>
      <c r="CI157" s="41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DB157" s="5"/>
      <c r="DC157"/>
      <c r="DD157"/>
      <c r="DE157" s="86"/>
      <c r="DF157"/>
      <c r="DG157"/>
      <c r="DH157"/>
      <c r="DI157" s="37"/>
      <c r="DJ157" s="4"/>
      <c r="DK157"/>
      <c r="DL157"/>
      <c r="DM157"/>
      <c r="DN157"/>
      <c r="DO157"/>
      <c r="DP157"/>
      <c r="DQ157"/>
      <c r="DR157"/>
      <c r="DS157"/>
      <c r="DW157" s="7"/>
      <c r="ED157" s="10">
        <f t="shared" ca="1" si="425"/>
        <v>31</v>
      </c>
    </row>
    <row r="158" spans="1:134" x14ac:dyDescent="0.2">
      <c r="A158" s="79"/>
      <c r="B158" s="28"/>
      <c r="C158" s="41"/>
      <c r="D158" s="40"/>
      <c r="E158" s="41"/>
      <c r="F158" s="40"/>
      <c r="M158" s="151"/>
      <c r="N158" s="151"/>
      <c r="P158" s="153"/>
      <c r="Q158" s="159"/>
      <c r="R158" s="151"/>
      <c r="S158" s="151"/>
      <c r="T158" s="28"/>
      <c r="U158" s="137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28"/>
      <c r="BB158" s="28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0"/>
      <c r="CA158" s="40"/>
      <c r="CB158" s="40"/>
      <c r="CC158" s="40"/>
      <c r="CD158" s="40"/>
      <c r="CE158" s="40"/>
      <c r="CF158" s="40"/>
      <c r="CG158" s="28"/>
      <c r="CH158" s="28"/>
      <c r="CI158" s="41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DB158" s="5"/>
      <c r="DC158"/>
      <c r="DD158"/>
      <c r="DE158" s="86"/>
      <c r="DF158"/>
      <c r="DG158"/>
      <c r="DH158"/>
      <c r="DI158" s="37"/>
      <c r="DJ158" s="4"/>
      <c r="DK158"/>
      <c r="DL158"/>
      <c r="DM158"/>
      <c r="DN158"/>
      <c r="DO158"/>
      <c r="DP158"/>
      <c r="DQ158"/>
      <c r="DR158"/>
      <c r="DS158"/>
      <c r="DW158" s="7"/>
      <c r="ED158" s="10">
        <f t="shared" ca="1" si="425"/>
        <v>0</v>
      </c>
    </row>
    <row r="159" spans="1:134" x14ac:dyDescent="0.2">
      <c r="A159" s="79"/>
      <c r="B159" s="28"/>
      <c r="C159" s="41"/>
      <c r="D159" s="40"/>
      <c r="E159" s="41"/>
      <c r="F159" s="40"/>
      <c r="M159" s="151"/>
      <c r="N159" s="151"/>
      <c r="P159" s="153"/>
      <c r="Q159" s="159"/>
      <c r="R159" s="151"/>
      <c r="S159" s="151"/>
      <c r="T159" s="28"/>
      <c r="U159" s="137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28"/>
      <c r="BB159" s="28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28"/>
      <c r="CH159" s="28"/>
      <c r="CI159" s="41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DB159" s="5"/>
      <c r="DC159"/>
      <c r="DD159"/>
      <c r="DE159" s="86"/>
      <c r="DF159"/>
      <c r="DG159"/>
      <c r="DH159"/>
      <c r="DI159" s="37"/>
      <c r="DJ159" s="4"/>
      <c r="DK159"/>
      <c r="DL159"/>
      <c r="DM159"/>
      <c r="DN159"/>
      <c r="DO159"/>
      <c r="DP159"/>
      <c r="DQ159"/>
      <c r="DR159"/>
      <c r="DS159"/>
      <c r="DW159" s="7"/>
      <c r="ED159" s="10">
        <f t="shared" ca="1" si="425"/>
        <v>1</v>
      </c>
    </row>
    <row r="160" spans="1:134" x14ac:dyDescent="0.2">
      <c r="A160" s="79"/>
      <c r="B160" s="28"/>
      <c r="C160" s="41"/>
      <c r="D160" s="40"/>
      <c r="E160" s="41"/>
      <c r="F160" s="40"/>
      <c r="M160" s="151"/>
      <c r="N160" s="151"/>
      <c r="P160" s="153"/>
      <c r="Q160" s="159"/>
      <c r="R160" s="151"/>
      <c r="S160" s="151"/>
      <c r="T160" s="28"/>
      <c r="U160" s="137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28"/>
      <c r="BB160" s="28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40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40"/>
      <c r="CB160" s="40"/>
      <c r="CC160" s="40"/>
      <c r="CD160" s="40"/>
      <c r="CE160" s="40"/>
      <c r="CF160" s="40"/>
      <c r="CG160" s="28"/>
      <c r="CH160" s="28"/>
      <c r="CI160" s="41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DB160" s="5"/>
      <c r="DC160"/>
      <c r="DD160"/>
      <c r="DE160" s="86"/>
      <c r="DF160"/>
      <c r="DG160"/>
      <c r="DH160"/>
      <c r="DI160" s="37"/>
      <c r="DJ160" s="4"/>
      <c r="DK160"/>
      <c r="DL160"/>
      <c r="DM160"/>
      <c r="DN160"/>
      <c r="DO160"/>
      <c r="DP160"/>
      <c r="DQ160"/>
      <c r="DR160"/>
      <c r="DS160"/>
      <c r="DW160" s="7"/>
      <c r="ED160" s="10">
        <f t="shared" ca="1" si="425"/>
        <v>32</v>
      </c>
    </row>
    <row r="161" spans="1:134" x14ac:dyDescent="0.2">
      <c r="A161" s="79"/>
      <c r="B161" s="28"/>
      <c r="C161" s="41"/>
      <c r="D161" s="40"/>
      <c r="E161" s="41"/>
      <c r="F161" s="40"/>
      <c r="M161" s="151"/>
      <c r="N161" s="151"/>
      <c r="P161" s="153"/>
      <c r="Q161" s="159"/>
      <c r="R161" s="151"/>
      <c r="S161" s="151"/>
      <c r="T161" s="28"/>
      <c r="U161" s="137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28"/>
      <c r="BB161" s="28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40"/>
      <c r="BN161" s="40"/>
      <c r="BO161" s="40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40"/>
      <c r="CA161" s="40"/>
      <c r="CB161" s="40"/>
      <c r="CC161" s="40"/>
      <c r="CD161" s="40"/>
      <c r="CE161" s="40"/>
      <c r="CF161" s="40"/>
      <c r="CG161" s="28"/>
      <c r="CH161" s="28"/>
      <c r="CI161" s="41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DB161" s="5"/>
      <c r="DC161"/>
      <c r="DD161"/>
      <c r="DE161" s="86"/>
      <c r="DF161"/>
      <c r="DG161"/>
      <c r="DH161"/>
      <c r="DI161" s="37"/>
      <c r="DJ161" s="4"/>
      <c r="DK161"/>
      <c r="DL161"/>
      <c r="DM161"/>
      <c r="DN161"/>
      <c r="DO161"/>
      <c r="DP161"/>
      <c r="DQ161"/>
      <c r="DR161"/>
      <c r="DS161"/>
      <c r="DW161" s="7"/>
      <c r="ED161" s="10">
        <f t="shared" ca="1" si="425"/>
        <v>25</v>
      </c>
    </row>
    <row r="162" spans="1:134" x14ac:dyDescent="0.2">
      <c r="A162" s="79"/>
      <c r="B162" s="28"/>
      <c r="C162" s="41"/>
      <c r="D162" s="40"/>
      <c r="E162" s="41"/>
      <c r="F162" s="40"/>
      <c r="M162" s="151"/>
      <c r="N162" s="151"/>
      <c r="P162" s="153"/>
      <c r="Q162" s="159"/>
      <c r="R162" s="151"/>
      <c r="S162" s="151"/>
      <c r="T162" s="28"/>
      <c r="U162" s="137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28"/>
      <c r="BB162" s="28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40"/>
      <c r="CA162" s="40"/>
      <c r="CB162" s="40"/>
      <c r="CC162" s="40"/>
      <c r="CD162" s="40"/>
      <c r="CE162" s="40"/>
      <c r="CF162" s="40"/>
      <c r="CG162" s="28"/>
      <c r="CH162" s="28"/>
      <c r="CI162" s="41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DB162" s="5"/>
      <c r="DC162"/>
      <c r="DD162"/>
      <c r="DE162" s="86"/>
      <c r="DF162"/>
      <c r="DG162"/>
      <c r="DH162"/>
      <c r="DI162" s="37"/>
      <c r="DJ162" s="4"/>
      <c r="DK162"/>
      <c r="DL162"/>
      <c r="DM162"/>
      <c r="DN162"/>
      <c r="DO162"/>
      <c r="DP162"/>
      <c r="DQ162"/>
      <c r="DR162"/>
      <c r="DS162"/>
      <c r="DW162" s="7"/>
      <c r="ED162" s="10">
        <f t="shared" ca="1" si="425"/>
        <v>18</v>
      </c>
    </row>
    <row r="163" spans="1:134" x14ac:dyDescent="0.2">
      <c r="A163" s="79"/>
      <c r="B163" s="28"/>
      <c r="C163" s="41"/>
      <c r="D163" s="40"/>
      <c r="E163" s="41"/>
      <c r="F163" s="40"/>
      <c r="M163" s="151"/>
      <c r="N163" s="151"/>
      <c r="P163" s="153"/>
      <c r="Q163" s="159"/>
      <c r="R163" s="151"/>
      <c r="S163" s="151"/>
      <c r="T163" s="28"/>
      <c r="U163" s="137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40"/>
      <c r="AZ163" s="40"/>
      <c r="BA163" s="28"/>
      <c r="BB163" s="28"/>
      <c r="BC163" s="40"/>
      <c r="BD163" s="40"/>
      <c r="BE163" s="40"/>
      <c r="BF163" s="40"/>
      <c r="BG163" s="40"/>
      <c r="BH163" s="40"/>
      <c r="BI163" s="40"/>
      <c r="BJ163" s="40"/>
      <c r="BK163" s="40"/>
      <c r="BL163" s="40"/>
      <c r="BM163" s="40"/>
      <c r="BN163" s="40"/>
      <c r="BO163" s="40"/>
      <c r="BP163" s="40"/>
      <c r="BQ163" s="40"/>
      <c r="BR163" s="40"/>
      <c r="BS163" s="40"/>
      <c r="BT163" s="40"/>
      <c r="BU163" s="40"/>
      <c r="BV163" s="40"/>
      <c r="BW163" s="40"/>
      <c r="BX163" s="40"/>
      <c r="BY163" s="40"/>
      <c r="BZ163" s="40"/>
      <c r="CA163" s="40"/>
      <c r="CB163" s="40"/>
      <c r="CC163" s="40"/>
      <c r="CD163" s="40"/>
      <c r="CE163" s="40"/>
      <c r="CF163" s="40"/>
      <c r="CG163" s="28"/>
      <c r="CH163" s="28"/>
      <c r="CI163" s="41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DB163" s="5"/>
      <c r="DC163"/>
      <c r="DD163"/>
      <c r="DE163" s="86"/>
      <c r="DF163"/>
      <c r="DG163"/>
      <c r="DH163"/>
      <c r="DI163" s="37"/>
      <c r="DJ163" s="4"/>
      <c r="DK163"/>
      <c r="DL163"/>
      <c r="DM163"/>
      <c r="DN163"/>
      <c r="DO163"/>
      <c r="DP163"/>
      <c r="DQ163"/>
      <c r="DR163"/>
      <c r="DS163"/>
      <c r="DW163" s="7"/>
      <c r="ED163" s="10">
        <f t="shared" ca="1" si="425"/>
        <v>11</v>
      </c>
    </row>
    <row r="164" spans="1:134" x14ac:dyDescent="0.2">
      <c r="A164" s="79"/>
      <c r="B164" s="28"/>
      <c r="C164" s="41"/>
      <c r="D164" s="40"/>
      <c r="E164" s="41"/>
      <c r="F164" s="40"/>
      <c r="M164" s="151"/>
      <c r="N164" s="151"/>
      <c r="P164" s="153"/>
      <c r="Q164" s="159"/>
      <c r="R164" s="151"/>
      <c r="S164" s="151"/>
      <c r="T164" s="28"/>
      <c r="U164" s="137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28"/>
      <c r="BB164" s="28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40"/>
      <c r="CA164" s="40"/>
      <c r="CB164" s="40"/>
      <c r="CC164" s="40"/>
      <c r="CD164" s="40"/>
      <c r="CE164" s="40"/>
      <c r="CF164" s="40"/>
      <c r="CG164" s="28"/>
      <c r="CH164" s="28"/>
      <c r="CI164" s="41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DW164" s="7"/>
      <c r="ED164" s="10">
        <f t="shared" ca="1" si="425"/>
        <v>1</v>
      </c>
    </row>
    <row r="165" spans="1:134" x14ac:dyDescent="0.2">
      <c r="A165" s="79"/>
      <c r="B165" s="28"/>
      <c r="C165" s="41"/>
      <c r="D165" s="40"/>
      <c r="E165" s="41"/>
      <c r="F165" s="40"/>
      <c r="M165" s="151"/>
      <c r="N165" s="151"/>
      <c r="P165" s="153"/>
      <c r="Q165" s="159"/>
      <c r="R165" s="151"/>
      <c r="S165" s="151"/>
      <c r="T165" s="28"/>
      <c r="U165" s="137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 s="28"/>
      <c r="BB165" s="28"/>
      <c r="BC165" s="40"/>
      <c r="BD165" s="40"/>
      <c r="BE165" s="40"/>
      <c r="BF165" s="40"/>
      <c r="BG165" s="40"/>
      <c r="BH165" s="40"/>
      <c r="BI165" s="40"/>
      <c r="BJ165" s="40"/>
      <c r="BK165" s="40"/>
      <c r="BL165" s="40"/>
      <c r="BM165" s="40"/>
      <c r="BN165" s="40"/>
      <c r="BO165" s="40"/>
      <c r="BP165" s="40"/>
      <c r="BQ165" s="40"/>
      <c r="BR165" s="40"/>
      <c r="BS165" s="40"/>
      <c r="BT165" s="40"/>
      <c r="BU165" s="40"/>
      <c r="BV165" s="40"/>
      <c r="BW165" s="40"/>
      <c r="BX165" s="40"/>
      <c r="BY165" s="40"/>
      <c r="BZ165" s="40"/>
      <c r="CA165" s="40"/>
      <c r="CB165" s="40"/>
      <c r="CC165" s="40"/>
      <c r="CD165" s="40"/>
      <c r="CE165" s="40"/>
      <c r="CF165" s="40"/>
      <c r="CG165" s="28"/>
      <c r="CH165" s="28"/>
      <c r="CI165" s="41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DW165" s="7"/>
      <c r="ED165" s="10">
        <f t="shared" ca="1" si="425"/>
        <v>11</v>
      </c>
    </row>
    <row r="166" spans="1:134" x14ac:dyDescent="0.2">
      <c r="A166" s="79"/>
      <c r="B166" s="28"/>
      <c r="C166" s="41"/>
      <c r="D166" s="40"/>
      <c r="E166" s="41"/>
      <c r="F166" s="40"/>
      <c r="M166" s="151"/>
      <c r="N166" s="151"/>
      <c r="P166" s="153"/>
      <c r="Q166" s="159"/>
      <c r="R166" s="151"/>
      <c r="S166" s="151"/>
      <c r="T166" s="28"/>
      <c r="U166" s="137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28"/>
      <c r="BB166" s="28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28"/>
      <c r="CH166" s="28"/>
      <c r="CI166" s="41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DW166" s="7"/>
      <c r="ED166" s="10">
        <f t="shared" ca="1" si="425"/>
        <v>16</v>
      </c>
    </row>
    <row r="167" spans="1:134" x14ac:dyDescent="0.2">
      <c r="A167" s="79"/>
      <c r="B167" s="28"/>
      <c r="C167" s="41"/>
      <c r="D167" s="40"/>
      <c r="E167" s="41"/>
      <c r="F167" s="40"/>
      <c r="M167" s="151"/>
      <c r="N167" s="151"/>
      <c r="P167" s="153"/>
      <c r="Q167" s="159"/>
      <c r="R167" s="151"/>
      <c r="S167" s="151"/>
      <c r="T167" s="28"/>
      <c r="U167" s="137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28"/>
      <c r="BB167" s="28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40"/>
      <c r="BN167" s="40"/>
      <c r="BO167" s="40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40"/>
      <c r="CA167" s="40"/>
      <c r="CB167" s="40"/>
      <c r="CC167" s="40"/>
      <c r="CD167" s="40"/>
      <c r="CE167" s="40"/>
      <c r="CF167" s="40"/>
      <c r="CG167" s="28"/>
      <c r="CH167" s="28"/>
      <c r="CI167" s="41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DW167" s="7"/>
      <c r="ED167" s="10">
        <f t="shared" ca="1" si="425"/>
        <v>2</v>
      </c>
    </row>
    <row r="168" spans="1:134" x14ac:dyDescent="0.2">
      <c r="A168" s="79"/>
      <c r="B168" s="28"/>
      <c r="C168" s="41"/>
      <c r="D168" s="40"/>
      <c r="E168" s="41"/>
      <c r="F168" s="40"/>
      <c r="M168" s="151"/>
      <c r="N168" s="151"/>
      <c r="P168" s="153"/>
      <c r="Q168" s="159"/>
      <c r="R168" s="151"/>
      <c r="S168" s="151"/>
      <c r="T168" s="28"/>
      <c r="U168" s="137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28"/>
      <c r="BB168" s="28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40"/>
      <c r="BO168" s="40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40"/>
      <c r="CA168" s="40"/>
      <c r="CB168" s="40"/>
      <c r="CC168" s="40"/>
      <c r="CD168" s="40"/>
      <c r="CE168" s="40"/>
      <c r="CF168" s="40"/>
      <c r="CG168" s="28"/>
      <c r="CH168" s="28"/>
      <c r="CI168" s="41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DW168" s="7"/>
      <c r="ED168" s="10">
        <f t="shared" ca="1" si="425"/>
        <v>23</v>
      </c>
    </row>
    <row r="169" spans="1:134" x14ac:dyDescent="0.2">
      <c r="A169" s="79"/>
      <c r="B169" s="28"/>
      <c r="C169" s="41"/>
      <c r="D169" s="40"/>
      <c r="E169" s="41"/>
      <c r="F169" s="40"/>
      <c r="M169" s="151"/>
      <c r="N169" s="151"/>
      <c r="P169" s="153"/>
      <c r="Q169" s="159"/>
      <c r="R169" s="151"/>
      <c r="S169" s="151"/>
      <c r="T169" s="28"/>
      <c r="U169" s="137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28"/>
      <c r="BB169" s="28"/>
      <c r="BC169" s="40"/>
      <c r="BD169" s="40"/>
      <c r="BE169" s="40"/>
      <c r="BF169" s="40"/>
      <c r="BG169" s="40"/>
      <c r="BH169" s="40"/>
      <c r="BI169" s="41"/>
      <c r="BJ169" s="41"/>
      <c r="BK169" s="41"/>
      <c r="BL169" s="41"/>
      <c r="BM169" s="41"/>
      <c r="BN169" s="41"/>
      <c r="BO169" s="41"/>
      <c r="BP169" s="41"/>
      <c r="BQ169" s="41"/>
      <c r="BR169" s="40"/>
      <c r="BS169" s="40"/>
      <c r="BT169" s="40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28"/>
      <c r="CH169" s="28"/>
      <c r="CI169" s="41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DW169" s="7"/>
      <c r="ED169" s="10">
        <f t="shared" ca="1" si="425"/>
        <v>20</v>
      </c>
    </row>
    <row r="170" spans="1:134" x14ac:dyDescent="0.2">
      <c r="A170" s="79"/>
      <c r="B170" s="28"/>
      <c r="C170" s="41"/>
      <c r="D170" s="40"/>
      <c r="E170" s="41"/>
      <c r="F170" s="40"/>
      <c r="M170" s="151"/>
      <c r="N170" s="151"/>
      <c r="P170" s="153"/>
      <c r="Q170" s="159"/>
      <c r="R170" s="151"/>
      <c r="S170" s="151"/>
      <c r="T170" s="28"/>
      <c r="U170" s="137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28"/>
      <c r="BB170" s="28"/>
      <c r="BC170" s="40"/>
      <c r="BD170" s="40"/>
      <c r="BE170" s="40"/>
      <c r="BF170" s="40"/>
      <c r="BG170" s="40"/>
      <c r="BH170" s="40"/>
      <c r="BI170" s="41"/>
      <c r="BJ170" s="41"/>
      <c r="BK170" s="41"/>
      <c r="BL170" s="41"/>
      <c r="BM170" s="41"/>
      <c r="BN170" s="41"/>
      <c r="BO170" s="41"/>
      <c r="BP170" s="41"/>
      <c r="BQ170" s="41"/>
      <c r="BR170" s="40"/>
      <c r="BS170" s="40"/>
      <c r="BT170" s="40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28"/>
      <c r="CH170" s="28"/>
      <c r="CI170" s="41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DW170" s="7"/>
      <c r="ED170" s="10">
        <f t="shared" ca="1" si="425"/>
        <v>14</v>
      </c>
    </row>
    <row r="171" spans="1:134" x14ac:dyDescent="0.2">
      <c r="A171" s="79"/>
      <c r="B171" s="28"/>
      <c r="C171" s="41"/>
      <c r="D171" s="40"/>
      <c r="E171" s="41"/>
      <c r="F171" s="40"/>
      <c r="M171" s="151"/>
      <c r="N171" s="151"/>
      <c r="P171" s="153"/>
      <c r="Q171" s="159"/>
      <c r="R171" s="151"/>
      <c r="S171" s="151"/>
      <c r="T171" s="28"/>
      <c r="U171" s="137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28"/>
      <c r="BB171" s="28"/>
      <c r="BC171" s="40"/>
      <c r="BD171" s="40"/>
      <c r="BE171" s="40"/>
      <c r="BF171" s="40"/>
      <c r="BG171" s="40"/>
      <c r="BH171" s="40"/>
      <c r="BI171" s="41"/>
      <c r="BJ171" s="41"/>
      <c r="BK171" s="41"/>
      <c r="BL171" s="41"/>
      <c r="BM171" s="41"/>
      <c r="BN171" s="41"/>
      <c r="BO171" s="41"/>
      <c r="BP171" s="41"/>
      <c r="BQ171" s="41"/>
      <c r="BR171" s="40"/>
      <c r="BS171" s="40"/>
      <c r="BT171" s="40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28"/>
      <c r="CH171" s="28"/>
      <c r="CI171" s="41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DW171" s="7"/>
      <c r="ED171" s="10">
        <f t="shared" ca="1" si="425"/>
        <v>15</v>
      </c>
    </row>
    <row r="172" spans="1:134" x14ac:dyDescent="0.2">
      <c r="A172" s="79"/>
      <c r="B172" s="28"/>
      <c r="C172" s="41"/>
      <c r="D172" s="40"/>
      <c r="E172" s="41"/>
      <c r="F172" s="40"/>
      <c r="M172" s="151"/>
      <c r="N172" s="151"/>
      <c r="P172" s="153"/>
      <c r="Q172" s="159"/>
      <c r="R172" s="151"/>
      <c r="S172" s="151"/>
      <c r="T172" s="28"/>
      <c r="U172" s="137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  <c r="AY172" s="40"/>
      <c r="AZ172" s="40"/>
      <c r="BA172" s="28"/>
      <c r="BB172" s="28"/>
      <c r="BC172" s="40"/>
      <c r="BD172" s="40"/>
      <c r="BE172" s="40"/>
      <c r="BF172" s="40"/>
      <c r="BG172" s="40"/>
      <c r="BH172" s="40"/>
      <c r="BI172" s="41"/>
      <c r="BJ172" s="41"/>
      <c r="BK172" s="41"/>
      <c r="BL172" s="41"/>
      <c r="BM172" s="41"/>
      <c r="BN172" s="41"/>
      <c r="BO172" s="41"/>
      <c r="BP172" s="41"/>
      <c r="BQ172" s="41"/>
      <c r="BR172" s="40"/>
      <c r="BS172" s="40"/>
      <c r="BT172" s="40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28"/>
      <c r="CH172" s="28"/>
      <c r="CI172" s="41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DW172" s="7"/>
      <c r="ED172" s="10">
        <f t="shared" ca="1" si="425"/>
        <v>14</v>
      </c>
    </row>
    <row r="173" spans="1:134" x14ac:dyDescent="0.2">
      <c r="A173" s="79"/>
      <c r="B173" s="28"/>
      <c r="C173" s="41"/>
      <c r="D173" s="40"/>
      <c r="E173" s="41"/>
      <c r="F173" s="40"/>
      <c r="M173" s="151"/>
      <c r="N173" s="151"/>
      <c r="P173" s="153"/>
      <c r="Q173" s="159"/>
      <c r="R173" s="151"/>
      <c r="S173" s="151"/>
      <c r="T173" s="28"/>
      <c r="U173" s="137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28"/>
      <c r="BB173" s="28"/>
      <c r="BC173" s="40"/>
      <c r="BD173" s="40"/>
      <c r="BE173" s="40"/>
      <c r="BF173" s="40"/>
      <c r="BG173" s="40"/>
      <c r="BH173" s="40"/>
      <c r="BI173" s="41"/>
      <c r="BJ173" s="41"/>
      <c r="BK173" s="41"/>
      <c r="BL173" s="41"/>
      <c r="BM173" s="41"/>
      <c r="BN173" s="41"/>
      <c r="BO173" s="41"/>
      <c r="BP173" s="41"/>
      <c r="BQ173" s="41"/>
      <c r="BR173" s="40"/>
      <c r="BS173" s="40"/>
      <c r="BT173" s="40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28"/>
      <c r="CH173" s="28"/>
      <c r="CI173" s="41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DW173" s="7"/>
      <c r="ED173" s="10">
        <f t="shared" ca="1" si="425"/>
        <v>25</v>
      </c>
    </row>
    <row r="174" spans="1:134" x14ac:dyDescent="0.2">
      <c r="A174" s="79"/>
      <c r="B174" s="28"/>
      <c r="C174" s="41"/>
      <c r="D174" s="40"/>
      <c r="E174" s="41"/>
      <c r="F174" s="40"/>
      <c r="M174" s="151"/>
      <c r="N174" s="151"/>
      <c r="P174" s="153"/>
      <c r="Q174" s="159"/>
      <c r="R174" s="151"/>
      <c r="S174" s="151"/>
      <c r="T174" s="28"/>
      <c r="U174" s="137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28"/>
      <c r="BB174" s="28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40"/>
      <c r="BN174" s="40"/>
      <c r="BO174" s="40"/>
      <c r="BP174" s="40"/>
      <c r="BQ174" s="40"/>
      <c r="BR174" s="40"/>
      <c r="BS174" s="40"/>
      <c r="BT174" s="40"/>
      <c r="BU174" s="40"/>
      <c r="BV174" s="40"/>
      <c r="BW174" s="40"/>
      <c r="BX174" s="40"/>
      <c r="BY174" s="40"/>
      <c r="BZ174" s="40"/>
      <c r="CA174" s="40"/>
      <c r="CB174" s="40"/>
      <c r="CC174" s="40"/>
      <c r="CD174" s="40"/>
      <c r="CE174" s="40"/>
      <c r="CF174" s="40"/>
      <c r="CG174" s="28"/>
      <c r="CH174" s="28"/>
      <c r="CI174" s="41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DW174" s="7"/>
      <c r="ED174" s="10">
        <f t="shared" ca="1" si="425"/>
        <v>11</v>
      </c>
    </row>
    <row r="175" spans="1:134" x14ac:dyDescent="0.2">
      <c r="A175" s="79"/>
      <c r="B175" s="28"/>
      <c r="C175" s="41"/>
      <c r="D175" s="40"/>
      <c r="E175" s="41"/>
      <c r="F175" s="40"/>
      <c r="M175" s="151"/>
      <c r="N175" s="151"/>
      <c r="P175" s="153"/>
      <c r="Q175" s="159"/>
      <c r="R175" s="151"/>
      <c r="S175" s="151"/>
      <c r="T175" s="28"/>
      <c r="U175" s="137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  <c r="AY175" s="40"/>
      <c r="AZ175" s="40"/>
      <c r="BA175" s="28"/>
      <c r="BB175" s="28"/>
      <c r="BC175" s="40"/>
      <c r="BD175" s="40"/>
      <c r="BE175" s="40"/>
      <c r="BF175" s="40"/>
      <c r="BG175" s="40"/>
      <c r="BH175" s="40"/>
      <c r="BI175" s="40"/>
      <c r="BJ175" s="40"/>
      <c r="BK175" s="40"/>
      <c r="BL175" s="40"/>
      <c r="BM175" s="40"/>
      <c r="BN175" s="40"/>
      <c r="BO175" s="40"/>
      <c r="BP175" s="40"/>
      <c r="BQ175" s="40"/>
      <c r="BR175" s="40"/>
      <c r="BS175" s="40"/>
      <c r="BT175" s="40"/>
      <c r="BU175" s="40"/>
      <c r="BV175" s="40"/>
      <c r="BW175" s="40"/>
      <c r="BX175" s="40"/>
      <c r="BY175" s="40"/>
      <c r="BZ175" s="40"/>
      <c r="CA175" s="40"/>
      <c r="CB175" s="40"/>
      <c r="CC175" s="40"/>
      <c r="CD175" s="40"/>
      <c r="CE175" s="40"/>
      <c r="CF175" s="40"/>
      <c r="CG175" s="28"/>
      <c r="CH175" s="28"/>
      <c r="CI175" s="41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DW175" s="7"/>
      <c r="ED175" s="10">
        <f t="shared" ca="1" si="425"/>
        <v>26</v>
      </c>
    </row>
    <row r="176" spans="1:134" x14ac:dyDescent="0.2">
      <c r="A176" s="79"/>
      <c r="B176" s="28"/>
      <c r="C176" s="41"/>
      <c r="D176" s="40"/>
      <c r="E176" s="41"/>
      <c r="F176" s="40"/>
      <c r="M176" s="151"/>
      <c r="N176" s="151"/>
      <c r="P176" s="153"/>
      <c r="Q176" s="159"/>
      <c r="R176" s="151"/>
      <c r="S176" s="151"/>
      <c r="T176" s="28"/>
      <c r="U176" s="137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 s="28"/>
      <c r="BB176" s="28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40"/>
      <c r="BN176" s="40"/>
      <c r="BO176" s="40"/>
      <c r="BP176" s="40"/>
      <c r="BQ176" s="40"/>
      <c r="BR176" s="40"/>
      <c r="BS176" s="40"/>
      <c r="BT176" s="40"/>
      <c r="BU176" s="40"/>
      <c r="BV176" s="40"/>
      <c r="BW176" s="40"/>
      <c r="BX176" s="40"/>
      <c r="BY176" s="40"/>
      <c r="BZ176" s="40"/>
      <c r="CA176" s="40"/>
      <c r="CB176" s="40"/>
      <c r="CC176" s="40"/>
      <c r="CD176" s="40"/>
      <c r="CE176" s="40"/>
      <c r="CF176" s="40"/>
      <c r="CG176" s="28"/>
      <c r="CH176" s="28"/>
      <c r="CI176" s="41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DW176" s="7"/>
      <c r="ED176" s="10">
        <f t="shared" ca="1" si="425"/>
        <v>23</v>
      </c>
    </row>
    <row r="177" spans="1:134" x14ac:dyDescent="0.2">
      <c r="A177" s="79"/>
      <c r="B177" s="28"/>
      <c r="C177" s="41"/>
      <c r="D177" s="40"/>
      <c r="E177" s="41"/>
      <c r="F177" s="40"/>
      <c r="M177" s="151"/>
      <c r="N177" s="151"/>
      <c r="P177" s="153"/>
      <c r="Q177" s="159"/>
      <c r="R177" s="151"/>
      <c r="S177" s="151"/>
      <c r="T177" s="28"/>
      <c r="U177" s="137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28"/>
      <c r="BB177" s="28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40"/>
      <c r="BN177" s="40"/>
      <c r="BO177" s="40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40"/>
      <c r="CA177" s="40"/>
      <c r="CB177" s="40"/>
      <c r="CC177" s="40"/>
      <c r="CD177" s="40"/>
      <c r="CE177" s="40"/>
      <c r="CF177" s="40"/>
      <c r="CG177" s="28"/>
      <c r="CH177" s="28"/>
      <c r="CI177" s="41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DW177" s="7"/>
      <c r="ED177" s="10">
        <f t="shared" ca="1" si="425"/>
        <v>15</v>
      </c>
    </row>
    <row r="178" spans="1:134" x14ac:dyDescent="0.2">
      <c r="A178" s="79"/>
      <c r="B178" s="28"/>
      <c r="C178" s="41"/>
      <c r="D178" s="40"/>
      <c r="E178" s="41"/>
      <c r="F178" s="40"/>
      <c r="M178" s="151"/>
      <c r="N178" s="151"/>
      <c r="P178" s="153"/>
      <c r="Q178" s="159"/>
      <c r="R178" s="151"/>
      <c r="S178" s="151"/>
      <c r="T178" s="28"/>
      <c r="U178" s="137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  <c r="AY178" s="40"/>
      <c r="AZ178" s="40"/>
      <c r="BA178" s="28"/>
      <c r="BB178" s="28"/>
      <c r="BC178" s="40"/>
      <c r="BD178" s="40"/>
      <c r="BE178" s="40"/>
      <c r="BF178" s="40"/>
      <c r="BG178" s="40"/>
      <c r="BH178" s="40"/>
      <c r="BI178" s="40"/>
      <c r="BJ178" s="40"/>
      <c r="BK178" s="40"/>
      <c r="BL178" s="40"/>
      <c r="BM178" s="40"/>
      <c r="BN178" s="40"/>
      <c r="BO178" s="40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40"/>
      <c r="CA178" s="40"/>
      <c r="CB178" s="40"/>
      <c r="CC178" s="40"/>
      <c r="CD178" s="40"/>
      <c r="CE178" s="40"/>
      <c r="CF178" s="40"/>
      <c r="CG178" s="28"/>
      <c r="CH178" s="28"/>
      <c r="CI178" s="41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DW178" s="7"/>
      <c r="ED178" s="10">
        <f t="shared" ca="1" si="425"/>
        <v>28</v>
      </c>
    </row>
    <row r="179" spans="1:134" x14ac:dyDescent="0.2">
      <c r="A179" s="79"/>
      <c r="B179" s="28"/>
      <c r="C179" s="41"/>
      <c r="D179" s="40"/>
      <c r="E179" s="41"/>
      <c r="F179" s="40"/>
      <c r="M179" s="151"/>
      <c r="N179" s="151"/>
      <c r="P179" s="153"/>
      <c r="Q179" s="159"/>
      <c r="R179" s="151"/>
      <c r="S179" s="151"/>
      <c r="T179" s="28"/>
      <c r="U179" s="137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28"/>
      <c r="BB179" s="28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40"/>
      <c r="BN179" s="40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40"/>
      <c r="CB179" s="40"/>
      <c r="CC179" s="40"/>
      <c r="CD179" s="40"/>
      <c r="CE179" s="40"/>
      <c r="CF179" s="40"/>
      <c r="CG179" s="28"/>
      <c r="CH179" s="28"/>
      <c r="CI179" s="41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DW179" s="7"/>
      <c r="ED179" s="10">
        <f t="shared" ca="1" si="425"/>
        <v>29</v>
      </c>
    </row>
    <row r="180" spans="1:134" x14ac:dyDescent="0.2">
      <c r="A180" s="79"/>
      <c r="B180" s="28"/>
      <c r="C180" s="41"/>
      <c r="D180" s="40"/>
      <c r="E180" s="41"/>
      <c r="F180" s="40"/>
      <c r="M180" s="151"/>
      <c r="N180" s="151"/>
      <c r="P180" s="153"/>
      <c r="Q180" s="159"/>
      <c r="R180" s="151"/>
      <c r="S180" s="151"/>
      <c r="T180" s="28"/>
      <c r="U180" s="137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  <c r="AY180" s="40"/>
      <c r="AZ180" s="40"/>
      <c r="BA180" s="28"/>
      <c r="BB180" s="28"/>
      <c r="BC180" s="40"/>
      <c r="BD180" s="40"/>
      <c r="BE180" s="40"/>
      <c r="BF180" s="40"/>
      <c r="BG180" s="40"/>
      <c r="BH180" s="40"/>
      <c r="BI180" s="40"/>
      <c r="BJ180" s="40"/>
      <c r="BK180" s="40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40"/>
      <c r="CA180" s="40"/>
      <c r="CB180" s="40"/>
      <c r="CC180" s="40"/>
      <c r="CD180" s="40"/>
      <c r="CE180" s="40"/>
      <c r="CF180" s="40"/>
      <c r="CG180" s="28"/>
      <c r="CH180" s="28"/>
      <c r="CI180" s="41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DW180" s="7"/>
      <c r="ED180" s="10">
        <f t="shared" ca="1" si="425"/>
        <v>2</v>
      </c>
    </row>
    <row r="181" spans="1:134" x14ac:dyDescent="0.2">
      <c r="A181" s="79"/>
      <c r="B181" s="28"/>
      <c r="C181" s="41"/>
      <c r="D181" s="40"/>
      <c r="E181" s="41"/>
      <c r="F181" s="40"/>
      <c r="M181" s="151"/>
      <c r="N181" s="151"/>
      <c r="P181" s="153"/>
      <c r="Q181" s="159"/>
      <c r="R181" s="151"/>
      <c r="S181" s="151"/>
      <c r="T181" s="28"/>
      <c r="U181" s="137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28"/>
      <c r="BB181" s="28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  <c r="BM181" s="40"/>
      <c r="BN181" s="40"/>
      <c r="BO181" s="40"/>
      <c r="BP181" s="40"/>
      <c r="BQ181" s="40"/>
      <c r="BR181" s="40"/>
      <c r="BS181" s="40"/>
      <c r="BT181" s="40"/>
      <c r="BU181" s="40"/>
      <c r="BV181" s="40"/>
      <c r="BW181" s="40"/>
      <c r="BX181" s="40"/>
      <c r="BY181" s="40"/>
      <c r="BZ181" s="40"/>
      <c r="CA181" s="40"/>
      <c r="CB181" s="40"/>
      <c r="CC181" s="40"/>
      <c r="CD181" s="40"/>
      <c r="CE181" s="40"/>
      <c r="CF181" s="40"/>
      <c r="CG181" s="28"/>
      <c r="CH181" s="28"/>
      <c r="CI181" s="41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DW181" s="7"/>
      <c r="ED181" s="10">
        <f t="shared" ca="1" si="425"/>
        <v>13</v>
      </c>
    </row>
    <row r="182" spans="1:134" x14ac:dyDescent="0.2">
      <c r="A182" s="79"/>
      <c r="B182" s="28"/>
      <c r="C182" s="41"/>
      <c r="D182" s="40"/>
      <c r="E182" s="41"/>
      <c r="F182" s="40"/>
      <c r="M182" s="151"/>
      <c r="N182" s="151"/>
      <c r="P182" s="153"/>
      <c r="Q182" s="159"/>
      <c r="R182" s="151"/>
      <c r="S182" s="151"/>
      <c r="T182" s="28"/>
      <c r="U182" s="137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  <c r="AY182" s="40"/>
      <c r="AZ182" s="40"/>
      <c r="BA182" s="28"/>
      <c r="BB182" s="28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40"/>
      <c r="BN182" s="40"/>
      <c r="BO182" s="40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40"/>
      <c r="CA182" s="40"/>
      <c r="CB182" s="40"/>
      <c r="CC182" s="40"/>
      <c r="CD182" s="40"/>
      <c r="CE182" s="40"/>
      <c r="CF182" s="40"/>
      <c r="CG182" s="28"/>
      <c r="CH182" s="28"/>
      <c r="CI182" s="41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DW182" s="7"/>
      <c r="ED182" s="10">
        <f t="shared" ca="1" si="425"/>
        <v>13</v>
      </c>
    </row>
    <row r="183" spans="1:134" x14ac:dyDescent="0.2">
      <c r="A183" s="79"/>
      <c r="B183" s="28"/>
      <c r="C183" s="41"/>
      <c r="D183" s="40"/>
      <c r="E183" s="41"/>
      <c r="F183" s="40"/>
      <c r="M183" s="151"/>
      <c r="N183" s="151"/>
      <c r="P183" s="153"/>
      <c r="Q183" s="159"/>
      <c r="R183" s="151"/>
      <c r="S183" s="151"/>
      <c r="T183" s="28"/>
      <c r="U183" s="137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28"/>
      <c r="BB183" s="28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  <c r="BM183" s="40"/>
      <c r="BN183" s="40"/>
      <c r="BO183" s="40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40"/>
      <c r="CA183" s="40"/>
      <c r="CB183" s="40"/>
      <c r="CC183" s="40"/>
      <c r="CD183" s="40"/>
      <c r="CE183" s="40"/>
      <c r="CF183" s="40"/>
      <c r="CG183" s="28"/>
      <c r="CH183" s="28"/>
      <c r="CI183" s="41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DW183" s="7"/>
      <c r="ED183" s="10">
        <f t="shared" ca="1" si="425"/>
        <v>12</v>
      </c>
    </row>
    <row r="184" spans="1:134" x14ac:dyDescent="0.2">
      <c r="A184" s="79"/>
      <c r="B184" s="28"/>
      <c r="C184" s="41"/>
      <c r="D184" s="40"/>
      <c r="E184" s="41"/>
      <c r="F184" s="40"/>
      <c r="M184" s="151"/>
      <c r="N184" s="151"/>
      <c r="P184" s="153"/>
      <c r="Q184" s="159"/>
      <c r="R184" s="151"/>
      <c r="S184" s="151"/>
      <c r="T184" s="28"/>
      <c r="U184" s="137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28"/>
      <c r="BB184" s="28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40"/>
      <c r="CA184" s="40"/>
      <c r="CB184" s="40"/>
      <c r="CC184" s="40"/>
      <c r="CD184" s="40"/>
      <c r="CE184" s="40"/>
      <c r="CF184" s="40"/>
      <c r="CG184" s="28"/>
      <c r="CH184" s="28"/>
      <c r="CI184" s="41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DW184" s="7"/>
      <c r="ED184" s="10">
        <f t="shared" ca="1" si="425"/>
        <v>31</v>
      </c>
    </row>
    <row r="185" spans="1:134" x14ac:dyDescent="0.2">
      <c r="A185" s="79"/>
      <c r="B185" s="28"/>
      <c r="C185" s="41"/>
      <c r="D185" s="40"/>
      <c r="E185" s="41"/>
      <c r="F185" s="40"/>
      <c r="M185" s="151"/>
      <c r="N185" s="151"/>
      <c r="P185" s="153"/>
      <c r="Q185" s="159"/>
      <c r="R185" s="151"/>
      <c r="S185" s="151"/>
      <c r="T185" s="28"/>
      <c r="U185" s="137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28"/>
      <c r="BB185" s="28"/>
      <c r="BC185" s="40"/>
      <c r="BD185" s="40"/>
      <c r="BE185" s="40"/>
      <c r="BF185" s="40"/>
      <c r="BG185" s="40"/>
      <c r="BH185" s="40"/>
      <c r="BI185" s="41"/>
      <c r="BJ185" s="41"/>
      <c r="BK185" s="41"/>
      <c r="BL185" s="41"/>
      <c r="BM185" s="41"/>
      <c r="BN185" s="41"/>
      <c r="BO185" s="41"/>
      <c r="BP185" s="41"/>
      <c r="BQ185" s="41"/>
      <c r="BR185" s="40"/>
      <c r="BS185" s="40"/>
      <c r="BT185" s="40"/>
      <c r="BU185" s="41"/>
      <c r="BV185" s="41"/>
      <c r="BW185" s="41"/>
      <c r="BX185" s="41"/>
      <c r="BY185" s="41"/>
      <c r="BZ185" s="41"/>
      <c r="CA185" s="41"/>
      <c r="CB185" s="41"/>
      <c r="CC185" s="41"/>
      <c r="CD185" s="41"/>
      <c r="CE185" s="41"/>
      <c r="CF185" s="41"/>
      <c r="CG185" s="28"/>
      <c r="CH185" s="28"/>
      <c r="CI185" s="41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DW185" s="7"/>
      <c r="ED185" s="10">
        <f t="shared" ca="1" si="425"/>
        <v>7</v>
      </c>
    </row>
    <row r="186" spans="1:134" x14ac:dyDescent="0.2">
      <c r="A186" s="79"/>
      <c r="B186" s="28"/>
      <c r="C186" s="41"/>
      <c r="D186" s="40"/>
      <c r="E186" s="41"/>
      <c r="F186" s="40"/>
      <c r="M186" s="151"/>
      <c r="N186" s="151"/>
      <c r="P186" s="153"/>
      <c r="Q186" s="159"/>
      <c r="R186" s="151"/>
      <c r="S186" s="151"/>
      <c r="T186" s="28"/>
      <c r="U186" s="137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28"/>
      <c r="BB186" s="28"/>
      <c r="BC186" s="40"/>
      <c r="BD186" s="40"/>
      <c r="BE186" s="40"/>
      <c r="BF186" s="40"/>
      <c r="BG186" s="40"/>
      <c r="BH186" s="40"/>
      <c r="BI186" s="41"/>
      <c r="BJ186" s="41"/>
      <c r="BK186" s="41"/>
      <c r="BL186" s="41"/>
      <c r="BM186" s="41"/>
      <c r="BN186" s="41"/>
      <c r="BO186" s="41"/>
      <c r="BP186" s="41"/>
      <c r="BQ186" s="41"/>
      <c r="BR186" s="40"/>
      <c r="BS186" s="40"/>
      <c r="BT186" s="40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28"/>
      <c r="CH186" s="28"/>
      <c r="CI186" s="41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DW186" s="7"/>
      <c r="ED186" s="10">
        <f t="shared" ca="1" si="425"/>
        <v>14</v>
      </c>
    </row>
    <row r="187" spans="1:134" x14ac:dyDescent="0.2">
      <c r="A187" s="79"/>
      <c r="B187" s="28"/>
      <c r="C187" s="41"/>
      <c r="D187" s="40"/>
      <c r="E187" s="41"/>
      <c r="F187" s="40"/>
      <c r="M187" s="151"/>
      <c r="N187" s="151"/>
      <c r="P187" s="153"/>
      <c r="Q187" s="159"/>
      <c r="R187" s="151"/>
      <c r="S187" s="151"/>
      <c r="T187" s="28"/>
      <c r="U187" s="137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  <c r="AY187" s="40"/>
      <c r="AZ187" s="40"/>
      <c r="BA187" s="28"/>
      <c r="BB187" s="28"/>
      <c r="BC187" s="40"/>
      <c r="BD187" s="40"/>
      <c r="BE187" s="40"/>
      <c r="BF187" s="40"/>
      <c r="BG187" s="40"/>
      <c r="BH187" s="40"/>
      <c r="BI187" s="41"/>
      <c r="BJ187" s="41"/>
      <c r="BK187" s="41"/>
      <c r="BL187" s="41"/>
      <c r="BM187" s="41"/>
      <c r="BN187" s="41"/>
      <c r="BO187" s="41"/>
      <c r="BP187" s="41"/>
      <c r="BQ187" s="41"/>
      <c r="BR187" s="40"/>
      <c r="BS187" s="40"/>
      <c r="BT187" s="40"/>
      <c r="BU187" s="41"/>
      <c r="BV187" s="41"/>
      <c r="BW187" s="41"/>
      <c r="BX187" s="41"/>
      <c r="BY187" s="41"/>
      <c r="BZ187" s="41"/>
      <c r="CA187" s="41"/>
      <c r="CB187" s="41"/>
      <c r="CC187" s="41"/>
      <c r="CD187" s="41"/>
      <c r="CE187" s="41"/>
      <c r="CF187" s="41"/>
      <c r="CG187" s="28"/>
      <c r="CH187" s="28"/>
      <c r="CI187" s="41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DW187" s="7"/>
      <c r="ED187" s="10">
        <f t="shared" ca="1" si="425"/>
        <v>5</v>
      </c>
    </row>
    <row r="188" spans="1:134" x14ac:dyDescent="0.2">
      <c r="A188" s="79"/>
      <c r="B188" s="28"/>
      <c r="C188" s="41"/>
      <c r="D188" s="40"/>
      <c r="E188" s="41"/>
      <c r="F188" s="40"/>
      <c r="M188" s="151"/>
      <c r="N188" s="151"/>
      <c r="P188" s="153"/>
      <c r="Q188" s="159"/>
      <c r="R188" s="151"/>
      <c r="S188" s="151"/>
      <c r="T188" s="28"/>
      <c r="U188" s="137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28"/>
      <c r="BB188" s="28"/>
      <c r="BC188" s="40"/>
      <c r="BD188" s="40"/>
      <c r="BE188" s="40"/>
      <c r="BF188" s="40"/>
      <c r="BG188" s="40"/>
      <c r="BH188" s="40"/>
      <c r="BI188" s="41"/>
      <c r="BJ188" s="41"/>
      <c r="BK188" s="41"/>
      <c r="BL188" s="41"/>
      <c r="BM188" s="41"/>
      <c r="BN188" s="41"/>
      <c r="BO188" s="41"/>
      <c r="BP188" s="41"/>
      <c r="BQ188" s="41"/>
      <c r="BR188" s="40"/>
      <c r="BS188" s="40"/>
      <c r="BT188" s="40"/>
      <c r="BU188" s="41"/>
      <c r="BV188" s="41"/>
      <c r="BW188" s="41"/>
      <c r="BX188" s="41"/>
      <c r="BY188" s="41"/>
      <c r="BZ188" s="41"/>
      <c r="CA188" s="41"/>
      <c r="CB188" s="41"/>
      <c r="CC188" s="41"/>
      <c r="CD188" s="41"/>
      <c r="CE188" s="41"/>
      <c r="CF188" s="41"/>
      <c r="CG188" s="28"/>
      <c r="CH188" s="28"/>
      <c r="CI188" s="41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DW188" s="7"/>
      <c r="ED188" s="10">
        <f t="shared" ca="1" si="425"/>
        <v>9</v>
      </c>
    </row>
    <row r="189" spans="1:134" x14ac:dyDescent="0.2">
      <c r="A189" s="79"/>
      <c r="B189" s="28"/>
      <c r="C189" s="41"/>
      <c r="D189" s="40"/>
      <c r="E189" s="41"/>
      <c r="F189" s="40"/>
      <c r="M189" s="151"/>
      <c r="N189" s="151"/>
      <c r="P189" s="153"/>
      <c r="Q189" s="159"/>
      <c r="R189" s="151"/>
      <c r="S189" s="151"/>
      <c r="T189" s="28"/>
      <c r="U189" s="137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28"/>
      <c r="BB189" s="28"/>
      <c r="BC189" s="40"/>
      <c r="BD189" s="40"/>
      <c r="BE189" s="40"/>
      <c r="BF189" s="40"/>
      <c r="BG189" s="40"/>
      <c r="BH189" s="40"/>
      <c r="BI189" s="41"/>
      <c r="BJ189" s="41"/>
      <c r="BK189" s="41"/>
      <c r="BL189" s="41"/>
      <c r="BM189" s="41"/>
      <c r="BN189" s="41"/>
      <c r="BO189" s="41"/>
      <c r="BP189" s="41"/>
      <c r="BQ189" s="41"/>
      <c r="BR189" s="40"/>
      <c r="BS189" s="40"/>
      <c r="BT189" s="40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28"/>
      <c r="CH189" s="28"/>
      <c r="CI189" s="41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DW189" s="7"/>
      <c r="ED189" s="10">
        <f t="shared" ca="1" si="425"/>
        <v>6</v>
      </c>
    </row>
    <row r="190" spans="1:134" x14ac:dyDescent="0.2">
      <c r="A190" s="79"/>
      <c r="B190" s="28"/>
      <c r="C190" s="41"/>
      <c r="D190" s="40"/>
      <c r="E190" s="41"/>
      <c r="F190" s="40"/>
      <c r="M190" s="151"/>
      <c r="N190" s="151"/>
      <c r="P190" s="153"/>
      <c r="Q190" s="159"/>
      <c r="R190" s="151"/>
      <c r="S190" s="151"/>
      <c r="T190" s="28"/>
      <c r="U190" s="137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28"/>
      <c r="BB190" s="28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40"/>
      <c r="BX190" s="40"/>
      <c r="BY190" s="40"/>
      <c r="BZ190" s="40"/>
      <c r="CA190" s="40"/>
      <c r="CB190" s="40"/>
      <c r="CC190" s="40"/>
      <c r="CD190" s="40"/>
      <c r="CE190" s="40"/>
      <c r="CF190" s="40"/>
      <c r="CG190" s="28"/>
      <c r="CH190" s="28"/>
      <c r="CI190" s="41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DW190" s="7"/>
      <c r="ED190" s="10">
        <f t="shared" ca="1" si="425"/>
        <v>19</v>
      </c>
    </row>
    <row r="191" spans="1:134" x14ac:dyDescent="0.2">
      <c r="A191" s="79"/>
      <c r="B191" s="28"/>
      <c r="C191" s="41"/>
      <c r="D191" s="40"/>
      <c r="E191" s="41"/>
      <c r="F191" s="40"/>
      <c r="M191" s="151"/>
      <c r="N191" s="151"/>
      <c r="P191" s="153"/>
      <c r="Q191" s="159"/>
      <c r="R191" s="151"/>
      <c r="S191" s="151"/>
      <c r="T191" s="28"/>
      <c r="U191" s="137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28"/>
      <c r="BB191" s="28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40"/>
      <c r="BN191" s="40"/>
      <c r="BO191" s="40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40"/>
      <c r="CA191" s="40"/>
      <c r="CB191" s="40"/>
      <c r="CC191" s="40"/>
      <c r="CD191" s="40"/>
      <c r="CE191" s="40"/>
      <c r="CF191" s="40"/>
      <c r="CG191" s="28"/>
      <c r="CH191" s="28"/>
      <c r="CI191" s="41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DW191" s="7"/>
      <c r="ED191" s="10">
        <f t="shared" ca="1" si="425"/>
        <v>36</v>
      </c>
    </row>
    <row r="192" spans="1:134" x14ac:dyDescent="0.2">
      <c r="A192" s="79"/>
      <c r="B192" s="28"/>
      <c r="C192" s="41"/>
      <c r="D192" s="40"/>
      <c r="E192" s="41"/>
      <c r="F192" s="40"/>
      <c r="M192" s="151"/>
      <c r="N192" s="151"/>
      <c r="P192" s="153"/>
      <c r="Q192" s="159"/>
      <c r="R192" s="151"/>
      <c r="S192" s="151"/>
      <c r="T192" s="28"/>
      <c r="U192" s="137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28"/>
      <c r="BB192" s="28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40"/>
      <c r="BN192" s="40"/>
      <c r="BO192" s="40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40"/>
      <c r="CA192" s="40"/>
      <c r="CB192" s="40"/>
      <c r="CC192" s="40"/>
      <c r="CD192" s="40"/>
      <c r="CE192" s="40"/>
      <c r="CF192" s="40"/>
      <c r="CG192" s="28"/>
      <c r="CH192" s="28"/>
      <c r="CI192" s="41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DW192" s="7"/>
      <c r="ED192" s="10">
        <f t="shared" ca="1" si="425"/>
        <v>25</v>
      </c>
    </row>
    <row r="193" spans="1:134" x14ac:dyDescent="0.2">
      <c r="A193" s="79"/>
      <c r="B193" s="28"/>
      <c r="C193" s="41"/>
      <c r="D193" s="40"/>
      <c r="E193" s="41"/>
      <c r="F193" s="40"/>
      <c r="M193" s="151"/>
      <c r="N193" s="151"/>
      <c r="P193" s="153"/>
      <c r="Q193" s="159"/>
      <c r="R193" s="151"/>
      <c r="S193" s="151"/>
      <c r="T193" s="28"/>
      <c r="U193" s="137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28"/>
      <c r="BB193" s="28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40"/>
      <c r="BN193" s="40"/>
      <c r="BO193" s="40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40"/>
      <c r="CA193" s="40"/>
      <c r="CB193" s="40"/>
      <c r="CC193" s="40"/>
      <c r="CD193" s="40"/>
      <c r="CE193" s="40"/>
      <c r="CF193" s="40"/>
      <c r="CG193" s="28"/>
      <c r="CH193" s="28"/>
      <c r="CI193" s="41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DW193" s="7"/>
      <c r="ED193" s="10">
        <f t="shared" ca="1" si="425"/>
        <v>33</v>
      </c>
    </row>
    <row r="194" spans="1:134" x14ac:dyDescent="0.2">
      <c r="A194" s="79"/>
      <c r="B194" s="28"/>
      <c r="C194" s="41"/>
      <c r="D194" s="40"/>
      <c r="E194" s="41"/>
      <c r="F194" s="40"/>
      <c r="M194" s="151"/>
      <c r="N194" s="151"/>
      <c r="P194" s="153"/>
      <c r="Q194" s="159"/>
      <c r="R194" s="151"/>
      <c r="S194" s="151"/>
      <c r="T194" s="28"/>
      <c r="U194" s="137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 s="28"/>
      <c r="BB194" s="28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40"/>
      <c r="BN194" s="40"/>
      <c r="BO194" s="40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40"/>
      <c r="CA194" s="40"/>
      <c r="CB194" s="40"/>
      <c r="CC194" s="40"/>
      <c r="CD194" s="40"/>
      <c r="CE194" s="40"/>
      <c r="CF194" s="40"/>
      <c r="CG194" s="28"/>
      <c r="CH194" s="28"/>
      <c r="CI194" s="41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DW194" s="7"/>
      <c r="ED194" s="10">
        <f t="shared" ca="1" si="425"/>
        <v>13</v>
      </c>
    </row>
    <row r="195" spans="1:134" x14ac:dyDescent="0.2">
      <c r="A195" s="79"/>
      <c r="B195" s="28"/>
      <c r="C195" s="41"/>
      <c r="D195" s="40"/>
      <c r="E195" s="41"/>
      <c r="F195" s="40"/>
      <c r="M195" s="151"/>
      <c r="N195" s="151"/>
      <c r="P195" s="153"/>
      <c r="Q195" s="159"/>
      <c r="R195" s="151"/>
      <c r="S195" s="151"/>
      <c r="T195" s="28"/>
      <c r="U195" s="137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28"/>
      <c r="BB195" s="28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  <c r="BM195" s="40"/>
      <c r="BN195" s="40"/>
      <c r="BO195" s="40"/>
      <c r="BP195" s="40"/>
      <c r="BQ195" s="40"/>
      <c r="BR195" s="40"/>
      <c r="BS195" s="40"/>
      <c r="BT195" s="40"/>
      <c r="BU195" s="40"/>
      <c r="BV195" s="40"/>
      <c r="BW195" s="40"/>
      <c r="BX195" s="40"/>
      <c r="BY195" s="40"/>
      <c r="BZ195" s="40"/>
      <c r="CA195" s="40"/>
      <c r="CB195" s="40"/>
      <c r="CC195" s="40"/>
      <c r="CD195" s="40"/>
      <c r="CE195" s="40"/>
      <c r="CF195" s="40"/>
      <c r="CG195" s="28"/>
      <c r="CH195" s="28"/>
      <c r="CI195" s="41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DW195" s="7"/>
      <c r="ED195" s="10">
        <f t="shared" ca="1" si="425"/>
        <v>12</v>
      </c>
    </row>
    <row r="196" spans="1:134" x14ac:dyDescent="0.2">
      <c r="A196" s="79"/>
      <c r="B196" s="28"/>
      <c r="C196" s="41"/>
      <c r="D196" s="40"/>
      <c r="E196" s="41"/>
      <c r="F196" s="40"/>
      <c r="M196" s="151"/>
      <c r="N196" s="151"/>
      <c r="P196" s="153"/>
      <c r="Q196" s="159"/>
      <c r="R196" s="151"/>
      <c r="S196" s="151"/>
      <c r="T196" s="28"/>
      <c r="U196" s="137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28"/>
      <c r="BB196" s="28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40"/>
      <c r="BN196" s="40"/>
      <c r="BO196" s="40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40"/>
      <c r="CA196" s="40"/>
      <c r="CB196" s="40"/>
      <c r="CC196" s="40"/>
      <c r="CD196" s="40"/>
      <c r="CE196" s="40"/>
      <c r="CF196" s="40"/>
      <c r="CG196" s="28"/>
      <c r="CH196" s="28"/>
      <c r="CI196" s="41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DW196" s="7"/>
      <c r="ED196" s="10">
        <f t="shared" ca="1" si="425"/>
        <v>6</v>
      </c>
    </row>
    <row r="197" spans="1:134" x14ac:dyDescent="0.2">
      <c r="A197" s="79"/>
      <c r="B197" s="28"/>
      <c r="C197" s="41"/>
      <c r="D197" s="40"/>
      <c r="E197" s="41"/>
      <c r="F197" s="40"/>
      <c r="M197" s="151"/>
      <c r="N197" s="151"/>
      <c r="P197" s="153"/>
      <c r="Q197" s="159"/>
      <c r="R197" s="151"/>
      <c r="S197" s="151"/>
      <c r="T197" s="28"/>
      <c r="U197" s="137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28"/>
      <c r="BB197" s="28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40"/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40"/>
      <c r="CG197" s="28"/>
      <c r="CH197" s="28"/>
      <c r="CI197" s="41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DW197" s="7"/>
      <c r="ED197" s="10">
        <f t="shared" ref="ED197:ED260" ca="1" si="430">IF($A$2="no",INT(RAND()*36+1),INT(RAND()*37))</f>
        <v>22</v>
      </c>
    </row>
    <row r="198" spans="1:134" x14ac:dyDescent="0.2">
      <c r="A198" s="79"/>
      <c r="B198" s="28"/>
      <c r="C198" s="41"/>
      <c r="D198" s="40"/>
      <c r="E198" s="41"/>
      <c r="F198" s="40"/>
      <c r="M198" s="151"/>
      <c r="N198" s="151"/>
      <c r="P198" s="153"/>
      <c r="Q198" s="159"/>
      <c r="R198" s="151"/>
      <c r="S198" s="151"/>
      <c r="T198" s="28"/>
      <c r="U198" s="137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28"/>
      <c r="BB198" s="28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40"/>
      <c r="BO198" s="40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40"/>
      <c r="CA198" s="40"/>
      <c r="CB198" s="40"/>
      <c r="CC198" s="40"/>
      <c r="CD198" s="40"/>
      <c r="CE198" s="40"/>
      <c r="CF198" s="40"/>
      <c r="CG198" s="28"/>
      <c r="CH198" s="28"/>
      <c r="CI198" s="41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DW198" s="7"/>
      <c r="ED198" s="10">
        <f t="shared" ca="1" si="430"/>
        <v>9</v>
      </c>
    </row>
    <row r="199" spans="1:134" x14ac:dyDescent="0.2">
      <c r="A199" s="79"/>
      <c r="B199" s="28"/>
      <c r="C199" s="41"/>
      <c r="D199" s="40"/>
      <c r="E199" s="41"/>
      <c r="F199" s="40"/>
      <c r="M199" s="151"/>
      <c r="N199" s="151"/>
      <c r="P199" s="153"/>
      <c r="Q199" s="159"/>
      <c r="R199" s="151"/>
      <c r="S199" s="151"/>
      <c r="T199" s="28"/>
      <c r="U199" s="137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28"/>
      <c r="BB199" s="28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40"/>
      <c r="BN199" s="40"/>
      <c r="BO199" s="40"/>
      <c r="BP199" s="40"/>
      <c r="BQ199" s="40"/>
      <c r="BR199" s="40"/>
      <c r="BS199" s="40"/>
      <c r="BT199" s="40"/>
      <c r="BU199" s="40"/>
      <c r="BV199" s="40"/>
      <c r="BW199" s="40"/>
      <c r="BX199" s="40"/>
      <c r="BY199" s="40"/>
      <c r="BZ199" s="40"/>
      <c r="CA199" s="40"/>
      <c r="CB199" s="40"/>
      <c r="CC199" s="40"/>
      <c r="CD199" s="40"/>
      <c r="CE199" s="40"/>
      <c r="CF199" s="40"/>
      <c r="CG199" s="28"/>
      <c r="CH199" s="28"/>
      <c r="CI199" s="41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DW199" s="7"/>
      <c r="ED199" s="10">
        <f t="shared" ca="1" si="430"/>
        <v>5</v>
      </c>
    </row>
    <row r="200" spans="1:134" x14ac:dyDescent="0.2">
      <c r="A200" s="79"/>
      <c r="B200" s="28"/>
      <c r="C200" s="41"/>
      <c r="D200" s="40"/>
      <c r="E200" s="41"/>
      <c r="F200" s="40"/>
      <c r="M200" s="151"/>
      <c r="N200" s="151"/>
      <c r="P200" s="153"/>
      <c r="Q200" s="159"/>
      <c r="R200" s="151"/>
      <c r="S200" s="151"/>
      <c r="T200" s="28"/>
      <c r="U200" s="137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28"/>
      <c r="BB200" s="28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40"/>
      <c r="BX200" s="40"/>
      <c r="BY200" s="40"/>
      <c r="BZ200" s="40"/>
      <c r="CA200" s="40"/>
      <c r="CB200" s="40"/>
      <c r="CC200" s="40"/>
      <c r="CD200" s="40"/>
      <c r="CE200" s="40"/>
      <c r="CF200" s="40"/>
      <c r="CG200" s="28"/>
      <c r="CH200" s="28"/>
      <c r="CI200" s="41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DW200" s="7"/>
      <c r="ED200" s="10">
        <f t="shared" ca="1" si="430"/>
        <v>31</v>
      </c>
    </row>
    <row r="201" spans="1:134" x14ac:dyDescent="0.2">
      <c r="A201" s="79"/>
      <c r="B201" s="28"/>
      <c r="C201" s="41"/>
      <c r="D201" s="40"/>
      <c r="E201" s="41"/>
      <c r="F201" s="40"/>
      <c r="M201" s="151"/>
      <c r="N201" s="151"/>
      <c r="P201" s="153"/>
      <c r="Q201" s="159"/>
      <c r="R201" s="151"/>
      <c r="S201" s="151"/>
      <c r="T201" s="28"/>
      <c r="U201" s="137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28"/>
      <c r="BB201" s="28"/>
      <c r="BC201" s="40"/>
      <c r="BD201" s="40"/>
      <c r="BE201" s="40"/>
      <c r="BF201" s="40"/>
      <c r="BG201" s="40"/>
      <c r="BH201" s="40"/>
      <c r="BI201" s="41"/>
      <c r="BJ201" s="41"/>
      <c r="BK201" s="41"/>
      <c r="BL201" s="41"/>
      <c r="BM201" s="41"/>
      <c r="BN201" s="41"/>
      <c r="BO201" s="41"/>
      <c r="BP201" s="41"/>
      <c r="BQ201" s="41"/>
      <c r="BR201" s="40"/>
      <c r="BS201" s="40"/>
      <c r="BT201" s="40"/>
      <c r="BU201" s="41"/>
      <c r="BV201" s="41"/>
      <c r="BW201" s="41"/>
      <c r="BX201" s="41"/>
      <c r="BY201" s="41"/>
      <c r="BZ201" s="41"/>
      <c r="CA201" s="41"/>
      <c r="CB201" s="41"/>
      <c r="CC201" s="41"/>
      <c r="CD201" s="41"/>
      <c r="CE201" s="41"/>
      <c r="CF201" s="41"/>
      <c r="CG201" s="28"/>
      <c r="CH201" s="28"/>
      <c r="CI201" s="41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DW201" s="7"/>
      <c r="ED201" s="10">
        <f t="shared" ca="1" si="430"/>
        <v>25</v>
      </c>
    </row>
    <row r="202" spans="1:134" x14ac:dyDescent="0.2">
      <c r="A202" s="79"/>
      <c r="B202" s="28"/>
      <c r="C202" s="41"/>
      <c r="D202" s="40"/>
      <c r="E202" s="41"/>
      <c r="F202" s="40"/>
      <c r="M202" s="151"/>
      <c r="N202" s="151"/>
      <c r="P202" s="153"/>
      <c r="Q202" s="159"/>
      <c r="R202" s="151"/>
      <c r="S202" s="151"/>
      <c r="T202" s="28"/>
      <c r="U202" s="137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28"/>
      <c r="BB202" s="28"/>
      <c r="BC202" s="40"/>
      <c r="BD202" s="40"/>
      <c r="BE202" s="40"/>
      <c r="BF202" s="40"/>
      <c r="BG202" s="40"/>
      <c r="BH202" s="40"/>
      <c r="BI202" s="41"/>
      <c r="BJ202" s="41"/>
      <c r="BK202" s="41"/>
      <c r="BL202" s="41"/>
      <c r="BM202" s="41"/>
      <c r="BN202" s="41"/>
      <c r="BO202" s="41"/>
      <c r="BP202" s="41"/>
      <c r="BQ202" s="41"/>
      <c r="BR202" s="40"/>
      <c r="BS202" s="40"/>
      <c r="BT202" s="40"/>
      <c r="BU202" s="41"/>
      <c r="BV202" s="41"/>
      <c r="BW202" s="41"/>
      <c r="BX202" s="41"/>
      <c r="BY202" s="41"/>
      <c r="BZ202" s="41"/>
      <c r="CA202" s="41"/>
      <c r="CB202" s="41"/>
      <c r="CC202" s="41"/>
      <c r="CD202" s="41"/>
      <c r="CE202" s="41"/>
      <c r="CF202" s="41"/>
      <c r="CG202" s="28"/>
      <c r="CH202" s="28"/>
      <c r="CI202" s="41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DW202" s="7"/>
      <c r="ED202" s="10">
        <f t="shared" ca="1" si="430"/>
        <v>30</v>
      </c>
    </row>
    <row r="203" spans="1:134" x14ac:dyDescent="0.2">
      <c r="A203" s="79"/>
      <c r="B203" s="28"/>
      <c r="C203" s="41"/>
      <c r="D203" s="40"/>
      <c r="E203" s="41"/>
      <c r="F203" s="40"/>
      <c r="M203" s="151"/>
      <c r="N203" s="151"/>
      <c r="P203" s="153"/>
      <c r="Q203" s="159"/>
      <c r="R203" s="151"/>
      <c r="S203" s="151"/>
      <c r="T203" s="28"/>
      <c r="U203" s="137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28"/>
      <c r="BB203" s="28"/>
      <c r="BC203" s="40"/>
      <c r="BD203" s="40"/>
      <c r="BE203" s="40"/>
      <c r="BF203" s="40"/>
      <c r="BG203" s="40"/>
      <c r="BH203" s="40"/>
      <c r="BI203" s="41"/>
      <c r="BJ203" s="41"/>
      <c r="BK203" s="41"/>
      <c r="BL203" s="41"/>
      <c r="BM203" s="41"/>
      <c r="BN203" s="41"/>
      <c r="BO203" s="41"/>
      <c r="BP203" s="41"/>
      <c r="BQ203" s="41"/>
      <c r="BR203" s="40"/>
      <c r="BS203" s="40"/>
      <c r="BT203" s="40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28"/>
      <c r="CH203" s="28"/>
      <c r="CI203" s="41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DW203" s="7"/>
      <c r="ED203" s="10">
        <f t="shared" ca="1" si="430"/>
        <v>17</v>
      </c>
    </row>
    <row r="204" spans="1:134" x14ac:dyDescent="0.2">
      <c r="A204" s="79"/>
      <c r="B204" s="28"/>
      <c r="C204" s="41"/>
      <c r="D204" s="40"/>
      <c r="E204" s="41"/>
      <c r="F204" s="40"/>
      <c r="M204" s="151"/>
      <c r="N204" s="151"/>
      <c r="P204" s="153"/>
      <c r="Q204" s="159"/>
      <c r="R204" s="151"/>
      <c r="S204" s="151"/>
      <c r="T204" s="28"/>
      <c r="U204" s="137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28"/>
      <c r="BB204" s="28"/>
      <c r="BC204" s="40"/>
      <c r="BD204" s="40"/>
      <c r="BE204" s="40"/>
      <c r="BF204" s="40"/>
      <c r="BG204" s="40"/>
      <c r="BH204" s="40"/>
      <c r="BI204" s="41"/>
      <c r="BJ204" s="41"/>
      <c r="BK204" s="41"/>
      <c r="BL204" s="41"/>
      <c r="BM204" s="41"/>
      <c r="BN204" s="41"/>
      <c r="BO204" s="41"/>
      <c r="BP204" s="41"/>
      <c r="BQ204" s="41"/>
      <c r="BR204" s="40"/>
      <c r="BS204" s="40"/>
      <c r="BT204" s="40"/>
      <c r="BU204" s="41"/>
      <c r="BV204" s="41"/>
      <c r="BW204" s="41"/>
      <c r="BX204" s="41"/>
      <c r="BY204" s="41"/>
      <c r="BZ204" s="41"/>
      <c r="CA204" s="41"/>
      <c r="CB204" s="41"/>
      <c r="CC204" s="41"/>
      <c r="CD204" s="41"/>
      <c r="CE204" s="41"/>
      <c r="CF204" s="41"/>
      <c r="CG204" s="28"/>
      <c r="CH204" s="28"/>
      <c r="CI204" s="41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DW204" s="7"/>
      <c r="ED204" s="10">
        <f t="shared" ca="1" si="430"/>
        <v>1</v>
      </c>
    </row>
    <row r="205" spans="1:134" x14ac:dyDescent="0.2">
      <c r="A205" s="79"/>
      <c r="B205" s="28"/>
      <c r="C205" s="41"/>
      <c r="D205" s="40"/>
      <c r="E205" s="41"/>
      <c r="F205" s="40"/>
      <c r="M205" s="151"/>
      <c r="N205" s="151"/>
      <c r="P205" s="153"/>
      <c r="Q205" s="159"/>
      <c r="R205" s="151"/>
      <c r="S205" s="151"/>
      <c r="T205" s="28"/>
      <c r="U205" s="137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28"/>
      <c r="BB205" s="28"/>
      <c r="BC205" s="40"/>
      <c r="BD205" s="40"/>
      <c r="BE205" s="40"/>
      <c r="BF205" s="40"/>
      <c r="BG205" s="40"/>
      <c r="BH205" s="40"/>
      <c r="BI205" s="41"/>
      <c r="BJ205" s="41"/>
      <c r="BK205" s="41"/>
      <c r="BL205" s="41"/>
      <c r="BM205" s="41"/>
      <c r="BN205" s="41"/>
      <c r="BO205" s="41"/>
      <c r="BP205" s="41"/>
      <c r="BQ205" s="41"/>
      <c r="BR205" s="40"/>
      <c r="BS205" s="40"/>
      <c r="BT205" s="40"/>
      <c r="BU205" s="41"/>
      <c r="BV205" s="41"/>
      <c r="BW205" s="41"/>
      <c r="BX205" s="41"/>
      <c r="BY205" s="41"/>
      <c r="BZ205" s="41"/>
      <c r="CA205" s="41"/>
      <c r="CB205" s="41"/>
      <c r="CC205" s="41"/>
      <c r="CD205" s="41"/>
      <c r="CE205" s="41"/>
      <c r="CF205" s="41"/>
      <c r="CG205" s="28"/>
      <c r="CH205" s="28"/>
      <c r="CI205" s="41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DW205" s="7"/>
      <c r="ED205" s="10">
        <f t="shared" ca="1" si="430"/>
        <v>1</v>
      </c>
    </row>
    <row r="206" spans="1:134" x14ac:dyDescent="0.2">
      <c r="A206" s="79"/>
      <c r="B206" s="28"/>
      <c r="C206" s="41"/>
      <c r="D206" s="40"/>
      <c r="E206" s="41"/>
      <c r="F206" s="40"/>
      <c r="M206" s="151"/>
      <c r="N206" s="151"/>
      <c r="P206" s="153"/>
      <c r="Q206" s="159"/>
      <c r="R206" s="151"/>
      <c r="S206" s="151"/>
      <c r="T206" s="28"/>
      <c r="U206" s="137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28"/>
      <c r="BB206" s="28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40"/>
      <c r="CA206" s="40"/>
      <c r="CB206" s="40"/>
      <c r="CC206" s="40"/>
      <c r="CD206" s="40"/>
      <c r="CE206" s="40"/>
      <c r="CF206" s="40"/>
      <c r="CG206" s="28"/>
      <c r="CH206" s="28"/>
      <c r="CI206" s="41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DW206" s="7"/>
      <c r="ED206" s="10">
        <f t="shared" ca="1" si="430"/>
        <v>9</v>
      </c>
    </row>
    <row r="207" spans="1:134" x14ac:dyDescent="0.2">
      <c r="A207" s="79"/>
      <c r="B207" s="28"/>
      <c r="C207" s="41"/>
      <c r="D207" s="40"/>
      <c r="E207" s="41"/>
      <c r="F207" s="40"/>
      <c r="M207" s="151"/>
      <c r="N207" s="151"/>
      <c r="P207" s="153"/>
      <c r="Q207" s="159"/>
      <c r="R207" s="151"/>
      <c r="S207" s="151"/>
      <c r="T207" s="28"/>
      <c r="U207" s="137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28"/>
      <c r="BB207" s="28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40"/>
      <c r="CA207" s="40"/>
      <c r="CB207" s="40"/>
      <c r="CC207" s="40"/>
      <c r="CD207" s="40"/>
      <c r="CE207" s="40"/>
      <c r="CF207" s="40"/>
      <c r="CG207" s="28"/>
      <c r="CH207" s="28"/>
      <c r="CI207" s="41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DW207" s="7"/>
      <c r="ED207" s="10">
        <f t="shared" ca="1" si="430"/>
        <v>11</v>
      </c>
    </row>
    <row r="208" spans="1:134" x14ac:dyDescent="0.2">
      <c r="A208" s="79"/>
      <c r="B208" s="28"/>
      <c r="C208" s="41"/>
      <c r="D208" s="40"/>
      <c r="E208" s="41"/>
      <c r="F208" s="40"/>
      <c r="M208" s="151"/>
      <c r="N208" s="151"/>
      <c r="P208" s="153"/>
      <c r="Q208" s="159"/>
      <c r="R208" s="151"/>
      <c r="S208" s="151"/>
      <c r="T208" s="28"/>
      <c r="U208" s="137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28"/>
      <c r="BB208" s="28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40"/>
      <c r="BN208" s="40"/>
      <c r="BO208" s="40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40"/>
      <c r="CA208" s="40"/>
      <c r="CB208" s="40"/>
      <c r="CC208" s="40"/>
      <c r="CD208" s="40"/>
      <c r="CE208" s="40"/>
      <c r="CF208" s="40"/>
      <c r="CG208" s="28"/>
      <c r="CH208" s="28"/>
      <c r="CI208" s="41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DW208" s="7"/>
      <c r="ED208" s="10">
        <f t="shared" ca="1" si="430"/>
        <v>19</v>
      </c>
    </row>
    <row r="209" spans="1:134" x14ac:dyDescent="0.2">
      <c r="A209" s="79"/>
      <c r="B209" s="28"/>
      <c r="C209" s="41"/>
      <c r="D209" s="40"/>
      <c r="E209" s="41"/>
      <c r="F209" s="40"/>
      <c r="M209" s="151"/>
      <c r="N209" s="151"/>
      <c r="P209" s="153"/>
      <c r="Q209" s="159"/>
      <c r="R209" s="151"/>
      <c r="S209" s="151"/>
      <c r="T209" s="28"/>
      <c r="U209" s="137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28"/>
      <c r="BB209" s="28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40"/>
      <c r="BN209" s="40"/>
      <c r="BO209" s="40"/>
      <c r="BP209" s="40"/>
      <c r="BQ209" s="40"/>
      <c r="BR209" s="40"/>
      <c r="BS209" s="40"/>
      <c r="BT209" s="40"/>
      <c r="BU209" s="40"/>
      <c r="BV209" s="40"/>
      <c r="BW209" s="40"/>
      <c r="BX209" s="40"/>
      <c r="BY209" s="40"/>
      <c r="BZ209" s="40"/>
      <c r="CA209" s="40"/>
      <c r="CB209" s="40"/>
      <c r="CC209" s="40"/>
      <c r="CD209" s="40"/>
      <c r="CE209" s="40"/>
      <c r="CF209" s="40"/>
      <c r="CG209" s="28"/>
      <c r="CH209" s="28"/>
      <c r="CI209" s="41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DW209" s="7"/>
      <c r="ED209" s="10">
        <f t="shared" ca="1" si="430"/>
        <v>36</v>
      </c>
    </row>
    <row r="210" spans="1:134" x14ac:dyDescent="0.2">
      <c r="A210" s="79"/>
      <c r="B210" s="28"/>
      <c r="C210" s="41"/>
      <c r="D210" s="40"/>
      <c r="E210" s="41"/>
      <c r="F210" s="40"/>
      <c r="M210" s="151"/>
      <c r="N210" s="151"/>
      <c r="P210" s="153"/>
      <c r="Q210" s="159"/>
      <c r="R210" s="151"/>
      <c r="S210" s="151"/>
      <c r="T210" s="28"/>
      <c r="U210" s="137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28"/>
      <c r="BB210" s="28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40"/>
      <c r="CA210" s="40"/>
      <c r="CB210" s="40"/>
      <c r="CC210" s="40"/>
      <c r="CD210" s="40"/>
      <c r="CE210" s="40"/>
      <c r="CF210" s="40"/>
      <c r="CG210" s="28"/>
      <c r="CH210" s="28"/>
      <c r="CI210" s="41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DW210" s="7"/>
      <c r="ED210" s="10">
        <f t="shared" ca="1" si="430"/>
        <v>5</v>
      </c>
    </row>
    <row r="211" spans="1:134" x14ac:dyDescent="0.2">
      <c r="A211" s="79"/>
      <c r="B211" s="28"/>
      <c r="C211" s="41"/>
      <c r="D211" s="40"/>
      <c r="E211" s="41"/>
      <c r="F211" s="40"/>
      <c r="M211" s="151"/>
      <c r="N211" s="151"/>
      <c r="P211" s="153"/>
      <c r="Q211" s="159"/>
      <c r="R211" s="151"/>
      <c r="S211" s="151"/>
      <c r="T211" s="28"/>
      <c r="U211" s="137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28"/>
      <c r="BB211" s="28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40"/>
      <c r="BN211" s="40"/>
      <c r="BO211" s="40"/>
      <c r="BP211" s="40"/>
      <c r="BQ211" s="40"/>
      <c r="BR211" s="40"/>
      <c r="BS211" s="40"/>
      <c r="BT211" s="40"/>
      <c r="BU211" s="40"/>
      <c r="BV211" s="40"/>
      <c r="BW211" s="40"/>
      <c r="BX211" s="40"/>
      <c r="BY211" s="40"/>
      <c r="BZ211" s="40"/>
      <c r="CA211" s="40"/>
      <c r="CB211" s="40"/>
      <c r="CC211" s="40"/>
      <c r="CD211" s="40"/>
      <c r="CE211" s="40"/>
      <c r="CF211" s="40"/>
      <c r="CG211" s="28"/>
      <c r="CH211" s="28"/>
      <c r="CI211" s="41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DW211" s="7"/>
      <c r="ED211" s="10">
        <f t="shared" ca="1" si="430"/>
        <v>23</v>
      </c>
    </row>
    <row r="212" spans="1:134" x14ac:dyDescent="0.2">
      <c r="A212" s="79"/>
      <c r="B212" s="28"/>
      <c r="C212" s="41"/>
      <c r="D212" s="40"/>
      <c r="E212" s="41"/>
      <c r="F212" s="40"/>
      <c r="M212" s="151"/>
      <c r="N212" s="151"/>
      <c r="P212" s="153"/>
      <c r="Q212" s="159"/>
      <c r="R212" s="151"/>
      <c r="S212" s="151"/>
      <c r="T212" s="28"/>
      <c r="U212" s="137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28"/>
      <c r="BB212" s="28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40"/>
      <c r="BN212" s="40"/>
      <c r="BO212" s="40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40"/>
      <c r="CA212" s="40"/>
      <c r="CB212" s="40"/>
      <c r="CC212" s="40"/>
      <c r="CD212" s="40"/>
      <c r="CE212" s="40"/>
      <c r="CF212" s="40"/>
      <c r="CG212" s="28"/>
      <c r="CH212" s="28"/>
      <c r="CI212" s="41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DW212" s="7"/>
      <c r="ED212" s="10">
        <f t="shared" ca="1" si="430"/>
        <v>15</v>
      </c>
    </row>
    <row r="213" spans="1:134" x14ac:dyDescent="0.2">
      <c r="A213" s="79"/>
      <c r="B213" s="28"/>
      <c r="C213" s="41"/>
      <c r="D213" s="40"/>
      <c r="E213" s="41"/>
      <c r="F213" s="40"/>
      <c r="M213" s="151"/>
      <c r="N213" s="151"/>
      <c r="P213" s="153"/>
      <c r="Q213" s="159"/>
      <c r="R213" s="151"/>
      <c r="S213" s="151"/>
      <c r="T213" s="28"/>
      <c r="U213" s="137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28"/>
      <c r="BB213" s="28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40"/>
      <c r="BN213" s="40"/>
      <c r="BO213" s="40"/>
      <c r="BP213" s="40"/>
      <c r="BQ213" s="40"/>
      <c r="BR213" s="40"/>
      <c r="BS213" s="40"/>
      <c r="BT213" s="40"/>
      <c r="BU213" s="40"/>
      <c r="BV213" s="40"/>
      <c r="BW213" s="40"/>
      <c r="BX213" s="40"/>
      <c r="BY213" s="40"/>
      <c r="BZ213" s="40"/>
      <c r="CA213" s="40"/>
      <c r="CB213" s="40"/>
      <c r="CC213" s="40"/>
      <c r="CD213" s="40"/>
      <c r="CE213" s="40"/>
      <c r="CF213" s="40"/>
      <c r="CG213" s="28"/>
      <c r="CH213" s="28"/>
      <c r="CI213" s="41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DW213" s="7"/>
      <c r="ED213" s="10">
        <f t="shared" ca="1" si="430"/>
        <v>15</v>
      </c>
    </row>
    <row r="214" spans="1:134" x14ac:dyDescent="0.2">
      <c r="A214" s="79"/>
      <c r="B214" s="28"/>
      <c r="C214" s="41"/>
      <c r="D214" s="40"/>
      <c r="E214" s="41"/>
      <c r="F214" s="40"/>
      <c r="M214" s="151"/>
      <c r="N214" s="151"/>
      <c r="P214" s="153"/>
      <c r="Q214" s="159"/>
      <c r="R214" s="151"/>
      <c r="S214" s="151"/>
      <c r="T214" s="28"/>
      <c r="U214" s="137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28"/>
      <c r="BB214" s="28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40"/>
      <c r="BN214" s="40"/>
      <c r="BO214" s="40"/>
      <c r="BP214" s="40"/>
      <c r="BQ214" s="40"/>
      <c r="BR214" s="40"/>
      <c r="BS214" s="40"/>
      <c r="BT214" s="40"/>
      <c r="BU214" s="40"/>
      <c r="BV214" s="40"/>
      <c r="BW214" s="40"/>
      <c r="BX214" s="40"/>
      <c r="BY214" s="40"/>
      <c r="BZ214" s="40"/>
      <c r="CA214" s="40"/>
      <c r="CB214" s="40"/>
      <c r="CC214" s="40"/>
      <c r="CD214" s="40"/>
      <c r="CE214" s="40"/>
      <c r="CF214" s="40"/>
      <c r="CG214" s="28"/>
      <c r="CH214" s="28"/>
      <c r="CI214" s="41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DW214" s="7"/>
      <c r="ED214" s="10">
        <f t="shared" ca="1" si="430"/>
        <v>24</v>
      </c>
    </row>
    <row r="215" spans="1:134" x14ac:dyDescent="0.2">
      <c r="A215" s="79"/>
      <c r="B215" s="28"/>
      <c r="C215" s="41"/>
      <c r="D215" s="40"/>
      <c r="E215" s="41"/>
      <c r="F215" s="40"/>
      <c r="M215" s="151"/>
      <c r="N215" s="151"/>
      <c r="P215" s="153"/>
      <c r="Q215" s="159"/>
      <c r="R215" s="151"/>
      <c r="S215" s="151"/>
      <c r="T215" s="28"/>
      <c r="U215" s="137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28"/>
      <c r="BB215" s="28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40"/>
      <c r="BN215" s="40"/>
      <c r="BO215" s="40"/>
      <c r="BP215" s="40"/>
      <c r="BQ215" s="40"/>
      <c r="BR215" s="40"/>
      <c r="BS215" s="40"/>
      <c r="BT215" s="40"/>
      <c r="BU215" s="40"/>
      <c r="BV215" s="40"/>
      <c r="BW215" s="40"/>
      <c r="BX215" s="40"/>
      <c r="BY215" s="40"/>
      <c r="BZ215" s="40"/>
      <c r="CA215" s="40"/>
      <c r="CB215" s="40"/>
      <c r="CC215" s="40"/>
      <c r="CD215" s="40"/>
      <c r="CE215" s="40"/>
      <c r="CF215" s="40"/>
      <c r="CG215" s="28"/>
      <c r="CH215" s="28"/>
      <c r="CI215" s="41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DW215" s="7"/>
      <c r="ED215" s="10">
        <f t="shared" ca="1" si="430"/>
        <v>23</v>
      </c>
    </row>
    <row r="216" spans="1:134" x14ac:dyDescent="0.2">
      <c r="A216" s="79"/>
      <c r="B216" s="28"/>
      <c r="C216" s="41"/>
      <c r="D216" s="40"/>
      <c r="E216" s="41"/>
      <c r="F216" s="40"/>
      <c r="M216" s="151"/>
      <c r="N216" s="151"/>
      <c r="P216" s="153"/>
      <c r="Q216" s="159"/>
      <c r="R216" s="151"/>
      <c r="S216" s="151"/>
      <c r="T216" s="28"/>
      <c r="U216" s="137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28"/>
      <c r="BB216" s="28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40"/>
      <c r="BN216" s="40"/>
      <c r="BO216" s="40"/>
      <c r="BP216" s="40"/>
      <c r="BQ216" s="40"/>
      <c r="BR216" s="40"/>
      <c r="BS216" s="40"/>
      <c r="BT216" s="40"/>
      <c r="BU216" s="40"/>
      <c r="BV216" s="40"/>
      <c r="BW216" s="40"/>
      <c r="BX216" s="40"/>
      <c r="BY216" s="40"/>
      <c r="BZ216" s="40"/>
      <c r="CA216" s="40"/>
      <c r="CB216" s="40"/>
      <c r="CC216" s="40"/>
      <c r="CD216" s="40"/>
      <c r="CE216" s="40"/>
      <c r="CF216" s="40"/>
      <c r="CG216" s="28"/>
      <c r="CH216" s="28"/>
      <c r="CI216" s="41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DW216" s="7"/>
      <c r="ED216" s="10">
        <f t="shared" ca="1" si="430"/>
        <v>4</v>
      </c>
    </row>
    <row r="217" spans="1:134" x14ac:dyDescent="0.2">
      <c r="A217" s="79"/>
      <c r="B217" s="28"/>
      <c r="C217" s="41"/>
      <c r="D217" s="40"/>
      <c r="E217" s="41"/>
      <c r="F217" s="40"/>
      <c r="M217" s="151"/>
      <c r="N217" s="151"/>
      <c r="P217" s="153"/>
      <c r="Q217" s="159"/>
      <c r="R217" s="151"/>
      <c r="S217" s="151"/>
      <c r="T217" s="28"/>
      <c r="U217" s="137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28"/>
      <c r="BB217" s="28"/>
      <c r="BC217" s="40"/>
      <c r="BD217" s="40"/>
      <c r="BE217" s="40"/>
      <c r="BF217" s="40"/>
      <c r="BG217" s="40"/>
      <c r="BH217" s="40"/>
      <c r="BI217" s="41"/>
      <c r="BJ217" s="41"/>
      <c r="BK217" s="41"/>
      <c r="BL217" s="41"/>
      <c r="BM217" s="41"/>
      <c r="BN217" s="41"/>
      <c r="BO217" s="41"/>
      <c r="BP217" s="41"/>
      <c r="BQ217" s="41"/>
      <c r="BR217" s="40"/>
      <c r="BS217" s="40"/>
      <c r="BT217" s="40"/>
      <c r="BU217" s="41"/>
      <c r="BV217" s="41"/>
      <c r="BW217" s="41"/>
      <c r="BX217" s="41"/>
      <c r="BY217" s="41"/>
      <c r="BZ217" s="41"/>
      <c r="CA217" s="41"/>
      <c r="CB217" s="41"/>
      <c r="CC217" s="41"/>
      <c r="CD217" s="41"/>
      <c r="CE217" s="41"/>
      <c r="CF217" s="41"/>
      <c r="CG217" s="28"/>
      <c r="CH217" s="28"/>
      <c r="CI217" s="41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DW217" s="7"/>
      <c r="ED217" s="10">
        <f t="shared" ca="1" si="430"/>
        <v>14</v>
      </c>
    </row>
    <row r="218" spans="1:134" x14ac:dyDescent="0.2">
      <c r="A218" s="79"/>
      <c r="B218" s="28"/>
      <c r="C218" s="41"/>
      <c r="D218" s="40"/>
      <c r="E218" s="41"/>
      <c r="F218" s="40"/>
      <c r="M218" s="151"/>
      <c r="N218" s="151"/>
      <c r="P218" s="153"/>
      <c r="Q218" s="159"/>
      <c r="R218" s="151"/>
      <c r="S218" s="151"/>
      <c r="T218" s="28"/>
      <c r="U218" s="137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28"/>
      <c r="BB218" s="28"/>
      <c r="BC218" s="40"/>
      <c r="BD218" s="40"/>
      <c r="BE218" s="40"/>
      <c r="BF218" s="40"/>
      <c r="BG218" s="40"/>
      <c r="BH218" s="40"/>
      <c r="BI218" s="41"/>
      <c r="BJ218" s="41"/>
      <c r="BK218" s="41"/>
      <c r="BL218" s="41"/>
      <c r="BM218" s="41"/>
      <c r="BN218" s="41"/>
      <c r="BO218" s="41"/>
      <c r="BP218" s="41"/>
      <c r="BQ218" s="41"/>
      <c r="BR218" s="40"/>
      <c r="BS218" s="40"/>
      <c r="BT218" s="40"/>
      <c r="BU218" s="41"/>
      <c r="BV218" s="41"/>
      <c r="BW218" s="41"/>
      <c r="BX218" s="41"/>
      <c r="BY218" s="41"/>
      <c r="BZ218" s="41"/>
      <c r="CA218" s="41"/>
      <c r="CB218" s="41"/>
      <c r="CC218" s="41"/>
      <c r="CD218" s="41"/>
      <c r="CE218" s="41"/>
      <c r="CF218" s="41"/>
      <c r="CG218" s="28"/>
      <c r="CH218" s="28"/>
      <c r="CI218" s="41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DW218" s="7"/>
      <c r="ED218" s="10">
        <f t="shared" ca="1" si="430"/>
        <v>17</v>
      </c>
    </row>
    <row r="219" spans="1:134" x14ac:dyDescent="0.2">
      <c r="A219" s="79"/>
      <c r="B219" s="28"/>
      <c r="C219" s="41"/>
      <c r="D219" s="40"/>
      <c r="E219" s="41"/>
      <c r="F219" s="40"/>
      <c r="M219" s="151"/>
      <c r="N219" s="151"/>
      <c r="P219" s="153"/>
      <c r="Q219" s="159"/>
      <c r="R219" s="151"/>
      <c r="S219" s="151"/>
      <c r="T219" s="28"/>
      <c r="U219" s="137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28"/>
      <c r="BB219" s="28"/>
      <c r="BC219" s="40"/>
      <c r="BD219" s="40"/>
      <c r="BE219" s="40"/>
      <c r="BF219" s="40"/>
      <c r="BG219" s="40"/>
      <c r="BH219" s="40"/>
      <c r="BI219" s="41"/>
      <c r="BJ219" s="41"/>
      <c r="BK219" s="41"/>
      <c r="BL219" s="41"/>
      <c r="BM219" s="41"/>
      <c r="BN219" s="41"/>
      <c r="BO219" s="41"/>
      <c r="BP219" s="41"/>
      <c r="BQ219" s="41"/>
      <c r="BR219" s="40"/>
      <c r="BS219" s="40"/>
      <c r="BT219" s="40"/>
      <c r="BU219" s="41"/>
      <c r="BV219" s="41"/>
      <c r="BW219" s="41"/>
      <c r="BX219" s="41"/>
      <c r="BY219" s="41"/>
      <c r="BZ219" s="41"/>
      <c r="CA219" s="41"/>
      <c r="CB219" s="41"/>
      <c r="CC219" s="41"/>
      <c r="CD219" s="41"/>
      <c r="CE219" s="41"/>
      <c r="CF219" s="41"/>
      <c r="CG219" s="28"/>
      <c r="CH219" s="28"/>
      <c r="CI219" s="41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DW219" s="7"/>
      <c r="ED219" s="10">
        <f t="shared" ca="1" si="430"/>
        <v>29</v>
      </c>
    </row>
    <row r="220" spans="1:134" x14ac:dyDescent="0.2">
      <c r="A220" s="79"/>
      <c r="B220" s="28"/>
      <c r="C220" s="41"/>
      <c r="D220" s="40"/>
      <c r="E220" s="41"/>
      <c r="F220" s="40"/>
      <c r="M220" s="151"/>
      <c r="N220" s="151"/>
      <c r="P220" s="153"/>
      <c r="Q220" s="159"/>
      <c r="R220" s="151"/>
      <c r="S220" s="151"/>
      <c r="T220" s="28"/>
      <c r="U220" s="137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28"/>
      <c r="BB220" s="28"/>
      <c r="BC220" s="40"/>
      <c r="BD220" s="40"/>
      <c r="BE220" s="40"/>
      <c r="BF220" s="40"/>
      <c r="BG220" s="40"/>
      <c r="BH220" s="40"/>
      <c r="BI220" s="41"/>
      <c r="BJ220" s="41"/>
      <c r="BK220" s="41"/>
      <c r="BL220" s="41"/>
      <c r="BM220" s="41"/>
      <c r="BN220" s="41"/>
      <c r="BO220" s="41"/>
      <c r="BP220" s="41"/>
      <c r="BQ220" s="41"/>
      <c r="BR220" s="40"/>
      <c r="BS220" s="40"/>
      <c r="BT220" s="40"/>
      <c r="BU220" s="41"/>
      <c r="BV220" s="41"/>
      <c r="BW220" s="41"/>
      <c r="BX220" s="41"/>
      <c r="BY220" s="41"/>
      <c r="BZ220" s="41"/>
      <c r="CA220" s="41"/>
      <c r="CB220" s="41"/>
      <c r="CC220" s="41"/>
      <c r="CD220" s="41"/>
      <c r="CE220" s="41"/>
      <c r="CF220" s="41"/>
      <c r="CG220" s="28"/>
      <c r="CH220" s="28"/>
      <c r="CI220" s="41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DW220" s="7"/>
      <c r="ED220" s="10">
        <f t="shared" ca="1" si="430"/>
        <v>1</v>
      </c>
    </row>
    <row r="221" spans="1:134" x14ac:dyDescent="0.2">
      <c r="A221" s="79"/>
      <c r="B221" s="28"/>
      <c r="C221" s="41"/>
      <c r="D221" s="40"/>
      <c r="E221" s="41"/>
      <c r="F221" s="40"/>
      <c r="M221" s="151"/>
      <c r="N221" s="151"/>
      <c r="P221" s="153"/>
      <c r="Q221" s="159"/>
      <c r="R221" s="151"/>
      <c r="S221" s="151"/>
      <c r="T221" s="28"/>
      <c r="U221" s="137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28"/>
      <c r="BB221" s="28"/>
      <c r="BC221" s="40"/>
      <c r="BD221" s="40"/>
      <c r="BE221" s="40"/>
      <c r="BF221" s="40"/>
      <c r="BG221" s="40"/>
      <c r="BH221" s="40"/>
      <c r="BI221" s="41"/>
      <c r="BJ221" s="41"/>
      <c r="BK221" s="41"/>
      <c r="BL221" s="41"/>
      <c r="BM221" s="41"/>
      <c r="BN221" s="41"/>
      <c r="BO221" s="41"/>
      <c r="BP221" s="41"/>
      <c r="BQ221" s="41"/>
      <c r="BR221" s="40"/>
      <c r="BS221" s="40"/>
      <c r="BT221" s="40"/>
      <c r="BU221" s="41"/>
      <c r="BV221" s="41"/>
      <c r="BW221" s="41"/>
      <c r="BX221" s="41"/>
      <c r="BY221" s="41"/>
      <c r="BZ221" s="41"/>
      <c r="CA221" s="41"/>
      <c r="CB221" s="41"/>
      <c r="CC221" s="41"/>
      <c r="CD221" s="41"/>
      <c r="CE221" s="41"/>
      <c r="CF221" s="41"/>
      <c r="CG221" s="28"/>
      <c r="CH221" s="28"/>
      <c r="CI221" s="41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DW221" s="7"/>
      <c r="ED221" s="10">
        <f t="shared" ca="1" si="430"/>
        <v>2</v>
      </c>
    </row>
    <row r="222" spans="1:134" x14ac:dyDescent="0.2">
      <c r="A222" s="79"/>
      <c r="B222" s="28"/>
      <c r="C222" s="41"/>
      <c r="D222" s="40"/>
      <c r="E222" s="41"/>
      <c r="F222" s="40"/>
      <c r="M222" s="151"/>
      <c r="N222" s="151"/>
      <c r="P222" s="153"/>
      <c r="Q222" s="159"/>
      <c r="R222" s="151"/>
      <c r="S222" s="151"/>
      <c r="T222" s="28"/>
      <c r="U222" s="137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28"/>
      <c r="BB222" s="28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40"/>
      <c r="BN222" s="40"/>
      <c r="BO222" s="40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40"/>
      <c r="CA222" s="40"/>
      <c r="CB222" s="40"/>
      <c r="CC222" s="40"/>
      <c r="CD222" s="40"/>
      <c r="CE222" s="40"/>
      <c r="CF222" s="40"/>
      <c r="CG222" s="28"/>
      <c r="CH222" s="28"/>
      <c r="CI222" s="41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DW222" s="7"/>
      <c r="ED222" s="10">
        <f t="shared" ca="1" si="430"/>
        <v>28</v>
      </c>
    </row>
    <row r="223" spans="1:134" x14ac:dyDescent="0.2">
      <c r="A223" s="79"/>
      <c r="B223" s="28"/>
      <c r="C223" s="41"/>
      <c r="D223" s="40"/>
      <c r="E223" s="41"/>
      <c r="F223" s="40"/>
      <c r="M223" s="151"/>
      <c r="N223" s="151"/>
      <c r="P223" s="153"/>
      <c r="Q223" s="159"/>
      <c r="R223" s="151"/>
      <c r="S223" s="151"/>
      <c r="T223" s="28"/>
      <c r="U223" s="137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28"/>
      <c r="BB223" s="28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40"/>
      <c r="BN223" s="40"/>
      <c r="BO223" s="40"/>
      <c r="BP223" s="40"/>
      <c r="BQ223" s="40"/>
      <c r="BR223" s="40"/>
      <c r="BS223" s="40"/>
      <c r="BT223" s="40"/>
      <c r="BU223" s="40"/>
      <c r="BV223" s="40"/>
      <c r="BW223" s="40"/>
      <c r="BX223" s="40"/>
      <c r="BY223" s="40"/>
      <c r="BZ223" s="40"/>
      <c r="CA223" s="40"/>
      <c r="CB223" s="40"/>
      <c r="CC223" s="40"/>
      <c r="CD223" s="40"/>
      <c r="CE223" s="40"/>
      <c r="CF223" s="40"/>
      <c r="CG223" s="28"/>
      <c r="CH223" s="28"/>
      <c r="CI223" s="41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DW223" s="7"/>
      <c r="ED223" s="10">
        <f t="shared" ca="1" si="430"/>
        <v>27</v>
      </c>
    </row>
    <row r="224" spans="1:134" x14ac:dyDescent="0.2">
      <c r="A224" s="79"/>
      <c r="B224" s="28"/>
      <c r="C224" s="41"/>
      <c r="D224" s="40"/>
      <c r="E224" s="41"/>
      <c r="F224" s="40"/>
      <c r="M224" s="151"/>
      <c r="N224" s="151"/>
      <c r="P224" s="153"/>
      <c r="Q224" s="159"/>
      <c r="R224" s="151"/>
      <c r="S224" s="151"/>
      <c r="T224" s="28"/>
      <c r="U224" s="137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28"/>
      <c r="BB224" s="28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40"/>
      <c r="BN224" s="40"/>
      <c r="BO224" s="40"/>
      <c r="BP224" s="40"/>
      <c r="BQ224" s="40"/>
      <c r="BR224" s="40"/>
      <c r="BS224" s="40"/>
      <c r="BT224" s="40"/>
      <c r="BU224" s="40"/>
      <c r="BV224" s="40"/>
      <c r="BW224" s="40"/>
      <c r="BX224" s="40"/>
      <c r="BY224" s="40"/>
      <c r="BZ224" s="40"/>
      <c r="CA224" s="40"/>
      <c r="CB224" s="40"/>
      <c r="CC224" s="40"/>
      <c r="CD224" s="40"/>
      <c r="CE224" s="40"/>
      <c r="CF224" s="40"/>
      <c r="CG224" s="28"/>
      <c r="CH224" s="28"/>
      <c r="CI224" s="41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DW224" s="7"/>
      <c r="ED224" s="10">
        <f t="shared" ca="1" si="430"/>
        <v>22</v>
      </c>
    </row>
    <row r="225" spans="1:134" x14ac:dyDescent="0.2">
      <c r="A225" s="79"/>
      <c r="B225" s="28"/>
      <c r="C225" s="41"/>
      <c r="D225" s="40"/>
      <c r="E225" s="41"/>
      <c r="F225" s="40"/>
      <c r="M225" s="151"/>
      <c r="N225" s="151"/>
      <c r="P225" s="153"/>
      <c r="Q225" s="159"/>
      <c r="R225" s="151"/>
      <c r="S225" s="151"/>
      <c r="T225" s="28"/>
      <c r="U225" s="137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28"/>
      <c r="BB225" s="28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40"/>
      <c r="BN225" s="40"/>
      <c r="BO225" s="40"/>
      <c r="BP225" s="40"/>
      <c r="BQ225" s="40"/>
      <c r="BR225" s="40"/>
      <c r="BS225" s="40"/>
      <c r="BT225" s="40"/>
      <c r="BU225" s="40"/>
      <c r="BV225" s="40"/>
      <c r="BW225" s="40"/>
      <c r="BX225" s="40"/>
      <c r="BY225" s="40"/>
      <c r="BZ225" s="40"/>
      <c r="CA225" s="40"/>
      <c r="CB225" s="40"/>
      <c r="CC225" s="40"/>
      <c r="CD225" s="40"/>
      <c r="CE225" s="40"/>
      <c r="CF225" s="40"/>
      <c r="CG225" s="28"/>
      <c r="CH225" s="28"/>
      <c r="CI225" s="41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DW225" s="7"/>
      <c r="ED225" s="10">
        <f t="shared" ca="1" si="430"/>
        <v>8</v>
      </c>
    </row>
    <row r="226" spans="1:134" x14ac:dyDescent="0.2">
      <c r="A226" s="79"/>
      <c r="B226" s="28"/>
      <c r="C226" s="41"/>
      <c r="D226" s="40"/>
      <c r="E226" s="41"/>
      <c r="F226" s="40"/>
      <c r="M226" s="151"/>
      <c r="N226" s="151"/>
      <c r="P226" s="153"/>
      <c r="Q226" s="159"/>
      <c r="R226" s="151"/>
      <c r="S226" s="151"/>
      <c r="T226" s="28"/>
      <c r="U226" s="137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28"/>
      <c r="BB226" s="28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40"/>
      <c r="BN226" s="40"/>
      <c r="BO226" s="40"/>
      <c r="BP226" s="40"/>
      <c r="BQ226" s="40"/>
      <c r="BR226" s="40"/>
      <c r="BS226" s="40"/>
      <c r="BT226" s="40"/>
      <c r="BU226" s="40"/>
      <c r="BV226" s="40"/>
      <c r="BW226" s="40"/>
      <c r="BX226" s="40"/>
      <c r="BY226" s="40"/>
      <c r="BZ226" s="40"/>
      <c r="CA226" s="40"/>
      <c r="CB226" s="40"/>
      <c r="CC226" s="40"/>
      <c r="CD226" s="40"/>
      <c r="CE226" s="40"/>
      <c r="CF226" s="40"/>
      <c r="CG226" s="28"/>
      <c r="CH226" s="28"/>
      <c r="CI226" s="41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DW226" s="7"/>
      <c r="ED226" s="10">
        <f t="shared" ca="1" si="430"/>
        <v>6</v>
      </c>
    </row>
    <row r="227" spans="1:134" x14ac:dyDescent="0.2">
      <c r="A227" s="79"/>
      <c r="B227" s="28"/>
      <c r="C227" s="41"/>
      <c r="D227" s="40"/>
      <c r="E227" s="41"/>
      <c r="F227" s="40"/>
      <c r="M227" s="151"/>
      <c r="N227" s="151"/>
      <c r="P227" s="153"/>
      <c r="Q227" s="159"/>
      <c r="R227" s="151"/>
      <c r="S227" s="151"/>
      <c r="T227" s="28"/>
      <c r="U227" s="137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28"/>
      <c r="BB227" s="28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40"/>
      <c r="BN227" s="40"/>
      <c r="BO227" s="40"/>
      <c r="BP227" s="40"/>
      <c r="BQ227" s="40"/>
      <c r="BR227" s="40"/>
      <c r="BS227" s="40"/>
      <c r="BT227" s="40"/>
      <c r="BU227" s="40"/>
      <c r="BV227" s="40"/>
      <c r="BW227" s="40"/>
      <c r="BX227" s="40"/>
      <c r="BY227" s="40"/>
      <c r="BZ227" s="40"/>
      <c r="CA227" s="40"/>
      <c r="CB227" s="40"/>
      <c r="CC227" s="40"/>
      <c r="CD227" s="40"/>
      <c r="CE227" s="40"/>
      <c r="CF227" s="40"/>
      <c r="CG227" s="28"/>
      <c r="CH227" s="28"/>
      <c r="CI227" s="41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DW227" s="7"/>
      <c r="ED227" s="10">
        <f t="shared" ca="1" si="430"/>
        <v>22</v>
      </c>
    </row>
    <row r="228" spans="1:134" x14ac:dyDescent="0.2">
      <c r="A228" s="79"/>
      <c r="B228" s="28"/>
      <c r="C228" s="41"/>
      <c r="D228" s="40"/>
      <c r="E228" s="41"/>
      <c r="F228" s="40"/>
      <c r="M228" s="151"/>
      <c r="N228" s="151"/>
      <c r="P228" s="153"/>
      <c r="Q228" s="159"/>
      <c r="R228" s="151"/>
      <c r="S228" s="151"/>
      <c r="T228" s="28"/>
      <c r="U228" s="137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28"/>
      <c r="BB228" s="28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40"/>
      <c r="BN228" s="40"/>
      <c r="BO228" s="40"/>
      <c r="BP228" s="40"/>
      <c r="BQ228" s="40"/>
      <c r="BR228" s="40"/>
      <c r="BS228" s="40"/>
      <c r="BT228" s="40"/>
      <c r="BU228" s="40"/>
      <c r="BV228" s="40"/>
      <c r="BW228" s="40"/>
      <c r="BX228" s="40"/>
      <c r="BY228" s="40"/>
      <c r="BZ228" s="40"/>
      <c r="CA228" s="40"/>
      <c r="CB228" s="40"/>
      <c r="CC228" s="40"/>
      <c r="CD228" s="40"/>
      <c r="CE228" s="40"/>
      <c r="CF228" s="40"/>
      <c r="CG228" s="28"/>
      <c r="CH228" s="28"/>
      <c r="CI228" s="41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DW228" s="7"/>
      <c r="ED228" s="10">
        <f t="shared" ca="1" si="430"/>
        <v>31</v>
      </c>
    </row>
    <row r="229" spans="1:134" x14ac:dyDescent="0.2">
      <c r="A229" s="79"/>
      <c r="B229" s="28"/>
      <c r="C229" s="41"/>
      <c r="D229" s="40"/>
      <c r="E229" s="41"/>
      <c r="F229" s="40"/>
      <c r="M229" s="151"/>
      <c r="N229" s="151"/>
      <c r="P229" s="153"/>
      <c r="Q229" s="159"/>
      <c r="R229" s="151"/>
      <c r="S229" s="151"/>
      <c r="T229" s="28"/>
      <c r="U229" s="137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28"/>
      <c r="BB229" s="28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40"/>
      <c r="BN229" s="40"/>
      <c r="BO229" s="40"/>
      <c r="BP229" s="40"/>
      <c r="BQ229" s="40"/>
      <c r="BR229" s="40"/>
      <c r="BS229" s="40"/>
      <c r="BT229" s="40"/>
      <c r="BU229" s="40"/>
      <c r="BV229" s="40"/>
      <c r="BW229" s="40"/>
      <c r="BX229" s="40"/>
      <c r="BY229" s="40"/>
      <c r="BZ229" s="40"/>
      <c r="CA229" s="40"/>
      <c r="CB229" s="40"/>
      <c r="CC229" s="40"/>
      <c r="CD229" s="40"/>
      <c r="CE229" s="40"/>
      <c r="CF229" s="40"/>
      <c r="CG229" s="28"/>
      <c r="CH229" s="28"/>
      <c r="CI229" s="41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DW229" s="7"/>
      <c r="ED229" s="10">
        <f t="shared" ca="1" si="430"/>
        <v>0</v>
      </c>
    </row>
    <row r="230" spans="1:134" x14ac:dyDescent="0.2">
      <c r="A230" s="79"/>
      <c r="B230" s="28"/>
      <c r="C230" s="41"/>
      <c r="D230" s="40"/>
      <c r="E230" s="41"/>
      <c r="F230" s="40"/>
      <c r="M230" s="151"/>
      <c r="N230" s="151"/>
      <c r="P230" s="153"/>
      <c r="Q230" s="159"/>
      <c r="R230" s="151"/>
      <c r="S230" s="151"/>
      <c r="T230" s="28"/>
      <c r="U230" s="137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28"/>
      <c r="BB230" s="28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40"/>
      <c r="BN230" s="40"/>
      <c r="BO230" s="40"/>
      <c r="BP230" s="40"/>
      <c r="BQ230" s="40"/>
      <c r="BR230" s="40"/>
      <c r="BS230" s="40"/>
      <c r="BT230" s="40"/>
      <c r="BU230" s="40"/>
      <c r="BV230" s="40"/>
      <c r="BW230" s="40"/>
      <c r="BX230" s="40"/>
      <c r="BY230" s="40"/>
      <c r="BZ230" s="40"/>
      <c r="CA230" s="40"/>
      <c r="CB230" s="40"/>
      <c r="CC230" s="40"/>
      <c r="CD230" s="40"/>
      <c r="CE230" s="40"/>
      <c r="CF230" s="40"/>
      <c r="CG230" s="28"/>
      <c r="CH230" s="28"/>
      <c r="CI230" s="41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DW230" s="7"/>
      <c r="ED230" s="10">
        <f t="shared" ca="1" si="430"/>
        <v>33</v>
      </c>
    </row>
    <row r="231" spans="1:134" x14ac:dyDescent="0.2">
      <c r="A231" s="79"/>
      <c r="B231" s="28"/>
      <c r="C231" s="41"/>
      <c r="D231" s="40"/>
      <c r="E231" s="41"/>
      <c r="F231" s="40"/>
      <c r="M231" s="151"/>
      <c r="N231" s="151"/>
      <c r="P231" s="153"/>
      <c r="Q231" s="159"/>
      <c r="R231" s="151"/>
      <c r="S231" s="151"/>
      <c r="T231" s="28"/>
      <c r="U231" s="137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28"/>
      <c r="BB231" s="28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40"/>
      <c r="BN231" s="40"/>
      <c r="BO231" s="40"/>
      <c r="BP231" s="40"/>
      <c r="BQ231" s="40"/>
      <c r="BR231" s="40"/>
      <c r="BS231" s="40"/>
      <c r="BT231" s="40"/>
      <c r="BU231" s="40"/>
      <c r="BV231" s="40"/>
      <c r="BW231" s="40"/>
      <c r="BX231" s="40"/>
      <c r="BY231" s="40"/>
      <c r="BZ231" s="40"/>
      <c r="CA231" s="40"/>
      <c r="CB231" s="40"/>
      <c r="CC231" s="40"/>
      <c r="CD231" s="40"/>
      <c r="CE231" s="40"/>
      <c r="CF231" s="40"/>
      <c r="CG231" s="28"/>
      <c r="CH231" s="28"/>
      <c r="CI231" s="41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DW231" s="7"/>
      <c r="ED231" s="10">
        <f t="shared" ca="1" si="430"/>
        <v>28</v>
      </c>
    </row>
    <row r="232" spans="1:134" x14ac:dyDescent="0.2">
      <c r="A232" s="79"/>
      <c r="B232" s="28"/>
      <c r="C232" s="41"/>
      <c r="D232" s="40"/>
      <c r="E232" s="41"/>
      <c r="F232" s="40"/>
      <c r="M232" s="151"/>
      <c r="N232" s="151"/>
      <c r="P232" s="153"/>
      <c r="Q232" s="159"/>
      <c r="R232" s="151"/>
      <c r="S232" s="151"/>
      <c r="T232" s="28"/>
      <c r="U232" s="137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28"/>
      <c r="BB232" s="28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40"/>
      <c r="BN232" s="40"/>
      <c r="BO232" s="40"/>
      <c r="BP232" s="40"/>
      <c r="BQ232" s="40"/>
      <c r="BR232" s="40"/>
      <c r="BS232" s="40"/>
      <c r="BT232" s="40"/>
      <c r="BU232" s="40"/>
      <c r="BV232" s="40"/>
      <c r="BW232" s="40"/>
      <c r="BX232" s="40"/>
      <c r="BY232" s="40"/>
      <c r="BZ232" s="40"/>
      <c r="CA232" s="40"/>
      <c r="CB232" s="40"/>
      <c r="CC232" s="40"/>
      <c r="CD232" s="40"/>
      <c r="CE232" s="40"/>
      <c r="CF232" s="40"/>
      <c r="CG232" s="28"/>
      <c r="CH232" s="28"/>
      <c r="CI232" s="41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DW232" s="7"/>
      <c r="ED232" s="10">
        <f t="shared" ca="1" si="430"/>
        <v>0</v>
      </c>
    </row>
    <row r="233" spans="1:134" x14ac:dyDescent="0.2">
      <c r="A233" s="79"/>
      <c r="B233" s="28"/>
      <c r="C233" s="41"/>
      <c r="D233" s="40"/>
      <c r="E233" s="41"/>
      <c r="F233" s="40"/>
      <c r="M233" s="151"/>
      <c r="N233" s="151"/>
      <c r="P233" s="153"/>
      <c r="Q233" s="159"/>
      <c r="R233" s="151"/>
      <c r="S233" s="151"/>
      <c r="T233" s="28"/>
      <c r="U233" s="137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28"/>
      <c r="BB233" s="28"/>
      <c r="BC233" s="40"/>
      <c r="BD233" s="40"/>
      <c r="BE233" s="40"/>
      <c r="BF233" s="40"/>
      <c r="BG233" s="40"/>
      <c r="BH233" s="40"/>
      <c r="BI233" s="41"/>
      <c r="BJ233" s="41"/>
      <c r="BK233" s="41"/>
      <c r="BL233" s="41"/>
      <c r="BM233" s="41"/>
      <c r="BN233" s="41"/>
      <c r="BO233" s="41"/>
      <c r="BP233" s="41"/>
      <c r="BQ233" s="41"/>
      <c r="BR233" s="40"/>
      <c r="BS233" s="40"/>
      <c r="BT233" s="40"/>
      <c r="BU233" s="41"/>
      <c r="BV233" s="41"/>
      <c r="BW233" s="41"/>
      <c r="BX233" s="41"/>
      <c r="BY233" s="41"/>
      <c r="BZ233" s="41"/>
      <c r="CA233" s="41"/>
      <c r="CB233" s="41"/>
      <c r="CC233" s="41"/>
      <c r="CD233" s="41"/>
      <c r="CE233" s="41"/>
      <c r="CF233" s="41"/>
      <c r="CG233" s="28"/>
      <c r="CH233" s="28"/>
      <c r="CI233" s="41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DW233" s="7"/>
      <c r="ED233" s="10">
        <f t="shared" ca="1" si="430"/>
        <v>23</v>
      </c>
    </row>
    <row r="234" spans="1:134" x14ac:dyDescent="0.2">
      <c r="A234" s="79"/>
      <c r="B234" s="28"/>
      <c r="C234" s="41"/>
      <c r="D234" s="40"/>
      <c r="E234" s="41"/>
      <c r="F234" s="40"/>
      <c r="M234" s="151"/>
      <c r="N234" s="151"/>
      <c r="P234" s="153"/>
      <c r="Q234" s="159"/>
      <c r="R234" s="151"/>
      <c r="S234" s="151"/>
      <c r="T234" s="28"/>
      <c r="U234" s="137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28"/>
      <c r="BB234" s="28"/>
      <c r="BC234" s="40"/>
      <c r="BD234" s="40"/>
      <c r="BE234" s="40"/>
      <c r="BF234" s="40"/>
      <c r="BG234" s="40"/>
      <c r="BH234" s="40"/>
      <c r="BI234" s="41"/>
      <c r="BJ234" s="41"/>
      <c r="BK234" s="41"/>
      <c r="BL234" s="41"/>
      <c r="BM234" s="41"/>
      <c r="BN234" s="41"/>
      <c r="BO234" s="41"/>
      <c r="BP234" s="41"/>
      <c r="BQ234" s="41"/>
      <c r="BR234" s="40"/>
      <c r="BS234" s="40"/>
      <c r="BT234" s="40"/>
      <c r="BU234" s="41"/>
      <c r="BV234" s="41"/>
      <c r="BW234" s="41"/>
      <c r="BX234" s="41"/>
      <c r="BY234" s="41"/>
      <c r="BZ234" s="41"/>
      <c r="CA234" s="41"/>
      <c r="CB234" s="41"/>
      <c r="CC234" s="41"/>
      <c r="CD234" s="41"/>
      <c r="CE234" s="41"/>
      <c r="CF234" s="41"/>
      <c r="CG234" s="28"/>
      <c r="CH234" s="28"/>
      <c r="CI234" s="41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DW234" s="7"/>
      <c r="ED234" s="10">
        <f t="shared" ca="1" si="430"/>
        <v>6</v>
      </c>
    </row>
    <row r="235" spans="1:134" x14ac:dyDescent="0.2">
      <c r="A235" s="79"/>
      <c r="B235" s="28"/>
      <c r="C235" s="41"/>
      <c r="D235" s="40"/>
      <c r="E235" s="41"/>
      <c r="F235" s="40"/>
      <c r="M235" s="151"/>
      <c r="N235" s="151"/>
      <c r="P235" s="153"/>
      <c r="Q235" s="159"/>
      <c r="R235" s="151"/>
      <c r="S235" s="151"/>
      <c r="T235" s="28"/>
      <c r="U235" s="137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28"/>
      <c r="BB235" s="28"/>
      <c r="BC235" s="40"/>
      <c r="BD235" s="40"/>
      <c r="BE235" s="40"/>
      <c r="BF235" s="40"/>
      <c r="BG235" s="40"/>
      <c r="BH235" s="40"/>
      <c r="BI235" s="41"/>
      <c r="BJ235" s="41"/>
      <c r="BK235" s="41"/>
      <c r="BL235" s="41"/>
      <c r="BM235" s="41"/>
      <c r="BN235" s="41"/>
      <c r="BO235" s="41"/>
      <c r="BP235" s="41"/>
      <c r="BQ235" s="41"/>
      <c r="BR235" s="40"/>
      <c r="BS235" s="40"/>
      <c r="BT235" s="40"/>
      <c r="BU235" s="41"/>
      <c r="BV235" s="41"/>
      <c r="BW235" s="41"/>
      <c r="BX235" s="41"/>
      <c r="BY235" s="41"/>
      <c r="BZ235" s="41"/>
      <c r="CA235" s="41"/>
      <c r="CB235" s="41"/>
      <c r="CC235" s="41"/>
      <c r="CD235" s="41"/>
      <c r="CE235" s="41"/>
      <c r="CF235" s="41"/>
      <c r="CG235" s="28"/>
      <c r="CH235" s="28"/>
      <c r="CI235" s="41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DW235" s="7"/>
      <c r="ED235" s="10">
        <f t="shared" ca="1" si="430"/>
        <v>8</v>
      </c>
    </row>
    <row r="236" spans="1:134" x14ac:dyDescent="0.2">
      <c r="A236" s="79"/>
      <c r="B236" s="28"/>
      <c r="C236" s="41"/>
      <c r="D236" s="40"/>
      <c r="E236" s="41"/>
      <c r="F236" s="40"/>
      <c r="M236" s="151"/>
      <c r="N236" s="151"/>
      <c r="P236" s="153"/>
      <c r="Q236" s="159"/>
      <c r="R236" s="151"/>
      <c r="S236" s="151"/>
      <c r="T236" s="28"/>
      <c r="U236" s="137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28"/>
      <c r="BB236" s="28"/>
      <c r="BC236" s="40"/>
      <c r="BD236" s="40"/>
      <c r="BE236" s="40"/>
      <c r="BF236" s="40"/>
      <c r="BG236" s="40"/>
      <c r="BH236" s="40"/>
      <c r="BI236" s="41"/>
      <c r="BJ236" s="41"/>
      <c r="BK236" s="41"/>
      <c r="BL236" s="41"/>
      <c r="BM236" s="41"/>
      <c r="BN236" s="41"/>
      <c r="BO236" s="41"/>
      <c r="BP236" s="41"/>
      <c r="BQ236" s="41"/>
      <c r="BR236" s="40"/>
      <c r="BS236" s="40"/>
      <c r="BT236" s="40"/>
      <c r="BU236" s="41"/>
      <c r="BV236" s="41"/>
      <c r="BW236" s="41"/>
      <c r="BX236" s="41"/>
      <c r="BY236" s="41"/>
      <c r="BZ236" s="41"/>
      <c r="CA236" s="41"/>
      <c r="CB236" s="41"/>
      <c r="CC236" s="41"/>
      <c r="CD236" s="41"/>
      <c r="CE236" s="41"/>
      <c r="CF236" s="41"/>
      <c r="CG236" s="28"/>
      <c r="CH236" s="28"/>
      <c r="CI236" s="41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DW236" s="7"/>
      <c r="ED236" s="10">
        <f t="shared" ca="1" si="430"/>
        <v>17</v>
      </c>
    </row>
    <row r="237" spans="1:134" x14ac:dyDescent="0.2">
      <c r="A237" s="79"/>
      <c r="B237" s="28"/>
      <c r="C237" s="41"/>
      <c r="D237" s="40"/>
      <c r="E237" s="41"/>
      <c r="F237" s="40"/>
      <c r="M237" s="151"/>
      <c r="N237" s="151"/>
      <c r="P237" s="153"/>
      <c r="Q237" s="159"/>
      <c r="R237" s="151"/>
      <c r="S237" s="151"/>
      <c r="T237" s="28"/>
      <c r="U237" s="137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28"/>
      <c r="BB237" s="28"/>
      <c r="BC237" s="40"/>
      <c r="BD237" s="40"/>
      <c r="BE237" s="40"/>
      <c r="BF237" s="40"/>
      <c r="BG237" s="40"/>
      <c r="BH237" s="40"/>
      <c r="BI237" s="41"/>
      <c r="BJ237" s="41"/>
      <c r="BK237" s="41"/>
      <c r="BL237" s="41"/>
      <c r="BM237" s="41"/>
      <c r="BN237" s="41"/>
      <c r="BO237" s="41"/>
      <c r="BP237" s="41"/>
      <c r="BQ237" s="41"/>
      <c r="BR237" s="40"/>
      <c r="BS237" s="40"/>
      <c r="BT237" s="40"/>
      <c r="BU237" s="41"/>
      <c r="BV237" s="41"/>
      <c r="BW237" s="41"/>
      <c r="BX237" s="41"/>
      <c r="BY237" s="41"/>
      <c r="BZ237" s="41"/>
      <c r="CA237" s="41"/>
      <c r="CB237" s="41"/>
      <c r="CC237" s="41"/>
      <c r="CD237" s="41"/>
      <c r="CE237" s="41"/>
      <c r="CF237" s="41"/>
      <c r="CG237" s="28"/>
      <c r="CH237" s="28"/>
      <c r="CI237" s="41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DW237" s="7"/>
      <c r="ED237" s="10">
        <f t="shared" ca="1" si="430"/>
        <v>32</v>
      </c>
    </row>
    <row r="238" spans="1:134" x14ac:dyDescent="0.2">
      <c r="A238" s="79"/>
      <c r="B238" s="28"/>
      <c r="C238" s="41"/>
      <c r="D238" s="40"/>
      <c r="E238" s="41"/>
      <c r="F238" s="40"/>
      <c r="M238" s="151"/>
      <c r="N238" s="151"/>
      <c r="P238" s="153"/>
      <c r="Q238" s="159"/>
      <c r="R238" s="151"/>
      <c r="S238" s="151"/>
      <c r="T238" s="28"/>
      <c r="U238" s="137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28"/>
      <c r="BB238" s="28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40"/>
      <c r="BN238" s="40"/>
      <c r="BO238" s="40"/>
      <c r="BP238" s="40"/>
      <c r="BQ238" s="40"/>
      <c r="BR238" s="40"/>
      <c r="BS238" s="40"/>
      <c r="BT238" s="40"/>
      <c r="BU238" s="40"/>
      <c r="BV238" s="40"/>
      <c r="BW238" s="40"/>
      <c r="BX238" s="40"/>
      <c r="BY238" s="40"/>
      <c r="BZ238" s="40"/>
      <c r="CA238" s="40"/>
      <c r="CB238" s="40"/>
      <c r="CC238" s="40"/>
      <c r="CD238" s="40"/>
      <c r="CE238" s="40"/>
      <c r="CF238" s="40"/>
      <c r="CG238" s="28"/>
      <c r="CH238" s="28"/>
      <c r="CI238" s="41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DW238" s="7"/>
      <c r="ED238" s="10">
        <f t="shared" ca="1" si="430"/>
        <v>0</v>
      </c>
    </row>
    <row r="239" spans="1:134" x14ac:dyDescent="0.2">
      <c r="A239" s="79"/>
      <c r="B239" s="28"/>
      <c r="C239" s="41"/>
      <c r="D239" s="40"/>
      <c r="E239" s="41"/>
      <c r="F239" s="40"/>
      <c r="M239" s="151"/>
      <c r="N239" s="151"/>
      <c r="P239" s="153"/>
      <c r="Q239" s="159"/>
      <c r="R239" s="151"/>
      <c r="S239" s="151"/>
      <c r="T239" s="28"/>
      <c r="U239" s="137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28"/>
      <c r="BB239" s="28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40"/>
      <c r="BN239" s="40"/>
      <c r="BO239" s="40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40"/>
      <c r="CA239" s="40"/>
      <c r="CB239" s="40"/>
      <c r="CC239" s="40"/>
      <c r="CD239" s="40"/>
      <c r="CE239" s="40"/>
      <c r="CF239" s="40"/>
      <c r="CG239" s="28"/>
      <c r="CH239" s="28"/>
      <c r="CI239" s="41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DW239" s="7"/>
      <c r="ED239" s="10">
        <f t="shared" ca="1" si="430"/>
        <v>4</v>
      </c>
    </row>
    <row r="240" spans="1:134" x14ac:dyDescent="0.2">
      <c r="A240" s="79"/>
      <c r="B240" s="28"/>
      <c r="C240" s="41"/>
      <c r="D240" s="40"/>
      <c r="E240" s="41"/>
      <c r="F240" s="40"/>
      <c r="M240" s="151"/>
      <c r="N240" s="151"/>
      <c r="P240" s="153"/>
      <c r="Q240" s="159"/>
      <c r="R240" s="151"/>
      <c r="S240" s="151"/>
      <c r="T240" s="28"/>
      <c r="U240" s="137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28"/>
      <c r="BB240" s="28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40"/>
      <c r="CA240" s="40"/>
      <c r="CB240" s="40"/>
      <c r="CC240" s="40"/>
      <c r="CD240" s="40"/>
      <c r="CE240" s="40"/>
      <c r="CF240" s="40"/>
      <c r="CG240" s="28"/>
      <c r="CH240" s="28"/>
      <c r="CI240" s="41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DW240" s="7"/>
      <c r="ED240" s="10">
        <f t="shared" ca="1" si="430"/>
        <v>12</v>
      </c>
    </row>
    <row r="241" spans="1:134" x14ac:dyDescent="0.2">
      <c r="A241" s="79"/>
      <c r="B241" s="28"/>
      <c r="C241" s="41"/>
      <c r="D241" s="40"/>
      <c r="E241" s="41"/>
      <c r="F241" s="40"/>
      <c r="M241" s="151"/>
      <c r="N241" s="151"/>
      <c r="P241" s="153"/>
      <c r="Q241" s="159"/>
      <c r="R241" s="151"/>
      <c r="S241" s="151"/>
      <c r="T241" s="28"/>
      <c r="U241" s="137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28"/>
      <c r="BB241" s="28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28"/>
      <c r="CH241" s="28"/>
      <c r="CI241" s="41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DW241" s="7"/>
      <c r="ED241" s="10">
        <f t="shared" ca="1" si="430"/>
        <v>11</v>
      </c>
    </row>
    <row r="242" spans="1:134" x14ac:dyDescent="0.2">
      <c r="A242" s="79"/>
      <c r="B242" s="28"/>
      <c r="C242" s="41"/>
      <c r="D242" s="40"/>
      <c r="E242" s="41"/>
      <c r="F242" s="40"/>
      <c r="M242" s="151"/>
      <c r="N242" s="151"/>
      <c r="P242" s="153"/>
      <c r="Q242" s="159"/>
      <c r="R242" s="151"/>
      <c r="S242" s="151"/>
      <c r="T242" s="28"/>
      <c r="U242" s="137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28"/>
      <c r="BB242" s="28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28"/>
      <c r="CH242" s="28"/>
      <c r="CI242" s="41"/>
      <c r="CJ242" s="27"/>
      <c r="CK242" s="27"/>
      <c r="CL242" s="27"/>
      <c r="CM242" s="27"/>
      <c r="CN242" s="27"/>
      <c r="CO242" s="27"/>
      <c r="CP242" s="27"/>
      <c r="CQ242" s="27"/>
      <c r="CR242" s="27"/>
      <c r="CS242" s="27"/>
      <c r="CT242" s="27"/>
      <c r="CU242" s="27"/>
      <c r="CV242" s="27"/>
      <c r="CW242" s="27"/>
      <c r="CX242" s="27"/>
      <c r="CY242" s="27"/>
      <c r="DW242" s="7"/>
      <c r="ED242" s="10">
        <f t="shared" ca="1" si="430"/>
        <v>29</v>
      </c>
    </row>
    <row r="243" spans="1:134" x14ac:dyDescent="0.2">
      <c r="A243" s="79"/>
      <c r="B243" s="28"/>
      <c r="C243" s="41"/>
      <c r="D243" s="40"/>
      <c r="E243" s="41"/>
      <c r="F243" s="40"/>
      <c r="M243" s="151"/>
      <c r="N243" s="151"/>
      <c r="P243" s="153"/>
      <c r="Q243" s="159"/>
      <c r="R243" s="151"/>
      <c r="S243" s="151"/>
      <c r="T243" s="28"/>
      <c r="U243" s="137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28"/>
      <c r="BB243" s="28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28"/>
      <c r="CH243" s="28"/>
      <c r="CI243" s="41"/>
      <c r="CJ243" s="27"/>
      <c r="CK243" s="27"/>
      <c r="CL243" s="27"/>
      <c r="CM243" s="27"/>
      <c r="CN243" s="27"/>
      <c r="CO243" s="27"/>
      <c r="CP243" s="27"/>
      <c r="CQ243" s="27"/>
      <c r="CR243" s="27"/>
      <c r="CS243" s="27"/>
      <c r="CT243" s="27"/>
      <c r="CU243" s="27"/>
      <c r="CV243" s="27"/>
      <c r="CW243" s="27"/>
      <c r="CX243" s="27"/>
      <c r="CY243" s="27"/>
      <c r="DW243" s="7"/>
      <c r="ED243" s="10">
        <f t="shared" ca="1" si="430"/>
        <v>0</v>
      </c>
    </row>
    <row r="244" spans="1:134" x14ac:dyDescent="0.2">
      <c r="A244" s="79"/>
      <c r="B244" s="28"/>
      <c r="C244" s="41"/>
      <c r="D244" s="40"/>
      <c r="E244" s="41"/>
      <c r="F244" s="40"/>
      <c r="M244" s="151"/>
      <c r="N244" s="151"/>
      <c r="P244" s="153"/>
      <c r="Q244" s="159"/>
      <c r="R244" s="151"/>
      <c r="S244" s="151"/>
      <c r="T244" s="28"/>
      <c r="U244" s="137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28"/>
      <c r="BB244" s="28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28"/>
      <c r="CH244" s="28"/>
      <c r="CI244" s="41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  <c r="CT244" s="27"/>
      <c r="CU244" s="27"/>
      <c r="CV244" s="27"/>
      <c r="CW244" s="27"/>
      <c r="CX244" s="27"/>
      <c r="CY244" s="27"/>
      <c r="DW244" s="7"/>
      <c r="ED244" s="10">
        <f t="shared" ca="1" si="430"/>
        <v>15</v>
      </c>
    </row>
    <row r="245" spans="1:134" x14ac:dyDescent="0.2">
      <c r="A245" s="79"/>
      <c r="B245" s="28"/>
      <c r="C245" s="41"/>
      <c r="D245" s="40"/>
      <c r="E245" s="41"/>
      <c r="F245" s="40"/>
      <c r="M245" s="151"/>
      <c r="N245" s="151"/>
      <c r="P245" s="153"/>
      <c r="Q245" s="159"/>
      <c r="R245" s="151"/>
      <c r="S245" s="151"/>
      <c r="T245" s="28"/>
      <c r="U245" s="137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28"/>
      <c r="BB245" s="28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28"/>
      <c r="CH245" s="28"/>
      <c r="CI245" s="41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DW245" s="7"/>
      <c r="ED245" s="10">
        <f t="shared" ca="1" si="430"/>
        <v>31</v>
      </c>
    </row>
    <row r="246" spans="1:134" x14ac:dyDescent="0.2">
      <c r="A246" s="79"/>
      <c r="B246" s="28"/>
      <c r="C246" s="41"/>
      <c r="D246" s="40"/>
      <c r="E246" s="41"/>
      <c r="F246" s="40"/>
      <c r="M246" s="151"/>
      <c r="N246" s="151"/>
      <c r="P246" s="153"/>
      <c r="Q246" s="159"/>
      <c r="R246" s="151"/>
      <c r="S246" s="151"/>
      <c r="T246" s="28"/>
      <c r="U246" s="137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28"/>
      <c r="BB246" s="28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28"/>
      <c r="CH246" s="28"/>
      <c r="CI246" s="41"/>
      <c r="CJ246" s="27"/>
      <c r="CK246" s="27"/>
      <c r="CL246" s="27"/>
      <c r="CM246" s="27"/>
      <c r="CN246" s="27"/>
      <c r="CO246" s="27"/>
      <c r="CP246" s="27"/>
      <c r="CQ246" s="27"/>
      <c r="CR246" s="27"/>
      <c r="CS246" s="27"/>
      <c r="CT246" s="27"/>
      <c r="CU246" s="27"/>
      <c r="CV246" s="27"/>
      <c r="CW246" s="27"/>
      <c r="CX246" s="27"/>
      <c r="CY246" s="27"/>
      <c r="DW246" s="7"/>
      <c r="ED246" s="10">
        <f t="shared" ca="1" si="430"/>
        <v>28</v>
      </c>
    </row>
    <row r="247" spans="1:134" x14ac:dyDescent="0.2">
      <c r="A247" s="79"/>
      <c r="B247" s="28"/>
      <c r="C247" s="41"/>
      <c r="D247" s="40"/>
      <c r="E247" s="41"/>
      <c r="F247" s="40"/>
      <c r="M247" s="151"/>
      <c r="N247" s="151"/>
      <c r="P247" s="153"/>
      <c r="Q247" s="159"/>
      <c r="R247" s="151"/>
      <c r="S247" s="151"/>
      <c r="T247" s="28"/>
      <c r="U247" s="137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28"/>
      <c r="BB247" s="28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28"/>
      <c r="CH247" s="28"/>
      <c r="CI247" s="41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DW247" s="7"/>
      <c r="ED247" s="10">
        <f t="shared" ca="1" si="430"/>
        <v>12</v>
      </c>
    </row>
    <row r="248" spans="1:134" x14ac:dyDescent="0.2">
      <c r="A248" s="79"/>
      <c r="B248" s="28"/>
      <c r="C248" s="41"/>
      <c r="D248" s="40"/>
      <c r="E248" s="41"/>
      <c r="F248" s="40"/>
      <c r="M248" s="151"/>
      <c r="N248" s="151"/>
      <c r="P248" s="153"/>
      <c r="Q248" s="159"/>
      <c r="R248" s="151"/>
      <c r="S248" s="151"/>
      <c r="T248" s="28"/>
      <c r="U248" s="137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28"/>
      <c r="BB248" s="28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28"/>
      <c r="CH248" s="28"/>
      <c r="CI248" s="41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DW248" s="7"/>
      <c r="ED248" s="10">
        <f t="shared" ca="1" si="430"/>
        <v>23</v>
      </c>
    </row>
    <row r="249" spans="1:134" x14ac:dyDescent="0.2">
      <c r="A249" s="79"/>
      <c r="B249" s="28"/>
      <c r="C249" s="41"/>
      <c r="D249" s="40"/>
      <c r="E249" s="41"/>
      <c r="F249" s="40"/>
      <c r="M249" s="151"/>
      <c r="N249" s="151"/>
      <c r="P249" s="153"/>
      <c r="Q249" s="159"/>
      <c r="R249" s="151"/>
      <c r="S249" s="151"/>
      <c r="T249" s="28"/>
      <c r="U249" s="137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28"/>
      <c r="BB249" s="28"/>
      <c r="BC249" s="40"/>
      <c r="BD249" s="40"/>
      <c r="BE249" s="40"/>
      <c r="BF249" s="40"/>
      <c r="BG249" s="40"/>
      <c r="BH249" s="40"/>
      <c r="BI249" s="41"/>
      <c r="BJ249" s="41"/>
      <c r="BK249" s="41"/>
      <c r="BL249" s="41"/>
      <c r="BM249" s="41"/>
      <c r="BN249" s="41"/>
      <c r="BO249" s="41"/>
      <c r="BP249" s="41"/>
      <c r="BQ249" s="41"/>
      <c r="BR249" s="40"/>
      <c r="BS249" s="40"/>
      <c r="BT249" s="40"/>
      <c r="BU249" s="41"/>
      <c r="BV249" s="41"/>
      <c r="BW249" s="41"/>
      <c r="BX249" s="41"/>
      <c r="BY249" s="41"/>
      <c r="BZ249" s="41"/>
      <c r="CA249" s="41"/>
      <c r="CB249" s="41"/>
      <c r="CC249" s="41"/>
      <c r="CD249" s="41"/>
      <c r="CE249" s="41"/>
      <c r="CF249" s="41"/>
      <c r="CG249" s="28"/>
      <c r="CH249" s="28"/>
      <c r="CI249" s="41"/>
      <c r="CJ249" s="27"/>
      <c r="CK249" s="27"/>
      <c r="CL249" s="27"/>
      <c r="CM249" s="27"/>
      <c r="CN249" s="27"/>
      <c r="CO249" s="27"/>
      <c r="CP249" s="27"/>
      <c r="CQ249" s="27"/>
      <c r="CR249" s="27"/>
      <c r="CS249" s="27"/>
      <c r="CT249" s="27"/>
      <c r="CU249" s="27"/>
      <c r="CV249" s="27"/>
      <c r="CW249" s="27"/>
      <c r="CX249" s="27"/>
      <c r="CY249" s="27"/>
      <c r="DW249" s="7"/>
      <c r="ED249" s="10">
        <f t="shared" ca="1" si="430"/>
        <v>33</v>
      </c>
    </row>
    <row r="250" spans="1:134" x14ac:dyDescent="0.2">
      <c r="A250" s="79"/>
      <c r="B250" s="28"/>
      <c r="C250" s="41"/>
      <c r="D250" s="40"/>
      <c r="E250" s="41"/>
      <c r="F250" s="40"/>
      <c r="M250" s="151"/>
      <c r="N250" s="151"/>
      <c r="P250" s="153"/>
      <c r="Q250" s="159"/>
      <c r="R250" s="151"/>
      <c r="S250" s="151"/>
      <c r="T250" s="28"/>
      <c r="U250" s="137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28"/>
      <c r="BB250" s="28"/>
      <c r="BC250" s="40"/>
      <c r="BD250" s="40"/>
      <c r="BE250" s="40"/>
      <c r="BF250" s="40"/>
      <c r="BG250" s="40"/>
      <c r="BH250" s="40"/>
      <c r="BI250" s="41"/>
      <c r="BJ250" s="41"/>
      <c r="BK250" s="41"/>
      <c r="BL250" s="41"/>
      <c r="BM250" s="41"/>
      <c r="BN250" s="41"/>
      <c r="BO250" s="41"/>
      <c r="BP250" s="41"/>
      <c r="BQ250" s="41"/>
      <c r="BR250" s="40"/>
      <c r="BS250" s="40"/>
      <c r="BT250" s="40"/>
      <c r="BU250" s="41"/>
      <c r="BV250" s="41"/>
      <c r="BW250" s="41"/>
      <c r="BX250" s="41"/>
      <c r="BY250" s="41"/>
      <c r="BZ250" s="41"/>
      <c r="CA250" s="41"/>
      <c r="CB250" s="41"/>
      <c r="CC250" s="41"/>
      <c r="CD250" s="41"/>
      <c r="CE250" s="41"/>
      <c r="CF250" s="41"/>
      <c r="CG250" s="28"/>
      <c r="CH250" s="28"/>
      <c r="CI250" s="41"/>
      <c r="CJ250" s="27"/>
      <c r="CK250" s="27"/>
      <c r="CL250" s="27"/>
      <c r="CM250" s="27"/>
      <c r="CN250" s="27"/>
      <c r="CO250" s="27"/>
      <c r="CP250" s="27"/>
      <c r="CQ250" s="27"/>
      <c r="CR250" s="27"/>
      <c r="CS250" s="27"/>
      <c r="CT250" s="27"/>
      <c r="CU250" s="27"/>
      <c r="CV250" s="27"/>
      <c r="CW250" s="27"/>
      <c r="CX250" s="27"/>
      <c r="CY250" s="27"/>
      <c r="DW250" s="7"/>
      <c r="ED250" s="10">
        <f t="shared" ca="1" si="430"/>
        <v>28</v>
      </c>
    </row>
    <row r="251" spans="1:134" x14ac:dyDescent="0.2">
      <c r="A251" s="79"/>
      <c r="B251" s="28"/>
      <c r="C251" s="41"/>
      <c r="D251" s="40"/>
      <c r="E251" s="41"/>
      <c r="F251" s="40"/>
      <c r="M251" s="151"/>
      <c r="N251" s="151"/>
      <c r="P251" s="153"/>
      <c r="Q251" s="159"/>
      <c r="R251" s="151"/>
      <c r="S251" s="151"/>
      <c r="T251" s="28"/>
      <c r="U251" s="137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28"/>
      <c r="BB251" s="28"/>
      <c r="BC251" s="40"/>
      <c r="BD251" s="40"/>
      <c r="BE251" s="40"/>
      <c r="BF251" s="40"/>
      <c r="BG251" s="40"/>
      <c r="BH251" s="40"/>
      <c r="BI251" s="41"/>
      <c r="BJ251" s="41"/>
      <c r="BK251" s="41"/>
      <c r="BL251" s="41"/>
      <c r="BM251" s="41"/>
      <c r="BN251" s="41"/>
      <c r="BO251" s="41"/>
      <c r="BP251" s="41"/>
      <c r="BQ251" s="41"/>
      <c r="BR251" s="40"/>
      <c r="BS251" s="40"/>
      <c r="BT251" s="40"/>
      <c r="BU251" s="41"/>
      <c r="BV251" s="41"/>
      <c r="BW251" s="41"/>
      <c r="BX251" s="41"/>
      <c r="BY251" s="41"/>
      <c r="BZ251" s="41"/>
      <c r="CA251" s="41"/>
      <c r="CB251" s="41"/>
      <c r="CC251" s="41"/>
      <c r="CD251" s="41"/>
      <c r="CE251" s="41"/>
      <c r="CF251" s="41"/>
      <c r="CG251" s="28"/>
      <c r="CH251" s="28"/>
      <c r="CI251" s="41"/>
      <c r="CJ251" s="27"/>
      <c r="CK251" s="27"/>
      <c r="CL251" s="27"/>
      <c r="CM251" s="27"/>
      <c r="CN251" s="27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DW251" s="7"/>
      <c r="ED251" s="10">
        <f t="shared" ca="1" si="430"/>
        <v>32</v>
      </c>
    </row>
    <row r="252" spans="1:134" x14ac:dyDescent="0.2">
      <c r="A252" s="79"/>
      <c r="B252" s="28"/>
      <c r="C252" s="41"/>
      <c r="D252" s="40"/>
      <c r="E252" s="41"/>
      <c r="F252" s="40"/>
      <c r="M252" s="151"/>
      <c r="N252" s="151"/>
      <c r="P252" s="153"/>
      <c r="Q252" s="159"/>
      <c r="R252" s="151"/>
      <c r="S252" s="151"/>
      <c r="T252" s="28"/>
      <c r="U252" s="137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28"/>
      <c r="BB252" s="28"/>
      <c r="BC252" s="40"/>
      <c r="BD252" s="40"/>
      <c r="BE252" s="40"/>
      <c r="BF252" s="40"/>
      <c r="BG252" s="40"/>
      <c r="BH252" s="40"/>
      <c r="BI252" s="41"/>
      <c r="BJ252" s="41"/>
      <c r="BK252" s="41"/>
      <c r="BL252" s="41"/>
      <c r="BM252" s="41"/>
      <c r="BN252" s="41"/>
      <c r="BO252" s="41"/>
      <c r="BP252" s="41"/>
      <c r="BQ252" s="41"/>
      <c r="BR252" s="40"/>
      <c r="BS252" s="40"/>
      <c r="BT252" s="40"/>
      <c r="BU252" s="41"/>
      <c r="BV252" s="41"/>
      <c r="BW252" s="41"/>
      <c r="BX252" s="41"/>
      <c r="BY252" s="41"/>
      <c r="BZ252" s="41"/>
      <c r="CA252" s="41"/>
      <c r="CB252" s="41"/>
      <c r="CC252" s="41"/>
      <c r="CD252" s="41"/>
      <c r="CE252" s="41"/>
      <c r="CF252" s="41"/>
      <c r="CG252" s="28"/>
      <c r="CH252" s="28"/>
      <c r="CI252" s="41"/>
      <c r="CJ252" s="27"/>
      <c r="CK252" s="27"/>
      <c r="CL252" s="27"/>
      <c r="CM252" s="27"/>
      <c r="CN252" s="27"/>
      <c r="CO252" s="27"/>
      <c r="CP252" s="27"/>
      <c r="CQ252" s="27"/>
      <c r="CR252" s="27"/>
      <c r="CS252" s="27"/>
      <c r="CT252" s="27"/>
      <c r="CU252" s="27"/>
      <c r="CV252" s="27"/>
      <c r="CW252" s="27"/>
      <c r="CX252" s="27"/>
      <c r="CY252" s="27"/>
      <c r="DW252" s="7"/>
      <c r="ED252" s="10">
        <f t="shared" ca="1" si="430"/>
        <v>11</v>
      </c>
    </row>
    <row r="253" spans="1:134" x14ac:dyDescent="0.2">
      <c r="A253" s="79"/>
      <c r="B253" s="28"/>
      <c r="C253" s="41"/>
      <c r="D253" s="40"/>
      <c r="E253" s="41"/>
      <c r="F253" s="40"/>
      <c r="M253" s="151"/>
      <c r="N253" s="151"/>
      <c r="P253" s="153"/>
      <c r="Q253" s="159"/>
      <c r="R253" s="151"/>
      <c r="S253" s="151"/>
      <c r="T253" s="28"/>
      <c r="U253" s="137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28"/>
      <c r="BB253" s="28"/>
      <c r="BC253" s="40"/>
      <c r="BD253" s="40"/>
      <c r="BE253" s="40"/>
      <c r="BF253" s="40"/>
      <c r="BG253" s="40"/>
      <c r="BH253" s="40"/>
      <c r="BI253" s="41"/>
      <c r="BJ253" s="41"/>
      <c r="BK253" s="41"/>
      <c r="BL253" s="41"/>
      <c r="BM253" s="41"/>
      <c r="BN253" s="41"/>
      <c r="BO253" s="41"/>
      <c r="BP253" s="41"/>
      <c r="BQ253" s="41"/>
      <c r="BR253" s="40"/>
      <c r="BS253" s="40"/>
      <c r="BT253" s="40"/>
      <c r="BU253" s="41"/>
      <c r="BV253" s="41"/>
      <c r="BW253" s="41"/>
      <c r="BX253" s="41"/>
      <c r="BY253" s="41"/>
      <c r="BZ253" s="41"/>
      <c r="CA253" s="41"/>
      <c r="CB253" s="41"/>
      <c r="CC253" s="41"/>
      <c r="CD253" s="41"/>
      <c r="CE253" s="41"/>
      <c r="CF253" s="41"/>
      <c r="CG253" s="28"/>
      <c r="CH253" s="28"/>
      <c r="CI253" s="41"/>
      <c r="CJ253" s="27"/>
      <c r="CK253" s="27"/>
      <c r="CL253" s="27"/>
      <c r="CM253" s="27"/>
      <c r="CN253" s="27"/>
      <c r="CO253" s="27"/>
      <c r="CP253" s="27"/>
      <c r="CQ253" s="27"/>
      <c r="CR253" s="27"/>
      <c r="CS253" s="27"/>
      <c r="CT253" s="27"/>
      <c r="CU253" s="27"/>
      <c r="CV253" s="27"/>
      <c r="CW253" s="27"/>
      <c r="CX253" s="27"/>
      <c r="CY253" s="27"/>
      <c r="DW253" s="7"/>
      <c r="ED253" s="10">
        <f t="shared" ca="1" si="430"/>
        <v>12</v>
      </c>
    </row>
    <row r="254" spans="1:134" x14ac:dyDescent="0.2">
      <c r="A254" s="79"/>
      <c r="B254" s="28"/>
      <c r="C254" s="41"/>
      <c r="D254" s="40"/>
      <c r="E254" s="41"/>
      <c r="F254" s="40"/>
      <c r="M254" s="151"/>
      <c r="N254" s="151"/>
      <c r="P254" s="153"/>
      <c r="Q254" s="159"/>
      <c r="R254" s="151"/>
      <c r="S254" s="151"/>
      <c r="T254" s="28"/>
      <c r="U254" s="137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28"/>
      <c r="BB254" s="28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28"/>
      <c r="CH254" s="28"/>
      <c r="CI254" s="41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  <c r="CT254" s="27"/>
      <c r="CU254" s="27"/>
      <c r="CV254" s="27"/>
      <c r="CW254" s="27"/>
      <c r="CX254" s="27"/>
      <c r="CY254" s="27"/>
      <c r="DW254" s="7"/>
      <c r="ED254" s="10">
        <f t="shared" ca="1" si="430"/>
        <v>24</v>
      </c>
    </row>
    <row r="255" spans="1:134" x14ac:dyDescent="0.2">
      <c r="A255" s="79"/>
      <c r="B255" s="28"/>
      <c r="C255" s="41"/>
      <c r="D255" s="40"/>
      <c r="E255" s="41"/>
      <c r="F255" s="40"/>
      <c r="M255" s="151"/>
      <c r="N255" s="151"/>
      <c r="P255" s="153"/>
      <c r="Q255" s="159"/>
      <c r="R255" s="151"/>
      <c r="S255" s="151"/>
      <c r="T255" s="28"/>
      <c r="U255" s="137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28"/>
      <c r="BB255" s="28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40"/>
      <c r="CA255" s="40"/>
      <c r="CB255" s="40"/>
      <c r="CC255" s="40"/>
      <c r="CD255" s="40"/>
      <c r="CE255" s="40"/>
      <c r="CF255" s="40"/>
      <c r="CG255" s="28"/>
      <c r="CH255" s="28"/>
      <c r="CI255" s="41"/>
      <c r="CJ255" s="27"/>
      <c r="CK255" s="27"/>
      <c r="CL255" s="27"/>
      <c r="CM255" s="27"/>
      <c r="CN255" s="27"/>
      <c r="CO255" s="27"/>
      <c r="CP255" s="27"/>
      <c r="CQ255" s="27"/>
      <c r="CR255" s="27"/>
      <c r="CS255" s="27"/>
      <c r="CT255" s="27"/>
      <c r="CU255" s="27"/>
      <c r="CV255" s="27"/>
      <c r="CW255" s="27"/>
      <c r="CX255" s="27"/>
      <c r="CY255" s="27"/>
      <c r="DW255" s="7"/>
      <c r="ED255" s="10">
        <f t="shared" ca="1" si="430"/>
        <v>8</v>
      </c>
    </row>
    <row r="256" spans="1:134" x14ac:dyDescent="0.2">
      <c r="A256" s="79"/>
      <c r="B256" s="28"/>
      <c r="C256" s="41"/>
      <c r="D256" s="40"/>
      <c r="E256" s="41"/>
      <c r="F256" s="40"/>
      <c r="M256" s="151"/>
      <c r="N256" s="151"/>
      <c r="P256" s="153"/>
      <c r="Q256" s="159"/>
      <c r="R256" s="151"/>
      <c r="S256" s="151"/>
      <c r="T256" s="28"/>
      <c r="U256" s="137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28"/>
      <c r="BB256" s="28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40"/>
      <c r="CA256" s="40"/>
      <c r="CB256" s="40"/>
      <c r="CC256" s="40"/>
      <c r="CD256" s="40"/>
      <c r="CE256" s="40"/>
      <c r="CF256" s="40"/>
      <c r="CG256" s="28"/>
      <c r="CH256" s="28"/>
      <c r="CI256" s="41"/>
      <c r="CJ256" s="27"/>
      <c r="CK256" s="27"/>
      <c r="CL256" s="27"/>
      <c r="CM256" s="27"/>
      <c r="CN256" s="27"/>
      <c r="CO256" s="27"/>
      <c r="CP256" s="27"/>
      <c r="CQ256" s="27"/>
      <c r="CR256" s="27"/>
      <c r="CS256" s="27"/>
      <c r="CT256" s="27"/>
      <c r="CU256" s="27"/>
      <c r="CV256" s="27"/>
      <c r="CW256" s="27"/>
      <c r="CX256" s="27"/>
      <c r="CY256" s="27"/>
      <c r="DW256" s="7"/>
      <c r="ED256" s="10">
        <f t="shared" ca="1" si="430"/>
        <v>32</v>
      </c>
    </row>
    <row r="257" spans="1:134" x14ac:dyDescent="0.2">
      <c r="A257" s="79"/>
      <c r="B257" s="28"/>
      <c r="C257" s="41"/>
      <c r="D257" s="40"/>
      <c r="E257" s="41"/>
      <c r="F257" s="40"/>
      <c r="M257" s="151"/>
      <c r="N257" s="151"/>
      <c r="P257" s="153"/>
      <c r="Q257" s="159"/>
      <c r="R257" s="151"/>
      <c r="S257" s="151"/>
      <c r="T257" s="28"/>
      <c r="U257" s="137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28"/>
      <c r="BB257" s="28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40"/>
      <c r="BN257" s="40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28"/>
      <c r="CH257" s="28"/>
      <c r="CI257" s="41"/>
      <c r="CJ257" s="27"/>
      <c r="CK257" s="27"/>
      <c r="CL257" s="27"/>
      <c r="CM257" s="27"/>
      <c r="CN257" s="27"/>
      <c r="CO257" s="27"/>
      <c r="CP257" s="27"/>
      <c r="CQ257" s="27"/>
      <c r="CR257" s="27"/>
      <c r="CS257" s="27"/>
      <c r="CT257" s="27"/>
      <c r="CU257" s="27"/>
      <c r="CV257" s="27"/>
      <c r="CW257" s="27"/>
      <c r="CX257" s="27"/>
      <c r="CY257" s="27"/>
      <c r="DW257" s="7"/>
      <c r="ED257" s="10">
        <f t="shared" ca="1" si="430"/>
        <v>13</v>
      </c>
    </row>
    <row r="258" spans="1:134" x14ac:dyDescent="0.2">
      <c r="A258" s="79"/>
      <c r="B258" s="28"/>
      <c r="C258" s="41"/>
      <c r="D258" s="40"/>
      <c r="E258" s="41"/>
      <c r="F258" s="40"/>
      <c r="M258" s="151"/>
      <c r="N258" s="151"/>
      <c r="P258" s="153"/>
      <c r="Q258" s="159"/>
      <c r="R258" s="151"/>
      <c r="S258" s="151"/>
      <c r="T258" s="28"/>
      <c r="U258" s="137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28"/>
      <c r="BB258" s="28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40"/>
      <c r="BN258" s="40"/>
      <c r="BO258" s="40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40"/>
      <c r="CA258" s="40"/>
      <c r="CB258" s="40"/>
      <c r="CC258" s="40"/>
      <c r="CD258" s="40"/>
      <c r="CE258" s="40"/>
      <c r="CF258" s="40"/>
      <c r="CG258" s="28"/>
      <c r="CH258" s="28"/>
      <c r="CI258" s="41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DW258" s="7"/>
      <c r="ED258" s="10">
        <f t="shared" ca="1" si="430"/>
        <v>28</v>
      </c>
    </row>
    <row r="259" spans="1:134" x14ac:dyDescent="0.2">
      <c r="A259" s="79"/>
      <c r="B259" s="28"/>
      <c r="C259" s="41"/>
      <c r="D259" s="40"/>
      <c r="E259" s="41"/>
      <c r="F259" s="40"/>
      <c r="M259" s="151"/>
      <c r="N259" s="151"/>
      <c r="P259" s="153"/>
      <c r="Q259" s="159"/>
      <c r="R259" s="151"/>
      <c r="S259" s="151"/>
      <c r="T259" s="28"/>
      <c r="U259" s="137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28"/>
      <c r="BB259" s="28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40"/>
      <c r="BN259" s="40"/>
      <c r="BO259" s="40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40"/>
      <c r="CA259" s="40"/>
      <c r="CB259" s="40"/>
      <c r="CC259" s="40"/>
      <c r="CD259" s="40"/>
      <c r="CE259" s="40"/>
      <c r="CF259" s="40"/>
      <c r="CG259" s="28"/>
      <c r="CH259" s="28"/>
      <c r="CI259" s="41"/>
      <c r="CJ259" s="27"/>
      <c r="CK259" s="27"/>
      <c r="CL259" s="27"/>
      <c r="CM259" s="27"/>
      <c r="CN259" s="27"/>
      <c r="CO259" s="27"/>
      <c r="CP259" s="27"/>
      <c r="CQ259" s="27"/>
      <c r="CR259" s="27"/>
      <c r="CS259" s="27"/>
      <c r="CT259" s="27"/>
      <c r="CU259" s="27"/>
      <c r="CV259" s="27"/>
      <c r="CW259" s="27"/>
      <c r="CX259" s="27"/>
      <c r="CY259" s="27"/>
      <c r="DW259" s="7"/>
      <c r="ED259" s="10">
        <f t="shared" ca="1" si="430"/>
        <v>33</v>
      </c>
    </row>
    <row r="260" spans="1:134" x14ac:dyDescent="0.2">
      <c r="A260" s="79"/>
      <c r="B260" s="28"/>
      <c r="C260" s="41"/>
      <c r="D260" s="40"/>
      <c r="E260" s="41"/>
      <c r="F260" s="40"/>
      <c r="M260" s="151"/>
      <c r="N260" s="151"/>
      <c r="P260" s="153"/>
      <c r="Q260" s="159"/>
      <c r="R260" s="151"/>
      <c r="S260" s="151"/>
      <c r="T260" s="28"/>
      <c r="U260" s="137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28"/>
      <c r="BB260" s="28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40"/>
      <c r="BN260" s="40"/>
      <c r="BO260" s="40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40"/>
      <c r="CA260" s="40"/>
      <c r="CB260" s="40"/>
      <c r="CC260" s="40"/>
      <c r="CD260" s="40"/>
      <c r="CE260" s="40"/>
      <c r="CF260" s="40"/>
      <c r="CG260" s="28"/>
      <c r="CH260" s="28"/>
      <c r="CI260" s="41"/>
      <c r="CJ260" s="27"/>
      <c r="CK260" s="27"/>
      <c r="CL260" s="27"/>
      <c r="CM260" s="27"/>
      <c r="CN260" s="27"/>
      <c r="CO260" s="27"/>
      <c r="CP260" s="27"/>
      <c r="CQ260" s="27"/>
      <c r="CR260" s="27"/>
      <c r="CS260" s="27"/>
      <c r="CT260" s="27"/>
      <c r="CU260" s="27"/>
      <c r="CV260" s="27"/>
      <c r="CW260" s="27"/>
      <c r="CX260" s="27"/>
      <c r="CY260" s="27"/>
      <c r="DW260" s="7"/>
      <c r="ED260" s="10">
        <f t="shared" ca="1" si="430"/>
        <v>29</v>
      </c>
    </row>
    <row r="261" spans="1:134" x14ac:dyDescent="0.2">
      <c r="A261" s="79"/>
      <c r="B261" s="28"/>
      <c r="C261" s="41"/>
      <c r="D261" s="40"/>
      <c r="E261" s="41"/>
      <c r="F261" s="40"/>
      <c r="M261" s="151"/>
      <c r="N261" s="151"/>
      <c r="P261" s="153"/>
      <c r="Q261" s="159"/>
      <c r="R261" s="151"/>
      <c r="S261" s="151"/>
      <c r="T261" s="28"/>
      <c r="U261" s="137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28"/>
      <c r="BB261" s="28"/>
      <c r="BC261" s="40"/>
      <c r="BD261" s="40"/>
      <c r="BE261" s="40"/>
      <c r="BF261" s="40"/>
      <c r="BG261" s="40"/>
      <c r="BH261" s="40"/>
      <c r="BI261" s="40"/>
      <c r="BJ261" s="40"/>
      <c r="BK261" s="40"/>
      <c r="BL261" s="40"/>
      <c r="BM261" s="40"/>
      <c r="BN261" s="40"/>
      <c r="BO261" s="40"/>
      <c r="BP261" s="40"/>
      <c r="BQ261" s="40"/>
      <c r="BR261" s="40"/>
      <c r="BS261" s="40"/>
      <c r="BT261" s="40"/>
      <c r="BU261" s="40"/>
      <c r="BV261" s="40"/>
      <c r="BW261" s="40"/>
      <c r="BX261" s="40"/>
      <c r="BY261" s="40"/>
      <c r="BZ261" s="40"/>
      <c r="CA261" s="40"/>
      <c r="CB261" s="40"/>
      <c r="CC261" s="40"/>
      <c r="CD261" s="40"/>
      <c r="CE261" s="40"/>
      <c r="CF261" s="40"/>
      <c r="CG261" s="28"/>
      <c r="CH261" s="28"/>
      <c r="CI261" s="41"/>
      <c r="CJ261" s="27"/>
      <c r="CK261" s="27"/>
      <c r="CL261" s="27"/>
      <c r="CM261" s="27"/>
      <c r="CN261" s="27"/>
      <c r="CO261" s="27"/>
      <c r="CP261" s="27"/>
      <c r="CQ261" s="27"/>
      <c r="CR261" s="27"/>
      <c r="CS261" s="27"/>
      <c r="CT261" s="27"/>
      <c r="CU261" s="27"/>
      <c r="CV261" s="27"/>
      <c r="CW261" s="27"/>
      <c r="CX261" s="27"/>
      <c r="CY261" s="27"/>
      <c r="DW261" s="7"/>
      <c r="ED261" s="10">
        <f t="shared" ref="ED261:ED324" ca="1" si="431">IF($A$2="no",INT(RAND()*36+1),INT(RAND()*37))</f>
        <v>12</v>
      </c>
    </row>
    <row r="262" spans="1:134" x14ac:dyDescent="0.2">
      <c r="A262" s="79"/>
      <c r="B262" s="28"/>
      <c r="C262" s="41"/>
      <c r="D262" s="40"/>
      <c r="E262" s="41"/>
      <c r="F262" s="40"/>
      <c r="M262" s="151"/>
      <c r="N262" s="151"/>
      <c r="P262" s="153"/>
      <c r="Q262" s="159"/>
      <c r="R262" s="151"/>
      <c r="S262" s="151"/>
      <c r="T262" s="28"/>
      <c r="U262" s="137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28"/>
      <c r="BB262" s="28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40"/>
      <c r="BN262" s="40"/>
      <c r="BO262" s="40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40"/>
      <c r="CA262" s="40"/>
      <c r="CB262" s="40"/>
      <c r="CC262" s="40"/>
      <c r="CD262" s="40"/>
      <c r="CE262" s="40"/>
      <c r="CF262" s="40"/>
      <c r="CG262" s="28"/>
      <c r="CH262" s="28"/>
      <c r="CI262" s="41"/>
      <c r="CJ262" s="27"/>
      <c r="CK262" s="27"/>
      <c r="CL262" s="27"/>
      <c r="CM262" s="27"/>
      <c r="CN262" s="27"/>
      <c r="CO262" s="27"/>
      <c r="CP262" s="27"/>
      <c r="CQ262" s="27"/>
      <c r="CR262" s="27"/>
      <c r="CS262" s="27"/>
      <c r="CT262" s="27"/>
      <c r="CU262" s="27"/>
      <c r="CV262" s="27"/>
      <c r="CW262" s="27"/>
      <c r="CX262" s="27"/>
      <c r="CY262" s="27"/>
      <c r="DW262" s="7"/>
      <c r="ED262" s="10">
        <f t="shared" ca="1" si="431"/>
        <v>25</v>
      </c>
    </row>
    <row r="263" spans="1:134" x14ac:dyDescent="0.2">
      <c r="A263" s="79"/>
      <c r="B263" s="28"/>
      <c r="C263" s="41"/>
      <c r="D263" s="40"/>
      <c r="E263" s="41"/>
      <c r="F263" s="40"/>
      <c r="M263" s="151"/>
      <c r="N263" s="151"/>
      <c r="P263" s="153"/>
      <c r="Q263" s="159"/>
      <c r="R263" s="151"/>
      <c r="S263" s="151"/>
      <c r="T263" s="28"/>
      <c r="U263" s="137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28"/>
      <c r="BB263" s="28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40"/>
      <c r="CA263" s="40"/>
      <c r="CB263" s="40"/>
      <c r="CC263" s="40"/>
      <c r="CD263" s="40"/>
      <c r="CE263" s="40"/>
      <c r="CF263" s="40"/>
      <c r="CG263" s="28"/>
      <c r="CH263" s="28"/>
      <c r="CI263" s="41"/>
      <c r="CJ263" s="27"/>
      <c r="CK263" s="27"/>
      <c r="CL263" s="27"/>
      <c r="CM263" s="27"/>
      <c r="CN263" s="27"/>
      <c r="CO263" s="27"/>
      <c r="CP263" s="27"/>
      <c r="CQ263" s="27"/>
      <c r="CR263" s="27"/>
      <c r="CS263" s="27"/>
      <c r="CT263" s="27"/>
      <c r="CU263" s="27"/>
      <c r="CV263" s="27"/>
      <c r="CW263" s="27"/>
      <c r="CX263" s="27"/>
      <c r="CY263" s="27"/>
      <c r="DW263" s="7"/>
      <c r="ED263" s="10">
        <f t="shared" ca="1" si="431"/>
        <v>12</v>
      </c>
    </row>
    <row r="264" spans="1:134" x14ac:dyDescent="0.2">
      <c r="A264" s="79"/>
      <c r="B264" s="28"/>
      <c r="C264" s="41"/>
      <c r="D264" s="40"/>
      <c r="E264" s="41"/>
      <c r="F264" s="40"/>
      <c r="M264" s="151"/>
      <c r="N264" s="151"/>
      <c r="P264" s="153"/>
      <c r="Q264" s="159"/>
      <c r="R264" s="151"/>
      <c r="S264" s="151"/>
      <c r="T264" s="28"/>
      <c r="U264" s="137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28"/>
      <c r="BB264" s="28"/>
      <c r="BC264" s="40"/>
      <c r="BD264" s="40"/>
      <c r="BE264" s="40"/>
      <c r="BF264" s="40"/>
      <c r="BG264" s="40"/>
      <c r="BH264" s="40"/>
      <c r="BI264" s="40"/>
      <c r="BJ264" s="40"/>
      <c r="BK264" s="40"/>
      <c r="BL264" s="40"/>
      <c r="BM264" s="40"/>
      <c r="BN264" s="40"/>
      <c r="BO264" s="40"/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40"/>
      <c r="CA264" s="40"/>
      <c r="CB264" s="40"/>
      <c r="CC264" s="40"/>
      <c r="CD264" s="40"/>
      <c r="CE264" s="40"/>
      <c r="CF264" s="40"/>
      <c r="CG264" s="28"/>
      <c r="CH264" s="28"/>
      <c r="CI264" s="41"/>
      <c r="CJ264" s="27"/>
      <c r="CK264" s="27"/>
      <c r="CL264" s="27"/>
      <c r="CM264" s="27"/>
      <c r="CN264" s="27"/>
      <c r="CO264" s="27"/>
      <c r="CP264" s="27"/>
      <c r="CQ264" s="27"/>
      <c r="CR264" s="27"/>
      <c r="CS264" s="27"/>
      <c r="CT264" s="27"/>
      <c r="CU264" s="27"/>
      <c r="CV264" s="27"/>
      <c r="CW264" s="27"/>
      <c r="CX264" s="27"/>
      <c r="CY264" s="27"/>
      <c r="DW264" s="7"/>
      <c r="ED264" s="10">
        <f t="shared" ca="1" si="431"/>
        <v>30</v>
      </c>
    </row>
    <row r="265" spans="1:134" x14ac:dyDescent="0.2">
      <c r="A265" s="79"/>
      <c r="B265" s="28"/>
      <c r="C265" s="41"/>
      <c r="D265" s="40"/>
      <c r="E265" s="41"/>
      <c r="F265" s="40"/>
      <c r="M265" s="151"/>
      <c r="N265" s="151"/>
      <c r="P265" s="153"/>
      <c r="Q265" s="159"/>
      <c r="R265" s="151"/>
      <c r="S265" s="151"/>
      <c r="T265" s="28"/>
      <c r="U265" s="137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28"/>
      <c r="BB265" s="28"/>
      <c r="BC265" s="40"/>
      <c r="BD265" s="40"/>
      <c r="BE265" s="40"/>
      <c r="BF265" s="40"/>
      <c r="BG265" s="40"/>
      <c r="BH265" s="40"/>
      <c r="BI265" s="41"/>
      <c r="BJ265" s="41"/>
      <c r="BK265" s="41"/>
      <c r="BL265" s="41"/>
      <c r="BM265" s="41"/>
      <c r="BN265" s="41"/>
      <c r="BO265" s="41"/>
      <c r="BP265" s="41"/>
      <c r="BQ265" s="41"/>
      <c r="BR265" s="40"/>
      <c r="BS265" s="40"/>
      <c r="BT265" s="40"/>
      <c r="BU265" s="41"/>
      <c r="BV265" s="41"/>
      <c r="BW265" s="41"/>
      <c r="BX265" s="41"/>
      <c r="BY265" s="41"/>
      <c r="BZ265" s="41"/>
      <c r="CA265" s="41"/>
      <c r="CB265" s="41"/>
      <c r="CC265" s="41"/>
      <c r="CD265" s="41"/>
      <c r="CE265" s="41"/>
      <c r="CF265" s="41"/>
      <c r="CG265" s="28"/>
      <c r="CH265" s="28"/>
      <c r="CI265" s="41"/>
      <c r="CJ265" s="27"/>
      <c r="CK265" s="27"/>
      <c r="CL265" s="27"/>
      <c r="CM265" s="27"/>
      <c r="CN265" s="27"/>
      <c r="CO265" s="27"/>
      <c r="CP265" s="27"/>
      <c r="CQ265" s="27"/>
      <c r="CR265" s="27"/>
      <c r="CS265" s="27"/>
      <c r="CT265" s="27"/>
      <c r="CU265" s="27"/>
      <c r="CV265" s="27"/>
      <c r="CW265" s="27"/>
      <c r="CX265" s="27"/>
      <c r="CY265" s="27"/>
      <c r="DW265" s="7"/>
      <c r="ED265" s="10">
        <f t="shared" ca="1" si="431"/>
        <v>18</v>
      </c>
    </row>
    <row r="266" spans="1:134" x14ac:dyDescent="0.2">
      <c r="A266" s="79"/>
      <c r="B266" s="28"/>
      <c r="C266" s="41"/>
      <c r="D266" s="40"/>
      <c r="E266" s="41"/>
      <c r="F266" s="40"/>
      <c r="M266" s="151"/>
      <c r="N266" s="151"/>
      <c r="P266" s="153"/>
      <c r="Q266" s="159"/>
      <c r="R266" s="151"/>
      <c r="S266" s="151"/>
      <c r="T266" s="28"/>
      <c r="U266" s="137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40"/>
      <c r="AY266" s="40"/>
      <c r="AZ266" s="40"/>
      <c r="BA266" s="28"/>
      <c r="BB266" s="28"/>
      <c r="BC266" s="40"/>
      <c r="BD266" s="40"/>
      <c r="BE266" s="40"/>
      <c r="BF266" s="40"/>
      <c r="BG266" s="40"/>
      <c r="BH266" s="40"/>
      <c r="BI266" s="41"/>
      <c r="BJ266" s="41"/>
      <c r="BK266" s="41"/>
      <c r="BL266" s="41"/>
      <c r="BM266" s="41"/>
      <c r="BN266" s="41"/>
      <c r="BO266" s="41"/>
      <c r="BP266" s="41"/>
      <c r="BQ266" s="41"/>
      <c r="BR266" s="40"/>
      <c r="BS266" s="40"/>
      <c r="BT266" s="40"/>
      <c r="BU266" s="41"/>
      <c r="BV266" s="41"/>
      <c r="BW266" s="41"/>
      <c r="BX266" s="41"/>
      <c r="BY266" s="41"/>
      <c r="BZ266" s="41"/>
      <c r="CA266" s="41"/>
      <c r="CB266" s="41"/>
      <c r="CC266" s="41"/>
      <c r="CD266" s="41"/>
      <c r="CE266" s="41"/>
      <c r="CF266" s="41"/>
      <c r="CG266" s="28"/>
      <c r="CH266" s="28"/>
      <c r="CI266" s="41"/>
      <c r="CJ266" s="27"/>
      <c r="CK266" s="27"/>
      <c r="CL266" s="27"/>
      <c r="CM266" s="27"/>
      <c r="CN266" s="27"/>
      <c r="CO266" s="27"/>
      <c r="CP266" s="27"/>
      <c r="CQ266" s="27"/>
      <c r="CR266" s="27"/>
      <c r="CS266" s="27"/>
      <c r="CT266" s="27"/>
      <c r="CU266" s="27"/>
      <c r="CV266" s="27"/>
      <c r="CW266" s="27"/>
      <c r="CX266" s="27"/>
      <c r="CY266" s="27"/>
      <c r="DW266" s="7"/>
      <c r="ED266" s="10">
        <f t="shared" ca="1" si="431"/>
        <v>35</v>
      </c>
    </row>
    <row r="267" spans="1:134" x14ac:dyDescent="0.2">
      <c r="A267" s="79"/>
      <c r="B267" s="28"/>
      <c r="C267" s="41"/>
      <c r="D267" s="40"/>
      <c r="E267" s="41"/>
      <c r="F267" s="40"/>
      <c r="M267" s="151"/>
      <c r="N267" s="151"/>
      <c r="P267" s="153"/>
      <c r="Q267" s="159"/>
      <c r="R267" s="151"/>
      <c r="S267" s="151"/>
      <c r="T267" s="28"/>
      <c r="U267" s="137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28"/>
      <c r="BB267" s="28"/>
      <c r="BC267" s="40"/>
      <c r="BD267" s="40"/>
      <c r="BE267" s="40"/>
      <c r="BF267" s="40"/>
      <c r="BG267" s="40"/>
      <c r="BH267" s="40"/>
      <c r="BI267" s="41"/>
      <c r="BJ267" s="41"/>
      <c r="BK267" s="41"/>
      <c r="BL267" s="41"/>
      <c r="BM267" s="41"/>
      <c r="BN267" s="41"/>
      <c r="BO267" s="41"/>
      <c r="BP267" s="41"/>
      <c r="BQ267" s="41"/>
      <c r="BR267" s="40"/>
      <c r="BS267" s="40"/>
      <c r="BT267" s="40"/>
      <c r="BU267" s="41"/>
      <c r="BV267" s="41"/>
      <c r="BW267" s="41"/>
      <c r="BX267" s="41"/>
      <c r="BY267" s="41"/>
      <c r="BZ267" s="41"/>
      <c r="CA267" s="41"/>
      <c r="CB267" s="41"/>
      <c r="CC267" s="41"/>
      <c r="CD267" s="41"/>
      <c r="CE267" s="41"/>
      <c r="CF267" s="41"/>
      <c r="CG267" s="28"/>
      <c r="CH267" s="28"/>
      <c r="CI267" s="41"/>
      <c r="CJ267" s="27"/>
      <c r="CK267" s="27"/>
      <c r="CL267" s="27"/>
      <c r="CM267" s="27"/>
      <c r="CN267" s="27"/>
      <c r="CO267" s="27"/>
      <c r="CP267" s="27"/>
      <c r="CQ267" s="27"/>
      <c r="CR267" s="27"/>
      <c r="CS267" s="27"/>
      <c r="CT267" s="27"/>
      <c r="CU267" s="27"/>
      <c r="CV267" s="27"/>
      <c r="CW267" s="27"/>
      <c r="CX267" s="27"/>
      <c r="CY267" s="27"/>
      <c r="DW267" s="7"/>
      <c r="ED267" s="10">
        <f t="shared" ca="1" si="431"/>
        <v>1</v>
      </c>
    </row>
    <row r="268" spans="1:134" x14ac:dyDescent="0.2">
      <c r="A268" s="79"/>
      <c r="B268" s="28"/>
      <c r="C268" s="41"/>
      <c r="D268" s="40"/>
      <c r="E268" s="41"/>
      <c r="F268" s="40"/>
      <c r="M268" s="151"/>
      <c r="N268" s="151"/>
      <c r="P268" s="153"/>
      <c r="Q268" s="159"/>
      <c r="R268" s="151"/>
      <c r="S268" s="151"/>
      <c r="T268" s="28"/>
      <c r="U268" s="137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28"/>
      <c r="BB268" s="28"/>
      <c r="BC268" s="40"/>
      <c r="BD268" s="40"/>
      <c r="BE268" s="40"/>
      <c r="BF268" s="40"/>
      <c r="BG268" s="40"/>
      <c r="BH268" s="40"/>
      <c r="BI268" s="41"/>
      <c r="BJ268" s="41"/>
      <c r="BK268" s="41"/>
      <c r="BL268" s="41"/>
      <c r="BM268" s="41"/>
      <c r="BN268" s="41"/>
      <c r="BO268" s="41"/>
      <c r="BP268" s="41"/>
      <c r="BQ268" s="41"/>
      <c r="BR268" s="40"/>
      <c r="BS268" s="40"/>
      <c r="BT268" s="40"/>
      <c r="BU268" s="41"/>
      <c r="BV268" s="41"/>
      <c r="BW268" s="41"/>
      <c r="BX268" s="41"/>
      <c r="BY268" s="41"/>
      <c r="BZ268" s="41"/>
      <c r="CA268" s="41"/>
      <c r="CB268" s="41"/>
      <c r="CC268" s="41"/>
      <c r="CD268" s="41"/>
      <c r="CE268" s="41"/>
      <c r="CF268" s="41"/>
      <c r="CG268" s="28"/>
      <c r="CH268" s="28"/>
      <c r="CI268" s="41"/>
      <c r="CJ268" s="27"/>
      <c r="CK268" s="27"/>
      <c r="CL268" s="27"/>
      <c r="CM268" s="27"/>
      <c r="CN268" s="27"/>
      <c r="CO268" s="27"/>
      <c r="CP268" s="27"/>
      <c r="CQ268" s="27"/>
      <c r="CR268" s="27"/>
      <c r="CS268" s="27"/>
      <c r="CT268" s="27"/>
      <c r="CU268" s="27"/>
      <c r="CV268" s="27"/>
      <c r="CW268" s="27"/>
      <c r="CX268" s="27"/>
      <c r="CY268" s="27"/>
      <c r="DW268" s="7"/>
      <c r="ED268" s="10">
        <f t="shared" ca="1" si="431"/>
        <v>32</v>
      </c>
    </row>
    <row r="269" spans="1:134" x14ac:dyDescent="0.2">
      <c r="A269" s="79"/>
      <c r="B269" s="28"/>
      <c r="C269" s="41"/>
      <c r="D269" s="40"/>
      <c r="E269" s="41"/>
      <c r="F269" s="40"/>
      <c r="M269" s="151"/>
      <c r="N269" s="151"/>
      <c r="P269" s="153"/>
      <c r="Q269" s="159"/>
      <c r="R269" s="151"/>
      <c r="S269" s="151"/>
      <c r="T269" s="28"/>
      <c r="U269" s="137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28"/>
      <c r="BB269" s="28"/>
      <c r="BC269" s="40"/>
      <c r="BD269" s="40"/>
      <c r="BE269" s="40"/>
      <c r="BF269" s="40"/>
      <c r="BG269" s="40"/>
      <c r="BH269" s="40"/>
      <c r="BI269" s="41"/>
      <c r="BJ269" s="41"/>
      <c r="BK269" s="41"/>
      <c r="BL269" s="41"/>
      <c r="BM269" s="41"/>
      <c r="BN269" s="41"/>
      <c r="BO269" s="41"/>
      <c r="BP269" s="41"/>
      <c r="BQ269" s="41"/>
      <c r="BR269" s="40"/>
      <c r="BS269" s="40"/>
      <c r="BT269" s="40"/>
      <c r="BU269" s="41"/>
      <c r="BV269" s="41"/>
      <c r="BW269" s="41"/>
      <c r="BX269" s="41"/>
      <c r="BY269" s="41"/>
      <c r="BZ269" s="41"/>
      <c r="CA269" s="41"/>
      <c r="CB269" s="41"/>
      <c r="CC269" s="41"/>
      <c r="CD269" s="41"/>
      <c r="CE269" s="41"/>
      <c r="CF269" s="41"/>
      <c r="CG269" s="28"/>
      <c r="CH269" s="28"/>
      <c r="CI269" s="41"/>
      <c r="CJ269" s="27"/>
      <c r="CK269" s="27"/>
      <c r="CL269" s="27"/>
      <c r="CM269" s="27"/>
      <c r="CN269" s="27"/>
      <c r="CO269" s="27"/>
      <c r="CP269" s="27"/>
      <c r="CQ269" s="27"/>
      <c r="CR269" s="27"/>
      <c r="CS269" s="27"/>
      <c r="CT269" s="27"/>
      <c r="CU269" s="27"/>
      <c r="CV269" s="27"/>
      <c r="CW269" s="27"/>
      <c r="CX269" s="27"/>
      <c r="CY269" s="27"/>
      <c r="DW269" s="7"/>
      <c r="ED269" s="10">
        <f t="shared" ca="1" si="431"/>
        <v>34</v>
      </c>
    </row>
    <row r="270" spans="1:134" x14ac:dyDescent="0.2">
      <c r="A270" s="79"/>
      <c r="B270" s="28"/>
      <c r="C270" s="41"/>
      <c r="D270" s="40"/>
      <c r="E270" s="41"/>
      <c r="F270" s="40"/>
      <c r="M270" s="151"/>
      <c r="N270" s="151"/>
      <c r="P270" s="153"/>
      <c r="Q270" s="159"/>
      <c r="R270" s="151"/>
      <c r="S270" s="151"/>
      <c r="T270" s="28"/>
      <c r="U270" s="137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28"/>
      <c r="BB270" s="28"/>
      <c r="BC270" s="40"/>
      <c r="BD270" s="40"/>
      <c r="BE270" s="40"/>
      <c r="BF270" s="40"/>
      <c r="BG270" s="40"/>
      <c r="BH270" s="40"/>
      <c r="BI270" s="40"/>
      <c r="BJ270" s="40"/>
      <c r="BK270" s="40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40"/>
      <c r="CA270" s="40"/>
      <c r="CB270" s="40"/>
      <c r="CC270" s="40"/>
      <c r="CD270" s="40"/>
      <c r="CE270" s="40"/>
      <c r="CF270" s="40"/>
      <c r="CG270" s="28"/>
      <c r="CH270" s="28"/>
      <c r="CI270" s="41"/>
      <c r="CJ270" s="27"/>
      <c r="CK270" s="27"/>
      <c r="CL270" s="27"/>
      <c r="CM270" s="27"/>
      <c r="CN270" s="27"/>
      <c r="CO270" s="27"/>
      <c r="CP270" s="27"/>
      <c r="CQ270" s="27"/>
      <c r="CR270" s="27"/>
      <c r="CS270" s="27"/>
      <c r="CT270" s="27"/>
      <c r="CU270" s="27"/>
      <c r="CV270" s="27"/>
      <c r="CW270" s="27"/>
      <c r="CX270" s="27"/>
      <c r="CY270" s="27"/>
      <c r="DW270" s="7"/>
      <c r="ED270" s="10">
        <f t="shared" ca="1" si="431"/>
        <v>35</v>
      </c>
    </row>
    <row r="271" spans="1:134" x14ac:dyDescent="0.2">
      <c r="A271" s="79"/>
      <c r="B271" s="28"/>
      <c r="C271" s="41"/>
      <c r="D271" s="40"/>
      <c r="E271" s="41"/>
      <c r="F271" s="40"/>
      <c r="M271" s="151"/>
      <c r="N271" s="151"/>
      <c r="P271" s="153"/>
      <c r="Q271" s="159"/>
      <c r="R271" s="151"/>
      <c r="S271" s="151"/>
      <c r="T271" s="28"/>
      <c r="U271" s="137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28"/>
      <c r="BB271" s="28"/>
      <c r="BC271" s="40"/>
      <c r="BD271" s="40"/>
      <c r="BE271" s="40"/>
      <c r="BF271" s="40"/>
      <c r="BG271" s="40"/>
      <c r="BH271" s="40"/>
      <c r="BI271" s="40"/>
      <c r="BJ271" s="40"/>
      <c r="BK271" s="40"/>
      <c r="BL271" s="40"/>
      <c r="BM271" s="40"/>
      <c r="BN271" s="40"/>
      <c r="BO271" s="40"/>
      <c r="BP271" s="40"/>
      <c r="BQ271" s="40"/>
      <c r="BR271" s="40"/>
      <c r="BS271" s="40"/>
      <c r="BT271" s="40"/>
      <c r="BU271" s="40"/>
      <c r="BV271" s="40"/>
      <c r="BW271" s="40"/>
      <c r="BX271" s="40"/>
      <c r="BY271" s="40"/>
      <c r="BZ271" s="40"/>
      <c r="CA271" s="40"/>
      <c r="CB271" s="40"/>
      <c r="CC271" s="40"/>
      <c r="CD271" s="40"/>
      <c r="CE271" s="40"/>
      <c r="CF271" s="40"/>
      <c r="CG271" s="28"/>
      <c r="CH271" s="28"/>
      <c r="CI271" s="41"/>
      <c r="CJ271" s="27"/>
      <c r="CK271" s="27"/>
      <c r="CL271" s="27"/>
      <c r="CM271" s="27"/>
      <c r="CN271" s="27"/>
      <c r="CO271" s="27"/>
      <c r="CP271" s="27"/>
      <c r="CQ271" s="27"/>
      <c r="CR271" s="27"/>
      <c r="CS271" s="27"/>
      <c r="CT271" s="27"/>
      <c r="CU271" s="27"/>
      <c r="CV271" s="27"/>
      <c r="CW271" s="27"/>
      <c r="CX271" s="27"/>
      <c r="CY271" s="27"/>
      <c r="DW271" s="7"/>
      <c r="ED271" s="10">
        <f t="shared" ca="1" si="431"/>
        <v>12</v>
      </c>
    </row>
    <row r="272" spans="1:134" x14ac:dyDescent="0.2">
      <c r="A272" s="79"/>
      <c r="B272" s="28"/>
      <c r="C272" s="41"/>
      <c r="D272" s="40"/>
      <c r="E272" s="41"/>
      <c r="F272" s="40"/>
      <c r="M272" s="151"/>
      <c r="N272" s="151"/>
      <c r="P272" s="153"/>
      <c r="Q272" s="159"/>
      <c r="R272" s="151"/>
      <c r="S272" s="151"/>
      <c r="T272" s="28"/>
      <c r="U272" s="137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28"/>
      <c r="BB272" s="28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  <c r="BM272" s="40"/>
      <c r="BN272" s="40"/>
      <c r="BO272" s="40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40"/>
      <c r="CA272" s="40"/>
      <c r="CB272" s="40"/>
      <c r="CC272" s="40"/>
      <c r="CD272" s="40"/>
      <c r="CE272" s="40"/>
      <c r="CF272" s="40"/>
      <c r="CG272" s="28"/>
      <c r="CH272" s="28"/>
      <c r="CI272" s="41"/>
      <c r="CJ272" s="27"/>
      <c r="CK272" s="27"/>
      <c r="CL272" s="27"/>
      <c r="CM272" s="27"/>
      <c r="CN272" s="27"/>
      <c r="CO272" s="27"/>
      <c r="CP272" s="27"/>
      <c r="CQ272" s="27"/>
      <c r="CR272" s="27"/>
      <c r="CS272" s="27"/>
      <c r="CT272" s="27"/>
      <c r="CU272" s="27"/>
      <c r="CV272" s="27"/>
      <c r="CW272" s="27"/>
      <c r="CX272" s="27"/>
      <c r="CY272" s="27"/>
      <c r="DW272" s="7"/>
      <c r="ED272" s="10">
        <f t="shared" ca="1" si="431"/>
        <v>9</v>
      </c>
    </row>
    <row r="273" spans="1:134" x14ac:dyDescent="0.2">
      <c r="A273" s="79"/>
      <c r="B273" s="28"/>
      <c r="C273" s="41"/>
      <c r="D273" s="40"/>
      <c r="E273" s="41"/>
      <c r="F273" s="40"/>
      <c r="M273" s="151"/>
      <c r="N273" s="151"/>
      <c r="P273" s="153"/>
      <c r="Q273" s="159"/>
      <c r="R273" s="151"/>
      <c r="S273" s="151"/>
      <c r="T273" s="28"/>
      <c r="U273" s="137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28"/>
      <c r="BB273" s="28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  <c r="BM273" s="40"/>
      <c r="BN273" s="40"/>
      <c r="BO273" s="40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40"/>
      <c r="CA273" s="40"/>
      <c r="CB273" s="40"/>
      <c r="CC273" s="40"/>
      <c r="CD273" s="40"/>
      <c r="CE273" s="40"/>
      <c r="CF273" s="40"/>
      <c r="CG273" s="28"/>
      <c r="CH273" s="28"/>
      <c r="CI273" s="41"/>
      <c r="CJ273" s="27"/>
      <c r="CK273" s="27"/>
      <c r="CL273" s="27"/>
      <c r="CM273" s="27"/>
      <c r="CN273" s="27"/>
      <c r="CO273" s="27"/>
      <c r="CP273" s="27"/>
      <c r="CQ273" s="27"/>
      <c r="CR273" s="27"/>
      <c r="CS273" s="27"/>
      <c r="CT273" s="27"/>
      <c r="CU273" s="27"/>
      <c r="CV273" s="27"/>
      <c r="CW273" s="27"/>
      <c r="CX273" s="27"/>
      <c r="CY273" s="27"/>
      <c r="DW273" s="7"/>
      <c r="ED273" s="10">
        <f t="shared" ca="1" si="431"/>
        <v>21</v>
      </c>
    </row>
    <row r="274" spans="1:134" x14ac:dyDescent="0.2">
      <c r="A274" s="79"/>
      <c r="B274" s="28"/>
      <c r="C274" s="41"/>
      <c r="D274" s="40"/>
      <c r="E274" s="41"/>
      <c r="F274" s="40"/>
      <c r="M274" s="151"/>
      <c r="N274" s="151"/>
      <c r="P274" s="153"/>
      <c r="Q274" s="159"/>
      <c r="R274" s="151"/>
      <c r="S274" s="151"/>
      <c r="T274" s="28"/>
      <c r="U274" s="137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28"/>
      <c r="BB274" s="28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  <c r="BM274" s="40"/>
      <c r="BN274" s="40"/>
      <c r="BO274" s="40"/>
      <c r="BP274" s="40"/>
      <c r="BQ274" s="40"/>
      <c r="BR274" s="40"/>
      <c r="BS274" s="40"/>
      <c r="BT274" s="40"/>
      <c r="BU274" s="40"/>
      <c r="BV274" s="40"/>
      <c r="BW274" s="40"/>
      <c r="BX274" s="40"/>
      <c r="BY274" s="40"/>
      <c r="BZ274" s="40"/>
      <c r="CA274" s="40"/>
      <c r="CB274" s="40"/>
      <c r="CC274" s="40"/>
      <c r="CD274" s="40"/>
      <c r="CE274" s="40"/>
      <c r="CF274" s="40"/>
      <c r="CG274" s="28"/>
      <c r="CH274" s="28"/>
      <c r="CI274" s="41"/>
      <c r="CJ274" s="27"/>
      <c r="CK274" s="27"/>
      <c r="CL274" s="27"/>
      <c r="CM274" s="27"/>
      <c r="CN274" s="27"/>
      <c r="CO274" s="27"/>
      <c r="CP274" s="27"/>
      <c r="CQ274" s="27"/>
      <c r="CR274" s="27"/>
      <c r="CS274" s="27"/>
      <c r="CT274" s="27"/>
      <c r="CU274" s="27"/>
      <c r="CV274" s="27"/>
      <c r="CW274" s="27"/>
      <c r="CX274" s="27"/>
      <c r="CY274" s="27"/>
      <c r="DW274" s="7"/>
      <c r="ED274" s="10">
        <f t="shared" ca="1" si="431"/>
        <v>12</v>
      </c>
    </row>
    <row r="275" spans="1:134" x14ac:dyDescent="0.2">
      <c r="A275" s="79"/>
      <c r="B275" s="28"/>
      <c r="C275" s="41"/>
      <c r="D275" s="40"/>
      <c r="E275" s="41"/>
      <c r="F275" s="40"/>
      <c r="M275" s="151"/>
      <c r="N275" s="151"/>
      <c r="P275" s="153"/>
      <c r="Q275" s="159"/>
      <c r="R275" s="151"/>
      <c r="S275" s="151"/>
      <c r="T275" s="28"/>
      <c r="U275" s="137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28"/>
      <c r="BB275" s="28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  <c r="BM275" s="40"/>
      <c r="BN275" s="40"/>
      <c r="BO275" s="40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40"/>
      <c r="CA275" s="40"/>
      <c r="CB275" s="40"/>
      <c r="CC275" s="40"/>
      <c r="CD275" s="40"/>
      <c r="CE275" s="40"/>
      <c r="CF275" s="40"/>
      <c r="CG275" s="28"/>
      <c r="CH275" s="28"/>
      <c r="CI275" s="41"/>
      <c r="CJ275" s="27"/>
      <c r="CK275" s="27"/>
      <c r="CL275" s="27"/>
      <c r="CM275" s="27"/>
      <c r="CN275" s="27"/>
      <c r="CO275" s="27"/>
      <c r="CP275" s="27"/>
      <c r="CQ275" s="27"/>
      <c r="CR275" s="27"/>
      <c r="CS275" s="27"/>
      <c r="CT275" s="27"/>
      <c r="CU275" s="27"/>
      <c r="CV275" s="27"/>
      <c r="CW275" s="27"/>
      <c r="CX275" s="27"/>
      <c r="CY275" s="27"/>
      <c r="DW275" s="7"/>
      <c r="ED275" s="10">
        <f t="shared" ca="1" si="431"/>
        <v>30</v>
      </c>
    </row>
    <row r="276" spans="1:134" x14ac:dyDescent="0.2">
      <c r="A276" s="79"/>
      <c r="B276" s="28"/>
      <c r="C276" s="41"/>
      <c r="D276" s="40"/>
      <c r="E276" s="41"/>
      <c r="F276" s="40"/>
      <c r="M276" s="151"/>
      <c r="N276" s="151"/>
      <c r="P276" s="153"/>
      <c r="Q276" s="159"/>
      <c r="R276" s="151"/>
      <c r="S276" s="151"/>
      <c r="T276" s="28"/>
      <c r="U276" s="137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28"/>
      <c r="BB276" s="28"/>
      <c r="BC276" s="40"/>
      <c r="BD276" s="40"/>
      <c r="BE276" s="40"/>
      <c r="BF276" s="40"/>
      <c r="BG276" s="40"/>
      <c r="BH276" s="40"/>
      <c r="BI276" s="40"/>
      <c r="BJ276" s="40"/>
      <c r="BK276" s="40"/>
      <c r="BL276" s="40"/>
      <c r="BM276" s="40"/>
      <c r="BN276" s="40"/>
      <c r="BO276" s="40"/>
      <c r="BP276" s="40"/>
      <c r="BQ276" s="40"/>
      <c r="BR276" s="40"/>
      <c r="BS276" s="40"/>
      <c r="BT276" s="40"/>
      <c r="BU276" s="40"/>
      <c r="BV276" s="40"/>
      <c r="BW276" s="40"/>
      <c r="BX276" s="40"/>
      <c r="BY276" s="40"/>
      <c r="BZ276" s="40"/>
      <c r="CA276" s="40"/>
      <c r="CB276" s="40"/>
      <c r="CC276" s="40"/>
      <c r="CD276" s="40"/>
      <c r="CE276" s="40"/>
      <c r="CF276" s="40"/>
      <c r="CG276" s="28"/>
      <c r="CH276" s="28"/>
      <c r="CI276" s="41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DW276" s="7"/>
      <c r="ED276" s="10">
        <f t="shared" ca="1" si="431"/>
        <v>28</v>
      </c>
    </row>
    <row r="277" spans="1:134" x14ac:dyDescent="0.2">
      <c r="A277" s="79"/>
      <c r="B277" s="28"/>
      <c r="C277" s="41"/>
      <c r="D277" s="40"/>
      <c r="E277" s="41"/>
      <c r="F277" s="40"/>
      <c r="M277" s="151"/>
      <c r="N277" s="151"/>
      <c r="P277" s="153"/>
      <c r="Q277" s="159"/>
      <c r="R277" s="151"/>
      <c r="S277" s="151"/>
      <c r="T277" s="28"/>
      <c r="U277" s="137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28"/>
      <c r="BB277" s="28"/>
      <c r="BC277" s="40"/>
      <c r="BD277" s="40"/>
      <c r="BE277" s="40"/>
      <c r="BF277" s="40"/>
      <c r="BG277" s="40"/>
      <c r="BH277" s="40"/>
      <c r="BI277" s="40"/>
      <c r="BJ277" s="40"/>
      <c r="BK277" s="40"/>
      <c r="BL277" s="40"/>
      <c r="BM277" s="40"/>
      <c r="BN277" s="40"/>
      <c r="BO277" s="40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40"/>
      <c r="CA277" s="40"/>
      <c r="CB277" s="40"/>
      <c r="CC277" s="40"/>
      <c r="CD277" s="40"/>
      <c r="CE277" s="40"/>
      <c r="CF277" s="40"/>
      <c r="CG277" s="28"/>
      <c r="CH277" s="28"/>
      <c r="CI277" s="41"/>
      <c r="CJ277" s="27"/>
      <c r="CK277" s="27"/>
      <c r="CL277" s="27"/>
      <c r="CM277" s="27"/>
      <c r="CN277" s="27"/>
      <c r="CO277" s="27"/>
      <c r="CP277" s="27"/>
      <c r="CQ277" s="27"/>
      <c r="CR277" s="27"/>
      <c r="CS277" s="27"/>
      <c r="CT277" s="27"/>
      <c r="CU277" s="27"/>
      <c r="CV277" s="27"/>
      <c r="CW277" s="27"/>
      <c r="CX277" s="27"/>
      <c r="CY277" s="27"/>
      <c r="DW277" s="7"/>
      <c r="ED277" s="10">
        <f t="shared" ca="1" si="431"/>
        <v>26</v>
      </c>
    </row>
    <row r="278" spans="1:134" x14ac:dyDescent="0.2">
      <c r="A278" s="79"/>
      <c r="B278" s="28"/>
      <c r="C278" s="41"/>
      <c r="D278" s="40"/>
      <c r="E278" s="41"/>
      <c r="F278" s="40"/>
      <c r="M278" s="151"/>
      <c r="N278" s="151"/>
      <c r="P278" s="153"/>
      <c r="Q278" s="159"/>
      <c r="R278" s="151"/>
      <c r="S278" s="151"/>
      <c r="T278" s="28"/>
      <c r="U278" s="137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28"/>
      <c r="BB278" s="28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  <c r="BM278" s="40"/>
      <c r="BN278" s="40"/>
      <c r="BO278" s="40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40"/>
      <c r="CA278" s="40"/>
      <c r="CB278" s="40"/>
      <c r="CC278" s="40"/>
      <c r="CD278" s="40"/>
      <c r="CE278" s="40"/>
      <c r="CF278" s="40"/>
      <c r="CG278" s="28"/>
      <c r="CH278" s="28"/>
      <c r="CI278" s="41"/>
      <c r="CJ278" s="27"/>
      <c r="CK278" s="27"/>
      <c r="CL278" s="27"/>
      <c r="CM278" s="27"/>
      <c r="CN278" s="27"/>
      <c r="CO278" s="27"/>
      <c r="CP278" s="27"/>
      <c r="CQ278" s="27"/>
      <c r="CR278" s="27"/>
      <c r="CS278" s="27"/>
      <c r="CT278" s="27"/>
      <c r="CU278" s="27"/>
      <c r="CV278" s="27"/>
      <c r="CW278" s="27"/>
      <c r="CX278" s="27"/>
      <c r="CY278" s="27"/>
      <c r="DW278" s="7"/>
      <c r="ED278" s="10">
        <f t="shared" ca="1" si="431"/>
        <v>10</v>
      </c>
    </row>
    <row r="279" spans="1:134" x14ac:dyDescent="0.2">
      <c r="A279" s="79"/>
      <c r="B279" s="28"/>
      <c r="C279" s="41"/>
      <c r="D279" s="40"/>
      <c r="E279" s="41"/>
      <c r="F279" s="40"/>
      <c r="M279" s="151"/>
      <c r="N279" s="151"/>
      <c r="P279" s="153"/>
      <c r="Q279" s="159"/>
      <c r="R279" s="151"/>
      <c r="S279" s="151"/>
      <c r="T279" s="28"/>
      <c r="U279" s="137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28"/>
      <c r="BB279" s="28"/>
      <c r="BC279" s="40"/>
      <c r="BD279" s="40"/>
      <c r="BE279" s="40"/>
      <c r="BF279" s="40"/>
      <c r="BG279" s="40"/>
      <c r="BH279" s="40"/>
      <c r="BI279" s="40"/>
      <c r="BJ279" s="40"/>
      <c r="BK279" s="40"/>
      <c r="BL279" s="40"/>
      <c r="BM279" s="40"/>
      <c r="BN279" s="40"/>
      <c r="BO279" s="40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40"/>
      <c r="CA279" s="40"/>
      <c r="CB279" s="40"/>
      <c r="CC279" s="40"/>
      <c r="CD279" s="40"/>
      <c r="CE279" s="40"/>
      <c r="CF279" s="40"/>
      <c r="CG279" s="28"/>
      <c r="CH279" s="28"/>
      <c r="CI279" s="41"/>
      <c r="CJ279" s="27"/>
      <c r="CK279" s="27"/>
      <c r="CL279" s="27"/>
      <c r="CM279" s="27"/>
      <c r="CN279" s="27"/>
      <c r="CO279" s="27"/>
      <c r="CP279" s="27"/>
      <c r="CQ279" s="27"/>
      <c r="CR279" s="27"/>
      <c r="CS279" s="27"/>
      <c r="CT279" s="27"/>
      <c r="CU279" s="27"/>
      <c r="CV279" s="27"/>
      <c r="CW279" s="27"/>
      <c r="CX279" s="27"/>
      <c r="CY279" s="27"/>
      <c r="DW279" s="7"/>
      <c r="ED279" s="10">
        <f t="shared" ca="1" si="431"/>
        <v>0</v>
      </c>
    </row>
    <row r="280" spans="1:134" x14ac:dyDescent="0.2">
      <c r="A280" s="79"/>
      <c r="B280" s="28"/>
      <c r="C280" s="41"/>
      <c r="D280" s="40"/>
      <c r="E280" s="41"/>
      <c r="F280" s="40"/>
      <c r="M280" s="151"/>
      <c r="N280" s="151"/>
      <c r="P280" s="153"/>
      <c r="Q280" s="159"/>
      <c r="R280" s="151"/>
      <c r="S280" s="151"/>
      <c r="T280" s="28"/>
      <c r="U280" s="137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28"/>
      <c r="BB280" s="28"/>
      <c r="BC280" s="40"/>
      <c r="BD280" s="40"/>
      <c r="BE280" s="40"/>
      <c r="BF280" s="40"/>
      <c r="BG280" s="40"/>
      <c r="BH280" s="40"/>
      <c r="BI280" s="40"/>
      <c r="BJ280" s="40"/>
      <c r="BK280" s="40"/>
      <c r="BL280" s="40"/>
      <c r="BM280" s="40"/>
      <c r="BN280" s="40"/>
      <c r="BO280" s="40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40"/>
      <c r="CA280" s="40"/>
      <c r="CB280" s="40"/>
      <c r="CC280" s="40"/>
      <c r="CD280" s="40"/>
      <c r="CE280" s="40"/>
      <c r="CF280" s="40"/>
      <c r="CG280" s="28"/>
      <c r="CH280" s="28"/>
      <c r="CI280" s="41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DW280" s="7"/>
      <c r="ED280" s="10">
        <f t="shared" ca="1" si="431"/>
        <v>26</v>
      </c>
    </row>
    <row r="281" spans="1:134" x14ac:dyDescent="0.2">
      <c r="A281" s="79"/>
      <c r="B281" s="28"/>
      <c r="C281" s="41"/>
      <c r="D281" s="40"/>
      <c r="E281" s="41"/>
      <c r="F281" s="40"/>
      <c r="M281" s="151"/>
      <c r="N281" s="151"/>
      <c r="P281" s="153"/>
      <c r="Q281" s="159"/>
      <c r="R281" s="151"/>
      <c r="S281" s="151"/>
      <c r="T281" s="28"/>
      <c r="U281" s="137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28"/>
      <c r="BB281" s="28"/>
      <c r="BC281" s="40"/>
      <c r="BD281" s="40"/>
      <c r="BE281" s="40"/>
      <c r="BF281" s="40"/>
      <c r="BG281" s="40"/>
      <c r="BH281" s="40"/>
      <c r="BI281" s="41"/>
      <c r="BJ281" s="41"/>
      <c r="BK281" s="41"/>
      <c r="BL281" s="41"/>
      <c r="BM281" s="41"/>
      <c r="BN281" s="41"/>
      <c r="BO281" s="41"/>
      <c r="BP281" s="41"/>
      <c r="BQ281" s="41"/>
      <c r="BR281" s="40"/>
      <c r="BS281" s="40"/>
      <c r="BT281" s="40"/>
      <c r="BU281" s="41"/>
      <c r="BV281" s="41"/>
      <c r="BW281" s="41"/>
      <c r="BX281" s="41"/>
      <c r="BY281" s="41"/>
      <c r="BZ281" s="41"/>
      <c r="CA281" s="41"/>
      <c r="CB281" s="41"/>
      <c r="CC281" s="41"/>
      <c r="CD281" s="41"/>
      <c r="CE281" s="41"/>
      <c r="CF281" s="41"/>
      <c r="CG281" s="28"/>
      <c r="CH281" s="28"/>
      <c r="CI281" s="41"/>
      <c r="CJ281" s="27"/>
      <c r="CK281" s="27"/>
      <c r="CL281" s="27"/>
      <c r="CM281" s="27"/>
      <c r="CN281" s="27"/>
      <c r="CO281" s="27"/>
      <c r="CP281" s="27"/>
      <c r="CQ281" s="27"/>
      <c r="CR281" s="27"/>
      <c r="CS281" s="27"/>
      <c r="CT281" s="27"/>
      <c r="CU281" s="27"/>
      <c r="CV281" s="27"/>
      <c r="CW281" s="27"/>
      <c r="CX281" s="27"/>
      <c r="CY281" s="27"/>
      <c r="DW281" s="7"/>
      <c r="ED281" s="10">
        <f t="shared" ca="1" si="431"/>
        <v>18</v>
      </c>
    </row>
    <row r="282" spans="1:134" x14ac:dyDescent="0.2">
      <c r="A282" s="79"/>
      <c r="B282" s="28"/>
      <c r="C282" s="41"/>
      <c r="D282" s="40"/>
      <c r="E282" s="41"/>
      <c r="F282" s="40"/>
      <c r="M282" s="151"/>
      <c r="N282" s="151"/>
      <c r="P282" s="153"/>
      <c r="Q282" s="159"/>
      <c r="R282" s="151"/>
      <c r="S282" s="151"/>
      <c r="T282" s="28"/>
      <c r="U282" s="137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28"/>
      <c r="BB282" s="28"/>
      <c r="BC282" s="40"/>
      <c r="BD282" s="40"/>
      <c r="BE282" s="40"/>
      <c r="BF282" s="40"/>
      <c r="BG282" s="40"/>
      <c r="BH282" s="40"/>
      <c r="BI282" s="41"/>
      <c r="BJ282" s="41"/>
      <c r="BK282" s="41"/>
      <c r="BL282" s="41"/>
      <c r="BM282" s="41"/>
      <c r="BN282" s="41"/>
      <c r="BO282" s="41"/>
      <c r="BP282" s="41"/>
      <c r="BQ282" s="41"/>
      <c r="BR282" s="40"/>
      <c r="BS282" s="40"/>
      <c r="BT282" s="40"/>
      <c r="BU282" s="41"/>
      <c r="BV282" s="41"/>
      <c r="BW282" s="41"/>
      <c r="BX282" s="41"/>
      <c r="BY282" s="41"/>
      <c r="BZ282" s="41"/>
      <c r="CA282" s="41"/>
      <c r="CB282" s="41"/>
      <c r="CC282" s="41"/>
      <c r="CD282" s="41"/>
      <c r="CE282" s="41"/>
      <c r="CF282" s="41"/>
      <c r="CG282" s="28"/>
      <c r="CH282" s="28"/>
      <c r="CI282" s="41"/>
      <c r="CJ282" s="27"/>
      <c r="CK282" s="27"/>
      <c r="CL282" s="27"/>
      <c r="CM282" s="27"/>
      <c r="CN282" s="27"/>
      <c r="CO282" s="27"/>
      <c r="CP282" s="27"/>
      <c r="CQ282" s="27"/>
      <c r="CR282" s="27"/>
      <c r="CS282" s="27"/>
      <c r="CT282" s="27"/>
      <c r="CU282" s="27"/>
      <c r="CV282" s="27"/>
      <c r="CW282" s="27"/>
      <c r="CX282" s="27"/>
      <c r="CY282" s="27"/>
      <c r="DW282" s="7"/>
      <c r="ED282" s="10">
        <f t="shared" ca="1" si="431"/>
        <v>33</v>
      </c>
    </row>
    <row r="283" spans="1:134" x14ac:dyDescent="0.2">
      <c r="A283" s="79"/>
      <c r="B283" s="28"/>
      <c r="C283" s="41"/>
      <c r="D283" s="40"/>
      <c r="E283" s="41"/>
      <c r="F283" s="40"/>
      <c r="M283" s="151"/>
      <c r="N283" s="151"/>
      <c r="P283" s="153"/>
      <c r="Q283" s="159"/>
      <c r="R283" s="151"/>
      <c r="S283" s="151"/>
      <c r="T283" s="28"/>
      <c r="U283" s="137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28"/>
      <c r="BB283" s="28"/>
      <c r="BC283" s="40"/>
      <c r="BD283" s="40"/>
      <c r="BE283" s="40"/>
      <c r="BF283" s="40"/>
      <c r="BG283" s="40"/>
      <c r="BH283" s="40"/>
      <c r="BI283" s="41"/>
      <c r="BJ283" s="41"/>
      <c r="BK283" s="41"/>
      <c r="BL283" s="41"/>
      <c r="BM283" s="41"/>
      <c r="BN283" s="41"/>
      <c r="BO283" s="41"/>
      <c r="BP283" s="41"/>
      <c r="BQ283" s="41"/>
      <c r="BR283" s="40"/>
      <c r="BS283" s="40"/>
      <c r="BT283" s="40"/>
      <c r="BU283" s="41"/>
      <c r="BV283" s="41"/>
      <c r="BW283" s="41"/>
      <c r="BX283" s="41"/>
      <c r="BY283" s="41"/>
      <c r="BZ283" s="41"/>
      <c r="CA283" s="41"/>
      <c r="CB283" s="41"/>
      <c r="CC283" s="41"/>
      <c r="CD283" s="41"/>
      <c r="CE283" s="41"/>
      <c r="CF283" s="41"/>
      <c r="CG283" s="28"/>
      <c r="CH283" s="28"/>
      <c r="CI283" s="41"/>
      <c r="CJ283" s="27"/>
      <c r="CK283" s="27"/>
      <c r="CL283" s="27"/>
      <c r="CM283" s="27"/>
      <c r="CN283" s="27"/>
      <c r="CO283" s="27"/>
      <c r="CP283" s="27"/>
      <c r="CQ283" s="27"/>
      <c r="CR283" s="27"/>
      <c r="CS283" s="27"/>
      <c r="CT283" s="27"/>
      <c r="CU283" s="27"/>
      <c r="CV283" s="27"/>
      <c r="CW283" s="27"/>
      <c r="CX283" s="27"/>
      <c r="CY283" s="27"/>
      <c r="DW283" s="7"/>
      <c r="ED283" s="10">
        <f t="shared" ca="1" si="431"/>
        <v>14</v>
      </c>
    </row>
    <row r="284" spans="1:134" x14ac:dyDescent="0.2">
      <c r="A284" s="79"/>
      <c r="B284" s="28"/>
      <c r="C284" s="41"/>
      <c r="D284" s="40"/>
      <c r="E284" s="41"/>
      <c r="F284" s="40"/>
      <c r="M284" s="151"/>
      <c r="N284" s="151"/>
      <c r="P284" s="153"/>
      <c r="Q284" s="159"/>
      <c r="R284" s="151"/>
      <c r="S284" s="151"/>
      <c r="T284" s="28"/>
      <c r="U284" s="137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28"/>
      <c r="BB284" s="28"/>
      <c r="BC284" s="40"/>
      <c r="BD284" s="40"/>
      <c r="BE284" s="40"/>
      <c r="BF284" s="40"/>
      <c r="BG284" s="40"/>
      <c r="BH284" s="40"/>
      <c r="BI284" s="41"/>
      <c r="BJ284" s="41"/>
      <c r="BK284" s="41"/>
      <c r="BL284" s="41"/>
      <c r="BM284" s="41"/>
      <c r="BN284" s="41"/>
      <c r="BO284" s="41"/>
      <c r="BP284" s="41"/>
      <c r="BQ284" s="41"/>
      <c r="BR284" s="40"/>
      <c r="BS284" s="40"/>
      <c r="BT284" s="40"/>
      <c r="BU284" s="41"/>
      <c r="BV284" s="41"/>
      <c r="BW284" s="41"/>
      <c r="BX284" s="41"/>
      <c r="BY284" s="41"/>
      <c r="BZ284" s="41"/>
      <c r="CA284" s="41"/>
      <c r="CB284" s="41"/>
      <c r="CC284" s="41"/>
      <c r="CD284" s="41"/>
      <c r="CE284" s="41"/>
      <c r="CF284" s="41"/>
      <c r="CG284" s="28"/>
      <c r="CH284" s="28"/>
      <c r="CI284" s="41"/>
      <c r="CJ284" s="27"/>
      <c r="CK284" s="27"/>
      <c r="CL284" s="27"/>
      <c r="CM284" s="27"/>
      <c r="CN284" s="27"/>
      <c r="CO284" s="27"/>
      <c r="CP284" s="27"/>
      <c r="CQ284" s="27"/>
      <c r="CR284" s="27"/>
      <c r="CS284" s="27"/>
      <c r="CT284" s="27"/>
      <c r="CU284" s="27"/>
      <c r="CV284" s="27"/>
      <c r="CW284" s="27"/>
      <c r="CX284" s="27"/>
      <c r="CY284" s="27"/>
      <c r="DW284" s="7"/>
      <c r="ED284" s="10">
        <f t="shared" ca="1" si="431"/>
        <v>11</v>
      </c>
    </row>
    <row r="285" spans="1:134" x14ac:dyDescent="0.2">
      <c r="A285" s="79"/>
      <c r="B285" s="28"/>
      <c r="C285" s="41"/>
      <c r="D285" s="40"/>
      <c r="E285" s="41"/>
      <c r="F285" s="40"/>
      <c r="M285" s="151"/>
      <c r="N285" s="151"/>
      <c r="P285" s="153"/>
      <c r="Q285" s="159"/>
      <c r="R285" s="151"/>
      <c r="S285" s="151"/>
      <c r="T285" s="28"/>
      <c r="U285" s="137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28"/>
      <c r="BB285" s="28"/>
      <c r="BC285" s="40"/>
      <c r="BD285" s="40"/>
      <c r="BE285" s="40"/>
      <c r="BF285" s="40"/>
      <c r="BG285" s="40"/>
      <c r="BH285" s="40"/>
      <c r="BI285" s="41"/>
      <c r="BJ285" s="41"/>
      <c r="BK285" s="41"/>
      <c r="BL285" s="41"/>
      <c r="BM285" s="41"/>
      <c r="BN285" s="41"/>
      <c r="BO285" s="41"/>
      <c r="BP285" s="41"/>
      <c r="BQ285" s="41"/>
      <c r="BR285" s="40"/>
      <c r="BS285" s="40"/>
      <c r="BT285" s="40"/>
      <c r="BU285" s="41"/>
      <c r="BV285" s="41"/>
      <c r="BW285" s="41"/>
      <c r="BX285" s="41"/>
      <c r="BY285" s="41"/>
      <c r="BZ285" s="41"/>
      <c r="CA285" s="41"/>
      <c r="CB285" s="41"/>
      <c r="CC285" s="41"/>
      <c r="CD285" s="41"/>
      <c r="CE285" s="41"/>
      <c r="CF285" s="41"/>
      <c r="CG285" s="28"/>
      <c r="CH285" s="28"/>
      <c r="CI285" s="41"/>
      <c r="CJ285" s="27"/>
      <c r="CK285" s="27"/>
      <c r="CL285" s="27"/>
      <c r="CM285" s="27"/>
      <c r="CN285" s="27"/>
      <c r="CO285" s="27"/>
      <c r="CP285" s="27"/>
      <c r="CQ285" s="27"/>
      <c r="CR285" s="27"/>
      <c r="CS285" s="27"/>
      <c r="CT285" s="27"/>
      <c r="CU285" s="27"/>
      <c r="CV285" s="27"/>
      <c r="CW285" s="27"/>
      <c r="CX285" s="27"/>
      <c r="CY285" s="27"/>
      <c r="DW285" s="7"/>
      <c r="ED285" s="10">
        <f t="shared" ca="1" si="431"/>
        <v>18</v>
      </c>
    </row>
    <row r="286" spans="1:134" x14ac:dyDescent="0.2">
      <c r="A286" s="79"/>
      <c r="B286" s="28"/>
      <c r="C286" s="41"/>
      <c r="D286" s="40"/>
      <c r="E286" s="41"/>
      <c r="F286" s="40"/>
      <c r="M286" s="151"/>
      <c r="N286" s="151"/>
      <c r="P286" s="153"/>
      <c r="Q286" s="159"/>
      <c r="R286" s="151"/>
      <c r="S286" s="151"/>
      <c r="T286" s="28"/>
      <c r="U286" s="137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28"/>
      <c r="BB286" s="28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40"/>
      <c r="BN286" s="40"/>
      <c r="BO286" s="40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40"/>
      <c r="CA286" s="40"/>
      <c r="CB286" s="40"/>
      <c r="CC286" s="40"/>
      <c r="CD286" s="40"/>
      <c r="CE286" s="40"/>
      <c r="CF286" s="40"/>
      <c r="CG286" s="28"/>
      <c r="CH286" s="28"/>
      <c r="CI286" s="41"/>
      <c r="CJ286" s="27"/>
      <c r="CK286" s="27"/>
      <c r="CL286" s="27"/>
      <c r="CM286" s="27"/>
      <c r="CN286" s="27"/>
      <c r="CO286" s="27"/>
      <c r="CP286" s="27"/>
      <c r="CQ286" s="27"/>
      <c r="CR286" s="27"/>
      <c r="CS286" s="27"/>
      <c r="CT286" s="27"/>
      <c r="CU286" s="27"/>
      <c r="CV286" s="27"/>
      <c r="CW286" s="27"/>
      <c r="CX286" s="27"/>
      <c r="CY286" s="27"/>
      <c r="DW286" s="7"/>
      <c r="ED286" s="10">
        <f t="shared" ca="1" si="431"/>
        <v>17</v>
      </c>
    </row>
    <row r="287" spans="1:134" x14ac:dyDescent="0.2">
      <c r="A287" s="79"/>
      <c r="B287" s="28"/>
      <c r="C287" s="41"/>
      <c r="D287" s="40"/>
      <c r="E287" s="41"/>
      <c r="F287" s="40"/>
      <c r="M287" s="151"/>
      <c r="N287" s="151"/>
      <c r="P287" s="153"/>
      <c r="Q287" s="159"/>
      <c r="R287" s="151"/>
      <c r="S287" s="151"/>
      <c r="T287" s="28"/>
      <c r="U287" s="137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28"/>
      <c r="BB287" s="28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40"/>
      <c r="BN287" s="40"/>
      <c r="BO287" s="40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40"/>
      <c r="CA287" s="40"/>
      <c r="CB287" s="40"/>
      <c r="CC287" s="40"/>
      <c r="CD287" s="40"/>
      <c r="CE287" s="40"/>
      <c r="CF287" s="40"/>
      <c r="CG287" s="28"/>
      <c r="CH287" s="28"/>
      <c r="CI287" s="41"/>
      <c r="CJ287" s="27"/>
      <c r="CK287" s="27"/>
      <c r="CL287" s="27"/>
      <c r="CM287" s="27"/>
      <c r="CN287" s="27"/>
      <c r="CO287" s="27"/>
      <c r="CP287" s="27"/>
      <c r="CQ287" s="27"/>
      <c r="CR287" s="27"/>
      <c r="CS287" s="27"/>
      <c r="CT287" s="27"/>
      <c r="CU287" s="27"/>
      <c r="CV287" s="27"/>
      <c r="CW287" s="27"/>
      <c r="CX287" s="27"/>
      <c r="CY287" s="27"/>
      <c r="DW287" s="7"/>
      <c r="ED287" s="10">
        <f t="shared" ca="1" si="431"/>
        <v>21</v>
      </c>
    </row>
    <row r="288" spans="1:134" x14ac:dyDescent="0.2">
      <c r="A288" s="79"/>
      <c r="B288" s="28"/>
      <c r="C288" s="41"/>
      <c r="D288" s="40"/>
      <c r="E288" s="41"/>
      <c r="F288" s="40"/>
      <c r="M288" s="151"/>
      <c r="N288" s="151"/>
      <c r="P288" s="153"/>
      <c r="Q288" s="159"/>
      <c r="R288" s="151"/>
      <c r="S288" s="151"/>
      <c r="T288" s="28"/>
      <c r="U288" s="137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28"/>
      <c r="BB288" s="28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40"/>
      <c r="CA288" s="40"/>
      <c r="CB288" s="40"/>
      <c r="CC288" s="40"/>
      <c r="CD288" s="40"/>
      <c r="CE288" s="40"/>
      <c r="CF288" s="40"/>
      <c r="CG288" s="28"/>
      <c r="CH288" s="28"/>
      <c r="CI288" s="41"/>
      <c r="CJ288" s="27"/>
      <c r="CK288" s="27"/>
      <c r="CL288" s="27"/>
      <c r="CM288" s="27"/>
      <c r="CN288" s="27"/>
      <c r="CO288" s="27"/>
      <c r="CP288" s="27"/>
      <c r="CQ288" s="27"/>
      <c r="CR288" s="27"/>
      <c r="CS288" s="27"/>
      <c r="CT288" s="27"/>
      <c r="CU288" s="27"/>
      <c r="CV288" s="27"/>
      <c r="CW288" s="27"/>
      <c r="CX288" s="27"/>
      <c r="CY288" s="27"/>
      <c r="DW288" s="7"/>
      <c r="ED288" s="10">
        <f t="shared" ca="1" si="431"/>
        <v>14</v>
      </c>
    </row>
    <row r="289" spans="1:134" x14ac:dyDescent="0.2">
      <c r="A289" s="79"/>
      <c r="B289" s="28"/>
      <c r="C289" s="41"/>
      <c r="D289" s="40"/>
      <c r="E289" s="41"/>
      <c r="F289" s="40"/>
      <c r="M289" s="151"/>
      <c r="N289" s="151"/>
      <c r="P289" s="153"/>
      <c r="Q289" s="159"/>
      <c r="R289" s="151"/>
      <c r="S289" s="151"/>
      <c r="T289" s="28"/>
      <c r="U289" s="137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28"/>
      <c r="BB289" s="28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40"/>
      <c r="CA289" s="40"/>
      <c r="CB289" s="40"/>
      <c r="CC289" s="40"/>
      <c r="CD289" s="40"/>
      <c r="CE289" s="40"/>
      <c r="CF289" s="40"/>
      <c r="CG289" s="28"/>
      <c r="CH289" s="28"/>
      <c r="CI289" s="41"/>
      <c r="CJ289" s="27"/>
      <c r="CK289" s="27"/>
      <c r="CL289" s="27"/>
      <c r="CM289" s="27"/>
      <c r="CN289" s="27"/>
      <c r="CO289" s="27"/>
      <c r="CP289" s="27"/>
      <c r="CQ289" s="27"/>
      <c r="CR289" s="27"/>
      <c r="CS289" s="27"/>
      <c r="CT289" s="27"/>
      <c r="CU289" s="27"/>
      <c r="CV289" s="27"/>
      <c r="CW289" s="27"/>
      <c r="CX289" s="27"/>
      <c r="CY289" s="27"/>
      <c r="DW289" s="7"/>
      <c r="ED289" s="10">
        <f t="shared" ca="1" si="431"/>
        <v>15</v>
      </c>
    </row>
    <row r="290" spans="1:134" x14ac:dyDescent="0.2">
      <c r="A290" s="79"/>
      <c r="B290" s="28"/>
      <c r="C290" s="41"/>
      <c r="D290" s="40"/>
      <c r="E290" s="41"/>
      <c r="F290" s="40"/>
      <c r="M290" s="151"/>
      <c r="N290" s="151"/>
      <c r="P290" s="153"/>
      <c r="Q290" s="159"/>
      <c r="R290" s="151"/>
      <c r="S290" s="151"/>
      <c r="T290" s="28"/>
      <c r="U290" s="137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28"/>
      <c r="BB290" s="28"/>
      <c r="BC290" s="40"/>
      <c r="BD290" s="40"/>
      <c r="BE290" s="40"/>
      <c r="BF290" s="40"/>
      <c r="BG290" s="40"/>
      <c r="BH290" s="40"/>
      <c r="BI290" s="40"/>
      <c r="BJ290" s="40"/>
      <c r="BK290" s="40"/>
      <c r="BL290" s="40"/>
      <c r="BM290" s="40"/>
      <c r="BN290" s="40"/>
      <c r="BO290" s="40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40"/>
      <c r="CA290" s="40"/>
      <c r="CB290" s="40"/>
      <c r="CC290" s="40"/>
      <c r="CD290" s="40"/>
      <c r="CE290" s="40"/>
      <c r="CF290" s="40"/>
      <c r="CG290" s="28"/>
      <c r="CH290" s="28"/>
      <c r="CI290" s="41"/>
      <c r="CJ290" s="27"/>
      <c r="CK290" s="27"/>
      <c r="CL290" s="27"/>
      <c r="CM290" s="27"/>
      <c r="CN290" s="27"/>
      <c r="CO290" s="27"/>
      <c r="CP290" s="27"/>
      <c r="CQ290" s="27"/>
      <c r="CR290" s="27"/>
      <c r="CS290" s="27"/>
      <c r="CT290" s="27"/>
      <c r="CU290" s="27"/>
      <c r="CV290" s="27"/>
      <c r="CW290" s="27"/>
      <c r="CX290" s="27"/>
      <c r="CY290" s="27"/>
      <c r="DW290" s="7"/>
      <c r="ED290" s="10">
        <f t="shared" ca="1" si="431"/>
        <v>1</v>
      </c>
    </row>
    <row r="291" spans="1:134" x14ac:dyDescent="0.2">
      <c r="A291" s="79"/>
      <c r="B291" s="28"/>
      <c r="C291" s="41"/>
      <c r="D291" s="40"/>
      <c r="E291" s="41"/>
      <c r="F291" s="40"/>
      <c r="M291" s="151"/>
      <c r="N291" s="151"/>
      <c r="P291" s="153"/>
      <c r="Q291" s="159"/>
      <c r="R291" s="151"/>
      <c r="S291" s="151"/>
      <c r="T291" s="28"/>
      <c r="U291" s="137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40"/>
      <c r="AY291" s="40"/>
      <c r="AZ291" s="40"/>
      <c r="BA291" s="28"/>
      <c r="BB291" s="28"/>
      <c r="BC291" s="40"/>
      <c r="BD291" s="40"/>
      <c r="BE291" s="40"/>
      <c r="BF291" s="40"/>
      <c r="BG291" s="40"/>
      <c r="BH291" s="40"/>
      <c r="BI291" s="40"/>
      <c r="BJ291" s="40"/>
      <c r="BK291" s="40"/>
      <c r="BL291" s="40"/>
      <c r="BM291" s="40"/>
      <c r="BN291" s="40"/>
      <c r="BO291" s="40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40"/>
      <c r="CA291" s="40"/>
      <c r="CB291" s="40"/>
      <c r="CC291" s="40"/>
      <c r="CD291" s="40"/>
      <c r="CE291" s="40"/>
      <c r="CF291" s="40"/>
      <c r="CG291" s="28"/>
      <c r="CH291" s="28"/>
      <c r="CI291" s="41"/>
      <c r="CJ291" s="27"/>
      <c r="CK291" s="27"/>
      <c r="CL291" s="27"/>
      <c r="CM291" s="27"/>
      <c r="CN291" s="27"/>
      <c r="CO291" s="27"/>
      <c r="CP291" s="27"/>
      <c r="CQ291" s="27"/>
      <c r="CR291" s="27"/>
      <c r="CS291" s="27"/>
      <c r="CT291" s="27"/>
      <c r="CU291" s="27"/>
      <c r="CV291" s="27"/>
      <c r="CW291" s="27"/>
      <c r="CX291" s="27"/>
      <c r="CY291" s="27"/>
      <c r="DW291" s="7"/>
      <c r="ED291" s="10">
        <f t="shared" ca="1" si="431"/>
        <v>23</v>
      </c>
    </row>
    <row r="292" spans="1:134" x14ac:dyDescent="0.2">
      <c r="A292" s="79"/>
      <c r="B292" s="28"/>
      <c r="C292" s="41"/>
      <c r="D292" s="40"/>
      <c r="E292" s="41"/>
      <c r="F292" s="40"/>
      <c r="M292" s="151"/>
      <c r="N292" s="151"/>
      <c r="P292" s="153"/>
      <c r="Q292" s="159"/>
      <c r="R292" s="151"/>
      <c r="S292" s="151"/>
      <c r="T292" s="28"/>
      <c r="U292" s="137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28"/>
      <c r="BB292" s="28"/>
      <c r="BC292" s="40"/>
      <c r="BD292" s="40"/>
      <c r="BE292" s="40"/>
      <c r="BF292" s="40"/>
      <c r="BG292" s="40"/>
      <c r="BH292" s="40"/>
      <c r="BI292" s="40"/>
      <c r="BJ292" s="40"/>
      <c r="BK292" s="40"/>
      <c r="BL292" s="40"/>
      <c r="BM292" s="40"/>
      <c r="BN292" s="40"/>
      <c r="BO292" s="40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40"/>
      <c r="CA292" s="40"/>
      <c r="CB292" s="40"/>
      <c r="CC292" s="40"/>
      <c r="CD292" s="40"/>
      <c r="CE292" s="40"/>
      <c r="CF292" s="40"/>
      <c r="CG292" s="28"/>
      <c r="CH292" s="28"/>
      <c r="CI292" s="41"/>
      <c r="CJ292" s="27"/>
      <c r="CK292" s="27"/>
      <c r="CL292" s="27"/>
      <c r="CM292" s="27"/>
      <c r="CN292" s="27"/>
      <c r="CO292" s="27"/>
      <c r="CP292" s="27"/>
      <c r="CQ292" s="27"/>
      <c r="CR292" s="27"/>
      <c r="CS292" s="27"/>
      <c r="CT292" s="27"/>
      <c r="CU292" s="27"/>
      <c r="CV292" s="27"/>
      <c r="CW292" s="27"/>
      <c r="CX292" s="27"/>
      <c r="CY292" s="27"/>
      <c r="DW292" s="7"/>
      <c r="ED292" s="10">
        <f t="shared" ca="1" si="431"/>
        <v>32</v>
      </c>
    </row>
    <row r="293" spans="1:134" x14ac:dyDescent="0.2">
      <c r="A293" s="79"/>
      <c r="B293" s="28"/>
      <c r="C293" s="41"/>
      <c r="D293" s="40"/>
      <c r="E293" s="41"/>
      <c r="F293" s="40"/>
      <c r="M293" s="151"/>
      <c r="N293" s="151"/>
      <c r="P293" s="153"/>
      <c r="Q293" s="159"/>
      <c r="R293" s="151"/>
      <c r="S293" s="151"/>
      <c r="T293" s="28"/>
      <c r="U293" s="137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28"/>
      <c r="BB293" s="28"/>
      <c r="BC293" s="40"/>
      <c r="BD293" s="40"/>
      <c r="BE293" s="40"/>
      <c r="BF293" s="40"/>
      <c r="BG293" s="40"/>
      <c r="BH293" s="40"/>
      <c r="BI293" s="40"/>
      <c r="BJ293" s="40"/>
      <c r="BK293" s="40"/>
      <c r="BL293" s="40"/>
      <c r="BM293" s="40"/>
      <c r="BN293" s="40"/>
      <c r="BO293" s="40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40"/>
      <c r="CA293" s="40"/>
      <c r="CB293" s="40"/>
      <c r="CC293" s="40"/>
      <c r="CD293" s="40"/>
      <c r="CE293" s="40"/>
      <c r="CF293" s="40"/>
      <c r="CG293" s="28"/>
      <c r="CH293" s="28"/>
      <c r="CI293" s="41"/>
      <c r="CJ293" s="27"/>
      <c r="CK293" s="27"/>
      <c r="CL293" s="27"/>
      <c r="CM293" s="27"/>
      <c r="CN293" s="27"/>
      <c r="CO293" s="27"/>
      <c r="CP293" s="27"/>
      <c r="CQ293" s="27"/>
      <c r="CR293" s="27"/>
      <c r="CS293" s="27"/>
      <c r="CT293" s="27"/>
      <c r="CU293" s="27"/>
      <c r="CV293" s="27"/>
      <c r="CW293" s="27"/>
      <c r="CX293" s="27"/>
      <c r="CY293" s="27"/>
      <c r="DW293" s="7"/>
      <c r="ED293" s="10">
        <f t="shared" ca="1" si="431"/>
        <v>32</v>
      </c>
    </row>
    <row r="294" spans="1:134" x14ac:dyDescent="0.2">
      <c r="A294" s="79"/>
      <c r="B294" s="28"/>
      <c r="C294" s="41"/>
      <c r="D294" s="40"/>
      <c r="E294" s="41"/>
      <c r="F294" s="40"/>
      <c r="M294" s="151"/>
      <c r="N294" s="151"/>
      <c r="P294" s="153"/>
      <c r="Q294" s="159"/>
      <c r="R294" s="151"/>
      <c r="S294" s="151"/>
      <c r="T294" s="28"/>
      <c r="U294" s="137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40"/>
      <c r="AY294" s="40"/>
      <c r="AZ294" s="40"/>
      <c r="BA294" s="28"/>
      <c r="BB294" s="28"/>
      <c r="BC294" s="40"/>
      <c r="BD294" s="40"/>
      <c r="BE294" s="40"/>
      <c r="BF294" s="40"/>
      <c r="BG294" s="40"/>
      <c r="BH294" s="40"/>
      <c r="BI294" s="40"/>
      <c r="BJ294" s="40"/>
      <c r="BK294" s="40"/>
      <c r="BL294" s="40"/>
      <c r="BM294" s="40"/>
      <c r="BN294" s="40"/>
      <c r="BO294" s="40"/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40"/>
      <c r="CA294" s="40"/>
      <c r="CB294" s="40"/>
      <c r="CC294" s="40"/>
      <c r="CD294" s="40"/>
      <c r="CE294" s="40"/>
      <c r="CF294" s="40"/>
      <c r="CG294" s="28"/>
      <c r="CH294" s="28"/>
      <c r="CI294" s="41"/>
      <c r="CJ294" s="27"/>
      <c r="CK294" s="27"/>
      <c r="CL294" s="27"/>
      <c r="CM294" s="27"/>
      <c r="CN294" s="27"/>
      <c r="CO294" s="27"/>
      <c r="CP294" s="27"/>
      <c r="CQ294" s="27"/>
      <c r="CR294" s="27"/>
      <c r="CS294" s="27"/>
      <c r="CT294" s="27"/>
      <c r="CU294" s="27"/>
      <c r="CV294" s="27"/>
      <c r="CW294" s="27"/>
      <c r="CX294" s="27"/>
      <c r="CY294" s="27"/>
      <c r="DW294" s="7"/>
      <c r="ED294" s="10">
        <f t="shared" ca="1" si="431"/>
        <v>19</v>
      </c>
    </row>
    <row r="295" spans="1:134" x14ac:dyDescent="0.2">
      <c r="A295" s="79"/>
      <c r="B295" s="28"/>
      <c r="C295" s="41"/>
      <c r="D295" s="40"/>
      <c r="E295" s="41"/>
      <c r="F295" s="40"/>
      <c r="M295" s="151"/>
      <c r="N295" s="151"/>
      <c r="P295" s="153"/>
      <c r="Q295" s="159"/>
      <c r="R295" s="151"/>
      <c r="S295" s="151"/>
      <c r="T295" s="28"/>
      <c r="U295" s="137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 s="28"/>
      <c r="BB295" s="28"/>
      <c r="BC295" s="40"/>
      <c r="BD295" s="40"/>
      <c r="BE295" s="40"/>
      <c r="BF295" s="40"/>
      <c r="BG295" s="40"/>
      <c r="BH295" s="40"/>
      <c r="BI295" s="40"/>
      <c r="BJ295" s="40"/>
      <c r="BK295" s="40"/>
      <c r="BL295" s="40"/>
      <c r="BM295" s="40"/>
      <c r="BN295" s="40"/>
      <c r="BO295" s="40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40"/>
      <c r="CA295" s="40"/>
      <c r="CB295" s="40"/>
      <c r="CC295" s="40"/>
      <c r="CD295" s="40"/>
      <c r="CE295" s="40"/>
      <c r="CF295" s="40"/>
      <c r="CG295" s="28"/>
      <c r="CH295" s="28"/>
      <c r="CI295" s="41"/>
      <c r="CJ295" s="27"/>
      <c r="CK295" s="27"/>
      <c r="CL295" s="27"/>
      <c r="CM295" s="27"/>
      <c r="CN295" s="27"/>
      <c r="CO295" s="27"/>
      <c r="CP295" s="27"/>
      <c r="CQ295" s="27"/>
      <c r="CR295" s="27"/>
      <c r="CS295" s="27"/>
      <c r="CT295" s="27"/>
      <c r="CU295" s="27"/>
      <c r="CV295" s="27"/>
      <c r="CW295" s="27"/>
      <c r="CX295" s="27"/>
      <c r="CY295" s="27"/>
      <c r="DW295" s="7"/>
      <c r="ED295" s="10">
        <f t="shared" ca="1" si="431"/>
        <v>33</v>
      </c>
    </row>
    <row r="296" spans="1:134" x14ac:dyDescent="0.2">
      <c r="A296" s="79"/>
      <c r="B296" s="28"/>
      <c r="C296" s="41"/>
      <c r="D296" s="40"/>
      <c r="E296" s="41"/>
      <c r="F296" s="40"/>
      <c r="M296" s="151"/>
      <c r="N296" s="151"/>
      <c r="P296" s="153"/>
      <c r="Q296" s="159"/>
      <c r="R296" s="151"/>
      <c r="S296" s="151"/>
      <c r="T296" s="28"/>
      <c r="U296" s="137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40"/>
      <c r="AY296" s="40"/>
      <c r="AZ296" s="40"/>
      <c r="BA296" s="28"/>
      <c r="BB296" s="28"/>
      <c r="BC296" s="40"/>
      <c r="BD296" s="40"/>
      <c r="BE296" s="40"/>
      <c r="BF296" s="40"/>
      <c r="BG296" s="40"/>
      <c r="BH296" s="40"/>
      <c r="BI296" s="40"/>
      <c r="BJ296" s="40"/>
      <c r="BK296" s="40"/>
      <c r="BL296" s="40"/>
      <c r="BM296" s="40"/>
      <c r="BN296" s="40"/>
      <c r="BO296" s="40"/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40"/>
      <c r="CA296" s="40"/>
      <c r="CB296" s="40"/>
      <c r="CC296" s="40"/>
      <c r="CD296" s="40"/>
      <c r="CE296" s="40"/>
      <c r="CF296" s="40"/>
      <c r="CG296" s="28"/>
      <c r="CH296" s="28"/>
      <c r="CI296" s="41"/>
      <c r="CJ296" s="27"/>
      <c r="CK296" s="27"/>
      <c r="CL296" s="27"/>
      <c r="CM296" s="27"/>
      <c r="CN296" s="27"/>
      <c r="CO296" s="27"/>
      <c r="CP296" s="27"/>
      <c r="CQ296" s="27"/>
      <c r="CR296" s="27"/>
      <c r="CS296" s="27"/>
      <c r="CT296" s="27"/>
      <c r="CU296" s="27"/>
      <c r="CV296" s="27"/>
      <c r="CW296" s="27"/>
      <c r="CX296" s="27"/>
      <c r="CY296" s="27"/>
      <c r="DW296" s="7"/>
      <c r="ED296" s="10">
        <f t="shared" ca="1" si="431"/>
        <v>21</v>
      </c>
    </row>
    <row r="297" spans="1:134" x14ac:dyDescent="0.2">
      <c r="A297" s="79"/>
      <c r="B297" s="28"/>
      <c r="C297" s="41"/>
      <c r="D297" s="40"/>
      <c r="E297" s="41"/>
      <c r="F297" s="40"/>
      <c r="M297" s="151"/>
      <c r="N297" s="151"/>
      <c r="P297" s="153"/>
      <c r="Q297" s="159"/>
      <c r="R297" s="151"/>
      <c r="S297" s="151"/>
      <c r="T297" s="28"/>
      <c r="U297" s="137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28"/>
      <c r="BB297" s="28"/>
      <c r="BC297" s="40"/>
      <c r="BD297" s="40"/>
      <c r="BE297" s="40"/>
      <c r="BF297" s="40"/>
      <c r="BG297" s="40"/>
      <c r="BH297" s="40"/>
      <c r="BI297" s="41"/>
      <c r="BJ297" s="41"/>
      <c r="BK297" s="41"/>
      <c r="BL297" s="41"/>
      <c r="BM297" s="41"/>
      <c r="BN297" s="41"/>
      <c r="BO297" s="41"/>
      <c r="BP297" s="41"/>
      <c r="BQ297" s="41"/>
      <c r="BR297" s="40"/>
      <c r="BS297" s="40"/>
      <c r="BT297" s="40"/>
      <c r="BU297" s="41"/>
      <c r="BV297" s="41"/>
      <c r="BW297" s="41"/>
      <c r="BX297" s="41"/>
      <c r="BY297" s="41"/>
      <c r="BZ297" s="41"/>
      <c r="CA297" s="41"/>
      <c r="CB297" s="41"/>
      <c r="CC297" s="41"/>
      <c r="CD297" s="41"/>
      <c r="CE297" s="41"/>
      <c r="CF297" s="41"/>
      <c r="CG297" s="28"/>
      <c r="CH297" s="28"/>
      <c r="CI297" s="41"/>
      <c r="CJ297" s="27"/>
      <c r="CK297" s="27"/>
      <c r="CL297" s="27"/>
      <c r="CM297" s="27"/>
      <c r="CN297" s="27"/>
      <c r="CO297" s="27"/>
      <c r="CP297" s="27"/>
      <c r="CQ297" s="27"/>
      <c r="CR297" s="27"/>
      <c r="CS297" s="27"/>
      <c r="CT297" s="27"/>
      <c r="CU297" s="27"/>
      <c r="CV297" s="27"/>
      <c r="CW297" s="27"/>
      <c r="CX297" s="27"/>
      <c r="CY297" s="27"/>
      <c r="DW297" s="7"/>
      <c r="ED297" s="10">
        <f t="shared" ca="1" si="431"/>
        <v>13</v>
      </c>
    </row>
    <row r="298" spans="1:134" x14ac:dyDescent="0.2">
      <c r="A298" s="79"/>
      <c r="B298" s="28"/>
      <c r="C298" s="41"/>
      <c r="D298" s="40"/>
      <c r="E298" s="41"/>
      <c r="F298" s="40"/>
      <c r="M298" s="151"/>
      <c r="N298" s="151"/>
      <c r="P298" s="153"/>
      <c r="Q298" s="159"/>
      <c r="R298" s="151"/>
      <c r="S298" s="151"/>
      <c r="T298" s="28"/>
      <c r="U298" s="137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28"/>
      <c r="BB298" s="28"/>
      <c r="BC298" s="40"/>
      <c r="BD298" s="40"/>
      <c r="BE298" s="40"/>
      <c r="BF298" s="40"/>
      <c r="BG298" s="40"/>
      <c r="BH298" s="40"/>
      <c r="BI298" s="41"/>
      <c r="BJ298" s="41"/>
      <c r="BK298" s="41"/>
      <c r="BL298" s="41"/>
      <c r="BM298" s="41"/>
      <c r="BN298" s="41"/>
      <c r="BO298" s="41"/>
      <c r="BP298" s="41"/>
      <c r="BQ298" s="41"/>
      <c r="BR298" s="40"/>
      <c r="BS298" s="40"/>
      <c r="BT298" s="40"/>
      <c r="BU298" s="41"/>
      <c r="BV298" s="41"/>
      <c r="BW298" s="41"/>
      <c r="BX298" s="41"/>
      <c r="BY298" s="41"/>
      <c r="BZ298" s="41"/>
      <c r="CA298" s="41"/>
      <c r="CB298" s="41"/>
      <c r="CC298" s="41"/>
      <c r="CD298" s="41"/>
      <c r="CE298" s="41"/>
      <c r="CF298" s="41"/>
      <c r="CG298" s="28"/>
      <c r="CH298" s="28"/>
      <c r="CI298" s="41"/>
      <c r="CJ298" s="27"/>
      <c r="CK298" s="27"/>
      <c r="CL298" s="27"/>
      <c r="CM298" s="27"/>
      <c r="CN298" s="27"/>
      <c r="CO298" s="27"/>
      <c r="CP298" s="27"/>
      <c r="CQ298" s="27"/>
      <c r="CR298" s="27"/>
      <c r="CS298" s="27"/>
      <c r="CT298" s="27"/>
      <c r="CU298" s="27"/>
      <c r="CV298" s="27"/>
      <c r="CW298" s="27"/>
      <c r="CX298" s="27"/>
      <c r="CY298" s="27"/>
      <c r="DW298" s="7"/>
      <c r="ED298" s="10">
        <f t="shared" ca="1" si="431"/>
        <v>19</v>
      </c>
    </row>
    <row r="299" spans="1:134" x14ac:dyDescent="0.2">
      <c r="A299" s="79"/>
      <c r="B299" s="28"/>
      <c r="C299" s="41"/>
      <c r="D299" s="40"/>
      <c r="E299" s="41"/>
      <c r="F299" s="40"/>
      <c r="M299" s="151"/>
      <c r="N299" s="151"/>
      <c r="P299" s="153"/>
      <c r="Q299" s="159"/>
      <c r="R299" s="151"/>
      <c r="S299" s="151"/>
      <c r="T299" s="28"/>
      <c r="U299" s="137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28"/>
      <c r="BB299" s="28"/>
      <c r="BC299" s="40"/>
      <c r="BD299" s="40"/>
      <c r="BE299" s="40"/>
      <c r="BF299" s="40"/>
      <c r="BG299" s="40"/>
      <c r="BH299" s="40"/>
      <c r="BI299" s="41"/>
      <c r="BJ299" s="41"/>
      <c r="BK299" s="41"/>
      <c r="BL299" s="41"/>
      <c r="BM299" s="41"/>
      <c r="BN299" s="41"/>
      <c r="BO299" s="41"/>
      <c r="BP299" s="41"/>
      <c r="BQ299" s="41"/>
      <c r="BR299" s="40"/>
      <c r="BS299" s="40"/>
      <c r="BT299" s="40"/>
      <c r="BU299" s="41"/>
      <c r="BV299" s="41"/>
      <c r="BW299" s="41"/>
      <c r="BX299" s="41"/>
      <c r="BY299" s="41"/>
      <c r="BZ299" s="41"/>
      <c r="CA299" s="41"/>
      <c r="CB299" s="41"/>
      <c r="CC299" s="41"/>
      <c r="CD299" s="41"/>
      <c r="CE299" s="41"/>
      <c r="CF299" s="41"/>
      <c r="CG299" s="28"/>
      <c r="CH299" s="28"/>
      <c r="CI299" s="41"/>
      <c r="CJ299" s="27"/>
      <c r="CK299" s="27"/>
      <c r="CL299" s="27"/>
      <c r="CM299" s="27"/>
      <c r="CN299" s="27"/>
      <c r="CO299" s="27"/>
      <c r="CP299" s="27"/>
      <c r="CQ299" s="27"/>
      <c r="CR299" s="27"/>
      <c r="CS299" s="27"/>
      <c r="CT299" s="27"/>
      <c r="CU299" s="27"/>
      <c r="CV299" s="27"/>
      <c r="CW299" s="27"/>
      <c r="CX299" s="27"/>
      <c r="CY299" s="27"/>
      <c r="DW299" s="7"/>
      <c r="ED299" s="10">
        <f t="shared" ca="1" si="431"/>
        <v>24</v>
      </c>
    </row>
    <row r="300" spans="1:134" x14ac:dyDescent="0.2">
      <c r="A300" s="79"/>
      <c r="B300" s="28"/>
      <c r="C300" s="41"/>
      <c r="D300" s="40"/>
      <c r="E300" s="41"/>
      <c r="F300" s="40"/>
      <c r="M300" s="151"/>
      <c r="N300" s="151"/>
      <c r="P300" s="153"/>
      <c r="Q300" s="159"/>
      <c r="R300" s="151"/>
      <c r="S300" s="151"/>
      <c r="T300" s="28"/>
      <c r="U300" s="137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28"/>
      <c r="BB300" s="28"/>
      <c r="BC300" s="40"/>
      <c r="BD300" s="40"/>
      <c r="BE300" s="40"/>
      <c r="BF300" s="40"/>
      <c r="BG300" s="40"/>
      <c r="BH300" s="40"/>
      <c r="BI300" s="41"/>
      <c r="BJ300" s="41"/>
      <c r="BK300" s="41"/>
      <c r="BL300" s="41"/>
      <c r="BM300" s="41"/>
      <c r="BN300" s="41"/>
      <c r="BO300" s="41"/>
      <c r="BP300" s="41"/>
      <c r="BQ300" s="41"/>
      <c r="BR300" s="40"/>
      <c r="BS300" s="40"/>
      <c r="BT300" s="40"/>
      <c r="BU300" s="41"/>
      <c r="BV300" s="41"/>
      <c r="BW300" s="41"/>
      <c r="BX300" s="41"/>
      <c r="BY300" s="41"/>
      <c r="BZ300" s="41"/>
      <c r="CA300" s="41"/>
      <c r="CB300" s="41"/>
      <c r="CC300" s="41"/>
      <c r="CD300" s="41"/>
      <c r="CE300" s="41"/>
      <c r="CF300" s="41"/>
      <c r="CG300" s="28"/>
      <c r="CH300" s="28"/>
      <c r="CI300" s="41"/>
      <c r="CJ300" s="27"/>
      <c r="CK300" s="27"/>
      <c r="CL300" s="27"/>
      <c r="CM300" s="27"/>
      <c r="CN300" s="27"/>
      <c r="CO300" s="27"/>
      <c r="CP300" s="27"/>
      <c r="CQ300" s="27"/>
      <c r="CR300" s="27"/>
      <c r="CS300" s="27"/>
      <c r="CT300" s="27"/>
      <c r="CU300" s="27"/>
      <c r="CV300" s="27"/>
      <c r="CW300" s="27"/>
      <c r="CX300" s="27"/>
      <c r="CY300" s="27"/>
      <c r="DW300" s="7"/>
      <c r="ED300" s="10">
        <f t="shared" ca="1" si="431"/>
        <v>14</v>
      </c>
    </row>
    <row r="301" spans="1:134" x14ac:dyDescent="0.2">
      <c r="A301" s="79"/>
      <c r="B301" s="28"/>
      <c r="C301" s="41"/>
      <c r="D301" s="40"/>
      <c r="E301" s="41"/>
      <c r="F301" s="40"/>
      <c r="M301" s="151"/>
      <c r="N301" s="151"/>
      <c r="P301" s="153"/>
      <c r="Q301" s="159"/>
      <c r="R301" s="151"/>
      <c r="S301" s="151"/>
      <c r="T301" s="28"/>
      <c r="U301" s="137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28"/>
      <c r="BB301" s="28"/>
      <c r="BC301" s="40"/>
      <c r="BD301" s="40"/>
      <c r="BE301" s="40"/>
      <c r="BF301" s="40"/>
      <c r="BG301" s="40"/>
      <c r="BH301" s="40"/>
      <c r="BI301" s="41"/>
      <c r="BJ301" s="41"/>
      <c r="BK301" s="41"/>
      <c r="BL301" s="41"/>
      <c r="BM301" s="41"/>
      <c r="BN301" s="41"/>
      <c r="BO301" s="41"/>
      <c r="BP301" s="41"/>
      <c r="BQ301" s="41"/>
      <c r="BR301" s="40"/>
      <c r="BS301" s="40"/>
      <c r="BT301" s="40"/>
      <c r="BU301" s="41"/>
      <c r="BV301" s="41"/>
      <c r="BW301" s="41"/>
      <c r="BX301" s="41"/>
      <c r="BY301" s="41"/>
      <c r="BZ301" s="41"/>
      <c r="CA301" s="41"/>
      <c r="CB301" s="41"/>
      <c r="CC301" s="41"/>
      <c r="CD301" s="41"/>
      <c r="CE301" s="41"/>
      <c r="CF301" s="41"/>
      <c r="CG301" s="28"/>
      <c r="CH301" s="28"/>
      <c r="CI301" s="41"/>
      <c r="CJ301" s="27"/>
      <c r="CK301" s="27"/>
      <c r="CL301" s="27"/>
      <c r="CM301" s="27"/>
      <c r="CN301" s="27"/>
      <c r="CO301" s="27"/>
      <c r="CP301" s="27"/>
      <c r="CQ301" s="27"/>
      <c r="CR301" s="27"/>
      <c r="CS301" s="27"/>
      <c r="CT301" s="27"/>
      <c r="CU301" s="27"/>
      <c r="CV301" s="27"/>
      <c r="CW301" s="27"/>
      <c r="CX301" s="27"/>
      <c r="CY301" s="27"/>
      <c r="DW301" s="7"/>
      <c r="ED301" s="10">
        <f t="shared" ca="1" si="431"/>
        <v>32</v>
      </c>
    </row>
    <row r="302" spans="1:134" x14ac:dyDescent="0.2">
      <c r="A302" s="79"/>
      <c r="B302" s="28"/>
      <c r="C302" s="41"/>
      <c r="D302" s="40"/>
      <c r="E302" s="41"/>
      <c r="F302" s="40"/>
      <c r="M302" s="151"/>
      <c r="N302" s="151"/>
      <c r="P302" s="153"/>
      <c r="Q302" s="159"/>
      <c r="R302" s="151"/>
      <c r="S302" s="151"/>
      <c r="T302" s="28"/>
      <c r="U302" s="137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28"/>
      <c r="BB302" s="28"/>
      <c r="BC302" s="40"/>
      <c r="BD302" s="40"/>
      <c r="BE302" s="40"/>
      <c r="BF302" s="40"/>
      <c r="BG302" s="40"/>
      <c r="BH302" s="40"/>
      <c r="BI302" s="40"/>
      <c r="BJ302" s="40"/>
      <c r="BK302" s="40"/>
      <c r="BL302" s="40"/>
      <c r="BM302" s="40"/>
      <c r="BN302" s="40"/>
      <c r="BO302" s="40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40"/>
      <c r="CA302" s="40"/>
      <c r="CB302" s="40"/>
      <c r="CC302" s="40"/>
      <c r="CD302" s="40"/>
      <c r="CE302" s="40"/>
      <c r="CF302" s="40"/>
      <c r="CG302" s="28"/>
      <c r="CH302" s="28"/>
      <c r="CI302" s="41"/>
      <c r="CJ302" s="27"/>
      <c r="CK302" s="27"/>
      <c r="CL302" s="27"/>
      <c r="CM302" s="27"/>
      <c r="CN302" s="27"/>
      <c r="CO302" s="27"/>
      <c r="CP302" s="27"/>
      <c r="CQ302" s="27"/>
      <c r="CR302" s="27"/>
      <c r="CS302" s="27"/>
      <c r="CT302" s="27"/>
      <c r="CU302" s="27"/>
      <c r="CV302" s="27"/>
      <c r="CW302" s="27"/>
      <c r="CX302" s="27"/>
      <c r="CY302" s="27"/>
      <c r="DW302" s="7"/>
      <c r="ED302" s="10">
        <f t="shared" ca="1" si="431"/>
        <v>24</v>
      </c>
    </row>
    <row r="303" spans="1:134" x14ac:dyDescent="0.2">
      <c r="A303" s="79"/>
      <c r="B303" s="28"/>
      <c r="C303" s="41"/>
      <c r="D303" s="40"/>
      <c r="E303" s="41"/>
      <c r="F303" s="40"/>
      <c r="M303" s="151"/>
      <c r="N303" s="151"/>
      <c r="P303" s="153"/>
      <c r="Q303" s="159"/>
      <c r="R303" s="151"/>
      <c r="S303" s="151"/>
      <c r="T303" s="28"/>
      <c r="U303" s="137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28"/>
      <c r="BB303" s="28"/>
      <c r="BC303" s="40"/>
      <c r="BD303" s="40"/>
      <c r="BE303" s="40"/>
      <c r="BF303" s="40"/>
      <c r="BG303" s="40"/>
      <c r="BH303" s="40"/>
      <c r="BI303" s="40"/>
      <c r="BJ303" s="40"/>
      <c r="BK303" s="40"/>
      <c r="BL303" s="40"/>
      <c r="BM303" s="40"/>
      <c r="BN303" s="40"/>
      <c r="BO303" s="40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40"/>
      <c r="CA303" s="40"/>
      <c r="CB303" s="40"/>
      <c r="CC303" s="40"/>
      <c r="CD303" s="40"/>
      <c r="CE303" s="40"/>
      <c r="CF303" s="40"/>
      <c r="CG303" s="28"/>
      <c r="CH303" s="28"/>
      <c r="CI303" s="41"/>
      <c r="CJ303" s="27"/>
      <c r="CK303" s="27"/>
      <c r="CL303" s="27"/>
      <c r="CM303" s="27"/>
      <c r="CN303" s="27"/>
      <c r="CO303" s="27"/>
      <c r="CP303" s="27"/>
      <c r="CQ303" s="27"/>
      <c r="CR303" s="27"/>
      <c r="CS303" s="27"/>
      <c r="CT303" s="27"/>
      <c r="CU303" s="27"/>
      <c r="CV303" s="27"/>
      <c r="CW303" s="27"/>
      <c r="CX303" s="27"/>
      <c r="CY303" s="27"/>
      <c r="DW303" s="7"/>
      <c r="ED303" s="10">
        <f t="shared" ca="1" si="431"/>
        <v>12</v>
      </c>
    </row>
    <row r="304" spans="1:134" x14ac:dyDescent="0.2">
      <c r="A304" s="79"/>
      <c r="B304" s="28"/>
      <c r="C304" s="41"/>
      <c r="D304" s="40"/>
      <c r="E304" s="41"/>
      <c r="F304" s="40"/>
      <c r="M304" s="151"/>
      <c r="N304" s="151"/>
      <c r="P304" s="153"/>
      <c r="Q304" s="159"/>
      <c r="R304" s="151"/>
      <c r="S304" s="151"/>
      <c r="T304" s="28"/>
      <c r="U304" s="137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28"/>
      <c r="BB304" s="28"/>
      <c r="BC304" s="40"/>
      <c r="BD304" s="40"/>
      <c r="BE304" s="40"/>
      <c r="BF304" s="40"/>
      <c r="BG304" s="40"/>
      <c r="BH304" s="40"/>
      <c r="BI304" s="40"/>
      <c r="BJ304" s="40"/>
      <c r="BK304" s="40"/>
      <c r="BL304" s="40"/>
      <c r="BM304" s="40"/>
      <c r="BN304" s="40"/>
      <c r="BO304" s="40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40"/>
      <c r="CA304" s="40"/>
      <c r="CB304" s="40"/>
      <c r="CC304" s="40"/>
      <c r="CD304" s="40"/>
      <c r="CE304" s="40"/>
      <c r="CF304" s="40"/>
      <c r="CG304" s="28"/>
      <c r="CH304" s="28"/>
      <c r="CI304" s="41"/>
      <c r="CJ304" s="27"/>
      <c r="CK304" s="27"/>
      <c r="CL304" s="27"/>
      <c r="CM304" s="27"/>
      <c r="CN304" s="27"/>
      <c r="CO304" s="27"/>
      <c r="CP304" s="27"/>
      <c r="CQ304" s="27"/>
      <c r="CR304" s="27"/>
      <c r="CS304" s="27"/>
      <c r="CT304" s="27"/>
      <c r="CU304" s="27"/>
      <c r="CV304" s="27"/>
      <c r="CW304" s="27"/>
      <c r="CX304" s="27"/>
      <c r="CY304" s="27"/>
      <c r="DW304" s="7"/>
      <c r="ED304" s="10">
        <f t="shared" ca="1" si="431"/>
        <v>13</v>
      </c>
    </row>
    <row r="305" spans="1:134" x14ac:dyDescent="0.2">
      <c r="A305" s="79"/>
      <c r="B305" s="28"/>
      <c r="C305" s="41"/>
      <c r="D305" s="40"/>
      <c r="E305" s="41"/>
      <c r="F305" s="40"/>
      <c r="M305" s="151"/>
      <c r="N305" s="151"/>
      <c r="P305" s="153"/>
      <c r="Q305" s="159"/>
      <c r="R305" s="151"/>
      <c r="S305" s="151"/>
      <c r="T305" s="28"/>
      <c r="U305" s="137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40"/>
      <c r="AV305" s="40"/>
      <c r="AW305" s="40"/>
      <c r="AX305" s="40"/>
      <c r="AY305" s="40"/>
      <c r="AZ305" s="40"/>
      <c r="BA305" s="28"/>
      <c r="BB305" s="28"/>
      <c r="BC305" s="40"/>
      <c r="BD305" s="40"/>
      <c r="BE305" s="40"/>
      <c r="BF305" s="40"/>
      <c r="BG305" s="40"/>
      <c r="BH305" s="40"/>
      <c r="BI305" s="40"/>
      <c r="BJ305" s="40"/>
      <c r="BK305" s="40"/>
      <c r="BL305" s="40"/>
      <c r="BM305" s="40"/>
      <c r="BN305" s="40"/>
      <c r="BO305" s="40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40"/>
      <c r="CA305" s="40"/>
      <c r="CB305" s="40"/>
      <c r="CC305" s="40"/>
      <c r="CD305" s="40"/>
      <c r="CE305" s="40"/>
      <c r="CF305" s="40"/>
      <c r="CG305" s="28"/>
      <c r="CH305" s="28"/>
      <c r="CI305" s="41"/>
      <c r="CJ305" s="27"/>
      <c r="CK305" s="27"/>
      <c r="CL305" s="27"/>
      <c r="CM305" s="27"/>
      <c r="CN305" s="27"/>
      <c r="CO305" s="27"/>
      <c r="CP305" s="27"/>
      <c r="CQ305" s="27"/>
      <c r="CR305" s="27"/>
      <c r="CS305" s="27"/>
      <c r="CT305" s="27"/>
      <c r="CU305" s="27"/>
      <c r="CV305" s="27"/>
      <c r="CW305" s="27"/>
      <c r="CX305" s="27"/>
      <c r="CY305" s="27"/>
      <c r="DW305" s="7"/>
      <c r="ED305" s="10">
        <f t="shared" ca="1" si="431"/>
        <v>23</v>
      </c>
    </row>
    <row r="306" spans="1:134" x14ac:dyDescent="0.2">
      <c r="A306" s="79"/>
      <c r="B306" s="28"/>
      <c r="C306" s="41"/>
      <c r="D306" s="40"/>
      <c r="E306" s="41"/>
      <c r="F306" s="40"/>
      <c r="M306" s="151"/>
      <c r="N306" s="151"/>
      <c r="P306" s="153"/>
      <c r="Q306" s="159"/>
      <c r="R306" s="151"/>
      <c r="S306" s="151"/>
      <c r="T306" s="28"/>
      <c r="U306" s="137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 s="28"/>
      <c r="BB306" s="28"/>
      <c r="BC306" s="40"/>
      <c r="BD306" s="40"/>
      <c r="BE306" s="40"/>
      <c r="BF306" s="40"/>
      <c r="BG306" s="40"/>
      <c r="BH306" s="40"/>
      <c r="BI306" s="40"/>
      <c r="BJ306" s="40"/>
      <c r="BK306" s="40"/>
      <c r="BL306" s="40"/>
      <c r="BM306" s="40"/>
      <c r="BN306" s="40"/>
      <c r="BO306" s="40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40"/>
      <c r="CA306" s="40"/>
      <c r="CB306" s="40"/>
      <c r="CC306" s="40"/>
      <c r="CD306" s="40"/>
      <c r="CE306" s="40"/>
      <c r="CF306" s="40"/>
      <c r="CG306" s="28"/>
      <c r="CH306" s="28"/>
      <c r="CI306" s="41"/>
      <c r="CJ306" s="27"/>
      <c r="CK306" s="27"/>
      <c r="CL306" s="27"/>
      <c r="CM306" s="27"/>
      <c r="CN306" s="27"/>
      <c r="CO306" s="27"/>
      <c r="CP306" s="27"/>
      <c r="CQ306" s="27"/>
      <c r="CR306" s="27"/>
      <c r="CS306" s="27"/>
      <c r="CT306" s="27"/>
      <c r="CU306" s="27"/>
      <c r="CV306" s="27"/>
      <c r="CW306" s="27"/>
      <c r="CX306" s="27"/>
      <c r="CY306" s="27"/>
      <c r="DW306" s="7"/>
      <c r="ED306" s="10">
        <f t="shared" ca="1" si="431"/>
        <v>17</v>
      </c>
    </row>
    <row r="307" spans="1:134" x14ac:dyDescent="0.2">
      <c r="A307" s="79"/>
      <c r="B307" s="28"/>
      <c r="C307" s="41"/>
      <c r="D307" s="40"/>
      <c r="E307" s="41"/>
      <c r="F307" s="40"/>
      <c r="M307" s="151"/>
      <c r="N307" s="151"/>
      <c r="P307" s="153"/>
      <c r="Q307" s="159"/>
      <c r="R307" s="151"/>
      <c r="S307" s="151"/>
      <c r="T307" s="28"/>
      <c r="U307" s="137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40"/>
      <c r="AY307" s="40"/>
      <c r="AZ307" s="40"/>
      <c r="BA307" s="28"/>
      <c r="BB307" s="28"/>
      <c r="BC307" s="40"/>
      <c r="BD307" s="40"/>
      <c r="BE307" s="40"/>
      <c r="BF307" s="40"/>
      <c r="BG307" s="40"/>
      <c r="BH307" s="40"/>
      <c r="BI307" s="40"/>
      <c r="BJ307" s="40"/>
      <c r="BK307" s="40"/>
      <c r="BL307" s="40"/>
      <c r="BM307" s="40"/>
      <c r="BN307" s="40"/>
      <c r="BO307" s="40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40"/>
      <c r="CA307" s="40"/>
      <c r="CB307" s="40"/>
      <c r="CC307" s="40"/>
      <c r="CD307" s="40"/>
      <c r="CE307" s="40"/>
      <c r="CF307" s="40"/>
      <c r="CG307" s="28"/>
      <c r="CH307" s="28"/>
      <c r="CI307" s="41"/>
      <c r="CJ307" s="27"/>
      <c r="CK307" s="27"/>
      <c r="CL307" s="27"/>
      <c r="CM307" s="27"/>
      <c r="CN307" s="27"/>
      <c r="CO307" s="27"/>
      <c r="CP307" s="27"/>
      <c r="CQ307" s="27"/>
      <c r="CR307" s="27"/>
      <c r="CS307" s="27"/>
      <c r="CT307" s="27"/>
      <c r="CU307" s="27"/>
      <c r="CV307" s="27"/>
      <c r="CW307" s="27"/>
      <c r="CX307" s="27"/>
      <c r="CY307" s="27"/>
      <c r="DW307" s="7"/>
      <c r="ED307" s="10">
        <f t="shared" ca="1" si="431"/>
        <v>23</v>
      </c>
    </row>
    <row r="308" spans="1:134" x14ac:dyDescent="0.2">
      <c r="A308" s="79"/>
      <c r="B308" s="28"/>
      <c r="C308" s="41"/>
      <c r="D308" s="40"/>
      <c r="E308" s="41"/>
      <c r="F308" s="40"/>
      <c r="M308" s="151"/>
      <c r="N308" s="151"/>
      <c r="P308" s="153"/>
      <c r="Q308" s="159"/>
      <c r="R308" s="151"/>
      <c r="S308" s="151"/>
      <c r="T308" s="28"/>
      <c r="U308" s="137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40"/>
      <c r="AY308" s="40"/>
      <c r="AZ308" s="40"/>
      <c r="BA308" s="28"/>
      <c r="BB308" s="28"/>
      <c r="BC308" s="40"/>
      <c r="BD308" s="40"/>
      <c r="BE308" s="40"/>
      <c r="BF308" s="40"/>
      <c r="BG308" s="40"/>
      <c r="BH308" s="40"/>
      <c r="BI308" s="40"/>
      <c r="BJ308" s="40"/>
      <c r="BK308" s="40"/>
      <c r="BL308" s="40"/>
      <c r="BM308" s="40"/>
      <c r="BN308" s="40"/>
      <c r="BO308" s="40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40"/>
      <c r="CA308" s="40"/>
      <c r="CB308" s="40"/>
      <c r="CC308" s="40"/>
      <c r="CD308" s="40"/>
      <c r="CE308" s="40"/>
      <c r="CF308" s="40"/>
      <c r="CG308" s="28"/>
      <c r="CH308" s="28"/>
      <c r="CI308" s="41"/>
      <c r="CJ308" s="27"/>
      <c r="CK308" s="27"/>
      <c r="CL308" s="27"/>
      <c r="CM308" s="27"/>
      <c r="CN308" s="27"/>
      <c r="CO308" s="27"/>
      <c r="CP308" s="27"/>
      <c r="CQ308" s="27"/>
      <c r="CR308" s="27"/>
      <c r="CS308" s="27"/>
      <c r="CT308" s="27"/>
      <c r="CU308" s="27"/>
      <c r="CV308" s="27"/>
      <c r="CW308" s="27"/>
      <c r="CX308" s="27"/>
      <c r="CY308" s="27"/>
      <c r="DW308" s="7"/>
      <c r="ED308" s="10">
        <f t="shared" ca="1" si="431"/>
        <v>31</v>
      </c>
    </row>
    <row r="309" spans="1:134" x14ac:dyDescent="0.2">
      <c r="A309" s="79"/>
      <c r="B309" s="28"/>
      <c r="C309" s="41"/>
      <c r="D309" s="40"/>
      <c r="E309" s="41"/>
      <c r="F309" s="40"/>
      <c r="M309" s="151"/>
      <c r="N309" s="151"/>
      <c r="P309" s="153"/>
      <c r="Q309" s="159"/>
      <c r="R309" s="151"/>
      <c r="S309" s="151"/>
      <c r="T309" s="28"/>
      <c r="U309" s="137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40"/>
      <c r="AY309" s="40"/>
      <c r="AZ309" s="40"/>
      <c r="BA309" s="28"/>
      <c r="BB309" s="28"/>
      <c r="BC309" s="40"/>
      <c r="BD309" s="40"/>
      <c r="BE309" s="40"/>
      <c r="BF309" s="40"/>
      <c r="BG309" s="40"/>
      <c r="BH309" s="40"/>
      <c r="BI309" s="40"/>
      <c r="BJ309" s="40"/>
      <c r="BK309" s="40"/>
      <c r="BL309" s="40"/>
      <c r="BM309" s="40"/>
      <c r="BN309" s="40"/>
      <c r="BO309" s="40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40"/>
      <c r="CA309" s="40"/>
      <c r="CB309" s="40"/>
      <c r="CC309" s="40"/>
      <c r="CD309" s="40"/>
      <c r="CE309" s="40"/>
      <c r="CF309" s="40"/>
      <c r="CG309" s="28"/>
      <c r="CH309" s="28"/>
      <c r="CI309" s="41"/>
      <c r="CJ309" s="27"/>
      <c r="CK309" s="27"/>
      <c r="CL309" s="27"/>
      <c r="CM309" s="27"/>
      <c r="CN309" s="27"/>
      <c r="CO309" s="27"/>
      <c r="CP309" s="27"/>
      <c r="CQ309" s="27"/>
      <c r="CR309" s="27"/>
      <c r="CS309" s="27"/>
      <c r="CT309" s="27"/>
      <c r="CU309" s="27"/>
      <c r="CV309" s="27"/>
      <c r="CW309" s="27"/>
      <c r="CX309" s="27"/>
      <c r="CY309" s="27"/>
      <c r="DW309" s="7"/>
      <c r="ED309" s="10">
        <f t="shared" ca="1" si="431"/>
        <v>22</v>
      </c>
    </row>
    <row r="310" spans="1:134" x14ac:dyDescent="0.2">
      <c r="A310" s="79"/>
      <c r="B310" s="28"/>
      <c r="C310" s="41"/>
      <c r="D310" s="40"/>
      <c r="E310" s="41"/>
      <c r="F310" s="40"/>
      <c r="M310" s="151"/>
      <c r="N310" s="151"/>
      <c r="P310" s="153"/>
      <c r="Q310" s="159"/>
      <c r="R310" s="151"/>
      <c r="S310" s="151"/>
      <c r="T310" s="28"/>
      <c r="U310" s="137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28"/>
      <c r="BB310" s="28"/>
      <c r="BC310" s="40"/>
      <c r="BD310" s="40"/>
      <c r="BE310" s="40"/>
      <c r="BF310" s="40"/>
      <c r="BG310" s="40"/>
      <c r="BH310" s="40"/>
      <c r="BI310" s="40"/>
      <c r="BJ310" s="40"/>
      <c r="BK310" s="40"/>
      <c r="BL310" s="40"/>
      <c r="BM310" s="40"/>
      <c r="BN310" s="40"/>
      <c r="BO310" s="40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40"/>
      <c r="CA310" s="40"/>
      <c r="CB310" s="40"/>
      <c r="CC310" s="40"/>
      <c r="CD310" s="40"/>
      <c r="CE310" s="40"/>
      <c r="CF310" s="40"/>
      <c r="CG310" s="28"/>
      <c r="CH310" s="28"/>
      <c r="CI310" s="41"/>
      <c r="CJ310" s="27"/>
      <c r="CK310" s="27"/>
      <c r="CL310" s="27"/>
      <c r="CM310" s="27"/>
      <c r="CN310" s="27"/>
      <c r="CO310" s="27"/>
      <c r="CP310" s="27"/>
      <c r="CQ310" s="27"/>
      <c r="CR310" s="27"/>
      <c r="CS310" s="27"/>
      <c r="CT310" s="27"/>
      <c r="CU310" s="27"/>
      <c r="CV310" s="27"/>
      <c r="CW310" s="27"/>
      <c r="CX310" s="27"/>
      <c r="CY310" s="27"/>
      <c r="DW310" s="7"/>
      <c r="ED310" s="10">
        <f t="shared" ca="1" si="431"/>
        <v>6</v>
      </c>
    </row>
    <row r="311" spans="1:134" x14ac:dyDescent="0.2">
      <c r="A311" s="79"/>
      <c r="B311" s="28"/>
      <c r="C311" s="41"/>
      <c r="D311" s="40"/>
      <c r="E311" s="41"/>
      <c r="F311" s="40"/>
      <c r="M311" s="151"/>
      <c r="N311" s="151"/>
      <c r="P311" s="153"/>
      <c r="Q311" s="159"/>
      <c r="R311" s="151"/>
      <c r="S311" s="151"/>
      <c r="T311" s="28"/>
      <c r="U311" s="137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28"/>
      <c r="BB311" s="28"/>
      <c r="BC311" s="40"/>
      <c r="BD311" s="40"/>
      <c r="BE311" s="40"/>
      <c r="BF311" s="40"/>
      <c r="BG311" s="40"/>
      <c r="BH311" s="40"/>
      <c r="BI311" s="40"/>
      <c r="BJ311" s="40"/>
      <c r="BK311" s="40"/>
      <c r="BL311" s="40"/>
      <c r="BM311" s="40"/>
      <c r="BN311" s="40"/>
      <c r="BO311" s="40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40"/>
      <c r="CA311" s="40"/>
      <c r="CB311" s="40"/>
      <c r="CC311" s="40"/>
      <c r="CD311" s="40"/>
      <c r="CE311" s="40"/>
      <c r="CF311" s="40"/>
      <c r="CG311" s="28"/>
      <c r="CH311" s="28"/>
      <c r="CI311" s="41"/>
      <c r="CJ311" s="27"/>
      <c r="CK311" s="27"/>
      <c r="CL311" s="27"/>
      <c r="CM311" s="27"/>
      <c r="CN311" s="27"/>
      <c r="CO311" s="27"/>
      <c r="CP311" s="27"/>
      <c r="CQ311" s="27"/>
      <c r="CR311" s="27"/>
      <c r="CS311" s="27"/>
      <c r="CT311" s="27"/>
      <c r="CU311" s="27"/>
      <c r="CV311" s="27"/>
      <c r="CW311" s="27"/>
      <c r="CX311" s="27"/>
      <c r="CY311" s="27"/>
      <c r="DW311" s="7"/>
      <c r="ED311" s="10">
        <f t="shared" ca="1" si="431"/>
        <v>15</v>
      </c>
    </row>
    <row r="312" spans="1:134" x14ac:dyDescent="0.2">
      <c r="A312" s="79"/>
      <c r="B312" s="28"/>
      <c r="C312" s="41"/>
      <c r="D312" s="40"/>
      <c r="E312" s="41"/>
      <c r="F312" s="40"/>
      <c r="M312" s="151"/>
      <c r="N312" s="151"/>
      <c r="P312" s="153"/>
      <c r="Q312" s="159"/>
      <c r="R312" s="151"/>
      <c r="S312" s="151"/>
      <c r="T312" s="28"/>
      <c r="U312" s="137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40"/>
      <c r="AV312" s="40"/>
      <c r="AW312" s="40"/>
      <c r="AX312" s="40"/>
      <c r="AY312" s="40"/>
      <c r="AZ312" s="40"/>
      <c r="BA312" s="28"/>
      <c r="BB312" s="28"/>
      <c r="BC312" s="40"/>
      <c r="BD312" s="40"/>
      <c r="BE312" s="40"/>
      <c r="BF312" s="40"/>
      <c r="BG312" s="40"/>
      <c r="BH312" s="40"/>
      <c r="BI312" s="40"/>
      <c r="BJ312" s="40"/>
      <c r="BK312" s="40"/>
      <c r="BL312" s="40"/>
      <c r="BM312" s="40"/>
      <c r="BN312" s="40"/>
      <c r="BO312" s="40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40"/>
      <c r="CA312" s="40"/>
      <c r="CB312" s="40"/>
      <c r="CC312" s="40"/>
      <c r="CD312" s="40"/>
      <c r="CE312" s="40"/>
      <c r="CF312" s="40"/>
      <c r="CG312" s="28"/>
      <c r="CH312" s="28"/>
      <c r="CI312" s="41"/>
      <c r="CJ312" s="27"/>
      <c r="CK312" s="27"/>
      <c r="CL312" s="27"/>
      <c r="CM312" s="27"/>
      <c r="CN312" s="27"/>
      <c r="CO312" s="27"/>
      <c r="CP312" s="27"/>
      <c r="CQ312" s="27"/>
      <c r="CR312" s="27"/>
      <c r="CS312" s="27"/>
      <c r="CT312" s="27"/>
      <c r="CU312" s="27"/>
      <c r="CV312" s="27"/>
      <c r="CW312" s="27"/>
      <c r="CX312" s="27"/>
      <c r="CY312" s="27"/>
      <c r="DW312" s="7"/>
      <c r="ED312" s="10">
        <f t="shared" ca="1" si="431"/>
        <v>13</v>
      </c>
    </row>
    <row r="313" spans="1:134" x14ac:dyDescent="0.2">
      <c r="A313" s="79"/>
      <c r="B313" s="28"/>
      <c r="C313" s="41"/>
      <c r="D313" s="40"/>
      <c r="E313" s="41"/>
      <c r="F313" s="40"/>
      <c r="M313" s="151"/>
      <c r="N313" s="151"/>
      <c r="P313" s="153"/>
      <c r="Q313" s="159"/>
      <c r="R313" s="151"/>
      <c r="S313" s="151"/>
      <c r="T313" s="28"/>
      <c r="U313" s="137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40"/>
      <c r="AY313" s="40"/>
      <c r="AZ313" s="40"/>
      <c r="BA313" s="28"/>
      <c r="BB313" s="28"/>
      <c r="BC313" s="40"/>
      <c r="BD313" s="40"/>
      <c r="BE313" s="40"/>
      <c r="BF313" s="40"/>
      <c r="BG313" s="40"/>
      <c r="BH313" s="40"/>
      <c r="BI313" s="41"/>
      <c r="BJ313" s="41"/>
      <c r="BK313" s="41"/>
      <c r="BL313" s="41"/>
      <c r="BM313" s="41"/>
      <c r="BN313" s="41"/>
      <c r="BO313" s="41"/>
      <c r="BP313" s="41"/>
      <c r="BQ313" s="41"/>
      <c r="BR313" s="40"/>
      <c r="BS313" s="40"/>
      <c r="BT313" s="40"/>
      <c r="BU313" s="41"/>
      <c r="BV313" s="41"/>
      <c r="BW313" s="41"/>
      <c r="BX313" s="41"/>
      <c r="BY313" s="41"/>
      <c r="BZ313" s="41"/>
      <c r="CA313" s="41"/>
      <c r="CB313" s="41"/>
      <c r="CC313" s="41"/>
      <c r="CD313" s="41"/>
      <c r="CE313" s="41"/>
      <c r="CF313" s="41"/>
      <c r="CG313" s="28"/>
      <c r="CH313" s="28"/>
      <c r="CI313" s="41"/>
      <c r="CJ313" s="27"/>
      <c r="CK313" s="27"/>
      <c r="CL313" s="27"/>
      <c r="CM313" s="27"/>
      <c r="CN313" s="27"/>
      <c r="CO313" s="27"/>
      <c r="CP313" s="27"/>
      <c r="CQ313" s="27"/>
      <c r="CR313" s="27"/>
      <c r="CS313" s="27"/>
      <c r="CT313" s="27"/>
      <c r="CU313" s="27"/>
      <c r="CV313" s="27"/>
      <c r="CW313" s="27"/>
      <c r="CX313" s="27"/>
      <c r="CY313" s="27"/>
      <c r="DW313" s="7"/>
      <c r="ED313" s="10">
        <f t="shared" ca="1" si="431"/>
        <v>35</v>
      </c>
    </row>
    <row r="314" spans="1:134" x14ac:dyDescent="0.2">
      <c r="A314" s="79"/>
      <c r="B314" s="28"/>
      <c r="C314" s="41"/>
      <c r="D314" s="40"/>
      <c r="E314" s="41"/>
      <c r="F314" s="40"/>
      <c r="M314" s="151"/>
      <c r="N314" s="151"/>
      <c r="P314" s="153"/>
      <c r="Q314" s="159"/>
      <c r="R314" s="151"/>
      <c r="S314" s="151"/>
      <c r="T314" s="28"/>
      <c r="U314" s="137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28"/>
      <c r="BB314" s="28"/>
      <c r="BC314" s="40"/>
      <c r="BD314" s="40"/>
      <c r="BE314" s="40"/>
      <c r="BF314" s="40"/>
      <c r="BG314" s="40"/>
      <c r="BH314" s="40"/>
      <c r="BI314" s="41"/>
      <c r="BJ314" s="41"/>
      <c r="BK314" s="41"/>
      <c r="BL314" s="41"/>
      <c r="BM314" s="41"/>
      <c r="BN314" s="41"/>
      <c r="BO314" s="41"/>
      <c r="BP314" s="41"/>
      <c r="BQ314" s="41"/>
      <c r="BR314" s="40"/>
      <c r="BS314" s="40"/>
      <c r="BT314" s="40"/>
      <c r="BU314" s="41"/>
      <c r="BV314" s="41"/>
      <c r="BW314" s="41"/>
      <c r="BX314" s="41"/>
      <c r="BY314" s="41"/>
      <c r="BZ314" s="41"/>
      <c r="CA314" s="41"/>
      <c r="CB314" s="41"/>
      <c r="CC314" s="41"/>
      <c r="CD314" s="41"/>
      <c r="CE314" s="41"/>
      <c r="CF314" s="41"/>
      <c r="CG314" s="28"/>
      <c r="CH314" s="28"/>
      <c r="CI314" s="41"/>
      <c r="CJ314" s="27"/>
      <c r="CK314" s="27"/>
      <c r="CL314" s="27"/>
      <c r="CM314" s="27"/>
      <c r="CN314" s="27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DW314" s="7"/>
      <c r="ED314" s="10">
        <f t="shared" ca="1" si="431"/>
        <v>27</v>
      </c>
    </row>
    <row r="315" spans="1:134" x14ac:dyDescent="0.2">
      <c r="A315" s="79"/>
      <c r="B315" s="28"/>
      <c r="C315" s="41"/>
      <c r="D315" s="40"/>
      <c r="E315" s="41"/>
      <c r="F315" s="40"/>
      <c r="M315" s="151"/>
      <c r="N315" s="151"/>
      <c r="P315" s="153"/>
      <c r="Q315" s="159"/>
      <c r="R315" s="151"/>
      <c r="S315" s="151"/>
      <c r="T315" s="28"/>
      <c r="U315" s="137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40"/>
      <c r="AY315" s="40"/>
      <c r="AZ315" s="40"/>
      <c r="BA315" s="28"/>
      <c r="BB315" s="28"/>
      <c r="BC315" s="40"/>
      <c r="BD315" s="40"/>
      <c r="BE315" s="40"/>
      <c r="BF315" s="40"/>
      <c r="BG315" s="40"/>
      <c r="BH315" s="40"/>
      <c r="BI315" s="41"/>
      <c r="BJ315" s="41"/>
      <c r="BK315" s="41"/>
      <c r="BL315" s="41"/>
      <c r="BM315" s="41"/>
      <c r="BN315" s="41"/>
      <c r="BO315" s="41"/>
      <c r="BP315" s="41"/>
      <c r="BQ315" s="41"/>
      <c r="BR315" s="40"/>
      <c r="BS315" s="40"/>
      <c r="BT315" s="40"/>
      <c r="BU315" s="41"/>
      <c r="BV315" s="41"/>
      <c r="BW315" s="41"/>
      <c r="BX315" s="41"/>
      <c r="BY315" s="41"/>
      <c r="BZ315" s="41"/>
      <c r="CA315" s="41"/>
      <c r="CB315" s="41"/>
      <c r="CC315" s="41"/>
      <c r="CD315" s="41"/>
      <c r="CE315" s="41"/>
      <c r="CF315" s="41"/>
      <c r="CG315" s="28"/>
      <c r="CH315" s="28"/>
      <c r="CI315" s="41"/>
      <c r="CJ315" s="27"/>
      <c r="CK315" s="27"/>
      <c r="CL315" s="27"/>
      <c r="CM315" s="27"/>
      <c r="CN315" s="27"/>
      <c r="CO315" s="27"/>
      <c r="CP315" s="27"/>
      <c r="CQ315" s="27"/>
      <c r="CR315" s="27"/>
      <c r="CS315" s="27"/>
      <c r="CT315" s="27"/>
      <c r="CU315" s="27"/>
      <c r="CV315" s="27"/>
      <c r="CW315" s="27"/>
      <c r="CX315" s="27"/>
      <c r="CY315" s="27"/>
      <c r="DW315" s="7"/>
      <c r="ED315" s="10">
        <f t="shared" ca="1" si="431"/>
        <v>22</v>
      </c>
    </row>
    <row r="316" spans="1:134" x14ac:dyDescent="0.2">
      <c r="A316" s="79"/>
      <c r="B316" s="28"/>
      <c r="C316" s="41"/>
      <c r="D316" s="40"/>
      <c r="E316" s="41"/>
      <c r="F316" s="40"/>
      <c r="M316" s="151"/>
      <c r="N316" s="151"/>
      <c r="P316" s="153"/>
      <c r="Q316" s="159"/>
      <c r="R316" s="151"/>
      <c r="S316" s="151"/>
      <c r="T316" s="28"/>
      <c r="U316" s="137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40"/>
      <c r="AY316" s="40"/>
      <c r="AZ316" s="40"/>
      <c r="BA316" s="28"/>
      <c r="BB316" s="28"/>
      <c r="BC316" s="40"/>
      <c r="BD316" s="40"/>
      <c r="BE316" s="40"/>
      <c r="BF316" s="40"/>
      <c r="BG316" s="40"/>
      <c r="BH316" s="40"/>
      <c r="BI316" s="41"/>
      <c r="BJ316" s="41"/>
      <c r="BK316" s="41"/>
      <c r="BL316" s="41"/>
      <c r="BM316" s="41"/>
      <c r="BN316" s="41"/>
      <c r="BO316" s="41"/>
      <c r="BP316" s="41"/>
      <c r="BQ316" s="41"/>
      <c r="BR316" s="40"/>
      <c r="BS316" s="40"/>
      <c r="BT316" s="40"/>
      <c r="BU316" s="41"/>
      <c r="BV316" s="41"/>
      <c r="BW316" s="41"/>
      <c r="BX316" s="41"/>
      <c r="BY316" s="41"/>
      <c r="BZ316" s="41"/>
      <c r="CA316" s="41"/>
      <c r="CB316" s="41"/>
      <c r="CC316" s="41"/>
      <c r="CD316" s="41"/>
      <c r="CE316" s="41"/>
      <c r="CF316" s="41"/>
      <c r="CG316" s="28"/>
      <c r="CH316" s="28"/>
      <c r="CI316" s="41"/>
      <c r="CJ316" s="27"/>
      <c r="CK316" s="27"/>
      <c r="CL316" s="27"/>
      <c r="CM316" s="27"/>
      <c r="CN316" s="27"/>
      <c r="CO316" s="27"/>
      <c r="CP316" s="27"/>
      <c r="CQ316" s="27"/>
      <c r="CR316" s="27"/>
      <c r="CS316" s="27"/>
      <c r="CT316" s="27"/>
      <c r="CU316" s="27"/>
      <c r="CV316" s="27"/>
      <c r="CW316" s="27"/>
      <c r="CX316" s="27"/>
      <c r="CY316" s="27"/>
      <c r="DW316" s="7"/>
      <c r="ED316" s="10">
        <f t="shared" ca="1" si="431"/>
        <v>24</v>
      </c>
    </row>
    <row r="317" spans="1:134" x14ac:dyDescent="0.2">
      <c r="A317" s="79"/>
      <c r="B317" s="28"/>
      <c r="C317" s="41"/>
      <c r="D317" s="40"/>
      <c r="E317" s="41"/>
      <c r="F317" s="40"/>
      <c r="M317" s="151"/>
      <c r="N317" s="151"/>
      <c r="P317" s="153"/>
      <c r="Q317" s="159"/>
      <c r="R317" s="151"/>
      <c r="S317" s="151"/>
      <c r="T317" s="28"/>
      <c r="U317" s="137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 s="28"/>
      <c r="BB317" s="28"/>
      <c r="BC317" s="40"/>
      <c r="BD317" s="40"/>
      <c r="BE317" s="40"/>
      <c r="BF317" s="40"/>
      <c r="BG317" s="40"/>
      <c r="BH317" s="40"/>
      <c r="BI317" s="41"/>
      <c r="BJ317" s="41"/>
      <c r="BK317" s="41"/>
      <c r="BL317" s="41"/>
      <c r="BM317" s="41"/>
      <c r="BN317" s="41"/>
      <c r="BO317" s="41"/>
      <c r="BP317" s="41"/>
      <c r="BQ317" s="41"/>
      <c r="BR317" s="40"/>
      <c r="BS317" s="40"/>
      <c r="BT317" s="40"/>
      <c r="BU317" s="41"/>
      <c r="BV317" s="41"/>
      <c r="BW317" s="41"/>
      <c r="BX317" s="41"/>
      <c r="BY317" s="41"/>
      <c r="BZ317" s="41"/>
      <c r="CA317" s="41"/>
      <c r="CB317" s="41"/>
      <c r="CC317" s="41"/>
      <c r="CD317" s="41"/>
      <c r="CE317" s="41"/>
      <c r="CF317" s="41"/>
      <c r="CG317" s="28"/>
      <c r="CH317" s="28"/>
      <c r="CI317" s="41"/>
      <c r="CJ317" s="27"/>
      <c r="CK317" s="27"/>
      <c r="CL317" s="27"/>
      <c r="CM317" s="27"/>
      <c r="CN317" s="27"/>
      <c r="CO317" s="27"/>
      <c r="CP317" s="27"/>
      <c r="CQ317" s="27"/>
      <c r="CR317" s="27"/>
      <c r="CS317" s="27"/>
      <c r="CT317" s="27"/>
      <c r="CU317" s="27"/>
      <c r="CV317" s="27"/>
      <c r="CW317" s="27"/>
      <c r="CX317" s="27"/>
      <c r="CY317" s="27"/>
      <c r="DW317" s="7"/>
      <c r="ED317" s="10">
        <f t="shared" ca="1" si="431"/>
        <v>34</v>
      </c>
    </row>
    <row r="318" spans="1:134" x14ac:dyDescent="0.2">
      <c r="A318" s="79"/>
      <c r="B318" s="28"/>
      <c r="C318" s="41"/>
      <c r="D318" s="40"/>
      <c r="E318" s="41"/>
      <c r="F318" s="40"/>
      <c r="M318" s="151"/>
      <c r="N318" s="151"/>
      <c r="P318" s="153"/>
      <c r="Q318" s="159"/>
      <c r="R318" s="151"/>
      <c r="S318" s="151"/>
      <c r="T318" s="28"/>
      <c r="U318" s="137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40"/>
      <c r="AV318" s="40"/>
      <c r="AW318" s="40"/>
      <c r="AX318" s="40"/>
      <c r="AY318" s="40"/>
      <c r="AZ318" s="40"/>
      <c r="BA318" s="28"/>
      <c r="BB318" s="28"/>
      <c r="BC318" s="40"/>
      <c r="BD318" s="40"/>
      <c r="BE318" s="40"/>
      <c r="BF318" s="40"/>
      <c r="BG318" s="40"/>
      <c r="BH318" s="40"/>
      <c r="BI318" s="40"/>
      <c r="BJ318" s="40"/>
      <c r="BK318" s="40"/>
      <c r="BL318" s="40"/>
      <c r="BM318" s="40"/>
      <c r="BN318" s="40"/>
      <c r="BO318" s="40"/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40"/>
      <c r="CA318" s="40"/>
      <c r="CB318" s="40"/>
      <c r="CC318" s="40"/>
      <c r="CD318" s="40"/>
      <c r="CE318" s="40"/>
      <c r="CF318" s="40"/>
      <c r="CG318" s="28"/>
      <c r="CH318" s="28"/>
      <c r="CI318" s="41"/>
      <c r="CJ318" s="27"/>
      <c r="CK318" s="27"/>
      <c r="CL318" s="27"/>
      <c r="CM318" s="27"/>
      <c r="CN318" s="27"/>
      <c r="CO318" s="27"/>
      <c r="CP318" s="27"/>
      <c r="CQ318" s="27"/>
      <c r="CR318" s="27"/>
      <c r="CS318" s="27"/>
      <c r="CT318" s="27"/>
      <c r="CU318" s="27"/>
      <c r="CV318" s="27"/>
      <c r="CW318" s="27"/>
      <c r="CX318" s="27"/>
      <c r="CY318" s="27"/>
      <c r="DW318" s="7"/>
      <c r="ED318" s="10">
        <f t="shared" ca="1" si="431"/>
        <v>16</v>
      </c>
    </row>
    <row r="319" spans="1:134" x14ac:dyDescent="0.2">
      <c r="A319" s="79"/>
      <c r="B319" s="28"/>
      <c r="C319" s="41"/>
      <c r="D319" s="40"/>
      <c r="E319" s="41"/>
      <c r="F319" s="40"/>
      <c r="M319" s="151"/>
      <c r="N319" s="151"/>
      <c r="P319" s="153"/>
      <c r="Q319" s="159"/>
      <c r="R319" s="151"/>
      <c r="S319" s="151"/>
      <c r="T319" s="28"/>
      <c r="U319" s="137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40"/>
      <c r="AR319" s="40"/>
      <c r="AS319" s="40"/>
      <c r="AT319" s="40"/>
      <c r="AU319" s="40"/>
      <c r="AV319" s="40"/>
      <c r="AW319" s="40"/>
      <c r="AX319" s="40"/>
      <c r="AY319" s="40"/>
      <c r="AZ319" s="40"/>
      <c r="BA319" s="28"/>
      <c r="BB319" s="28"/>
      <c r="BC319" s="40"/>
      <c r="BD319" s="40"/>
      <c r="BE319" s="40"/>
      <c r="BF319" s="40"/>
      <c r="BG319" s="40"/>
      <c r="BH319" s="40"/>
      <c r="BI319" s="40"/>
      <c r="BJ319" s="40"/>
      <c r="BK319" s="40"/>
      <c r="BL319" s="40"/>
      <c r="BM319" s="40"/>
      <c r="BN319" s="40"/>
      <c r="BO319" s="40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40"/>
      <c r="CA319" s="40"/>
      <c r="CB319" s="40"/>
      <c r="CC319" s="40"/>
      <c r="CD319" s="40"/>
      <c r="CE319" s="40"/>
      <c r="CF319" s="40"/>
      <c r="CG319" s="28"/>
      <c r="CH319" s="28"/>
      <c r="CI319" s="41"/>
      <c r="CJ319" s="27"/>
      <c r="CK319" s="27"/>
      <c r="CL319" s="27"/>
      <c r="CM319" s="27"/>
      <c r="CN319" s="27"/>
      <c r="CO319" s="27"/>
      <c r="CP319" s="27"/>
      <c r="CQ319" s="27"/>
      <c r="CR319" s="27"/>
      <c r="CS319" s="27"/>
      <c r="CT319" s="27"/>
      <c r="CU319" s="27"/>
      <c r="CV319" s="27"/>
      <c r="CW319" s="27"/>
      <c r="CX319" s="27"/>
      <c r="CY319" s="27"/>
      <c r="DW319" s="7"/>
      <c r="ED319" s="10">
        <f t="shared" ca="1" si="431"/>
        <v>27</v>
      </c>
    </row>
    <row r="320" spans="1:134" x14ac:dyDescent="0.2">
      <c r="A320" s="79"/>
      <c r="B320" s="28"/>
      <c r="C320" s="41"/>
      <c r="D320" s="40"/>
      <c r="E320" s="41"/>
      <c r="F320" s="40"/>
      <c r="M320" s="151"/>
      <c r="N320" s="151"/>
      <c r="P320" s="153"/>
      <c r="Q320" s="159"/>
      <c r="R320" s="151"/>
      <c r="S320" s="151"/>
      <c r="T320" s="28"/>
      <c r="U320" s="137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40"/>
      <c r="AV320" s="40"/>
      <c r="AW320" s="40"/>
      <c r="AX320" s="40"/>
      <c r="AY320" s="40"/>
      <c r="AZ320" s="40"/>
      <c r="BA320" s="28"/>
      <c r="BB320" s="28"/>
      <c r="BC320" s="40"/>
      <c r="BD320" s="40"/>
      <c r="BE320" s="40"/>
      <c r="BF320" s="40"/>
      <c r="BG320" s="40"/>
      <c r="BH320" s="40"/>
      <c r="BI320" s="40"/>
      <c r="BJ320" s="40"/>
      <c r="BK320" s="40"/>
      <c r="BL320" s="40"/>
      <c r="BM320" s="40"/>
      <c r="BN320" s="40"/>
      <c r="BO320" s="40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40"/>
      <c r="CA320" s="40"/>
      <c r="CB320" s="40"/>
      <c r="CC320" s="40"/>
      <c r="CD320" s="40"/>
      <c r="CE320" s="40"/>
      <c r="CF320" s="40"/>
      <c r="CG320" s="28"/>
      <c r="CH320" s="28"/>
      <c r="CI320" s="41"/>
      <c r="CJ320" s="27"/>
      <c r="CK320" s="27"/>
      <c r="CL320" s="27"/>
      <c r="CM320" s="27"/>
      <c r="CN320" s="27"/>
      <c r="CO320" s="27"/>
      <c r="CP320" s="27"/>
      <c r="CQ320" s="27"/>
      <c r="CR320" s="27"/>
      <c r="CS320" s="27"/>
      <c r="CT320" s="27"/>
      <c r="CU320" s="27"/>
      <c r="CV320" s="27"/>
      <c r="CW320" s="27"/>
      <c r="CX320" s="27"/>
      <c r="CY320" s="27"/>
      <c r="DW320" s="7"/>
      <c r="ED320" s="10">
        <f t="shared" ca="1" si="431"/>
        <v>7</v>
      </c>
    </row>
    <row r="321" spans="1:134" x14ac:dyDescent="0.2">
      <c r="A321" s="79"/>
      <c r="B321" s="28"/>
      <c r="C321" s="41"/>
      <c r="D321" s="40"/>
      <c r="E321" s="41"/>
      <c r="F321" s="40"/>
      <c r="M321" s="151"/>
      <c r="N321" s="151"/>
      <c r="P321" s="153"/>
      <c r="Q321" s="159"/>
      <c r="R321" s="151"/>
      <c r="S321" s="151"/>
      <c r="T321" s="28"/>
      <c r="U321" s="137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40"/>
      <c r="AR321" s="40"/>
      <c r="AS321" s="40"/>
      <c r="AT321" s="40"/>
      <c r="AU321" s="40"/>
      <c r="AV321" s="40"/>
      <c r="AW321" s="40"/>
      <c r="AX321" s="40"/>
      <c r="AY321" s="40"/>
      <c r="AZ321" s="40"/>
      <c r="BA321" s="28"/>
      <c r="BB321" s="28"/>
      <c r="BC321" s="40"/>
      <c r="BD321" s="40"/>
      <c r="BE321" s="40"/>
      <c r="BF321" s="40"/>
      <c r="BG321" s="40"/>
      <c r="BH321" s="40"/>
      <c r="BI321" s="40"/>
      <c r="BJ321" s="40"/>
      <c r="BK321" s="40"/>
      <c r="BL321" s="40"/>
      <c r="BM321" s="40"/>
      <c r="BN321" s="40"/>
      <c r="BO321" s="40"/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40"/>
      <c r="CA321" s="40"/>
      <c r="CB321" s="40"/>
      <c r="CC321" s="40"/>
      <c r="CD321" s="40"/>
      <c r="CE321" s="40"/>
      <c r="CF321" s="40"/>
      <c r="CG321" s="28"/>
      <c r="CH321" s="28"/>
      <c r="CI321" s="41"/>
      <c r="CJ321" s="27"/>
      <c r="CK321" s="27"/>
      <c r="CL321" s="27"/>
      <c r="CM321" s="27"/>
      <c r="CN321" s="27"/>
      <c r="CO321" s="27"/>
      <c r="CP321" s="27"/>
      <c r="CQ321" s="27"/>
      <c r="CR321" s="27"/>
      <c r="CS321" s="27"/>
      <c r="CT321" s="27"/>
      <c r="CU321" s="27"/>
      <c r="CV321" s="27"/>
      <c r="CW321" s="27"/>
      <c r="CX321" s="27"/>
      <c r="CY321" s="27"/>
      <c r="DW321" s="7"/>
      <c r="ED321" s="10">
        <f t="shared" ca="1" si="431"/>
        <v>8</v>
      </c>
    </row>
    <row r="322" spans="1:134" x14ac:dyDescent="0.2">
      <c r="A322" s="79"/>
      <c r="B322" s="28"/>
      <c r="C322" s="41"/>
      <c r="D322" s="40"/>
      <c r="E322" s="41"/>
      <c r="F322" s="40"/>
      <c r="M322" s="151"/>
      <c r="N322" s="151"/>
      <c r="P322" s="153"/>
      <c r="Q322" s="159"/>
      <c r="R322" s="151"/>
      <c r="S322" s="151"/>
      <c r="T322" s="28"/>
      <c r="U322" s="137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28"/>
      <c r="BB322" s="28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28"/>
      <c r="CH322" s="28"/>
      <c r="CI322" s="41"/>
      <c r="CJ322" s="27"/>
      <c r="CK322" s="27"/>
      <c r="CL322" s="27"/>
      <c r="CM322" s="27"/>
      <c r="CN322" s="27"/>
      <c r="CO322" s="27"/>
      <c r="CP322" s="27"/>
      <c r="CQ322" s="27"/>
      <c r="CR322" s="27"/>
      <c r="CS322" s="27"/>
      <c r="CT322" s="27"/>
      <c r="CU322" s="27"/>
      <c r="CV322" s="27"/>
      <c r="CW322" s="27"/>
      <c r="CX322" s="27"/>
      <c r="CY322" s="27"/>
      <c r="DW322" s="7"/>
      <c r="ED322" s="10">
        <f t="shared" ca="1" si="431"/>
        <v>32</v>
      </c>
    </row>
    <row r="323" spans="1:134" x14ac:dyDescent="0.2">
      <c r="A323" s="79"/>
      <c r="B323" s="28"/>
      <c r="C323" s="41"/>
      <c r="D323" s="40"/>
      <c r="E323" s="41"/>
      <c r="F323" s="40"/>
      <c r="M323" s="151"/>
      <c r="N323" s="151"/>
      <c r="P323" s="153"/>
      <c r="Q323" s="159"/>
      <c r="R323" s="151"/>
      <c r="S323" s="151"/>
      <c r="T323" s="28"/>
      <c r="U323" s="137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28"/>
      <c r="BB323" s="28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28"/>
      <c r="CH323" s="28"/>
      <c r="CI323" s="41"/>
      <c r="CJ323" s="27"/>
      <c r="CK323" s="27"/>
      <c r="CL323" s="27"/>
      <c r="CM323" s="27"/>
      <c r="CN323" s="27"/>
      <c r="CO323" s="27"/>
      <c r="CP323" s="27"/>
      <c r="CQ323" s="27"/>
      <c r="CR323" s="27"/>
      <c r="CS323" s="27"/>
      <c r="CT323" s="27"/>
      <c r="CU323" s="27"/>
      <c r="CV323" s="27"/>
      <c r="CW323" s="27"/>
      <c r="CX323" s="27"/>
      <c r="CY323" s="27"/>
      <c r="DW323" s="7"/>
      <c r="ED323" s="10">
        <f t="shared" ca="1" si="431"/>
        <v>3</v>
      </c>
    </row>
    <row r="324" spans="1:134" x14ac:dyDescent="0.2">
      <c r="A324" s="79"/>
      <c r="B324" s="28"/>
      <c r="C324" s="41"/>
      <c r="D324" s="40"/>
      <c r="E324" s="41"/>
      <c r="F324" s="40"/>
      <c r="M324" s="151"/>
      <c r="N324" s="151"/>
      <c r="P324" s="153"/>
      <c r="Q324" s="159"/>
      <c r="R324" s="151"/>
      <c r="S324" s="151"/>
      <c r="T324" s="28"/>
      <c r="U324" s="137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28"/>
      <c r="BB324" s="28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28"/>
      <c r="CH324" s="28"/>
      <c r="CI324" s="41"/>
      <c r="CJ324" s="27"/>
      <c r="CK324" s="27"/>
      <c r="CL324" s="27"/>
      <c r="CM324" s="27"/>
      <c r="CN324" s="27"/>
      <c r="CO324" s="27"/>
      <c r="CP324" s="27"/>
      <c r="CQ324" s="27"/>
      <c r="CR324" s="27"/>
      <c r="CS324" s="27"/>
      <c r="CT324" s="27"/>
      <c r="CU324" s="27"/>
      <c r="CV324" s="27"/>
      <c r="CW324" s="27"/>
      <c r="CX324" s="27"/>
      <c r="CY324" s="27"/>
      <c r="DW324" s="7"/>
      <c r="ED324" s="10">
        <f t="shared" ca="1" si="431"/>
        <v>1</v>
      </c>
    </row>
    <row r="325" spans="1:134" x14ac:dyDescent="0.2">
      <c r="A325" s="79"/>
      <c r="B325" s="28"/>
      <c r="C325" s="41"/>
      <c r="D325" s="40"/>
      <c r="E325" s="41"/>
      <c r="F325" s="40"/>
      <c r="M325" s="151"/>
      <c r="N325" s="151"/>
      <c r="P325" s="153"/>
      <c r="Q325" s="159"/>
      <c r="R325" s="151"/>
      <c r="S325" s="151"/>
      <c r="T325" s="28"/>
      <c r="U325" s="137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28"/>
      <c r="BB325" s="28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28"/>
      <c r="CH325" s="28"/>
      <c r="CI325" s="41"/>
      <c r="CJ325" s="27"/>
      <c r="CK325" s="27"/>
      <c r="CL325" s="27"/>
      <c r="CM325" s="27"/>
      <c r="CN325" s="27"/>
      <c r="CO325" s="27"/>
      <c r="CP325" s="27"/>
      <c r="CQ325" s="27"/>
      <c r="CR325" s="27"/>
      <c r="CS325" s="27"/>
      <c r="CT325" s="27"/>
      <c r="CU325" s="27"/>
      <c r="CV325" s="27"/>
      <c r="CW325" s="27"/>
      <c r="CX325" s="27"/>
      <c r="CY325" s="27"/>
      <c r="DW325" s="7"/>
      <c r="ED325" s="10">
        <f t="shared" ref="ED325:ED388" ca="1" si="432">IF($A$2="no",INT(RAND()*36+1),INT(RAND()*37))</f>
        <v>0</v>
      </c>
    </row>
    <row r="326" spans="1:134" x14ac:dyDescent="0.2">
      <c r="A326" s="79"/>
      <c r="B326" s="28"/>
      <c r="C326" s="41"/>
      <c r="D326" s="40"/>
      <c r="E326" s="41"/>
      <c r="F326" s="40"/>
      <c r="M326" s="151"/>
      <c r="N326" s="151"/>
      <c r="P326" s="153"/>
      <c r="Q326" s="159"/>
      <c r="R326" s="151"/>
      <c r="S326" s="151"/>
      <c r="T326" s="28"/>
      <c r="U326" s="137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28"/>
      <c r="BB326" s="28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28"/>
      <c r="CH326" s="28"/>
      <c r="CI326" s="41"/>
      <c r="CJ326" s="27"/>
      <c r="CK326" s="27"/>
      <c r="CL326" s="27"/>
      <c r="CM326" s="27"/>
      <c r="CN326" s="27"/>
      <c r="CO326" s="27"/>
      <c r="CP326" s="27"/>
      <c r="CQ326" s="27"/>
      <c r="CR326" s="27"/>
      <c r="CS326" s="27"/>
      <c r="CT326" s="27"/>
      <c r="CU326" s="27"/>
      <c r="CV326" s="27"/>
      <c r="CW326" s="27"/>
      <c r="CX326" s="27"/>
      <c r="CY326" s="27"/>
      <c r="DW326" s="7"/>
      <c r="ED326" s="10">
        <f t="shared" ca="1" si="432"/>
        <v>35</v>
      </c>
    </row>
    <row r="327" spans="1:134" x14ac:dyDescent="0.2">
      <c r="A327" s="79"/>
      <c r="B327" s="28"/>
      <c r="C327" s="41"/>
      <c r="D327" s="40"/>
      <c r="E327" s="41"/>
      <c r="F327" s="40"/>
      <c r="M327" s="151"/>
      <c r="N327" s="151"/>
      <c r="P327" s="153"/>
      <c r="Q327" s="159"/>
      <c r="R327" s="151"/>
      <c r="S327" s="151"/>
      <c r="T327" s="28"/>
      <c r="U327" s="137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28"/>
      <c r="BB327" s="28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28"/>
      <c r="CH327" s="28"/>
      <c r="CI327" s="41"/>
      <c r="CJ327" s="27"/>
      <c r="CK327" s="27"/>
      <c r="CL327" s="27"/>
      <c r="CM327" s="27"/>
      <c r="CN327" s="27"/>
      <c r="CO327" s="27"/>
      <c r="CP327" s="27"/>
      <c r="CQ327" s="27"/>
      <c r="CR327" s="27"/>
      <c r="CS327" s="27"/>
      <c r="CT327" s="27"/>
      <c r="CU327" s="27"/>
      <c r="CV327" s="27"/>
      <c r="CW327" s="27"/>
      <c r="CX327" s="27"/>
      <c r="CY327" s="27"/>
      <c r="DW327" s="7"/>
      <c r="ED327" s="10">
        <f t="shared" ca="1" si="432"/>
        <v>1</v>
      </c>
    </row>
    <row r="328" spans="1:134" x14ac:dyDescent="0.2">
      <c r="A328" s="79"/>
      <c r="B328" s="28"/>
      <c r="C328" s="41"/>
      <c r="D328" s="40"/>
      <c r="E328" s="41"/>
      <c r="F328" s="40"/>
      <c r="M328" s="151"/>
      <c r="N328" s="151"/>
      <c r="P328" s="153"/>
      <c r="Q328" s="159"/>
      <c r="R328" s="151"/>
      <c r="S328" s="151"/>
      <c r="T328" s="28"/>
      <c r="U328" s="137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28"/>
      <c r="BB328" s="28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28"/>
      <c r="CH328" s="28"/>
      <c r="CI328" s="41"/>
      <c r="CJ328" s="27"/>
      <c r="CK328" s="27"/>
      <c r="CL328" s="27"/>
      <c r="CM328" s="27"/>
      <c r="CN328" s="27"/>
      <c r="CO328" s="27"/>
      <c r="CP328" s="27"/>
      <c r="CQ328" s="27"/>
      <c r="CR328" s="27"/>
      <c r="CS328" s="27"/>
      <c r="CT328" s="27"/>
      <c r="CU328" s="27"/>
      <c r="CV328" s="27"/>
      <c r="CW328" s="27"/>
      <c r="CX328" s="27"/>
      <c r="CY328" s="27"/>
      <c r="DW328" s="7"/>
      <c r="ED328" s="10">
        <f t="shared" ca="1" si="432"/>
        <v>33</v>
      </c>
    </row>
    <row r="329" spans="1:134" x14ac:dyDescent="0.2">
      <c r="A329" s="79"/>
      <c r="B329" s="28"/>
      <c r="C329" s="41"/>
      <c r="D329" s="40"/>
      <c r="E329" s="41"/>
      <c r="F329" s="40"/>
      <c r="M329" s="151"/>
      <c r="N329" s="151"/>
      <c r="P329" s="153"/>
      <c r="Q329" s="159"/>
      <c r="R329" s="151"/>
      <c r="S329" s="151"/>
      <c r="T329" s="28"/>
      <c r="U329" s="137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28"/>
      <c r="BB329" s="28"/>
      <c r="BC329" s="40"/>
      <c r="BD329" s="40"/>
      <c r="BE329" s="40"/>
      <c r="BF329" s="40"/>
      <c r="BG329" s="40"/>
      <c r="BH329" s="40"/>
      <c r="BI329" s="41"/>
      <c r="BJ329" s="41"/>
      <c r="BK329" s="41"/>
      <c r="BL329" s="41"/>
      <c r="BM329" s="41"/>
      <c r="BN329" s="41"/>
      <c r="BO329" s="41"/>
      <c r="BP329" s="41"/>
      <c r="BQ329" s="41"/>
      <c r="BR329" s="40"/>
      <c r="BS329" s="40"/>
      <c r="BT329" s="40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28"/>
      <c r="CH329" s="28"/>
      <c r="CI329" s="41"/>
      <c r="CJ329" s="27"/>
      <c r="CK329" s="27"/>
      <c r="CL329" s="27"/>
      <c r="CM329" s="27"/>
      <c r="CN329" s="27"/>
      <c r="CO329" s="27"/>
      <c r="CP329" s="27"/>
      <c r="CQ329" s="27"/>
      <c r="CR329" s="27"/>
      <c r="CS329" s="27"/>
      <c r="CT329" s="27"/>
      <c r="CU329" s="27"/>
      <c r="CV329" s="27"/>
      <c r="CW329" s="27"/>
      <c r="CX329" s="27"/>
      <c r="CY329" s="27"/>
      <c r="DW329" s="7"/>
      <c r="ED329" s="10">
        <f t="shared" ca="1" si="432"/>
        <v>8</v>
      </c>
    </row>
    <row r="330" spans="1:134" x14ac:dyDescent="0.2">
      <c r="A330" s="79"/>
      <c r="B330" s="28"/>
      <c r="C330" s="41"/>
      <c r="D330" s="40"/>
      <c r="E330" s="41"/>
      <c r="F330" s="40"/>
      <c r="M330" s="151"/>
      <c r="N330" s="151"/>
      <c r="P330" s="153"/>
      <c r="Q330" s="159"/>
      <c r="R330" s="151"/>
      <c r="S330" s="151"/>
      <c r="T330" s="28"/>
      <c r="U330" s="137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28"/>
      <c r="BB330" s="28"/>
      <c r="BC330" s="40"/>
      <c r="BD330" s="40"/>
      <c r="BE330" s="40"/>
      <c r="BF330" s="40"/>
      <c r="BG330" s="40"/>
      <c r="BH330" s="40"/>
      <c r="BI330" s="41"/>
      <c r="BJ330" s="41"/>
      <c r="BK330" s="41"/>
      <c r="BL330" s="41"/>
      <c r="BM330" s="41"/>
      <c r="BN330" s="41"/>
      <c r="BO330" s="41"/>
      <c r="BP330" s="41"/>
      <c r="BQ330" s="41"/>
      <c r="BR330" s="40"/>
      <c r="BS330" s="40"/>
      <c r="BT330" s="40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28"/>
      <c r="CH330" s="28"/>
      <c r="CI330" s="41"/>
      <c r="CJ330" s="27"/>
      <c r="CK330" s="27"/>
      <c r="CL330" s="27"/>
      <c r="CM330" s="27"/>
      <c r="CN330" s="27"/>
      <c r="CO330" s="27"/>
      <c r="CP330" s="27"/>
      <c r="CQ330" s="27"/>
      <c r="CR330" s="27"/>
      <c r="CS330" s="27"/>
      <c r="CT330" s="27"/>
      <c r="CU330" s="27"/>
      <c r="CV330" s="27"/>
      <c r="CW330" s="27"/>
      <c r="CX330" s="27"/>
      <c r="CY330" s="27"/>
      <c r="DW330" s="7"/>
      <c r="ED330" s="10">
        <f t="shared" ca="1" si="432"/>
        <v>27</v>
      </c>
    </row>
    <row r="331" spans="1:134" x14ac:dyDescent="0.2">
      <c r="A331" s="79"/>
      <c r="B331" s="28"/>
      <c r="C331" s="41"/>
      <c r="D331" s="40"/>
      <c r="E331" s="41"/>
      <c r="F331" s="40"/>
      <c r="M331" s="151"/>
      <c r="N331" s="151"/>
      <c r="P331" s="153"/>
      <c r="Q331" s="159"/>
      <c r="R331" s="151"/>
      <c r="S331" s="151"/>
      <c r="T331" s="28"/>
      <c r="U331" s="137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40"/>
      <c r="AV331" s="40"/>
      <c r="AW331" s="40"/>
      <c r="AX331" s="40"/>
      <c r="AY331" s="40"/>
      <c r="AZ331" s="40"/>
      <c r="BA331" s="28"/>
      <c r="BB331" s="28"/>
      <c r="BC331" s="40"/>
      <c r="BD331" s="40"/>
      <c r="BE331" s="40"/>
      <c r="BF331" s="40"/>
      <c r="BG331" s="40"/>
      <c r="BH331" s="40"/>
      <c r="BI331" s="41"/>
      <c r="BJ331" s="41"/>
      <c r="BK331" s="41"/>
      <c r="BL331" s="41"/>
      <c r="BM331" s="41"/>
      <c r="BN331" s="41"/>
      <c r="BO331" s="41"/>
      <c r="BP331" s="41"/>
      <c r="BQ331" s="41"/>
      <c r="BR331" s="40"/>
      <c r="BS331" s="40"/>
      <c r="BT331" s="40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28"/>
      <c r="CH331" s="28"/>
      <c r="CI331" s="41"/>
      <c r="CJ331" s="27"/>
      <c r="CK331" s="27"/>
      <c r="CL331" s="27"/>
      <c r="CM331" s="27"/>
      <c r="CN331" s="27"/>
      <c r="CO331" s="27"/>
      <c r="CP331" s="27"/>
      <c r="CQ331" s="27"/>
      <c r="CR331" s="27"/>
      <c r="CS331" s="27"/>
      <c r="CT331" s="27"/>
      <c r="CU331" s="27"/>
      <c r="CV331" s="27"/>
      <c r="CW331" s="27"/>
      <c r="CX331" s="27"/>
      <c r="CY331" s="27"/>
      <c r="DW331" s="7"/>
      <c r="ED331" s="10">
        <f t="shared" ca="1" si="432"/>
        <v>19</v>
      </c>
    </row>
    <row r="332" spans="1:134" x14ac:dyDescent="0.2">
      <c r="A332" s="79"/>
      <c r="B332" s="28"/>
      <c r="C332" s="41"/>
      <c r="D332" s="40"/>
      <c r="E332" s="41"/>
      <c r="F332" s="40"/>
      <c r="M332" s="151"/>
      <c r="N332" s="151"/>
      <c r="P332" s="153"/>
      <c r="Q332" s="159"/>
      <c r="R332" s="151"/>
      <c r="S332" s="151"/>
      <c r="T332" s="28"/>
      <c r="U332" s="137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40"/>
      <c r="AR332" s="40"/>
      <c r="AS332" s="40"/>
      <c r="AT332" s="40"/>
      <c r="AU332" s="40"/>
      <c r="AV332" s="40"/>
      <c r="AW332" s="40"/>
      <c r="AX332" s="40"/>
      <c r="AY332" s="40"/>
      <c r="AZ332" s="40"/>
      <c r="BA332" s="28"/>
      <c r="BB332" s="28"/>
      <c r="BC332" s="40"/>
      <c r="BD332" s="40"/>
      <c r="BE332" s="40"/>
      <c r="BF332" s="40"/>
      <c r="BG332" s="40"/>
      <c r="BH332" s="40"/>
      <c r="BI332" s="41"/>
      <c r="BJ332" s="41"/>
      <c r="BK332" s="41"/>
      <c r="BL332" s="41"/>
      <c r="BM332" s="41"/>
      <c r="BN332" s="41"/>
      <c r="BO332" s="41"/>
      <c r="BP332" s="41"/>
      <c r="BQ332" s="41"/>
      <c r="BR332" s="40"/>
      <c r="BS332" s="40"/>
      <c r="BT332" s="40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28"/>
      <c r="CH332" s="28"/>
      <c r="CI332" s="41"/>
      <c r="CJ332" s="27"/>
      <c r="CK332" s="27"/>
      <c r="CL332" s="27"/>
      <c r="CM332" s="27"/>
      <c r="CN332" s="27"/>
      <c r="CO332" s="27"/>
      <c r="CP332" s="27"/>
      <c r="CQ332" s="27"/>
      <c r="CR332" s="27"/>
      <c r="CS332" s="27"/>
      <c r="CT332" s="27"/>
      <c r="CU332" s="27"/>
      <c r="CV332" s="27"/>
      <c r="CW332" s="27"/>
      <c r="CX332" s="27"/>
      <c r="CY332" s="27"/>
      <c r="DW332" s="7"/>
      <c r="ED332" s="10">
        <f t="shared" ca="1" si="432"/>
        <v>30</v>
      </c>
    </row>
    <row r="333" spans="1:134" x14ac:dyDescent="0.2">
      <c r="A333" s="79"/>
      <c r="B333" s="28"/>
      <c r="C333" s="41"/>
      <c r="D333" s="40"/>
      <c r="E333" s="41"/>
      <c r="F333" s="40"/>
      <c r="M333" s="151"/>
      <c r="N333" s="151"/>
      <c r="P333" s="153"/>
      <c r="Q333" s="159"/>
      <c r="R333" s="151"/>
      <c r="S333" s="151"/>
      <c r="T333" s="28"/>
      <c r="U333" s="137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28"/>
      <c r="BB333" s="28"/>
      <c r="BC333" s="40"/>
      <c r="BD333" s="40"/>
      <c r="BE333" s="40"/>
      <c r="BF333" s="40"/>
      <c r="BG333" s="40"/>
      <c r="BH333" s="40"/>
      <c r="BI333" s="41"/>
      <c r="BJ333" s="41"/>
      <c r="BK333" s="41"/>
      <c r="BL333" s="41"/>
      <c r="BM333" s="41"/>
      <c r="BN333" s="41"/>
      <c r="BO333" s="41"/>
      <c r="BP333" s="41"/>
      <c r="BQ333" s="41"/>
      <c r="BR333" s="40"/>
      <c r="BS333" s="40"/>
      <c r="BT333" s="40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28"/>
      <c r="CH333" s="28"/>
      <c r="CI333" s="41"/>
      <c r="CJ333" s="27"/>
      <c r="CK333" s="27"/>
      <c r="CL333" s="27"/>
      <c r="CM333" s="27"/>
      <c r="CN333" s="27"/>
      <c r="CO333" s="27"/>
      <c r="CP333" s="27"/>
      <c r="CQ333" s="27"/>
      <c r="CR333" s="27"/>
      <c r="CS333" s="27"/>
      <c r="CT333" s="27"/>
      <c r="CU333" s="27"/>
      <c r="CV333" s="27"/>
      <c r="CW333" s="27"/>
      <c r="CX333" s="27"/>
      <c r="CY333" s="27"/>
      <c r="DW333" s="7"/>
      <c r="ED333" s="10">
        <f t="shared" ca="1" si="432"/>
        <v>20</v>
      </c>
    </row>
    <row r="334" spans="1:134" x14ac:dyDescent="0.2">
      <c r="A334" s="79"/>
      <c r="B334" s="28"/>
      <c r="C334" s="41"/>
      <c r="D334" s="40"/>
      <c r="E334" s="41"/>
      <c r="F334" s="40"/>
      <c r="M334" s="151"/>
      <c r="N334" s="151"/>
      <c r="P334" s="153"/>
      <c r="Q334" s="159"/>
      <c r="R334" s="151"/>
      <c r="S334" s="151"/>
      <c r="T334" s="28"/>
      <c r="U334" s="137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28"/>
      <c r="BB334" s="28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28"/>
      <c r="CH334" s="28"/>
      <c r="CI334" s="41"/>
      <c r="CJ334" s="27"/>
      <c r="CK334" s="27"/>
      <c r="CL334" s="27"/>
      <c r="CM334" s="27"/>
      <c r="CN334" s="27"/>
      <c r="CO334" s="27"/>
      <c r="CP334" s="27"/>
      <c r="CQ334" s="27"/>
      <c r="CR334" s="27"/>
      <c r="CS334" s="27"/>
      <c r="CT334" s="27"/>
      <c r="CU334" s="27"/>
      <c r="CV334" s="27"/>
      <c r="CW334" s="27"/>
      <c r="CX334" s="27"/>
      <c r="CY334" s="27"/>
      <c r="DW334" s="7"/>
      <c r="ED334" s="10">
        <f t="shared" ca="1" si="432"/>
        <v>26</v>
      </c>
    </row>
    <row r="335" spans="1:134" x14ac:dyDescent="0.2">
      <c r="A335" s="79"/>
      <c r="B335" s="28"/>
      <c r="C335" s="41"/>
      <c r="D335" s="40"/>
      <c r="E335" s="41"/>
      <c r="F335" s="40"/>
      <c r="M335" s="151"/>
      <c r="N335" s="151"/>
      <c r="P335" s="153"/>
      <c r="Q335" s="159"/>
      <c r="R335" s="151"/>
      <c r="S335" s="151"/>
      <c r="T335" s="28"/>
      <c r="U335" s="137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28"/>
      <c r="BB335" s="28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28"/>
      <c r="CH335" s="28"/>
      <c r="CI335" s="41"/>
      <c r="CJ335" s="27"/>
      <c r="CK335" s="27"/>
      <c r="CL335" s="27"/>
      <c r="CM335" s="27"/>
      <c r="CN335" s="27"/>
      <c r="CO335" s="27"/>
      <c r="CP335" s="27"/>
      <c r="CQ335" s="27"/>
      <c r="CR335" s="27"/>
      <c r="CS335" s="27"/>
      <c r="CT335" s="27"/>
      <c r="CU335" s="27"/>
      <c r="CV335" s="27"/>
      <c r="CW335" s="27"/>
      <c r="CX335" s="27"/>
      <c r="CY335" s="27"/>
      <c r="DW335" s="7"/>
      <c r="ED335" s="10">
        <f t="shared" ca="1" si="432"/>
        <v>12</v>
      </c>
    </row>
    <row r="336" spans="1:134" x14ac:dyDescent="0.2">
      <c r="A336" s="79"/>
      <c r="B336" s="28"/>
      <c r="C336" s="41"/>
      <c r="D336" s="40"/>
      <c r="E336" s="41"/>
      <c r="F336" s="40"/>
      <c r="M336" s="151"/>
      <c r="N336" s="151"/>
      <c r="P336" s="153"/>
      <c r="Q336" s="159"/>
      <c r="R336" s="151"/>
      <c r="S336" s="151"/>
      <c r="T336" s="28"/>
      <c r="U336" s="137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28"/>
      <c r="BB336" s="28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28"/>
      <c r="CH336" s="28"/>
      <c r="CI336" s="41"/>
      <c r="CJ336" s="27"/>
      <c r="CK336" s="27"/>
      <c r="CL336" s="27"/>
      <c r="CM336" s="27"/>
      <c r="CN336" s="27"/>
      <c r="CO336" s="27"/>
      <c r="CP336" s="27"/>
      <c r="CQ336" s="27"/>
      <c r="CR336" s="27"/>
      <c r="CS336" s="27"/>
      <c r="CT336" s="27"/>
      <c r="CU336" s="27"/>
      <c r="CV336" s="27"/>
      <c r="CW336" s="27"/>
      <c r="CX336" s="27"/>
      <c r="CY336" s="27"/>
      <c r="DW336" s="7"/>
      <c r="ED336" s="10">
        <f t="shared" ca="1" si="432"/>
        <v>7</v>
      </c>
    </row>
    <row r="337" spans="1:134" x14ac:dyDescent="0.2">
      <c r="A337" s="79"/>
      <c r="B337" s="28"/>
      <c r="C337" s="41"/>
      <c r="D337" s="40"/>
      <c r="E337" s="41"/>
      <c r="F337" s="40"/>
      <c r="M337" s="151"/>
      <c r="N337" s="151"/>
      <c r="P337" s="153"/>
      <c r="Q337" s="159"/>
      <c r="R337" s="151"/>
      <c r="S337" s="151"/>
      <c r="T337" s="28"/>
      <c r="U337" s="137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28"/>
      <c r="BB337" s="28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28"/>
      <c r="CH337" s="28"/>
      <c r="CI337" s="41"/>
      <c r="CJ337" s="27"/>
      <c r="CK337" s="27"/>
      <c r="CL337" s="27"/>
      <c r="CM337" s="27"/>
      <c r="CN337" s="27"/>
      <c r="CO337" s="27"/>
      <c r="CP337" s="27"/>
      <c r="CQ337" s="27"/>
      <c r="CR337" s="27"/>
      <c r="CS337" s="27"/>
      <c r="CT337" s="27"/>
      <c r="CU337" s="27"/>
      <c r="CV337" s="27"/>
      <c r="CW337" s="27"/>
      <c r="CX337" s="27"/>
      <c r="CY337" s="27"/>
      <c r="DW337" s="7"/>
      <c r="ED337" s="10">
        <f t="shared" ca="1" si="432"/>
        <v>25</v>
      </c>
    </row>
    <row r="338" spans="1:134" x14ac:dyDescent="0.2">
      <c r="A338" s="79"/>
      <c r="B338" s="28"/>
      <c r="C338" s="41"/>
      <c r="D338" s="40"/>
      <c r="E338" s="41"/>
      <c r="F338" s="40"/>
      <c r="M338" s="151"/>
      <c r="N338" s="151"/>
      <c r="P338" s="153"/>
      <c r="Q338" s="159"/>
      <c r="R338" s="151"/>
      <c r="S338" s="151"/>
      <c r="T338" s="28"/>
      <c r="U338" s="137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28"/>
      <c r="BB338" s="28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28"/>
      <c r="CH338" s="28"/>
      <c r="CI338" s="41"/>
      <c r="CJ338" s="27"/>
      <c r="CK338" s="27"/>
      <c r="CL338" s="27"/>
      <c r="CM338" s="27"/>
      <c r="CN338" s="27"/>
      <c r="CO338" s="27"/>
      <c r="CP338" s="27"/>
      <c r="CQ338" s="27"/>
      <c r="CR338" s="27"/>
      <c r="CS338" s="27"/>
      <c r="CT338" s="27"/>
      <c r="CU338" s="27"/>
      <c r="CV338" s="27"/>
      <c r="CW338" s="27"/>
      <c r="CX338" s="27"/>
      <c r="CY338" s="27"/>
      <c r="DW338" s="7"/>
      <c r="ED338" s="10">
        <f t="shared" ca="1" si="432"/>
        <v>11</v>
      </c>
    </row>
    <row r="339" spans="1:134" x14ac:dyDescent="0.2">
      <c r="A339" s="79"/>
      <c r="B339" s="28"/>
      <c r="C339" s="41"/>
      <c r="D339" s="40"/>
      <c r="E339" s="41"/>
      <c r="F339" s="40"/>
      <c r="M339" s="151"/>
      <c r="N339" s="151"/>
      <c r="P339" s="153"/>
      <c r="Q339" s="159"/>
      <c r="R339" s="151"/>
      <c r="S339" s="151"/>
      <c r="T339" s="28"/>
      <c r="U339" s="137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28"/>
      <c r="BB339" s="28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28"/>
      <c r="CH339" s="28"/>
      <c r="CI339" s="41"/>
      <c r="CJ339" s="27"/>
      <c r="CK339" s="27"/>
      <c r="CL339" s="27"/>
      <c r="CM339" s="27"/>
      <c r="CN339" s="27"/>
      <c r="CO339" s="27"/>
      <c r="CP339" s="27"/>
      <c r="CQ339" s="27"/>
      <c r="CR339" s="27"/>
      <c r="CS339" s="27"/>
      <c r="CT339" s="27"/>
      <c r="CU339" s="27"/>
      <c r="CV339" s="27"/>
      <c r="CW339" s="27"/>
      <c r="CX339" s="27"/>
      <c r="CY339" s="27"/>
      <c r="DW339" s="7"/>
      <c r="ED339" s="10">
        <f t="shared" ca="1" si="432"/>
        <v>15</v>
      </c>
    </row>
    <row r="340" spans="1:134" x14ac:dyDescent="0.2">
      <c r="A340" s="79"/>
      <c r="B340" s="28"/>
      <c r="C340" s="41"/>
      <c r="D340" s="40"/>
      <c r="E340" s="41"/>
      <c r="F340" s="40"/>
      <c r="M340" s="151"/>
      <c r="N340" s="151"/>
      <c r="P340" s="153"/>
      <c r="Q340" s="159"/>
      <c r="R340" s="151"/>
      <c r="S340" s="151"/>
      <c r="T340" s="28"/>
      <c r="U340" s="137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28"/>
      <c r="BB340" s="28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28"/>
      <c r="CH340" s="28"/>
      <c r="CI340" s="41"/>
      <c r="CJ340" s="27"/>
      <c r="CK340" s="27"/>
      <c r="CL340" s="27"/>
      <c r="CM340" s="27"/>
      <c r="CN340" s="27"/>
      <c r="CO340" s="27"/>
      <c r="CP340" s="27"/>
      <c r="CQ340" s="27"/>
      <c r="CR340" s="27"/>
      <c r="CS340" s="27"/>
      <c r="CT340" s="27"/>
      <c r="CU340" s="27"/>
      <c r="CV340" s="27"/>
      <c r="CW340" s="27"/>
      <c r="CX340" s="27"/>
      <c r="CY340" s="27"/>
      <c r="DW340" s="7"/>
      <c r="ED340" s="10">
        <f t="shared" ca="1" si="432"/>
        <v>20</v>
      </c>
    </row>
    <row r="341" spans="1:134" x14ac:dyDescent="0.2">
      <c r="A341" s="79"/>
      <c r="B341" s="28"/>
      <c r="C341" s="41"/>
      <c r="D341" s="40"/>
      <c r="E341" s="41"/>
      <c r="F341" s="40"/>
      <c r="M341" s="151"/>
      <c r="N341" s="151"/>
      <c r="P341" s="153"/>
      <c r="Q341" s="159"/>
      <c r="R341" s="151"/>
      <c r="S341" s="151"/>
      <c r="T341" s="28"/>
      <c r="U341" s="137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40"/>
      <c r="AY341" s="40"/>
      <c r="AZ341" s="40"/>
      <c r="BA341" s="28"/>
      <c r="BB341" s="28"/>
      <c r="BC341" s="40"/>
      <c r="BD341" s="40"/>
      <c r="BE341" s="40"/>
      <c r="BF341" s="40"/>
      <c r="BG341" s="40"/>
      <c r="BH341" s="40"/>
      <c r="BI341" s="40"/>
      <c r="BJ341" s="40"/>
      <c r="BK341" s="40"/>
      <c r="BL341" s="40"/>
      <c r="BM341" s="40"/>
      <c r="BN341" s="40"/>
      <c r="BO341" s="40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40"/>
      <c r="CA341" s="40"/>
      <c r="CB341" s="40"/>
      <c r="CC341" s="40"/>
      <c r="CD341" s="40"/>
      <c r="CE341" s="40"/>
      <c r="CF341" s="40"/>
      <c r="CG341" s="28"/>
      <c r="CH341" s="28"/>
      <c r="CI341" s="41"/>
      <c r="CJ341" s="27"/>
      <c r="CK341" s="27"/>
      <c r="CL341" s="27"/>
      <c r="CM341" s="27"/>
      <c r="CN341" s="27"/>
      <c r="CO341" s="27"/>
      <c r="CP341" s="27"/>
      <c r="CQ341" s="27"/>
      <c r="CR341" s="27"/>
      <c r="CS341" s="27"/>
      <c r="CT341" s="27"/>
      <c r="CU341" s="27"/>
      <c r="CV341" s="27"/>
      <c r="CW341" s="27"/>
      <c r="CX341" s="27"/>
      <c r="CY341" s="27"/>
      <c r="DW341" s="7"/>
      <c r="ED341" s="10">
        <f t="shared" ca="1" si="432"/>
        <v>16</v>
      </c>
    </row>
    <row r="342" spans="1:134" x14ac:dyDescent="0.2">
      <c r="A342" s="79"/>
      <c r="B342" s="28"/>
      <c r="C342" s="41"/>
      <c r="D342" s="40"/>
      <c r="E342" s="41"/>
      <c r="F342" s="40"/>
      <c r="M342" s="151"/>
      <c r="N342" s="151"/>
      <c r="P342" s="153"/>
      <c r="Q342" s="159"/>
      <c r="R342" s="151"/>
      <c r="S342" s="151"/>
      <c r="T342" s="28"/>
      <c r="U342" s="137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40"/>
      <c r="AV342" s="40"/>
      <c r="AW342" s="40"/>
      <c r="AX342" s="40"/>
      <c r="AY342" s="40"/>
      <c r="AZ342" s="40"/>
      <c r="BA342" s="28"/>
      <c r="BB342" s="28"/>
      <c r="BC342" s="40"/>
      <c r="BD342" s="40"/>
      <c r="BE342" s="40"/>
      <c r="BF342" s="40"/>
      <c r="BG342" s="40"/>
      <c r="BH342" s="40"/>
      <c r="BI342" s="40"/>
      <c r="BJ342" s="40"/>
      <c r="BK342" s="40"/>
      <c r="BL342" s="40"/>
      <c r="BM342" s="40"/>
      <c r="BN342" s="40"/>
      <c r="BO342" s="40"/>
      <c r="BP342" s="40"/>
      <c r="BQ342" s="40"/>
      <c r="BR342" s="40"/>
      <c r="BS342" s="40"/>
      <c r="BT342" s="40"/>
      <c r="BU342" s="40"/>
      <c r="BV342" s="40"/>
      <c r="BW342" s="40"/>
      <c r="BX342" s="40"/>
      <c r="BY342" s="40"/>
      <c r="BZ342" s="40"/>
      <c r="CA342" s="40"/>
      <c r="CB342" s="40"/>
      <c r="CC342" s="40"/>
      <c r="CD342" s="40"/>
      <c r="CE342" s="40"/>
      <c r="CF342" s="40"/>
      <c r="CG342" s="28"/>
      <c r="CH342" s="28"/>
      <c r="CI342" s="41"/>
      <c r="CJ342" s="27"/>
      <c r="CK342" s="27"/>
      <c r="CL342" s="27"/>
      <c r="CM342" s="27"/>
      <c r="CN342" s="27"/>
      <c r="CO342" s="27"/>
      <c r="CP342" s="27"/>
      <c r="CQ342" s="27"/>
      <c r="CR342" s="27"/>
      <c r="CS342" s="27"/>
      <c r="CT342" s="27"/>
      <c r="CU342" s="27"/>
      <c r="CV342" s="27"/>
      <c r="CW342" s="27"/>
      <c r="CX342" s="27"/>
      <c r="CY342" s="27"/>
      <c r="DW342" s="7"/>
      <c r="ED342" s="10">
        <f t="shared" ca="1" si="432"/>
        <v>35</v>
      </c>
    </row>
    <row r="343" spans="1:134" x14ac:dyDescent="0.2">
      <c r="A343" s="79"/>
      <c r="B343" s="28"/>
      <c r="C343" s="41"/>
      <c r="D343" s="40"/>
      <c r="E343" s="41"/>
      <c r="F343" s="40"/>
      <c r="M343" s="151"/>
      <c r="N343" s="151"/>
      <c r="P343" s="153"/>
      <c r="Q343" s="159"/>
      <c r="R343" s="151"/>
      <c r="S343" s="151"/>
      <c r="T343" s="28"/>
      <c r="U343" s="137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40"/>
      <c r="AY343" s="40"/>
      <c r="AZ343" s="40"/>
      <c r="BA343" s="28"/>
      <c r="BB343" s="28"/>
      <c r="BC343" s="40"/>
      <c r="BD343" s="40"/>
      <c r="BE343" s="40"/>
      <c r="BF343" s="40"/>
      <c r="BG343" s="40"/>
      <c r="BH343" s="40"/>
      <c r="BI343" s="40"/>
      <c r="BJ343" s="40"/>
      <c r="BK343" s="40"/>
      <c r="BL343" s="40"/>
      <c r="BM343" s="40"/>
      <c r="BN343" s="40"/>
      <c r="BO343" s="40"/>
      <c r="BP343" s="40"/>
      <c r="BQ343" s="40"/>
      <c r="BR343" s="40"/>
      <c r="BS343" s="40"/>
      <c r="BT343" s="40"/>
      <c r="BU343" s="40"/>
      <c r="BV343" s="40"/>
      <c r="BW343" s="40"/>
      <c r="BX343" s="40"/>
      <c r="BY343" s="40"/>
      <c r="BZ343" s="40"/>
      <c r="CA343" s="40"/>
      <c r="CB343" s="40"/>
      <c r="CC343" s="40"/>
      <c r="CD343" s="40"/>
      <c r="CE343" s="40"/>
      <c r="CF343" s="40"/>
      <c r="CG343" s="28"/>
      <c r="CH343" s="28"/>
      <c r="CI343" s="41"/>
      <c r="CJ343" s="27"/>
      <c r="CK343" s="27"/>
      <c r="CL343" s="27"/>
      <c r="CM343" s="27"/>
      <c r="CN343" s="27"/>
      <c r="CO343" s="27"/>
      <c r="CP343" s="27"/>
      <c r="CQ343" s="27"/>
      <c r="CR343" s="27"/>
      <c r="CS343" s="27"/>
      <c r="CT343" s="27"/>
      <c r="CU343" s="27"/>
      <c r="CV343" s="27"/>
      <c r="CW343" s="27"/>
      <c r="CX343" s="27"/>
      <c r="CY343" s="27"/>
      <c r="DW343" s="7"/>
      <c r="ED343" s="10">
        <f t="shared" ca="1" si="432"/>
        <v>5</v>
      </c>
    </row>
    <row r="344" spans="1:134" x14ac:dyDescent="0.2">
      <c r="A344" s="79"/>
      <c r="B344" s="28"/>
      <c r="C344" s="41"/>
      <c r="D344" s="40"/>
      <c r="E344" s="41"/>
      <c r="F344" s="40"/>
      <c r="M344" s="151"/>
      <c r="N344" s="151"/>
      <c r="P344" s="153"/>
      <c r="Q344" s="159"/>
      <c r="R344" s="151"/>
      <c r="S344" s="151"/>
      <c r="T344" s="28"/>
      <c r="U344" s="137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40"/>
      <c r="AY344" s="40"/>
      <c r="AZ344" s="40"/>
      <c r="BA344" s="28"/>
      <c r="BB344" s="28"/>
      <c r="BC344" s="40"/>
      <c r="BD344" s="40"/>
      <c r="BE344" s="40"/>
      <c r="BF344" s="40"/>
      <c r="BG344" s="40"/>
      <c r="BH344" s="40"/>
      <c r="BI344" s="40"/>
      <c r="BJ344" s="40"/>
      <c r="BK344" s="40"/>
      <c r="BL344" s="40"/>
      <c r="BM344" s="40"/>
      <c r="BN344" s="40"/>
      <c r="BO344" s="40"/>
      <c r="BP344" s="40"/>
      <c r="BQ344" s="40"/>
      <c r="BR344" s="40"/>
      <c r="BS344" s="40"/>
      <c r="BT344" s="40"/>
      <c r="BU344" s="40"/>
      <c r="BV344" s="40"/>
      <c r="BW344" s="40"/>
      <c r="BX344" s="40"/>
      <c r="BY344" s="40"/>
      <c r="BZ344" s="40"/>
      <c r="CA344" s="40"/>
      <c r="CB344" s="40"/>
      <c r="CC344" s="40"/>
      <c r="CD344" s="40"/>
      <c r="CE344" s="40"/>
      <c r="CF344" s="40"/>
      <c r="CG344" s="28"/>
      <c r="CH344" s="28"/>
      <c r="CI344" s="41"/>
      <c r="CJ344" s="27"/>
      <c r="CK344" s="27"/>
      <c r="CL344" s="27"/>
      <c r="CM344" s="27"/>
      <c r="CN344" s="27"/>
      <c r="CO344" s="27"/>
      <c r="CP344" s="27"/>
      <c r="CQ344" s="27"/>
      <c r="CR344" s="27"/>
      <c r="CS344" s="27"/>
      <c r="CT344" s="27"/>
      <c r="CU344" s="27"/>
      <c r="CV344" s="27"/>
      <c r="CW344" s="27"/>
      <c r="CX344" s="27"/>
      <c r="CY344" s="27"/>
      <c r="DW344" s="7"/>
      <c r="ED344" s="10">
        <f t="shared" ca="1" si="432"/>
        <v>3</v>
      </c>
    </row>
    <row r="345" spans="1:134" x14ac:dyDescent="0.2">
      <c r="A345" s="79"/>
      <c r="B345" s="28"/>
      <c r="C345" s="41"/>
      <c r="D345" s="40"/>
      <c r="E345" s="41"/>
      <c r="F345" s="40"/>
      <c r="M345" s="151"/>
      <c r="N345" s="151"/>
      <c r="P345" s="153"/>
      <c r="Q345" s="159"/>
      <c r="R345" s="151"/>
      <c r="S345" s="151"/>
      <c r="T345" s="28"/>
      <c r="U345" s="137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28"/>
      <c r="BB345" s="28"/>
      <c r="BC345" s="40"/>
      <c r="BD345" s="40"/>
      <c r="BE345" s="40"/>
      <c r="BF345" s="40"/>
      <c r="BG345" s="40"/>
      <c r="BH345" s="40"/>
      <c r="BI345" s="41"/>
      <c r="BJ345" s="41"/>
      <c r="BK345" s="41"/>
      <c r="BL345" s="41"/>
      <c r="BM345" s="41"/>
      <c r="BN345" s="41"/>
      <c r="BO345" s="41"/>
      <c r="BP345" s="41"/>
      <c r="BQ345" s="41"/>
      <c r="BR345" s="40"/>
      <c r="BS345" s="40"/>
      <c r="BT345" s="40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28"/>
      <c r="CH345" s="28"/>
      <c r="CI345" s="41"/>
      <c r="CJ345" s="27"/>
      <c r="CK345" s="27"/>
      <c r="CL345" s="27"/>
      <c r="CM345" s="27"/>
      <c r="CN345" s="27"/>
      <c r="CO345" s="27"/>
      <c r="CP345" s="27"/>
      <c r="CQ345" s="27"/>
      <c r="CR345" s="27"/>
      <c r="CS345" s="27"/>
      <c r="CT345" s="27"/>
      <c r="CU345" s="27"/>
      <c r="CV345" s="27"/>
      <c r="CW345" s="27"/>
      <c r="CX345" s="27"/>
      <c r="CY345" s="27"/>
      <c r="DW345" s="7"/>
      <c r="ED345" s="10">
        <f t="shared" ca="1" si="432"/>
        <v>5</v>
      </c>
    </row>
    <row r="346" spans="1:134" x14ac:dyDescent="0.2">
      <c r="A346" s="79"/>
      <c r="B346" s="28"/>
      <c r="C346" s="41"/>
      <c r="D346" s="40"/>
      <c r="E346" s="41"/>
      <c r="F346" s="40"/>
      <c r="M346" s="151"/>
      <c r="N346" s="151"/>
      <c r="P346" s="153"/>
      <c r="Q346" s="159"/>
      <c r="R346" s="151"/>
      <c r="S346" s="151"/>
      <c r="T346" s="28"/>
      <c r="U346" s="137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40"/>
      <c r="AY346" s="40"/>
      <c r="AZ346" s="40"/>
      <c r="BA346" s="28"/>
      <c r="BB346" s="28"/>
      <c r="BC346" s="40"/>
      <c r="BD346" s="40"/>
      <c r="BE346" s="40"/>
      <c r="BF346" s="40"/>
      <c r="BG346" s="40"/>
      <c r="BH346" s="40"/>
      <c r="BI346" s="41"/>
      <c r="BJ346" s="41"/>
      <c r="BK346" s="41"/>
      <c r="BL346" s="41"/>
      <c r="BM346" s="41"/>
      <c r="BN346" s="41"/>
      <c r="BO346" s="41"/>
      <c r="BP346" s="41"/>
      <c r="BQ346" s="41"/>
      <c r="BR346" s="40"/>
      <c r="BS346" s="40"/>
      <c r="BT346" s="40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28"/>
      <c r="CH346" s="28"/>
      <c r="CI346" s="41"/>
      <c r="CJ346" s="27"/>
      <c r="CK346" s="27"/>
      <c r="CL346" s="27"/>
      <c r="CM346" s="27"/>
      <c r="CN346" s="27"/>
      <c r="CO346" s="27"/>
      <c r="CP346" s="27"/>
      <c r="CQ346" s="27"/>
      <c r="CR346" s="27"/>
      <c r="CS346" s="27"/>
      <c r="CT346" s="27"/>
      <c r="CU346" s="27"/>
      <c r="CV346" s="27"/>
      <c r="CW346" s="27"/>
      <c r="CX346" s="27"/>
      <c r="CY346" s="27"/>
      <c r="DW346" s="7"/>
      <c r="ED346" s="10">
        <f t="shared" ca="1" si="432"/>
        <v>30</v>
      </c>
    </row>
    <row r="347" spans="1:134" x14ac:dyDescent="0.2">
      <c r="A347" s="79"/>
      <c r="B347" s="28"/>
      <c r="C347" s="41"/>
      <c r="D347" s="40"/>
      <c r="E347" s="41"/>
      <c r="F347" s="40"/>
      <c r="M347" s="151"/>
      <c r="N347" s="151"/>
      <c r="P347" s="153"/>
      <c r="Q347" s="159"/>
      <c r="R347" s="151"/>
      <c r="S347" s="151"/>
      <c r="T347" s="28"/>
      <c r="U347" s="137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40"/>
      <c r="AY347" s="40"/>
      <c r="AZ347" s="40"/>
      <c r="BA347" s="28"/>
      <c r="BB347" s="28"/>
      <c r="BC347" s="40"/>
      <c r="BD347" s="40"/>
      <c r="BE347" s="40"/>
      <c r="BF347" s="40"/>
      <c r="BG347" s="40"/>
      <c r="BH347" s="40"/>
      <c r="BI347" s="41"/>
      <c r="BJ347" s="41"/>
      <c r="BK347" s="41"/>
      <c r="BL347" s="41"/>
      <c r="BM347" s="41"/>
      <c r="BN347" s="41"/>
      <c r="BO347" s="41"/>
      <c r="BP347" s="41"/>
      <c r="BQ347" s="41"/>
      <c r="BR347" s="40"/>
      <c r="BS347" s="40"/>
      <c r="BT347" s="40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28"/>
      <c r="CH347" s="28"/>
      <c r="CI347" s="41"/>
      <c r="CJ347" s="27"/>
      <c r="CK347" s="27"/>
      <c r="CL347" s="27"/>
      <c r="CM347" s="27"/>
      <c r="CN347" s="27"/>
      <c r="CO347" s="27"/>
      <c r="CP347" s="27"/>
      <c r="CQ347" s="27"/>
      <c r="CR347" s="27"/>
      <c r="CS347" s="27"/>
      <c r="CT347" s="27"/>
      <c r="CU347" s="27"/>
      <c r="CV347" s="27"/>
      <c r="CW347" s="27"/>
      <c r="CX347" s="27"/>
      <c r="CY347" s="27"/>
      <c r="DW347" s="7"/>
      <c r="ED347" s="10">
        <f t="shared" ca="1" si="432"/>
        <v>17</v>
      </c>
    </row>
    <row r="348" spans="1:134" x14ac:dyDescent="0.2">
      <c r="A348" s="79"/>
      <c r="B348" s="28"/>
      <c r="C348" s="41"/>
      <c r="D348" s="40"/>
      <c r="E348" s="41"/>
      <c r="F348" s="40"/>
      <c r="M348" s="151"/>
      <c r="N348" s="151"/>
      <c r="P348" s="153"/>
      <c r="Q348" s="159"/>
      <c r="R348" s="151"/>
      <c r="S348" s="151"/>
      <c r="T348" s="28"/>
      <c r="U348" s="137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40"/>
      <c r="AY348" s="40"/>
      <c r="AZ348" s="40"/>
      <c r="BA348" s="28"/>
      <c r="BB348" s="28"/>
      <c r="BC348" s="40"/>
      <c r="BD348" s="40"/>
      <c r="BE348" s="40"/>
      <c r="BF348" s="40"/>
      <c r="BG348" s="40"/>
      <c r="BH348" s="40"/>
      <c r="BI348" s="41"/>
      <c r="BJ348" s="41"/>
      <c r="BK348" s="41"/>
      <c r="BL348" s="41"/>
      <c r="BM348" s="41"/>
      <c r="BN348" s="41"/>
      <c r="BO348" s="41"/>
      <c r="BP348" s="41"/>
      <c r="BQ348" s="41"/>
      <c r="BR348" s="40"/>
      <c r="BS348" s="40"/>
      <c r="BT348" s="40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28"/>
      <c r="CH348" s="28"/>
      <c r="CI348" s="41"/>
      <c r="CJ348" s="27"/>
      <c r="CK348" s="27"/>
      <c r="CL348" s="27"/>
      <c r="CM348" s="27"/>
      <c r="CN348" s="27"/>
      <c r="CO348" s="27"/>
      <c r="CP348" s="27"/>
      <c r="CQ348" s="27"/>
      <c r="CR348" s="27"/>
      <c r="CS348" s="27"/>
      <c r="CT348" s="27"/>
      <c r="CU348" s="27"/>
      <c r="CV348" s="27"/>
      <c r="CW348" s="27"/>
      <c r="CX348" s="27"/>
      <c r="CY348" s="27"/>
      <c r="DW348" s="7"/>
      <c r="ED348" s="10">
        <f t="shared" ca="1" si="432"/>
        <v>17</v>
      </c>
    </row>
    <row r="349" spans="1:134" x14ac:dyDescent="0.2">
      <c r="A349" s="79"/>
      <c r="B349" s="28"/>
      <c r="C349" s="41"/>
      <c r="D349" s="40"/>
      <c r="E349" s="41"/>
      <c r="F349" s="40"/>
      <c r="M349" s="151"/>
      <c r="N349" s="151"/>
      <c r="P349" s="153"/>
      <c r="Q349" s="159"/>
      <c r="R349" s="151"/>
      <c r="S349" s="151"/>
      <c r="T349" s="28"/>
      <c r="U349" s="137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40"/>
      <c r="AY349" s="40"/>
      <c r="AZ349" s="40"/>
      <c r="BA349" s="28"/>
      <c r="BB349" s="28"/>
      <c r="BC349" s="40"/>
      <c r="BD349" s="40"/>
      <c r="BE349" s="40"/>
      <c r="BF349" s="40"/>
      <c r="BG349" s="40"/>
      <c r="BH349" s="40"/>
      <c r="BI349" s="41"/>
      <c r="BJ349" s="41"/>
      <c r="BK349" s="41"/>
      <c r="BL349" s="41"/>
      <c r="BM349" s="41"/>
      <c r="BN349" s="41"/>
      <c r="BO349" s="41"/>
      <c r="BP349" s="41"/>
      <c r="BQ349" s="41"/>
      <c r="BR349" s="40"/>
      <c r="BS349" s="40"/>
      <c r="BT349" s="40"/>
      <c r="BU349" s="41"/>
      <c r="BV349" s="41"/>
      <c r="BW349" s="41"/>
      <c r="BX349" s="41"/>
      <c r="BY349" s="41"/>
      <c r="BZ349" s="41"/>
      <c r="CA349" s="41"/>
      <c r="CB349" s="41"/>
      <c r="CC349" s="41"/>
      <c r="CD349" s="41"/>
      <c r="CE349" s="41"/>
      <c r="CF349" s="41"/>
      <c r="CG349" s="28"/>
      <c r="CH349" s="28"/>
      <c r="CI349" s="41"/>
      <c r="CJ349" s="27"/>
      <c r="CK349" s="27"/>
      <c r="CL349" s="27"/>
      <c r="CM349" s="27"/>
      <c r="CN349" s="27"/>
      <c r="CO349" s="27"/>
      <c r="CP349" s="27"/>
      <c r="CQ349" s="27"/>
      <c r="CR349" s="27"/>
      <c r="CS349" s="27"/>
      <c r="CT349" s="27"/>
      <c r="CU349" s="27"/>
      <c r="CV349" s="27"/>
      <c r="CW349" s="27"/>
      <c r="CX349" s="27"/>
      <c r="CY349" s="27"/>
      <c r="DW349" s="7"/>
      <c r="ED349" s="10">
        <f t="shared" ca="1" si="432"/>
        <v>34</v>
      </c>
    </row>
    <row r="350" spans="1:134" x14ac:dyDescent="0.2">
      <c r="A350" s="79"/>
      <c r="B350" s="28"/>
      <c r="C350" s="41"/>
      <c r="D350" s="40"/>
      <c r="E350" s="41"/>
      <c r="F350" s="40"/>
      <c r="M350" s="151"/>
      <c r="N350" s="151"/>
      <c r="P350" s="153"/>
      <c r="Q350" s="159"/>
      <c r="R350" s="151"/>
      <c r="S350" s="151"/>
      <c r="T350" s="28"/>
      <c r="U350" s="137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28"/>
      <c r="BB350" s="28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28"/>
      <c r="CH350" s="28"/>
      <c r="CI350" s="41"/>
      <c r="CJ350" s="27"/>
      <c r="CK350" s="27"/>
      <c r="CL350" s="27"/>
      <c r="CM350" s="27"/>
      <c r="CN350" s="27"/>
      <c r="CO350" s="27"/>
      <c r="CP350" s="27"/>
      <c r="CQ350" s="27"/>
      <c r="CR350" s="27"/>
      <c r="CS350" s="27"/>
      <c r="CT350" s="27"/>
      <c r="CU350" s="27"/>
      <c r="CV350" s="27"/>
      <c r="CW350" s="27"/>
      <c r="CX350" s="27"/>
      <c r="CY350" s="27"/>
      <c r="DW350" s="7"/>
      <c r="ED350" s="10">
        <f t="shared" ca="1" si="432"/>
        <v>29</v>
      </c>
    </row>
    <row r="351" spans="1:134" x14ac:dyDescent="0.2">
      <c r="A351" s="79"/>
      <c r="B351" s="28"/>
      <c r="C351" s="41"/>
      <c r="D351" s="40"/>
      <c r="E351" s="41"/>
      <c r="F351" s="40"/>
      <c r="M351" s="151"/>
      <c r="N351" s="151"/>
      <c r="P351" s="153"/>
      <c r="Q351" s="159"/>
      <c r="R351" s="151"/>
      <c r="S351" s="151"/>
      <c r="T351" s="28"/>
      <c r="U351" s="137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28"/>
      <c r="BB351" s="28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28"/>
      <c r="CH351" s="28"/>
      <c r="CI351" s="41"/>
      <c r="CJ351" s="27"/>
      <c r="CK351" s="27"/>
      <c r="CL351" s="27"/>
      <c r="CM351" s="27"/>
      <c r="CN351" s="27"/>
      <c r="CO351" s="27"/>
      <c r="CP351" s="27"/>
      <c r="CQ351" s="27"/>
      <c r="CR351" s="27"/>
      <c r="CS351" s="27"/>
      <c r="CT351" s="27"/>
      <c r="CU351" s="27"/>
      <c r="CV351" s="27"/>
      <c r="CW351" s="27"/>
      <c r="CX351" s="27"/>
      <c r="CY351" s="27"/>
      <c r="DW351" s="7"/>
      <c r="ED351" s="10">
        <f t="shared" ca="1" si="432"/>
        <v>2</v>
      </c>
    </row>
    <row r="352" spans="1:134" x14ac:dyDescent="0.2">
      <c r="A352" s="79"/>
      <c r="B352" s="28"/>
      <c r="C352" s="41"/>
      <c r="D352" s="40"/>
      <c r="E352" s="41"/>
      <c r="F352" s="40"/>
      <c r="M352" s="151"/>
      <c r="N352" s="151"/>
      <c r="P352" s="153"/>
      <c r="Q352" s="159"/>
      <c r="R352" s="151"/>
      <c r="S352" s="151"/>
      <c r="T352" s="28"/>
      <c r="U352" s="137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28"/>
      <c r="BB352" s="28"/>
      <c r="BC352" s="40"/>
      <c r="BD352" s="40"/>
      <c r="BE352" s="40"/>
      <c r="BF352" s="40"/>
      <c r="BG352" s="40"/>
      <c r="BH352" s="40"/>
      <c r="BI352" s="40"/>
      <c r="BJ352" s="40"/>
      <c r="BK352" s="40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40"/>
      <c r="BX352" s="40"/>
      <c r="BY352" s="40"/>
      <c r="BZ352" s="40"/>
      <c r="CA352" s="40"/>
      <c r="CB352" s="40"/>
      <c r="CC352" s="40"/>
      <c r="CD352" s="40"/>
      <c r="CE352" s="40"/>
      <c r="CF352" s="40"/>
      <c r="CG352" s="28"/>
      <c r="CH352" s="28"/>
      <c r="CI352" s="41"/>
      <c r="CJ352" s="27"/>
      <c r="CK352" s="27"/>
      <c r="CL352" s="27"/>
      <c r="CM352" s="27"/>
      <c r="CN352" s="27"/>
      <c r="CO352" s="27"/>
      <c r="CP352" s="27"/>
      <c r="CQ352" s="27"/>
      <c r="CR352" s="27"/>
      <c r="CS352" s="27"/>
      <c r="CT352" s="27"/>
      <c r="CU352" s="27"/>
      <c r="CV352" s="27"/>
      <c r="CW352" s="27"/>
      <c r="CX352" s="27"/>
      <c r="CY352" s="27"/>
      <c r="DW352" s="7"/>
      <c r="ED352" s="10">
        <f t="shared" ca="1" si="432"/>
        <v>13</v>
      </c>
    </row>
    <row r="353" spans="1:134" x14ac:dyDescent="0.2">
      <c r="A353" s="79"/>
      <c r="B353" s="28"/>
      <c r="C353" s="41"/>
      <c r="D353" s="40"/>
      <c r="E353" s="41"/>
      <c r="F353" s="40"/>
      <c r="M353" s="151"/>
      <c r="N353" s="151"/>
      <c r="P353" s="153"/>
      <c r="Q353" s="159"/>
      <c r="R353" s="151"/>
      <c r="S353" s="151"/>
      <c r="T353" s="28"/>
      <c r="U353" s="137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40"/>
      <c r="AY353" s="40"/>
      <c r="AZ353" s="40"/>
      <c r="BA353" s="28"/>
      <c r="BB353" s="28"/>
      <c r="BC353" s="40"/>
      <c r="BD353" s="40"/>
      <c r="BE353" s="40"/>
      <c r="BF353" s="40"/>
      <c r="BG353" s="40"/>
      <c r="BH353" s="40"/>
      <c r="BI353" s="40"/>
      <c r="BJ353" s="40"/>
      <c r="BK353" s="40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40"/>
      <c r="BX353" s="40"/>
      <c r="BY353" s="40"/>
      <c r="BZ353" s="40"/>
      <c r="CA353" s="40"/>
      <c r="CB353" s="40"/>
      <c r="CC353" s="40"/>
      <c r="CD353" s="40"/>
      <c r="CE353" s="40"/>
      <c r="CF353" s="40"/>
      <c r="CG353" s="28"/>
      <c r="CH353" s="28"/>
      <c r="CI353" s="41"/>
      <c r="CJ353" s="27"/>
      <c r="CK353" s="27"/>
      <c r="CL353" s="27"/>
      <c r="CM353" s="27"/>
      <c r="CN353" s="27"/>
      <c r="CO353" s="27"/>
      <c r="CP353" s="27"/>
      <c r="CQ353" s="27"/>
      <c r="CR353" s="27"/>
      <c r="CS353" s="27"/>
      <c r="CT353" s="27"/>
      <c r="CU353" s="27"/>
      <c r="CV353" s="27"/>
      <c r="CW353" s="27"/>
      <c r="CX353" s="27"/>
      <c r="CY353" s="27"/>
      <c r="DW353" s="7"/>
      <c r="ED353" s="10">
        <f t="shared" ca="1" si="432"/>
        <v>2</v>
      </c>
    </row>
    <row r="354" spans="1:134" x14ac:dyDescent="0.2">
      <c r="A354" s="79"/>
      <c r="B354" s="28"/>
      <c r="C354" s="41"/>
      <c r="D354" s="40"/>
      <c r="E354" s="41"/>
      <c r="F354" s="40"/>
      <c r="M354" s="151"/>
      <c r="N354" s="151"/>
      <c r="P354" s="153"/>
      <c r="Q354" s="159"/>
      <c r="R354" s="151"/>
      <c r="S354" s="151"/>
      <c r="T354" s="28"/>
      <c r="U354" s="137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28"/>
      <c r="BB354" s="28"/>
      <c r="BC354" s="40"/>
      <c r="BD354" s="40"/>
      <c r="BE354" s="40"/>
      <c r="BF354" s="40"/>
      <c r="BG354" s="40"/>
      <c r="BH354" s="40"/>
      <c r="BI354" s="40"/>
      <c r="BJ354" s="40"/>
      <c r="BK354" s="40"/>
      <c r="BL354" s="40"/>
      <c r="BM354" s="40"/>
      <c r="BN354" s="40"/>
      <c r="BO354" s="40"/>
      <c r="BP354" s="40"/>
      <c r="BQ354" s="40"/>
      <c r="BR354" s="40"/>
      <c r="BS354" s="40"/>
      <c r="BT354" s="40"/>
      <c r="BU354" s="40"/>
      <c r="BV354" s="40"/>
      <c r="BW354" s="40"/>
      <c r="BX354" s="40"/>
      <c r="BY354" s="40"/>
      <c r="BZ354" s="40"/>
      <c r="CA354" s="40"/>
      <c r="CB354" s="40"/>
      <c r="CC354" s="40"/>
      <c r="CD354" s="40"/>
      <c r="CE354" s="40"/>
      <c r="CF354" s="40"/>
      <c r="CG354" s="28"/>
      <c r="CH354" s="28"/>
      <c r="CI354" s="41"/>
      <c r="CJ354" s="27"/>
      <c r="CK354" s="27"/>
      <c r="CL354" s="27"/>
      <c r="CM354" s="27"/>
      <c r="CN354" s="27"/>
      <c r="CO354" s="27"/>
      <c r="CP354" s="27"/>
      <c r="CQ354" s="27"/>
      <c r="CR354" s="27"/>
      <c r="CS354" s="27"/>
      <c r="CT354" s="27"/>
      <c r="CU354" s="27"/>
      <c r="CV354" s="27"/>
      <c r="CW354" s="27"/>
      <c r="CX354" s="27"/>
      <c r="CY354" s="27"/>
      <c r="DW354" s="7"/>
      <c r="ED354" s="10">
        <f t="shared" ca="1" si="432"/>
        <v>12</v>
      </c>
    </row>
    <row r="355" spans="1:134" x14ac:dyDescent="0.2">
      <c r="A355" s="79"/>
      <c r="B355" s="28"/>
      <c r="C355" s="41"/>
      <c r="D355" s="40"/>
      <c r="E355" s="41"/>
      <c r="F355" s="40"/>
      <c r="M355" s="151"/>
      <c r="N355" s="151"/>
      <c r="P355" s="153"/>
      <c r="Q355" s="159"/>
      <c r="R355" s="151"/>
      <c r="S355" s="151"/>
      <c r="T355" s="28"/>
      <c r="U355" s="137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28"/>
      <c r="BB355" s="28"/>
      <c r="BC355" s="40"/>
      <c r="BD355" s="40"/>
      <c r="BE355" s="40"/>
      <c r="BF355" s="40"/>
      <c r="BG355" s="40"/>
      <c r="BH355" s="40"/>
      <c r="BI355" s="40"/>
      <c r="BJ355" s="40"/>
      <c r="BK355" s="40"/>
      <c r="BL355" s="40"/>
      <c r="BM355" s="40"/>
      <c r="BN355" s="40"/>
      <c r="BO355" s="40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40"/>
      <c r="CA355" s="40"/>
      <c r="CB355" s="40"/>
      <c r="CC355" s="40"/>
      <c r="CD355" s="40"/>
      <c r="CE355" s="40"/>
      <c r="CF355" s="40"/>
      <c r="CG355" s="28"/>
      <c r="CH355" s="28"/>
      <c r="CI355" s="41"/>
      <c r="CJ355" s="27"/>
      <c r="CK355" s="27"/>
      <c r="CL355" s="27"/>
      <c r="CM355" s="27"/>
      <c r="CN355" s="27"/>
      <c r="CO355" s="27"/>
      <c r="CP355" s="27"/>
      <c r="CQ355" s="27"/>
      <c r="CR355" s="27"/>
      <c r="CS355" s="27"/>
      <c r="CT355" s="27"/>
      <c r="CU355" s="27"/>
      <c r="CV355" s="27"/>
      <c r="CW355" s="27"/>
      <c r="CX355" s="27"/>
      <c r="CY355" s="27"/>
      <c r="DW355" s="7"/>
      <c r="ED355" s="10">
        <f t="shared" ca="1" si="432"/>
        <v>10</v>
      </c>
    </row>
    <row r="356" spans="1:134" x14ac:dyDescent="0.2">
      <c r="A356" s="79"/>
      <c r="B356" s="28"/>
      <c r="C356" s="41"/>
      <c r="D356" s="40"/>
      <c r="E356" s="41"/>
      <c r="F356" s="40"/>
      <c r="M356" s="151"/>
      <c r="N356" s="151"/>
      <c r="P356" s="153"/>
      <c r="Q356" s="159"/>
      <c r="R356" s="151"/>
      <c r="S356" s="151"/>
      <c r="T356" s="28"/>
      <c r="U356" s="137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28"/>
      <c r="BB356" s="28"/>
      <c r="BC356" s="40"/>
      <c r="BD356" s="40"/>
      <c r="BE356" s="40"/>
      <c r="BF356" s="40"/>
      <c r="BG356" s="40"/>
      <c r="BH356" s="40"/>
      <c r="BI356" s="40"/>
      <c r="BJ356" s="40"/>
      <c r="BK356" s="40"/>
      <c r="BL356" s="40"/>
      <c r="BM356" s="40"/>
      <c r="BN356" s="40"/>
      <c r="BO356" s="40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40"/>
      <c r="CA356" s="40"/>
      <c r="CB356" s="40"/>
      <c r="CC356" s="40"/>
      <c r="CD356" s="40"/>
      <c r="CE356" s="40"/>
      <c r="CF356" s="40"/>
      <c r="CG356" s="28"/>
      <c r="CH356" s="28"/>
      <c r="CI356" s="41"/>
      <c r="CJ356" s="27"/>
      <c r="CK356" s="27"/>
      <c r="CL356" s="27"/>
      <c r="CM356" s="27"/>
      <c r="CN356" s="27"/>
      <c r="CO356" s="27"/>
      <c r="CP356" s="27"/>
      <c r="CQ356" s="27"/>
      <c r="CR356" s="27"/>
      <c r="CS356" s="27"/>
      <c r="CT356" s="27"/>
      <c r="CU356" s="27"/>
      <c r="CV356" s="27"/>
      <c r="CW356" s="27"/>
      <c r="CX356" s="27"/>
      <c r="CY356" s="27"/>
      <c r="DW356" s="7"/>
      <c r="ED356" s="10">
        <f t="shared" ca="1" si="432"/>
        <v>8</v>
      </c>
    </row>
    <row r="357" spans="1:134" x14ac:dyDescent="0.2">
      <c r="A357" s="79"/>
      <c r="B357" s="28"/>
      <c r="C357" s="41"/>
      <c r="D357" s="40"/>
      <c r="E357" s="41"/>
      <c r="F357" s="40"/>
      <c r="M357" s="151"/>
      <c r="N357" s="151"/>
      <c r="P357" s="153"/>
      <c r="Q357" s="159"/>
      <c r="R357" s="151"/>
      <c r="S357" s="151"/>
      <c r="T357" s="28"/>
      <c r="U357" s="137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40"/>
      <c r="AY357" s="40"/>
      <c r="AZ357" s="40"/>
      <c r="BA357" s="28"/>
      <c r="BB357" s="28"/>
      <c r="BC357" s="40"/>
      <c r="BD357" s="40"/>
      <c r="BE357" s="40"/>
      <c r="BF357" s="40"/>
      <c r="BG357" s="40"/>
      <c r="BH357" s="40"/>
      <c r="BI357" s="40"/>
      <c r="BJ357" s="40"/>
      <c r="BK357" s="40"/>
      <c r="BL357" s="40"/>
      <c r="BM357" s="40"/>
      <c r="BN357" s="40"/>
      <c r="BO357" s="40"/>
      <c r="BP357" s="40"/>
      <c r="BQ357" s="40"/>
      <c r="BR357" s="40"/>
      <c r="BS357" s="40"/>
      <c r="BT357" s="40"/>
      <c r="BU357" s="40"/>
      <c r="BV357" s="40"/>
      <c r="BW357" s="40"/>
      <c r="BX357" s="40"/>
      <c r="BY357" s="40"/>
      <c r="BZ357" s="40"/>
      <c r="CA357" s="40"/>
      <c r="CB357" s="40"/>
      <c r="CC357" s="40"/>
      <c r="CD357" s="40"/>
      <c r="CE357" s="40"/>
      <c r="CF357" s="40"/>
      <c r="CG357" s="28"/>
      <c r="CH357" s="28"/>
      <c r="CI357" s="41"/>
      <c r="CJ357" s="27"/>
      <c r="CK357" s="27"/>
      <c r="CL357" s="27"/>
      <c r="CM357" s="27"/>
      <c r="CN357" s="27"/>
      <c r="CO357" s="27"/>
      <c r="CP357" s="27"/>
      <c r="CQ357" s="27"/>
      <c r="CR357" s="27"/>
      <c r="CS357" s="27"/>
      <c r="CT357" s="27"/>
      <c r="CU357" s="27"/>
      <c r="CV357" s="27"/>
      <c r="CW357" s="27"/>
      <c r="CX357" s="27"/>
      <c r="CY357" s="27"/>
      <c r="DW357" s="7"/>
      <c r="ED357" s="10">
        <f t="shared" ca="1" si="432"/>
        <v>25</v>
      </c>
    </row>
    <row r="358" spans="1:134" x14ac:dyDescent="0.2">
      <c r="A358" s="79"/>
      <c r="B358" s="28"/>
      <c r="C358" s="41"/>
      <c r="D358" s="40"/>
      <c r="E358" s="41"/>
      <c r="F358" s="40"/>
      <c r="M358" s="151"/>
      <c r="N358" s="151"/>
      <c r="P358" s="153"/>
      <c r="Q358" s="159"/>
      <c r="R358" s="151"/>
      <c r="S358" s="151"/>
      <c r="T358" s="28"/>
      <c r="U358" s="137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28"/>
      <c r="BB358" s="28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28"/>
      <c r="CH358" s="28"/>
      <c r="CI358" s="41"/>
      <c r="CJ358" s="27"/>
      <c r="CK358" s="27"/>
      <c r="CL358" s="27"/>
      <c r="CM358" s="27"/>
      <c r="CN358" s="27"/>
      <c r="CO358" s="27"/>
      <c r="CP358" s="27"/>
      <c r="CQ358" s="27"/>
      <c r="CR358" s="27"/>
      <c r="CS358" s="27"/>
      <c r="CT358" s="27"/>
      <c r="CU358" s="27"/>
      <c r="CV358" s="27"/>
      <c r="CW358" s="27"/>
      <c r="CX358" s="27"/>
      <c r="CY358" s="27"/>
      <c r="DW358" s="7"/>
      <c r="ED358" s="10">
        <f t="shared" ca="1" si="432"/>
        <v>3</v>
      </c>
    </row>
    <row r="359" spans="1:134" x14ac:dyDescent="0.2">
      <c r="A359" s="79"/>
      <c r="B359" s="28"/>
      <c r="C359" s="41"/>
      <c r="D359" s="40"/>
      <c r="E359" s="41"/>
      <c r="F359" s="40"/>
      <c r="M359" s="151"/>
      <c r="N359" s="151"/>
      <c r="P359" s="153"/>
      <c r="Q359" s="159"/>
      <c r="R359" s="151"/>
      <c r="S359" s="151"/>
      <c r="T359" s="28"/>
      <c r="U359" s="137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28"/>
      <c r="BB359" s="28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40"/>
      <c r="BN359" s="40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28"/>
      <c r="CH359" s="28"/>
      <c r="CI359" s="41"/>
      <c r="CJ359" s="27"/>
      <c r="CK359" s="27"/>
      <c r="CL359" s="27"/>
      <c r="CM359" s="27"/>
      <c r="CN359" s="27"/>
      <c r="CO359" s="27"/>
      <c r="CP359" s="27"/>
      <c r="CQ359" s="27"/>
      <c r="CR359" s="27"/>
      <c r="CS359" s="27"/>
      <c r="CT359" s="27"/>
      <c r="CU359" s="27"/>
      <c r="CV359" s="27"/>
      <c r="CW359" s="27"/>
      <c r="CX359" s="27"/>
      <c r="CY359" s="27"/>
      <c r="DW359" s="7"/>
      <c r="ED359" s="10">
        <f t="shared" ca="1" si="432"/>
        <v>4</v>
      </c>
    </row>
    <row r="360" spans="1:134" x14ac:dyDescent="0.2">
      <c r="A360" s="79"/>
      <c r="B360" s="28"/>
      <c r="C360" s="41"/>
      <c r="D360" s="40"/>
      <c r="E360" s="41"/>
      <c r="F360" s="40"/>
      <c r="M360" s="151"/>
      <c r="N360" s="151"/>
      <c r="P360" s="153"/>
      <c r="Q360" s="159"/>
      <c r="R360" s="151"/>
      <c r="S360" s="151"/>
      <c r="T360" s="28"/>
      <c r="U360" s="137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28"/>
      <c r="BB360" s="28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40"/>
      <c r="BN360" s="40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28"/>
      <c r="CH360" s="28"/>
      <c r="CI360" s="41"/>
      <c r="CJ360" s="27"/>
      <c r="CK360" s="27"/>
      <c r="CL360" s="27"/>
      <c r="CM360" s="27"/>
      <c r="CN360" s="27"/>
      <c r="CO360" s="27"/>
      <c r="CP360" s="27"/>
      <c r="CQ360" s="27"/>
      <c r="CR360" s="27"/>
      <c r="CS360" s="27"/>
      <c r="CT360" s="27"/>
      <c r="CU360" s="27"/>
      <c r="CV360" s="27"/>
      <c r="CW360" s="27"/>
      <c r="CX360" s="27"/>
      <c r="CY360" s="27"/>
      <c r="DW360" s="7"/>
      <c r="ED360" s="10">
        <f t="shared" ca="1" si="432"/>
        <v>18</v>
      </c>
    </row>
    <row r="361" spans="1:134" x14ac:dyDescent="0.2">
      <c r="A361" s="79"/>
      <c r="B361" s="28"/>
      <c r="C361" s="41"/>
      <c r="D361" s="40"/>
      <c r="E361" s="41"/>
      <c r="F361" s="40"/>
      <c r="M361" s="151"/>
      <c r="N361" s="151"/>
      <c r="P361" s="153"/>
      <c r="Q361" s="159"/>
      <c r="R361" s="151"/>
      <c r="S361" s="151"/>
      <c r="T361" s="28"/>
      <c r="U361" s="137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28"/>
      <c r="BB361" s="28"/>
      <c r="BC361" s="40"/>
      <c r="BD361" s="40"/>
      <c r="BE361" s="40"/>
      <c r="BF361" s="40"/>
      <c r="BG361" s="40"/>
      <c r="BH361" s="40"/>
      <c r="BI361" s="41"/>
      <c r="BJ361" s="41"/>
      <c r="BK361" s="41"/>
      <c r="BL361" s="41"/>
      <c r="BM361" s="41"/>
      <c r="BN361" s="41"/>
      <c r="BO361" s="41"/>
      <c r="BP361" s="41"/>
      <c r="BQ361" s="41"/>
      <c r="BR361" s="40"/>
      <c r="BS361" s="40"/>
      <c r="BT361" s="40"/>
      <c r="BU361" s="41"/>
      <c r="BV361" s="41"/>
      <c r="BW361" s="41"/>
      <c r="BX361" s="41"/>
      <c r="BY361" s="41"/>
      <c r="BZ361" s="41"/>
      <c r="CA361" s="41"/>
      <c r="CB361" s="41"/>
      <c r="CC361" s="41"/>
      <c r="CD361" s="41"/>
      <c r="CE361" s="41"/>
      <c r="CF361" s="41"/>
      <c r="CG361" s="28"/>
      <c r="CH361" s="28"/>
      <c r="CI361" s="41"/>
      <c r="CJ361" s="27"/>
      <c r="CK361" s="27"/>
      <c r="CL361" s="27"/>
      <c r="CM361" s="27"/>
      <c r="CN361" s="27"/>
      <c r="CO361" s="27"/>
      <c r="CP361" s="27"/>
      <c r="CQ361" s="27"/>
      <c r="CR361" s="27"/>
      <c r="CS361" s="27"/>
      <c r="CT361" s="27"/>
      <c r="CU361" s="27"/>
      <c r="CV361" s="27"/>
      <c r="CW361" s="27"/>
      <c r="CX361" s="27"/>
      <c r="CY361" s="27"/>
      <c r="DW361" s="7"/>
      <c r="ED361" s="10">
        <f t="shared" ca="1" si="432"/>
        <v>7</v>
      </c>
    </row>
    <row r="362" spans="1:134" x14ac:dyDescent="0.2">
      <c r="A362" s="79"/>
      <c r="B362" s="28"/>
      <c r="C362" s="41"/>
      <c r="D362" s="40"/>
      <c r="E362" s="41"/>
      <c r="F362" s="40"/>
      <c r="M362" s="151"/>
      <c r="N362" s="151"/>
      <c r="P362" s="153"/>
      <c r="Q362" s="159"/>
      <c r="R362" s="151"/>
      <c r="S362" s="151"/>
      <c r="T362" s="28"/>
      <c r="U362" s="137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28"/>
      <c r="BB362" s="28"/>
      <c r="BC362" s="40"/>
      <c r="BD362" s="40"/>
      <c r="BE362" s="40"/>
      <c r="BF362" s="40"/>
      <c r="BG362" s="40"/>
      <c r="BH362" s="40"/>
      <c r="BI362" s="41"/>
      <c r="BJ362" s="41"/>
      <c r="BK362" s="41"/>
      <c r="BL362" s="41"/>
      <c r="BM362" s="41"/>
      <c r="BN362" s="41"/>
      <c r="BO362" s="41"/>
      <c r="BP362" s="41"/>
      <c r="BQ362" s="41"/>
      <c r="BR362" s="40"/>
      <c r="BS362" s="40"/>
      <c r="BT362" s="40"/>
      <c r="BU362" s="41"/>
      <c r="BV362" s="41"/>
      <c r="BW362" s="41"/>
      <c r="BX362" s="41"/>
      <c r="BY362" s="41"/>
      <c r="BZ362" s="41"/>
      <c r="CA362" s="41"/>
      <c r="CB362" s="41"/>
      <c r="CC362" s="41"/>
      <c r="CD362" s="41"/>
      <c r="CE362" s="41"/>
      <c r="CF362" s="41"/>
      <c r="CG362" s="28"/>
      <c r="CH362" s="28"/>
      <c r="CI362" s="41"/>
      <c r="CJ362" s="27"/>
      <c r="CK362" s="27"/>
      <c r="CL362" s="27"/>
      <c r="CM362" s="27"/>
      <c r="CN362" s="27"/>
      <c r="CO362" s="27"/>
      <c r="CP362" s="27"/>
      <c r="CQ362" s="27"/>
      <c r="CR362" s="27"/>
      <c r="CS362" s="27"/>
      <c r="CT362" s="27"/>
      <c r="CU362" s="27"/>
      <c r="CV362" s="27"/>
      <c r="CW362" s="27"/>
      <c r="CX362" s="27"/>
      <c r="CY362" s="27"/>
      <c r="DW362" s="7"/>
      <c r="ED362" s="10">
        <f t="shared" ca="1" si="432"/>
        <v>1</v>
      </c>
    </row>
    <row r="363" spans="1:134" x14ac:dyDescent="0.2">
      <c r="A363" s="79"/>
      <c r="B363" s="28"/>
      <c r="C363" s="41"/>
      <c r="D363" s="40"/>
      <c r="E363" s="41"/>
      <c r="F363" s="40"/>
      <c r="M363" s="151"/>
      <c r="N363" s="151"/>
      <c r="P363" s="153"/>
      <c r="Q363" s="159"/>
      <c r="R363" s="151"/>
      <c r="S363" s="151"/>
      <c r="T363" s="28"/>
      <c r="U363" s="137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28"/>
      <c r="BB363" s="28"/>
      <c r="BC363" s="40"/>
      <c r="BD363" s="40"/>
      <c r="BE363" s="40"/>
      <c r="BF363" s="40"/>
      <c r="BG363" s="40"/>
      <c r="BH363" s="40"/>
      <c r="BI363" s="41"/>
      <c r="BJ363" s="41"/>
      <c r="BK363" s="41"/>
      <c r="BL363" s="41"/>
      <c r="BM363" s="41"/>
      <c r="BN363" s="41"/>
      <c r="BO363" s="41"/>
      <c r="BP363" s="41"/>
      <c r="BQ363" s="41"/>
      <c r="BR363" s="40"/>
      <c r="BS363" s="40"/>
      <c r="BT363" s="40"/>
      <c r="BU363" s="41"/>
      <c r="BV363" s="41"/>
      <c r="BW363" s="41"/>
      <c r="BX363" s="41"/>
      <c r="BY363" s="41"/>
      <c r="BZ363" s="41"/>
      <c r="CA363" s="41"/>
      <c r="CB363" s="41"/>
      <c r="CC363" s="41"/>
      <c r="CD363" s="41"/>
      <c r="CE363" s="41"/>
      <c r="CF363" s="41"/>
      <c r="CG363" s="28"/>
      <c r="CH363" s="28"/>
      <c r="CI363" s="41"/>
      <c r="CJ363" s="27"/>
      <c r="CK363" s="27"/>
      <c r="CL363" s="27"/>
      <c r="CM363" s="27"/>
      <c r="CN363" s="27"/>
      <c r="CO363" s="27"/>
      <c r="CP363" s="27"/>
      <c r="CQ363" s="27"/>
      <c r="CR363" s="27"/>
      <c r="CS363" s="27"/>
      <c r="CT363" s="27"/>
      <c r="CU363" s="27"/>
      <c r="CV363" s="27"/>
      <c r="CW363" s="27"/>
      <c r="CX363" s="27"/>
      <c r="CY363" s="27"/>
      <c r="DW363" s="7"/>
      <c r="ED363" s="10">
        <f t="shared" ca="1" si="432"/>
        <v>2</v>
      </c>
    </row>
    <row r="364" spans="1:134" x14ac:dyDescent="0.2">
      <c r="A364" s="79"/>
      <c r="B364" s="28"/>
      <c r="C364" s="41"/>
      <c r="D364" s="40"/>
      <c r="E364" s="41"/>
      <c r="F364" s="40"/>
      <c r="M364" s="151"/>
      <c r="N364" s="151"/>
      <c r="P364" s="153"/>
      <c r="Q364" s="159"/>
      <c r="R364" s="151"/>
      <c r="S364" s="151"/>
      <c r="T364" s="28"/>
      <c r="U364" s="137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28"/>
      <c r="BB364" s="28"/>
      <c r="BC364" s="40"/>
      <c r="BD364" s="40"/>
      <c r="BE364" s="40"/>
      <c r="BF364" s="40"/>
      <c r="BG364" s="40"/>
      <c r="BH364" s="40"/>
      <c r="BI364" s="41"/>
      <c r="BJ364" s="41"/>
      <c r="BK364" s="41"/>
      <c r="BL364" s="41"/>
      <c r="BM364" s="41"/>
      <c r="BN364" s="41"/>
      <c r="BO364" s="41"/>
      <c r="BP364" s="41"/>
      <c r="BQ364" s="41"/>
      <c r="BR364" s="40"/>
      <c r="BS364" s="40"/>
      <c r="BT364" s="40"/>
      <c r="BU364" s="41"/>
      <c r="BV364" s="41"/>
      <c r="BW364" s="41"/>
      <c r="BX364" s="41"/>
      <c r="BY364" s="41"/>
      <c r="BZ364" s="41"/>
      <c r="CA364" s="41"/>
      <c r="CB364" s="41"/>
      <c r="CC364" s="41"/>
      <c r="CD364" s="41"/>
      <c r="CE364" s="41"/>
      <c r="CF364" s="41"/>
      <c r="CG364" s="28"/>
      <c r="CH364" s="28"/>
      <c r="CI364" s="41"/>
      <c r="CJ364" s="27"/>
      <c r="CK364" s="27"/>
      <c r="CL364" s="27"/>
      <c r="CM364" s="27"/>
      <c r="CN364" s="27"/>
      <c r="CO364" s="27"/>
      <c r="CP364" s="27"/>
      <c r="CQ364" s="27"/>
      <c r="CR364" s="27"/>
      <c r="CS364" s="27"/>
      <c r="CT364" s="27"/>
      <c r="CU364" s="27"/>
      <c r="CV364" s="27"/>
      <c r="CW364" s="27"/>
      <c r="CX364" s="27"/>
      <c r="CY364" s="27"/>
      <c r="DW364" s="7"/>
      <c r="ED364" s="10">
        <f t="shared" ca="1" si="432"/>
        <v>25</v>
      </c>
    </row>
    <row r="365" spans="1:134" x14ac:dyDescent="0.2">
      <c r="A365" s="79"/>
      <c r="B365" s="28"/>
      <c r="C365" s="41"/>
      <c r="D365" s="40"/>
      <c r="E365" s="41"/>
      <c r="F365" s="40"/>
      <c r="M365" s="151"/>
      <c r="N365" s="151"/>
      <c r="P365" s="153"/>
      <c r="Q365" s="159"/>
      <c r="R365" s="151"/>
      <c r="S365" s="151"/>
      <c r="T365" s="28"/>
      <c r="U365" s="137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28"/>
      <c r="BB365" s="28"/>
      <c r="BC365" s="40"/>
      <c r="BD365" s="40"/>
      <c r="BE365" s="40"/>
      <c r="BF365" s="40"/>
      <c r="BG365" s="40"/>
      <c r="BH365" s="40"/>
      <c r="BI365" s="41"/>
      <c r="BJ365" s="41"/>
      <c r="BK365" s="41"/>
      <c r="BL365" s="41"/>
      <c r="BM365" s="41"/>
      <c r="BN365" s="41"/>
      <c r="BO365" s="41"/>
      <c r="BP365" s="41"/>
      <c r="BQ365" s="41"/>
      <c r="BR365" s="40"/>
      <c r="BS365" s="40"/>
      <c r="BT365" s="40"/>
      <c r="BU365" s="41"/>
      <c r="BV365" s="41"/>
      <c r="BW365" s="41"/>
      <c r="BX365" s="41"/>
      <c r="BY365" s="41"/>
      <c r="BZ365" s="41"/>
      <c r="CA365" s="41"/>
      <c r="CB365" s="41"/>
      <c r="CC365" s="41"/>
      <c r="CD365" s="41"/>
      <c r="CE365" s="41"/>
      <c r="CF365" s="41"/>
      <c r="CG365" s="28"/>
      <c r="CH365" s="28"/>
      <c r="CI365" s="41"/>
      <c r="CJ365" s="27"/>
      <c r="CK365" s="27"/>
      <c r="CL365" s="27"/>
      <c r="CM365" s="27"/>
      <c r="CN365" s="27"/>
      <c r="CO365" s="27"/>
      <c r="CP365" s="27"/>
      <c r="CQ365" s="27"/>
      <c r="CR365" s="27"/>
      <c r="CS365" s="27"/>
      <c r="CT365" s="27"/>
      <c r="CU365" s="27"/>
      <c r="CV365" s="27"/>
      <c r="CW365" s="27"/>
      <c r="CX365" s="27"/>
      <c r="CY365" s="27"/>
      <c r="DW365" s="7"/>
      <c r="ED365" s="10">
        <f t="shared" ca="1" si="432"/>
        <v>5</v>
      </c>
    </row>
    <row r="366" spans="1:134" x14ac:dyDescent="0.2">
      <c r="A366" s="79"/>
      <c r="B366" s="28"/>
      <c r="C366" s="41"/>
      <c r="D366" s="40"/>
      <c r="E366" s="41"/>
      <c r="F366" s="40"/>
      <c r="M366" s="151"/>
      <c r="N366" s="151"/>
      <c r="P366" s="153"/>
      <c r="Q366" s="159"/>
      <c r="R366" s="151"/>
      <c r="S366" s="151"/>
      <c r="T366" s="28"/>
      <c r="U366" s="137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28"/>
      <c r="BB366" s="28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40"/>
      <c r="BN366" s="40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28"/>
      <c r="CH366" s="28"/>
      <c r="CI366" s="41"/>
      <c r="CJ366" s="27"/>
      <c r="CK366" s="27"/>
      <c r="CL366" s="27"/>
      <c r="CM366" s="27"/>
      <c r="CN366" s="27"/>
      <c r="CO366" s="27"/>
      <c r="CP366" s="27"/>
      <c r="CQ366" s="27"/>
      <c r="CR366" s="27"/>
      <c r="CS366" s="27"/>
      <c r="CT366" s="27"/>
      <c r="CU366" s="27"/>
      <c r="CV366" s="27"/>
      <c r="CW366" s="27"/>
      <c r="CX366" s="27"/>
      <c r="CY366" s="27"/>
      <c r="DW366" s="7"/>
      <c r="ED366" s="10">
        <f t="shared" ca="1" si="432"/>
        <v>12</v>
      </c>
    </row>
    <row r="367" spans="1:134" x14ac:dyDescent="0.2">
      <c r="A367" s="79"/>
      <c r="B367" s="28"/>
      <c r="C367" s="41"/>
      <c r="D367" s="40"/>
      <c r="E367" s="41"/>
      <c r="F367" s="40"/>
      <c r="M367" s="151"/>
      <c r="N367" s="151"/>
      <c r="P367" s="153"/>
      <c r="Q367" s="159"/>
      <c r="R367" s="151"/>
      <c r="S367" s="151"/>
      <c r="T367" s="28"/>
      <c r="U367" s="137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28"/>
      <c r="BB367" s="28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40"/>
      <c r="BN367" s="40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28"/>
      <c r="CH367" s="28"/>
      <c r="CI367" s="41"/>
      <c r="CJ367" s="27"/>
      <c r="CK367" s="27"/>
      <c r="CL367" s="27"/>
      <c r="CM367" s="27"/>
      <c r="CN367" s="27"/>
      <c r="CO367" s="27"/>
      <c r="CP367" s="27"/>
      <c r="CQ367" s="27"/>
      <c r="CR367" s="27"/>
      <c r="CS367" s="27"/>
      <c r="CT367" s="27"/>
      <c r="CU367" s="27"/>
      <c r="CV367" s="27"/>
      <c r="CW367" s="27"/>
      <c r="CX367" s="27"/>
      <c r="CY367" s="27"/>
      <c r="DW367" s="7"/>
      <c r="ED367" s="10">
        <f t="shared" ca="1" si="432"/>
        <v>3</v>
      </c>
    </row>
    <row r="368" spans="1:134" x14ac:dyDescent="0.2">
      <c r="A368" s="79"/>
      <c r="B368" s="28"/>
      <c r="C368" s="41"/>
      <c r="D368" s="40"/>
      <c r="E368" s="41"/>
      <c r="F368" s="40"/>
      <c r="M368" s="151"/>
      <c r="N368" s="151"/>
      <c r="P368" s="153"/>
      <c r="Q368" s="159"/>
      <c r="R368" s="151"/>
      <c r="S368" s="151"/>
      <c r="T368" s="28"/>
      <c r="U368" s="137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28"/>
      <c r="BB368" s="28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40"/>
      <c r="BN368" s="40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28"/>
      <c r="CH368" s="28"/>
      <c r="CI368" s="41"/>
      <c r="CJ368" s="27"/>
      <c r="CK368" s="27"/>
      <c r="CL368" s="27"/>
      <c r="CM368" s="27"/>
      <c r="CN368" s="27"/>
      <c r="CO368" s="27"/>
      <c r="CP368" s="27"/>
      <c r="CQ368" s="27"/>
      <c r="CR368" s="27"/>
      <c r="CS368" s="27"/>
      <c r="CT368" s="27"/>
      <c r="CU368" s="27"/>
      <c r="CV368" s="27"/>
      <c r="CW368" s="27"/>
      <c r="CX368" s="27"/>
      <c r="CY368" s="27"/>
      <c r="DW368" s="7"/>
      <c r="ED368" s="10">
        <f t="shared" ca="1" si="432"/>
        <v>25</v>
      </c>
    </row>
    <row r="369" spans="1:134" x14ac:dyDescent="0.2">
      <c r="A369" s="79"/>
      <c r="B369" s="28"/>
      <c r="C369" s="41"/>
      <c r="D369" s="40"/>
      <c r="E369" s="41"/>
      <c r="F369" s="40"/>
      <c r="M369" s="151"/>
      <c r="N369" s="151"/>
      <c r="P369" s="153"/>
      <c r="Q369" s="159"/>
      <c r="R369" s="151"/>
      <c r="S369" s="151"/>
      <c r="T369" s="28"/>
      <c r="U369" s="137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40"/>
      <c r="AY369" s="40"/>
      <c r="AZ369" s="40"/>
      <c r="BA369" s="28"/>
      <c r="BB369" s="28"/>
      <c r="BC369" s="40"/>
      <c r="BD369" s="40"/>
      <c r="BE369" s="40"/>
      <c r="BF369" s="40"/>
      <c r="BG369" s="40"/>
      <c r="BH369" s="40"/>
      <c r="BI369" s="40"/>
      <c r="BJ369" s="40"/>
      <c r="BK369" s="40"/>
      <c r="BL369" s="40"/>
      <c r="BM369" s="40"/>
      <c r="BN369" s="40"/>
      <c r="BO369" s="40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40"/>
      <c r="CA369" s="40"/>
      <c r="CB369" s="40"/>
      <c r="CC369" s="40"/>
      <c r="CD369" s="40"/>
      <c r="CE369" s="40"/>
      <c r="CF369" s="40"/>
      <c r="CG369" s="28"/>
      <c r="CH369" s="28"/>
      <c r="CI369" s="41"/>
      <c r="CJ369" s="27"/>
      <c r="CK369" s="27"/>
      <c r="CL369" s="27"/>
      <c r="CM369" s="27"/>
      <c r="CN369" s="27"/>
      <c r="CO369" s="27"/>
      <c r="CP369" s="27"/>
      <c r="CQ369" s="27"/>
      <c r="CR369" s="27"/>
      <c r="CS369" s="27"/>
      <c r="CT369" s="27"/>
      <c r="CU369" s="27"/>
      <c r="CV369" s="27"/>
      <c r="CW369" s="27"/>
      <c r="CX369" s="27"/>
      <c r="CY369" s="27"/>
      <c r="DW369" s="7"/>
      <c r="ED369" s="10">
        <f t="shared" ca="1" si="432"/>
        <v>4</v>
      </c>
    </row>
    <row r="370" spans="1:134" x14ac:dyDescent="0.2">
      <c r="A370" s="79"/>
      <c r="B370" s="28"/>
      <c r="C370" s="41"/>
      <c r="D370" s="40"/>
      <c r="E370" s="41"/>
      <c r="F370" s="40"/>
      <c r="M370" s="151"/>
      <c r="N370" s="151"/>
      <c r="P370" s="153"/>
      <c r="Q370" s="159"/>
      <c r="R370" s="151"/>
      <c r="S370" s="151"/>
      <c r="T370" s="28"/>
      <c r="U370" s="137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28"/>
      <c r="BB370" s="28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40"/>
      <c r="BN370" s="40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28"/>
      <c r="CH370" s="28"/>
      <c r="CI370" s="41"/>
      <c r="CJ370" s="27"/>
      <c r="CK370" s="27"/>
      <c r="CL370" s="27"/>
      <c r="CM370" s="27"/>
      <c r="CN370" s="27"/>
      <c r="CO370" s="27"/>
      <c r="CP370" s="27"/>
      <c r="CQ370" s="27"/>
      <c r="CR370" s="27"/>
      <c r="CS370" s="27"/>
      <c r="CT370" s="27"/>
      <c r="CU370" s="27"/>
      <c r="CV370" s="27"/>
      <c r="CW370" s="27"/>
      <c r="CX370" s="27"/>
      <c r="CY370" s="27"/>
      <c r="DW370" s="7"/>
      <c r="ED370" s="10">
        <f t="shared" ca="1" si="432"/>
        <v>28</v>
      </c>
    </row>
    <row r="371" spans="1:134" x14ac:dyDescent="0.2">
      <c r="A371" s="79"/>
      <c r="B371" s="28"/>
      <c r="C371" s="41"/>
      <c r="D371" s="40"/>
      <c r="E371" s="41"/>
      <c r="F371" s="40"/>
      <c r="M371" s="151"/>
      <c r="N371" s="151"/>
      <c r="P371" s="153"/>
      <c r="Q371" s="159"/>
      <c r="R371" s="151"/>
      <c r="S371" s="151"/>
      <c r="T371" s="28"/>
      <c r="U371" s="137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28"/>
      <c r="BB371" s="28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28"/>
      <c r="CH371" s="28"/>
      <c r="CI371" s="41"/>
      <c r="CJ371" s="27"/>
      <c r="CK371" s="27"/>
      <c r="CL371" s="27"/>
      <c r="CM371" s="27"/>
      <c r="CN371" s="27"/>
      <c r="CO371" s="27"/>
      <c r="CP371" s="27"/>
      <c r="CQ371" s="27"/>
      <c r="CR371" s="27"/>
      <c r="CS371" s="27"/>
      <c r="CT371" s="27"/>
      <c r="CU371" s="27"/>
      <c r="CV371" s="27"/>
      <c r="CW371" s="27"/>
      <c r="CX371" s="27"/>
      <c r="CY371" s="27"/>
      <c r="DW371" s="7"/>
      <c r="ED371" s="10">
        <f t="shared" ca="1" si="432"/>
        <v>9</v>
      </c>
    </row>
    <row r="372" spans="1:134" x14ac:dyDescent="0.2">
      <c r="A372" s="79"/>
      <c r="B372" s="28"/>
      <c r="C372" s="41"/>
      <c r="D372" s="40"/>
      <c r="E372" s="41"/>
      <c r="F372" s="40"/>
      <c r="M372" s="151"/>
      <c r="N372" s="151"/>
      <c r="P372" s="153"/>
      <c r="Q372" s="159"/>
      <c r="R372" s="151"/>
      <c r="S372" s="151"/>
      <c r="T372" s="28"/>
      <c r="U372" s="137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28"/>
      <c r="BB372" s="28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40"/>
      <c r="BN372" s="40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28"/>
      <c r="CH372" s="28"/>
      <c r="CI372" s="41"/>
      <c r="CJ372" s="27"/>
      <c r="CK372" s="27"/>
      <c r="CL372" s="27"/>
      <c r="CM372" s="27"/>
      <c r="CN372" s="27"/>
      <c r="CO372" s="27"/>
      <c r="CP372" s="27"/>
      <c r="CQ372" s="27"/>
      <c r="CR372" s="27"/>
      <c r="CS372" s="27"/>
      <c r="CT372" s="27"/>
      <c r="CU372" s="27"/>
      <c r="CV372" s="27"/>
      <c r="CW372" s="27"/>
      <c r="CX372" s="27"/>
      <c r="CY372" s="27"/>
      <c r="DW372" s="7"/>
      <c r="ED372" s="10">
        <f t="shared" ca="1" si="432"/>
        <v>29</v>
      </c>
    </row>
    <row r="373" spans="1:134" x14ac:dyDescent="0.2">
      <c r="A373" s="79"/>
      <c r="B373" s="28"/>
      <c r="C373" s="41"/>
      <c r="D373" s="40"/>
      <c r="E373" s="41"/>
      <c r="F373" s="40"/>
      <c r="M373" s="151"/>
      <c r="N373" s="151"/>
      <c r="P373" s="153"/>
      <c r="Q373" s="159"/>
      <c r="R373" s="151"/>
      <c r="S373" s="151"/>
      <c r="T373" s="28"/>
      <c r="U373" s="137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28"/>
      <c r="BB373" s="28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40"/>
      <c r="BN373" s="40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28"/>
      <c r="CH373" s="28"/>
      <c r="CI373" s="41"/>
      <c r="CJ373" s="27"/>
      <c r="CK373" s="27"/>
      <c r="CL373" s="27"/>
      <c r="CM373" s="27"/>
      <c r="CN373" s="27"/>
      <c r="CO373" s="27"/>
      <c r="CP373" s="27"/>
      <c r="CQ373" s="27"/>
      <c r="CR373" s="27"/>
      <c r="CS373" s="27"/>
      <c r="CT373" s="27"/>
      <c r="CU373" s="27"/>
      <c r="CV373" s="27"/>
      <c r="CW373" s="27"/>
      <c r="CX373" s="27"/>
      <c r="CY373" s="27"/>
      <c r="DW373" s="7"/>
      <c r="ED373" s="10">
        <f t="shared" ca="1" si="432"/>
        <v>2</v>
      </c>
    </row>
    <row r="374" spans="1:134" x14ac:dyDescent="0.2">
      <c r="A374" s="79"/>
      <c r="B374" s="28"/>
      <c r="C374" s="41"/>
      <c r="D374" s="40"/>
      <c r="E374" s="41"/>
      <c r="F374" s="40"/>
      <c r="M374" s="151"/>
      <c r="N374" s="151"/>
      <c r="P374" s="153"/>
      <c r="Q374" s="159"/>
      <c r="R374" s="151"/>
      <c r="S374" s="151"/>
      <c r="T374" s="28"/>
      <c r="U374" s="137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28"/>
      <c r="BB374" s="28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40"/>
      <c r="BN374" s="40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28"/>
      <c r="CH374" s="28"/>
      <c r="CI374" s="41"/>
      <c r="CJ374" s="27"/>
      <c r="CK374" s="27"/>
      <c r="CL374" s="27"/>
      <c r="CM374" s="27"/>
      <c r="CN374" s="27"/>
      <c r="CO374" s="27"/>
      <c r="CP374" s="27"/>
      <c r="CQ374" s="27"/>
      <c r="CR374" s="27"/>
      <c r="CS374" s="27"/>
      <c r="CT374" s="27"/>
      <c r="CU374" s="27"/>
      <c r="CV374" s="27"/>
      <c r="CW374" s="27"/>
      <c r="CX374" s="27"/>
      <c r="CY374" s="27"/>
      <c r="DW374" s="7"/>
      <c r="ED374" s="10">
        <f t="shared" ca="1" si="432"/>
        <v>25</v>
      </c>
    </row>
    <row r="375" spans="1:134" x14ac:dyDescent="0.2">
      <c r="A375" s="79"/>
      <c r="B375" s="28"/>
      <c r="C375" s="41"/>
      <c r="D375" s="40"/>
      <c r="E375" s="41"/>
      <c r="F375" s="40"/>
      <c r="M375" s="151"/>
      <c r="N375" s="151"/>
      <c r="P375" s="153"/>
      <c r="Q375" s="159"/>
      <c r="R375" s="151"/>
      <c r="S375" s="151"/>
      <c r="T375" s="28"/>
      <c r="U375" s="137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28"/>
      <c r="BB375" s="28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40"/>
      <c r="BN375" s="40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28"/>
      <c r="CH375" s="28"/>
      <c r="CI375" s="41"/>
      <c r="CJ375" s="27"/>
      <c r="CK375" s="27"/>
      <c r="CL375" s="27"/>
      <c r="CM375" s="27"/>
      <c r="CN375" s="27"/>
      <c r="CO375" s="27"/>
      <c r="CP375" s="27"/>
      <c r="CQ375" s="27"/>
      <c r="CR375" s="27"/>
      <c r="CS375" s="27"/>
      <c r="CT375" s="27"/>
      <c r="CU375" s="27"/>
      <c r="CV375" s="27"/>
      <c r="CW375" s="27"/>
      <c r="CX375" s="27"/>
      <c r="CY375" s="27"/>
      <c r="DW375" s="7"/>
      <c r="ED375" s="10">
        <f t="shared" ca="1" si="432"/>
        <v>34</v>
      </c>
    </row>
    <row r="376" spans="1:134" x14ac:dyDescent="0.2">
      <c r="A376" s="79"/>
      <c r="B376" s="28"/>
      <c r="C376" s="41"/>
      <c r="D376" s="40"/>
      <c r="E376" s="41"/>
      <c r="F376" s="40"/>
      <c r="M376" s="151"/>
      <c r="N376" s="151"/>
      <c r="P376" s="153"/>
      <c r="Q376" s="159"/>
      <c r="R376" s="151"/>
      <c r="S376" s="151"/>
      <c r="T376" s="28"/>
      <c r="U376" s="137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28"/>
      <c r="BB376" s="28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40"/>
      <c r="BN376" s="40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28"/>
      <c r="CH376" s="28"/>
      <c r="CI376" s="41"/>
      <c r="CJ376" s="27"/>
      <c r="CK376" s="27"/>
      <c r="CL376" s="27"/>
      <c r="CM376" s="27"/>
      <c r="CN376" s="27"/>
      <c r="CO376" s="27"/>
      <c r="CP376" s="27"/>
      <c r="CQ376" s="27"/>
      <c r="CR376" s="27"/>
      <c r="CS376" s="27"/>
      <c r="CT376" s="27"/>
      <c r="CU376" s="27"/>
      <c r="CV376" s="27"/>
      <c r="CW376" s="27"/>
      <c r="CX376" s="27"/>
      <c r="CY376" s="27"/>
      <c r="DW376" s="7"/>
      <c r="ED376" s="10">
        <f t="shared" ca="1" si="432"/>
        <v>33</v>
      </c>
    </row>
    <row r="377" spans="1:134" x14ac:dyDescent="0.2">
      <c r="A377" s="79"/>
      <c r="B377" s="28"/>
      <c r="C377" s="41"/>
      <c r="D377" s="40"/>
      <c r="E377" s="41"/>
      <c r="F377" s="40"/>
      <c r="M377" s="151"/>
      <c r="N377" s="151"/>
      <c r="P377" s="153"/>
      <c r="Q377" s="159"/>
      <c r="R377" s="151"/>
      <c r="S377" s="151"/>
      <c r="T377" s="28"/>
      <c r="U377" s="137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28"/>
      <c r="BB377" s="28"/>
      <c r="BC377" s="40"/>
      <c r="BD377" s="40"/>
      <c r="BE377" s="40"/>
      <c r="BF377" s="40"/>
      <c r="BG377" s="40"/>
      <c r="BH377" s="40"/>
      <c r="BI377" s="41"/>
      <c r="BJ377" s="41"/>
      <c r="BK377" s="41"/>
      <c r="BL377" s="41"/>
      <c r="BM377" s="41"/>
      <c r="BN377" s="41"/>
      <c r="BO377" s="41"/>
      <c r="BP377" s="41"/>
      <c r="BQ377" s="41"/>
      <c r="BR377" s="40"/>
      <c r="BS377" s="40"/>
      <c r="BT377" s="40"/>
      <c r="BU377" s="41"/>
      <c r="BV377" s="41"/>
      <c r="BW377" s="41"/>
      <c r="BX377" s="41"/>
      <c r="BY377" s="41"/>
      <c r="BZ377" s="41"/>
      <c r="CA377" s="41"/>
      <c r="CB377" s="41"/>
      <c r="CC377" s="41"/>
      <c r="CD377" s="41"/>
      <c r="CE377" s="41"/>
      <c r="CF377" s="41"/>
      <c r="CG377" s="28"/>
      <c r="CH377" s="28"/>
      <c r="CI377" s="41"/>
      <c r="CJ377" s="27"/>
      <c r="CK377" s="27"/>
      <c r="CL377" s="27"/>
      <c r="CM377" s="27"/>
      <c r="CN377" s="27"/>
      <c r="CO377" s="27"/>
      <c r="CP377" s="27"/>
      <c r="CQ377" s="27"/>
      <c r="CR377" s="27"/>
      <c r="CS377" s="27"/>
      <c r="CT377" s="27"/>
      <c r="CU377" s="27"/>
      <c r="CV377" s="27"/>
      <c r="CW377" s="27"/>
      <c r="CX377" s="27"/>
      <c r="CY377" s="27"/>
      <c r="DW377" s="7"/>
      <c r="ED377" s="10">
        <f t="shared" ca="1" si="432"/>
        <v>3</v>
      </c>
    </row>
    <row r="378" spans="1:134" x14ac:dyDescent="0.2">
      <c r="A378" s="79"/>
      <c r="B378" s="28"/>
      <c r="C378" s="41"/>
      <c r="D378" s="40"/>
      <c r="E378" s="41"/>
      <c r="F378" s="40"/>
      <c r="M378" s="151"/>
      <c r="N378" s="151"/>
      <c r="P378" s="153"/>
      <c r="Q378" s="159"/>
      <c r="R378" s="151"/>
      <c r="S378" s="151"/>
      <c r="T378" s="28"/>
      <c r="U378" s="137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40"/>
      <c r="AY378" s="40"/>
      <c r="AZ378" s="40"/>
      <c r="BA378" s="28"/>
      <c r="BB378" s="28"/>
      <c r="BC378" s="40"/>
      <c r="BD378" s="40"/>
      <c r="BE378" s="40"/>
      <c r="BF378" s="40"/>
      <c r="BG378" s="40"/>
      <c r="BH378" s="40"/>
      <c r="BI378" s="41"/>
      <c r="BJ378" s="41"/>
      <c r="BK378" s="41"/>
      <c r="BL378" s="41"/>
      <c r="BM378" s="41"/>
      <c r="BN378" s="41"/>
      <c r="BO378" s="41"/>
      <c r="BP378" s="41"/>
      <c r="BQ378" s="41"/>
      <c r="BR378" s="40"/>
      <c r="BS378" s="40"/>
      <c r="BT378" s="40"/>
      <c r="BU378" s="41"/>
      <c r="BV378" s="41"/>
      <c r="BW378" s="41"/>
      <c r="BX378" s="41"/>
      <c r="BY378" s="41"/>
      <c r="BZ378" s="41"/>
      <c r="CA378" s="41"/>
      <c r="CB378" s="41"/>
      <c r="CC378" s="41"/>
      <c r="CD378" s="41"/>
      <c r="CE378" s="41"/>
      <c r="CF378" s="41"/>
      <c r="CG378" s="28"/>
      <c r="CH378" s="28"/>
      <c r="CI378" s="41"/>
      <c r="CJ378" s="27"/>
      <c r="CK378" s="27"/>
      <c r="CL378" s="27"/>
      <c r="CM378" s="27"/>
      <c r="CN378" s="27"/>
      <c r="CO378" s="27"/>
      <c r="CP378" s="27"/>
      <c r="CQ378" s="27"/>
      <c r="CR378" s="27"/>
      <c r="CS378" s="27"/>
      <c r="CT378" s="27"/>
      <c r="CU378" s="27"/>
      <c r="CV378" s="27"/>
      <c r="CW378" s="27"/>
      <c r="CX378" s="27"/>
      <c r="CY378" s="27"/>
      <c r="DW378" s="7"/>
      <c r="ED378" s="10">
        <f t="shared" ca="1" si="432"/>
        <v>4</v>
      </c>
    </row>
    <row r="379" spans="1:134" x14ac:dyDescent="0.2">
      <c r="A379" s="79"/>
      <c r="B379" s="28"/>
      <c r="C379" s="41"/>
      <c r="D379" s="40"/>
      <c r="E379" s="41"/>
      <c r="F379" s="40"/>
      <c r="M379" s="151"/>
      <c r="N379" s="151"/>
      <c r="P379" s="153"/>
      <c r="Q379" s="159"/>
      <c r="R379" s="151"/>
      <c r="S379" s="151"/>
      <c r="T379" s="28"/>
      <c r="U379" s="137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28"/>
      <c r="BB379" s="28"/>
      <c r="BC379" s="40"/>
      <c r="BD379" s="40"/>
      <c r="BE379" s="40"/>
      <c r="BF379" s="40"/>
      <c r="BG379" s="40"/>
      <c r="BH379" s="40"/>
      <c r="BI379" s="41"/>
      <c r="BJ379" s="41"/>
      <c r="BK379" s="41"/>
      <c r="BL379" s="41"/>
      <c r="BM379" s="41"/>
      <c r="BN379" s="41"/>
      <c r="BO379" s="41"/>
      <c r="BP379" s="41"/>
      <c r="BQ379" s="41"/>
      <c r="BR379" s="40"/>
      <c r="BS379" s="40"/>
      <c r="BT379" s="40"/>
      <c r="BU379" s="41"/>
      <c r="BV379" s="41"/>
      <c r="BW379" s="41"/>
      <c r="BX379" s="41"/>
      <c r="BY379" s="41"/>
      <c r="BZ379" s="41"/>
      <c r="CA379" s="41"/>
      <c r="CB379" s="41"/>
      <c r="CC379" s="41"/>
      <c r="CD379" s="41"/>
      <c r="CE379" s="41"/>
      <c r="CF379" s="41"/>
      <c r="CG379" s="28"/>
      <c r="CH379" s="28"/>
      <c r="CI379" s="41"/>
      <c r="CJ379" s="27"/>
      <c r="CK379" s="27"/>
      <c r="CL379" s="27"/>
      <c r="CM379" s="27"/>
      <c r="CN379" s="27"/>
      <c r="CO379" s="27"/>
      <c r="CP379" s="27"/>
      <c r="CQ379" s="27"/>
      <c r="CR379" s="27"/>
      <c r="CS379" s="27"/>
      <c r="CT379" s="27"/>
      <c r="CU379" s="27"/>
      <c r="CV379" s="27"/>
      <c r="CW379" s="27"/>
      <c r="CX379" s="27"/>
      <c r="CY379" s="27"/>
      <c r="DW379" s="7"/>
      <c r="ED379" s="10">
        <f t="shared" ca="1" si="432"/>
        <v>29</v>
      </c>
    </row>
    <row r="380" spans="1:134" x14ac:dyDescent="0.2">
      <c r="A380" s="79"/>
      <c r="B380" s="28"/>
      <c r="C380" s="41"/>
      <c r="D380" s="40"/>
      <c r="E380" s="41"/>
      <c r="F380" s="40"/>
      <c r="M380" s="151"/>
      <c r="N380" s="151"/>
      <c r="P380" s="153"/>
      <c r="Q380" s="159"/>
      <c r="R380" s="151"/>
      <c r="S380" s="151"/>
      <c r="T380" s="28"/>
      <c r="U380" s="137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28"/>
      <c r="BB380" s="28"/>
      <c r="BC380" s="40"/>
      <c r="BD380" s="40"/>
      <c r="BE380" s="40"/>
      <c r="BF380" s="40"/>
      <c r="BG380" s="40"/>
      <c r="BH380" s="40"/>
      <c r="BI380" s="41"/>
      <c r="BJ380" s="41"/>
      <c r="BK380" s="41"/>
      <c r="BL380" s="41"/>
      <c r="BM380" s="41"/>
      <c r="BN380" s="41"/>
      <c r="BO380" s="41"/>
      <c r="BP380" s="41"/>
      <c r="BQ380" s="41"/>
      <c r="BR380" s="40"/>
      <c r="BS380" s="40"/>
      <c r="BT380" s="40"/>
      <c r="BU380" s="41"/>
      <c r="BV380" s="41"/>
      <c r="BW380" s="41"/>
      <c r="BX380" s="41"/>
      <c r="BY380" s="41"/>
      <c r="BZ380" s="41"/>
      <c r="CA380" s="41"/>
      <c r="CB380" s="41"/>
      <c r="CC380" s="41"/>
      <c r="CD380" s="41"/>
      <c r="CE380" s="41"/>
      <c r="CF380" s="41"/>
      <c r="CG380" s="28"/>
      <c r="CH380" s="28"/>
      <c r="CI380" s="41"/>
      <c r="CJ380" s="27"/>
      <c r="CK380" s="27"/>
      <c r="CL380" s="27"/>
      <c r="CM380" s="27"/>
      <c r="CN380" s="27"/>
      <c r="CO380" s="27"/>
      <c r="CP380" s="27"/>
      <c r="CQ380" s="27"/>
      <c r="CR380" s="27"/>
      <c r="CS380" s="27"/>
      <c r="CT380" s="27"/>
      <c r="CU380" s="27"/>
      <c r="CV380" s="27"/>
      <c r="CW380" s="27"/>
      <c r="CX380" s="27"/>
      <c r="CY380" s="27"/>
      <c r="DW380" s="7"/>
      <c r="ED380" s="10">
        <f t="shared" ca="1" si="432"/>
        <v>36</v>
      </c>
    </row>
    <row r="381" spans="1:134" x14ac:dyDescent="0.2">
      <c r="A381" s="79"/>
      <c r="B381" s="28"/>
      <c r="C381" s="41"/>
      <c r="D381" s="40"/>
      <c r="E381" s="41"/>
      <c r="F381" s="40"/>
      <c r="M381" s="151"/>
      <c r="N381" s="151"/>
      <c r="P381" s="153"/>
      <c r="Q381" s="159"/>
      <c r="R381" s="151"/>
      <c r="S381" s="151"/>
      <c r="T381" s="28"/>
      <c r="U381" s="137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28"/>
      <c r="BB381" s="28"/>
      <c r="BC381" s="40"/>
      <c r="BD381" s="40"/>
      <c r="BE381" s="40"/>
      <c r="BF381" s="40"/>
      <c r="BG381" s="40"/>
      <c r="BH381" s="40"/>
      <c r="BI381" s="41"/>
      <c r="BJ381" s="41"/>
      <c r="BK381" s="41"/>
      <c r="BL381" s="41"/>
      <c r="BM381" s="41"/>
      <c r="BN381" s="41"/>
      <c r="BO381" s="41"/>
      <c r="BP381" s="41"/>
      <c r="BQ381" s="41"/>
      <c r="BR381" s="40"/>
      <c r="BS381" s="40"/>
      <c r="BT381" s="40"/>
      <c r="BU381" s="41"/>
      <c r="BV381" s="41"/>
      <c r="BW381" s="41"/>
      <c r="BX381" s="41"/>
      <c r="BY381" s="41"/>
      <c r="BZ381" s="41"/>
      <c r="CA381" s="41"/>
      <c r="CB381" s="41"/>
      <c r="CC381" s="41"/>
      <c r="CD381" s="41"/>
      <c r="CE381" s="41"/>
      <c r="CF381" s="41"/>
      <c r="CG381" s="28"/>
      <c r="CH381" s="28"/>
      <c r="CI381" s="41"/>
      <c r="CJ381" s="27"/>
      <c r="CK381" s="27"/>
      <c r="CL381" s="27"/>
      <c r="CM381" s="27"/>
      <c r="CN381" s="27"/>
      <c r="CO381" s="27"/>
      <c r="CP381" s="27"/>
      <c r="CQ381" s="27"/>
      <c r="CR381" s="27"/>
      <c r="CS381" s="27"/>
      <c r="CT381" s="27"/>
      <c r="CU381" s="27"/>
      <c r="CV381" s="27"/>
      <c r="CW381" s="27"/>
      <c r="CX381" s="27"/>
      <c r="CY381" s="27"/>
      <c r="DW381" s="7"/>
      <c r="ED381" s="10">
        <f t="shared" ca="1" si="432"/>
        <v>14</v>
      </c>
    </row>
    <row r="382" spans="1:134" x14ac:dyDescent="0.2">
      <c r="A382" s="79"/>
      <c r="B382" s="28"/>
      <c r="C382" s="41"/>
      <c r="D382" s="40"/>
      <c r="E382" s="41"/>
      <c r="F382" s="40"/>
      <c r="M382" s="151"/>
      <c r="N382" s="151"/>
      <c r="P382" s="153"/>
      <c r="Q382" s="159"/>
      <c r="R382" s="151"/>
      <c r="S382" s="151"/>
      <c r="T382" s="28"/>
      <c r="U382" s="137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40"/>
      <c r="AY382" s="40"/>
      <c r="AZ382" s="40"/>
      <c r="BA382" s="28"/>
      <c r="BB382" s="28"/>
      <c r="BC382" s="40"/>
      <c r="BD382" s="40"/>
      <c r="BE382" s="40"/>
      <c r="BF382" s="40"/>
      <c r="BG382" s="40"/>
      <c r="BH382" s="40"/>
      <c r="BI382" s="40"/>
      <c r="BJ382" s="40"/>
      <c r="BK382" s="40"/>
      <c r="BL382" s="40"/>
      <c r="BM382" s="40"/>
      <c r="BN382" s="40"/>
      <c r="BO382" s="40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40"/>
      <c r="CA382" s="40"/>
      <c r="CB382" s="40"/>
      <c r="CC382" s="40"/>
      <c r="CD382" s="40"/>
      <c r="CE382" s="40"/>
      <c r="CF382" s="40"/>
      <c r="CG382" s="28"/>
      <c r="CH382" s="28"/>
      <c r="CI382" s="41"/>
      <c r="CJ382" s="27"/>
      <c r="CK382" s="27"/>
      <c r="CL382" s="27"/>
      <c r="CM382" s="27"/>
      <c r="CN382" s="27"/>
      <c r="CO382" s="27"/>
      <c r="CP382" s="27"/>
      <c r="CQ382" s="27"/>
      <c r="CR382" s="27"/>
      <c r="CS382" s="27"/>
      <c r="CT382" s="27"/>
      <c r="CU382" s="27"/>
      <c r="CV382" s="27"/>
      <c r="CW382" s="27"/>
      <c r="CX382" s="27"/>
      <c r="CY382" s="27"/>
      <c r="DW382" s="7"/>
      <c r="ED382" s="10">
        <f t="shared" ca="1" si="432"/>
        <v>3</v>
      </c>
    </row>
    <row r="383" spans="1:134" x14ac:dyDescent="0.2">
      <c r="A383" s="79"/>
      <c r="B383" s="28"/>
      <c r="C383" s="41"/>
      <c r="D383" s="40"/>
      <c r="E383" s="41"/>
      <c r="F383" s="40"/>
      <c r="M383" s="151"/>
      <c r="N383" s="151"/>
      <c r="P383" s="153"/>
      <c r="Q383" s="159"/>
      <c r="R383" s="151"/>
      <c r="S383" s="151"/>
      <c r="T383" s="28"/>
      <c r="U383" s="137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40"/>
      <c r="AY383" s="40"/>
      <c r="AZ383" s="40"/>
      <c r="BA383" s="28"/>
      <c r="BB383" s="28"/>
      <c r="BC383" s="40"/>
      <c r="BD383" s="40"/>
      <c r="BE383" s="40"/>
      <c r="BF383" s="40"/>
      <c r="BG383" s="40"/>
      <c r="BH383" s="40"/>
      <c r="BI383" s="40"/>
      <c r="BJ383" s="40"/>
      <c r="BK383" s="40"/>
      <c r="BL383" s="40"/>
      <c r="BM383" s="40"/>
      <c r="BN383" s="40"/>
      <c r="BO383" s="40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40"/>
      <c r="CA383" s="40"/>
      <c r="CB383" s="40"/>
      <c r="CC383" s="40"/>
      <c r="CD383" s="40"/>
      <c r="CE383" s="40"/>
      <c r="CF383" s="40"/>
      <c r="CG383" s="28"/>
      <c r="CH383" s="28"/>
      <c r="CI383" s="41"/>
      <c r="CJ383" s="27"/>
      <c r="CK383" s="27"/>
      <c r="CL383" s="27"/>
      <c r="CM383" s="27"/>
      <c r="CN383" s="27"/>
      <c r="CO383" s="27"/>
      <c r="CP383" s="27"/>
      <c r="CQ383" s="27"/>
      <c r="CR383" s="27"/>
      <c r="CS383" s="27"/>
      <c r="CT383" s="27"/>
      <c r="CU383" s="27"/>
      <c r="CV383" s="27"/>
      <c r="CW383" s="27"/>
      <c r="CX383" s="27"/>
      <c r="CY383" s="27"/>
      <c r="DW383" s="7"/>
      <c r="ED383" s="10">
        <f t="shared" ca="1" si="432"/>
        <v>27</v>
      </c>
    </row>
    <row r="384" spans="1:134" x14ac:dyDescent="0.2">
      <c r="A384" s="79"/>
      <c r="B384" s="28"/>
      <c r="C384" s="41"/>
      <c r="D384" s="40"/>
      <c r="E384" s="41"/>
      <c r="F384" s="40"/>
      <c r="M384" s="151"/>
      <c r="N384" s="151"/>
      <c r="P384" s="153"/>
      <c r="Q384" s="159"/>
      <c r="R384" s="151"/>
      <c r="S384" s="151"/>
      <c r="T384" s="28"/>
      <c r="U384" s="137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40"/>
      <c r="AY384" s="40"/>
      <c r="AZ384" s="40"/>
      <c r="BA384" s="28"/>
      <c r="BB384" s="28"/>
      <c r="BC384" s="40"/>
      <c r="BD384" s="40"/>
      <c r="BE384" s="40"/>
      <c r="BF384" s="40"/>
      <c r="BG384" s="40"/>
      <c r="BH384" s="40"/>
      <c r="BI384" s="40"/>
      <c r="BJ384" s="40"/>
      <c r="BK384" s="40"/>
      <c r="BL384" s="40"/>
      <c r="BM384" s="40"/>
      <c r="BN384" s="40"/>
      <c r="BO384" s="40"/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40"/>
      <c r="CA384" s="40"/>
      <c r="CB384" s="40"/>
      <c r="CC384" s="40"/>
      <c r="CD384" s="40"/>
      <c r="CE384" s="40"/>
      <c r="CF384" s="40"/>
      <c r="CG384" s="28"/>
      <c r="CH384" s="28"/>
      <c r="CI384" s="41"/>
      <c r="CJ384" s="27"/>
      <c r="CK384" s="27"/>
      <c r="CL384" s="27"/>
      <c r="CM384" s="27"/>
      <c r="CN384" s="27"/>
      <c r="CO384" s="27"/>
      <c r="CP384" s="27"/>
      <c r="CQ384" s="27"/>
      <c r="CR384" s="27"/>
      <c r="CS384" s="27"/>
      <c r="CT384" s="27"/>
      <c r="CU384" s="27"/>
      <c r="CV384" s="27"/>
      <c r="CW384" s="27"/>
      <c r="CX384" s="27"/>
      <c r="CY384" s="27"/>
      <c r="DW384" s="7"/>
      <c r="ED384" s="10">
        <f t="shared" ca="1" si="432"/>
        <v>28</v>
      </c>
    </row>
    <row r="385" spans="1:134" x14ac:dyDescent="0.2">
      <c r="A385" s="79"/>
      <c r="B385" s="28"/>
      <c r="C385" s="41"/>
      <c r="D385" s="40"/>
      <c r="E385" s="41"/>
      <c r="F385" s="40"/>
      <c r="M385" s="151"/>
      <c r="N385" s="151"/>
      <c r="P385" s="153"/>
      <c r="Q385" s="159"/>
      <c r="R385" s="151"/>
      <c r="S385" s="151"/>
      <c r="T385" s="28"/>
      <c r="U385" s="137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40"/>
      <c r="AY385" s="40"/>
      <c r="AZ385" s="40"/>
      <c r="BA385" s="28"/>
      <c r="BB385" s="28"/>
      <c r="BC385" s="40"/>
      <c r="BD385" s="40"/>
      <c r="BE385" s="40"/>
      <c r="BF385" s="40"/>
      <c r="BG385" s="40"/>
      <c r="BH385" s="40"/>
      <c r="BI385" s="40"/>
      <c r="BJ385" s="40"/>
      <c r="BK385" s="40"/>
      <c r="BL385" s="40"/>
      <c r="BM385" s="40"/>
      <c r="BN385" s="40"/>
      <c r="BO385" s="40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40"/>
      <c r="CA385" s="40"/>
      <c r="CB385" s="40"/>
      <c r="CC385" s="40"/>
      <c r="CD385" s="40"/>
      <c r="CE385" s="40"/>
      <c r="CF385" s="40"/>
      <c r="CG385" s="28"/>
      <c r="CH385" s="28"/>
      <c r="CI385" s="41"/>
      <c r="CJ385" s="27"/>
      <c r="CK385" s="27"/>
      <c r="CL385" s="27"/>
      <c r="CM385" s="27"/>
      <c r="CN385" s="27"/>
      <c r="CO385" s="27"/>
      <c r="CP385" s="27"/>
      <c r="CQ385" s="27"/>
      <c r="CR385" s="27"/>
      <c r="CS385" s="27"/>
      <c r="CT385" s="27"/>
      <c r="CU385" s="27"/>
      <c r="CV385" s="27"/>
      <c r="CW385" s="27"/>
      <c r="CX385" s="27"/>
      <c r="CY385" s="27"/>
      <c r="DW385" s="7"/>
      <c r="ED385" s="10">
        <f t="shared" ca="1" si="432"/>
        <v>22</v>
      </c>
    </row>
    <row r="386" spans="1:134" x14ac:dyDescent="0.2">
      <c r="A386" s="79"/>
      <c r="B386" s="28"/>
      <c r="C386" s="41"/>
      <c r="D386" s="40"/>
      <c r="E386" s="41"/>
      <c r="F386" s="40"/>
      <c r="M386" s="151"/>
      <c r="N386" s="151"/>
      <c r="P386" s="153"/>
      <c r="Q386" s="159"/>
      <c r="R386" s="151"/>
      <c r="S386" s="151"/>
      <c r="T386" s="28"/>
      <c r="U386" s="137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40"/>
      <c r="AY386" s="40"/>
      <c r="AZ386" s="40"/>
      <c r="BA386" s="28"/>
      <c r="BB386" s="28"/>
      <c r="BC386" s="40"/>
      <c r="BD386" s="40"/>
      <c r="BE386" s="40"/>
      <c r="BF386" s="40"/>
      <c r="BG386" s="40"/>
      <c r="BH386" s="40"/>
      <c r="BI386" s="40"/>
      <c r="BJ386" s="40"/>
      <c r="BK386" s="40"/>
      <c r="BL386" s="40"/>
      <c r="BM386" s="40"/>
      <c r="BN386" s="40"/>
      <c r="BO386" s="40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40"/>
      <c r="CA386" s="40"/>
      <c r="CB386" s="40"/>
      <c r="CC386" s="40"/>
      <c r="CD386" s="40"/>
      <c r="CE386" s="40"/>
      <c r="CF386" s="40"/>
      <c r="CG386" s="28"/>
      <c r="CH386" s="28"/>
      <c r="CI386" s="41"/>
      <c r="CJ386" s="27"/>
      <c r="CK386" s="27"/>
      <c r="CL386" s="27"/>
      <c r="CM386" s="27"/>
      <c r="CN386" s="27"/>
      <c r="CO386" s="27"/>
      <c r="CP386" s="27"/>
      <c r="CQ386" s="27"/>
      <c r="CR386" s="27"/>
      <c r="CS386" s="27"/>
      <c r="CT386" s="27"/>
      <c r="CU386" s="27"/>
      <c r="CV386" s="27"/>
      <c r="CW386" s="27"/>
      <c r="CX386" s="27"/>
      <c r="CY386" s="27"/>
      <c r="DW386" s="7"/>
      <c r="ED386" s="10">
        <f t="shared" ca="1" si="432"/>
        <v>14</v>
      </c>
    </row>
    <row r="387" spans="1:134" x14ac:dyDescent="0.2">
      <c r="A387" s="79"/>
      <c r="B387" s="28"/>
      <c r="C387" s="41"/>
      <c r="D387" s="40"/>
      <c r="E387" s="41"/>
      <c r="F387" s="40"/>
      <c r="M387" s="151"/>
      <c r="N387" s="151"/>
      <c r="P387" s="153"/>
      <c r="Q387" s="159"/>
      <c r="R387" s="151"/>
      <c r="S387" s="151"/>
      <c r="T387" s="28"/>
      <c r="U387" s="137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40"/>
      <c r="AY387" s="40"/>
      <c r="AZ387" s="40"/>
      <c r="BA387" s="28"/>
      <c r="BB387" s="28"/>
      <c r="BC387" s="40"/>
      <c r="BD387" s="40"/>
      <c r="BE387" s="40"/>
      <c r="BF387" s="40"/>
      <c r="BG387" s="40"/>
      <c r="BH387" s="40"/>
      <c r="BI387" s="40"/>
      <c r="BJ387" s="40"/>
      <c r="BK387" s="40"/>
      <c r="BL387" s="40"/>
      <c r="BM387" s="40"/>
      <c r="BN387" s="40"/>
      <c r="BO387" s="40"/>
      <c r="BP387" s="40"/>
      <c r="BQ387" s="40"/>
      <c r="BR387" s="40"/>
      <c r="BS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  <c r="CG387" s="28"/>
      <c r="CH387" s="28"/>
      <c r="CI387" s="41"/>
      <c r="CJ387" s="27"/>
      <c r="CK387" s="27"/>
      <c r="CL387" s="27"/>
      <c r="CM387" s="27"/>
      <c r="CN387" s="27"/>
      <c r="CO387" s="27"/>
      <c r="CP387" s="27"/>
      <c r="CQ387" s="27"/>
      <c r="CR387" s="27"/>
      <c r="CS387" s="27"/>
      <c r="CT387" s="27"/>
      <c r="CU387" s="27"/>
      <c r="CV387" s="27"/>
      <c r="CW387" s="27"/>
      <c r="CX387" s="27"/>
      <c r="CY387" s="27"/>
      <c r="DW387" s="7"/>
      <c r="ED387" s="10">
        <f t="shared" ca="1" si="432"/>
        <v>7</v>
      </c>
    </row>
    <row r="388" spans="1:134" x14ac:dyDescent="0.2">
      <c r="A388" s="79"/>
      <c r="B388" s="28"/>
      <c r="C388" s="41"/>
      <c r="D388" s="40"/>
      <c r="E388" s="41"/>
      <c r="F388" s="40"/>
      <c r="M388" s="151"/>
      <c r="N388" s="151"/>
      <c r="P388" s="153"/>
      <c r="Q388" s="159"/>
      <c r="R388" s="151"/>
      <c r="S388" s="151"/>
      <c r="T388" s="28"/>
      <c r="U388" s="137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40"/>
      <c r="AY388" s="40"/>
      <c r="AZ388" s="40"/>
      <c r="BA388" s="28"/>
      <c r="BB388" s="28"/>
      <c r="BC388" s="40"/>
      <c r="BD388" s="40"/>
      <c r="BE388" s="40"/>
      <c r="BF388" s="40"/>
      <c r="BG388" s="40"/>
      <c r="BH388" s="40"/>
      <c r="BI388" s="40"/>
      <c r="BJ388" s="40"/>
      <c r="BK388" s="40"/>
      <c r="BL388" s="40"/>
      <c r="BM388" s="40"/>
      <c r="BN388" s="40"/>
      <c r="BO388" s="40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  <c r="CG388" s="28"/>
      <c r="CH388" s="28"/>
      <c r="CI388" s="41"/>
      <c r="CJ388" s="27"/>
      <c r="CK388" s="27"/>
      <c r="CL388" s="27"/>
      <c r="CM388" s="27"/>
      <c r="CN388" s="27"/>
      <c r="CO388" s="27"/>
      <c r="CP388" s="27"/>
      <c r="CQ388" s="27"/>
      <c r="CR388" s="27"/>
      <c r="CS388" s="27"/>
      <c r="CT388" s="27"/>
      <c r="CU388" s="27"/>
      <c r="CV388" s="27"/>
      <c r="CW388" s="27"/>
      <c r="CX388" s="27"/>
      <c r="CY388" s="27"/>
      <c r="DW388" s="7"/>
      <c r="ED388" s="10">
        <f t="shared" ca="1" si="432"/>
        <v>1</v>
      </c>
    </row>
    <row r="389" spans="1:134" x14ac:dyDescent="0.2">
      <c r="A389" s="79"/>
      <c r="B389" s="28"/>
      <c r="C389" s="41"/>
      <c r="D389" s="40"/>
      <c r="E389" s="41"/>
      <c r="F389" s="40"/>
      <c r="M389" s="151"/>
      <c r="N389" s="151"/>
      <c r="P389" s="153"/>
      <c r="Q389" s="159"/>
      <c r="R389" s="151"/>
      <c r="S389" s="151"/>
      <c r="T389" s="28"/>
      <c r="U389" s="137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40"/>
      <c r="AV389" s="40"/>
      <c r="AW389" s="40"/>
      <c r="AX389" s="40"/>
      <c r="AY389" s="40"/>
      <c r="AZ389" s="40"/>
      <c r="BA389" s="28"/>
      <c r="BB389" s="28"/>
      <c r="BC389" s="40"/>
      <c r="BD389" s="40"/>
      <c r="BE389" s="40"/>
      <c r="BF389" s="40"/>
      <c r="BG389" s="40"/>
      <c r="BH389" s="40"/>
      <c r="BI389" s="40"/>
      <c r="BJ389" s="40"/>
      <c r="BK389" s="40"/>
      <c r="BL389" s="40"/>
      <c r="BM389" s="40"/>
      <c r="BN389" s="40"/>
      <c r="BO389" s="40"/>
      <c r="BP389" s="40"/>
      <c r="BQ389" s="40"/>
      <c r="BR389" s="40"/>
      <c r="BS389" s="40"/>
      <c r="BT389" s="40"/>
      <c r="BU389" s="40"/>
      <c r="BV389" s="40"/>
      <c r="BW389" s="40"/>
      <c r="BX389" s="40"/>
      <c r="BY389" s="40"/>
      <c r="BZ389" s="40"/>
      <c r="CA389" s="40"/>
      <c r="CB389" s="40"/>
      <c r="CC389" s="40"/>
      <c r="CD389" s="40"/>
      <c r="CE389" s="40"/>
      <c r="CF389" s="40"/>
      <c r="CG389" s="28"/>
      <c r="CH389" s="28"/>
      <c r="CI389" s="41"/>
      <c r="CJ389" s="27"/>
      <c r="CK389" s="27"/>
      <c r="CL389" s="27"/>
      <c r="CM389" s="27"/>
      <c r="CN389" s="27"/>
      <c r="CO389" s="27"/>
      <c r="CP389" s="27"/>
      <c r="CQ389" s="27"/>
      <c r="CR389" s="27"/>
      <c r="CS389" s="27"/>
      <c r="CT389" s="27"/>
      <c r="CU389" s="27"/>
      <c r="CV389" s="27"/>
      <c r="CW389" s="27"/>
      <c r="CX389" s="27"/>
      <c r="CY389" s="27"/>
      <c r="DW389" s="7"/>
      <c r="ED389" s="10">
        <f t="shared" ref="ED389:ED452" ca="1" si="433">IF($A$2="no",INT(RAND()*36+1),INT(RAND()*37))</f>
        <v>36</v>
      </c>
    </row>
    <row r="390" spans="1:134" x14ac:dyDescent="0.2">
      <c r="A390" s="79"/>
      <c r="B390" s="28"/>
      <c r="C390" s="41"/>
      <c r="D390" s="40"/>
      <c r="E390" s="41"/>
      <c r="F390" s="40"/>
      <c r="M390" s="151"/>
      <c r="N390" s="151"/>
      <c r="P390" s="153"/>
      <c r="Q390" s="159"/>
      <c r="R390" s="151"/>
      <c r="S390" s="151"/>
      <c r="T390" s="28"/>
      <c r="U390" s="137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28"/>
      <c r="BB390" s="28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28"/>
      <c r="CH390" s="28"/>
      <c r="CI390" s="41"/>
      <c r="CJ390" s="27"/>
      <c r="CK390" s="27"/>
      <c r="CL390" s="27"/>
      <c r="CM390" s="27"/>
      <c r="CN390" s="27"/>
      <c r="CO390" s="27"/>
      <c r="CP390" s="27"/>
      <c r="CQ390" s="27"/>
      <c r="CR390" s="27"/>
      <c r="CS390" s="27"/>
      <c r="CT390" s="27"/>
      <c r="CU390" s="27"/>
      <c r="CV390" s="27"/>
      <c r="CW390" s="27"/>
      <c r="CX390" s="27"/>
      <c r="CY390" s="27"/>
      <c r="DW390" s="7"/>
      <c r="ED390" s="10">
        <f t="shared" ca="1" si="433"/>
        <v>18</v>
      </c>
    </row>
    <row r="391" spans="1:134" x14ac:dyDescent="0.2">
      <c r="A391" s="79"/>
      <c r="B391" s="28"/>
      <c r="C391" s="41"/>
      <c r="D391" s="40"/>
      <c r="E391" s="41"/>
      <c r="F391" s="40"/>
      <c r="M391" s="151"/>
      <c r="N391" s="151"/>
      <c r="P391" s="153"/>
      <c r="Q391" s="159"/>
      <c r="R391" s="151"/>
      <c r="S391" s="151"/>
      <c r="T391" s="28"/>
      <c r="U391" s="137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40"/>
      <c r="AR391" s="40"/>
      <c r="AS391" s="40"/>
      <c r="AT391" s="40"/>
      <c r="AU391" s="40"/>
      <c r="AV391" s="40"/>
      <c r="AW391" s="40"/>
      <c r="AX391" s="40"/>
      <c r="AY391" s="40"/>
      <c r="AZ391" s="40"/>
      <c r="BA391" s="28"/>
      <c r="BB391" s="28"/>
      <c r="BC391" s="40"/>
      <c r="BD391" s="40"/>
      <c r="BE391" s="40"/>
      <c r="BF391" s="40"/>
      <c r="BG391" s="40"/>
      <c r="BH391" s="40"/>
      <c r="BI391" s="40"/>
      <c r="BJ391" s="40"/>
      <c r="BK391" s="40"/>
      <c r="BL391" s="40"/>
      <c r="BM391" s="40"/>
      <c r="BN391" s="40"/>
      <c r="BO391" s="40"/>
      <c r="BP391" s="40"/>
      <c r="BQ391" s="40"/>
      <c r="BR391" s="40"/>
      <c r="BS391" s="40"/>
      <c r="BT391" s="40"/>
      <c r="BU391" s="40"/>
      <c r="BV391" s="40"/>
      <c r="BW391" s="40"/>
      <c r="BX391" s="40"/>
      <c r="BY391" s="40"/>
      <c r="BZ391" s="40"/>
      <c r="CA391" s="40"/>
      <c r="CB391" s="40"/>
      <c r="CC391" s="40"/>
      <c r="CD391" s="40"/>
      <c r="CE391" s="40"/>
      <c r="CF391" s="40"/>
      <c r="CG391" s="28"/>
      <c r="CH391" s="28"/>
      <c r="CI391" s="41"/>
      <c r="CJ391" s="27"/>
      <c r="CK391" s="27"/>
      <c r="CL391" s="27"/>
      <c r="CM391" s="27"/>
      <c r="CN391" s="27"/>
      <c r="CO391" s="27"/>
      <c r="CP391" s="27"/>
      <c r="CQ391" s="27"/>
      <c r="CR391" s="27"/>
      <c r="CS391" s="27"/>
      <c r="CT391" s="27"/>
      <c r="CU391" s="27"/>
      <c r="CV391" s="27"/>
      <c r="CW391" s="27"/>
      <c r="CX391" s="27"/>
      <c r="CY391" s="27"/>
      <c r="DW391" s="7"/>
      <c r="ED391" s="10">
        <f t="shared" ca="1" si="433"/>
        <v>4</v>
      </c>
    </row>
    <row r="392" spans="1:134" x14ac:dyDescent="0.2">
      <c r="A392" s="79"/>
      <c r="B392" s="28"/>
      <c r="C392" s="41"/>
      <c r="D392" s="40"/>
      <c r="E392" s="41"/>
      <c r="F392" s="40"/>
      <c r="M392" s="151"/>
      <c r="N392" s="151"/>
      <c r="P392" s="153"/>
      <c r="Q392" s="159"/>
      <c r="R392" s="151"/>
      <c r="S392" s="151"/>
      <c r="T392" s="28"/>
      <c r="U392" s="137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28"/>
      <c r="BB392" s="28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28"/>
      <c r="CH392" s="28"/>
      <c r="CI392" s="41"/>
      <c r="CJ392" s="27"/>
      <c r="CK392" s="27"/>
      <c r="CL392" s="27"/>
      <c r="CM392" s="27"/>
      <c r="CN392" s="27"/>
      <c r="CO392" s="27"/>
      <c r="CP392" s="27"/>
      <c r="CQ392" s="27"/>
      <c r="CR392" s="27"/>
      <c r="CS392" s="27"/>
      <c r="CT392" s="27"/>
      <c r="CU392" s="27"/>
      <c r="CV392" s="27"/>
      <c r="CW392" s="27"/>
      <c r="CX392" s="27"/>
      <c r="CY392" s="27"/>
      <c r="DW392" s="7"/>
      <c r="ED392" s="10">
        <f t="shared" ca="1" si="433"/>
        <v>15</v>
      </c>
    </row>
    <row r="393" spans="1:134" x14ac:dyDescent="0.2">
      <c r="A393" s="79"/>
      <c r="B393" s="28"/>
      <c r="C393" s="41"/>
      <c r="D393" s="40"/>
      <c r="E393" s="41"/>
      <c r="F393" s="40"/>
      <c r="M393" s="151"/>
      <c r="N393" s="151"/>
      <c r="P393" s="153"/>
      <c r="Q393" s="159"/>
      <c r="R393" s="151"/>
      <c r="S393" s="151"/>
      <c r="T393" s="28"/>
      <c r="U393" s="137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28"/>
      <c r="BB393" s="28"/>
      <c r="BC393" s="40"/>
      <c r="BD393" s="40"/>
      <c r="BE393" s="40"/>
      <c r="BF393" s="40"/>
      <c r="BG393" s="40"/>
      <c r="BH393" s="40"/>
      <c r="BI393" s="41"/>
      <c r="BJ393" s="41"/>
      <c r="BK393" s="41"/>
      <c r="BL393" s="41"/>
      <c r="BM393" s="41"/>
      <c r="BN393" s="41"/>
      <c r="BO393" s="41"/>
      <c r="BP393" s="41"/>
      <c r="BQ393" s="41"/>
      <c r="BR393" s="40"/>
      <c r="BS393" s="40"/>
      <c r="BT393" s="40"/>
      <c r="BU393" s="41"/>
      <c r="BV393" s="41"/>
      <c r="BW393" s="41"/>
      <c r="BX393" s="41"/>
      <c r="BY393" s="41"/>
      <c r="BZ393" s="41"/>
      <c r="CA393" s="41"/>
      <c r="CB393" s="41"/>
      <c r="CC393" s="41"/>
      <c r="CD393" s="41"/>
      <c r="CE393" s="41"/>
      <c r="CF393" s="41"/>
      <c r="CG393" s="28"/>
      <c r="CH393" s="28"/>
      <c r="CI393" s="41"/>
      <c r="CJ393" s="27"/>
      <c r="CK393" s="27"/>
      <c r="CL393" s="27"/>
      <c r="CM393" s="27"/>
      <c r="CN393" s="27"/>
      <c r="CO393" s="27"/>
      <c r="CP393" s="27"/>
      <c r="CQ393" s="27"/>
      <c r="CR393" s="27"/>
      <c r="CS393" s="27"/>
      <c r="CT393" s="27"/>
      <c r="CU393" s="27"/>
      <c r="CV393" s="27"/>
      <c r="CW393" s="27"/>
      <c r="CX393" s="27"/>
      <c r="CY393" s="27"/>
      <c r="DW393" s="7"/>
      <c r="ED393" s="10">
        <f t="shared" ca="1" si="433"/>
        <v>12</v>
      </c>
    </row>
    <row r="394" spans="1:134" x14ac:dyDescent="0.2">
      <c r="A394" s="79"/>
      <c r="B394" s="28"/>
      <c r="C394" s="41"/>
      <c r="D394" s="40"/>
      <c r="E394" s="41"/>
      <c r="F394" s="40"/>
      <c r="M394" s="151"/>
      <c r="N394" s="151"/>
      <c r="P394" s="153"/>
      <c r="Q394" s="159"/>
      <c r="R394" s="151"/>
      <c r="S394" s="151"/>
      <c r="T394" s="28"/>
      <c r="U394" s="137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28"/>
      <c r="BB394" s="28"/>
      <c r="BC394" s="40"/>
      <c r="BD394" s="40"/>
      <c r="BE394" s="40"/>
      <c r="BF394" s="40"/>
      <c r="BG394" s="40"/>
      <c r="BH394" s="40"/>
      <c r="BI394" s="41"/>
      <c r="BJ394" s="41"/>
      <c r="BK394" s="41"/>
      <c r="BL394" s="41"/>
      <c r="BM394" s="41"/>
      <c r="BN394" s="41"/>
      <c r="BO394" s="41"/>
      <c r="BP394" s="41"/>
      <c r="BQ394" s="41"/>
      <c r="BR394" s="40"/>
      <c r="BS394" s="40"/>
      <c r="BT394" s="40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28"/>
      <c r="CH394" s="28"/>
      <c r="CI394" s="41"/>
      <c r="CJ394" s="27"/>
      <c r="CK394" s="27"/>
      <c r="CL394" s="27"/>
      <c r="CM394" s="27"/>
      <c r="CN394" s="27"/>
      <c r="CO394" s="27"/>
      <c r="CP394" s="27"/>
      <c r="CQ394" s="27"/>
      <c r="CR394" s="27"/>
      <c r="CS394" s="27"/>
      <c r="CT394" s="27"/>
      <c r="CU394" s="27"/>
      <c r="CV394" s="27"/>
      <c r="CW394" s="27"/>
      <c r="CX394" s="27"/>
      <c r="CY394" s="27"/>
      <c r="DW394" s="7"/>
      <c r="ED394" s="10">
        <f t="shared" ca="1" si="433"/>
        <v>14</v>
      </c>
    </row>
    <row r="395" spans="1:134" x14ac:dyDescent="0.2">
      <c r="A395" s="79"/>
      <c r="B395" s="28"/>
      <c r="C395" s="41"/>
      <c r="D395" s="40"/>
      <c r="E395" s="41"/>
      <c r="F395" s="40"/>
      <c r="M395" s="151"/>
      <c r="N395" s="151"/>
      <c r="P395" s="153"/>
      <c r="Q395" s="159"/>
      <c r="R395" s="151"/>
      <c r="S395" s="151"/>
      <c r="T395" s="28"/>
      <c r="U395" s="137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40"/>
      <c r="AY395" s="40"/>
      <c r="AZ395" s="40"/>
      <c r="BA395" s="28"/>
      <c r="BB395" s="28"/>
      <c r="BC395" s="40"/>
      <c r="BD395" s="40"/>
      <c r="BE395" s="40"/>
      <c r="BF395" s="40"/>
      <c r="BG395" s="40"/>
      <c r="BH395" s="40"/>
      <c r="BI395" s="41"/>
      <c r="BJ395" s="41"/>
      <c r="BK395" s="41"/>
      <c r="BL395" s="41"/>
      <c r="BM395" s="41"/>
      <c r="BN395" s="41"/>
      <c r="BO395" s="41"/>
      <c r="BP395" s="41"/>
      <c r="BQ395" s="41"/>
      <c r="BR395" s="40"/>
      <c r="BS395" s="40"/>
      <c r="BT395" s="40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28"/>
      <c r="CH395" s="28"/>
      <c r="CI395" s="41"/>
      <c r="CJ395" s="27"/>
      <c r="CK395" s="27"/>
      <c r="CL395" s="27"/>
      <c r="CM395" s="27"/>
      <c r="CN395" s="27"/>
      <c r="CO395" s="27"/>
      <c r="CP395" s="27"/>
      <c r="CQ395" s="27"/>
      <c r="CR395" s="27"/>
      <c r="CS395" s="27"/>
      <c r="CT395" s="27"/>
      <c r="CU395" s="27"/>
      <c r="CV395" s="27"/>
      <c r="CW395" s="27"/>
      <c r="CX395" s="27"/>
      <c r="CY395" s="27"/>
      <c r="DW395" s="7"/>
      <c r="ED395" s="10">
        <f t="shared" ca="1" si="433"/>
        <v>13</v>
      </c>
    </row>
    <row r="396" spans="1:134" x14ac:dyDescent="0.2">
      <c r="A396" s="79"/>
      <c r="B396" s="28"/>
      <c r="C396" s="41"/>
      <c r="D396" s="40"/>
      <c r="E396" s="41"/>
      <c r="F396" s="40"/>
      <c r="M396" s="151"/>
      <c r="N396" s="151"/>
      <c r="P396" s="153"/>
      <c r="Q396" s="159"/>
      <c r="R396" s="151"/>
      <c r="S396" s="151"/>
      <c r="T396" s="28"/>
      <c r="U396" s="137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40"/>
      <c r="AV396" s="40"/>
      <c r="AW396" s="40"/>
      <c r="AX396" s="40"/>
      <c r="AY396" s="40"/>
      <c r="AZ396" s="40"/>
      <c r="BA396" s="28"/>
      <c r="BB396" s="28"/>
      <c r="BC396" s="40"/>
      <c r="BD396" s="40"/>
      <c r="BE396" s="40"/>
      <c r="BF396" s="40"/>
      <c r="BG396" s="40"/>
      <c r="BH396" s="40"/>
      <c r="BI396" s="41"/>
      <c r="BJ396" s="41"/>
      <c r="BK396" s="41"/>
      <c r="BL396" s="41"/>
      <c r="BM396" s="41"/>
      <c r="BN396" s="41"/>
      <c r="BO396" s="41"/>
      <c r="BP396" s="41"/>
      <c r="BQ396" s="41"/>
      <c r="BR396" s="40"/>
      <c r="BS396" s="40"/>
      <c r="BT396" s="40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28"/>
      <c r="CH396" s="28"/>
      <c r="CI396" s="41"/>
      <c r="CJ396" s="27"/>
      <c r="CK396" s="27"/>
      <c r="CL396" s="27"/>
      <c r="CM396" s="27"/>
      <c r="CN396" s="27"/>
      <c r="CO396" s="27"/>
      <c r="CP396" s="27"/>
      <c r="CQ396" s="27"/>
      <c r="CR396" s="27"/>
      <c r="CS396" s="27"/>
      <c r="CT396" s="27"/>
      <c r="CU396" s="27"/>
      <c r="CV396" s="27"/>
      <c r="CW396" s="27"/>
      <c r="CX396" s="27"/>
      <c r="CY396" s="27"/>
      <c r="DW396" s="7"/>
      <c r="ED396" s="10">
        <f t="shared" ca="1" si="433"/>
        <v>6</v>
      </c>
    </row>
    <row r="397" spans="1:134" x14ac:dyDescent="0.2">
      <c r="A397" s="79"/>
      <c r="B397" s="28"/>
      <c r="C397" s="41"/>
      <c r="D397" s="40"/>
      <c r="E397" s="41"/>
      <c r="F397" s="40"/>
      <c r="M397" s="151"/>
      <c r="N397" s="151"/>
      <c r="P397" s="153"/>
      <c r="Q397" s="159"/>
      <c r="R397" s="151"/>
      <c r="S397" s="151"/>
      <c r="T397" s="28"/>
      <c r="U397" s="137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40"/>
      <c r="AY397" s="40"/>
      <c r="AZ397" s="40"/>
      <c r="BA397" s="28"/>
      <c r="BB397" s="28"/>
      <c r="BC397" s="40"/>
      <c r="BD397" s="40"/>
      <c r="BE397" s="40"/>
      <c r="BF397" s="40"/>
      <c r="BG397" s="40"/>
      <c r="BH397" s="40"/>
      <c r="BI397" s="41"/>
      <c r="BJ397" s="41"/>
      <c r="BK397" s="41"/>
      <c r="BL397" s="41"/>
      <c r="BM397" s="41"/>
      <c r="BN397" s="41"/>
      <c r="BO397" s="41"/>
      <c r="BP397" s="41"/>
      <c r="BQ397" s="41"/>
      <c r="BR397" s="40"/>
      <c r="BS397" s="40"/>
      <c r="BT397" s="40"/>
      <c r="BU397" s="41"/>
      <c r="BV397" s="41"/>
      <c r="BW397" s="41"/>
      <c r="BX397" s="41"/>
      <c r="BY397" s="41"/>
      <c r="BZ397" s="41"/>
      <c r="CA397" s="41"/>
      <c r="CB397" s="41"/>
      <c r="CC397" s="41"/>
      <c r="CD397" s="41"/>
      <c r="CE397" s="41"/>
      <c r="CF397" s="41"/>
      <c r="CG397" s="28"/>
      <c r="CH397" s="28"/>
      <c r="CI397" s="41"/>
      <c r="CJ397" s="27"/>
      <c r="CK397" s="27"/>
      <c r="CL397" s="27"/>
      <c r="CM397" s="27"/>
      <c r="CN397" s="27"/>
      <c r="CO397" s="27"/>
      <c r="CP397" s="27"/>
      <c r="CQ397" s="27"/>
      <c r="CR397" s="27"/>
      <c r="CS397" s="27"/>
      <c r="CT397" s="27"/>
      <c r="CU397" s="27"/>
      <c r="CV397" s="27"/>
      <c r="CW397" s="27"/>
      <c r="CX397" s="27"/>
      <c r="CY397" s="27"/>
      <c r="DW397" s="7"/>
      <c r="ED397" s="10">
        <f t="shared" ca="1" si="433"/>
        <v>3</v>
      </c>
    </row>
    <row r="398" spans="1:134" x14ac:dyDescent="0.2">
      <c r="A398" s="79"/>
      <c r="B398" s="28"/>
      <c r="C398" s="41"/>
      <c r="D398" s="40"/>
      <c r="E398" s="41"/>
      <c r="F398" s="40"/>
      <c r="M398" s="151"/>
      <c r="N398" s="151"/>
      <c r="P398" s="153"/>
      <c r="Q398" s="159"/>
      <c r="R398" s="151"/>
      <c r="S398" s="151"/>
      <c r="T398" s="28"/>
      <c r="U398" s="137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40"/>
      <c r="AY398" s="40"/>
      <c r="AZ398" s="40"/>
      <c r="BA398" s="28"/>
      <c r="BB398" s="28"/>
      <c r="BC398" s="40"/>
      <c r="BD398" s="40"/>
      <c r="BE398" s="40"/>
      <c r="BF398" s="40"/>
      <c r="BG398" s="40"/>
      <c r="BH398" s="40"/>
      <c r="BI398" s="40"/>
      <c r="BJ398" s="40"/>
      <c r="BK398" s="40"/>
      <c r="BL398" s="40"/>
      <c r="BM398" s="40"/>
      <c r="BN398" s="40"/>
      <c r="BO398" s="40"/>
      <c r="BP398" s="40"/>
      <c r="BQ398" s="40"/>
      <c r="BR398" s="40"/>
      <c r="BS398" s="40"/>
      <c r="BT398" s="40"/>
      <c r="BU398" s="40"/>
      <c r="BV398" s="40"/>
      <c r="BW398" s="40"/>
      <c r="BX398" s="40"/>
      <c r="BY398" s="40"/>
      <c r="BZ398" s="40"/>
      <c r="CA398" s="40"/>
      <c r="CB398" s="40"/>
      <c r="CC398" s="40"/>
      <c r="CD398" s="40"/>
      <c r="CE398" s="40"/>
      <c r="CF398" s="40"/>
      <c r="CG398" s="28"/>
      <c r="CH398" s="28"/>
      <c r="CI398" s="41"/>
      <c r="CJ398" s="27"/>
      <c r="CK398" s="27"/>
      <c r="CL398" s="27"/>
      <c r="CM398" s="27"/>
      <c r="CN398" s="27"/>
      <c r="CO398" s="27"/>
      <c r="CP398" s="27"/>
      <c r="CQ398" s="27"/>
      <c r="CR398" s="27"/>
      <c r="CS398" s="27"/>
      <c r="CT398" s="27"/>
      <c r="CU398" s="27"/>
      <c r="CV398" s="27"/>
      <c r="CW398" s="27"/>
      <c r="CX398" s="27"/>
      <c r="CY398" s="27"/>
      <c r="DW398" s="7"/>
      <c r="ED398" s="10">
        <f t="shared" ca="1" si="433"/>
        <v>30</v>
      </c>
    </row>
    <row r="399" spans="1:134" x14ac:dyDescent="0.2">
      <c r="A399" s="79"/>
      <c r="B399" s="28"/>
      <c r="C399" s="41"/>
      <c r="D399" s="40"/>
      <c r="E399" s="41"/>
      <c r="F399" s="40"/>
      <c r="M399" s="151"/>
      <c r="N399" s="151"/>
      <c r="P399" s="153"/>
      <c r="Q399" s="159"/>
      <c r="R399" s="151"/>
      <c r="S399" s="151"/>
      <c r="T399" s="28"/>
      <c r="U399" s="137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40"/>
      <c r="AY399" s="40"/>
      <c r="AZ399" s="40"/>
      <c r="BA399" s="28"/>
      <c r="BB399" s="28"/>
      <c r="BC399" s="40"/>
      <c r="BD399" s="40"/>
      <c r="BE399" s="40"/>
      <c r="BF399" s="40"/>
      <c r="BG399" s="40"/>
      <c r="BH399" s="40"/>
      <c r="BI399" s="40"/>
      <c r="BJ399" s="40"/>
      <c r="BK399" s="40"/>
      <c r="BL399" s="40"/>
      <c r="BM399" s="40"/>
      <c r="BN399" s="40"/>
      <c r="BO399" s="40"/>
      <c r="BP399" s="40"/>
      <c r="BQ399" s="40"/>
      <c r="BR399" s="40"/>
      <c r="BS399" s="40"/>
      <c r="BT399" s="40"/>
      <c r="BU399" s="40"/>
      <c r="BV399" s="40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28"/>
      <c r="CH399" s="28"/>
      <c r="CI399" s="41"/>
      <c r="CJ399" s="27"/>
      <c r="CK399" s="27"/>
      <c r="CL399" s="27"/>
      <c r="CM399" s="27"/>
      <c r="CN399" s="27"/>
      <c r="CO399" s="27"/>
      <c r="CP399" s="27"/>
      <c r="CQ399" s="27"/>
      <c r="CR399" s="27"/>
      <c r="CS399" s="27"/>
      <c r="CT399" s="27"/>
      <c r="CU399" s="27"/>
      <c r="CV399" s="27"/>
      <c r="CW399" s="27"/>
      <c r="CX399" s="27"/>
      <c r="CY399" s="27"/>
      <c r="DW399" s="7"/>
      <c r="ED399" s="10">
        <f t="shared" ca="1" si="433"/>
        <v>18</v>
      </c>
    </row>
    <row r="400" spans="1:134" x14ac:dyDescent="0.2">
      <c r="A400" s="79"/>
      <c r="B400" s="28"/>
      <c r="C400" s="41"/>
      <c r="D400" s="40"/>
      <c r="E400" s="41"/>
      <c r="F400" s="40"/>
      <c r="M400" s="151"/>
      <c r="N400" s="151"/>
      <c r="P400" s="153"/>
      <c r="Q400" s="159"/>
      <c r="R400" s="151"/>
      <c r="S400" s="151"/>
      <c r="T400" s="28"/>
      <c r="U400" s="137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40"/>
      <c r="AR400" s="40"/>
      <c r="AS400" s="40"/>
      <c r="AT400" s="40"/>
      <c r="AU400" s="40"/>
      <c r="AV400" s="40"/>
      <c r="AW400" s="40"/>
      <c r="AX400" s="40"/>
      <c r="AY400" s="40"/>
      <c r="AZ400" s="40"/>
      <c r="BA400" s="28"/>
      <c r="BB400" s="28"/>
      <c r="BC400" s="40"/>
      <c r="BD400" s="40"/>
      <c r="BE400" s="40"/>
      <c r="BF400" s="40"/>
      <c r="BG400" s="40"/>
      <c r="BH400" s="40"/>
      <c r="BI400" s="40"/>
      <c r="BJ400" s="40"/>
      <c r="BK400" s="40"/>
      <c r="BL400" s="40"/>
      <c r="BM400" s="40"/>
      <c r="BN400" s="40"/>
      <c r="BO400" s="40"/>
      <c r="BP400" s="40"/>
      <c r="BQ400" s="40"/>
      <c r="BR400" s="40"/>
      <c r="BS400" s="40"/>
      <c r="BT400" s="40"/>
      <c r="BU400" s="40"/>
      <c r="BV400" s="40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28"/>
      <c r="CH400" s="28"/>
      <c r="CI400" s="41"/>
      <c r="CJ400" s="27"/>
      <c r="CK400" s="27"/>
      <c r="CL400" s="27"/>
      <c r="CM400" s="27"/>
      <c r="CN400" s="27"/>
      <c r="CO400" s="27"/>
      <c r="CP400" s="27"/>
      <c r="CQ400" s="27"/>
      <c r="CR400" s="27"/>
      <c r="CS400" s="27"/>
      <c r="CT400" s="27"/>
      <c r="CU400" s="27"/>
      <c r="CV400" s="27"/>
      <c r="CW400" s="27"/>
      <c r="CX400" s="27"/>
      <c r="CY400" s="27"/>
      <c r="DW400" s="7"/>
      <c r="ED400" s="10">
        <f t="shared" ca="1" si="433"/>
        <v>1</v>
      </c>
    </row>
    <row r="401" spans="1:134" x14ac:dyDescent="0.2">
      <c r="A401" s="79"/>
      <c r="B401" s="28"/>
      <c r="C401" s="41"/>
      <c r="D401" s="40"/>
      <c r="E401" s="41"/>
      <c r="F401" s="40"/>
      <c r="M401" s="151"/>
      <c r="N401" s="151"/>
      <c r="P401" s="153"/>
      <c r="Q401" s="159"/>
      <c r="R401" s="151"/>
      <c r="S401" s="151"/>
      <c r="T401" s="28"/>
      <c r="U401" s="137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40"/>
      <c r="AY401" s="40"/>
      <c r="AZ401" s="40"/>
      <c r="BA401" s="28"/>
      <c r="BB401" s="28"/>
      <c r="BC401" s="40"/>
      <c r="BD401" s="40"/>
      <c r="BE401" s="40"/>
      <c r="BF401" s="40"/>
      <c r="BG401" s="40"/>
      <c r="BH401" s="40"/>
      <c r="BI401" s="40"/>
      <c r="BJ401" s="40"/>
      <c r="BK401" s="40"/>
      <c r="BL401" s="40"/>
      <c r="BM401" s="40"/>
      <c r="BN401" s="40"/>
      <c r="BO401" s="40"/>
      <c r="BP401" s="40"/>
      <c r="BQ401" s="40"/>
      <c r="BR401" s="40"/>
      <c r="BS401" s="40"/>
      <c r="BT401" s="40"/>
      <c r="BU401" s="40"/>
      <c r="BV401" s="40"/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28"/>
      <c r="CH401" s="28"/>
      <c r="CI401" s="41"/>
      <c r="CJ401" s="27"/>
      <c r="CK401" s="27"/>
      <c r="CL401" s="27"/>
      <c r="CM401" s="27"/>
      <c r="CN401" s="27"/>
      <c r="CO401" s="27"/>
      <c r="CP401" s="27"/>
      <c r="CQ401" s="27"/>
      <c r="CR401" s="27"/>
      <c r="CS401" s="27"/>
      <c r="CT401" s="27"/>
      <c r="CU401" s="27"/>
      <c r="CV401" s="27"/>
      <c r="CW401" s="27"/>
      <c r="CX401" s="27"/>
      <c r="CY401" s="27"/>
      <c r="DW401" s="7"/>
      <c r="ED401" s="10">
        <f t="shared" ca="1" si="433"/>
        <v>11</v>
      </c>
    </row>
    <row r="402" spans="1:134" x14ac:dyDescent="0.2">
      <c r="A402" s="79"/>
      <c r="B402" s="28"/>
      <c r="C402" s="41"/>
      <c r="D402" s="40"/>
      <c r="E402" s="41"/>
      <c r="F402" s="40"/>
      <c r="M402" s="151"/>
      <c r="N402" s="151"/>
      <c r="P402" s="153"/>
      <c r="Q402" s="159"/>
      <c r="R402" s="151"/>
      <c r="S402" s="151"/>
      <c r="T402" s="28"/>
      <c r="U402" s="137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0"/>
      <c r="AV402" s="40"/>
      <c r="AW402" s="40"/>
      <c r="AX402" s="40"/>
      <c r="AY402" s="40"/>
      <c r="AZ402" s="40"/>
      <c r="BA402" s="28"/>
      <c r="BB402" s="28"/>
      <c r="BC402" s="40"/>
      <c r="BD402" s="40"/>
      <c r="BE402" s="40"/>
      <c r="BF402" s="40"/>
      <c r="BG402" s="40"/>
      <c r="BH402" s="40"/>
      <c r="BI402" s="40"/>
      <c r="BJ402" s="40"/>
      <c r="BK402" s="40"/>
      <c r="BL402" s="40"/>
      <c r="BM402" s="40"/>
      <c r="BN402" s="40"/>
      <c r="BO402" s="40"/>
      <c r="BP402" s="40"/>
      <c r="BQ402" s="40"/>
      <c r="BR402" s="40"/>
      <c r="BS402" s="40"/>
      <c r="BT402" s="40"/>
      <c r="BU402" s="40"/>
      <c r="BV402" s="40"/>
      <c r="BW402" s="40"/>
      <c r="BX402" s="40"/>
      <c r="BY402" s="40"/>
      <c r="BZ402" s="40"/>
      <c r="CA402" s="40"/>
      <c r="CB402" s="40"/>
      <c r="CC402" s="40"/>
      <c r="CD402" s="40"/>
      <c r="CE402" s="40"/>
      <c r="CF402" s="40"/>
      <c r="CG402" s="28"/>
      <c r="CH402" s="28"/>
      <c r="CI402" s="41"/>
      <c r="CJ402" s="27"/>
      <c r="CK402" s="27"/>
      <c r="CL402" s="27"/>
      <c r="CM402" s="27"/>
      <c r="CN402" s="27"/>
      <c r="CO402" s="27"/>
      <c r="CP402" s="27"/>
      <c r="CQ402" s="27"/>
      <c r="CR402" s="27"/>
      <c r="CS402" s="27"/>
      <c r="CT402" s="27"/>
      <c r="CU402" s="27"/>
      <c r="CV402" s="27"/>
      <c r="CW402" s="27"/>
      <c r="CX402" s="27"/>
      <c r="CY402" s="27"/>
      <c r="DW402" s="7"/>
      <c r="ED402" s="10">
        <f t="shared" ca="1" si="433"/>
        <v>12</v>
      </c>
    </row>
    <row r="403" spans="1:134" x14ac:dyDescent="0.2">
      <c r="A403" s="79"/>
      <c r="B403" s="28"/>
      <c r="C403" s="41"/>
      <c r="D403" s="40"/>
      <c r="E403" s="41"/>
      <c r="F403" s="40"/>
      <c r="M403" s="151"/>
      <c r="N403" s="151"/>
      <c r="P403" s="153"/>
      <c r="Q403" s="159"/>
      <c r="R403" s="151"/>
      <c r="S403" s="151"/>
      <c r="T403" s="28"/>
      <c r="U403" s="137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40"/>
      <c r="AR403" s="40"/>
      <c r="AS403" s="40"/>
      <c r="AT403" s="40"/>
      <c r="AU403" s="40"/>
      <c r="AV403" s="40"/>
      <c r="AW403" s="40"/>
      <c r="AX403" s="40"/>
      <c r="AY403" s="40"/>
      <c r="AZ403" s="40"/>
      <c r="BA403" s="28"/>
      <c r="BB403" s="28"/>
      <c r="BC403" s="40"/>
      <c r="BD403" s="40"/>
      <c r="BE403" s="40"/>
      <c r="BF403" s="40"/>
      <c r="BG403" s="40"/>
      <c r="BH403" s="40"/>
      <c r="BI403" s="40"/>
      <c r="BJ403" s="40"/>
      <c r="BK403" s="40"/>
      <c r="BL403" s="40"/>
      <c r="BM403" s="40"/>
      <c r="BN403" s="40"/>
      <c r="BO403" s="40"/>
      <c r="BP403" s="40"/>
      <c r="BQ403" s="40"/>
      <c r="BR403" s="40"/>
      <c r="BS403" s="40"/>
      <c r="BT403" s="40"/>
      <c r="BU403" s="40"/>
      <c r="BV403" s="40"/>
      <c r="BW403" s="40"/>
      <c r="BX403" s="40"/>
      <c r="BY403" s="40"/>
      <c r="BZ403" s="40"/>
      <c r="CA403" s="40"/>
      <c r="CB403" s="40"/>
      <c r="CC403" s="40"/>
      <c r="CD403" s="40"/>
      <c r="CE403" s="40"/>
      <c r="CF403" s="40"/>
      <c r="CG403" s="28"/>
      <c r="CH403" s="28"/>
      <c r="CI403" s="41"/>
      <c r="CJ403" s="27"/>
      <c r="CK403" s="27"/>
      <c r="CL403" s="27"/>
      <c r="CM403" s="27"/>
      <c r="CN403" s="27"/>
      <c r="CO403" s="27"/>
      <c r="CP403" s="27"/>
      <c r="CQ403" s="27"/>
      <c r="CR403" s="27"/>
      <c r="CS403" s="27"/>
      <c r="CT403" s="27"/>
      <c r="CU403" s="27"/>
      <c r="CV403" s="27"/>
      <c r="CW403" s="27"/>
      <c r="CX403" s="27"/>
      <c r="CY403" s="27"/>
      <c r="DW403" s="7"/>
      <c r="ED403" s="10">
        <f t="shared" ca="1" si="433"/>
        <v>16</v>
      </c>
    </row>
    <row r="404" spans="1:134" x14ac:dyDescent="0.2">
      <c r="A404" s="79"/>
      <c r="B404" s="28"/>
      <c r="C404" s="41"/>
      <c r="D404" s="40"/>
      <c r="E404" s="41"/>
      <c r="F404" s="40"/>
      <c r="M404" s="151"/>
      <c r="N404" s="151"/>
      <c r="P404" s="153"/>
      <c r="Q404" s="159"/>
      <c r="R404" s="151"/>
      <c r="S404" s="151"/>
      <c r="T404" s="28"/>
      <c r="U404" s="137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40"/>
      <c r="AR404" s="40"/>
      <c r="AS404" s="40"/>
      <c r="AT404" s="40"/>
      <c r="AU404" s="40"/>
      <c r="AV404" s="40"/>
      <c r="AW404" s="40"/>
      <c r="AX404" s="40"/>
      <c r="AY404" s="40"/>
      <c r="AZ404" s="40"/>
      <c r="BA404" s="28"/>
      <c r="BB404" s="28"/>
      <c r="BC404" s="40"/>
      <c r="BD404" s="40"/>
      <c r="BE404" s="40"/>
      <c r="BF404" s="40"/>
      <c r="BG404" s="40"/>
      <c r="BH404" s="40"/>
      <c r="BI404" s="40"/>
      <c r="BJ404" s="40"/>
      <c r="BK404" s="40"/>
      <c r="BL404" s="40"/>
      <c r="BM404" s="40"/>
      <c r="BN404" s="40"/>
      <c r="BO404" s="40"/>
      <c r="BP404" s="40"/>
      <c r="BQ404" s="40"/>
      <c r="BR404" s="40"/>
      <c r="BS404" s="40"/>
      <c r="BT404" s="40"/>
      <c r="BU404" s="40"/>
      <c r="BV404" s="40"/>
      <c r="BW404" s="40"/>
      <c r="BX404" s="40"/>
      <c r="BY404" s="40"/>
      <c r="BZ404" s="40"/>
      <c r="CA404" s="40"/>
      <c r="CB404" s="40"/>
      <c r="CC404" s="40"/>
      <c r="CD404" s="40"/>
      <c r="CE404" s="40"/>
      <c r="CF404" s="40"/>
      <c r="CG404" s="28"/>
      <c r="CH404" s="28"/>
      <c r="CI404" s="41"/>
      <c r="CJ404" s="27"/>
      <c r="CK404" s="27"/>
      <c r="CL404" s="27"/>
      <c r="CM404" s="27"/>
      <c r="CN404" s="27"/>
      <c r="CO404" s="27"/>
      <c r="CP404" s="27"/>
      <c r="CQ404" s="27"/>
      <c r="CR404" s="27"/>
      <c r="CS404" s="27"/>
      <c r="CT404" s="27"/>
      <c r="CU404" s="27"/>
      <c r="CV404" s="27"/>
      <c r="CW404" s="27"/>
      <c r="CX404" s="27"/>
      <c r="CY404" s="27"/>
      <c r="DW404" s="7"/>
      <c r="ED404" s="10">
        <f t="shared" ca="1" si="433"/>
        <v>32</v>
      </c>
    </row>
    <row r="405" spans="1:134" x14ac:dyDescent="0.2">
      <c r="A405" s="79"/>
      <c r="B405" s="28"/>
      <c r="C405" s="41"/>
      <c r="D405" s="40"/>
      <c r="E405" s="41"/>
      <c r="F405" s="40"/>
      <c r="M405" s="151"/>
      <c r="N405" s="151"/>
      <c r="P405" s="153"/>
      <c r="Q405" s="159"/>
      <c r="R405" s="151"/>
      <c r="S405" s="151"/>
      <c r="T405" s="28"/>
      <c r="U405" s="137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40"/>
      <c r="AR405" s="40"/>
      <c r="AS405" s="40"/>
      <c r="AT405" s="40"/>
      <c r="AU405" s="40"/>
      <c r="AV405" s="40"/>
      <c r="AW405" s="40"/>
      <c r="AX405" s="40"/>
      <c r="AY405" s="40"/>
      <c r="AZ405" s="40"/>
      <c r="BA405" s="28"/>
      <c r="BB405" s="28"/>
      <c r="BC405" s="40"/>
      <c r="BD405" s="40"/>
      <c r="BE405" s="40"/>
      <c r="BF405" s="40"/>
      <c r="BG405" s="40"/>
      <c r="BH405" s="40"/>
      <c r="BI405" s="40"/>
      <c r="BJ405" s="40"/>
      <c r="BK405" s="40"/>
      <c r="BL405" s="40"/>
      <c r="BM405" s="40"/>
      <c r="BN405" s="40"/>
      <c r="BO405" s="40"/>
      <c r="BP405" s="40"/>
      <c r="BQ405" s="40"/>
      <c r="BR405" s="40"/>
      <c r="BS405" s="40"/>
      <c r="BT405" s="40"/>
      <c r="BU405" s="40"/>
      <c r="BV405" s="40"/>
      <c r="BW405" s="40"/>
      <c r="BX405" s="40"/>
      <c r="BY405" s="40"/>
      <c r="BZ405" s="40"/>
      <c r="CA405" s="40"/>
      <c r="CB405" s="40"/>
      <c r="CC405" s="40"/>
      <c r="CD405" s="40"/>
      <c r="CE405" s="40"/>
      <c r="CF405" s="40"/>
      <c r="CG405" s="28"/>
      <c r="CH405" s="28"/>
      <c r="CI405" s="41"/>
      <c r="CJ405" s="27"/>
      <c r="CK405" s="27"/>
      <c r="CL405" s="27"/>
      <c r="CM405" s="27"/>
      <c r="CN405" s="27"/>
      <c r="CO405" s="27"/>
      <c r="CP405" s="27"/>
      <c r="CQ405" s="27"/>
      <c r="CR405" s="27"/>
      <c r="CS405" s="27"/>
      <c r="CT405" s="27"/>
      <c r="CU405" s="27"/>
      <c r="CV405" s="27"/>
      <c r="CW405" s="27"/>
      <c r="CX405" s="27"/>
      <c r="CY405" s="27"/>
      <c r="DW405" s="7"/>
      <c r="ED405" s="10">
        <f t="shared" ca="1" si="433"/>
        <v>14</v>
      </c>
    </row>
    <row r="406" spans="1:134" x14ac:dyDescent="0.2">
      <c r="A406" s="79"/>
      <c r="B406" s="28"/>
      <c r="C406" s="41"/>
      <c r="D406" s="40"/>
      <c r="E406" s="41"/>
      <c r="F406" s="40"/>
      <c r="M406" s="151"/>
      <c r="N406" s="151"/>
      <c r="P406" s="153"/>
      <c r="Q406" s="159"/>
      <c r="R406" s="151"/>
      <c r="S406" s="151"/>
      <c r="T406" s="28"/>
      <c r="U406" s="137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40"/>
      <c r="AV406" s="40"/>
      <c r="AW406" s="40"/>
      <c r="AX406" s="40"/>
      <c r="AY406" s="40"/>
      <c r="AZ406" s="40"/>
      <c r="BA406" s="28"/>
      <c r="BB406" s="28"/>
      <c r="BC406" s="40"/>
      <c r="BD406" s="40"/>
      <c r="BE406" s="40"/>
      <c r="BF406" s="40"/>
      <c r="BG406" s="40"/>
      <c r="BH406" s="40"/>
      <c r="BI406" s="40"/>
      <c r="BJ406" s="40"/>
      <c r="BK406" s="40"/>
      <c r="BL406" s="40"/>
      <c r="BM406" s="40"/>
      <c r="BN406" s="40"/>
      <c r="BO406" s="40"/>
      <c r="BP406" s="40"/>
      <c r="BQ406" s="40"/>
      <c r="BR406" s="40"/>
      <c r="BS406" s="40"/>
      <c r="BT406" s="40"/>
      <c r="BU406" s="40"/>
      <c r="BV406" s="40"/>
      <c r="BW406" s="40"/>
      <c r="BX406" s="40"/>
      <c r="BY406" s="40"/>
      <c r="BZ406" s="40"/>
      <c r="CA406" s="40"/>
      <c r="CB406" s="40"/>
      <c r="CC406" s="40"/>
      <c r="CD406" s="40"/>
      <c r="CE406" s="40"/>
      <c r="CF406" s="40"/>
      <c r="CG406" s="28"/>
      <c r="CH406" s="28"/>
      <c r="CI406" s="41"/>
      <c r="CJ406" s="27"/>
      <c r="CK406" s="27"/>
      <c r="CL406" s="27"/>
      <c r="CM406" s="27"/>
      <c r="CN406" s="27"/>
      <c r="CO406" s="27"/>
      <c r="CP406" s="27"/>
      <c r="CQ406" s="27"/>
      <c r="CR406" s="27"/>
      <c r="CS406" s="27"/>
      <c r="CT406" s="27"/>
      <c r="CU406" s="27"/>
      <c r="CV406" s="27"/>
      <c r="CW406" s="27"/>
      <c r="CX406" s="27"/>
      <c r="CY406" s="27"/>
      <c r="DW406" s="7"/>
      <c r="ED406" s="10">
        <f t="shared" ca="1" si="433"/>
        <v>15</v>
      </c>
    </row>
    <row r="407" spans="1:134" x14ac:dyDescent="0.2">
      <c r="A407" s="79"/>
      <c r="B407" s="28"/>
      <c r="C407" s="41"/>
      <c r="D407" s="40"/>
      <c r="E407" s="41"/>
      <c r="F407" s="40"/>
      <c r="M407" s="151"/>
      <c r="N407" s="151"/>
      <c r="P407" s="153"/>
      <c r="Q407" s="159"/>
      <c r="R407" s="151"/>
      <c r="S407" s="151"/>
      <c r="T407" s="28"/>
      <c r="U407" s="137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40"/>
      <c r="AV407" s="40"/>
      <c r="AW407" s="40"/>
      <c r="AX407" s="40"/>
      <c r="AY407" s="40"/>
      <c r="AZ407" s="40"/>
      <c r="BA407" s="28"/>
      <c r="BB407" s="28"/>
      <c r="BC407" s="40"/>
      <c r="BD407" s="40"/>
      <c r="BE407" s="40"/>
      <c r="BF407" s="40"/>
      <c r="BG407" s="40"/>
      <c r="BH407" s="40"/>
      <c r="BI407" s="40"/>
      <c r="BJ407" s="40"/>
      <c r="BK407" s="40"/>
      <c r="BL407" s="40"/>
      <c r="BM407" s="40"/>
      <c r="BN407" s="40"/>
      <c r="BO407" s="40"/>
      <c r="BP407" s="40"/>
      <c r="BQ407" s="40"/>
      <c r="BR407" s="40"/>
      <c r="BS407" s="40"/>
      <c r="BT407" s="40"/>
      <c r="BU407" s="40"/>
      <c r="BV407" s="40"/>
      <c r="BW407" s="40"/>
      <c r="BX407" s="40"/>
      <c r="BY407" s="40"/>
      <c r="BZ407" s="40"/>
      <c r="CA407" s="40"/>
      <c r="CB407" s="40"/>
      <c r="CC407" s="40"/>
      <c r="CD407" s="40"/>
      <c r="CE407" s="40"/>
      <c r="CF407" s="40"/>
      <c r="CG407" s="28"/>
      <c r="CH407" s="28"/>
      <c r="CI407" s="41"/>
      <c r="CJ407" s="27"/>
      <c r="CK407" s="27"/>
      <c r="CL407" s="27"/>
      <c r="CM407" s="27"/>
      <c r="CN407" s="27"/>
      <c r="CO407" s="27"/>
      <c r="CP407" s="27"/>
      <c r="CQ407" s="27"/>
      <c r="CR407" s="27"/>
      <c r="CS407" s="27"/>
      <c r="CT407" s="27"/>
      <c r="CU407" s="27"/>
      <c r="CV407" s="27"/>
      <c r="CW407" s="27"/>
      <c r="CX407" s="27"/>
      <c r="CY407" s="27"/>
      <c r="DW407" s="7"/>
      <c r="ED407" s="10">
        <f t="shared" ca="1" si="433"/>
        <v>20</v>
      </c>
    </row>
    <row r="408" spans="1:134" x14ac:dyDescent="0.2">
      <c r="A408" s="79"/>
      <c r="B408" s="28"/>
      <c r="C408" s="41"/>
      <c r="D408" s="40"/>
      <c r="E408" s="41"/>
      <c r="F408" s="40"/>
      <c r="M408" s="151"/>
      <c r="N408" s="151"/>
      <c r="P408" s="153"/>
      <c r="Q408" s="159"/>
      <c r="R408" s="151"/>
      <c r="S408" s="151"/>
      <c r="T408" s="28"/>
      <c r="U408" s="137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40"/>
      <c r="AY408" s="40"/>
      <c r="AZ408" s="40"/>
      <c r="BA408" s="28"/>
      <c r="BB408" s="28"/>
      <c r="BC408" s="40"/>
      <c r="BD408" s="40"/>
      <c r="BE408" s="40"/>
      <c r="BF408" s="40"/>
      <c r="BG408" s="40"/>
      <c r="BH408" s="40"/>
      <c r="BI408" s="40"/>
      <c r="BJ408" s="40"/>
      <c r="BK408" s="40"/>
      <c r="BL408" s="40"/>
      <c r="BM408" s="40"/>
      <c r="BN408" s="40"/>
      <c r="BO408" s="40"/>
      <c r="BP408" s="40"/>
      <c r="BQ408" s="40"/>
      <c r="BR408" s="40"/>
      <c r="BS408" s="40"/>
      <c r="BT408" s="40"/>
      <c r="BU408" s="40"/>
      <c r="BV408" s="40"/>
      <c r="BW408" s="40"/>
      <c r="BX408" s="40"/>
      <c r="BY408" s="40"/>
      <c r="BZ408" s="40"/>
      <c r="CA408" s="40"/>
      <c r="CB408" s="40"/>
      <c r="CC408" s="40"/>
      <c r="CD408" s="40"/>
      <c r="CE408" s="40"/>
      <c r="CF408" s="40"/>
      <c r="CG408" s="28"/>
      <c r="CH408" s="28"/>
      <c r="CI408" s="41"/>
      <c r="CJ408" s="27"/>
      <c r="CK408" s="27"/>
      <c r="CL408" s="27"/>
      <c r="CM408" s="27"/>
      <c r="CN408" s="27"/>
      <c r="CO408" s="27"/>
      <c r="CP408" s="27"/>
      <c r="CQ408" s="27"/>
      <c r="CR408" s="27"/>
      <c r="CS408" s="27"/>
      <c r="CT408" s="27"/>
      <c r="CU408" s="27"/>
      <c r="CV408" s="27"/>
      <c r="CW408" s="27"/>
      <c r="CX408" s="27"/>
      <c r="CY408" s="27"/>
      <c r="DW408" s="7"/>
      <c r="ED408" s="10">
        <f t="shared" ca="1" si="433"/>
        <v>29</v>
      </c>
    </row>
    <row r="409" spans="1:134" x14ac:dyDescent="0.2">
      <c r="A409" s="79"/>
      <c r="B409" s="28"/>
      <c r="C409" s="41"/>
      <c r="D409" s="40"/>
      <c r="E409" s="41"/>
      <c r="F409" s="40"/>
      <c r="M409" s="151"/>
      <c r="N409" s="151"/>
      <c r="P409" s="153"/>
      <c r="Q409" s="159"/>
      <c r="R409" s="151"/>
      <c r="S409" s="151"/>
      <c r="T409" s="28"/>
      <c r="U409" s="137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40"/>
      <c r="AV409" s="40"/>
      <c r="AW409" s="40"/>
      <c r="AX409" s="40"/>
      <c r="AY409" s="40"/>
      <c r="AZ409" s="40"/>
      <c r="BA409" s="28"/>
      <c r="BB409" s="28"/>
      <c r="BC409" s="40"/>
      <c r="BD409" s="40"/>
      <c r="BE409" s="40"/>
      <c r="BF409" s="40"/>
      <c r="BG409" s="40"/>
      <c r="BH409" s="40"/>
      <c r="BI409" s="41"/>
      <c r="BJ409" s="41"/>
      <c r="BK409" s="41"/>
      <c r="BL409" s="41"/>
      <c r="BM409" s="41"/>
      <c r="BN409" s="41"/>
      <c r="BO409" s="41"/>
      <c r="BP409" s="41"/>
      <c r="BQ409" s="41"/>
      <c r="BR409" s="40"/>
      <c r="BS409" s="40"/>
      <c r="BT409" s="40"/>
      <c r="BU409" s="41"/>
      <c r="BV409" s="41"/>
      <c r="BW409" s="41"/>
      <c r="BX409" s="41"/>
      <c r="BY409" s="41"/>
      <c r="BZ409" s="41"/>
      <c r="CA409" s="41"/>
      <c r="CB409" s="41"/>
      <c r="CC409" s="41"/>
      <c r="CD409" s="41"/>
      <c r="CE409" s="41"/>
      <c r="CF409" s="41"/>
      <c r="CG409" s="28"/>
      <c r="CH409" s="28"/>
      <c r="CI409" s="41"/>
      <c r="CJ409" s="27"/>
      <c r="CK409" s="27"/>
      <c r="CL409" s="27"/>
      <c r="CM409" s="27"/>
      <c r="CN409" s="27"/>
      <c r="CO409" s="27"/>
      <c r="CP409" s="27"/>
      <c r="CQ409" s="27"/>
      <c r="CR409" s="27"/>
      <c r="CS409" s="27"/>
      <c r="CT409" s="27"/>
      <c r="CU409" s="27"/>
      <c r="CV409" s="27"/>
      <c r="CW409" s="27"/>
      <c r="CX409" s="27"/>
      <c r="CY409" s="27"/>
      <c r="DW409" s="7"/>
      <c r="ED409" s="10">
        <f t="shared" ca="1" si="433"/>
        <v>9</v>
      </c>
    </row>
    <row r="410" spans="1:134" x14ac:dyDescent="0.2">
      <c r="A410" s="79"/>
      <c r="B410" s="28"/>
      <c r="C410" s="41"/>
      <c r="D410" s="40"/>
      <c r="E410" s="41"/>
      <c r="F410" s="40"/>
      <c r="M410" s="151"/>
      <c r="N410" s="151"/>
      <c r="P410" s="153"/>
      <c r="Q410" s="159"/>
      <c r="R410" s="151"/>
      <c r="S410" s="151"/>
      <c r="T410" s="28"/>
      <c r="U410" s="137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40"/>
      <c r="AV410" s="40"/>
      <c r="AW410" s="40"/>
      <c r="AX410" s="40"/>
      <c r="AY410" s="40"/>
      <c r="AZ410" s="40"/>
      <c r="BA410" s="28"/>
      <c r="BB410" s="28"/>
      <c r="BC410" s="40"/>
      <c r="BD410" s="40"/>
      <c r="BE410" s="40"/>
      <c r="BF410" s="40"/>
      <c r="BG410" s="40"/>
      <c r="BH410" s="40"/>
      <c r="BI410" s="41"/>
      <c r="BJ410" s="41"/>
      <c r="BK410" s="41"/>
      <c r="BL410" s="41"/>
      <c r="BM410" s="41"/>
      <c r="BN410" s="41"/>
      <c r="BO410" s="41"/>
      <c r="BP410" s="41"/>
      <c r="BQ410" s="41"/>
      <c r="BR410" s="40"/>
      <c r="BS410" s="40"/>
      <c r="BT410" s="40"/>
      <c r="BU410" s="41"/>
      <c r="BV410" s="41"/>
      <c r="BW410" s="41"/>
      <c r="BX410" s="41"/>
      <c r="BY410" s="41"/>
      <c r="BZ410" s="41"/>
      <c r="CA410" s="41"/>
      <c r="CB410" s="41"/>
      <c r="CC410" s="41"/>
      <c r="CD410" s="41"/>
      <c r="CE410" s="41"/>
      <c r="CF410" s="41"/>
      <c r="CG410" s="28"/>
      <c r="CH410" s="28"/>
      <c r="CI410" s="41"/>
      <c r="CJ410" s="27"/>
      <c r="CK410" s="27"/>
      <c r="CL410" s="27"/>
      <c r="CM410" s="27"/>
      <c r="CN410" s="27"/>
      <c r="CO410" s="27"/>
      <c r="CP410" s="27"/>
      <c r="CQ410" s="27"/>
      <c r="CR410" s="27"/>
      <c r="CS410" s="27"/>
      <c r="CT410" s="27"/>
      <c r="CU410" s="27"/>
      <c r="CV410" s="27"/>
      <c r="CW410" s="27"/>
      <c r="CX410" s="27"/>
      <c r="CY410" s="27"/>
      <c r="DW410" s="7"/>
      <c r="ED410" s="10">
        <f t="shared" ca="1" si="433"/>
        <v>12</v>
      </c>
    </row>
    <row r="411" spans="1:134" x14ac:dyDescent="0.2">
      <c r="A411" s="79"/>
      <c r="B411" s="28"/>
      <c r="C411" s="41"/>
      <c r="D411" s="40"/>
      <c r="E411" s="41"/>
      <c r="F411" s="40"/>
      <c r="M411" s="151"/>
      <c r="N411" s="151"/>
      <c r="P411" s="153"/>
      <c r="Q411" s="159"/>
      <c r="R411" s="151"/>
      <c r="S411" s="151"/>
      <c r="T411" s="28"/>
      <c r="U411" s="137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40"/>
      <c r="AV411" s="40"/>
      <c r="AW411" s="40"/>
      <c r="AX411" s="40"/>
      <c r="AY411" s="40"/>
      <c r="AZ411" s="40"/>
      <c r="BA411" s="28"/>
      <c r="BB411" s="28"/>
      <c r="BC411" s="40"/>
      <c r="BD411" s="40"/>
      <c r="BE411" s="40"/>
      <c r="BF411" s="40"/>
      <c r="BG411" s="40"/>
      <c r="BH411" s="40"/>
      <c r="BI411" s="41"/>
      <c r="BJ411" s="41"/>
      <c r="BK411" s="41"/>
      <c r="BL411" s="41"/>
      <c r="BM411" s="41"/>
      <c r="BN411" s="41"/>
      <c r="BO411" s="41"/>
      <c r="BP411" s="41"/>
      <c r="BQ411" s="41"/>
      <c r="BR411" s="40"/>
      <c r="BS411" s="40"/>
      <c r="BT411" s="40"/>
      <c r="BU411" s="41"/>
      <c r="BV411" s="41"/>
      <c r="BW411" s="41"/>
      <c r="BX411" s="41"/>
      <c r="BY411" s="41"/>
      <c r="BZ411" s="41"/>
      <c r="CA411" s="41"/>
      <c r="CB411" s="41"/>
      <c r="CC411" s="41"/>
      <c r="CD411" s="41"/>
      <c r="CE411" s="41"/>
      <c r="CF411" s="41"/>
      <c r="CG411" s="28"/>
      <c r="CH411" s="28"/>
      <c r="CI411" s="41"/>
      <c r="CJ411" s="27"/>
      <c r="CK411" s="27"/>
      <c r="CL411" s="27"/>
      <c r="CM411" s="27"/>
      <c r="CN411" s="27"/>
      <c r="CO411" s="27"/>
      <c r="CP411" s="27"/>
      <c r="CQ411" s="27"/>
      <c r="CR411" s="27"/>
      <c r="CS411" s="27"/>
      <c r="CT411" s="27"/>
      <c r="CU411" s="27"/>
      <c r="CV411" s="27"/>
      <c r="CW411" s="27"/>
      <c r="CX411" s="27"/>
      <c r="CY411" s="27"/>
      <c r="DW411" s="7"/>
      <c r="ED411" s="10">
        <f t="shared" ca="1" si="433"/>
        <v>33</v>
      </c>
    </row>
    <row r="412" spans="1:134" x14ac:dyDescent="0.2">
      <c r="A412" s="79"/>
      <c r="B412" s="28"/>
      <c r="C412" s="41"/>
      <c r="D412" s="40"/>
      <c r="E412" s="41"/>
      <c r="F412" s="40"/>
      <c r="M412" s="151"/>
      <c r="N412" s="151"/>
      <c r="P412" s="153"/>
      <c r="Q412" s="159"/>
      <c r="R412" s="151"/>
      <c r="S412" s="151"/>
      <c r="T412" s="28"/>
      <c r="U412" s="137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40"/>
      <c r="AV412" s="40"/>
      <c r="AW412" s="40"/>
      <c r="AX412" s="40"/>
      <c r="AY412" s="40"/>
      <c r="AZ412" s="40"/>
      <c r="BA412" s="28"/>
      <c r="BB412" s="28"/>
      <c r="BC412" s="40"/>
      <c r="BD412" s="40"/>
      <c r="BE412" s="40"/>
      <c r="BF412" s="40"/>
      <c r="BG412" s="40"/>
      <c r="BH412" s="40"/>
      <c r="BI412" s="41"/>
      <c r="BJ412" s="41"/>
      <c r="BK412" s="41"/>
      <c r="BL412" s="41"/>
      <c r="BM412" s="41"/>
      <c r="BN412" s="41"/>
      <c r="BO412" s="41"/>
      <c r="BP412" s="41"/>
      <c r="BQ412" s="41"/>
      <c r="BR412" s="40"/>
      <c r="BS412" s="40"/>
      <c r="BT412" s="40"/>
      <c r="BU412" s="41"/>
      <c r="BV412" s="41"/>
      <c r="BW412" s="41"/>
      <c r="BX412" s="41"/>
      <c r="BY412" s="41"/>
      <c r="BZ412" s="41"/>
      <c r="CA412" s="41"/>
      <c r="CB412" s="41"/>
      <c r="CC412" s="41"/>
      <c r="CD412" s="41"/>
      <c r="CE412" s="41"/>
      <c r="CF412" s="41"/>
      <c r="CG412" s="28"/>
      <c r="CH412" s="28"/>
      <c r="CI412" s="41"/>
      <c r="CJ412" s="27"/>
      <c r="CK412" s="27"/>
      <c r="CL412" s="27"/>
      <c r="CM412" s="27"/>
      <c r="CN412" s="27"/>
      <c r="CO412" s="27"/>
      <c r="CP412" s="27"/>
      <c r="CQ412" s="27"/>
      <c r="CR412" s="27"/>
      <c r="CS412" s="27"/>
      <c r="CT412" s="27"/>
      <c r="CU412" s="27"/>
      <c r="CV412" s="27"/>
      <c r="CW412" s="27"/>
      <c r="CX412" s="27"/>
      <c r="CY412" s="27"/>
      <c r="DW412" s="7"/>
      <c r="ED412" s="10">
        <f t="shared" ca="1" si="433"/>
        <v>36</v>
      </c>
    </row>
    <row r="413" spans="1:134" x14ac:dyDescent="0.2">
      <c r="A413" s="79"/>
      <c r="B413" s="28"/>
      <c r="C413" s="41"/>
      <c r="D413" s="40"/>
      <c r="E413" s="41"/>
      <c r="F413" s="40"/>
      <c r="M413" s="151"/>
      <c r="N413" s="151"/>
      <c r="P413" s="153"/>
      <c r="Q413" s="159"/>
      <c r="R413" s="151"/>
      <c r="S413" s="151"/>
      <c r="T413" s="28"/>
      <c r="U413" s="137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40"/>
      <c r="AV413" s="40"/>
      <c r="AW413" s="40"/>
      <c r="AX413" s="40"/>
      <c r="AY413" s="40"/>
      <c r="AZ413" s="40"/>
      <c r="BA413" s="28"/>
      <c r="BB413" s="28"/>
      <c r="BC413" s="40"/>
      <c r="BD413" s="40"/>
      <c r="BE413" s="40"/>
      <c r="BF413" s="40"/>
      <c r="BG413" s="40"/>
      <c r="BH413" s="40"/>
      <c r="BI413" s="41"/>
      <c r="BJ413" s="41"/>
      <c r="BK413" s="41"/>
      <c r="BL413" s="41"/>
      <c r="BM413" s="41"/>
      <c r="BN413" s="41"/>
      <c r="BO413" s="41"/>
      <c r="BP413" s="41"/>
      <c r="BQ413" s="41"/>
      <c r="BR413" s="40"/>
      <c r="BS413" s="40"/>
      <c r="BT413" s="40"/>
      <c r="BU413" s="41"/>
      <c r="BV413" s="41"/>
      <c r="BW413" s="41"/>
      <c r="BX413" s="41"/>
      <c r="BY413" s="41"/>
      <c r="BZ413" s="41"/>
      <c r="CA413" s="41"/>
      <c r="CB413" s="41"/>
      <c r="CC413" s="41"/>
      <c r="CD413" s="41"/>
      <c r="CE413" s="41"/>
      <c r="CF413" s="41"/>
      <c r="CG413" s="28"/>
      <c r="CH413" s="28"/>
      <c r="CI413" s="41"/>
      <c r="CJ413" s="27"/>
      <c r="CK413" s="27"/>
      <c r="CL413" s="27"/>
      <c r="CM413" s="27"/>
      <c r="CN413" s="27"/>
      <c r="CO413" s="27"/>
      <c r="CP413" s="27"/>
      <c r="CQ413" s="27"/>
      <c r="CR413" s="27"/>
      <c r="CS413" s="27"/>
      <c r="CT413" s="27"/>
      <c r="CU413" s="27"/>
      <c r="CV413" s="27"/>
      <c r="CW413" s="27"/>
      <c r="CX413" s="27"/>
      <c r="CY413" s="27"/>
      <c r="DW413" s="7"/>
      <c r="ED413" s="10">
        <f t="shared" ca="1" si="433"/>
        <v>15</v>
      </c>
    </row>
    <row r="414" spans="1:134" x14ac:dyDescent="0.2">
      <c r="A414" s="79"/>
      <c r="B414" s="28"/>
      <c r="C414" s="41"/>
      <c r="D414" s="40"/>
      <c r="E414" s="41"/>
      <c r="F414" s="40"/>
      <c r="M414" s="151"/>
      <c r="N414" s="151"/>
      <c r="P414" s="153"/>
      <c r="Q414" s="159"/>
      <c r="R414" s="151"/>
      <c r="S414" s="151"/>
      <c r="T414" s="28"/>
      <c r="U414" s="137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40"/>
      <c r="AV414" s="40"/>
      <c r="AW414" s="40"/>
      <c r="AX414" s="40"/>
      <c r="AY414" s="40"/>
      <c r="AZ414" s="40"/>
      <c r="BA414" s="28"/>
      <c r="BB414" s="28"/>
      <c r="BC414" s="40"/>
      <c r="BD414" s="40"/>
      <c r="BE414" s="40"/>
      <c r="BF414" s="40"/>
      <c r="BG414" s="40"/>
      <c r="BH414" s="40"/>
      <c r="BI414" s="40"/>
      <c r="BJ414" s="40"/>
      <c r="BK414" s="40"/>
      <c r="BL414" s="40"/>
      <c r="BM414" s="40"/>
      <c r="BN414" s="40"/>
      <c r="BO414" s="40"/>
      <c r="BP414" s="40"/>
      <c r="BQ414" s="40"/>
      <c r="BR414" s="40"/>
      <c r="BS414" s="40"/>
      <c r="BT414" s="40"/>
      <c r="BU414" s="40"/>
      <c r="BV414" s="40"/>
      <c r="BW414" s="40"/>
      <c r="BX414" s="40"/>
      <c r="BY414" s="40"/>
      <c r="BZ414" s="40"/>
      <c r="CA414" s="40"/>
      <c r="CB414" s="40"/>
      <c r="CC414" s="40"/>
      <c r="CD414" s="40"/>
      <c r="CE414" s="40"/>
      <c r="CF414" s="40"/>
      <c r="CG414" s="28"/>
      <c r="CH414" s="28"/>
      <c r="CI414" s="41"/>
      <c r="CJ414" s="27"/>
      <c r="CK414" s="27"/>
      <c r="CL414" s="27"/>
      <c r="CM414" s="27"/>
      <c r="CN414" s="27"/>
      <c r="CO414" s="27"/>
      <c r="CP414" s="27"/>
      <c r="CQ414" s="27"/>
      <c r="CR414" s="27"/>
      <c r="CS414" s="27"/>
      <c r="CT414" s="27"/>
      <c r="CU414" s="27"/>
      <c r="CV414" s="27"/>
      <c r="CW414" s="27"/>
      <c r="CX414" s="27"/>
      <c r="CY414" s="27"/>
      <c r="DW414" s="7"/>
      <c r="ED414" s="10">
        <f t="shared" ca="1" si="433"/>
        <v>24</v>
      </c>
    </row>
    <row r="415" spans="1:134" x14ac:dyDescent="0.2">
      <c r="A415" s="79"/>
      <c r="B415" s="28"/>
      <c r="C415" s="41"/>
      <c r="D415" s="40"/>
      <c r="E415" s="41"/>
      <c r="F415" s="40"/>
      <c r="M415" s="151"/>
      <c r="N415" s="151"/>
      <c r="P415" s="153"/>
      <c r="Q415" s="159"/>
      <c r="R415" s="151"/>
      <c r="S415" s="151"/>
      <c r="T415" s="28"/>
      <c r="U415" s="137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40"/>
      <c r="AY415" s="40"/>
      <c r="AZ415" s="40"/>
      <c r="BA415" s="28"/>
      <c r="BB415" s="28"/>
      <c r="BC415" s="40"/>
      <c r="BD415" s="40"/>
      <c r="BE415" s="40"/>
      <c r="BF415" s="40"/>
      <c r="BG415" s="40"/>
      <c r="BH415" s="40"/>
      <c r="BI415" s="40"/>
      <c r="BJ415" s="40"/>
      <c r="BK415" s="40"/>
      <c r="BL415" s="40"/>
      <c r="BM415" s="40"/>
      <c r="BN415" s="40"/>
      <c r="BO415" s="40"/>
      <c r="BP415" s="40"/>
      <c r="BQ415" s="40"/>
      <c r="BR415" s="40"/>
      <c r="BS415" s="40"/>
      <c r="BT415" s="40"/>
      <c r="BU415" s="40"/>
      <c r="BV415" s="40"/>
      <c r="BW415" s="40"/>
      <c r="BX415" s="40"/>
      <c r="BY415" s="40"/>
      <c r="BZ415" s="40"/>
      <c r="CA415" s="40"/>
      <c r="CB415" s="40"/>
      <c r="CC415" s="40"/>
      <c r="CD415" s="40"/>
      <c r="CE415" s="40"/>
      <c r="CF415" s="40"/>
      <c r="CG415" s="28"/>
      <c r="CH415" s="28"/>
      <c r="CI415" s="41"/>
      <c r="CJ415" s="27"/>
      <c r="CK415" s="27"/>
      <c r="CL415" s="27"/>
      <c r="CM415" s="27"/>
      <c r="CN415" s="27"/>
      <c r="CO415" s="27"/>
      <c r="CP415" s="27"/>
      <c r="CQ415" s="27"/>
      <c r="CR415" s="27"/>
      <c r="CS415" s="27"/>
      <c r="CT415" s="27"/>
      <c r="CU415" s="27"/>
      <c r="CV415" s="27"/>
      <c r="CW415" s="27"/>
      <c r="CX415" s="27"/>
      <c r="CY415" s="27"/>
      <c r="DW415" s="7"/>
      <c r="ED415" s="10">
        <f t="shared" ca="1" si="433"/>
        <v>6</v>
      </c>
    </row>
    <row r="416" spans="1:134" x14ac:dyDescent="0.2">
      <c r="A416" s="79"/>
      <c r="B416" s="28"/>
      <c r="C416" s="41"/>
      <c r="D416" s="40"/>
      <c r="E416" s="41"/>
      <c r="F416" s="40"/>
      <c r="M416" s="151"/>
      <c r="N416" s="151"/>
      <c r="P416" s="153"/>
      <c r="Q416" s="159"/>
      <c r="R416" s="151"/>
      <c r="S416" s="151"/>
      <c r="T416" s="28"/>
      <c r="U416" s="137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40"/>
      <c r="AY416" s="40"/>
      <c r="AZ416" s="40"/>
      <c r="BA416" s="28"/>
      <c r="BB416" s="28"/>
      <c r="BC416" s="40"/>
      <c r="BD416" s="40"/>
      <c r="BE416" s="40"/>
      <c r="BF416" s="40"/>
      <c r="BG416" s="40"/>
      <c r="BH416" s="40"/>
      <c r="BI416" s="40"/>
      <c r="BJ416" s="40"/>
      <c r="BK416" s="40"/>
      <c r="BL416" s="40"/>
      <c r="BM416" s="40"/>
      <c r="BN416" s="40"/>
      <c r="BO416" s="40"/>
      <c r="BP416" s="40"/>
      <c r="BQ416" s="40"/>
      <c r="BR416" s="40"/>
      <c r="BS416" s="40"/>
      <c r="BT416" s="40"/>
      <c r="BU416" s="40"/>
      <c r="BV416" s="40"/>
      <c r="BW416" s="40"/>
      <c r="BX416" s="40"/>
      <c r="BY416" s="40"/>
      <c r="BZ416" s="40"/>
      <c r="CA416" s="40"/>
      <c r="CB416" s="40"/>
      <c r="CC416" s="40"/>
      <c r="CD416" s="40"/>
      <c r="CE416" s="40"/>
      <c r="CF416" s="40"/>
      <c r="CG416" s="28"/>
      <c r="CH416" s="28"/>
      <c r="CI416" s="41"/>
      <c r="CJ416" s="27"/>
      <c r="CK416" s="27"/>
      <c r="CL416" s="27"/>
      <c r="CM416" s="27"/>
      <c r="CN416" s="27"/>
      <c r="CO416" s="27"/>
      <c r="CP416" s="27"/>
      <c r="CQ416" s="27"/>
      <c r="CR416" s="27"/>
      <c r="CS416" s="27"/>
      <c r="CT416" s="27"/>
      <c r="CU416" s="27"/>
      <c r="CV416" s="27"/>
      <c r="CW416" s="27"/>
      <c r="CX416" s="27"/>
      <c r="CY416" s="27"/>
      <c r="DW416" s="7"/>
      <c r="ED416" s="10">
        <f t="shared" ca="1" si="433"/>
        <v>30</v>
      </c>
    </row>
    <row r="417" spans="1:134" x14ac:dyDescent="0.2">
      <c r="A417" s="79"/>
      <c r="B417" s="28"/>
      <c r="C417" s="41"/>
      <c r="D417" s="40"/>
      <c r="E417" s="41"/>
      <c r="F417" s="40"/>
      <c r="M417" s="151"/>
      <c r="N417" s="151"/>
      <c r="P417" s="153"/>
      <c r="Q417" s="159"/>
      <c r="R417" s="151"/>
      <c r="S417" s="151"/>
      <c r="T417" s="28"/>
      <c r="U417" s="137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40"/>
      <c r="AY417" s="40"/>
      <c r="AZ417" s="40"/>
      <c r="BA417" s="28"/>
      <c r="BB417" s="28"/>
      <c r="BC417" s="40"/>
      <c r="BD417" s="40"/>
      <c r="BE417" s="40"/>
      <c r="BF417" s="40"/>
      <c r="BG417" s="40"/>
      <c r="BH417" s="40"/>
      <c r="BI417" s="40"/>
      <c r="BJ417" s="40"/>
      <c r="BK417" s="40"/>
      <c r="BL417" s="40"/>
      <c r="BM417" s="40"/>
      <c r="BN417" s="40"/>
      <c r="BO417" s="40"/>
      <c r="BP417" s="40"/>
      <c r="BQ417" s="40"/>
      <c r="BR417" s="40"/>
      <c r="BS417" s="40"/>
      <c r="BT417" s="40"/>
      <c r="BU417" s="40"/>
      <c r="BV417" s="40"/>
      <c r="BW417" s="40"/>
      <c r="BX417" s="40"/>
      <c r="BY417" s="40"/>
      <c r="BZ417" s="40"/>
      <c r="CA417" s="40"/>
      <c r="CB417" s="40"/>
      <c r="CC417" s="40"/>
      <c r="CD417" s="40"/>
      <c r="CE417" s="40"/>
      <c r="CF417" s="40"/>
      <c r="CG417" s="28"/>
      <c r="CH417" s="28"/>
      <c r="CI417" s="41"/>
      <c r="CJ417" s="27"/>
      <c r="CK417" s="27"/>
      <c r="CL417" s="27"/>
      <c r="CM417" s="27"/>
      <c r="CN417" s="27"/>
      <c r="CO417" s="27"/>
      <c r="CP417" s="27"/>
      <c r="CQ417" s="27"/>
      <c r="CR417" s="27"/>
      <c r="CS417" s="27"/>
      <c r="CT417" s="27"/>
      <c r="CU417" s="27"/>
      <c r="CV417" s="27"/>
      <c r="CW417" s="27"/>
      <c r="CX417" s="27"/>
      <c r="CY417" s="27"/>
      <c r="DW417" s="7"/>
      <c r="ED417" s="10">
        <f t="shared" ca="1" si="433"/>
        <v>13</v>
      </c>
    </row>
    <row r="418" spans="1:134" x14ac:dyDescent="0.2">
      <c r="A418" s="79"/>
      <c r="B418" s="28"/>
      <c r="C418" s="41"/>
      <c r="D418" s="40"/>
      <c r="E418" s="41"/>
      <c r="F418" s="40"/>
      <c r="M418" s="151"/>
      <c r="N418" s="151"/>
      <c r="P418" s="153"/>
      <c r="Q418" s="159"/>
      <c r="R418" s="151"/>
      <c r="S418" s="151"/>
      <c r="T418" s="28"/>
      <c r="U418" s="137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40"/>
      <c r="AR418" s="40"/>
      <c r="AS418" s="40"/>
      <c r="AT418" s="40"/>
      <c r="AU418" s="40"/>
      <c r="AV418" s="40"/>
      <c r="AW418" s="40"/>
      <c r="AX418" s="40"/>
      <c r="AY418" s="40"/>
      <c r="AZ418" s="40"/>
      <c r="BA418" s="28"/>
      <c r="BB418" s="28"/>
      <c r="BC418" s="40"/>
      <c r="BD418" s="40"/>
      <c r="BE418" s="40"/>
      <c r="BF418" s="40"/>
      <c r="BG418" s="40"/>
      <c r="BH418" s="40"/>
      <c r="BI418" s="40"/>
      <c r="BJ418" s="40"/>
      <c r="BK418" s="40"/>
      <c r="BL418" s="40"/>
      <c r="BM418" s="40"/>
      <c r="BN418" s="40"/>
      <c r="BO418" s="40"/>
      <c r="BP418" s="40"/>
      <c r="BQ418" s="40"/>
      <c r="BR418" s="40"/>
      <c r="BS418" s="40"/>
      <c r="BT418" s="40"/>
      <c r="BU418" s="40"/>
      <c r="BV418" s="40"/>
      <c r="BW418" s="40"/>
      <c r="BX418" s="40"/>
      <c r="BY418" s="40"/>
      <c r="BZ418" s="40"/>
      <c r="CA418" s="40"/>
      <c r="CB418" s="40"/>
      <c r="CC418" s="40"/>
      <c r="CD418" s="40"/>
      <c r="CE418" s="40"/>
      <c r="CF418" s="40"/>
      <c r="CG418" s="28"/>
      <c r="CH418" s="28"/>
      <c r="CI418" s="41"/>
      <c r="CJ418" s="27"/>
      <c r="CK418" s="27"/>
      <c r="CL418" s="27"/>
      <c r="CM418" s="27"/>
      <c r="CN418" s="27"/>
      <c r="CO418" s="27"/>
      <c r="CP418" s="27"/>
      <c r="CQ418" s="27"/>
      <c r="CR418" s="27"/>
      <c r="CS418" s="27"/>
      <c r="CT418" s="27"/>
      <c r="CU418" s="27"/>
      <c r="CV418" s="27"/>
      <c r="CW418" s="27"/>
      <c r="CX418" s="27"/>
      <c r="CY418" s="27"/>
      <c r="DW418" s="7"/>
      <c r="ED418" s="10">
        <f t="shared" ca="1" si="433"/>
        <v>18</v>
      </c>
    </row>
    <row r="419" spans="1:134" x14ac:dyDescent="0.2">
      <c r="A419" s="79"/>
      <c r="B419" s="28"/>
      <c r="C419" s="41"/>
      <c r="D419" s="40"/>
      <c r="E419" s="41"/>
      <c r="F419" s="40"/>
      <c r="M419" s="151"/>
      <c r="N419" s="151"/>
      <c r="P419" s="153"/>
      <c r="Q419" s="159"/>
      <c r="R419" s="151"/>
      <c r="S419" s="151"/>
      <c r="T419" s="28"/>
      <c r="U419" s="137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40"/>
      <c r="AY419" s="40"/>
      <c r="AZ419" s="40"/>
      <c r="BA419" s="28"/>
      <c r="BB419" s="28"/>
      <c r="BC419" s="40"/>
      <c r="BD419" s="40"/>
      <c r="BE419" s="40"/>
      <c r="BF419" s="40"/>
      <c r="BG419" s="40"/>
      <c r="BH419" s="40"/>
      <c r="BI419" s="40"/>
      <c r="BJ419" s="40"/>
      <c r="BK419" s="40"/>
      <c r="BL419" s="40"/>
      <c r="BM419" s="40"/>
      <c r="BN419" s="40"/>
      <c r="BO419" s="40"/>
      <c r="BP419" s="40"/>
      <c r="BQ419" s="40"/>
      <c r="BR419" s="40"/>
      <c r="BS419" s="40"/>
      <c r="BT419" s="40"/>
      <c r="BU419" s="40"/>
      <c r="BV419" s="40"/>
      <c r="BW419" s="40"/>
      <c r="BX419" s="40"/>
      <c r="BY419" s="40"/>
      <c r="BZ419" s="40"/>
      <c r="CA419" s="40"/>
      <c r="CB419" s="40"/>
      <c r="CC419" s="40"/>
      <c r="CD419" s="40"/>
      <c r="CE419" s="40"/>
      <c r="CF419" s="40"/>
      <c r="CG419" s="28"/>
      <c r="CH419" s="28"/>
      <c r="CI419" s="41"/>
      <c r="CJ419" s="27"/>
      <c r="CK419" s="27"/>
      <c r="CL419" s="27"/>
      <c r="CM419" s="27"/>
      <c r="CN419" s="27"/>
      <c r="CO419" s="27"/>
      <c r="CP419" s="27"/>
      <c r="CQ419" s="27"/>
      <c r="CR419" s="27"/>
      <c r="CS419" s="27"/>
      <c r="CT419" s="27"/>
      <c r="CU419" s="27"/>
      <c r="CV419" s="27"/>
      <c r="CW419" s="27"/>
      <c r="CX419" s="27"/>
      <c r="CY419" s="27"/>
      <c r="DW419" s="7"/>
      <c r="ED419" s="10">
        <f t="shared" ca="1" si="433"/>
        <v>30</v>
      </c>
    </row>
    <row r="420" spans="1:134" x14ac:dyDescent="0.2">
      <c r="A420" s="79"/>
      <c r="B420" s="28"/>
      <c r="C420" s="41"/>
      <c r="D420" s="40"/>
      <c r="E420" s="41"/>
      <c r="F420" s="40"/>
      <c r="M420" s="151"/>
      <c r="N420" s="151"/>
      <c r="P420" s="153"/>
      <c r="Q420" s="159"/>
      <c r="R420" s="151"/>
      <c r="S420" s="151"/>
      <c r="T420" s="28"/>
      <c r="U420" s="137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40"/>
      <c r="AY420" s="40"/>
      <c r="AZ420" s="40"/>
      <c r="BA420" s="28"/>
      <c r="BB420" s="28"/>
      <c r="BC420" s="40"/>
      <c r="BD420" s="40"/>
      <c r="BE420" s="40"/>
      <c r="BF420" s="40"/>
      <c r="BG420" s="40"/>
      <c r="BH420" s="40"/>
      <c r="BI420" s="40"/>
      <c r="BJ420" s="40"/>
      <c r="BK420" s="40"/>
      <c r="BL420" s="40"/>
      <c r="BM420" s="40"/>
      <c r="BN420" s="40"/>
      <c r="BO420" s="40"/>
      <c r="BP420" s="40"/>
      <c r="BQ420" s="40"/>
      <c r="BR420" s="40"/>
      <c r="BS420" s="40"/>
      <c r="BT420" s="40"/>
      <c r="BU420" s="40"/>
      <c r="BV420" s="40"/>
      <c r="BW420" s="40"/>
      <c r="BX420" s="40"/>
      <c r="BY420" s="40"/>
      <c r="BZ420" s="40"/>
      <c r="CA420" s="40"/>
      <c r="CB420" s="40"/>
      <c r="CC420" s="40"/>
      <c r="CD420" s="40"/>
      <c r="CE420" s="40"/>
      <c r="CF420" s="40"/>
      <c r="CG420" s="28"/>
      <c r="CH420" s="28"/>
      <c r="CI420" s="41"/>
      <c r="CJ420" s="27"/>
      <c r="CK420" s="27"/>
      <c r="CL420" s="27"/>
      <c r="CM420" s="27"/>
      <c r="CN420" s="27"/>
      <c r="CO420" s="27"/>
      <c r="CP420" s="27"/>
      <c r="CQ420" s="27"/>
      <c r="CR420" s="27"/>
      <c r="CS420" s="27"/>
      <c r="CT420" s="27"/>
      <c r="CU420" s="27"/>
      <c r="CV420" s="27"/>
      <c r="CW420" s="27"/>
      <c r="CX420" s="27"/>
      <c r="CY420" s="27"/>
      <c r="DW420" s="7"/>
      <c r="ED420" s="10">
        <f t="shared" ca="1" si="433"/>
        <v>26</v>
      </c>
    </row>
    <row r="421" spans="1:134" x14ac:dyDescent="0.2">
      <c r="A421" s="79"/>
      <c r="B421" s="28"/>
      <c r="C421" s="41"/>
      <c r="D421" s="40"/>
      <c r="E421" s="41"/>
      <c r="F421" s="40"/>
      <c r="M421" s="151"/>
      <c r="N421" s="151"/>
      <c r="P421" s="153"/>
      <c r="Q421" s="159"/>
      <c r="R421" s="151"/>
      <c r="S421" s="151"/>
      <c r="T421" s="28"/>
      <c r="U421" s="137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40"/>
      <c r="AY421" s="40"/>
      <c r="AZ421" s="40"/>
      <c r="BA421" s="28"/>
      <c r="BB421" s="28"/>
      <c r="BC421" s="40"/>
      <c r="BD421" s="40"/>
      <c r="BE421" s="40"/>
      <c r="BF421" s="40"/>
      <c r="BG421" s="40"/>
      <c r="BH421" s="40"/>
      <c r="BI421" s="40"/>
      <c r="BJ421" s="40"/>
      <c r="BK421" s="40"/>
      <c r="BL421" s="40"/>
      <c r="BM421" s="40"/>
      <c r="BN421" s="40"/>
      <c r="BO421" s="40"/>
      <c r="BP421" s="40"/>
      <c r="BQ421" s="40"/>
      <c r="BR421" s="40"/>
      <c r="BS421" s="40"/>
      <c r="BT421" s="40"/>
      <c r="BU421" s="40"/>
      <c r="BV421" s="40"/>
      <c r="BW421" s="40"/>
      <c r="BX421" s="40"/>
      <c r="BY421" s="40"/>
      <c r="BZ421" s="40"/>
      <c r="CA421" s="40"/>
      <c r="CB421" s="40"/>
      <c r="CC421" s="40"/>
      <c r="CD421" s="40"/>
      <c r="CE421" s="40"/>
      <c r="CF421" s="40"/>
      <c r="CG421" s="28"/>
      <c r="CH421" s="28"/>
      <c r="CI421" s="41"/>
      <c r="CJ421" s="27"/>
      <c r="CK421" s="27"/>
      <c r="CL421" s="27"/>
      <c r="CM421" s="27"/>
      <c r="CN421" s="27"/>
      <c r="CO421" s="27"/>
      <c r="CP421" s="27"/>
      <c r="CQ421" s="27"/>
      <c r="CR421" s="27"/>
      <c r="CS421" s="27"/>
      <c r="CT421" s="27"/>
      <c r="CU421" s="27"/>
      <c r="CV421" s="27"/>
      <c r="CW421" s="27"/>
      <c r="CX421" s="27"/>
      <c r="CY421" s="27"/>
      <c r="DW421" s="7"/>
      <c r="ED421" s="10">
        <f t="shared" ca="1" si="433"/>
        <v>32</v>
      </c>
    </row>
    <row r="422" spans="1:134" x14ac:dyDescent="0.2">
      <c r="A422" s="79"/>
      <c r="B422" s="28"/>
      <c r="C422" s="41"/>
      <c r="D422" s="40"/>
      <c r="E422" s="41"/>
      <c r="F422" s="40"/>
      <c r="M422" s="151"/>
      <c r="N422" s="151"/>
      <c r="P422" s="153"/>
      <c r="Q422" s="159"/>
      <c r="R422" s="151"/>
      <c r="S422" s="151"/>
      <c r="T422" s="28"/>
      <c r="U422" s="137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40"/>
      <c r="AV422" s="40"/>
      <c r="AW422" s="40"/>
      <c r="AX422" s="40"/>
      <c r="AY422" s="40"/>
      <c r="AZ422" s="40"/>
      <c r="BA422" s="28"/>
      <c r="BB422" s="28"/>
      <c r="BC422" s="40"/>
      <c r="BD422" s="40"/>
      <c r="BE422" s="40"/>
      <c r="BF422" s="40"/>
      <c r="BG422" s="40"/>
      <c r="BH422" s="40"/>
      <c r="BI422" s="40"/>
      <c r="BJ422" s="40"/>
      <c r="BK422" s="40"/>
      <c r="BL422" s="40"/>
      <c r="BM422" s="40"/>
      <c r="BN422" s="40"/>
      <c r="BO422" s="40"/>
      <c r="BP422" s="40"/>
      <c r="BQ422" s="40"/>
      <c r="BR422" s="40"/>
      <c r="BS422" s="40"/>
      <c r="BT422" s="40"/>
      <c r="BU422" s="40"/>
      <c r="BV422" s="40"/>
      <c r="BW422" s="40"/>
      <c r="BX422" s="40"/>
      <c r="BY422" s="40"/>
      <c r="BZ422" s="40"/>
      <c r="CA422" s="40"/>
      <c r="CB422" s="40"/>
      <c r="CC422" s="40"/>
      <c r="CD422" s="40"/>
      <c r="CE422" s="40"/>
      <c r="CF422" s="40"/>
      <c r="CG422" s="28"/>
      <c r="CH422" s="28"/>
      <c r="CI422" s="41"/>
      <c r="CJ422" s="27"/>
      <c r="CK422" s="27"/>
      <c r="CL422" s="27"/>
      <c r="CM422" s="27"/>
      <c r="CN422" s="27"/>
      <c r="CO422" s="27"/>
      <c r="CP422" s="27"/>
      <c r="CQ422" s="27"/>
      <c r="CR422" s="27"/>
      <c r="CS422" s="27"/>
      <c r="CT422" s="27"/>
      <c r="CU422" s="27"/>
      <c r="CV422" s="27"/>
      <c r="CW422" s="27"/>
      <c r="CX422" s="27"/>
      <c r="CY422" s="27"/>
      <c r="DW422" s="7"/>
      <c r="ED422" s="10">
        <f t="shared" ca="1" si="433"/>
        <v>3</v>
      </c>
    </row>
    <row r="423" spans="1:134" x14ac:dyDescent="0.2">
      <c r="A423" s="79"/>
      <c r="B423" s="28"/>
      <c r="C423" s="41"/>
      <c r="D423" s="40"/>
      <c r="E423" s="41"/>
      <c r="F423" s="40"/>
      <c r="M423" s="151"/>
      <c r="N423" s="151"/>
      <c r="P423" s="153"/>
      <c r="Q423" s="159"/>
      <c r="R423" s="151"/>
      <c r="S423" s="151"/>
      <c r="T423" s="28"/>
      <c r="U423" s="137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40"/>
      <c r="AV423" s="40"/>
      <c r="AW423" s="40"/>
      <c r="AX423" s="40"/>
      <c r="AY423" s="40"/>
      <c r="AZ423" s="40"/>
      <c r="BA423" s="28"/>
      <c r="BB423" s="28"/>
      <c r="BC423" s="40"/>
      <c r="BD423" s="40"/>
      <c r="BE423" s="40"/>
      <c r="BF423" s="40"/>
      <c r="BG423" s="40"/>
      <c r="BH423" s="40"/>
      <c r="BI423" s="40"/>
      <c r="BJ423" s="40"/>
      <c r="BK423" s="40"/>
      <c r="BL423" s="40"/>
      <c r="BM423" s="40"/>
      <c r="BN423" s="40"/>
      <c r="BO423" s="40"/>
      <c r="BP423" s="40"/>
      <c r="BQ423" s="40"/>
      <c r="BR423" s="40"/>
      <c r="BS423" s="40"/>
      <c r="BT423" s="40"/>
      <c r="BU423" s="40"/>
      <c r="BV423" s="40"/>
      <c r="BW423" s="40"/>
      <c r="BX423" s="40"/>
      <c r="BY423" s="40"/>
      <c r="BZ423" s="40"/>
      <c r="CA423" s="40"/>
      <c r="CB423" s="40"/>
      <c r="CC423" s="40"/>
      <c r="CD423" s="40"/>
      <c r="CE423" s="40"/>
      <c r="CF423" s="40"/>
      <c r="CG423" s="28"/>
      <c r="CH423" s="28"/>
      <c r="CI423" s="41"/>
      <c r="CJ423" s="27"/>
      <c r="CK423" s="27"/>
      <c r="CL423" s="27"/>
      <c r="CM423" s="27"/>
      <c r="CN423" s="27"/>
      <c r="CO423" s="27"/>
      <c r="CP423" s="27"/>
      <c r="CQ423" s="27"/>
      <c r="CR423" s="27"/>
      <c r="CS423" s="27"/>
      <c r="CT423" s="27"/>
      <c r="CU423" s="27"/>
      <c r="CV423" s="27"/>
      <c r="CW423" s="27"/>
      <c r="CX423" s="27"/>
      <c r="CY423" s="27"/>
      <c r="DW423" s="7"/>
      <c r="ED423" s="10">
        <f t="shared" ca="1" si="433"/>
        <v>20</v>
      </c>
    </row>
    <row r="424" spans="1:134" x14ac:dyDescent="0.2">
      <c r="A424" s="79"/>
      <c r="B424" s="28"/>
      <c r="C424" s="41"/>
      <c r="D424" s="40"/>
      <c r="E424" s="41"/>
      <c r="F424" s="40"/>
      <c r="M424" s="151"/>
      <c r="N424" s="151"/>
      <c r="P424" s="153"/>
      <c r="Q424" s="159"/>
      <c r="R424" s="151"/>
      <c r="S424" s="151"/>
      <c r="T424" s="28"/>
      <c r="U424" s="137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40"/>
      <c r="AY424" s="40"/>
      <c r="AZ424" s="40"/>
      <c r="BA424" s="28"/>
      <c r="BB424" s="28"/>
      <c r="BC424" s="40"/>
      <c r="BD424" s="40"/>
      <c r="BE424" s="40"/>
      <c r="BF424" s="40"/>
      <c r="BG424" s="40"/>
      <c r="BH424" s="40"/>
      <c r="BI424" s="40"/>
      <c r="BJ424" s="40"/>
      <c r="BK424" s="40"/>
      <c r="BL424" s="40"/>
      <c r="BM424" s="40"/>
      <c r="BN424" s="40"/>
      <c r="BO424" s="40"/>
      <c r="BP424" s="40"/>
      <c r="BQ424" s="40"/>
      <c r="BR424" s="40"/>
      <c r="BS424" s="40"/>
      <c r="BT424" s="40"/>
      <c r="BU424" s="40"/>
      <c r="BV424" s="40"/>
      <c r="BW424" s="40"/>
      <c r="BX424" s="40"/>
      <c r="BY424" s="40"/>
      <c r="BZ424" s="40"/>
      <c r="CA424" s="40"/>
      <c r="CB424" s="40"/>
      <c r="CC424" s="40"/>
      <c r="CD424" s="40"/>
      <c r="CE424" s="40"/>
      <c r="CF424" s="40"/>
      <c r="CG424" s="28"/>
      <c r="CH424" s="28"/>
      <c r="CI424" s="41"/>
      <c r="CJ424" s="27"/>
      <c r="CK424" s="27"/>
      <c r="CL424" s="27"/>
      <c r="CM424" s="27"/>
      <c r="CN424" s="27"/>
      <c r="CO424" s="27"/>
      <c r="CP424" s="27"/>
      <c r="CQ424" s="27"/>
      <c r="CR424" s="27"/>
      <c r="CS424" s="27"/>
      <c r="CT424" s="27"/>
      <c r="CU424" s="27"/>
      <c r="CV424" s="27"/>
      <c r="CW424" s="27"/>
      <c r="CX424" s="27"/>
      <c r="CY424" s="27"/>
      <c r="DW424" s="7"/>
      <c r="ED424" s="10">
        <f t="shared" ca="1" si="433"/>
        <v>18</v>
      </c>
    </row>
    <row r="425" spans="1:134" x14ac:dyDescent="0.2">
      <c r="A425" s="79"/>
      <c r="B425" s="28"/>
      <c r="C425" s="41"/>
      <c r="D425" s="40"/>
      <c r="E425" s="41"/>
      <c r="F425" s="40"/>
      <c r="M425" s="151"/>
      <c r="N425" s="151"/>
      <c r="P425" s="153"/>
      <c r="Q425" s="159"/>
      <c r="R425" s="151"/>
      <c r="S425" s="151"/>
      <c r="T425" s="28"/>
      <c r="U425" s="137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40"/>
      <c r="AY425" s="40"/>
      <c r="AZ425" s="40"/>
      <c r="BA425" s="28"/>
      <c r="BB425" s="28"/>
      <c r="BC425" s="40"/>
      <c r="BD425" s="40"/>
      <c r="BE425" s="40"/>
      <c r="BF425" s="40"/>
      <c r="BG425" s="40"/>
      <c r="BH425" s="40"/>
      <c r="BI425" s="41"/>
      <c r="BJ425" s="41"/>
      <c r="BK425" s="41"/>
      <c r="BL425" s="41"/>
      <c r="BM425" s="41"/>
      <c r="BN425" s="41"/>
      <c r="BO425" s="41"/>
      <c r="BP425" s="41"/>
      <c r="BQ425" s="41"/>
      <c r="BR425" s="40"/>
      <c r="BS425" s="40"/>
      <c r="BT425" s="40"/>
      <c r="BU425" s="41"/>
      <c r="BV425" s="41"/>
      <c r="BW425" s="41"/>
      <c r="BX425" s="41"/>
      <c r="BY425" s="41"/>
      <c r="BZ425" s="41"/>
      <c r="CA425" s="41"/>
      <c r="CB425" s="41"/>
      <c r="CC425" s="41"/>
      <c r="CD425" s="41"/>
      <c r="CE425" s="41"/>
      <c r="CF425" s="41"/>
      <c r="CG425" s="28"/>
      <c r="CH425" s="28"/>
      <c r="CI425" s="41"/>
      <c r="CJ425" s="27"/>
      <c r="CK425" s="27"/>
      <c r="CL425" s="27"/>
      <c r="CM425" s="27"/>
      <c r="CN425" s="27"/>
      <c r="CO425" s="27"/>
      <c r="CP425" s="27"/>
      <c r="CQ425" s="27"/>
      <c r="CR425" s="27"/>
      <c r="CS425" s="27"/>
      <c r="CT425" s="27"/>
      <c r="CU425" s="27"/>
      <c r="CV425" s="27"/>
      <c r="CW425" s="27"/>
      <c r="CX425" s="27"/>
      <c r="CY425" s="27"/>
      <c r="DW425" s="7"/>
      <c r="ED425" s="10">
        <f t="shared" ca="1" si="433"/>
        <v>0</v>
      </c>
    </row>
    <row r="426" spans="1:134" x14ac:dyDescent="0.2">
      <c r="A426" s="79"/>
      <c r="B426" s="28"/>
      <c r="C426" s="41"/>
      <c r="D426" s="40"/>
      <c r="E426" s="41"/>
      <c r="F426" s="40"/>
      <c r="M426" s="151"/>
      <c r="N426" s="151"/>
      <c r="P426" s="153"/>
      <c r="Q426" s="159"/>
      <c r="R426" s="151"/>
      <c r="S426" s="151"/>
      <c r="T426" s="28"/>
      <c r="U426" s="137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40"/>
      <c r="AR426" s="40"/>
      <c r="AS426" s="40"/>
      <c r="AT426" s="40"/>
      <c r="AU426" s="40"/>
      <c r="AV426" s="40"/>
      <c r="AW426" s="40"/>
      <c r="AX426" s="40"/>
      <c r="AY426" s="40"/>
      <c r="AZ426" s="40"/>
      <c r="BA426" s="28"/>
      <c r="BB426" s="28"/>
      <c r="BC426" s="40"/>
      <c r="BD426" s="40"/>
      <c r="BE426" s="40"/>
      <c r="BF426" s="40"/>
      <c r="BG426" s="40"/>
      <c r="BH426" s="40"/>
      <c r="BI426" s="41"/>
      <c r="BJ426" s="41"/>
      <c r="BK426" s="41"/>
      <c r="BL426" s="41"/>
      <c r="BM426" s="41"/>
      <c r="BN426" s="41"/>
      <c r="BO426" s="41"/>
      <c r="BP426" s="41"/>
      <c r="BQ426" s="41"/>
      <c r="BR426" s="40"/>
      <c r="BS426" s="40"/>
      <c r="BT426" s="40"/>
      <c r="BU426" s="41"/>
      <c r="BV426" s="41"/>
      <c r="BW426" s="41"/>
      <c r="BX426" s="41"/>
      <c r="BY426" s="41"/>
      <c r="BZ426" s="41"/>
      <c r="CA426" s="41"/>
      <c r="CB426" s="41"/>
      <c r="CC426" s="41"/>
      <c r="CD426" s="41"/>
      <c r="CE426" s="41"/>
      <c r="CF426" s="41"/>
      <c r="CG426" s="28"/>
      <c r="CH426" s="28"/>
      <c r="CI426" s="41"/>
      <c r="CJ426" s="27"/>
      <c r="CK426" s="27"/>
      <c r="CL426" s="27"/>
      <c r="CM426" s="27"/>
      <c r="CN426" s="27"/>
      <c r="CO426" s="27"/>
      <c r="CP426" s="27"/>
      <c r="CQ426" s="27"/>
      <c r="CR426" s="27"/>
      <c r="CS426" s="27"/>
      <c r="CT426" s="27"/>
      <c r="CU426" s="27"/>
      <c r="CV426" s="27"/>
      <c r="CW426" s="27"/>
      <c r="CX426" s="27"/>
      <c r="CY426" s="27"/>
      <c r="DW426" s="7"/>
      <c r="ED426" s="10">
        <f t="shared" ca="1" si="433"/>
        <v>12</v>
      </c>
    </row>
    <row r="427" spans="1:134" x14ac:dyDescent="0.2">
      <c r="A427" s="79"/>
      <c r="B427" s="28"/>
      <c r="C427" s="41"/>
      <c r="D427" s="40"/>
      <c r="E427" s="41"/>
      <c r="F427" s="40"/>
      <c r="M427" s="151"/>
      <c r="N427" s="151"/>
      <c r="P427" s="153"/>
      <c r="Q427" s="159"/>
      <c r="R427" s="151"/>
      <c r="S427" s="151"/>
      <c r="T427" s="28"/>
      <c r="U427" s="137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40"/>
      <c r="AY427" s="40"/>
      <c r="AZ427" s="40"/>
      <c r="BA427" s="28"/>
      <c r="BB427" s="28"/>
      <c r="BC427" s="40"/>
      <c r="BD427" s="40"/>
      <c r="BE427" s="40"/>
      <c r="BF427" s="40"/>
      <c r="BG427" s="40"/>
      <c r="BH427" s="40"/>
      <c r="BI427" s="41"/>
      <c r="BJ427" s="41"/>
      <c r="BK427" s="41"/>
      <c r="BL427" s="41"/>
      <c r="BM427" s="41"/>
      <c r="BN427" s="41"/>
      <c r="BO427" s="41"/>
      <c r="BP427" s="41"/>
      <c r="BQ427" s="41"/>
      <c r="BR427" s="40"/>
      <c r="BS427" s="40"/>
      <c r="BT427" s="40"/>
      <c r="BU427" s="41"/>
      <c r="BV427" s="41"/>
      <c r="BW427" s="41"/>
      <c r="BX427" s="41"/>
      <c r="BY427" s="41"/>
      <c r="BZ427" s="41"/>
      <c r="CA427" s="41"/>
      <c r="CB427" s="41"/>
      <c r="CC427" s="41"/>
      <c r="CD427" s="41"/>
      <c r="CE427" s="41"/>
      <c r="CF427" s="41"/>
      <c r="CG427" s="28"/>
      <c r="CH427" s="28"/>
      <c r="CI427" s="41"/>
      <c r="CJ427" s="27"/>
      <c r="CK427" s="27"/>
      <c r="CL427" s="27"/>
      <c r="CM427" s="27"/>
      <c r="CN427" s="27"/>
      <c r="CO427" s="27"/>
      <c r="CP427" s="27"/>
      <c r="CQ427" s="27"/>
      <c r="CR427" s="27"/>
      <c r="CS427" s="27"/>
      <c r="CT427" s="27"/>
      <c r="CU427" s="27"/>
      <c r="CV427" s="27"/>
      <c r="CW427" s="27"/>
      <c r="CX427" s="27"/>
      <c r="CY427" s="27"/>
      <c r="DW427" s="7"/>
      <c r="ED427" s="10">
        <f t="shared" ca="1" si="433"/>
        <v>31</v>
      </c>
    </row>
    <row r="428" spans="1:134" x14ac:dyDescent="0.2">
      <c r="A428" s="79"/>
      <c r="B428" s="28"/>
      <c r="C428" s="41"/>
      <c r="D428" s="40"/>
      <c r="E428" s="41"/>
      <c r="F428" s="40"/>
      <c r="M428" s="151"/>
      <c r="N428" s="151"/>
      <c r="P428" s="153"/>
      <c r="Q428" s="159"/>
      <c r="R428" s="151"/>
      <c r="S428" s="151"/>
      <c r="T428" s="28"/>
      <c r="U428" s="137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40"/>
      <c r="AY428" s="40"/>
      <c r="AZ428" s="40"/>
      <c r="BA428" s="28"/>
      <c r="BB428" s="28"/>
      <c r="BC428" s="40"/>
      <c r="BD428" s="40"/>
      <c r="BE428" s="40"/>
      <c r="BF428" s="40"/>
      <c r="BG428" s="40"/>
      <c r="BH428" s="40"/>
      <c r="BI428" s="41"/>
      <c r="BJ428" s="41"/>
      <c r="BK428" s="41"/>
      <c r="BL428" s="41"/>
      <c r="BM428" s="41"/>
      <c r="BN428" s="41"/>
      <c r="BO428" s="41"/>
      <c r="BP428" s="41"/>
      <c r="BQ428" s="41"/>
      <c r="BR428" s="40"/>
      <c r="BS428" s="40"/>
      <c r="BT428" s="40"/>
      <c r="BU428" s="41"/>
      <c r="BV428" s="41"/>
      <c r="BW428" s="41"/>
      <c r="BX428" s="41"/>
      <c r="BY428" s="41"/>
      <c r="BZ428" s="41"/>
      <c r="CA428" s="41"/>
      <c r="CB428" s="41"/>
      <c r="CC428" s="41"/>
      <c r="CD428" s="41"/>
      <c r="CE428" s="41"/>
      <c r="CF428" s="41"/>
      <c r="CG428" s="28"/>
      <c r="CH428" s="28"/>
      <c r="CI428" s="41"/>
      <c r="CJ428" s="27"/>
      <c r="CK428" s="27"/>
      <c r="CL428" s="27"/>
      <c r="CM428" s="27"/>
      <c r="CN428" s="27"/>
      <c r="CO428" s="27"/>
      <c r="CP428" s="27"/>
      <c r="CQ428" s="27"/>
      <c r="CR428" s="27"/>
      <c r="CS428" s="27"/>
      <c r="CT428" s="27"/>
      <c r="CU428" s="27"/>
      <c r="CV428" s="27"/>
      <c r="CW428" s="27"/>
      <c r="CX428" s="27"/>
      <c r="CY428" s="27"/>
      <c r="DW428" s="7"/>
      <c r="ED428" s="10">
        <f t="shared" ca="1" si="433"/>
        <v>36</v>
      </c>
    </row>
    <row r="429" spans="1:134" x14ac:dyDescent="0.2">
      <c r="A429" s="79"/>
      <c r="B429" s="28"/>
      <c r="C429" s="41"/>
      <c r="D429" s="40"/>
      <c r="E429" s="41"/>
      <c r="F429" s="40"/>
      <c r="M429" s="151"/>
      <c r="N429" s="151"/>
      <c r="P429" s="153"/>
      <c r="Q429" s="159"/>
      <c r="R429" s="151"/>
      <c r="S429" s="151"/>
      <c r="T429" s="28"/>
      <c r="U429" s="137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40"/>
      <c r="AY429" s="40"/>
      <c r="AZ429" s="40"/>
      <c r="BA429" s="28"/>
      <c r="BB429" s="28"/>
      <c r="BC429" s="40"/>
      <c r="BD429" s="40"/>
      <c r="BE429" s="40"/>
      <c r="BF429" s="40"/>
      <c r="BG429" s="40"/>
      <c r="BH429" s="40"/>
      <c r="BI429" s="41"/>
      <c r="BJ429" s="41"/>
      <c r="BK429" s="41"/>
      <c r="BL429" s="41"/>
      <c r="BM429" s="41"/>
      <c r="BN429" s="41"/>
      <c r="BO429" s="41"/>
      <c r="BP429" s="41"/>
      <c r="BQ429" s="41"/>
      <c r="BR429" s="40"/>
      <c r="BS429" s="40"/>
      <c r="BT429" s="40"/>
      <c r="BU429" s="41"/>
      <c r="BV429" s="41"/>
      <c r="BW429" s="41"/>
      <c r="BX429" s="41"/>
      <c r="BY429" s="41"/>
      <c r="BZ429" s="41"/>
      <c r="CA429" s="41"/>
      <c r="CB429" s="41"/>
      <c r="CC429" s="41"/>
      <c r="CD429" s="41"/>
      <c r="CE429" s="41"/>
      <c r="CF429" s="41"/>
      <c r="CG429" s="28"/>
      <c r="CH429" s="28"/>
      <c r="CI429" s="41"/>
      <c r="CJ429" s="27"/>
      <c r="CK429" s="27"/>
      <c r="CL429" s="27"/>
      <c r="CM429" s="27"/>
      <c r="CN429" s="27"/>
      <c r="CO429" s="27"/>
      <c r="CP429" s="27"/>
      <c r="CQ429" s="27"/>
      <c r="CR429" s="27"/>
      <c r="CS429" s="27"/>
      <c r="CT429" s="27"/>
      <c r="CU429" s="27"/>
      <c r="CV429" s="27"/>
      <c r="CW429" s="27"/>
      <c r="CX429" s="27"/>
      <c r="CY429" s="27"/>
      <c r="DW429" s="7"/>
      <c r="ED429" s="10">
        <f t="shared" ca="1" si="433"/>
        <v>7</v>
      </c>
    </row>
    <row r="430" spans="1:134" x14ac:dyDescent="0.2">
      <c r="A430" s="79"/>
      <c r="B430" s="28"/>
      <c r="C430" s="41"/>
      <c r="D430" s="40"/>
      <c r="E430" s="41"/>
      <c r="F430" s="40"/>
      <c r="M430" s="151"/>
      <c r="N430" s="151"/>
      <c r="P430" s="153"/>
      <c r="Q430" s="159"/>
      <c r="R430" s="151"/>
      <c r="S430" s="151"/>
      <c r="T430" s="28"/>
      <c r="U430" s="137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40"/>
      <c r="AY430" s="40"/>
      <c r="AZ430" s="40"/>
      <c r="BA430" s="28"/>
      <c r="BB430" s="28"/>
      <c r="BC430" s="40"/>
      <c r="BD430" s="40"/>
      <c r="BE430" s="40"/>
      <c r="BF430" s="40"/>
      <c r="BG430" s="40"/>
      <c r="BH430" s="40"/>
      <c r="BI430" s="40"/>
      <c r="BJ430" s="40"/>
      <c r="BK430" s="40"/>
      <c r="BL430" s="40"/>
      <c r="BM430" s="40"/>
      <c r="BN430" s="40"/>
      <c r="BO430" s="40"/>
      <c r="BP430" s="40"/>
      <c r="BQ430" s="40"/>
      <c r="BR430" s="40"/>
      <c r="BS430" s="40"/>
      <c r="BT430" s="40"/>
      <c r="BU430" s="40"/>
      <c r="BV430" s="40"/>
      <c r="BW430" s="40"/>
      <c r="BX430" s="40"/>
      <c r="BY430" s="40"/>
      <c r="BZ430" s="40"/>
      <c r="CA430" s="40"/>
      <c r="CB430" s="40"/>
      <c r="CC430" s="40"/>
      <c r="CD430" s="40"/>
      <c r="CE430" s="40"/>
      <c r="CF430" s="40"/>
      <c r="CG430" s="28"/>
      <c r="CH430" s="28"/>
      <c r="CI430" s="41"/>
      <c r="CJ430" s="27"/>
      <c r="CK430" s="27"/>
      <c r="CL430" s="27"/>
      <c r="CM430" s="27"/>
      <c r="CN430" s="27"/>
      <c r="CO430" s="27"/>
      <c r="CP430" s="27"/>
      <c r="CQ430" s="27"/>
      <c r="CR430" s="27"/>
      <c r="CS430" s="27"/>
      <c r="CT430" s="27"/>
      <c r="CU430" s="27"/>
      <c r="CV430" s="27"/>
      <c r="CW430" s="27"/>
      <c r="CX430" s="27"/>
      <c r="CY430" s="27"/>
      <c r="DW430" s="7"/>
      <c r="ED430" s="10">
        <f t="shared" ca="1" si="433"/>
        <v>18</v>
      </c>
    </row>
    <row r="431" spans="1:134" x14ac:dyDescent="0.2">
      <c r="A431" s="79"/>
      <c r="B431" s="28"/>
      <c r="C431" s="41"/>
      <c r="D431" s="40"/>
      <c r="E431" s="41"/>
      <c r="F431" s="40"/>
      <c r="M431" s="151"/>
      <c r="N431" s="151"/>
      <c r="P431" s="153"/>
      <c r="Q431" s="159"/>
      <c r="R431" s="151"/>
      <c r="S431" s="151"/>
      <c r="T431" s="28"/>
      <c r="U431" s="137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40"/>
      <c r="AY431" s="40"/>
      <c r="AZ431" s="40"/>
      <c r="BA431" s="28"/>
      <c r="BB431" s="28"/>
      <c r="BC431" s="40"/>
      <c r="BD431" s="40"/>
      <c r="BE431" s="40"/>
      <c r="BF431" s="40"/>
      <c r="BG431" s="40"/>
      <c r="BH431" s="40"/>
      <c r="BI431" s="40"/>
      <c r="BJ431" s="40"/>
      <c r="BK431" s="40"/>
      <c r="BL431" s="40"/>
      <c r="BM431" s="40"/>
      <c r="BN431" s="40"/>
      <c r="BO431" s="40"/>
      <c r="BP431" s="40"/>
      <c r="BQ431" s="40"/>
      <c r="BR431" s="40"/>
      <c r="BS431" s="40"/>
      <c r="BT431" s="40"/>
      <c r="BU431" s="40"/>
      <c r="BV431" s="40"/>
      <c r="BW431" s="40"/>
      <c r="BX431" s="40"/>
      <c r="BY431" s="40"/>
      <c r="BZ431" s="40"/>
      <c r="CA431" s="40"/>
      <c r="CB431" s="40"/>
      <c r="CC431" s="40"/>
      <c r="CD431" s="40"/>
      <c r="CE431" s="40"/>
      <c r="CF431" s="40"/>
      <c r="CG431" s="28"/>
      <c r="CH431" s="28"/>
      <c r="CI431" s="41"/>
      <c r="CJ431" s="27"/>
      <c r="CK431" s="27"/>
      <c r="CL431" s="27"/>
      <c r="CM431" s="27"/>
      <c r="CN431" s="27"/>
      <c r="CO431" s="27"/>
      <c r="CP431" s="27"/>
      <c r="CQ431" s="27"/>
      <c r="CR431" s="27"/>
      <c r="CS431" s="27"/>
      <c r="CT431" s="27"/>
      <c r="CU431" s="27"/>
      <c r="CV431" s="27"/>
      <c r="CW431" s="27"/>
      <c r="CX431" s="27"/>
      <c r="CY431" s="27"/>
      <c r="DW431" s="7"/>
      <c r="ED431" s="10">
        <f t="shared" ca="1" si="433"/>
        <v>19</v>
      </c>
    </row>
    <row r="432" spans="1:134" x14ac:dyDescent="0.2">
      <c r="A432" s="79"/>
      <c r="B432" s="28"/>
      <c r="C432" s="41"/>
      <c r="D432" s="40"/>
      <c r="E432" s="41"/>
      <c r="F432" s="40"/>
      <c r="M432" s="151"/>
      <c r="N432" s="151"/>
      <c r="P432" s="153"/>
      <c r="Q432" s="159"/>
      <c r="R432" s="151"/>
      <c r="S432" s="151"/>
      <c r="T432" s="28"/>
      <c r="U432" s="137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40"/>
      <c r="AY432" s="40"/>
      <c r="AZ432" s="40"/>
      <c r="BA432" s="28"/>
      <c r="BB432" s="28"/>
      <c r="BC432" s="40"/>
      <c r="BD432" s="40"/>
      <c r="BE432" s="40"/>
      <c r="BF432" s="40"/>
      <c r="BG432" s="40"/>
      <c r="BH432" s="40"/>
      <c r="BI432" s="40"/>
      <c r="BJ432" s="40"/>
      <c r="BK432" s="40"/>
      <c r="BL432" s="40"/>
      <c r="BM432" s="40"/>
      <c r="BN432" s="40"/>
      <c r="BO432" s="40"/>
      <c r="BP432" s="40"/>
      <c r="BQ432" s="40"/>
      <c r="BR432" s="40"/>
      <c r="BS432" s="40"/>
      <c r="BT432" s="40"/>
      <c r="BU432" s="40"/>
      <c r="BV432" s="40"/>
      <c r="BW432" s="40"/>
      <c r="BX432" s="40"/>
      <c r="BY432" s="40"/>
      <c r="BZ432" s="40"/>
      <c r="CA432" s="40"/>
      <c r="CB432" s="40"/>
      <c r="CC432" s="40"/>
      <c r="CD432" s="40"/>
      <c r="CE432" s="40"/>
      <c r="CF432" s="40"/>
      <c r="CG432" s="28"/>
      <c r="CH432" s="28"/>
      <c r="CI432" s="41"/>
      <c r="CJ432" s="27"/>
      <c r="CK432" s="27"/>
      <c r="CL432" s="27"/>
      <c r="CM432" s="27"/>
      <c r="CN432" s="27"/>
      <c r="CO432" s="27"/>
      <c r="CP432" s="27"/>
      <c r="CQ432" s="27"/>
      <c r="CR432" s="27"/>
      <c r="CS432" s="27"/>
      <c r="CT432" s="27"/>
      <c r="CU432" s="27"/>
      <c r="CV432" s="27"/>
      <c r="CW432" s="27"/>
      <c r="CX432" s="27"/>
      <c r="CY432" s="27"/>
      <c r="DW432" s="7"/>
      <c r="ED432" s="10">
        <f t="shared" ca="1" si="433"/>
        <v>30</v>
      </c>
    </row>
    <row r="433" spans="1:134" x14ac:dyDescent="0.2">
      <c r="A433" s="79"/>
      <c r="B433" s="28"/>
      <c r="C433" s="41"/>
      <c r="D433" s="40"/>
      <c r="E433" s="41"/>
      <c r="F433" s="40"/>
      <c r="M433" s="151"/>
      <c r="N433" s="151"/>
      <c r="P433" s="153"/>
      <c r="Q433" s="159"/>
      <c r="R433" s="151"/>
      <c r="S433" s="151"/>
      <c r="T433" s="28"/>
      <c r="U433" s="137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40"/>
      <c r="AY433" s="40"/>
      <c r="AZ433" s="40"/>
      <c r="BA433" s="28"/>
      <c r="BB433" s="28"/>
      <c r="BC433" s="40"/>
      <c r="BD433" s="40"/>
      <c r="BE433" s="40"/>
      <c r="BF433" s="40"/>
      <c r="BG433" s="40"/>
      <c r="BH433" s="40"/>
      <c r="BI433" s="40"/>
      <c r="BJ433" s="40"/>
      <c r="BK433" s="40"/>
      <c r="BL433" s="40"/>
      <c r="BM433" s="40"/>
      <c r="BN433" s="40"/>
      <c r="BO433" s="40"/>
      <c r="BP433" s="40"/>
      <c r="BQ433" s="40"/>
      <c r="BR433" s="40"/>
      <c r="BS433" s="40"/>
      <c r="BT433" s="40"/>
      <c r="BU433" s="40"/>
      <c r="BV433" s="40"/>
      <c r="BW433" s="40"/>
      <c r="BX433" s="40"/>
      <c r="BY433" s="40"/>
      <c r="BZ433" s="40"/>
      <c r="CA433" s="40"/>
      <c r="CB433" s="40"/>
      <c r="CC433" s="40"/>
      <c r="CD433" s="40"/>
      <c r="CE433" s="40"/>
      <c r="CF433" s="40"/>
      <c r="CG433" s="28"/>
      <c r="CH433" s="28"/>
      <c r="CI433" s="41"/>
      <c r="CJ433" s="27"/>
      <c r="CK433" s="27"/>
      <c r="CL433" s="27"/>
      <c r="CM433" s="27"/>
      <c r="CN433" s="27"/>
      <c r="CO433" s="27"/>
      <c r="CP433" s="27"/>
      <c r="CQ433" s="27"/>
      <c r="CR433" s="27"/>
      <c r="CS433" s="27"/>
      <c r="CT433" s="27"/>
      <c r="CU433" s="27"/>
      <c r="CV433" s="27"/>
      <c r="CW433" s="27"/>
      <c r="CX433" s="27"/>
      <c r="CY433" s="27"/>
      <c r="DW433" s="7"/>
      <c r="ED433" s="10">
        <f t="shared" ca="1" si="433"/>
        <v>1</v>
      </c>
    </row>
    <row r="434" spans="1:134" x14ac:dyDescent="0.2">
      <c r="A434" s="79"/>
      <c r="B434" s="28"/>
      <c r="C434" s="41"/>
      <c r="D434" s="40"/>
      <c r="E434" s="41"/>
      <c r="F434" s="40"/>
      <c r="M434" s="151"/>
      <c r="N434" s="151"/>
      <c r="P434" s="153"/>
      <c r="Q434" s="159"/>
      <c r="R434" s="151"/>
      <c r="S434" s="151"/>
      <c r="T434" s="28"/>
      <c r="U434" s="137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40"/>
      <c r="AV434" s="40"/>
      <c r="AW434" s="40"/>
      <c r="AX434" s="40"/>
      <c r="AY434" s="40"/>
      <c r="AZ434" s="40"/>
      <c r="BA434" s="28"/>
      <c r="BB434" s="28"/>
      <c r="BC434" s="40"/>
      <c r="BD434" s="40"/>
      <c r="BE434" s="40"/>
      <c r="BF434" s="40"/>
      <c r="BG434" s="40"/>
      <c r="BH434" s="40"/>
      <c r="BI434" s="40"/>
      <c r="BJ434" s="40"/>
      <c r="BK434" s="40"/>
      <c r="BL434" s="40"/>
      <c r="BM434" s="40"/>
      <c r="BN434" s="40"/>
      <c r="BO434" s="40"/>
      <c r="BP434" s="40"/>
      <c r="BQ434" s="40"/>
      <c r="BR434" s="40"/>
      <c r="BS434" s="40"/>
      <c r="BT434" s="40"/>
      <c r="BU434" s="40"/>
      <c r="BV434" s="40"/>
      <c r="BW434" s="40"/>
      <c r="BX434" s="40"/>
      <c r="BY434" s="40"/>
      <c r="BZ434" s="40"/>
      <c r="CA434" s="40"/>
      <c r="CB434" s="40"/>
      <c r="CC434" s="40"/>
      <c r="CD434" s="40"/>
      <c r="CE434" s="40"/>
      <c r="CF434" s="40"/>
      <c r="CG434" s="28"/>
      <c r="CH434" s="28"/>
      <c r="CI434" s="41"/>
      <c r="CJ434" s="27"/>
      <c r="CK434" s="27"/>
      <c r="CL434" s="27"/>
      <c r="CM434" s="27"/>
      <c r="CN434" s="27"/>
      <c r="CO434" s="27"/>
      <c r="CP434" s="27"/>
      <c r="CQ434" s="27"/>
      <c r="CR434" s="27"/>
      <c r="CS434" s="27"/>
      <c r="CT434" s="27"/>
      <c r="CU434" s="27"/>
      <c r="CV434" s="27"/>
      <c r="CW434" s="27"/>
      <c r="CX434" s="27"/>
      <c r="CY434" s="27"/>
      <c r="DW434" s="7"/>
      <c r="ED434" s="10">
        <f t="shared" ca="1" si="433"/>
        <v>32</v>
      </c>
    </row>
    <row r="435" spans="1:134" x14ac:dyDescent="0.2">
      <c r="A435" s="79"/>
      <c r="B435" s="28"/>
      <c r="C435" s="41"/>
      <c r="D435" s="40"/>
      <c r="E435" s="41"/>
      <c r="F435" s="40"/>
      <c r="M435" s="151"/>
      <c r="N435" s="151"/>
      <c r="P435" s="153"/>
      <c r="Q435" s="159"/>
      <c r="R435" s="151"/>
      <c r="S435" s="151"/>
      <c r="T435" s="28"/>
      <c r="U435" s="137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40"/>
      <c r="AV435" s="40"/>
      <c r="AW435" s="40"/>
      <c r="AX435" s="40"/>
      <c r="AY435" s="40"/>
      <c r="AZ435" s="40"/>
      <c r="BA435" s="28"/>
      <c r="BB435" s="28"/>
      <c r="BC435" s="40"/>
      <c r="BD435" s="40"/>
      <c r="BE435" s="40"/>
      <c r="BF435" s="40"/>
      <c r="BG435" s="40"/>
      <c r="BH435" s="40"/>
      <c r="BI435" s="40"/>
      <c r="BJ435" s="40"/>
      <c r="BK435" s="40"/>
      <c r="BL435" s="40"/>
      <c r="BM435" s="40"/>
      <c r="BN435" s="40"/>
      <c r="BO435" s="40"/>
      <c r="BP435" s="40"/>
      <c r="BQ435" s="40"/>
      <c r="BR435" s="40"/>
      <c r="BS435" s="40"/>
      <c r="BT435" s="40"/>
      <c r="BU435" s="40"/>
      <c r="BV435" s="40"/>
      <c r="BW435" s="40"/>
      <c r="BX435" s="40"/>
      <c r="BY435" s="40"/>
      <c r="BZ435" s="40"/>
      <c r="CA435" s="40"/>
      <c r="CB435" s="40"/>
      <c r="CC435" s="40"/>
      <c r="CD435" s="40"/>
      <c r="CE435" s="40"/>
      <c r="CF435" s="40"/>
      <c r="CG435" s="28"/>
      <c r="CH435" s="28"/>
      <c r="CI435" s="41"/>
      <c r="CJ435" s="27"/>
      <c r="CK435" s="27"/>
      <c r="CL435" s="27"/>
      <c r="CM435" s="27"/>
      <c r="CN435" s="27"/>
      <c r="CO435" s="27"/>
      <c r="CP435" s="27"/>
      <c r="CQ435" s="27"/>
      <c r="CR435" s="27"/>
      <c r="CS435" s="27"/>
      <c r="CT435" s="27"/>
      <c r="CU435" s="27"/>
      <c r="CV435" s="27"/>
      <c r="CW435" s="27"/>
      <c r="CX435" s="27"/>
      <c r="CY435" s="27"/>
      <c r="DW435" s="7"/>
      <c r="ED435" s="10">
        <f t="shared" ca="1" si="433"/>
        <v>14</v>
      </c>
    </row>
    <row r="436" spans="1:134" x14ac:dyDescent="0.2">
      <c r="A436" s="79"/>
      <c r="B436" s="28"/>
      <c r="C436" s="41"/>
      <c r="D436" s="40"/>
      <c r="E436" s="41"/>
      <c r="F436" s="40"/>
      <c r="M436" s="151"/>
      <c r="N436" s="151"/>
      <c r="P436" s="153"/>
      <c r="Q436" s="159"/>
      <c r="R436" s="151"/>
      <c r="S436" s="151"/>
      <c r="T436" s="28"/>
      <c r="U436" s="137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40"/>
      <c r="AR436" s="40"/>
      <c r="AS436" s="40"/>
      <c r="AT436" s="40"/>
      <c r="AU436" s="40"/>
      <c r="AV436" s="40"/>
      <c r="AW436" s="40"/>
      <c r="AX436" s="40"/>
      <c r="AY436" s="40"/>
      <c r="AZ436" s="40"/>
      <c r="BA436" s="28"/>
      <c r="BB436" s="28"/>
      <c r="BC436" s="40"/>
      <c r="BD436" s="40"/>
      <c r="BE436" s="40"/>
      <c r="BF436" s="40"/>
      <c r="BG436" s="40"/>
      <c r="BH436" s="40"/>
      <c r="BI436" s="40"/>
      <c r="BJ436" s="40"/>
      <c r="BK436" s="40"/>
      <c r="BL436" s="40"/>
      <c r="BM436" s="40"/>
      <c r="BN436" s="40"/>
      <c r="BO436" s="40"/>
      <c r="BP436" s="40"/>
      <c r="BQ436" s="40"/>
      <c r="BR436" s="40"/>
      <c r="BS436" s="40"/>
      <c r="BT436" s="40"/>
      <c r="BU436" s="40"/>
      <c r="BV436" s="40"/>
      <c r="BW436" s="40"/>
      <c r="BX436" s="40"/>
      <c r="BY436" s="40"/>
      <c r="BZ436" s="40"/>
      <c r="CA436" s="40"/>
      <c r="CB436" s="40"/>
      <c r="CC436" s="40"/>
      <c r="CD436" s="40"/>
      <c r="CE436" s="40"/>
      <c r="CF436" s="40"/>
      <c r="CG436" s="28"/>
      <c r="CH436" s="28"/>
      <c r="CI436" s="41"/>
      <c r="CJ436" s="27"/>
      <c r="CK436" s="27"/>
      <c r="CL436" s="27"/>
      <c r="CM436" s="27"/>
      <c r="CN436" s="27"/>
      <c r="CO436" s="27"/>
      <c r="CP436" s="27"/>
      <c r="CQ436" s="27"/>
      <c r="CR436" s="27"/>
      <c r="CS436" s="27"/>
      <c r="CT436" s="27"/>
      <c r="CU436" s="27"/>
      <c r="CV436" s="27"/>
      <c r="CW436" s="27"/>
      <c r="CX436" s="27"/>
      <c r="CY436" s="27"/>
      <c r="DW436" s="7"/>
      <c r="ED436" s="10">
        <f t="shared" ca="1" si="433"/>
        <v>0</v>
      </c>
    </row>
    <row r="437" spans="1:134" x14ac:dyDescent="0.2">
      <c r="A437" s="79"/>
      <c r="B437" s="28"/>
      <c r="C437" s="41"/>
      <c r="D437" s="40"/>
      <c r="E437" s="41"/>
      <c r="F437" s="40"/>
      <c r="M437" s="151"/>
      <c r="N437" s="151"/>
      <c r="P437" s="153"/>
      <c r="Q437" s="159"/>
      <c r="R437" s="151"/>
      <c r="S437" s="151"/>
      <c r="T437" s="28"/>
      <c r="U437" s="137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40"/>
      <c r="AV437" s="40"/>
      <c r="AW437" s="40"/>
      <c r="AX437" s="40"/>
      <c r="AY437" s="40"/>
      <c r="AZ437" s="40"/>
      <c r="BA437" s="28"/>
      <c r="BB437" s="28"/>
      <c r="BC437" s="40"/>
      <c r="BD437" s="40"/>
      <c r="BE437" s="40"/>
      <c r="BF437" s="40"/>
      <c r="BG437" s="40"/>
      <c r="BH437" s="40"/>
      <c r="BI437" s="40"/>
      <c r="BJ437" s="40"/>
      <c r="BK437" s="40"/>
      <c r="BL437" s="40"/>
      <c r="BM437" s="40"/>
      <c r="BN437" s="40"/>
      <c r="BO437" s="40"/>
      <c r="BP437" s="40"/>
      <c r="BQ437" s="40"/>
      <c r="BR437" s="40"/>
      <c r="BS437" s="40"/>
      <c r="BT437" s="40"/>
      <c r="BU437" s="40"/>
      <c r="BV437" s="40"/>
      <c r="BW437" s="40"/>
      <c r="BX437" s="40"/>
      <c r="BY437" s="40"/>
      <c r="BZ437" s="40"/>
      <c r="CA437" s="40"/>
      <c r="CB437" s="40"/>
      <c r="CC437" s="40"/>
      <c r="CD437" s="40"/>
      <c r="CE437" s="40"/>
      <c r="CF437" s="40"/>
      <c r="CG437" s="28"/>
      <c r="CH437" s="28"/>
      <c r="CI437" s="41"/>
      <c r="CJ437" s="27"/>
      <c r="CK437" s="27"/>
      <c r="CL437" s="27"/>
      <c r="CM437" s="27"/>
      <c r="CN437" s="27"/>
      <c r="CO437" s="27"/>
      <c r="CP437" s="27"/>
      <c r="CQ437" s="27"/>
      <c r="CR437" s="27"/>
      <c r="CS437" s="27"/>
      <c r="CT437" s="27"/>
      <c r="CU437" s="27"/>
      <c r="CV437" s="27"/>
      <c r="CW437" s="27"/>
      <c r="CX437" s="27"/>
      <c r="CY437" s="27"/>
      <c r="DW437" s="7"/>
      <c r="ED437" s="10">
        <f t="shared" ca="1" si="433"/>
        <v>22</v>
      </c>
    </row>
    <row r="438" spans="1:134" x14ac:dyDescent="0.2">
      <c r="A438" s="79"/>
      <c r="B438" s="28"/>
      <c r="C438" s="41"/>
      <c r="D438" s="40"/>
      <c r="E438" s="41"/>
      <c r="F438" s="40"/>
      <c r="M438" s="151"/>
      <c r="N438" s="151"/>
      <c r="P438" s="153"/>
      <c r="Q438" s="159"/>
      <c r="R438" s="151"/>
      <c r="S438" s="151"/>
      <c r="T438" s="28"/>
      <c r="U438" s="137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40"/>
      <c r="AV438" s="40"/>
      <c r="AW438" s="40"/>
      <c r="AX438" s="40"/>
      <c r="AY438" s="40"/>
      <c r="AZ438" s="40"/>
      <c r="BA438" s="28"/>
      <c r="BB438" s="28"/>
      <c r="BC438" s="40"/>
      <c r="BD438" s="40"/>
      <c r="BE438" s="40"/>
      <c r="BF438" s="40"/>
      <c r="BG438" s="40"/>
      <c r="BH438" s="40"/>
      <c r="BI438" s="40"/>
      <c r="BJ438" s="40"/>
      <c r="BK438" s="40"/>
      <c r="BL438" s="40"/>
      <c r="BM438" s="40"/>
      <c r="BN438" s="40"/>
      <c r="BO438" s="40"/>
      <c r="BP438" s="40"/>
      <c r="BQ438" s="40"/>
      <c r="BR438" s="40"/>
      <c r="BS438" s="40"/>
      <c r="BT438" s="40"/>
      <c r="BU438" s="40"/>
      <c r="BV438" s="40"/>
      <c r="BW438" s="40"/>
      <c r="BX438" s="40"/>
      <c r="BY438" s="40"/>
      <c r="BZ438" s="40"/>
      <c r="CA438" s="40"/>
      <c r="CB438" s="40"/>
      <c r="CC438" s="40"/>
      <c r="CD438" s="40"/>
      <c r="CE438" s="40"/>
      <c r="CF438" s="40"/>
      <c r="CG438" s="28"/>
      <c r="CH438" s="28"/>
      <c r="CI438" s="41"/>
      <c r="CJ438" s="27"/>
      <c r="CK438" s="27"/>
      <c r="CL438" s="27"/>
      <c r="CM438" s="27"/>
      <c r="CN438" s="27"/>
      <c r="CO438" s="27"/>
      <c r="CP438" s="27"/>
      <c r="CQ438" s="27"/>
      <c r="CR438" s="27"/>
      <c r="CS438" s="27"/>
      <c r="CT438" s="27"/>
      <c r="CU438" s="27"/>
      <c r="CV438" s="27"/>
      <c r="CW438" s="27"/>
      <c r="CX438" s="27"/>
      <c r="CY438" s="27"/>
      <c r="DW438" s="7"/>
      <c r="ED438" s="10">
        <f t="shared" ca="1" si="433"/>
        <v>34</v>
      </c>
    </row>
    <row r="439" spans="1:134" x14ac:dyDescent="0.2">
      <c r="A439" s="79"/>
      <c r="B439" s="28"/>
      <c r="C439" s="41"/>
      <c r="D439" s="40"/>
      <c r="E439" s="41"/>
      <c r="F439" s="40"/>
      <c r="M439" s="151"/>
      <c r="N439" s="151"/>
      <c r="P439" s="153"/>
      <c r="Q439" s="159"/>
      <c r="R439" s="151"/>
      <c r="S439" s="151"/>
      <c r="T439" s="28"/>
      <c r="U439" s="137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40"/>
      <c r="AV439" s="40"/>
      <c r="AW439" s="40"/>
      <c r="AX439" s="40"/>
      <c r="AY439" s="40"/>
      <c r="AZ439" s="40"/>
      <c r="BA439" s="28"/>
      <c r="BB439" s="28"/>
      <c r="BC439" s="40"/>
      <c r="BD439" s="40"/>
      <c r="BE439" s="40"/>
      <c r="BF439" s="40"/>
      <c r="BG439" s="40"/>
      <c r="BH439" s="40"/>
      <c r="BI439" s="40"/>
      <c r="BJ439" s="40"/>
      <c r="BK439" s="40"/>
      <c r="BL439" s="40"/>
      <c r="BM439" s="40"/>
      <c r="BN439" s="40"/>
      <c r="BO439" s="40"/>
      <c r="BP439" s="40"/>
      <c r="BQ439" s="40"/>
      <c r="BR439" s="40"/>
      <c r="BS439" s="40"/>
      <c r="BT439" s="40"/>
      <c r="BU439" s="40"/>
      <c r="BV439" s="40"/>
      <c r="BW439" s="40"/>
      <c r="BX439" s="40"/>
      <c r="BY439" s="40"/>
      <c r="BZ439" s="40"/>
      <c r="CA439" s="40"/>
      <c r="CB439" s="40"/>
      <c r="CC439" s="40"/>
      <c r="CD439" s="40"/>
      <c r="CE439" s="40"/>
      <c r="CF439" s="40"/>
      <c r="CG439" s="28"/>
      <c r="CH439" s="28"/>
      <c r="CI439" s="41"/>
      <c r="CJ439" s="27"/>
      <c r="CK439" s="27"/>
      <c r="CL439" s="27"/>
      <c r="CM439" s="27"/>
      <c r="CN439" s="27"/>
      <c r="CO439" s="27"/>
      <c r="CP439" s="27"/>
      <c r="CQ439" s="27"/>
      <c r="CR439" s="27"/>
      <c r="CS439" s="27"/>
      <c r="CT439" s="27"/>
      <c r="CU439" s="27"/>
      <c r="CV439" s="27"/>
      <c r="CW439" s="27"/>
      <c r="CX439" s="27"/>
      <c r="CY439" s="27"/>
      <c r="DW439" s="7"/>
      <c r="ED439" s="10">
        <f t="shared" ca="1" si="433"/>
        <v>34</v>
      </c>
    </row>
    <row r="440" spans="1:134" x14ac:dyDescent="0.2">
      <c r="A440" s="79"/>
      <c r="B440" s="28"/>
      <c r="C440" s="41"/>
      <c r="D440" s="40"/>
      <c r="E440" s="41"/>
      <c r="F440" s="40"/>
      <c r="M440" s="151"/>
      <c r="N440" s="151"/>
      <c r="P440" s="153"/>
      <c r="Q440" s="159"/>
      <c r="R440" s="151"/>
      <c r="S440" s="151"/>
      <c r="T440" s="28"/>
      <c r="U440" s="137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40"/>
      <c r="AV440" s="40"/>
      <c r="AW440" s="40"/>
      <c r="AX440" s="40"/>
      <c r="AY440" s="40"/>
      <c r="AZ440" s="40"/>
      <c r="BA440" s="28"/>
      <c r="BB440" s="28"/>
      <c r="BC440" s="40"/>
      <c r="BD440" s="40"/>
      <c r="BE440" s="40"/>
      <c r="BF440" s="40"/>
      <c r="BG440" s="40"/>
      <c r="BH440" s="40"/>
      <c r="BI440" s="40"/>
      <c r="BJ440" s="40"/>
      <c r="BK440" s="40"/>
      <c r="BL440" s="40"/>
      <c r="BM440" s="40"/>
      <c r="BN440" s="40"/>
      <c r="BO440" s="40"/>
      <c r="BP440" s="40"/>
      <c r="BQ440" s="40"/>
      <c r="BR440" s="40"/>
      <c r="BS440" s="40"/>
      <c r="BT440" s="40"/>
      <c r="BU440" s="40"/>
      <c r="BV440" s="40"/>
      <c r="BW440" s="40"/>
      <c r="BX440" s="40"/>
      <c r="BY440" s="40"/>
      <c r="BZ440" s="40"/>
      <c r="CA440" s="40"/>
      <c r="CB440" s="40"/>
      <c r="CC440" s="40"/>
      <c r="CD440" s="40"/>
      <c r="CE440" s="40"/>
      <c r="CF440" s="40"/>
      <c r="CG440" s="28"/>
      <c r="CH440" s="28"/>
      <c r="CI440" s="41"/>
      <c r="CJ440" s="27"/>
      <c r="CK440" s="27"/>
      <c r="CL440" s="27"/>
      <c r="CM440" s="27"/>
      <c r="CN440" s="27"/>
      <c r="CO440" s="27"/>
      <c r="CP440" s="27"/>
      <c r="CQ440" s="27"/>
      <c r="CR440" s="27"/>
      <c r="CS440" s="27"/>
      <c r="CT440" s="27"/>
      <c r="CU440" s="27"/>
      <c r="CV440" s="27"/>
      <c r="CW440" s="27"/>
      <c r="CX440" s="27"/>
      <c r="CY440" s="27"/>
      <c r="DW440" s="7"/>
      <c r="ED440" s="10">
        <f t="shared" ca="1" si="433"/>
        <v>7</v>
      </c>
    </row>
    <row r="441" spans="1:134" x14ac:dyDescent="0.2">
      <c r="A441" s="79"/>
      <c r="B441" s="28"/>
      <c r="C441" s="41"/>
      <c r="D441" s="40"/>
      <c r="E441" s="41"/>
      <c r="F441" s="40"/>
      <c r="M441" s="151"/>
      <c r="N441" s="151"/>
      <c r="P441" s="153"/>
      <c r="Q441" s="159"/>
      <c r="R441" s="151"/>
      <c r="S441" s="151"/>
      <c r="T441" s="28"/>
      <c r="U441" s="137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40"/>
      <c r="AR441" s="40"/>
      <c r="AS441" s="40"/>
      <c r="AT441" s="40"/>
      <c r="AU441" s="40"/>
      <c r="AV441" s="40"/>
      <c r="AW441" s="40"/>
      <c r="AX441" s="40"/>
      <c r="AY441" s="40"/>
      <c r="AZ441" s="40"/>
      <c r="BA441" s="28"/>
      <c r="BB441" s="28"/>
      <c r="BC441" s="40"/>
      <c r="BD441" s="40"/>
      <c r="BE441" s="40"/>
      <c r="BF441" s="40"/>
      <c r="BG441" s="40"/>
      <c r="BH441" s="40"/>
      <c r="BI441" s="41"/>
      <c r="BJ441" s="41"/>
      <c r="BK441" s="41"/>
      <c r="BL441" s="41"/>
      <c r="BM441" s="41"/>
      <c r="BN441" s="41"/>
      <c r="BO441" s="41"/>
      <c r="BP441" s="41"/>
      <c r="BQ441" s="41"/>
      <c r="BR441" s="40"/>
      <c r="BS441" s="40"/>
      <c r="BT441" s="40"/>
      <c r="BU441" s="41"/>
      <c r="BV441" s="41"/>
      <c r="BW441" s="41"/>
      <c r="BX441" s="41"/>
      <c r="BY441" s="41"/>
      <c r="BZ441" s="41"/>
      <c r="CA441" s="41"/>
      <c r="CB441" s="41"/>
      <c r="CC441" s="41"/>
      <c r="CD441" s="41"/>
      <c r="CE441" s="41"/>
      <c r="CF441" s="41"/>
      <c r="CG441" s="28"/>
      <c r="CH441" s="28"/>
      <c r="CI441" s="41"/>
      <c r="CJ441" s="27"/>
      <c r="CK441" s="27"/>
      <c r="CL441" s="27"/>
      <c r="CM441" s="27"/>
      <c r="CN441" s="27"/>
      <c r="CO441" s="27"/>
      <c r="CP441" s="27"/>
      <c r="CQ441" s="27"/>
      <c r="CR441" s="27"/>
      <c r="CS441" s="27"/>
      <c r="CT441" s="27"/>
      <c r="CU441" s="27"/>
      <c r="CV441" s="27"/>
      <c r="CW441" s="27"/>
      <c r="CX441" s="27"/>
      <c r="CY441" s="27"/>
      <c r="DW441" s="7"/>
      <c r="ED441" s="10">
        <f t="shared" ca="1" si="433"/>
        <v>13</v>
      </c>
    </row>
    <row r="442" spans="1:134" x14ac:dyDescent="0.2">
      <c r="A442" s="79"/>
      <c r="B442" s="28"/>
      <c r="C442" s="41"/>
      <c r="D442" s="40"/>
      <c r="E442" s="41"/>
      <c r="F442" s="40"/>
      <c r="M442" s="151"/>
      <c r="N442" s="151"/>
      <c r="P442" s="153"/>
      <c r="Q442" s="159"/>
      <c r="R442" s="151"/>
      <c r="S442" s="151"/>
      <c r="T442" s="28"/>
      <c r="U442" s="137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40"/>
      <c r="AV442" s="40"/>
      <c r="AW442" s="40"/>
      <c r="AX442" s="40"/>
      <c r="AY442" s="40"/>
      <c r="AZ442" s="40"/>
      <c r="BA442" s="28"/>
      <c r="BB442" s="28"/>
      <c r="BC442" s="40"/>
      <c r="BD442" s="40"/>
      <c r="BE442" s="40"/>
      <c r="BF442" s="40"/>
      <c r="BG442" s="40"/>
      <c r="BH442" s="40"/>
      <c r="BI442" s="41"/>
      <c r="BJ442" s="41"/>
      <c r="BK442" s="41"/>
      <c r="BL442" s="41"/>
      <c r="BM442" s="41"/>
      <c r="BN442" s="41"/>
      <c r="BO442" s="41"/>
      <c r="BP442" s="41"/>
      <c r="BQ442" s="41"/>
      <c r="BR442" s="40"/>
      <c r="BS442" s="40"/>
      <c r="BT442" s="40"/>
      <c r="BU442" s="41"/>
      <c r="BV442" s="41"/>
      <c r="BW442" s="41"/>
      <c r="BX442" s="41"/>
      <c r="BY442" s="41"/>
      <c r="BZ442" s="41"/>
      <c r="CA442" s="41"/>
      <c r="CB442" s="41"/>
      <c r="CC442" s="41"/>
      <c r="CD442" s="41"/>
      <c r="CE442" s="41"/>
      <c r="CF442" s="41"/>
      <c r="CG442" s="28"/>
      <c r="CH442" s="28"/>
      <c r="CI442" s="41"/>
      <c r="CJ442" s="27"/>
      <c r="CK442" s="27"/>
      <c r="CL442" s="27"/>
      <c r="CM442" s="27"/>
      <c r="CN442" s="27"/>
      <c r="CO442" s="27"/>
      <c r="CP442" s="27"/>
      <c r="CQ442" s="27"/>
      <c r="CR442" s="27"/>
      <c r="CS442" s="27"/>
      <c r="CT442" s="27"/>
      <c r="CU442" s="27"/>
      <c r="CV442" s="27"/>
      <c r="CW442" s="27"/>
      <c r="CX442" s="27"/>
      <c r="CY442" s="27"/>
      <c r="DW442" s="7"/>
      <c r="ED442" s="10">
        <f t="shared" ca="1" si="433"/>
        <v>35</v>
      </c>
    </row>
    <row r="443" spans="1:134" x14ac:dyDescent="0.2">
      <c r="A443" s="79"/>
      <c r="B443" s="28"/>
      <c r="C443" s="41"/>
      <c r="D443" s="40"/>
      <c r="E443" s="41"/>
      <c r="F443" s="40"/>
      <c r="M443" s="151"/>
      <c r="N443" s="151"/>
      <c r="P443" s="153"/>
      <c r="Q443" s="159"/>
      <c r="R443" s="151"/>
      <c r="S443" s="151"/>
      <c r="T443" s="28"/>
      <c r="U443" s="137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40"/>
      <c r="AR443" s="40"/>
      <c r="AS443" s="40"/>
      <c r="AT443" s="40"/>
      <c r="AU443" s="40"/>
      <c r="AV443" s="40"/>
      <c r="AW443" s="40"/>
      <c r="AX443" s="40"/>
      <c r="AY443" s="40"/>
      <c r="AZ443" s="40"/>
      <c r="BA443" s="28"/>
      <c r="BB443" s="28"/>
      <c r="BC443" s="40"/>
      <c r="BD443" s="40"/>
      <c r="BE443" s="40"/>
      <c r="BF443" s="40"/>
      <c r="BG443" s="40"/>
      <c r="BH443" s="40"/>
      <c r="BI443" s="41"/>
      <c r="BJ443" s="41"/>
      <c r="BK443" s="41"/>
      <c r="BL443" s="41"/>
      <c r="BM443" s="41"/>
      <c r="BN443" s="41"/>
      <c r="BO443" s="41"/>
      <c r="BP443" s="41"/>
      <c r="BQ443" s="41"/>
      <c r="BR443" s="40"/>
      <c r="BS443" s="40"/>
      <c r="BT443" s="40"/>
      <c r="BU443" s="41"/>
      <c r="BV443" s="41"/>
      <c r="BW443" s="41"/>
      <c r="BX443" s="41"/>
      <c r="BY443" s="41"/>
      <c r="BZ443" s="41"/>
      <c r="CA443" s="41"/>
      <c r="CB443" s="41"/>
      <c r="CC443" s="41"/>
      <c r="CD443" s="41"/>
      <c r="CE443" s="41"/>
      <c r="CF443" s="41"/>
      <c r="CG443" s="28"/>
      <c r="CH443" s="28"/>
      <c r="CI443" s="41"/>
      <c r="CJ443" s="27"/>
      <c r="CK443" s="27"/>
      <c r="CL443" s="27"/>
      <c r="CM443" s="27"/>
      <c r="CN443" s="27"/>
      <c r="CO443" s="27"/>
      <c r="CP443" s="27"/>
      <c r="CQ443" s="27"/>
      <c r="CR443" s="27"/>
      <c r="CS443" s="27"/>
      <c r="CT443" s="27"/>
      <c r="CU443" s="27"/>
      <c r="CV443" s="27"/>
      <c r="CW443" s="27"/>
      <c r="CX443" s="27"/>
      <c r="CY443" s="27"/>
      <c r="DW443" s="7"/>
      <c r="ED443" s="10">
        <f t="shared" ca="1" si="433"/>
        <v>14</v>
      </c>
    </row>
    <row r="444" spans="1:134" x14ac:dyDescent="0.2">
      <c r="A444" s="79"/>
      <c r="B444" s="28"/>
      <c r="C444" s="41"/>
      <c r="D444" s="40"/>
      <c r="E444" s="41"/>
      <c r="F444" s="40"/>
      <c r="M444" s="151"/>
      <c r="N444" s="151"/>
      <c r="P444" s="153"/>
      <c r="Q444" s="159"/>
      <c r="R444" s="151"/>
      <c r="S444" s="151"/>
      <c r="T444" s="28"/>
      <c r="U444" s="137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40"/>
      <c r="AV444" s="40"/>
      <c r="AW444" s="40"/>
      <c r="AX444" s="40"/>
      <c r="AY444" s="40"/>
      <c r="AZ444" s="40"/>
      <c r="BA444" s="28"/>
      <c r="BB444" s="28"/>
      <c r="BC444" s="40"/>
      <c r="BD444" s="40"/>
      <c r="BE444" s="40"/>
      <c r="BF444" s="40"/>
      <c r="BG444" s="40"/>
      <c r="BH444" s="40"/>
      <c r="BI444" s="41"/>
      <c r="BJ444" s="41"/>
      <c r="BK444" s="41"/>
      <c r="BL444" s="41"/>
      <c r="BM444" s="41"/>
      <c r="BN444" s="41"/>
      <c r="BO444" s="41"/>
      <c r="BP444" s="41"/>
      <c r="BQ444" s="41"/>
      <c r="BR444" s="40"/>
      <c r="BS444" s="40"/>
      <c r="BT444" s="40"/>
      <c r="BU444" s="41"/>
      <c r="BV444" s="41"/>
      <c r="BW444" s="41"/>
      <c r="BX444" s="41"/>
      <c r="BY444" s="41"/>
      <c r="BZ444" s="41"/>
      <c r="CA444" s="41"/>
      <c r="CB444" s="41"/>
      <c r="CC444" s="41"/>
      <c r="CD444" s="41"/>
      <c r="CE444" s="41"/>
      <c r="CF444" s="41"/>
      <c r="CG444" s="28"/>
      <c r="CH444" s="28"/>
      <c r="CI444" s="41"/>
      <c r="CJ444" s="27"/>
      <c r="CK444" s="27"/>
      <c r="CL444" s="27"/>
      <c r="CM444" s="27"/>
      <c r="CN444" s="27"/>
      <c r="CO444" s="27"/>
      <c r="CP444" s="27"/>
      <c r="CQ444" s="27"/>
      <c r="CR444" s="27"/>
      <c r="CS444" s="27"/>
      <c r="CT444" s="27"/>
      <c r="CU444" s="27"/>
      <c r="CV444" s="27"/>
      <c r="CW444" s="27"/>
      <c r="CX444" s="27"/>
      <c r="CY444" s="27"/>
      <c r="DW444" s="7"/>
      <c r="ED444" s="10">
        <f t="shared" ca="1" si="433"/>
        <v>36</v>
      </c>
    </row>
    <row r="445" spans="1:134" x14ac:dyDescent="0.2">
      <c r="A445" s="79"/>
      <c r="B445" s="28"/>
      <c r="C445" s="41"/>
      <c r="D445" s="40"/>
      <c r="E445" s="41"/>
      <c r="F445" s="40"/>
      <c r="M445" s="151"/>
      <c r="N445" s="151"/>
      <c r="P445" s="153"/>
      <c r="Q445" s="159"/>
      <c r="R445" s="151"/>
      <c r="S445" s="151"/>
      <c r="T445" s="28"/>
      <c r="U445" s="137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40"/>
      <c r="AV445" s="40"/>
      <c r="AW445" s="40"/>
      <c r="AX445" s="40"/>
      <c r="AY445" s="40"/>
      <c r="AZ445" s="40"/>
      <c r="BA445" s="28"/>
      <c r="BB445" s="28"/>
      <c r="BC445" s="40"/>
      <c r="BD445" s="40"/>
      <c r="BE445" s="40"/>
      <c r="BF445" s="40"/>
      <c r="BG445" s="40"/>
      <c r="BH445" s="40"/>
      <c r="BI445" s="41"/>
      <c r="BJ445" s="41"/>
      <c r="BK445" s="41"/>
      <c r="BL445" s="41"/>
      <c r="BM445" s="41"/>
      <c r="BN445" s="41"/>
      <c r="BO445" s="41"/>
      <c r="BP445" s="41"/>
      <c r="BQ445" s="41"/>
      <c r="BR445" s="40"/>
      <c r="BS445" s="40"/>
      <c r="BT445" s="40"/>
      <c r="BU445" s="41"/>
      <c r="BV445" s="41"/>
      <c r="BW445" s="41"/>
      <c r="BX445" s="41"/>
      <c r="BY445" s="41"/>
      <c r="BZ445" s="41"/>
      <c r="CA445" s="41"/>
      <c r="CB445" s="41"/>
      <c r="CC445" s="41"/>
      <c r="CD445" s="41"/>
      <c r="CE445" s="41"/>
      <c r="CF445" s="41"/>
      <c r="CG445" s="28"/>
      <c r="CH445" s="28"/>
      <c r="CI445" s="41"/>
      <c r="CJ445" s="27"/>
      <c r="CK445" s="27"/>
      <c r="CL445" s="27"/>
      <c r="CM445" s="27"/>
      <c r="CN445" s="27"/>
      <c r="CO445" s="27"/>
      <c r="CP445" s="27"/>
      <c r="CQ445" s="27"/>
      <c r="CR445" s="27"/>
      <c r="CS445" s="27"/>
      <c r="CT445" s="27"/>
      <c r="CU445" s="27"/>
      <c r="CV445" s="27"/>
      <c r="CW445" s="27"/>
      <c r="CX445" s="27"/>
      <c r="CY445" s="27"/>
      <c r="DW445" s="7"/>
      <c r="ED445" s="10">
        <f t="shared" ca="1" si="433"/>
        <v>31</v>
      </c>
    </row>
    <row r="446" spans="1:134" x14ac:dyDescent="0.2">
      <c r="A446" s="79"/>
      <c r="B446" s="28"/>
      <c r="C446" s="41"/>
      <c r="D446" s="40"/>
      <c r="E446" s="41"/>
      <c r="F446" s="40"/>
      <c r="M446" s="151"/>
      <c r="N446" s="151"/>
      <c r="P446" s="153"/>
      <c r="Q446" s="159"/>
      <c r="R446" s="151"/>
      <c r="S446" s="151"/>
      <c r="T446" s="28"/>
      <c r="U446" s="137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40"/>
      <c r="AV446" s="40"/>
      <c r="AW446" s="40"/>
      <c r="AX446" s="40"/>
      <c r="AY446" s="40"/>
      <c r="AZ446" s="40"/>
      <c r="BA446" s="28"/>
      <c r="BB446" s="28"/>
      <c r="BC446" s="40"/>
      <c r="BD446" s="40"/>
      <c r="BE446" s="40"/>
      <c r="BF446" s="40"/>
      <c r="BG446" s="40"/>
      <c r="BH446" s="40"/>
      <c r="BI446" s="40"/>
      <c r="BJ446" s="40"/>
      <c r="BK446" s="40"/>
      <c r="BL446" s="40"/>
      <c r="BM446" s="40"/>
      <c r="BN446" s="40"/>
      <c r="BO446" s="40"/>
      <c r="BP446" s="40"/>
      <c r="BQ446" s="40"/>
      <c r="BR446" s="40"/>
      <c r="BS446" s="40"/>
      <c r="BT446" s="40"/>
      <c r="BU446" s="40"/>
      <c r="BV446" s="40"/>
      <c r="BW446" s="40"/>
      <c r="BX446" s="40"/>
      <c r="BY446" s="40"/>
      <c r="BZ446" s="40"/>
      <c r="CA446" s="40"/>
      <c r="CB446" s="40"/>
      <c r="CC446" s="40"/>
      <c r="CD446" s="40"/>
      <c r="CE446" s="40"/>
      <c r="CF446" s="40"/>
      <c r="CG446" s="28"/>
      <c r="CH446" s="28"/>
      <c r="CI446" s="41"/>
      <c r="CJ446" s="27"/>
      <c r="CK446" s="27"/>
      <c r="CL446" s="27"/>
      <c r="CM446" s="27"/>
      <c r="CN446" s="27"/>
      <c r="CO446" s="27"/>
      <c r="CP446" s="27"/>
      <c r="CQ446" s="27"/>
      <c r="CR446" s="27"/>
      <c r="CS446" s="27"/>
      <c r="CT446" s="27"/>
      <c r="CU446" s="27"/>
      <c r="CV446" s="27"/>
      <c r="CW446" s="27"/>
      <c r="CX446" s="27"/>
      <c r="CY446" s="27"/>
      <c r="DW446" s="7"/>
      <c r="ED446" s="10">
        <f t="shared" ca="1" si="433"/>
        <v>25</v>
      </c>
    </row>
    <row r="447" spans="1:134" x14ac:dyDescent="0.2">
      <c r="A447" s="79"/>
      <c r="B447" s="28"/>
      <c r="C447" s="41"/>
      <c r="D447" s="40"/>
      <c r="E447" s="41"/>
      <c r="F447" s="40"/>
      <c r="M447" s="151"/>
      <c r="N447" s="151"/>
      <c r="P447" s="153"/>
      <c r="Q447" s="159"/>
      <c r="R447" s="151"/>
      <c r="S447" s="151"/>
      <c r="T447" s="28"/>
      <c r="U447" s="137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40"/>
      <c r="AV447" s="40"/>
      <c r="AW447" s="40"/>
      <c r="AX447" s="40"/>
      <c r="AY447" s="40"/>
      <c r="AZ447" s="40"/>
      <c r="BA447" s="28"/>
      <c r="BB447" s="28"/>
      <c r="BC447" s="40"/>
      <c r="BD447" s="40"/>
      <c r="BE447" s="40"/>
      <c r="BF447" s="40"/>
      <c r="BG447" s="40"/>
      <c r="BH447" s="40"/>
      <c r="BI447" s="40"/>
      <c r="BJ447" s="40"/>
      <c r="BK447" s="40"/>
      <c r="BL447" s="40"/>
      <c r="BM447" s="40"/>
      <c r="BN447" s="40"/>
      <c r="BO447" s="40"/>
      <c r="BP447" s="40"/>
      <c r="BQ447" s="40"/>
      <c r="BR447" s="40"/>
      <c r="BS447" s="40"/>
      <c r="BT447" s="40"/>
      <c r="BU447" s="40"/>
      <c r="BV447" s="40"/>
      <c r="BW447" s="40"/>
      <c r="BX447" s="40"/>
      <c r="BY447" s="40"/>
      <c r="BZ447" s="40"/>
      <c r="CA447" s="40"/>
      <c r="CB447" s="40"/>
      <c r="CC447" s="40"/>
      <c r="CD447" s="40"/>
      <c r="CE447" s="40"/>
      <c r="CF447" s="40"/>
      <c r="CG447" s="28"/>
      <c r="CH447" s="28"/>
      <c r="CI447" s="41"/>
      <c r="CJ447" s="27"/>
      <c r="CK447" s="27"/>
      <c r="CL447" s="27"/>
      <c r="CM447" s="27"/>
      <c r="CN447" s="27"/>
      <c r="CO447" s="27"/>
      <c r="CP447" s="27"/>
      <c r="CQ447" s="27"/>
      <c r="CR447" s="27"/>
      <c r="CS447" s="27"/>
      <c r="CT447" s="27"/>
      <c r="CU447" s="27"/>
      <c r="CV447" s="27"/>
      <c r="CW447" s="27"/>
      <c r="CX447" s="27"/>
      <c r="CY447" s="27"/>
      <c r="DW447" s="7"/>
      <c r="ED447" s="10">
        <f t="shared" ca="1" si="433"/>
        <v>2</v>
      </c>
    </row>
    <row r="448" spans="1:134" x14ac:dyDescent="0.2">
      <c r="A448" s="79"/>
      <c r="B448" s="28"/>
      <c r="C448" s="41"/>
      <c r="D448" s="40"/>
      <c r="E448" s="41"/>
      <c r="F448" s="40"/>
      <c r="M448" s="151"/>
      <c r="N448" s="151"/>
      <c r="P448" s="153"/>
      <c r="Q448" s="159"/>
      <c r="R448" s="151"/>
      <c r="S448" s="151"/>
      <c r="T448" s="28"/>
      <c r="U448" s="137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40"/>
      <c r="AV448" s="40"/>
      <c r="AW448" s="40"/>
      <c r="AX448" s="40"/>
      <c r="AY448" s="40"/>
      <c r="AZ448" s="40"/>
      <c r="BA448" s="28"/>
      <c r="BB448" s="28"/>
      <c r="BC448" s="40"/>
      <c r="BD448" s="40"/>
      <c r="BE448" s="40"/>
      <c r="BF448" s="40"/>
      <c r="BG448" s="40"/>
      <c r="BH448" s="40"/>
      <c r="BI448" s="40"/>
      <c r="BJ448" s="40"/>
      <c r="BK448" s="40"/>
      <c r="BL448" s="40"/>
      <c r="BM448" s="40"/>
      <c r="BN448" s="40"/>
      <c r="BO448" s="40"/>
      <c r="BP448" s="40"/>
      <c r="BQ448" s="40"/>
      <c r="BR448" s="40"/>
      <c r="BS448" s="40"/>
      <c r="BT448" s="40"/>
      <c r="BU448" s="40"/>
      <c r="BV448" s="40"/>
      <c r="BW448" s="40"/>
      <c r="BX448" s="40"/>
      <c r="BY448" s="40"/>
      <c r="BZ448" s="40"/>
      <c r="CA448" s="40"/>
      <c r="CB448" s="40"/>
      <c r="CC448" s="40"/>
      <c r="CD448" s="40"/>
      <c r="CE448" s="40"/>
      <c r="CF448" s="40"/>
      <c r="CG448" s="28"/>
      <c r="CH448" s="28"/>
      <c r="CI448" s="41"/>
      <c r="CJ448" s="27"/>
      <c r="CK448" s="27"/>
      <c r="CL448" s="27"/>
      <c r="CM448" s="27"/>
      <c r="CN448" s="27"/>
      <c r="CO448" s="27"/>
      <c r="CP448" s="27"/>
      <c r="CQ448" s="27"/>
      <c r="CR448" s="27"/>
      <c r="CS448" s="27"/>
      <c r="CT448" s="27"/>
      <c r="CU448" s="27"/>
      <c r="CV448" s="27"/>
      <c r="CW448" s="27"/>
      <c r="CX448" s="27"/>
      <c r="CY448" s="27"/>
      <c r="DW448" s="7"/>
      <c r="ED448" s="10">
        <f t="shared" ca="1" si="433"/>
        <v>3</v>
      </c>
    </row>
    <row r="449" spans="1:134" x14ac:dyDescent="0.2">
      <c r="A449" s="79"/>
      <c r="B449" s="28"/>
      <c r="C449" s="41"/>
      <c r="D449" s="40"/>
      <c r="E449" s="41"/>
      <c r="F449" s="40"/>
      <c r="M449" s="151"/>
      <c r="N449" s="151"/>
      <c r="P449" s="153"/>
      <c r="Q449" s="159"/>
      <c r="R449" s="151"/>
      <c r="S449" s="151"/>
      <c r="T449" s="28"/>
      <c r="U449" s="137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40"/>
      <c r="AV449" s="40"/>
      <c r="AW449" s="40"/>
      <c r="AX449" s="40"/>
      <c r="AY449" s="40"/>
      <c r="AZ449" s="40"/>
      <c r="BA449" s="28"/>
      <c r="BB449" s="28"/>
      <c r="BC449" s="40"/>
      <c r="BD449" s="40"/>
      <c r="BE449" s="40"/>
      <c r="BF449" s="40"/>
      <c r="BG449" s="40"/>
      <c r="BH449" s="40"/>
      <c r="BI449" s="40"/>
      <c r="BJ449" s="40"/>
      <c r="BK449" s="40"/>
      <c r="BL449" s="40"/>
      <c r="BM449" s="40"/>
      <c r="BN449" s="40"/>
      <c r="BO449" s="40"/>
      <c r="BP449" s="40"/>
      <c r="BQ449" s="40"/>
      <c r="BR449" s="40"/>
      <c r="BS449" s="40"/>
      <c r="BT449" s="40"/>
      <c r="BU449" s="40"/>
      <c r="BV449" s="40"/>
      <c r="BW449" s="40"/>
      <c r="BX449" s="40"/>
      <c r="BY449" s="40"/>
      <c r="BZ449" s="40"/>
      <c r="CA449" s="40"/>
      <c r="CB449" s="40"/>
      <c r="CC449" s="40"/>
      <c r="CD449" s="40"/>
      <c r="CE449" s="40"/>
      <c r="CF449" s="40"/>
      <c r="CG449" s="28"/>
      <c r="CH449" s="28"/>
      <c r="CI449" s="41"/>
      <c r="CJ449" s="27"/>
      <c r="CK449" s="27"/>
      <c r="CL449" s="27"/>
      <c r="CM449" s="27"/>
      <c r="CN449" s="27"/>
      <c r="CO449" s="27"/>
      <c r="CP449" s="27"/>
      <c r="CQ449" s="27"/>
      <c r="CR449" s="27"/>
      <c r="CS449" s="27"/>
      <c r="CT449" s="27"/>
      <c r="CU449" s="27"/>
      <c r="CV449" s="27"/>
      <c r="CW449" s="27"/>
      <c r="CX449" s="27"/>
      <c r="CY449" s="27"/>
      <c r="DW449" s="7"/>
      <c r="ED449" s="10">
        <f t="shared" ca="1" si="433"/>
        <v>8</v>
      </c>
    </row>
    <row r="450" spans="1:134" x14ac:dyDescent="0.2">
      <c r="A450" s="79"/>
      <c r="B450" s="28"/>
      <c r="C450" s="41"/>
      <c r="D450" s="40"/>
      <c r="E450" s="41"/>
      <c r="F450" s="40"/>
      <c r="M450" s="151"/>
      <c r="N450" s="151"/>
      <c r="P450" s="153"/>
      <c r="Q450" s="159"/>
      <c r="R450" s="151"/>
      <c r="S450" s="151"/>
      <c r="T450" s="28"/>
      <c r="U450" s="137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40"/>
      <c r="AV450" s="40"/>
      <c r="AW450" s="40"/>
      <c r="AX450" s="40"/>
      <c r="AY450" s="40"/>
      <c r="AZ450" s="40"/>
      <c r="BA450" s="28"/>
      <c r="BB450" s="28"/>
      <c r="BC450" s="40"/>
      <c r="BD450" s="40"/>
      <c r="BE450" s="40"/>
      <c r="BF450" s="40"/>
      <c r="BG450" s="40"/>
      <c r="BH450" s="40"/>
      <c r="BI450" s="40"/>
      <c r="BJ450" s="40"/>
      <c r="BK450" s="40"/>
      <c r="BL450" s="40"/>
      <c r="BM450" s="40"/>
      <c r="BN450" s="40"/>
      <c r="BO450" s="40"/>
      <c r="BP450" s="40"/>
      <c r="BQ450" s="40"/>
      <c r="BR450" s="40"/>
      <c r="BS450" s="40"/>
      <c r="BT450" s="40"/>
      <c r="BU450" s="40"/>
      <c r="BV450" s="40"/>
      <c r="BW450" s="40"/>
      <c r="BX450" s="40"/>
      <c r="BY450" s="40"/>
      <c r="BZ450" s="40"/>
      <c r="CA450" s="40"/>
      <c r="CB450" s="40"/>
      <c r="CC450" s="40"/>
      <c r="CD450" s="40"/>
      <c r="CE450" s="40"/>
      <c r="CF450" s="40"/>
      <c r="CG450" s="28"/>
      <c r="CH450" s="28"/>
      <c r="CI450" s="41"/>
      <c r="CJ450" s="27"/>
      <c r="CK450" s="27"/>
      <c r="CL450" s="27"/>
      <c r="CM450" s="27"/>
      <c r="CN450" s="27"/>
      <c r="CO450" s="27"/>
      <c r="CP450" s="27"/>
      <c r="CQ450" s="27"/>
      <c r="CR450" s="27"/>
      <c r="CS450" s="27"/>
      <c r="CT450" s="27"/>
      <c r="CU450" s="27"/>
      <c r="CV450" s="27"/>
      <c r="CW450" s="27"/>
      <c r="CX450" s="27"/>
      <c r="CY450" s="27"/>
      <c r="DW450" s="7"/>
      <c r="ED450" s="10">
        <f t="shared" ca="1" si="433"/>
        <v>7</v>
      </c>
    </row>
    <row r="451" spans="1:134" x14ac:dyDescent="0.2">
      <c r="A451" s="79"/>
      <c r="B451" s="28"/>
      <c r="C451" s="41"/>
      <c r="D451" s="40"/>
      <c r="E451" s="41"/>
      <c r="F451" s="40"/>
      <c r="M451" s="151"/>
      <c r="N451" s="151"/>
      <c r="P451" s="153"/>
      <c r="Q451" s="159"/>
      <c r="R451" s="151"/>
      <c r="S451" s="151"/>
      <c r="T451" s="28"/>
      <c r="U451" s="137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40"/>
      <c r="AR451" s="40"/>
      <c r="AS451" s="40"/>
      <c r="AT451" s="40"/>
      <c r="AU451" s="40"/>
      <c r="AV451" s="40"/>
      <c r="AW451" s="40"/>
      <c r="AX451" s="40"/>
      <c r="AY451" s="40"/>
      <c r="AZ451" s="40"/>
      <c r="BA451" s="28"/>
      <c r="BB451" s="28"/>
      <c r="BC451" s="40"/>
      <c r="BD451" s="40"/>
      <c r="BE451" s="40"/>
      <c r="BF451" s="40"/>
      <c r="BG451" s="40"/>
      <c r="BH451" s="40"/>
      <c r="BI451" s="40"/>
      <c r="BJ451" s="40"/>
      <c r="BK451" s="40"/>
      <c r="BL451" s="40"/>
      <c r="BM451" s="40"/>
      <c r="BN451" s="40"/>
      <c r="BO451" s="40"/>
      <c r="BP451" s="40"/>
      <c r="BQ451" s="40"/>
      <c r="BR451" s="40"/>
      <c r="BS451" s="40"/>
      <c r="BT451" s="40"/>
      <c r="BU451" s="40"/>
      <c r="BV451" s="40"/>
      <c r="BW451" s="40"/>
      <c r="BX451" s="40"/>
      <c r="BY451" s="40"/>
      <c r="BZ451" s="40"/>
      <c r="CA451" s="40"/>
      <c r="CB451" s="40"/>
      <c r="CC451" s="40"/>
      <c r="CD451" s="40"/>
      <c r="CE451" s="40"/>
      <c r="CF451" s="40"/>
      <c r="CG451" s="28"/>
      <c r="CH451" s="28"/>
      <c r="CI451" s="41"/>
      <c r="CJ451" s="27"/>
      <c r="CK451" s="27"/>
      <c r="CL451" s="27"/>
      <c r="CM451" s="27"/>
      <c r="CN451" s="27"/>
      <c r="CO451" s="27"/>
      <c r="CP451" s="27"/>
      <c r="CQ451" s="27"/>
      <c r="CR451" s="27"/>
      <c r="CS451" s="27"/>
      <c r="CT451" s="27"/>
      <c r="CU451" s="27"/>
      <c r="CV451" s="27"/>
      <c r="CW451" s="27"/>
      <c r="CX451" s="27"/>
      <c r="CY451" s="27"/>
      <c r="DW451" s="7"/>
      <c r="ED451" s="10">
        <f t="shared" ca="1" si="433"/>
        <v>3</v>
      </c>
    </row>
    <row r="452" spans="1:134" x14ac:dyDescent="0.2">
      <c r="A452" s="79"/>
      <c r="B452" s="28"/>
      <c r="C452" s="41"/>
      <c r="D452" s="40"/>
      <c r="E452" s="41"/>
      <c r="F452" s="40"/>
      <c r="M452" s="151"/>
      <c r="N452" s="151"/>
      <c r="P452" s="153"/>
      <c r="Q452" s="159"/>
      <c r="R452" s="151"/>
      <c r="S452" s="151"/>
      <c r="T452" s="28"/>
      <c r="U452" s="137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40"/>
      <c r="AV452" s="40"/>
      <c r="AW452" s="40"/>
      <c r="AX452" s="40"/>
      <c r="AY452" s="40"/>
      <c r="AZ452" s="40"/>
      <c r="BA452" s="28"/>
      <c r="BB452" s="28"/>
      <c r="BC452" s="40"/>
      <c r="BD452" s="40"/>
      <c r="BE452" s="40"/>
      <c r="BF452" s="40"/>
      <c r="BG452" s="40"/>
      <c r="BH452" s="40"/>
      <c r="BI452" s="40"/>
      <c r="BJ452" s="40"/>
      <c r="BK452" s="40"/>
      <c r="BL452" s="40"/>
      <c r="BM452" s="40"/>
      <c r="BN452" s="40"/>
      <c r="BO452" s="40"/>
      <c r="BP452" s="40"/>
      <c r="BQ452" s="40"/>
      <c r="BR452" s="40"/>
      <c r="BS452" s="40"/>
      <c r="BT452" s="40"/>
      <c r="BU452" s="40"/>
      <c r="BV452" s="40"/>
      <c r="BW452" s="40"/>
      <c r="BX452" s="40"/>
      <c r="BY452" s="40"/>
      <c r="BZ452" s="40"/>
      <c r="CA452" s="40"/>
      <c r="CB452" s="40"/>
      <c r="CC452" s="40"/>
      <c r="CD452" s="40"/>
      <c r="CE452" s="40"/>
      <c r="CF452" s="40"/>
      <c r="CG452" s="28"/>
      <c r="CH452" s="28"/>
      <c r="CI452" s="41"/>
      <c r="CJ452" s="27"/>
      <c r="CK452" s="27"/>
      <c r="CL452" s="27"/>
      <c r="CM452" s="27"/>
      <c r="CN452" s="27"/>
      <c r="CO452" s="27"/>
      <c r="CP452" s="27"/>
      <c r="CQ452" s="27"/>
      <c r="CR452" s="27"/>
      <c r="CS452" s="27"/>
      <c r="CT452" s="27"/>
      <c r="CU452" s="27"/>
      <c r="CV452" s="27"/>
      <c r="CW452" s="27"/>
      <c r="CX452" s="27"/>
      <c r="CY452" s="27"/>
      <c r="DW452" s="7"/>
      <c r="ED452" s="10">
        <f t="shared" ca="1" si="433"/>
        <v>6</v>
      </c>
    </row>
    <row r="453" spans="1:134" x14ac:dyDescent="0.2">
      <c r="A453" s="79"/>
      <c r="B453" s="28"/>
      <c r="C453" s="41"/>
      <c r="D453" s="40"/>
      <c r="E453" s="41"/>
      <c r="F453" s="40"/>
      <c r="M453" s="151"/>
      <c r="N453" s="151"/>
      <c r="P453" s="153"/>
      <c r="Q453" s="159"/>
      <c r="R453" s="151"/>
      <c r="S453" s="151"/>
      <c r="T453" s="28"/>
      <c r="U453" s="137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40"/>
      <c r="AR453" s="40"/>
      <c r="AS453" s="40"/>
      <c r="AT453" s="40"/>
      <c r="AU453" s="40"/>
      <c r="AV453" s="40"/>
      <c r="AW453" s="40"/>
      <c r="AX453" s="40"/>
      <c r="AY453" s="40"/>
      <c r="AZ453" s="40"/>
      <c r="BA453" s="28"/>
      <c r="BB453" s="28"/>
      <c r="BC453" s="40"/>
      <c r="BD453" s="40"/>
      <c r="BE453" s="40"/>
      <c r="BF453" s="40"/>
      <c r="BG453" s="40"/>
      <c r="BH453" s="40"/>
      <c r="BI453" s="40"/>
      <c r="BJ453" s="40"/>
      <c r="BK453" s="40"/>
      <c r="BL453" s="40"/>
      <c r="BM453" s="40"/>
      <c r="BN453" s="40"/>
      <c r="BO453" s="40"/>
      <c r="BP453" s="40"/>
      <c r="BQ453" s="40"/>
      <c r="BR453" s="40"/>
      <c r="BS453" s="40"/>
      <c r="BT453" s="40"/>
      <c r="BU453" s="40"/>
      <c r="BV453" s="40"/>
      <c r="BW453" s="40"/>
      <c r="BX453" s="40"/>
      <c r="BY453" s="40"/>
      <c r="BZ453" s="40"/>
      <c r="CA453" s="40"/>
      <c r="CB453" s="40"/>
      <c r="CC453" s="40"/>
      <c r="CD453" s="40"/>
      <c r="CE453" s="40"/>
      <c r="CF453" s="40"/>
      <c r="CG453" s="28"/>
      <c r="CH453" s="28"/>
      <c r="CI453" s="41"/>
      <c r="CJ453" s="27"/>
      <c r="CK453" s="27"/>
      <c r="CL453" s="27"/>
      <c r="CM453" s="27"/>
      <c r="CN453" s="27"/>
      <c r="CO453" s="27"/>
      <c r="CP453" s="27"/>
      <c r="CQ453" s="27"/>
      <c r="CR453" s="27"/>
      <c r="CS453" s="27"/>
      <c r="CT453" s="27"/>
      <c r="CU453" s="27"/>
      <c r="CV453" s="27"/>
      <c r="CW453" s="27"/>
      <c r="CX453" s="27"/>
      <c r="CY453" s="27"/>
      <c r="DW453" s="7"/>
      <c r="ED453" s="10">
        <f t="shared" ref="ED453:ED516" ca="1" si="434">IF($A$2="no",INT(RAND()*36+1),INT(RAND()*37))</f>
        <v>25</v>
      </c>
    </row>
    <row r="454" spans="1:134" x14ac:dyDescent="0.2">
      <c r="A454" s="79"/>
      <c r="B454" s="28"/>
      <c r="C454" s="41"/>
      <c r="D454" s="40"/>
      <c r="E454" s="41"/>
      <c r="F454" s="40"/>
      <c r="M454" s="151"/>
      <c r="N454" s="151"/>
      <c r="P454" s="153"/>
      <c r="Q454" s="159"/>
      <c r="R454" s="151"/>
      <c r="S454" s="151"/>
      <c r="T454" s="28"/>
      <c r="U454" s="137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40"/>
      <c r="AR454" s="40"/>
      <c r="AS454" s="40"/>
      <c r="AT454" s="40"/>
      <c r="AU454" s="40"/>
      <c r="AV454" s="40"/>
      <c r="AW454" s="40"/>
      <c r="AX454" s="40"/>
      <c r="AY454" s="40"/>
      <c r="AZ454" s="40"/>
      <c r="BA454" s="28"/>
      <c r="BB454" s="28"/>
      <c r="BC454" s="40"/>
      <c r="BD454" s="40"/>
      <c r="BE454" s="40"/>
      <c r="BF454" s="40"/>
      <c r="BG454" s="40"/>
      <c r="BH454" s="40"/>
      <c r="BI454" s="40"/>
      <c r="BJ454" s="40"/>
      <c r="BK454" s="40"/>
      <c r="BL454" s="40"/>
      <c r="BM454" s="40"/>
      <c r="BN454" s="40"/>
      <c r="BO454" s="40"/>
      <c r="BP454" s="40"/>
      <c r="BQ454" s="40"/>
      <c r="BR454" s="40"/>
      <c r="BS454" s="40"/>
      <c r="BT454" s="40"/>
      <c r="BU454" s="40"/>
      <c r="BV454" s="40"/>
      <c r="BW454" s="40"/>
      <c r="BX454" s="40"/>
      <c r="BY454" s="40"/>
      <c r="BZ454" s="40"/>
      <c r="CA454" s="40"/>
      <c r="CB454" s="40"/>
      <c r="CC454" s="40"/>
      <c r="CD454" s="40"/>
      <c r="CE454" s="40"/>
      <c r="CF454" s="40"/>
      <c r="CG454" s="28"/>
      <c r="CH454" s="28"/>
      <c r="CI454" s="41"/>
      <c r="CJ454" s="27"/>
      <c r="CK454" s="27"/>
      <c r="CL454" s="27"/>
      <c r="CM454" s="27"/>
      <c r="CN454" s="27"/>
      <c r="CO454" s="27"/>
      <c r="CP454" s="27"/>
      <c r="CQ454" s="27"/>
      <c r="CR454" s="27"/>
      <c r="CS454" s="27"/>
      <c r="CT454" s="27"/>
      <c r="CU454" s="27"/>
      <c r="CV454" s="27"/>
      <c r="CW454" s="27"/>
      <c r="CX454" s="27"/>
      <c r="CY454" s="27"/>
      <c r="DW454" s="7"/>
      <c r="ED454" s="10">
        <f t="shared" ca="1" si="434"/>
        <v>6</v>
      </c>
    </row>
    <row r="455" spans="1:134" x14ac:dyDescent="0.2">
      <c r="A455" s="79"/>
      <c r="B455" s="28"/>
      <c r="C455" s="41"/>
      <c r="D455" s="40"/>
      <c r="E455" s="41"/>
      <c r="F455" s="40"/>
      <c r="M455" s="151"/>
      <c r="N455" s="151"/>
      <c r="P455" s="153"/>
      <c r="Q455" s="159"/>
      <c r="R455" s="151"/>
      <c r="S455" s="151"/>
      <c r="T455" s="28"/>
      <c r="U455" s="137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40"/>
      <c r="AV455" s="40"/>
      <c r="AW455" s="40"/>
      <c r="AX455" s="40"/>
      <c r="AY455" s="40"/>
      <c r="AZ455" s="40"/>
      <c r="BA455" s="28"/>
      <c r="BB455" s="28"/>
      <c r="BC455" s="40"/>
      <c r="BD455" s="40"/>
      <c r="BE455" s="40"/>
      <c r="BF455" s="40"/>
      <c r="BG455" s="40"/>
      <c r="BH455" s="40"/>
      <c r="BI455" s="40"/>
      <c r="BJ455" s="40"/>
      <c r="BK455" s="40"/>
      <c r="BL455" s="40"/>
      <c r="BM455" s="40"/>
      <c r="BN455" s="40"/>
      <c r="BO455" s="40"/>
      <c r="BP455" s="40"/>
      <c r="BQ455" s="40"/>
      <c r="BR455" s="40"/>
      <c r="BS455" s="40"/>
      <c r="BT455" s="40"/>
      <c r="BU455" s="40"/>
      <c r="BV455" s="40"/>
      <c r="BW455" s="40"/>
      <c r="BX455" s="40"/>
      <c r="BY455" s="40"/>
      <c r="BZ455" s="40"/>
      <c r="CA455" s="40"/>
      <c r="CB455" s="40"/>
      <c r="CC455" s="40"/>
      <c r="CD455" s="40"/>
      <c r="CE455" s="40"/>
      <c r="CF455" s="40"/>
      <c r="CG455" s="28"/>
      <c r="CH455" s="28"/>
      <c r="CI455" s="41"/>
      <c r="CJ455" s="27"/>
      <c r="CK455" s="27"/>
      <c r="CL455" s="27"/>
      <c r="CM455" s="27"/>
      <c r="CN455" s="27"/>
      <c r="CO455" s="27"/>
      <c r="CP455" s="27"/>
      <c r="CQ455" s="27"/>
      <c r="CR455" s="27"/>
      <c r="CS455" s="27"/>
      <c r="CT455" s="27"/>
      <c r="CU455" s="27"/>
      <c r="CV455" s="27"/>
      <c r="CW455" s="27"/>
      <c r="CX455" s="27"/>
      <c r="CY455" s="27"/>
      <c r="DW455" s="7"/>
      <c r="ED455" s="10">
        <f t="shared" ca="1" si="434"/>
        <v>13</v>
      </c>
    </row>
    <row r="456" spans="1:134" x14ac:dyDescent="0.2">
      <c r="A456" s="79"/>
      <c r="B456" s="28"/>
      <c r="C456" s="41"/>
      <c r="D456" s="40"/>
      <c r="E456" s="41"/>
      <c r="F456" s="40"/>
      <c r="M456" s="151"/>
      <c r="N456" s="151"/>
      <c r="P456" s="153"/>
      <c r="Q456" s="159"/>
      <c r="R456" s="151"/>
      <c r="S456" s="151"/>
      <c r="T456" s="28"/>
      <c r="U456" s="137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40"/>
      <c r="AV456" s="40"/>
      <c r="AW456" s="40"/>
      <c r="AX456" s="40"/>
      <c r="AY456" s="40"/>
      <c r="AZ456" s="40"/>
      <c r="BA456" s="28"/>
      <c r="BB456" s="28"/>
      <c r="BC456" s="40"/>
      <c r="BD456" s="40"/>
      <c r="BE456" s="40"/>
      <c r="BF456" s="40"/>
      <c r="BG456" s="40"/>
      <c r="BH456" s="40"/>
      <c r="BI456" s="40"/>
      <c r="BJ456" s="40"/>
      <c r="BK456" s="40"/>
      <c r="BL456" s="40"/>
      <c r="BM456" s="40"/>
      <c r="BN456" s="40"/>
      <c r="BO456" s="40"/>
      <c r="BP456" s="40"/>
      <c r="BQ456" s="40"/>
      <c r="BR456" s="40"/>
      <c r="BS456" s="40"/>
      <c r="BT456" s="40"/>
      <c r="BU456" s="40"/>
      <c r="BV456" s="40"/>
      <c r="BW456" s="40"/>
      <c r="BX456" s="40"/>
      <c r="BY456" s="40"/>
      <c r="BZ456" s="40"/>
      <c r="CA456" s="40"/>
      <c r="CB456" s="40"/>
      <c r="CC456" s="40"/>
      <c r="CD456" s="40"/>
      <c r="CE456" s="40"/>
      <c r="CF456" s="40"/>
      <c r="CG456" s="28"/>
      <c r="CH456" s="28"/>
      <c r="CI456" s="41"/>
      <c r="CJ456" s="27"/>
      <c r="CK456" s="27"/>
      <c r="CL456" s="27"/>
      <c r="CM456" s="27"/>
      <c r="CN456" s="27"/>
      <c r="CO456" s="27"/>
      <c r="CP456" s="27"/>
      <c r="CQ456" s="27"/>
      <c r="CR456" s="27"/>
      <c r="CS456" s="27"/>
      <c r="CT456" s="27"/>
      <c r="CU456" s="27"/>
      <c r="CV456" s="27"/>
      <c r="CW456" s="27"/>
      <c r="CX456" s="27"/>
      <c r="CY456" s="27"/>
      <c r="DW456" s="7"/>
      <c r="ED456" s="10">
        <f t="shared" ca="1" si="434"/>
        <v>21</v>
      </c>
    </row>
    <row r="457" spans="1:134" x14ac:dyDescent="0.2">
      <c r="A457" s="79"/>
      <c r="B457" s="28"/>
      <c r="C457" s="41"/>
      <c r="D457" s="40"/>
      <c r="E457" s="41"/>
      <c r="F457" s="40"/>
      <c r="M457" s="151"/>
      <c r="N457" s="151"/>
      <c r="P457" s="153"/>
      <c r="Q457" s="159"/>
      <c r="R457" s="151"/>
      <c r="S457" s="151"/>
      <c r="T457" s="28"/>
      <c r="U457" s="137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40"/>
      <c r="AY457" s="40"/>
      <c r="AZ457" s="40"/>
      <c r="BA457" s="28"/>
      <c r="BB457" s="28"/>
      <c r="BC457" s="40"/>
      <c r="BD457" s="40"/>
      <c r="BE457" s="40"/>
      <c r="BF457" s="40"/>
      <c r="BG457" s="40"/>
      <c r="BH457" s="40"/>
      <c r="BI457" s="41"/>
      <c r="BJ457" s="41"/>
      <c r="BK457" s="41"/>
      <c r="BL457" s="41"/>
      <c r="BM457" s="41"/>
      <c r="BN457" s="41"/>
      <c r="BO457" s="41"/>
      <c r="BP457" s="41"/>
      <c r="BQ457" s="41"/>
      <c r="BR457" s="40"/>
      <c r="BS457" s="40"/>
      <c r="BT457" s="40"/>
      <c r="BU457" s="41"/>
      <c r="BV457" s="41"/>
      <c r="BW457" s="41"/>
      <c r="BX457" s="41"/>
      <c r="BY457" s="41"/>
      <c r="BZ457" s="41"/>
      <c r="CA457" s="41"/>
      <c r="CB457" s="41"/>
      <c r="CC457" s="41"/>
      <c r="CD457" s="41"/>
      <c r="CE457" s="41"/>
      <c r="CF457" s="41"/>
      <c r="CG457" s="28"/>
      <c r="CH457" s="28"/>
      <c r="CI457" s="41"/>
      <c r="CJ457" s="27"/>
      <c r="CK457" s="27"/>
      <c r="CL457" s="27"/>
      <c r="CM457" s="27"/>
      <c r="CN457" s="27"/>
      <c r="CO457" s="27"/>
      <c r="CP457" s="27"/>
      <c r="CQ457" s="27"/>
      <c r="CR457" s="27"/>
      <c r="CS457" s="27"/>
      <c r="CT457" s="27"/>
      <c r="CU457" s="27"/>
      <c r="CV457" s="27"/>
      <c r="CW457" s="27"/>
      <c r="CX457" s="27"/>
      <c r="CY457" s="27"/>
      <c r="DW457" s="7"/>
      <c r="ED457" s="10">
        <f t="shared" ca="1" si="434"/>
        <v>9</v>
      </c>
    </row>
    <row r="458" spans="1:134" x14ac:dyDescent="0.2">
      <c r="A458" s="79"/>
      <c r="B458" s="28"/>
      <c r="C458" s="41"/>
      <c r="D458" s="40"/>
      <c r="E458" s="41"/>
      <c r="F458" s="40"/>
      <c r="M458" s="151"/>
      <c r="N458" s="151"/>
      <c r="P458" s="153"/>
      <c r="Q458" s="159"/>
      <c r="R458" s="151"/>
      <c r="S458" s="151"/>
      <c r="T458" s="28"/>
      <c r="U458" s="137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0"/>
      <c r="AV458" s="40"/>
      <c r="AW458" s="40"/>
      <c r="AX458" s="40"/>
      <c r="AY458" s="40"/>
      <c r="AZ458" s="40"/>
      <c r="BA458" s="28"/>
      <c r="BB458" s="28"/>
      <c r="BC458" s="40"/>
      <c r="BD458" s="40"/>
      <c r="BE458" s="40"/>
      <c r="BF458" s="40"/>
      <c r="BG458" s="40"/>
      <c r="BH458" s="40"/>
      <c r="BI458" s="41"/>
      <c r="BJ458" s="41"/>
      <c r="BK458" s="41"/>
      <c r="BL458" s="41"/>
      <c r="BM458" s="41"/>
      <c r="BN458" s="41"/>
      <c r="BO458" s="41"/>
      <c r="BP458" s="41"/>
      <c r="BQ458" s="41"/>
      <c r="BR458" s="40"/>
      <c r="BS458" s="40"/>
      <c r="BT458" s="40"/>
      <c r="BU458" s="41"/>
      <c r="BV458" s="41"/>
      <c r="BW458" s="41"/>
      <c r="BX458" s="41"/>
      <c r="BY458" s="41"/>
      <c r="BZ458" s="41"/>
      <c r="CA458" s="41"/>
      <c r="CB458" s="41"/>
      <c r="CC458" s="41"/>
      <c r="CD458" s="41"/>
      <c r="CE458" s="41"/>
      <c r="CF458" s="41"/>
      <c r="CG458" s="28"/>
      <c r="CH458" s="28"/>
      <c r="CI458" s="41"/>
      <c r="CJ458" s="27"/>
      <c r="CK458" s="27"/>
      <c r="CL458" s="27"/>
      <c r="CM458" s="27"/>
      <c r="CN458" s="27"/>
      <c r="CO458" s="27"/>
      <c r="CP458" s="27"/>
      <c r="CQ458" s="27"/>
      <c r="CR458" s="27"/>
      <c r="CS458" s="27"/>
      <c r="CT458" s="27"/>
      <c r="CU458" s="27"/>
      <c r="CV458" s="27"/>
      <c r="CW458" s="27"/>
      <c r="CX458" s="27"/>
      <c r="CY458" s="27"/>
      <c r="DW458" s="7"/>
      <c r="ED458" s="10">
        <f t="shared" ca="1" si="434"/>
        <v>32</v>
      </c>
    </row>
    <row r="459" spans="1:134" x14ac:dyDescent="0.2">
      <c r="A459" s="79"/>
      <c r="B459" s="28"/>
      <c r="C459" s="41"/>
      <c r="D459" s="40"/>
      <c r="E459" s="41"/>
      <c r="F459" s="40"/>
      <c r="M459" s="151"/>
      <c r="N459" s="151"/>
      <c r="P459" s="153"/>
      <c r="Q459" s="159"/>
      <c r="R459" s="151"/>
      <c r="S459" s="151"/>
      <c r="T459" s="28"/>
      <c r="U459" s="137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0"/>
      <c r="AV459" s="40"/>
      <c r="AW459" s="40"/>
      <c r="AX459" s="40"/>
      <c r="AY459" s="40"/>
      <c r="AZ459" s="40"/>
      <c r="BA459" s="28"/>
      <c r="BB459" s="28"/>
      <c r="BC459" s="40"/>
      <c r="BD459" s="40"/>
      <c r="BE459" s="40"/>
      <c r="BF459" s="40"/>
      <c r="BG459" s="40"/>
      <c r="BH459" s="40"/>
      <c r="BI459" s="41"/>
      <c r="BJ459" s="41"/>
      <c r="BK459" s="41"/>
      <c r="BL459" s="41"/>
      <c r="BM459" s="41"/>
      <c r="BN459" s="41"/>
      <c r="BO459" s="41"/>
      <c r="BP459" s="41"/>
      <c r="BQ459" s="41"/>
      <c r="BR459" s="40"/>
      <c r="BS459" s="40"/>
      <c r="BT459" s="40"/>
      <c r="BU459" s="41"/>
      <c r="BV459" s="41"/>
      <c r="BW459" s="41"/>
      <c r="BX459" s="41"/>
      <c r="BY459" s="41"/>
      <c r="BZ459" s="41"/>
      <c r="CA459" s="41"/>
      <c r="CB459" s="41"/>
      <c r="CC459" s="41"/>
      <c r="CD459" s="41"/>
      <c r="CE459" s="41"/>
      <c r="CF459" s="41"/>
      <c r="CG459" s="28"/>
      <c r="CH459" s="28"/>
      <c r="CI459" s="41"/>
      <c r="CJ459" s="27"/>
      <c r="CK459" s="27"/>
      <c r="CL459" s="27"/>
      <c r="CM459" s="27"/>
      <c r="CN459" s="27"/>
      <c r="CO459" s="27"/>
      <c r="CP459" s="27"/>
      <c r="CQ459" s="27"/>
      <c r="CR459" s="27"/>
      <c r="CS459" s="27"/>
      <c r="CT459" s="27"/>
      <c r="CU459" s="27"/>
      <c r="CV459" s="27"/>
      <c r="CW459" s="27"/>
      <c r="CX459" s="27"/>
      <c r="CY459" s="27"/>
      <c r="DW459" s="7"/>
      <c r="ED459" s="10">
        <f t="shared" ca="1" si="434"/>
        <v>34</v>
      </c>
    </row>
    <row r="460" spans="1:134" x14ac:dyDescent="0.2">
      <c r="A460" s="79"/>
      <c r="B460" s="28"/>
      <c r="C460" s="41"/>
      <c r="D460" s="40"/>
      <c r="E460" s="41"/>
      <c r="F460" s="40"/>
      <c r="M460" s="151"/>
      <c r="N460" s="151"/>
      <c r="P460" s="153"/>
      <c r="Q460" s="159"/>
      <c r="R460" s="151"/>
      <c r="S460" s="151"/>
      <c r="T460" s="28"/>
      <c r="U460" s="137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0"/>
      <c r="AV460" s="40"/>
      <c r="AW460" s="40"/>
      <c r="AX460" s="40"/>
      <c r="AY460" s="40"/>
      <c r="AZ460" s="40"/>
      <c r="BA460" s="28"/>
      <c r="BB460" s="28"/>
      <c r="BC460" s="40"/>
      <c r="BD460" s="40"/>
      <c r="BE460" s="40"/>
      <c r="BF460" s="40"/>
      <c r="BG460" s="40"/>
      <c r="BH460" s="40"/>
      <c r="BI460" s="41"/>
      <c r="BJ460" s="41"/>
      <c r="BK460" s="41"/>
      <c r="BL460" s="41"/>
      <c r="BM460" s="41"/>
      <c r="BN460" s="41"/>
      <c r="BO460" s="41"/>
      <c r="BP460" s="41"/>
      <c r="BQ460" s="41"/>
      <c r="BR460" s="40"/>
      <c r="BS460" s="40"/>
      <c r="BT460" s="40"/>
      <c r="BU460" s="41"/>
      <c r="BV460" s="41"/>
      <c r="BW460" s="41"/>
      <c r="BX460" s="41"/>
      <c r="BY460" s="41"/>
      <c r="BZ460" s="41"/>
      <c r="CA460" s="41"/>
      <c r="CB460" s="41"/>
      <c r="CC460" s="41"/>
      <c r="CD460" s="41"/>
      <c r="CE460" s="41"/>
      <c r="CF460" s="41"/>
      <c r="CG460" s="28"/>
      <c r="CH460" s="28"/>
      <c r="CI460" s="41"/>
      <c r="CJ460" s="27"/>
      <c r="CK460" s="27"/>
      <c r="CL460" s="27"/>
      <c r="CM460" s="27"/>
      <c r="CN460" s="27"/>
      <c r="CO460" s="27"/>
      <c r="CP460" s="27"/>
      <c r="CQ460" s="27"/>
      <c r="CR460" s="27"/>
      <c r="CS460" s="27"/>
      <c r="CT460" s="27"/>
      <c r="CU460" s="27"/>
      <c r="CV460" s="27"/>
      <c r="CW460" s="27"/>
      <c r="CX460" s="27"/>
      <c r="CY460" s="27"/>
      <c r="DW460" s="7"/>
      <c r="ED460" s="10">
        <f t="shared" ca="1" si="434"/>
        <v>7</v>
      </c>
    </row>
    <row r="461" spans="1:134" x14ac:dyDescent="0.2">
      <c r="A461" s="79"/>
      <c r="B461" s="28"/>
      <c r="C461" s="41"/>
      <c r="D461" s="40"/>
      <c r="E461" s="41"/>
      <c r="F461" s="40"/>
      <c r="M461" s="151"/>
      <c r="N461" s="151"/>
      <c r="P461" s="153"/>
      <c r="Q461" s="159"/>
      <c r="R461" s="151"/>
      <c r="S461" s="151"/>
      <c r="T461" s="28"/>
      <c r="U461" s="137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0"/>
      <c r="AV461" s="40"/>
      <c r="AW461" s="40"/>
      <c r="AX461" s="40"/>
      <c r="AY461" s="40"/>
      <c r="AZ461" s="40"/>
      <c r="BA461" s="28"/>
      <c r="BB461" s="28"/>
      <c r="BC461" s="40"/>
      <c r="BD461" s="40"/>
      <c r="BE461" s="40"/>
      <c r="BF461" s="40"/>
      <c r="BG461" s="40"/>
      <c r="BH461" s="40"/>
      <c r="BI461" s="41"/>
      <c r="BJ461" s="41"/>
      <c r="BK461" s="41"/>
      <c r="BL461" s="41"/>
      <c r="BM461" s="41"/>
      <c r="BN461" s="41"/>
      <c r="BO461" s="41"/>
      <c r="BP461" s="41"/>
      <c r="BQ461" s="41"/>
      <c r="BR461" s="40"/>
      <c r="BS461" s="40"/>
      <c r="BT461" s="40"/>
      <c r="BU461" s="41"/>
      <c r="BV461" s="41"/>
      <c r="BW461" s="41"/>
      <c r="BX461" s="41"/>
      <c r="BY461" s="41"/>
      <c r="BZ461" s="41"/>
      <c r="CA461" s="41"/>
      <c r="CB461" s="41"/>
      <c r="CC461" s="41"/>
      <c r="CD461" s="41"/>
      <c r="CE461" s="41"/>
      <c r="CF461" s="41"/>
      <c r="CG461" s="28"/>
      <c r="CH461" s="28"/>
      <c r="CI461" s="41"/>
      <c r="CJ461" s="27"/>
      <c r="CK461" s="27"/>
      <c r="CL461" s="27"/>
      <c r="CM461" s="27"/>
      <c r="CN461" s="27"/>
      <c r="CO461" s="27"/>
      <c r="CP461" s="27"/>
      <c r="CQ461" s="27"/>
      <c r="CR461" s="27"/>
      <c r="CS461" s="27"/>
      <c r="CT461" s="27"/>
      <c r="CU461" s="27"/>
      <c r="CV461" s="27"/>
      <c r="CW461" s="27"/>
      <c r="CX461" s="27"/>
      <c r="CY461" s="27"/>
      <c r="DW461" s="7"/>
      <c r="ED461" s="10">
        <f t="shared" ca="1" si="434"/>
        <v>16</v>
      </c>
    </row>
    <row r="462" spans="1:134" x14ac:dyDescent="0.2">
      <c r="A462" s="79"/>
      <c r="B462" s="28"/>
      <c r="C462" s="41"/>
      <c r="D462" s="40"/>
      <c r="E462" s="41"/>
      <c r="F462" s="40"/>
      <c r="M462" s="151"/>
      <c r="N462" s="151"/>
      <c r="P462" s="153"/>
      <c r="Q462" s="159"/>
      <c r="R462" s="151"/>
      <c r="S462" s="151"/>
      <c r="T462" s="28"/>
      <c r="U462" s="137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40"/>
      <c r="AY462" s="40"/>
      <c r="AZ462" s="40"/>
      <c r="BA462" s="28"/>
      <c r="BB462" s="28"/>
      <c r="BC462" s="40"/>
      <c r="BD462" s="40"/>
      <c r="BE462" s="40"/>
      <c r="BF462" s="40"/>
      <c r="BG462" s="40"/>
      <c r="BH462" s="40"/>
      <c r="BI462" s="40"/>
      <c r="BJ462" s="40"/>
      <c r="BK462" s="40"/>
      <c r="BL462" s="40"/>
      <c r="BM462" s="40"/>
      <c r="BN462" s="40"/>
      <c r="BO462" s="40"/>
      <c r="BP462" s="40"/>
      <c r="BQ462" s="40"/>
      <c r="BR462" s="40"/>
      <c r="BS462" s="40"/>
      <c r="BT462" s="40"/>
      <c r="BU462" s="40"/>
      <c r="BV462" s="40"/>
      <c r="BW462" s="40"/>
      <c r="BX462" s="40"/>
      <c r="BY462" s="40"/>
      <c r="BZ462" s="40"/>
      <c r="CA462" s="40"/>
      <c r="CB462" s="40"/>
      <c r="CC462" s="40"/>
      <c r="CD462" s="40"/>
      <c r="CE462" s="40"/>
      <c r="CF462" s="40"/>
      <c r="CG462" s="28"/>
      <c r="CH462" s="28"/>
      <c r="CI462" s="41"/>
      <c r="CJ462" s="27"/>
      <c r="CK462" s="27"/>
      <c r="CL462" s="27"/>
      <c r="CM462" s="27"/>
      <c r="CN462" s="27"/>
      <c r="CO462" s="27"/>
      <c r="CP462" s="27"/>
      <c r="CQ462" s="27"/>
      <c r="CR462" s="27"/>
      <c r="CS462" s="27"/>
      <c r="CT462" s="27"/>
      <c r="CU462" s="27"/>
      <c r="CV462" s="27"/>
      <c r="CW462" s="27"/>
      <c r="CX462" s="27"/>
      <c r="CY462" s="27"/>
      <c r="DW462" s="7"/>
      <c r="ED462" s="10">
        <f t="shared" ca="1" si="434"/>
        <v>16</v>
      </c>
    </row>
    <row r="463" spans="1:134" x14ac:dyDescent="0.2">
      <c r="A463" s="79"/>
      <c r="B463" s="28"/>
      <c r="C463" s="41"/>
      <c r="D463" s="40"/>
      <c r="E463" s="41"/>
      <c r="F463" s="40"/>
      <c r="M463" s="151"/>
      <c r="N463" s="151"/>
      <c r="P463" s="153"/>
      <c r="Q463" s="159"/>
      <c r="R463" s="151"/>
      <c r="S463" s="151"/>
      <c r="T463" s="28"/>
      <c r="U463" s="137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0"/>
      <c r="AV463" s="40"/>
      <c r="AW463" s="40"/>
      <c r="AX463" s="40"/>
      <c r="AY463" s="40"/>
      <c r="AZ463" s="40"/>
      <c r="BA463" s="28"/>
      <c r="BB463" s="28"/>
      <c r="BC463" s="40"/>
      <c r="BD463" s="40"/>
      <c r="BE463" s="40"/>
      <c r="BF463" s="40"/>
      <c r="BG463" s="40"/>
      <c r="BH463" s="40"/>
      <c r="BI463" s="40"/>
      <c r="BJ463" s="40"/>
      <c r="BK463" s="40"/>
      <c r="BL463" s="40"/>
      <c r="BM463" s="40"/>
      <c r="BN463" s="40"/>
      <c r="BO463" s="40"/>
      <c r="BP463" s="40"/>
      <c r="BQ463" s="40"/>
      <c r="BR463" s="40"/>
      <c r="BS463" s="40"/>
      <c r="BT463" s="40"/>
      <c r="BU463" s="40"/>
      <c r="BV463" s="40"/>
      <c r="BW463" s="40"/>
      <c r="BX463" s="40"/>
      <c r="BY463" s="40"/>
      <c r="BZ463" s="40"/>
      <c r="CA463" s="40"/>
      <c r="CB463" s="40"/>
      <c r="CC463" s="40"/>
      <c r="CD463" s="40"/>
      <c r="CE463" s="40"/>
      <c r="CF463" s="40"/>
      <c r="CG463" s="28"/>
      <c r="CH463" s="28"/>
      <c r="CI463" s="41"/>
      <c r="CJ463" s="27"/>
      <c r="CK463" s="27"/>
      <c r="CL463" s="27"/>
      <c r="CM463" s="27"/>
      <c r="CN463" s="27"/>
      <c r="CO463" s="27"/>
      <c r="CP463" s="27"/>
      <c r="CQ463" s="27"/>
      <c r="CR463" s="27"/>
      <c r="CS463" s="27"/>
      <c r="CT463" s="27"/>
      <c r="CU463" s="27"/>
      <c r="CV463" s="27"/>
      <c r="CW463" s="27"/>
      <c r="CX463" s="27"/>
      <c r="CY463" s="27"/>
      <c r="DW463" s="7"/>
      <c r="ED463" s="10">
        <f t="shared" ca="1" si="434"/>
        <v>32</v>
      </c>
    </row>
    <row r="464" spans="1:134" x14ac:dyDescent="0.2">
      <c r="A464" s="79"/>
      <c r="B464" s="28"/>
      <c r="C464" s="41"/>
      <c r="D464" s="40"/>
      <c r="E464" s="41"/>
      <c r="F464" s="40"/>
      <c r="M464" s="151"/>
      <c r="N464" s="151"/>
      <c r="P464" s="153"/>
      <c r="Q464" s="159"/>
      <c r="R464" s="151"/>
      <c r="S464" s="151"/>
      <c r="T464" s="28"/>
      <c r="U464" s="137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40"/>
      <c r="AY464" s="40"/>
      <c r="AZ464" s="40"/>
      <c r="BA464" s="28"/>
      <c r="BB464" s="28"/>
      <c r="BC464" s="40"/>
      <c r="BD464" s="40"/>
      <c r="BE464" s="40"/>
      <c r="BF464" s="40"/>
      <c r="BG464" s="40"/>
      <c r="BH464" s="40"/>
      <c r="BI464" s="40"/>
      <c r="BJ464" s="40"/>
      <c r="BK464" s="40"/>
      <c r="BL464" s="40"/>
      <c r="BM464" s="40"/>
      <c r="BN464" s="40"/>
      <c r="BO464" s="40"/>
      <c r="BP464" s="40"/>
      <c r="BQ464" s="40"/>
      <c r="BR464" s="40"/>
      <c r="BS464" s="40"/>
      <c r="BT464" s="40"/>
      <c r="BU464" s="40"/>
      <c r="BV464" s="40"/>
      <c r="BW464" s="40"/>
      <c r="BX464" s="40"/>
      <c r="BY464" s="40"/>
      <c r="BZ464" s="40"/>
      <c r="CA464" s="40"/>
      <c r="CB464" s="40"/>
      <c r="CC464" s="40"/>
      <c r="CD464" s="40"/>
      <c r="CE464" s="40"/>
      <c r="CF464" s="40"/>
      <c r="CG464" s="28"/>
      <c r="CH464" s="28"/>
      <c r="CI464" s="41"/>
      <c r="CJ464" s="27"/>
      <c r="CK464" s="27"/>
      <c r="CL464" s="27"/>
      <c r="CM464" s="27"/>
      <c r="CN464" s="27"/>
      <c r="CO464" s="27"/>
      <c r="CP464" s="27"/>
      <c r="CQ464" s="27"/>
      <c r="CR464" s="27"/>
      <c r="CS464" s="27"/>
      <c r="CT464" s="27"/>
      <c r="CU464" s="27"/>
      <c r="CV464" s="27"/>
      <c r="CW464" s="27"/>
      <c r="CX464" s="27"/>
      <c r="CY464" s="27"/>
      <c r="DW464" s="7"/>
      <c r="ED464" s="10">
        <f t="shared" ca="1" si="434"/>
        <v>32</v>
      </c>
    </row>
    <row r="465" spans="1:134" x14ac:dyDescent="0.2">
      <c r="A465" s="79"/>
      <c r="B465" s="28"/>
      <c r="C465" s="41"/>
      <c r="D465" s="40"/>
      <c r="E465" s="41"/>
      <c r="F465" s="40"/>
      <c r="M465" s="151"/>
      <c r="N465" s="151"/>
      <c r="P465" s="153"/>
      <c r="Q465" s="159"/>
      <c r="R465" s="151"/>
      <c r="S465" s="151"/>
      <c r="T465" s="28"/>
      <c r="U465" s="137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0"/>
      <c r="AV465" s="40"/>
      <c r="AW465" s="40"/>
      <c r="AX465" s="40"/>
      <c r="AY465" s="40"/>
      <c r="AZ465" s="40"/>
      <c r="BA465" s="28"/>
      <c r="BB465" s="28"/>
      <c r="BC465" s="40"/>
      <c r="BD465" s="40"/>
      <c r="BE465" s="40"/>
      <c r="BF465" s="40"/>
      <c r="BG465" s="40"/>
      <c r="BH465" s="40"/>
      <c r="BI465" s="40"/>
      <c r="BJ465" s="40"/>
      <c r="BK465" s="40"/>
      <c r="BL465" s="40"/>
      <c r="BM465" s="40"/>
      <c r="BN465" s="40"/>
      <c r="BO465" s="40"/>
      <c r="BP465" s="40"/>
      <c r="BQ465" s="40"/>
      <c r="BR465" s="40"/>
      <c r="BS465" s="40"/>
      <c r="BT465" s="40"/>
      <c r="BU465" s="40"/>
      <c r="BV465" s="40"/>
      <c r="BW465" s="40"/>
      <c r="BX465" s="40"/>
      <c r="BY465" s="40"/>
      <c r="BZ465" s="40"/>
      <c r="CA465" s="40"/>
      <c r="CB465" s="40"/>
      <c r="CC465" s="40"/>
      <c r="CD465" s="40"/>
      <c r="CE465" s="40"/>
      <c r="CF465" s="40"/>
      <c r="CG465" s="28"/>
      <c r="CH465" s="28"/>
      <c r="CI465" s="41"/>
      <c r="CJ465" s="27"/>
      <c r="CK465" s="27"/>
      <c r="CL465" s="27"/>
      <c r="CM465" s="27"/>
      <c r="CN465" s="27"/>
      <c r="CO465" s="27"/>
      <c r="CP465" s="27"/>
      <c r="CQ465" s="27"/>
      <c r="CR465" s="27"/>
      <c r="CS465" s="27"/>
      <c r="CT465" s="27"/>
      <c r="CU465" s="27"/>
      <c r="CV465" s="27"/>
      <c r="CW465" s="27"/>
      <c r="CX465" s="27"/>
      <c r="CY465" s="27"/>
      <c r="DW465" s="7"/>
      <c r="ED465" s="10">
        <f t="shared" ca="1" si="434"/>
        <v>5</v>
      </c>
    </row>
    <row r="466" spans="1:134" x14ac:dyDescent="0.2">
      <c r="A466" s="79"/>
      <c r="B466" s="28"/>
      <c r="C466" s="41"/>
      <c r="D466" s="40"/>
      <c r="E466" s="41"/>
      <c r="F466" s="40"/>
      <c r="M466" s="151"/>
      <c r="N466" s="151"/>
      <c r="P466" s="153"/>
      <c r="Q466" s="159"/>
      <c r="R466" s="151"/>
      <c r="S466" s="151"/>
      <c r="T466" s="28"/>
      <c r="U466" s="137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40"/>
      <c r="AY466" s="40"/>
      <c r="AZ466" s="40"/>
      <c r="BA466" s="28"/>
      <c r="BB466" s="28"/>
      <c r="BC466" s="40"/>
      <c r="BD466" s="40"/>
      <c r="BE466" s="40"/>
      <c r="BF466" s="40"/>
      <c r="BG466" s="40"/>
      <c r="BH466" s="40"/>
      <c r="BI466" s="40"/>
      <c r="BJ466" s="40"/>
      <c r="BK466" s="40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40"/>
      <c r="BX466" s="40"/>
      <c r="BY466" s="40"/>
      <c r="BZ466" s="40"/>
      <c r="CA466" s="40"/>
      <c r="CB466" s="40"/>
      <c r="CC466" s="40"/>
      <c r="CD466" s="40"/>
      <c r="CE466" s="40"/>
      <c r="CF466" s="40"/>
      <c r="CG466" s="28"/>
      <c r="CH466" s="28"/>
      <c r="CI466" s="41"/>
      <c r="CJ466" s="27"/>
      <c r="CK466" s="27"/>
      <c r="CL466" s="27"/>
      <c r="CM466" s="27"/>
      <c r="CN466" s="27"/>
      <c r="CO466" s="27"/>
      <c r="CP466" s="27"/>
      <c r="CQ466" s="27"/>
      <c r="CR466" s="27"/>
      <c r="CS466" s="27"/>
      <c r="CT466" s="27"/>
      <c r="CU466" s="27"/>
      <c r="CV466" s="27"/>
      <c r="CW466" s="27"/>
      <c r="CX466" s="27"/>
      <c r="CY466" s="27"/>
      <c r="DW466" s="7"/>
      <c r="ED466" s="10">
        <f t="shared" ca="1" si="434"/>
        <v>32</v>
      </c>
    </row>
    <row r="467" spans="1:134" x14ac:dyDescent="0.2">
      <c r="A467" s="79"/>
      <c r="B467" s="28"/>
      <c r="C467" s="41"/>
      <c r="D467" s="40"/>
      <c r="E467" s="41"/>
      <c r="F467" s="40"/>
      <c r="M467" s="151"/>
      <c r="N467" s="151"/>
      <c r="P467" s="153"/>
      <c r="Q467" s="159"/>
      <c r="R467" s="151"/>
      <c r="S467" s="151"/>
      <c r="T467" s="28"/>
      <c r="U467" s="137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0"/>
      <c r="AV467" s="40"/>
      <c r="AW467" s="40"/>
      <c r="AX467" s="40"/>
      <c r="AY467" s="40"/>
      <c r="AZ467" s="40"/>
      <c r="BA467" s="28"/>
      <c r="BB467" s="28"/>
      <c r="BC467" s="40"/>
      <c r="BD467" s="40"/>
      <c r="BE467" s="40"/>
      <c r="BF467" s="40"/>
      <c r="BG467" s="40"/>
      <c r="BH467" s="40"/>
      <c r="BI467" s="40"/>
      <c r="BJ467" s="40"/>
      <c r="BK467" s="40"/>
      <c r="BL467" s="40"/>
      <c r="BM467" s="40"/>
      <c r="BN467" s="40"/>
      <c r="BO467" s="40"/>
      <c r="BP467" s="40"/>
      <c r="BQ467" s="40"/>
      <c r="BR467" s="40"/>
      <c r="BS467" s="40"/>
      <c r="BT467" s="40"/>
      <c r="BU467" s="40"/>
      <c r="BV467" s="40"/>
      <c r="BW467" s="40"/>
      <c r="BX467" s="40"/>
      <c r="BY467" s="40"/>
      <c r="BZ467" s="40"/>
      <c r="CA467" s="40"/>
      <c r="CB467" s="40"/>
      <c r="CC467" s="40"/>
      <c r="CD467" s="40"/>
      <c r="CE467" s="40"/>
      <c r="CF467" s="40"/>
      <c r="CG467" s="28"/>
      <c r="CH467" s="28"/>
      <c r="CI467" s="41"/>
      <c r="CJ467" s="27"/>
      <c r="CK467" s="27"/>
      <c r="CL467" s="27"/>
      <c r="CM467" s="27"/>
      <c r="CN467" s="27"/>
      <c r="CO467" s="27"/>
      <c r="CP467" s="27"/>
      <c r="CQ467" s="27"/>
      <c r="CR467" s="27"/>
      <c r="CS467" s="27"/>
      <c r="CT467" s="27"/>
      <c r="CU467" s="27"/>
      <c r="CV467" s="27"/>
      <c r="CW467" s="27"/>
      <c r="CX467" s="27"/>
      <c r="CY467" s="27"/>
      <c r="DW467" s="7"/>
      <c r="ED467" s="10">
        <f t="shared" ca="1" si="434"/>
        <v>3</v>
      </c>
    </row>
    <row r="468" spans="1:134" x14ac:dyDescent="0.2">
      <c r="A468" s="79"/>
      <c r="B468" s="28"/>
      <c r="C468" s="41"/>
      <c r="D468" s="40"/>
      <c r="E468" s="41"/>
      <c r="F468" s="40"/>
      <c r="M468" s="151"/>
      <c r="N468" s="151"/>
      <c r="P468" s="153"/>
      <c r="Q468" s="159"/>
      <c r="R468" s="151"/>
      <c r="S468" s="151"/>
      <c r="T468" s="28"/>
      <c r="U468" s="137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40"/>
      <c r="AR468" s="40"/>
      <c r="AS468" s="40"/>
      <c r="AT468" s="40"/>
      <c r="AU468" s="40"/>
      <c r="AV468" s="40"/>
      <c r="AW468" s="40"/>
      <c r="AX468" s="40"/>
      <c r="AY468" s="40"/>
      <c r="AZ468" s="40"/>
      <c r="BA468" s="28"/>
      <c r="BB468" s="28"/>
      <c r="BC468" s="40"/>
      <c r="BD468" s="40"/>
      <c r="BE468" s="40"/>
      <c r="BF468" s="40"/>
      <c r="BG468" s="40"/>
      <c r="BH468" s="40"/>
      <c r="BI468" s="40"/>
      <c r="BJ468" s="40"/>
      <c r="BK468" s="40"/>
      <c r="BL468" s="40"/>
      <c r="BM468" s="40"/>
      <c r="BN468" s="40"/>
      <c r="BO468" s="40"/>
      <c r="BP468" s="40"/>
      <c r="BQ468" s="40"/>
      <c r="BR468" s="40"/>
      <c r="BS468" s="40"/>
      <c r="BT468" s="40"/>
      <c r="BU468" s="40"/>
      <c r="BV468" s="40"/>
      <c r="BW468" s="40"/>
      <c r="BX468" s="40"/>
      <c r="BY468" s="40"/>
      <c r="BZ468" s="40"/>
      <c r="CA468" s="40"/>
      <c r="CB468" s="40"/>
      <c r="CC468" s="40"/>
      <c r="CD468" s="40"/>
      <c r="CE468" s="40"/>
      <c r="CF468" s="40"/>
      <c r="CG468" s="28"/>
      <c r="CH468" s="28"/>
      <c r="CI468" s="41"/>
      <c r="CJ468" s="27"/>
      <c r="CK468" s="27"/>
      <c r="CL468" s="27"/>
      <c r="CM468" s="27"/>
      <c r="CN468" s="27"/>
      <c r="CO468" s="27"/>
      <c r="CP468" s="27"/>
      <c r="CQ468" s="27"/>
      <c r="CR468" s="27"/>
      <c r="CS468" s="27"/>
      <c r="CT468" s="27"/>
      <c r="CU468" s="27"/>
      <c r="CV468" s="27"/>
      <c r="CW468" s="27"/>
      <c r="CX468" s="27"/>
      <c r="CY468" s="27"/>
      <c r="DW468" s="7"/>
      <c r="ED468" s="10">
        <f t="shared" ca="1" si="434"/>
        <v>31</v>
      </c>
    </row>
    <row r="469" spans="1:134" x14ac:dyDescent="0.2">
      <c r="A469" s="79"/>
      <c r="B469" s="28"/>
      <c r="C469" s="41"/>
      <c r="D469" s="40"/>
      <c r="E469" s="41"/>
      <c r="F469" s="40"/>
      <c r="M469" s="151"/>
      <c r="N469" s="151"/>
      <c r="P469" s="153"/>
      <c r="Q469" s="159"/>
      <c r="R469" s="151"/>
      <c r="S469" s="151"/>
      <c r="T469" s="28"/>
      <c r="U469" s="137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0"/>
      <c r="AV469" s="40"/>
      <c r="AW469" s="40"/>
      <c r="AX469" s="40"/>
      <c r="AY469" s="40"/>
      <c r="AZ469" s="40"/>
      <c r="BA469" s="28"/>
      <c r="BB469" s="28"/>
      <c r="BC469" s="40"/>
      <c r="BD469" s="40"/>
      <c r="BE469" s="40"/>
      <c r="BF469" s="40"/>
      <c r="BG469" s="40"/>
      <c r="BH469" s="40"/>
      <c r="BI469" s="40"/>
      <c r="BJ469" s="40"/>
      <c r="BK469" s="40"/>
      <c r="BL469" s="40"/>
      <c r="BM469" s="40"/>
      <c r="BN469" s="40"/>
      <c r="BO469" s="40"/>
      <c r="BP469" s="40"/>
      <c r="BQ469" s="40"/>
      <c r="BR469" s="40"/>
      <c r="BS469" s="40"/>
      <c r="BT469" s="40"/>
      <c r="BU469" s="40"/>
      <c r="BV469" s="40"/>
      <c r="BW469" s="40"/>
      <c r="BX469" s="40"/>
      <c r="BY469" s="40"/>
      <c r="BZ469" s="40"/>
      <c r="CA469" s="40"/>
      <c r="CB469" s="40"/>
      <c r="CC469" s="40"/>
      <c r="CD469" s="40"/>
      <c r="CE469" s="40"/>
      <c r="CF469" s="40"/>
      <c r="CG469" s="28"/>
      <c r="CH469" s="28"/>
      <c r="CI469" s="41"/>
      <c r="CJ469" s="27"/>
      <c r="CK469" s="27"/>
      <c r="CL469" s="27"/>
      <c r="CM469" s="27"/>
      <c r="CN469" s="27"/>
      <c r="CO469" s="27"/>
      <c r="CP469" s="27"/>
      <c r="CQ469" s="27"/>
      <c r="CR469" s="27"/>
      <c r="CS469" s="27"/>
      <c r="CT469" s="27"/>
      <c r="CU469" s="27"/>
      <c r="CV469" s="27"/>
      <c r="CW469" s="27"/>
      <c r="CX469" s="27"/>
      <c r="CY469" s="27"/>
      <c r="DW469" s="7"/>
      <c r="ED469" s="10">
        <f t="shared" ca="1" si="434"/>
        <v>22</v>
      </c>
    </row>
    <row r="470" spans="1:134" x14ac:dyDescent="0.2">
      <c r="A470" s="79"/>
      <c r="B470" s="28"/>
      <c r="C470" s="41"/>
      <c r="D470" s="40"/>
      <c r="E470" s="41"/>
      <c r="F470" s="40"/>
      <c r="M470" s="151"/>
      <c r="N470" s="151"/>
      <c r="P470" s="153"/>
      <c r="Q470" s="159"/>
      <c r="R470" s="151"/>
      <c r="S470" s="151"/>
      <c r="T470" s="28"/>
      <c r="U470" s="137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0"/>
      <c r="AV470" s="40"/>
      <c r="AW470" s="40"/>
      <c r="AX470" s="40"/>
      <c r="AY470" s="40"/>
      <c r="AZ470" s="40"/>
      <c r="BA470" s="28"/>
      <c r="BB470" s="28"/>
      <c r="BC470" s="40"/>
      <c r="BD470" s="40"/>
      <c r="BE470" s="40"/>
      <c r="BF470" s="40"/>
      <c r="BG470" s="40"/>
      <c r="BH470" s="40"/>
      <c r="BI470" s="40"/>
      <c r="BJ470" s="40"/>
      <c r="BK470" s="40"/>
      <c r="BL470" s="40"/>
      <c r="BM470" s="40"/>
      <c r="BN470" s="40"/>
      <c r="BO470" s="40"/>
      <c r="BP470" s="40"/>
      <c r="BQ470" s="40"/>
      <c r="BR470" s="40"/>
      <c r="BS470" s="40"/>
      <c r="BT470" s="40"/>
      <c r="BU470" s="40"/>
      <c r="BV470" s="40"/>
      <c r="BW470" s="40"/>
      <c r="BX470" s="40"/>
      <c r="BY470" s="40"/>
      <c r="BZ470" s="40"/>
      <c r="CA470" s="40"/>
      <c r="CB470" s="40"/>
      <c r="CC470" s="40"/>
      <c r="CD470" s="40"/>
      <c r="CE470" s="40"/>
      <c r="CF470" s="40"/>
      <c r="CG470" s="28"/>
      <c r="CH470" s="28"/>
      <c r="CI470" s="41"/>
      <c r="CJ470" s="27"/>
      <c r="CK470" s="27"/>
      <c r="CL470" s="27"/>
      <c r="CM470" s="27"/>
      <c r="CN470" s="27"/>
      <c r="CO470" s="27"/>
      <c r="CP470" s="27"/>
      <c r="CQ470" s="27"/>
      <c r="CR470" s="27"/>
      <c r="CS470" s="27"/>
      <c r="CT470" s="27"/>
      <c r="CU470" s="27"/>
      <c r="CV470" s="27"/>
      <c r="CW470" s="27"/>
      <c r="CX470" s="27"/>
      <c r="CY470" s="27"/>
      <c r="DW470" s="7"/>
      <c r="ED470" s="10">
        <f t="shared" ca="1" si="434"/>
        <v>5</v>
      </c>
    </row>
    <row r="471" spans="1:134" x14ac:dyDescent="0.2">
      <c r="A471" s="79"/>
      <c r="B471" s="28"/>
      <c r="C471" s="41"/>
      <c r="D471" s="40"/>
      <c r="E471" s="41"/>
      <c r="F471" s="40"/>
      <c r="M471" s="151"/>
      <c r="N471" s="151"/>
      <c r="P471" s="153"/>
      <c r="Q471" s="159"/>
      <c r="R471" s="151"/>
      <c r="S471" s="151"/>
      <c r="T471" s="28"/>
      <c r="U471" s="137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0"/>
      <c r="AV471" s="40"/>
      <c r="AW471" s="40"/>
      <c r="AX471" s="40"/>
      <c r="AY471" s="40"/>
      <c r="AZ471" s="40"/>
      <c r="BA471" s="28"/>
      <c r="BB471" s="28"/>
      <c r="BC471" s="40"/>
      <c r="BD471" s="40"/>
      <c r="BE471" s="40"/>
      <c r="BF471" s="40"/>
      <c r="BG471" s="40"/>
      <c r="BH471" s="40"/>
      <c r="BI471" s="40"/>
      <c r="BJ471" s="40"/>
      <c r="BK471" s="40"/>
      <c r="BL471" s="40"/>
      <c r="BM471" s="40"/>
      <c r="BN471" s="40"/>
      <c r="BO471" s="40"/>
      <c r="BP471" s="40"/>
      <c r="BQ471" s="40"/>
      <c r="BR471" s="40"/>
      <c r="BS471" s="40"/>
      <c r="BT471" s="40"/>
      <c r="BU471" s="40"/>
      <c r="BV471" s="40"/>
      <c r="BW471" s="40"/>
      <c r="BX471" s="40"/>
      <c r="BY471" s="40"/>
      <c r="BZ471" s="40"/>
      <c r="CA471" s="40"/>
      <c r="CB471" s="40"/>
      <c r="CC471" s="40"/>
      <c r="CD471" s="40"/>
      <c r="CE471" s="40"/>
      <c r="CF471" s="40"/>
      <c r="CG471" s="28"/>
      <c r="CH471" s="28"/>
      <c r="CI471" s="41"/>
      <c r="CJ471" s="27"/>
      <c r="CK471" s="27"/>
      <c r="CL471" s="27"/>
      <c r="CM471" s="27"/>
      <c r="CN471" s="27"/>
      <c r="CO471" s="27"/>
      <c r="CP471" s="27"/>
      <c r="CQ471" s="27"/>
      <c r="CR471" s="27"/>
      <c r="CS471" s="27"/>
      <c r="CT471" s="27"/>
      <c r="CU471" s="27"/>
      <c r="CV471" s="27"/>
      <c r="CW471" s="27"/>
      <c r="CX471" s="27"/>
      <c r="CY471" s="27"/>
      <c r="DW471" s="7"/>
      <c r="ED471" s="10">
        <f t="shared" ca="1" si="434"/>
        <v>11</v>
      </c>
    </row>
    <row r="472" spans="1:134" x14ac:dyDescent="0.2">
      <c r="A472" s="79"/>
      <c r="B472" s="28"/>
      <c r="C472" s="41"/>
      <c r="D472" s="40"/>
      <c r="E472" s="41"/>
      <c r="F472" s="40"/>
      <c r="M472" s="151"/>
      <c r="N472" s="151"/>
      <c r="P472" s="153"/>
      <c r="Q472" s="159"/>
      <c r="R472" s="151"/>
      <c r="S472" s="151"/>
      <c r="T472" s="28"/>
      <c r="U472" s="137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0"/>
      <c r="AV472" s="40"/>
      <c r="AW472" s="40"/>
      <c r="AX472" s="40"/>
      <c r="AY472" s="40"/>
      <c r="AZ472" s="40"/>
      <c r="BA472" s="28"/>
      <c r="BB472" s="28"/>
      <c r="BC472" s="40"/>
      <c r="BD472" s="40"/>
      <c r="BE472" s="40"/>
      <c r="BF472" s="40"/>
      <c r="BG472" s="40"/>
      <c r="BH472" s="40"/>
      <c r="BI472" s="40"/>
      <c r="BJ472" s="40"/>
      <c r="BK472" s="40"/>
      <c r="BL472" s="40"/>
      <c r="BM472" s="40"/>
      <c r="BN472" s="40"/>
      <c r="BO472" s="40"/>
      <c r="BP472" s="40"/>
      <c r="BQ472" s="40"/>
      <c r="BR472" s="40"/>
      <c r="BS472" s="40"/>
      <c r="BT472" s="40"/>
      <c r="BU472" s="40"/>
      <c r="BV472" s="40"/>
      <c r="BW472" s="40"/>
      <c r="BX472" s="40"/>
      <c r="BY472" s="40"/>
      <c r="BZ472" s="40"/>
      <c r="CA472" s="40"/>
      <c r="CB472" s="40"/>
      <c r="CC472" s="40"/>
      <c r="CD472" s="40"/>
      <c r="CE472" s="40"/>
      <c r="CF472" s="40"/>
      <c r="CG472" s="28"/>
      <c r="CH472" s="28"/>
      <c r="CI472" s="41"/>
      <c r="CJ472" s="27"/>
      <c r="CK472" s="27"/>
      <c r="CL472" s="27"/>
      <c r="CM472" s="27"/>
      <c r="CN472" s="27"/>
      <c r="CO472" s="27"/>
      <c r="CP472" s="27"/>
      <c r="CQ472" s="27"/>
      <c r="CR472" s="27"/>
      <c r="CS472" s="27"/>
      <c r="CT472" s="27"/>
      <c r="CU472" s="27"/>
      <c r="CV472" s="27"/>
      <c r="CW472" s="27"/>
      <c r="CX472" s="27"/>
      <c r="CY472" s="27"/>
      <c r="DW472" s="7"/>
      <c r="ED472" s="10">
        <f t="shared" ca="1" si="434"/>
        <v>28</v>
      </c>
    </row>
    <row r="473" spans="1:134" x14ac:dyDescent="0.2">
      <c r="A473" s="79"/>
      <c r="B473" s="28"/>
      <c r="C473" s="41"/>
      <c r="D473" s="40"/>
      <c r="E473" s="41"/>
      <c r="F473" s="40"/>
      <c r="M473" s="151"/>
      <c r="N473" s="151"/>
      <c r="P473" s="153"/>
      <c r="Q473" s="159"/>
      <c r="R473" s="151"/>
      <c r="S473" s="151"/>
      <c r="T473" s="28"/>
      <c r="U473" s="137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0"/>
      <c r="AV473" s="40"/>
      <c r="AW473" s="40"/>
      <c r="AX473" s="40"/>
      <c r="AY473" s="40"/>
      <c r="AZ473" s="40"/>
      <c r="BA473" s="28"/>
      <c r="BB473" s="28"/>
      <c r="BC473" s="40"/>
      <c r="BD473" s="40"/>
      <c r="BE473" s="40"/>
      <c r="BF473" s="40"/>
      <c r="BG473" s="40"/>
      <c r="BH473" s="40"/>
      <c r="BI473" s="41"/>
      <c r="BJ473" s="41"/>
      <c r="BK473" s="41"/>
      <c r="BL473" s="41"/>
      <c r="BM473" s="41"/>
      <c r="BN473" s="41"/>
      <c r="BO473" s="41"/>
      <c r="BP473" s="41"/>
      <c r="BQ473" s="41"/>
      <c r="BR473" s="40"/>
      <c r="BS473" s="40"/>
      <c r="BT473" s="40"/>
      <c r="BU473" s="41"/>
      <c r="BV473" s="41"/>
      <c r="BW473" s="41"/>
      <c r="BX473" s="41"/>
      <c r="BY473" s="41"/>
      <c r="BZ473" s="41"/>
      <c r="CA473" s="41"/>
      <c r="CB473" s="41"/>
      <c r="CC473" s="41"/>
      <c r="CD473" s="41"/>
      <c r="CE473" s="41"/>
      <c r="CF473" s="41"/>
      <c r="CG473" s="28"/>
      <c r="CH473" s="28"/>
      <c r="CI473" s="41"/>
      <c r="CJ473" s="27"/>
      <c r="CK473" s="27"/>
      <c r="CL473" s="27"/>
      <c r="CM473" s="27"/>
      <c r="CN473" s="27"/>
      <c r="CO473" s="27"/>
      <c r="CP473" s="27"/>
      <c r="CQ473" s="27"/>
      <c r="CR473" s="27"/>
      <c r="CS473" s="27"/>
      <c r="CT473" s="27"/>
      <c r="CU473" s="27"/>
      <c r="CV473" s="27"/>
      <c r="CW473" s="27"/>
      <c r="CX473" s="27"/>
      <c r="CY473" s="27"/>
      <c r="DW473" s="7"/>
      <c r="ED473" s="10">
        <f t="shared" ca="1" si="434"/>
        <v>1</v>
      </c>
    </row>
    <row r="474" spans="1:134" x14ac:dyDescent="0.2">
      <c r="A474" s="79"/>
      <c r="B474" s="28"/>
      <c r="C474" s="41"/>
      <c r="D474" s="40"/>
      <c r="E474" s="41"/>
      <c r="F474" s="40"/>
      <c r="M474" s="151"/>
      <c r="N474" s="151"/>
      <c r="P474" s="153"/>
      <c r="Q474" s="159"/>
      <c r="R474" s="151"/>
      <c r="S474" s="151"/>
      <c r="T474" s="28"/>
      <c r="U474" s="137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40"/>
      <c r="AY474" s="40"/>
      <c r="AZ474" s="40"/>
      <c r="BA474" s="28"/>
      <c r="BB474" s="28"/>
      <c r="BC474" s="40"/>
      <c r="BD474" s="40"/>
      <c r="BE474" s="40"/>
      <c r="BF474" s="40"/>
      <c r="BG474" s="40"/>
      <c r="BH474" s="40"/>
      <c r="BI474" s="41"/>
      <c r="BJ474" s="41"/>
      <c r="BK474" s="41"/>
      <c r="BL474" s="41"/>
      <c r="BM474" s="41"/>
      <c r="BN474" s="41"/>
      <c r="BO474" s="41"/>
      <c r="BP474" s="41"/>
      <c r="BQ474" s="41"/>
      <c r="BR474" s="40"/>
      <c r="BS474" s="40"/>
      <c r="BT474" s="40"/>
      <c r="BU474" s="41"/>
      <c r="BV474" s="41"/>
      <c r="BW474" s="41"/>
      <c r="BX474" s="41"/>
      <c r="BY474" s="41"/>
      <c r="BZ474" s="41"/>
      <c r="CA474" s="41"/>
      <c r="CB474" s="41"/>
      <c r="CC474" s="41"/>
      <c r="CD474" s="41"/>
      <c r="CE474" s="41"/>
      <c r="CF474" s="41"/>
      <c r="CG474" s="28"/>
      <c r="CH474" s="28"/>
      <c r="CI474" s="41"/>
      <c r="CJ474" s="27"/>
      <c r="CK474" s="27"/>
      <c r="CL474" s="27"/>
      <c r="CM474" s="27"/>
      <c r="CN474" s="27"/>
      <c r="CO474" s="27"/>
      <c r="CP474" s="27"/>
      <c r="CQ474" s="27"/>
      <c r="CR474" s="27"/>
      <c r="CS474" s="27"/>
      <c r="CT474" s="27"/>
      <c r="CU474" s="27"/>
      <c r="CV474" s="27"/>
      <c r="CW474" s="27"/>
      <c r="CX474" s="27"/>
      <c r="CY474" s="27"/>
      <c r="DW474" s="7"/>
      <c r="ED474" s="10">
        <f t="shared" ca="1" si="434"/>
        <v>3</v>
      </c>
    </row>
    <row r="475" spans="1:134" x14ac:dyDescent="0.2">
      <c r="A475" s="79"/>
      <c r="B475" s="28"/>
      <c r="C475" s="41"/>
      <c r="D475" s="40"/>
      <c r="E475" s="41"/>
      <c r="F475" s="40"/>
      <c r="M475" s="151"/>
      <c r="N475" s="151"/>
      <c r="P475" s="153"/>
      <c r="Q475" s="159"/>
      <c r="R475" s="151"/>
      <c r="S475" s="151"/>
      <c r="T475" s="28"/>
      <c r="U475" s="137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40"/>
      <c r="AY475" s="40"/>
      <c r="AZ475" s="40"/>
      <c r="BA475" s="28"/>
      <c r="BB475" s="28"/>
      <c r="BC475" s="40"/>
      <c r="BD475" s="40"/>
      <c r="BE475" s="40"/>
      <c r="BF475" s="40"/>
      <c r="BG475" s="40"/>
      <c r="BH475" s="40"/>
      <c r="BI475" s="41"/>
      <c r="BJ475" s="41"/>
      <c r="BK475" s="41"/>
      <c r="BL475" s="41"/>
      <c r="BM475" s="41"/>
      <c r="BN475" s="41"/>
      <c r="BO475" s="41"/>
      <c r="BP475" s="41"/>
      <c r="BQ475" s="41"/>
      <c r="BR475" s="40"/>
      <c r="BS475" s="40"/>
      <c r="BT475" s="40"/>
      <c r="BU475" s="41"/>
      <c r="BV475" s="41"/>
      <c r="BW475" s="41"/>
      <c r="BX475" s="41"/>
      <c r="BY475" s="41"/>
      <c r="BZ475" s="41"/>
      <c r="CA475" s="41"/>
      <c r="CB475" s="41"/>
      <c r="CC475" s="41"/>
      <c r="CD475" s="41"/>
      <c r="CE475" s="41"/>
      <c r="CF475" s="41"/>
      <c r="CG475" s="28"/>
      <c r="CH475" s="28"/>
      <c r="CI475" s="41"/>
      <c r="CJ475" s="27"/>
      <c r="CK475" s="27"/>
      <c r="CL475" s="27"/>
      <c r="CM475" s="27"/>
      <c r="CN475" s="27"/>
      <c r="CO475" s="27"/>
      <c r="CP475" s="27"/>
      <c r="CQ475" s="27"/>
      <c r="CR475" s="27"/>
      <c r="CS475" s="27"/>
      <c r="CT475" s="27"/>
      <c r="CU475" s="27"/>
      <c r="CV475" s="27"/>
      <c r="CW475" s="27"/>
      <c r="CX475" s="27"/>
      <c r="CY475" s="27"/>
      <c r="DW475" s="7"/>
      <c r="ED475" s="10">
        <f t="shared" ca="1" si="434"/>
        <v>35</v>
      </c>
    </row>
    <row r="476" spans="1:134" x14ac:dyDescent="0.2">
      <c r="A476" s="79"/>
      <c r="B476" s="28"/>
      <c r="C476" s="41"/>
      <c r="D476" s="40"/>
      <c r="E476" s="41"/>
      <c r="F476" s="40"/>
      <c r="M476" s="151"/>
      <c r="N476" s="151"/>
      <c r="P476" s="153"/>
      <c r="Q476" s="159"/>
      <c r="R476" s="151"/>
      <c r="S476" s="151"/>
      <c r="T476" s="28"/>
      <c r="U476" s="137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40"/>
      <c r="AY476" s="40"/>
      <c r="AZ476" s="40"/>
      <c r="BA476" s="28"/>
      <c r="BB476" s="28"/>
      <c r="BC476" s="40"/>
      <c r="BD476" s="40"/>
      <c r="BE476" s="40"/>
      <c r="BF476" s="40"/>
      <c r="BG476" s="40"/>
      <c r="BH476" s="40"/>
      <c r="BI476" s="41"/>
      <c r="BJ476" s="41"/>
      <c r="BK476" s="41"/>
      <c r="BL476" s="41"/>
      <c r="BM476" s="41"/>
      <c r="BN476" s="41"/>
      <c r="BO476" s="41"/>
      <c r="BP476" s="41"/>
      <c r="BQ476" s="41"/>
      <c r="BR476" s="40"/>
      <c r="BS476" s="40"/>
      <c r="BT476" s="40"/>
      <c r="BU476" s="41"/>
      <c r="BV476" s="41"/>
      <c r="BW476" s="41"/>
      <c r="BX476" s="41"/>
      <c r="BY476" s="41"/>
      <c r="BZ476" s="41"/>
      <c r="CA476" s="41"/>
      <c r="CB476" s="41"/>
      <c r="CC476" s="41"/>
      <c r="CD476" s="41"/>
      <c r="CE476" s="41"/>
      <c r="CF476" s="41"/>
      <c r="CG476" s="28"/>
      <c r="CH476" s="28"/>
      <c r="CI476" s="41"/>
      <c r="CJ476" s="27"/>
      <c r="CK476" s="27"/>
      <c r="CL476" s="27"/>
      <c r="CM476" s="27"/>
      <c r="CN476" s="27"/>
      <c r="CO476" s="27"/>
      <c r="CP476" s="27"/>
      <c r="CQ476" s="27"/>
      <c r="CR476" s="27"/>
      <c r="CS476" s="27"/>
      <c r="CT476" s="27"/>
      <c r="CU476" s="27"/>
      <c r="CV476" s="27"/>
      <c r="CW476" s="27"/>
      <c r="CX476" s="27"/>
      <c r="CY476" s="27"/>
      <c r="DW476" s="7"/>
      <c r="ED476" s="10">
        <f t="shared" ca="1" si="434"/>
        <v>4</v>
      </c>
    </row>
    <row r="477" spans="1:134" x14ac:dyDescent="0.2">
      <c r="A477" s="79"/>
      <c r="B477" s="28"/>
      <c r="C477" s="41"/>
      <c r="D477" s="40"/>
      <c r="E477" s="41"/>
      <c r="F477" s="40"/>
      <c r="M477" s="151"/>
      <c r="N477" s="151"/>
      <c r="P477" s="153"/>
      <c r="Q477" s="159"/>
      <c r="R477" s="151"/>
      <c r="S477" s="151"/>
      <c r="T477" s="28"/>
      <c r="U477" s="137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40"/>
      <c r="AV477" s="40"/>
      <c r="AW477" s="40"/>
      <c r="AX477" s="40"/>
      <c r="AY477" s="40"/>
      <c r="AZ477" s="40"/>
      <c r="BA477" s="28"/>
      <c r="BB477" s="28"/>
      <c r="BC477" s="40"/>
      <c r="BD477" s="40"/>
      <c r="BE477" s="40"/>
      <c r="BF477" s="40"/>
      <c r="BG477" s="40"/>
      <c r="BH477" s="40"/>
      <c r="BI477" s="41"/>
      <c r="BJ477" s="41"/>
      <c r="BK477" s="41"/>
      <c r="BL477" s="41"/>
      <c r="BM477" s="41"/>
      <c r="BN477" s="41"/>
      <c r="BO477" s="41"/>
      <c r="BP477" s="41"/>
      <c r="BQ477" s="41"/>
      <c r="BR477" s="40"/>
      <c r="BS477" s="40"/>
      <c r="BT477" s="40"/>
      <c r="BU477" s="41"/>
      <c r="BV477" s="41"/>
      <c r="BW477" s="41"/>
      <c r="BX477" s="41"/>
      <c r="BY477" s="41"/>
      <c r="BZ477" s="41"/>
      <c r="CA477" s="41"/>
      <c r="CB477" s="41"/>
      <c r="CC477" s="41"/>
      <c r="CD477" s="41"/>
      <c r="CE477" s="41"/>
      <c r="CF477" s="41"/>
      <c r="CG477" s="28"/>
      <c r="CH477" s="28"/>
      <c r="CI477" s="41"/>
      <c r="CJ477" s="27"/>
      <c r="CK477" s="27"/>
      <c r="CL477" s="27"/>
      <c r="CM477" s="27"/>
      <c r="CN477" s="27"/>
      <c r="CO477" s="27"/>
      <c r="CP477" s="27"/>
      <c r="CQ477" s="27"/>
      <c r="CR477" s="27"/>
      <c r="CS477" s="27"/>
      <c r="CT477" s="27"/>
      <c r="CU477" s="27"/>
      <c r="CV477" s="27"/>
      <c r="CW477" s="27"/>
      <c r="CX477" s="27"/>
      <c r="CY477" s="27"/>
      <c r="DW477" s="7"/>
      <c r="ED477" s="10">
        <f t="shared" ca="1" si="434"/>
        <v>11</v>
      </c>
    </row>
    <row r="478" spans="1:134" x14ac:dyDescent="0.2">
      <c r="A478" s="79"/>
      <c r="B478" s="28"/>
      <c r="C478" s="41"/>
      <c r="D478" s="40"/>
      <c r="E478" s="41"/>
      <c r="F478" s="40"/>
      <c r="M478" s="151"/>
      <c r="N478" s="151"/>
      <c r="P478" s="153"/>
      <c r="Q478" s="159"/>
      <c r="R478" s="151"/>
      <c r="S478" s="151"/>
      <c r="T478" s="28"/>
      <c r="U478" s="137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0"/>
      <c r="AV478" s="40"/>
      <c r="AW478" s="40"/>
      <c r="AX478" s="40"/>
      <c r="AY478" s="40"/>
      <c r="AZ478" s="40"/>
      <c r="BA478" s="28"/>
      <c r="BB478" s="28"/>
      <c r="BC478" s="40"/>
      <c r="BD478" s="40"/>
      <c r="BE478" s="40"/>
      <c r="BF478" s="40"/>
      <c r="BG478" s="40"/>
      <c r="BH478" s="40"/>
      <c r="BI478" s="40"/>
      <c r="BJ478" s="40"/>
      <c r="BK478" s="40"/>
      <c r="BL478" s="40"/>
      <c r="BM478" s="40"/>
      <c r="BN478" s="40"/>
      <c r="BO478" s="40"/>
      <c r="BP478" s="40"/>
      <c r="BQ478" s="40"/>
      <c r="BR478" s="40"/>
      <c r="BS478" s="40"/>
      <c r="BT478" s="40"/>
      <c r="BU478" s="40"/>
      <c r="BV478" s="40"/>
      <c r="BW478" s="40"/>
      <c r="BX478" s="40"/>
      <c r="BY478" s="40"/>
      <c r="BZ478" s="40"/>
      <c r="CA478" s="40"/>
      <c r="CB478" s="40"/>
      <c r="CC478" s="40"/>
      <c r="CD478" s="40"/>
      <c r="CE478" s="40"/>
      <c r="CF478" s="40"/>
      <c r="CG478" s="28"/>
      <c r="CH478" s="28"/>
      <c r="CI478" s="41"/>
      <c r="CJ478" s="27"/>
      <c r="CK478" s="27"/>
      <c r="CL478" s="27"/>
      <c r="CM478" s="27"/>
      <c r="CN478" s="27"/>
      <c r="CO478" s="27"/>
      <c r="CP478" s="27"/>
      <c r="CQ478" s="27"/>
      <c r="CR478" s="27"/>
      <c r="CS478" s="27"/>
      <c r="CT478" s="27"/>
      <c r="CU478" s="27"/>
      <c r="CV478" s="27"/>
      <c r="CW478" s="27"/>
      <c r="CX478" s="27"/>
      <c r="CY478" s="27"/>
      <c r="DW478" s="7"/>
      <c r="ED478" s="10">
        <f t="shared" ca="1" si="434"/>
        <v>3</v>
      </c>
    </row>
    <row r="479" spans="1:134" x14ac:dyDescent="0.2">
      <c r="A479" s="79"/>
      <c r="B479" s="28"/>
      <c r="C479" s="41"/>
      <c r="D479" s="40"/>
      <c r="E479" s="41"/>
      <c r="F479" s="40"/>
      <c r="M479" s="151"/>
      <c r="N479" s="151"/>
      <c r="P479" s="153"/>
      <c r="Q479" s="159"/>
      <c r="R479" s="151"/>
      <c r="S479" s="151"/>
      <c r="T479" s="28"/>
      <c r="U479" s="137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40"/>
      <c r="AY479" s="40"/>
      <c r="AZ479" s="40"/>
      <c r="BA479" s="28"/>
      <c r="BB479" s="28"/>
      <c r="BC479" s="40"/>
      <c r="BD479" s="40"/>
      <c r="BE479" s="40"/>
      <c r="BF479" s="40"/>
      <c r="BG479" s="40"/>
      <c r="BH479" s="40"/>
      <c r="BI479" s="40"/>
      <c r="BJ479" s="40"/>
      <c r="BK479" s="40"/>
      <c r="BL479" s="40"/>
      <c r="BM479" s="40"/>
      <c r="BN479" s="40"/>
      <c r="BO479" s="40"/>
      <c r="BP479" s="40"/>
      <c r="BQ479" s="40"/>
      <c r="BR479" s="40"/>
      <c r="BS479" s="40"/>
      <c r="BT479" s="40"/>
      <c r="BU479" s="40"/>
      <c r="BV479" s="40"/>
      <c r="BW479" s="40"/>
      <c r="BX479" s="40"/>
      <c r="BY479" s="40"/>
      <c r="BZ479" s="40"/>
      <c r="CA479" s="40"/>
      <c r="CB479" s="40"/>
      <c r="CC479" s="40"/>
      <c r="CD479" s="40"/>
      <c r="CE479" s="40"/>
      <c r="CF479" s="40"/>
      <c r="CG479" s="28"/>
      <c r="CH479" s="28"/>
      <c r="CI479" s="41"/>
      <c r="CJ479" s="27"/>
      <c r="CK479" s="27"/>
      <c r="CL479" s="27"/>
      <c r="CM479" s="27"/>
      <c r="CN479" s="27"/>
      <c r="CO479" s="27"/>
      <c r="CP479" s="27"/>
      <c r="CQ479" s="27"/>
      <c r="CR479" s="27"/>
      <c r="CS479" s="27"/>
      <c r="CT479" s="27"/>
      <c r="CU479" s="27"/>
      <c r="CV479" s="27"/>
      <c r="CW479" s="27"/>
      <c r="CX479" s="27"/>
      <c r="CY479" s="27"/>
      <c r="DW479" s="7"/>
      <c r="ED479" s="10">
        <f t="shared" ca="1" si="434"/>
        <v>1</v>
      </c>
    </row>
    <row r="480" spans="1:134" x14ac:dyDescent="0.2">
      <c r="A480" s="79"/>
      <c r="B480" s="28"/>
      <c r="C480" s="41"/>
      <c r="D480" s="40"/>
      <c r="E480" s="41"/>
      <c r="F480" s="40"/>
      <c r="M480" s="151"/>
      <c r="N480" s="151"/>
      <c r="P480" s="153"/>
      <c r="Q480" s="159"/>
      <c r="R480" s="151"/>
      <c r="S480" s="151"/>
      <c r="T480" s="28"/>
      <c r="U480" s="137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40"/>
      <c r="AR480" s="40"/>
      <c r="AS480" s="40"/>
      <c r="AT480" s="40"/>
      <c r="AU480" s="40"/>
      <c r="AV480" s="40"/>
      <c r="AW480" s="40"/>
      <c r="AX480" s="40"/>
      <c r="AY480" s="40"/>
      <c r="AZ480" s="40"/>
      <c r="BA480" s="28"/>
      <c r="BB480" s="28"/>
      <c r="BC480" s="40"/>
      <c r="BD480" s="40"/>
      <c r="BE480" s="40"/>
      <c r="BF480" s="40"/>
      <c r="BG480" s="40"/>
      <c r="BH480" s="40"/>
      <c r="BI480" s="40"/>
      <c r="BJ480" s="40"/>
      <c r="BK480" s="40"/>
      <c r="BL480" s="40"/>
      <c r="BM480" s="40"/>
      <c r="BN480" s="40"/>
      <c r="BO480" s="40"/>
      <c r="BP480" s="40"/>
      <c r="BQ480" s="40"/>
      <c r="BR480" s="40"/>
      <c r="BS480" s="40"/>
      <c r="BT480" s="40"/>
      <c r="BU480" s="40"/>
      <c r="BV480" s="40"/>
      <c r="BW480" s="40"/>
      <c r="BX480" s="40"/>
      <c r="BY480" s="40"/>
      <c r="BZ480" s="40"/>
      <c r="CA480" s="40"/>
      <c r="CB480" s="40"/>
      <c r="CC480" s="40"/>
      <c r="CD480" s="40"/>
      <c r="CE480" s="40"/>
      <c r="CF480" s="40"/>
      <c r="CG480" s="28"/>
      <c r="CH480" s="28"/>
      <c r="CI480" s="41"/>
      <c r="CJ480" s="27"/>
      <c r="CK480" s="27"/>
      <c r="CL480" s="27"/>
      <c r="CM480" s="27"/>
      <c r="CN480" s="27"/>
      <c r="CO480" s="27"/>
      <c r="CP480" s="27"/>
      <c r="CQ480" s="27"/>
      <c r="CR480" s="27"/>
      <c r="CS480" s="27"/>
      <c r="CT480" s="27"/>
      <c r="CU480" s="27"/>
      <c r="CV480" s="27"/>
      <c r="CW480" s="27"/>
      <c r="CX480" s="27"/>
      <c r="CY480" s="27"/>
      <c r="DW480" s="7"/>
      <c r="ED480" s="10">
        <f t="shared" ca="1" si="434"/>
        <v>28</v>
      </c>
    </row>
    <row r="481" spans="1:134" x14ac:dyDescent="0.2">
      <c r="A481" s="79"/>
      <c r="B481" s="28"/>
      <c r="C481" s="41"/>
      <c r="D481" s="40"/>
      <c r="E481" s="41"/>
      <c r="F481" s="40"/>
      <c r="M481" s="151"/>
      <c r="N481" s="151"/>
      <c r="P481" s="153"/>
      <c r="Q481" s="159"/>
      <c r="R481" s="151"/>
      <c r="S481" s="151"/>
      <c r="T481" s="28"/>
      <c r="U481" s="137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40"/>
      <c r="AV481" s="40"/>
      <c r="AW481" s="40"/>
      <c r="AX481" s="40"/>
      <c r="AY481" s="40"/>
      <c r="AZ481" s="40"/>
      <c r="BA481" s="28"/>
      <c r="BB481" s="28"/>
      <c r="BC481" s="40"/>
      <c r="BD481" s="40"/>
      <c r="BE481" s="40"/>
      <c r="BF481" s="40"/>
      <c r="BG481" s="40"/>
      <c r="BH481" s="40"/>
      <c r="BI481" s="40"/>
      <c r="BJ481" s="40"/>
      <c r="BK481" s="40"/>
      <c r="BL481" s="40"/>
      <c r="BM481" s="40"/>
      <c r="BN481" s="40"/>
      <c r="BO481" s="40"/>
      <c r="BP481" s="40"/>
      <c r="BQ481" s="40"/>
      <c r="BR481" s="40"/>
      <c r="BS481" s="40"/>
      <c r="BT481" s="40"/>
      <c r="BU481" s="40"/>
      <c r="BV481" s="40"/>
      <c r="BW481" s="40"/>
      <c r="BX481" s="40"/>
      <c r="BY481" s="40"/>
      <c r="BZ481" s="40"/>
      <c r="CA481" s="40"/>
      <c r="CB481" s="40"/>
      <c r="CC481" s="40"/>
      <c r="CD481" s="40"/>
      <c r="CE481" s="40"/>
      <c r="CF481" s="40"/>
      <c r="CG481" s="28"/>
      <c r="CH481" s="28"/>
      <c r="CI481" s="41"/>
      <c r="CJ481" s="27"/>
      <c r="CK481" s="27"/>
      <c r="CL481" s="27"/>
      <c r="CM481" s="27"/>
      <c r="CN481" s="27"/>
      <c r="CO481" s="27"/>
      <c r="CP481" s="27"/>
      <c r="CQ481" s="27"/>
      <c r="CR481" s="27"/>
      <c r="CS481" s="27"/>
      <c r="CT481" s="27"/>
      <c r="CU481" s="27"/>
      <c r="CV481" s="27"/>
      <c r="CW481" s="27"/>
      <c r="CX481" s="27"/>
      <c r="CY481" s="27"/>
      <c r="DW481" s="7"/>
      <c r="ED481" s="10">
        <f t="shared" ca="1" si="434"/>
        <v>19</v>
      </c>
    </row>
    <row r="482" spans="1:134" x14ac:dyDescent="0.2">
      <c r="A482" s="79"/>
      <c r="B482" s="28"/>
      <c r="C482" s="41"/>
      <c r="D482" s="40"/>
      <c r="E482" s="41"/>
      <c r="F482" s="40"/>
      <c r="M482" s="151"/>
      <c r="N482" s="151"/>
      <c r="P482" s="153"/>
      <c r="Q482" s="159"/>
      <c r="R482" s="151"/>
      <c r="S482" s="151"/>
      <c r="T482" s="28"/>
      <c r="U482" s="137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40"/>
      <c r="AV482" s="40"/>
      <c r="AW482" s="40"/>
      <c r="AX482" s="40"/>
      <c r="AY482" s="40"/>
      <c r="AZ482" s="40"/>
      <c r="BA482" s="28"/>
      <c r="BB482" s="28"/>
      <c r="BC482" s="40"/>
      <c r="BD482" s="40"/>
      <c r="BE482" s="40"/>
      <c r="BF482" s="40"/>
      <c r="BG482" s="40"/>
      <c r="BH482" s="40"/>
      <c r="BI482" s="40"/>
      <c r="BJ482" s="40"/>
      <c r="BK482" s="40"/>
      <c r="BL482" s="40"/>
      <c r="BM482" s="40"/>
      <c r="BN482" s="40"/>
      <c r="BO482" s="40"/>
      <c r="BP482" s="40"/>
      <c r="BQ482" s="40"/>
      <c r="BR482" s="40"/>
      <c r="BS482" s="40"/>
      <c r="BT482" s="40"/>
      <c r="BU482" s="40"/>
      <c r="BV482" s="40"/>
      <c r="BW482" s="40"/>
      <c r="BX482" s="40"/>
      <c r="BY482" s="40"/>
      <c r="BZ482" s="40"/>
      <c r="CA482" s="40"/>
      <c r="CB482" s="40"/>
      <c r="CC482" s="40"/>
      <c r="CD482" s="40"/>
      <c r="CE482" s="40"/>
      <c r="CF482" s="40"/>
      <c r="CG482" s="28"/>
      <c r="CH482" s="28"/>
      <c r="CI482" s="41"/>
      <c r="CJ482" s="27"/>
      <c r="CK482" s="27"/>
      <c r="CL482" s="27"/>
      <c r="CM482" s="27"/>
      <c r="CN482" s="27"/>
      <c r="CO482" s="27"/>
      <c r="CP482" s="27"/>
      <c r="CQ482" s="27"/>
      <c r="CR482" s="27"/>
      <c r="CS482" s="27"/>
      <c r="CT482" s="27"/>
      <c r="CU482" s="27"/>
      <c r="CV482" s="27"/>
      <c r="CW482" s="27"/>
      <c r="CX482" s="27"/>
      <c r="CY482" s="27"/>
      <c r="DW482" s="7"/>
      <c r="ED482" s="10">
        <f t="shared" ca="1" si="434"/>
        <v>29</v>
      </c>
    </row>
    <row r="483" spans="1:134" x14ac:dyDescent="0.2">
      <c r="A483" s="79"/>
      <c r="B483" s="28"/>
      <c r="C483" s="41"/>
      <c r="D483" s="40"/>
      <c r="E483" s="41"/>
      <c r="F483" s="40"/>
      <c r="M483" s="151"/>
      <c r="N483" s="151"/>
      <c r="P483" s="153"/>
      <c r="Q483" s="159"/>
      <c r="R483" s="151"/>
      <c r="S483" s="151"/>
      <c r="T483" s="28"/>
      <c r="U483" s="137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40"/>
      <c r="AV483" s="40"/>
      <c r="AW483" s="40"/>
      <c r="AX483" s="40"/>
      <c r="AY483" s="40"/>
      <c r="AZ483" s="40"/>
      <c r="BA483" s="28"/>
      <c r="BB483" s="28"/>
      <c r="BC483" s="40"/>
      <c r="BD483" s="40"/>
      <c r="BE483" s="40"/>
      <c r="BF483" s="40"/>
      <c r="BG483" s="40"/>
      <c r="BH483" s="40"/>
      <c r="BI483" s="40"/>
      <c r="BJ483" s="40"/>
      <c r="BK483" s="40"/>
      <c r="BL483" s="40"/>
      <c r="BM483" s="40"/>
      <c r="BN483" s="40"/>
      <c r="BO483" s="40"/>
      <c r="BP483" s="40"/>
      <c r="BQ483" s="40"/>
      <c r="BR483" s="40"/>
      <c r="BS483" s="40"/>
      <c r="BT483" s="40"/>
      <c r="BU483" s="40"/>
      <c r="BV483" s="40"/>
      <c r="BW483" s="40"/>
      <c r="BX483" s="40"/>
      <c r="BY483" s="40"/>
      <c r="BZ483" s="40"/>
      <c r="CA483" s="40"/>
      <c r="CB483" s="40"/>
      <c r="CC483" s="40"/>
      <c r="CD483" s="40"/>
      <c r="CE483" s="40"/>
      <c r="CF483" s="40"/>
      <c r="CG483" s="28"/>
      <c r="CH483" s="28"/>
      <c r="CI483" s="41"/>
      <c r="CJ483" s="27"/>
      <c r="CK483" s="27"/>
      <c r="CL483" s="27"/>
      <c r="CM483" s="27"/>
      <c r="CN483" s="27"/>
      <c r="CO483" s="27"/>
      <c r="CP483" s="27"/>
      <c r="CQ483" s="27"/>
      <c r="CR483" s="27"/>
      <c r="CS483" s="27"/>
      <c r="CT483" s="27"/>
      <c r="CU483" s="27"/>
      <c r="CV483" s="27"/>
      <c r="CW483" s="27"/>
      <c r="CX483" s="27"/>
      <c r="CY483" s="27"/>
      <c r="DW483" s="7"/>
      <c r="ED483" s="10">
        <f t="shared" ca="1" si="434"/>
        <v>9</v>
      </c>
    </row>
    <row r="484" spans="1:134" x14ac:dyDescent="0.2">
      <c r="A484" s="79"/>
      <c r="B484" s="28"/>
      <c r="C484" s="41"/>
      <c r="D484" s="40"/>
      <c r="E484" s="41"/>
      <c r="F484" s="40"/>
      <c r="M484" s="151"/>
      <c r="N484" s="151"/>
      <c r="P484" s="153"/>
      <c r="Q484" s="159"/>
      <c r="R484" s="151"/>
      <c r="S484" s="151"/>
      <c r="T484" s="28"/>
      <c r="U484" s="137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40"/>
      <c r="AV484" s="40"/>
      <c r="AW484" s="40"/>
      <c r="AX484" s="40"/>
      <c r="AY484" s="40"/>
      <c r="AZ484" s="40"/>
      <c r="BA484" s="28"/>
      <c r="BB484" s="28"/>
      <c r="BC484" s="40"/>
      <c r="BD484" s="40"/>
      <c r="BE484" s="40"/>
      <c r="BF484" s="40"/>
      <c r="BG484" s="40"/>
      <c r="BH484" s="40"/>
      <c r="BI484" s="40"/>
      <c r="BJ484" s="40"/>
      <c r="BK484" s="40"/>
      <c r="BL484" s="40"/>
      <c r="BM484" s="40"/>
      <c r="BN484" s="40"/>
      <c r="BO484" s="40"/>
      <c r="BP484" s="40"/>
      <c r="BQ484" s="40"/>
      <c r="BR484" s="40"/>
      <c r="BS484" s="40"/>
      <c r="BT484" s="40"/>
      <c r="BU484" s="40"/>
      <c r="BV484" s="40"/>
      <c r="BW484" s="40"/>
      <c r="BX484" s="40"/>
      <c r="BY484" s="40"/>
      <c r="BZ484" s="40"/>
      <c r="CA484" s="40"/>
      <c r="CB484" s="40"/>
      <c r="CC484" s="40"/>
      <c r="CD484" s="40"/>
      <c r="CE484" s="40"/>
      <c r="CF484" s="40"/>
      <c r="CG484" s="28"/>
      <c r="CH484" s="28"/>
      <c r="CI484" s="41"/>
      <c r="CJ484" s="27"/>
      <c r="CK484" s="27"/>
      <c r="CL484" s="27"/>
      <c r="CM484" s="27"/>
      <c r="CN484" s="27"/>
      <c r="CO484" s="27"/>
      <c r="CP484" s="27"/>
      <c r="CQ484" s="27"/>
      <c r="CR484" s="27"/>
      <c r="CS484" s="27"/>
      <c r="CT484" s="27"/>
      <c r="CU484" s="27"/>
      <c r="CV484" s="27"/>
      <c r="CW484" s="27"/>
      <c r="CX484" s="27"/>
      <c r="CY484" s="27"/>
      <c r="DW484" s="7"/>
      <c r="ED484" s="10">
        <f t="shared" ca="1" si="434"/>
        <v>8</v>
      </c>
    </row>
    <row r="485" spans="1:134" x14ac:dyDescent="0.2">
      <c r="A485" s="79"/>
      <c r="B485" s="28"/>
      <c r="C485" s="41"/>
      <c r="D485" s="40"/>
      <c r="E485" s="41"/>
      <c r="F485" s="40"/>
      <c r="M485" s="151"/>
      <c r="N485" s="151"/>
      <c r="P485" s="153"/>
      <c r="Q485" s="159"/>
      <c r="R485" s="151"/>
      <c r="S485" s="151"/>
      <c r="T485" s="28"/>
      <c r="U485" s="137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40"/>
      <c r="AV485" s="40"/>
      <c r="AW485" s="40"/>
      <c r="AX485" s="40"/>
      <c r="AY485" s="40"/>
      <c r="AZ485" s="40"/>
      <c r="BA485" s="28"/>
      <c r="BB485" s="28"/>
      <c r="BC485" s="40"/>
      <c r="BD485" s="40"/>
      <c r="BE485" s="40"/>
      <c r="BF485" s="40"/>
      <c r="BG485" s="40"/>
      <c r="BH485" s="40"/>
      <c r="BI485" s="40"/>
      <c r="BJ485" s="40"/>
      <c r="BK485" s="40"/>
      <c r="BL485" s="40"/>
      <c r="BM485" s="40"/>
      <c r="BN485" s="40"/>
      <c r="BO485" s="40"/>
      <c r="BP485" s="40"/>
      <c r="BQ485" s="40"/>
      <c r="BR485" s="40"/>
      <c r="BS485" s="40"/>
      <c r="BT485" s="40"/>
      <c r="BU485" s="40"/>
      <c r="BV485" s="40"/>
      <c r="BW485" s="40"/>
      <c r="BX485" s="40"/>
      <c r="BY485" s="40"/>
      <c r="BZ485" s="40"/>
      <c r="CA485" s="40"/>
      <c r="CB485" s="40"/>
      <c r="CC485" s="40"/>
      <c r="CD485" s="40"/>
      <c r="CE485" s="40"/>
      <c r="CF485" s="40"/>
      <c r="CG485" s="28"/>
      <c r="CH485" s="28"/>
      <c r="CI485" s="41"/>
      <c r="CJ485" s="27"/>
      <c r="CK485" s="27"/>
      <c r="CL485" s="27"/>
      <c r="CM485" s="27"/>
      <c r="CN485" s="27"/>
      <c r="CO485" s="27"/>
      <c r="CP485" s="27"/>
      <c r="CQ485" s="27"/>
      <c r="CR485" s="27"/>
      <c r="CS485" s="27"/>
      <c r="CT485" s="27"/>
      <c r="CU485" s="27"/>
      <c r="CV485" s="27"/>
      <c r="CW485" s="27"/>
      <c r="CX485" s="27"/>
      <c r="CY485" s="27"/>
      <c r="DW485" s="7"/>
      <c r="ED485" s="10">
        <f t="shared" ca="1" si="434"/>
        <v>2</v>
      </c>
    </row>
    <row r="486" spans="1:134" x14ac:dyDescent="0.2">
      <c r="A486" s="79"/>
      <c r="B486" s="28"/>
      <c r="C486" s="41"/>
      <c r="D486" s="40"/>
      <c r="E486" s="41"/>
      <c r="F486" s="40"/>
      <c r="M486" s="151"/>
      <c r="N486" s="151"/>
      <c r="P486" s="153"/>
      <c r="Q486" s="159"/>
      <c r="R486" s="151"/>
      <c r="S486" s="151"/>
      <c r="T486" s="28"/>
      <c r="U486" s="137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40"/>
      <c r="AR486" s="40"/>
      <c r="AS486" s="40"/>
      <c r="AT486" s="40"/>
      <c r="AU486" s="40"/>
      <c r="AV486" s="40"/>
      <c r="AW486" s="40"/>
      <c r="AX486" s="40"/>
      <c r="AY486" s="40"/>
      <c r="AZ486" s="40"/>
      <c r="BA486" s="28"/>
      <c r="BB486" s="28"/>
      <c r="BC486" s="40"/>
      <c r="BD486" s="40"/>
      <c r="BE486" s="40"/>
      <c r="BF486" s="40"/>
      <c r="BG486" s="40"/>
      <c r="BH486" s="40"/>
      <c r="BI486" s="40"/>
      <c r="BJ486" s="40"/>
      <c r="BK486" s="40"/>
      <c r="BL486" s="40"/>
      <c r="BM486" s="40"/>
      <c r="BN486" s="40"/>
      <c r="BO486" s="40"/>
      <c r="BP486" s="40"/>
      <c r="BQ486" s="40"/>
      <c r="BR486" s="40"/>
      <c r="BS486" s="40"/>
      <c r="BT486" s="40"/>
      <c r="BU486" s="40"/>
      <c r="BV486" s="40"/>
      <c r="BW486" s="40"/>
      <c r="BX486" s="40"/>
      <c r="BY486" s="40"/>
      <c r="BZ486" s="40"/>
      <c r="CA486" s="40"/>
      <c r="CB486" s="40"/>
      <c r="CC486" s="40"/>
      <c r="CD486" s="40"/>
      <c r="CE486" s="40"/>
      <c r="CF486" s="40"/>
      <c r="CG486" s="28"/>
      <c r="CH486" s="28"/>
      <c r="CI486" s="41"/>
      <c r="CJ486" s="27"/>
      <c r="CK486" s="27"/>
      <c r="CL486" s="27"/>
      <c r="CM486" s="27"/>
      <c r="CN486" s="27"/>
      <c r="CO486" s="27"/>
      <c r="CP486" s="27"/>
      <c r="CQ486" s="27"/>
      <c r="CR486" s="27"/>
      <c r="CS486" s="27"/>
      <c r="CT486" s="27"/>
      <c r="CU486" s="27"/>
      <c r="CV486" s="27"/>
      <c r="CW486" s="27"/>
      <c r="CX486" s="27"/>
      <c r="CY486" s="27"/>
      <c r="DW486" s="7"/>
      <c r="ED486" s="10">
        <f t="shared" ca="1" si="434"/>
        <v>35</v>
      </c>
    </row>
    <row r="487" spans="1:134" x14ac:dyDescent="0.2">
      <c r="A487" s="79"/>
      <c r="B487" s="28"/>
      <c r="C487" s="41"/>
      <c r="D487" s="40"/>
      <c r="E487" s="41"/>
      <c r="F487" s="40"/>
      <c r="M487" s="151"/>
      <c r="N487" s="151"/>
      <c r="P487" s="153"/>
      <c r="Q487" s="159"/>
      <c r="R487" s="151"/>
      <c r="S487" s="151"/>
      <c r="T487" s="28"/>
      <c r="U487" s="137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40"/>
      <c r="AV487" s="40"/>
      <c r="AW487" s="40"/>
      <c r="AX487" s="40"/>
      <c r="AY487" s="40"/>
      <c r="AZ487" s="40"/>
      <c r="BA487" s="28"/>
      <c r="BB487" s="28"/>
      <c r="BC487" s="40"/>
      <c r="BD487" s="40"/>
      <c r="BE487" s="40"/>
      <c r="BF487" s="40"/>
      <c r="BG487" s="40"/>
      <c r="BH487" s="40"/>
      <c r="BI487" s="40"/>
      <c r="BJ487" s="40"/>
      <c r="BK487" s="40"/>
      <c r="BL487" s="40"/>
      <c r="BM487" s="40"/>
      <c r="BN487" s="40"/>
      <c r="BO487" s="40"/>
      <c r="BP487" s="40"/>
      <c r="BQ487" s="40"/>
      <c r="BR487" s="40"/>
      <c r="BS487" s="40"/>
      <c r="BT487" s="40"/>
      <c r="BU487" s="40"/>
      <c r="BV487" s="40"/>
      <c r="BW487" s="40"/>
      <c r="BX487" s="40"/>
      <c r="BY487" s="40"/>
      <c r="BZ487" s="40"/>
      <c r="CA487" s="40"/>
      <c r="CB487" s="40"/>
      <c r="CC487" s="40"/>
      <c r="CD487" s="40"/>
      <c r="CE487" s="40"/>
      <c r="CF487" s="40"/>
      <c r="CG487" s="28"/>
      <c r="CH487" s="28"/>
      <c r="CI487" s="41"/>
      <c r="CJ487" s="27"/>
      <c r="CK487" s="27"/>
      <c r="CL487" s="27"/>
      <c r="CM487" s="27"/>
      <c r="CN487" s="27"/>
      <c r="CO487" s="27"/>
      <c r="CP487" s="27"/>
      <c r="CQ487" s="27"/>
      <c r="CR487" s="27"/>
      <c r="CS487" s="27"/>
      <c r="CT487" s="27"/>
      <c r="CU487" s="27"/>
      <c r="CV487" s="27"/>
      <c r="CW487" s="27"/>
      <c r="CX487" s="27"/>
      <c r="CY487" s="27"/>
      <c r="DW487" s="7"/>
      <c r="ED487" s="10">
        <f t="shared" ca="1" si="434"/>
        <v>28</v>
      </c>
    </row>
    <row r="488" spans="1:134" x14ac:dyDescent="0.2">
      <c r="A488" s="79"/>
      <c r="B488" s="28"/>
      <c r="C488" s="41"/>
      <c r="D488" s="40"/>
      <c r="E488" s="41"/>
      <c r="F488" s="40"/>
      <c r="M488" s="151"/>
      <c r="N488" s="151"/>
      <c r="P488" s="153"/>
      <c r="Q488" s="159"/>
      <c r="R488" s="151"/>
      <c r="S488" s="151"/>
      <c r="T488" s="28"/>
      <c r="U488" s="137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40"/>
      <c r="AV488" s="40"/>
      <c r="AW488" s="40"/>
      <c r="AX488" s="40"/>
      <c r="AY488" s="40"/>
      <c r="AZ488" s="40"/>
      <c r="BA488" s="28"/>
      <c r="BB488" s="28"/>
      <c r="BC488" s="40"/>
      <c r="BD488" s="40"/>
      <c r="BE488" s="40"/>
      <c r="BF488" s="40"/>
      <c r="BG488" s="40"/>
      <c r="BH488" s="40"/>
      <c r="BI488" s="40"/>
      <c r="BJ488" s="40"/>
      <c r="BK488" s="40"/>
      <c r="BL488" s="40"/>
      <c r="BM488" s="40"/>
      <c r="BN488" s="40"/>
      <c r="BO488" s="40"/>
      <c r="BP488" s="40"/>
      <c r="BQ488" s="40"/>
      <c r="BR488" s="40"/>
      <c r="BS488" s="40"/>
      <c r="BT488" s="40"/>
      <c r="BU488" s="40"/>
      <c r="BV488" s="40"/>
      <c r="BW488" s="40"/>
      <c r="BX488" s="40"/>
      <c r="BY488" s="40"/>
      <c r="BZ488" s="40"/>
      <c r="CA488" s="40"/>
      <c r="CB488" s="40"/>
      <c r="CC488" s="40"/>
      <c r="CD488" s="40"/>
      <c r="CE488" s="40"/>
      <c r="CF488" s="40"/>
      <c r="CG488" s="28"/>
      <c r="CH488" s="28"/>
      <c r="CI488" s="41"/>
      <c r="CJ488" s="27"/>
      <c r="CK488" s="27"/>
      <c r="CL488" s="27"/>
      <c r="CM488" s="27"/>
      <c r="CN488" s="27"/>
      <c r="CO488" s="27"/>
      <c r="CP488" s="27"/>
      <c r="CQ488" s="27"/>
      <c r="CR488" s="27"/>
      <c r="CS488" s="27"/>
      <c r="CT488" s="27"/>
      <c r="CU488" s="27"/>
      <c r="CV488" s="27"/>
      <c r="CW488" s="27"/>
      <c r="CX488" s="27"/>
      <c r="CY488" s="27"/>
      <c r="DW488" s="7"/>
      <c r="ED488" s="10">
        <f t="shared" ca="1" si="434"/>
        <v>7</v>
      </c>
    </row>
    <row r="489" spans="1:134" x14ac:dyDescent="0.2">
      <c r="A489" s="79"/>
      <c r="B489" s="28"/>
      <c r="C489" s="41"/>
      <c r="D489" s="40"/>
      <c r="E489" s="41"/>
      <c r="F489" s="40"/>
      <c r="M489" s="151"/>
      <c r="N489" s="151"/>
      <c r="P489" s="153"/>
      <c r="Q489" s="159"/>
      <c r="R489" s="151"/>
      <c r="S489" s="151"/>
      <c r="T489" s="28"/>
      <c r="U489" s="137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40"/>
      <c r="AV489" s="40"/>
      <c r="AW489" s="40"/>
      <c r="AX489" s="40"/>
      <c r="AY489" s="40"/>
      <c r="AZ489" s="40"/>
      <c r="BA489" s="28"/>
      <c r="BB489" s="28"/>
      <c r="BC489" s="40"/>
      <c r="BD489" s="40"/>
      <c r="BE489" s="40"/>
      <c r="BF489" s="40"/>
      <c r="BG489" s="40"/>
      <c r="BH489" s="40"/>
      <c r="BI489" s="41"/>
      <c r="BJ489" s="41"/>
      <c r="BK489" s="41"/>
      <c r="BL489" s="41"/>
      <c r="BM489" s="41"/>
      <c r="BN489" s="41"/>
      <c r="BO489" s="41"/>
      <c r="BP489" s="41"/>
      <c r="BQ489" s="41"/>
      <c r="BR489" s="40"/>
      <c r="BS489" s="40"/>
      <c r="BT489" s="40"/>
      <c r="BU489" s="41"/>
      <c r="BV489" s="41"/>
      <c r="BW489" s="41"/>
      <c r="BX489" s="41"/>
      <c r="BY489" s="41"/>
      <c r="BZ489" s="41"/>
      <c r="CA489" s="41"/>
      <c r="CB489" s="41"/>
      <c r="CC489" s="41"/>
      <c r="CD489" s="41"/>
      <c r="CE489" s="41"/>
      <c r="CF489" s="41"/>
      <c r="CG489" s="28"/>
      <c r="CH489" s="28"/>
      <c r="CI489" s="41"/>
      <c r="CJ489" s="27"/>
      <c r="CK489" s="27"/>
      <c r="CL489" s="27"/>
      <c r="CM489" s="27"/>
      <c r="CN489" s="27"/>
      <c r="CO489" s="27"/>
      <c r="CP489" s="27"/>
      <c r="CQ489" s="27"/>
      <c r="CR489" s="27"/>
      <c r="CS489" s="27"/>
      <c r="CT489" s="27"/>
      <c r="CU489" s="27"/>
      <c r="CV489" s="27"/>
      <c r="CW489" s="27"/>
      <c r="CX489" s="27"/>
      <c r="CY489" s="27"/>
      <c r="DW489" s="7"/>
      <c r="ED489" s="10">
        <f t="shared" ca="1" si="434"/>
        <v>9</v>
      </c>
    </row>
    <row r="490" spans="1:134" x14ac:dyDescent="0.2">
      <c r="A490" s="79"/>
      <c r="B490" s="28"/>
      <c r="C490" s="41"/>
      <c r="D490" s="40"/>
      <c r="E490" s="41"/>
      <c r="F490" s="40"/>
      <c r="M490" s="151"/>
      <c r="N490" s="151"/>
      <c r="P490" s="153"/>
      <c r="Q490" s="159"/>
      <c r="R490" s="151"/>
      <c r="S490" s="151"/>
      <c r="T490" s="28"/>
      <c r="U490" s="137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40"/>
      <c r="AR490" s="40"/>
      <c r="AS490" s="40"/>
      <c r="AT490" s="40"/>
      <c r="AU490" s="40"/>
      <c r="AV490" s="40"/>
      <c r="AW490" s="40"/>
      <c r="AX490" s="40"/>
      <c r="AY490" s="40"/>
      <c r="AZ490" s="40"/>
      <c r="BA490" s="28"/>
      <c r="BB490" s="28"/>
      <c r="BC490" s="40"/>
      <c r="BD490" s="40"/>
      <c r="BE490" s="40"/>
      <c r="BF490" s="40"/>
      <c r="BG490" s="40"/>
      <c r="BH490" s="40"/>
      <c r="BI490" s="41"/>
      <c r="BJ490" s="41"/>
      <c r="BK490" s="41"/>
      <c r="BL490" s="41"/>
      <c r="BM490" s="41"/>
      <c r="BN490" s="41"/>
      <c r="BO490" s="41"/>
      <c r="BP490" s="41"/>
      <c r="BQ490" s="41"/>
      <c r="BR490" s="40"/>
      <c r="BS490" s="40"/>
      <c r="BT490" s="40"/>
      <c r="BU490" s="41"/>
      <c r="BV490" s="41"/>
      <c r="BW490" s="41"/>
      <c r="BX490" s="41"/>
      <c r="BY490" s="41"/>
      <c r="BZ490" s="41"/>
      <c r="CA490" s="41"/>
      <c r="CB490" s="41"/>
      <c r="CC490" s="41"/>
      <c r="CD490" s="41"/>
      <c r="CE490" s="41"/>
      <c r="CF490" s="41"/>
      <c r="CG490" s="28"/>
      <c r="CH490" s="28"/>
      <c r="CI490" s="41"/>
      <c r="CJ490" s="27"/>
      <c r="CK490" s="27"/>
      <c r="CL490" s="27"/>
      <c r="CM490" s="27"/>
      <c r="CN490" s="27"/>
      <c r="CO490" s="27"/>
      <c r="CP490" s="27"/>
      <c r="CQ490" s="27"/>
      <c r="CR490" s="27"/>
      <c r="CS490" s="27"/>
      <c r="CT490" s="27"/>
      <c r="CU490" s="27"/>
      <c r="CV490" s="27"/>
      <c r="CW490" s="27"/>
      <c r="CX490" s="27"/>
      <c r="CY490" s="27"/>
      <c r="DW490" s="7"/>
      <c r="ED490" s="10">
        <f t="shared" ca="1" si="434"/>
        <v>5</v>
      </c>
    </row>
    <row r="491" spans="1:134" x14ac:dyDescent="0.2">
      <c r="A491" s="79"/>
      <c r="B491" s="28"/>
      <c r="C491" s="41"/>
      <c r="D491" s="40"/>
      <c r="E491" s="41"/>
      <c r="F491" s="40"/>
      <c r="M491" s="151"/>
      <c r="N491" s="151"/>
      <c r="P491" s="153"/>
      <c r="Q491" s="159"/>
      <c r="R491" s="151"/>
      <c r="S491" s="151"/>
      <c r="T491" s="28"/>
      <c r="U491" s="137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40"/>
      <c r="AV491" s="40"/>
      <c r="AW491" s="40"/>
      <c r="AX491" s="40"/>
      <c r="AY491" s="40"/>
      <c r="AZ491" s="40"/>
      <c r="BA491" s="28"/>
      <c r="BB491" s="28"/>
      <c r="BC491" s="40"/>
      <c r="BD491" s="40"/>
      <c r="BE491" s="40"/>
      <c r="BF491" s="40"/>
      <c r="BG491" s="40"/>
      <c r="BH491" s="40"/>
      <c r="BI491" s="41"/>
      <c r="BJ491" s="41"/>
      <c r="BK491" s="41"/>
      <c r="BL491" s="41"/>
      <c r="BM491" s="41"/>
      <c r="BN491" s="41"/>
      <c r="BO491" s="41"/>
      <c r="BP491" s="41"/>
      <c r="BQ491" s="41"/>
      <c r="BR491" s="40"/>
      <c r="BS491" s="40"/>
      <c r="BT491" s="40"/>
      <c r="BU491" s="41"/>
      <c r="BV491" s="41"/>
      <c r="BW491" s="41"/>
      <c r="BX491" s="41"/>
      <c r="BY491" s="41"/>
      <c r="BZ491" s="41"/>
      <c r="CA491" s="41"/>
      <c r="CB491" s="41"/>
      <c r="CC491" s="41"/>
      <c r="CD491" s="41"/>
      <c r="CE491" s="41"/>
      <c r="CF491" s="41"/>
      <c r="CG491" s="28"/>
      <c r="CH491" s="28"/>
      <c r="CI491" s="41"/>
      <c r="CJ491" s="27"/>
      <c r="CK491" s="27"/>
      <c r="CL491" s="27"/>
      <c r="CM491" s="27"/>
      <c r="CN491" s="27"/>
      <c r="CO491" s="27"/>
      <c r="CP491" s="27"/>
      <c r="CQ491" s="27"/>
      <c r="CR491" s="27"/>
      <c r="CS491" s="27"/>
      <c r="CT491" s="27"/>
      <c r="CU491" s="27"/>
      <c r="CV491" s="27"/>
      <c r="CW491" s="27"/>
      <c r="CX491" s="27"/>
      <c r="CY491" s="27"/>
      <c r="DW491" s="7"/>
      <c r="ED491" s="10">
        <f t="shared" ca="1" si="434"/>
        <v>11</v>
      </c>
    </row>
    <row r="492" spans="1:134" x14ac:dyDescent="0.2">
      <c r="A492" s="79"/>
      <c r="B492" s="28"/>
      <c r="C492" s="41"/>
      <c r="D492" s="40"/>
      <c r="E492" s="41"/>
      <c r="F492" s="40"/>
      <c r="M492" s="151"/>
      <c r="N492" s="151"/>
      <c r="P492" s="153"/>
      <c r="Q492" s="159"/>
      <c r="R492" s="151"/>
      <c r="S492" s="151"/>
      <c r="T492" s="28"/>
      <c r="U492" s="137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40"/>
      <c r="AR492" s="40"/>
      <c r="AS492" s="40"/>
      <c r="AT492" s="40"/>
      <c r="AU492" s="40"/>
      <c r="AV492" s="40"/>
      <c r="AW492" s="40"/>
      <c r="AX492" s="40"/>
      <c r="AY492" s="40"/>
      <c r="AZ492" s="40"/>
      <c r="BA492" s="28"/>
      <c r="BB492" s="28"/>
      <c r="BC492" s="40"/>
      <c r="BD492" s="40"/>
      <c r="BE492" s="40"/>
      <c r="BF492" s="40"/>
      <c r="BG492" s="40"/>
      <c r="BH492" s="40"/>
      <c r="BI492" s="41"/>
      <c r="BJ492" s="41"/>
      <c r="BK492" s="41"/>
      <c r="BL492" s="41"/>
      <c r="BM492" s="41"/>
      <c r="BN492" s="41"/>
      <c r="BO492" s="41"/>
      <c r="BP492" s="41"/>
      <c r="BQ492" s="41"/>
      <c r="BR492" s="40"/>
      <c r="BS492" s="40"/>
      <c r="BT492" s="40"/>
      <c r="BU492" s="41"/>
      <c r="BV492" s="41"/>
      <c r="BW492" s="41"/>
      <c r="BX492" s="41"/>
      <c r="BY492" s="41"/>
      <c r="BZ492" s="41"/>
      <c r="CA492" s="41"/>
      <c r="CB492" s="41"/>
      <c r="CC492" s="41"/>
      <c r="CD492" s="41"/>
      <c r="CE492" s="41"/>
      <c r="CF492" s="41"/>
      <c r="CG492" s="28"/>
      <c r="CH492" s="28"/>
      <c r="CI492" s="41"/>
      <c r="CJ492" s="27"/>
      <c r="CK492" s="27"/>
      <c r="CL492" s="27"/>
      <c r="CM492" s="27"/>
      <c r="CN492" s="27"/>
      <c r="CO492" s="27"/>
      <c r="CP492" s="27"/>
      <c r="CQ492" s="27"/>
      <c r="CR492" s="27"/>
      <c r="CS492" s="27"/>
      <c r="CT492" s="27"/>
      <c r="CU492" s="27"/>
      <c r="CV492" s="27"/>
      <c r="CW492" s="27"/>
      <c r="CX492" s="27"/>
      <c r="CY492" s="27"/>
      <c r="DW492" s="7"/>
      <c r="ED492" s="10">
        <f t="shared" ca="1" si="434"/>
        <v>1</v>
      </c>
    </row>
    <row r="493" spans="1:134" x14ac:dyDescent="0.2">
      <c r="A493" s="79"/>
      <c r="B493" s="28"/>
      <c r="C493" s="41"/>
      <c r="D493" s="40"/>
      <c r="E493" s="41"/>
      <c r="F493" s="40"/>
      <c r="M493" s="151"/>
      <c r="N493" s="151"/>
      <c r="P493" s="153"/>
      <c r="Q493" s="159"/>
      <c r="R493" s="151"/>
      <c r="S493" s="151"/>
      <c r="T493" s="28"/>
      <c r="U493" s="137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40"/>
      <c r="AV493" s="40"/>
      <c r="AW493" s="40"/>
      <c r="AX493" s="40"/>
      <c r="AY493" s="40"/>
      <c r="AZ493" s="40"/>
      <c r="BA493" s="28"/>
      <c r="BB493" s="28"/>
      <c r="BC493" s="40"/>
      <c r="BD493" s="40"/>
      <c r="BE493" s="40"/>
      <c r="BF493" s="40"/>
      <c r="BG493" s="40"/>
      <c r="BH493" s="40"/>
      <c r="BI493" s="41"/>
      <c r="BJ493" s="41"/>
      <c r="BK493" s="41"/>
      <c r="BL493" s="41"/>
      <c r="BM493" s="41"/>
      <c r="BN493" s="41"/>
      <c r="BO493" s="41"/>
      <c r="BP493" s="41"/>
      <c r="BQ493" s="41"/>
      <c r="BR493" s="40"/>
      <c r="BS493" s="40"/>
      <c r="BT493" s="40"/>
      <c r="BU493" s="41"/>
      <c r="BV493" s="41"/>
      <c r="BW493" s="41"/>
      <c r="BX493" s="41"/>
      <c r="BY493" s="41"/>
      <c r="BZ493" s="41"/>
      <c r="CA493" s="41"/>
      <c r="CB493" s="41"/>
      <c r="CC493" s="41"/>
      <c r="CD493" s="41"/>
      <c r="CE493" s="41"/>
      <c r="CF493" s="41"/>
      <c r="CG493" s="28"/>
      <c r="CH493" s="28"/>
      <c r="CI493" s="41"/>
      <c r="CJ493" s="27"/>
      <c r="CK493" s="27"/>
      <c r="CL493" s="27"/>
      <c r="CM493" s="27"/>
      <c r="CN493" s="27"/>
      <c r="CO493" s="27"/>
      <c r="CP493" s="27"/>
      <c r="CQ493" s="27"/>
      <c r="CR493" s="27"/>
      <c r="CS493" s="27"/>
      <c r="CT493" s="27"/>
      <c r="CU493" s="27"/>
      <c r="CV493" s="27"/>
      <c r="CW493" s="27"/>
      <c r="CX493" s="27"/>
      <c r="CY493" s="27"/>
      <c r="DW493" s="7"/>
      <c r="ED493" s="10">
        <f t="shared" ca="1" si="434"/>
        <v>20</v>
      </c>
    </row>
    <row r="494" spans="1:134" x14ac:dyDescent="0.2">
      <c r="A494" s="79"/>
      <c r="B494" s="28"/>
      <c r="C494" s="41"/>
      <c r="D494" s="40"/>
      <c r="E494" s="41"/>
      <c r="F494" s="40"/>
      <c r="M494" s="151"/>
      <c r="N494" s="151"/>
      <c r="P494" s="153"/>
      <c r="Q494" s="159"/>
      <c r="R494" s="151"/>
      <c r="S494" s="151"/>
      <c r="T494" s="28"/>
      <c r="U494" s="137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40"/>
      <c r="AR494" s="40"/>
      <c r="AS494" s="40"/>
      <c r="AT494" s="40"/>
      <c r="AU494" s="40"/>
      <c r="AV494" s="40"/>
      <c r="AW494" s="40"/>
      <c r="AX494" s="40"/>
      <c r="AY494" s="40"/>
      <c r="AZ494" s="40"/>
      <c r="BA494" s="28"/>
      <c r="BB494" s="28"/>
      <c r="BC494" s="40"/>
      <c r="BD494" s="40"/>
      <c r="BE494" s="40"/>
      <c r="BF494" s="40"/>
      <c r="BG494" s="40"/>
      <c r="BH494" s="40"/>
      <c r="BI494" s="40"/>
      <c r="BJ494" s="40"/>
      <c r="BK494" s="40"/>
      <c r="BL494" s="40"/>
      <c r="BM494" s="40"/>
      <c r="BN494" s="40"/>
      <c r="BO494" s="40"/>
      <c r="BP494" s="40"/>
      <c r="BQ494" s="40"/>
      <c r="BR494" s="40"/>
      <c r="BS494" s="40"/>
      <c r="BT494" s="40"/>
      <c r="BU494" s="40"/>
      <c r="BV494" s="40"/>
      <c r="BW494" s="40"/>
      <c r="BX494" s="40"/>
      <c r="BY494" s="40"/>
      <c r="BZ494" s="40"/>
      <c r="CA494" s="40"/>
      <c r="CB494" s="40"/>
      <c r="CC494" s="40"/>
      <c r="CD494" s="40"/>
      <c r="CE494" s="40"/>
      <c r="CF494" s="40"/>
      <c r="CG494" s="28"/>
      <c r="CH494" s="28"/>
      <c r="CI494" s="41"/>
      <c r="CJ494" s="27"/>
      <c r="CK494" s="27"/>
      <c r="CL494" s="27"/>
      <c r="CM494" s="27"/>
      <c r="CN494" s="27"/>
      <c r="CO494" s="27"/>
      <c r="CP494" s="27"/>
      <c r="CQ494" s="27"/>
      <c r="CR494" s="27"/>
      <c r="CS494" s="27"/>
      <c r="CT494" s="27"/>
      <c r="CU494" s="27"/>
      <c r="CV494" s="27"/>
      <c r="CW494" s="27"/>
      <c r="CX494" s="27"/>
      <c r="CY494" s="27"/>
      <c r="DW494" s="7"/>
      <c r="ED494" s="10">
        <f t="shared" ca="1" si="434"/>
        <v>8</v>
      </c>
    </row>
    <row r="495" spans="1:134" x14ac:dyDescent="0.2">
      <c r="A495" s="79"/>
      <c r="B495" s="28"/>
      <c r="C495" s="41"/>
      <c r="D495" s="40"/>
      <c r="E495" s="41"/>
      <c r="F495" s="40"/>
      <c r="M495" s="151"/>
      <c r="N495" s="151"/>
      <c r="P495" s="153"/>
      <c r="Q495" s="159"/>
      <c r="R495" s="151"/>
      <c r="S495" s="151"/>
      <c r="T495" s="28"/>
      <c r="U495" s="137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40"/>
      <c r="AR495" s="40"/>
      <c r="AS495" s="40"/>
      <c r="AT495" s="40"/>
      <c r="AU495" s="40"/>
      <c r="AV495" s="40"/>
      <c r="AW495" s="40"/>
      <c r="AX495" s="40"/>
      <c r="AY495" s="40"/>
      <c r="AZ495" s="40"/>
      <c r="BA495" s="28"/>
      <c r="BB495" s="28"/>
      <c r="BC495" s="40"/>
      <c r="BD495" s="40"/>
      <c r="BE495" s="40"/>
      <c r="BF495" s="40"/>
      <c r="BG495" s="40"/>
      <c r="BH495" s="40"/>
      <c r="BI495" s="40"/>
      <c r="BJ495" s="40"/>
      <c r="BK495" s="40"/>
      <c r="BL495" s="40"/>
      <c r="BM495" s="40"/>
      <c r="BN495" s="40"/>
      <c r="BO495" s="40"/>
      <c r="BP495" s="40"/>
      <c r="BQ495" s="40"/>
      <c r="BR495" s="40"/>
      <c r="BS495" s="40"/>
      <c r="BT495" s="40"/>
      <c r="BU495" s="40"/>
      <c r="BV495" s="40"/>
      <c r="BW495" s="40"/>
      <c r="BX495" s="40"/>
      <c r="BY495" s="40"/>
      <c r="BZ495" s="40"/>
      <c r="CA495" s="40"/>
      <c r="CB495" s="40"/>
      <c r="CC495" s="40"/>
      <c r="CD495" s="40"/>
      <c r="CE495" s="40"/>
      <c r="CF495" s="40"/>
      <c r="CG495" s="28"/>
      <c r="CH495" s="28"/>
      <c r="CI495" s="41"/>
      <c r="CJ495" s="27"/>
      <c r="CK495" s="27"/>
      <c r="CL495" s="27"/>
      <c r="CM495" s="27"/>
      <c r="CN495" s="27"/>
      <c r="CO495" s="27"/>
      <c r="CP495" s="27"/>
      <c r="CQ495" s="27"/>
      <c r="CR495" s="27"/>
      <c r="CS495" s="27"/>
      <c r="CT495" s="27"/>
      <c r="CU495" s="27"/>
      <c r="CV495" s="27"/>
      <c r="CW495" s="27"/>
      <c r="CX495" s="27"/>
      <c r="CY495" s="27"/>
      <c r="DW495" s="7"/>
      <c r="ED495" s="10">
        <f t="shared" ca="1" si="434"/>
        <v>29</v>
      </c>
    </row>
    <row r="496" spans="1:134" x14ac:dyDescent="0.2">
      <c r="A496" s="79"/>
      <c r="B496" s="28"/>
      <c r="C496" s="41"/>
      <c r="D496" s="40"/>
      <c r="E496" s="41"/>
      <c r="F496" s="40"/>
      <c r="M496" s="151"/>
      <c r="N496" s="151"/>
      <c r="P496" s="153"/>
      <c r="Q496" s="159"/>
      <c r="R496" s="151"/>
      <c r="S496" s="151"/>
      <c r="T496" s="28"/>
      <c r="U496" s="137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40"/>
      <c r="AV496" s="40"/>
      <c r="AW496" s="40"/>
      <c r="AX496" s="40"/>
      <c r="AY496" s="40"/>
      <c r="AZ496" s="40"/>
      <c r="BA496" s="28"/>
      <c r="BB496" s="28"/>
      <c r="BC496" s="40"/>
      <c r="BD496" s="40"/>
      <c r="BE496" s="40"/>
      <c r="BF496" s="40"/>
      <c r="BG496" s="40"/>
      <c r="BH496" s="40"/>
      <c r="BI496" s="40"/>
      <c r="BJ496" s="40"/>
      <c r="BK496" s="40"/>
      <c r="BL496" s="40"/>
      <c r="BM496" s="40"/>
      <c r="BN496" s="40"/>
      <c r="BO496" s="40"/>
      <c r="BP496" s="40"/>
      <c r="BQ496" s="40"/>
      <c r="BR496" s="40"/>
      <c r="BS496" s="40"/>
      <c r="BT496" s="40"/>
      <c r="BU496" s="40"/>
      <c r="BV496" s="40"/>
      <c r="BW496" s="40"/>
      <c r="BX496" s="40"/>
      <c r="BY496" s="40"/>
      <c r="BZ496" s="40"/>
      <c r="CA496" s="40"/>
      <c r="CB496" s="40"/>
      <c r="CC496" s="40"/>
      <c r="CD496" s="40"/>
      <c r="CE496" s="40"/>
      <c r="CF496" s="40"/>
      <c r="CG496" s="28"/>
      <c r="CH496" s="28"/>
      <c r="CI496" s="41"/>
      <c r="CJ496" s="27"/>
      <c r="CK496" s="27"/>
      <c r="CL496" s="27"/>
      <c r="CM496" s="27"/>
      <c r="CN496" s="27"/>
      <c r="CO496" s="27"/>
      <c r="CP496" s="27"/>
      <c r="CQ496" s="27"/>
      <c r="CR496" s="27"/>
      <c r="CS496" s="27"/>
      <c r="CT496" s="27"/>
      <c r="CU496" s="27"/>
      <c r="CV496" s="27"/>
      <c r="CW496" s="27"/>
      <c r="CX496" s="27"/>
      <c r="CY496" s="27"/>
      <c r="DW496" s="7"/>
      <c r="ED496" s="10">
        <f t="shared" ca="1" si="434"/>
        <v>3</v>
      </c>
    </row>
    <row r="497" spans="1:134" x14ac:dyDescent="0.2">
      <c r="A497" s="79"/>
      <c r="B497" s="28"/>
      <c r="C497" s="41"/>
      <c r="D497" s="40"/>
      <c r="E497" s="41"/>
      <c r="F497" s="40"/>
      <c r="M497" s="151"/>
      <c r="N497" s="151"/>
      <c r="P497" s="153"/>
      <c r="Q497" s="159"/>
      <c r="R497" s="151"/>
      <c r="S497" s="151"/>
      <c r="T497" s="28"/>
      <c r="U497" s="137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40"/>
      <c r="AV497" s="40"/>
      <c r="AW497" s="40"/>
      <c r="AX497" s="40"/>
      <c r="AY497" s="40"/>
      <c r="AZ497" s="40"/>
      <c r="BA497" s="28"/>
      <c r="BB497" s="28"/>
      <c r="BC497" s="40"/>
      <c r="BD497" s="40"/>
      <c r="BE497" s="40"/>
      <c r="BF497" s="40"/>
      <c r="BG497" s="40"/>
      <c r="BH497" s="40"/>
      <c r="BI497" s="40"/>
      <c r="BJ497" s="40"/>
      <c r="BK497" s="40"/>
      <c r="BL497" s="40"/>
      <c r="BM497" s="40"/>
      <c r="BN497" s="40"/>
      <c r="BO497" s="40"/>
      <c r="BP497" s="40"/>
      <c r="BQ497" s="40"/>
      <c r="BR497" s="40"/>
      <c r="BS497" s="40"/>
      <c r="BT497" s="40"/>
      <c r="BU497" s="40"/>
      <c r="BV497" s="40"/>
      <c r="BW497" s="40"/>
      <c r="BX497" s="40"/>
      <c r="BY497" s="40"/>
      <c r="BZ497" s="40"/>
      <c r="CA497" s="40"/>
      <c r="CB497" s="40"/>
      <c r="CC497" s="40"/>
      <c r="CD497" s="40"/>
      <c r="CE497" s="40"/>
      <c r="CF497" s="40"/>
      <c r="CG497" s="28"/>
      <c r="CH497" s="28"/>
      <c r="CI497" s="41"/>
      <c r="CJ497" s="27"/>
      <c r="CK497" s="27"/>
      <c r="CL497" s="27"/>
      <c r="CM497" s="27"/>
      <c r="CN497" s="27"/>
      <c r="CO497" s="27"/>
      <c r="CP497" s="27"/>
      <c r="CQ497" s="27"/>
      <c r="CR497" s="27"/>
      <c r="CS497" s="27"/>
      <c r="CT497" s="27"/>
      <c r="CU497" s="27"/>
      <c r="CV497" s="27"/>
      <c r="CW497" s="27"/>
      <c r="CX497" s="27"/>
      <c r="CY497" s="27"/>
      <c r="DW497" s="7"/>
      <c r="ED497" s="10">
        <f t="shared" ca="1" si="434"/>
        <v>21</v>
      </c>
    </row>
    <row r="498" spans="1:134" x14ac:dyDescent="0.2">
      <c r="A498" s="79"/>
      <c r="B498" s="28"/>
      <c r="C498" s="41"/>
      <c r="D498" s="40"/>
      <c r="E498" s="41"/>
      <c r="F498" s="40"/>
      <c r="M498" s="151"/>
      <c r="N498" s="151"/>
      <c r="P498" s="153"/>
      <c r="Q498" s="159"/>
      <c r="R498" s="151"/>
      <c r="S498" s="151"/>
      <c r="T498" s="28"/>
      <c r="U498" s="137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40"/>
      <c r="AV498" s="40"/>
      <c r="AW498" s="40"/>
      <c r="AX498" s="40"/>
      <c r="AY498" s="40"/>
      <c r="AZ498" s="40"/>
      <c r="BA498" s="28"/>
      <c r="BB498" s="28"/>
      <c r="BC498" s="40"/>
      <c r="BD498" s="40"/>
      <c r="BE498" s="40"/>
      <c r="BF498" s="40"/>
      <c r="BG498" s="40"/>
      <c r="BH498" s="40"/>
      <c r="BI498" s="40"/>
      <c r="BJ498" s="40"/>
      <c r="BK498" s="40"/>
      <c r="BL498" s="40"/>
      <c r="BM498" s="40"/>
      <c r="BN498" s="40"/>
      <c r="BO498" s="40"/>
      <c r="BP498" s="40"/>
      <c r="BQ498" s="40"/>
      <c r="BR498" s="40"/>
      <c r="BS498" s="40"/>
      <c r="BT498" s="40"/>
      <c r="BU498" s="40"/>
      <c r="BV498" s="40"/>
      <c r="BW498" s="40"/>
      <c r="BX498" s="40"/>
      <c r="BY498" s="40"/>
      <c r="BZ498" s="40"/>
      <c r="CA498" s="40"/>
      <c r="CB498" s="40"/>
      <c r="CC498" s="40"/>
      <c r="CD498" s="40"/>
      <c r="CE498" s="40"/>
      <c r="CF498" s="40"/>
      <c r="CG498" s="28"/>
      <c r="CH498" s="28"/>
      <c r="CI498" s="41"/>
      <c r="CJ498" s="27"/>
      <c r="CK498" s="27"/>
      <c r="CL498" s="27"/>
      <c r="CM498" s="27"/>
      <c r="CN498" s="27"/>
      <c r="CO498" s="27"/>
      <c r="CP498" s="27"/>
      <c r="CQ498" s="27"/>
      <c r="CR498" s="27"/>
      <c r="CS498" s="27"/>
      <c r="CT498" s="27"/>
      <c r="CU498" s="27"/>
      <c r="CV498" s="27"/>
      <c r="CW498" s="27"/>
      <c r="CX498" s="27"/>
      <c r="CY498" s="27"/>
      <c r="DW498" s="7"/>
      <c r="ED498" s="10">
        <f t="shared" ca="1" si="434"/>
        <v>19</v>
      </c>
    </row>
    <row r="499" spans="1:134" x14ac:dyDescent="0.2">
      <c r="A499" s="79"/>
      <c r="B499" s="28"/>
      <c r="C499" s="41"/>
      <c r="D499" s="40"/>
      <c r="E499" s="41"/>
      <c r="F499" s="40"/>
      <c r="M499" s="151"/>
      <c r="N499" s="151"/>
      <c r="P499" s="153"/>
      <c r="Q499" s="159"/>
      <c r="R499" s="151"/>
      <c r="S499" s="151"/>
      <c r="T499" s="28"/>
      <c r="U499" s="137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40"/>
      <c r="AR499" s="40"/>
      <c r="AS499" s="40"/>
      <c r="AT499" s="40"/>
      <c r="AU499" s="40"/>
      <c r="AV499" s="40"/>
      <c r="AW499" s="40"/>
      <c r="AX499" s="40"/>
      <c r="AY499" s="40"/>
      <c r="AZ499" s="40"/>
      <c r="BA499" s="28"/>
      <c r="BB499" s="28"/>
      <c r="BC499" s="40"/>
      <c r="BD499" s="40"/>
      <c r="BE499" s="40"/>
      <c r="BF499" s="40"/>
      <c r="BG499" s="40"/>
      <c r="BH499" s="40"/>
      <c r="BI499" s="40"/>
      <c r="BJ499" s="40"/>
      <c r="BK499" s="40"/>
      <c r="BL499" s="40"/>
      <c r="BM499" s="40"/>
      <c r="BN499" s="40"/>
      <c r="BO499" s="40"/>
      <c r="BP499" s="40"/>
      <c r="BQ499" s="40"/>
      <c r="BR499" s="40"/>
      <c r="BS499" s="40"/>
      <c r="BT499" s="40"/>
      <c r="BU499" s="40"/>
      <c r="BV499" s="40"/>
      <c r="BW499" s="40"/>
      <c r="BX499" s="40"/>
      <c r="BY499" s="40"/>
      <c r="BZ499" s="40"/>
      <c r="CA499" s="40"/>
      <c r="CB499" s="40"/>
      <c r="CC499" s="40"/>
      <c r="CD499" s="40"/>
      <c r="CE499" s="40"/>
      <c r="CF499" s="40"/>
      <c r="CG499" s="28"/>
      <c r="CH499" s="28"/>
      <c r="CI499" s="41"/>
      <c r="CJ499" s="27"/>
      <c r="CK499" s="27"/>
      <c r="CL499" s="27"/>
      <c r="CM499" s="27"/>
      <c r="CN499" s="27"/>
      <c r="CO499" s="27"/>
      <c r="CP499" s="27"/>
      <c r="CQ499" s="27"/>
      <c r="CR499" s="27"/>
      <c r="CS499" s="27"/>
      <c r="CT499" s="27"/>
      <c r="CU499" s="27"/>
      <c r="CV499" s="27"/>
      <c r="CW499" s="27"/>
      <c r="CX499" s="27"/>
      <c r="CY499" s="27"/>
      <c r="DW499" s="7"/>
      <c r="ED499" s="10">
        <f t="shared" ca="1" si="434"/>
        <v>36</v>
      </c>
    </row>
    <row r="500" spans="1:134" x14ac:dyDescent="0.2">
      <c r="A500" s="79"/>
      <c r="B500" s="28"/>
      <c r="C500" s="41"/>
      <c r="D500" s="40"/>
      <c r="E500" s="41"/>
      <c r="F500" s="40"/>
      <c r="M500" s="151"/>
      <c r="N500" s="151"/>
      <c r="P500" s="153"/>
      <c r="Q500" s="159"/>
      <c r="R500" s="151"/>
      <c r="S500" s="151"/>
      <c r="T500" s="28"/>
      <c r="U500" s="137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40"/>
      <c r="AR500" s="40"/>
      <c r="AS500" s="40"/>
      <c r="AT500" s="40"/>
      <c r="AU500" s="40"/>
      <c r="AV500" s="40"/>
      <c r="AW500" s="40"/>
      <c r="AX500" s="40"/>
      <c r="AY500" s="40"/>
      <c r="AZ500" s="40"/>
      <c r="BA500" s="28"/>
      <c r="BB500" s="28"/>
      <c r="BC500" s="40"/>
      <c r="BD500" s="40"/>
      <c r="BE500" s="40"/>
      <c r="BF500" s="40"/>
      <c r="BG500" s="40"/>
      <c r="BH500" s="40"/>
      <c r="BI500" s="40"/>
      <c r="BJ500" s="40"/>
      <c r="BK500" s="40"/>
      <c r="BL500" s="40"/>
      <c r="BM500" s="40"/>
      <c r="BN500" s="40"/>
      <c r="BO500" s="40"/>
      <c r="BP500" s="40"/>
      <c r="BQ500" s="40"/>
      <c r="BR500" s="40"/>
      <c r="BS500" s="40"/>
      <c r="BT500" s="40"/>
      <c r="BU500" s="40"/>
      <c r="BV500" s="40"/>
      <c r="BW500" s="40"/>
      <c r="BX500" s="40"/>
      <c r="BY500" s="40"/>
      <c r="BZ500" s="40"/>
      <c r="CA500" s="40"/>
      <c r="CB500" s="40"/>
      <c r="CC500" s="40"/>
      <c r="CD500" s="40"/>
      <c r="CE500" s="40"/>
      <c r="CF500" s="40"/>
      <c r="CG500" s="28"/>
      <c r="CH500" s="28"/>
      <c r="CI500" s="41"/>
      <c r="CJ500" s="27"/>
      <c r="CK500" s="27"/>
      <c r="CL500" s="27"/>
      <c r="CM500" s="27"/>
      <c r="CN500" s="27"/>
      <c r="CO500" s="27"/>
      <c r="CP500" s="27"/>
      <c r="CQ500" s="27"/>
      <c r="CR500" s="27"/>
      <c r="CS500" s="27"/>
      <c r="CT500" s="27"/>
      <c r="CU500" s="27"/>
      <c r="CV500" s="27"/>
      <c r="CW500" s="27"/>
      <c r="CX500" s="27"/>
      <c r="CY500" s="27"/>
      <c r="CZ500" s="70"/>
      <c r="DA500" s="40"/>
      <c r="DB500" s="43"/>
      <c r="DC500" s="43"/>
      <c r="DD500" s="43"/>
      <c r="DE500" s="87"/>
      <c r="DF500" s="70"/>
      <c r="DW500" s="7"/>
      <c r="ED500" s="10">
        <f t="shared" ca="1" si="434"/>
        <v>26</v>
      </c>
    </row>
    <row r="501" spans="1:134" x14ac:dyDescent="0.2">
      <c r="A501" s="79"/>
      <c r="B501" s="28"/>
      <c r="C501" s="41"/>
      <c r="D501" s="40"/>
      <c r="E501" s="41"/>
      <c r="F501" s="40"/>
      <c r="M501" s="151"/>
      <c r="N501" s="151"/>
      <c r="P501" s="153"/>
      <c r="Q501" s="159"/>
      <c r="R501" s="151"/>
      <c r="S501" s="151"/>
      <c r="T501" s="28"/>
      <c r="U501" s="137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40"/>
      <c r="AR501" s="40"/>
      <c r="AS501" s="40"/>
      <c r="AT501" s="40"/>
      <c r="AU501" s="40"/>
      <c r="AV501" s="40"/>
      <c r="AW501" s="40"/>
      <c r="AX501" s="40"/>
      <c r="AY501" s="40"/>
      <c r="AZ501" s="40"/>
      <c r="BA501" s="28"/>
      <c r="BB501" s="28"/>
      <c r="BC501" s="40"/>
      <c r="BD501" s="40"/>
      <c r="BE501" s="40"/>
      <c r="BF501" s="40"/>
      <c r="BG501" s="40"/>
      <c r="BH501" s="40"/>
      <c r="BI501" s="40"/>
      <c r="BJ501" s="40"/>
      <c r="BK501" s="40"/>
      <c r="BL501" s="40"/>
      <c r="BM501" s="40"/>
      <c r="BN501" s="40"/>
      <c r="BO501" s="40"/>
      <c r="BP501" s="40"/>
      <c r="BQ501" s="40"/>
      <c r="BR501" s="40"/>
      <c r="BS501" s="40"/>
      <c r="BT501" s="40"/>
      <c r="BU501" s="40"/>
      <c r="BV501" s="40"/>
      <c r="BW501" s="40"/>
      <c r="BX501" s="40"/>
      <c r="BY501" s="40"/>
      <c r="BZ501" s="40"/>
      <c r="CA501" s="40"/>
      <c r="CB501" s="40"/>
      <c r="CC501" s="40"/>
      <c r="CD501" s="40"/>
      <c r="CE501" s="40"/>
      <c r="CF501" s="40"/>
      <c r="CG501" s="28"/>
      <c r="CH501" s="28"/>
      <c r="CI501" s="41"/>
      <c r="CJ501" s="27"/>
      <c r="CK501" s="27"/>
      <c r="CL501" s="27"/>
      <c r="CM501" s="27"/>
      <c r="CN501" s="27"/>
      <c r="CO501" s="27"/>
      <c r="CP501" s="27"/>
      <c r="CQ501" s="27"/>
      <c r="CR501" s="27"/>
      <c r="CS501" s="27"/>
      <c r="CT501" s="27"/>
      <c r="CU501" s="27"/>
      <c r="CV501" s="27"/>
      <c r="CW501" s="27"/>
      <c r="CX501" s="27"/>
      <c r="CY501" s="27"/>
      <c r="CZ501" s="70"/>
      <c r="DA501" s="40"/>
      <c r="DB501" s="43"/>
      <c r="DC501" s="43"/>
      <c r="DD501" s="43"/>
      <c r="DE501" s="87"/>
      <c r="DF501" s="70"/>
      <c r="DW501" s="7"/>
      <c r="ED501" s="10">
        <f t="shared" ca="1" si="434"/>
        <v>3</v>
      </c>
    </row>
    <row r="502" spans="1:134" x14ac:dyDescent="0.2">
      <c r="A502" s="79"/>
      <c r="B502" s="28"/>
      <c r="C502" s="41"/>
      <c r="D502" s="40"/>
      <c r="E502" s="41"/>
      <c r="F502" s="40"/>
      <c r="M502" s="151"/>
      <c r="N502" s="151"/>
      <c r="P502" s="153"/>
      <c r="Q502" s="159"/>
      <c r="R502" s="151"/>
      <c r="S502" s="151"/>
      <c r="T502" s="28"/>
      <c r="U502" s="137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40"/>
      <c r="AV502" s="40"/>
      <c r="AW502" s="40"/>
      <c r="AX502" s="40"/>
      <c r="AY502" s="40"/>
      <c r="AZ502" s="40"/>
      <c r="BA502" s="28"/>
      <c r="BB502" s="28"/>
      <c r="BC502" s="40"/>
      <c r="BD502" s="40"/>
      <c r="BE502" s="40"/>
      <c r="BF502" s="40"/>
      <c r="BG502" s="40"/>
      <c r="BH502" s="40"/>
      <c r="BI502" s="40"/>
      <c r="BJ502" s="40"/>
      <c r="BK502" s="40"/>
      <c r="BL502" s="40"/>
      <c r="BM502" s="40"/>
      <c r="BN502" s="40"/>
      <c r="BO502" s="40"/>
      <c r="BP502" s="40"/>
      <c r="BQ502" s="40"/>
      <c r="BR502" s="40"/>
      <c r="BS502" s="40"/>
      <c r="BT502" s="40"/>
      <c r="BU502" s="40"/>
      <c r="BV502" s="40"/>
      <c r="BW502" s="40"/>
      <c r="BX502" s="40"/>
      <c r="BY502" s="40"/>
      <c r="BZ502" s="40"/>
      <c r="CA502" s="40"/>
      <c r="CB502" s="40"/>
      <c r="CC502" s="40"/>
      <c r="CD502" s="40"/>
      <c r="CE502" s="40"/>
      <c r="CF502" s="40"/>
      <c r="CG502" s="28"/>
      <c r="CH502" s="28"/>
      <c r="CI502" s="41"/>
      <c r="CJ502" s="27"/>
      <c r="CK502" s="27"/>
      <c r="CL502" s="27"/>
      <c r="CM502" s="27"/>
      <c r="CN502" s="27"/>
      <c r="CO502" s="27"/>
      <c r="CP502" s="27"/>
      <c r="CQ502" s="27"/>
      <c r="CR502" s="27"/>
      <c r="CS502" s="27"/>
      <c r="CT502" s="27"/>
      <c r="CU502" s="27"/>
      <c r="CV502" s="27"/>
      <c r="CW502" s="27"/>
      <c r="CX502" s="27"/>
      <c r="CY502" s="27"/>
      <c r="CZ502" s="70"/>
      <c r="DA502" s="70"/>
      <c r="DB502" s="70"/>
      <c r="DC502" s="70"/>
      <c r="DD502" s="70"/>
      <c r="DE502" s="87"/>
      <c r="DF502" s="70"/>
      <c r="DW502" s="7"/>
      <c r="ED502" s="10">
        <f t="shared" ca="1" si="434"/>
        <v>9</v>
      </c>
    </row>
    <row r="503" spans="1:134" x14ac:dyDescent="0.2">
      <c r="A503" s="79"/>
      <c r="B503" s="28"/>
      <c r="C503" s="41"/>
      <c r="D503" s="40"/>
      <c r="E503" s="41"/>
      <c r="F503" s="40"/>
      <c r="M503" s="151"/>
      <c r="N503" s="151"/>
      <c r="P503" s="153"/>
      <c r="Q503" s="159"/>
      <c r="R503" s="151"/>
      <c r="S503" s="151"/>
      <c r="T503" s="28"/>
      <c r="U503" s="137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40"/>
      <c r="AV503" s="40"/>
      <c r="AW503" s="40"/>
      <c r="AX503" s="40"/>
      <c r="AY503" s="40"/>
      <c r="AZ503" s="40"/>
      <c r="BA503" s="28"/>
      <c r="BB503" s="28"/>
      <c r="BC503" s="40"/>
      <c r="BD503" s="40"/>
      <c r="BE503" s="40"/>
      <c r="BF503" s="40"/>
      <c r="BG503" s="40"/>
      <c r="BH503" s="40"/>
      <c r="BI503" s="40"/>
      <c r="BJ503" s="40"/>
      <c r="BK503" s="40"/>
      <c r="BL503" s="40"/>
      <c r="BM503" s="40"/>
      <c r="BN503" s="40"/>
      <c r="BO503" s="40"/>
      <c r="BP503" s="40"/>
      <c r="BQ503" s="40"/>
      <c r="BR503" s="40"/>
      <c r="BS503" s="40"/>
      <c r="BT503" s="40"/>
      <c r="BU503" s="40"/>
      <c r="BV503" s="40"/>
      <c r="BW503" s="40"/>
      <c r="BX503" s="40"/>
      <c r="BY503" s="40"/>
      <c r="BZ503" s="40"/>
      <c r="CA503" s="40"/>
      <c r="CB503" s="40"/>
      <c r="CC503" s="40"/>
      <c r="CD503" s="40"/>
      <c r="CE503" s="40"/>
      <c r="CF503" s="40"/>
      <c r="CG503" s="28"/>
      <c r="CH503" s="28"/>
      <c r="CI503" s="41"/>
      <c r="CJ503" s="27"/>
      <c r="CK503" s="27"/>
      <c r="CL503" s="27"/>
      <c r="CM503" s="27"/>
      <c r="CN503" s="27"/>
      <c r="CO503" s="27"/>
      <c r="CP503" s="27"/>
      <c r="CQ503" s="27"/>
      <c r="CR503" s="27"/>
      <c r="CS503" s="27"/>
      <c r="CT503" s="27"/>
      <c r="CU503" s="27"/>
      <c r="CV503" s="27"/>
      <c r="CW503" s="27"/>
      <c r="CX503" s="27"/>
      <c r="CY503" s="27"/>
      <c r="CZ503" s="59"/>
      <c r="DA503" s="70"/>
      <c r="DB503" s="70"/>
      <c r="DC503" s="70"/>
      <c r="DD503" s="70"/>
      <c r="DE503" s="88"/>
      <c r="DF503" s="59"/>
      <c r="DW503" s="7"/>
      <c r="ED503" s="10">
        <f t="shared" ca="1" si="434"/>
        <v>1</v>
      </c>
    </row>
    <row r="504" spans="1:134" x14ac:dyDescent="0.2">
      <c r="A504" s="79"/>
      <c r="B504" s="28"/>
      <c r="C504" s="41"/>
      <c r="D504" s="40"/>
      <c r="E504" s="41"/>
      <c r="F504" s="40"/>
      <c r="M504" s="151"/>
      <c r="N504" s="151"/>
      <c r="P504" s="153"/>
      <c r="Q504" s="159"/>
      <c r="R504" s="151"/>
      <c r="S504" s="151"/>
      <c r="T504" s="28"/>
      <c r="U504" s="137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40"/>
      <c r="AV504" s="40"/>
      <c r="AW504" s="40"/>
      <c r="AX504" s="40"/>
      <c r="AY504" s="40"/>
      <c r="AZ504" s="40"/>
      <c r="BA504" s="28"/>
      <c r="BB504" s="28"/>
      <c r="BC504" s="40"/>
      <c r="BD504" s="40"/>
      <c r="BE504" s="40"/>
      <c r="BF504" s="40"/>
      <c r="BG504" s="40"/>
      <c r="BH504" s="40"/>
      <c r="BI504" s="40"/>
      <c r="BJ504" s="40"/>
      <c r="BK504" s="40"/>
      <c r="BL504" s="40"/>
      <c r="BM504" s="40"/>
      <c r="BN504" s="40"/>
      <c r="BO504" s="40"/>
      <c r="BP504" s="40"/>
      <c r="BQ504" s="40"/>
      <c r="BR504" s="40"/>
      <c r="BS504" s="40"/>
      <c r="BT504" s="40"/>
      <c r="BU504" s="40"/>
      <c r="BV504" s="40"/>
      <c r="BW504" s="40"/>
      <c r="BX504" s="40"/>
      <c r="BY504" s="40"/>
      <c r="BZ504" s="40"/>
      <c r="CA504" s="40"/>
      <c r="CB504" s="40"/>
      <c r="CC504" s="40"/>
      <c r="CD504" s="40"/>
      <c r="CE504" s="40"/>
      <c r="CF504" s="40"/>
      <c r="CG504" s="28"/>
      <c r="CH504" s="28"/>
      <c r="CI504" s="41"/>
      <c r="CJ504" s="27"/>
      <c r="CK504" s="27"/>
      <c r="CL504" s="27"/>
      <c r="CM504" s="27"/>
      <c r="CN504" s="27"/>
      <c r="CO504" s="27"/>
      <c r="CP504" s="27"/>
      <c r="CQ504" s="27"/>
      <c r="CR504" s="27"/>
      <c r="CS504" s="27"/>
      <c r="CT504" s="27"/>
      <c r="CU504" s="27"/>
      <c r="CV504" s="27"/>
      <c r="CW504" s="27"/>
      <c r="CX504" s="27"/>
      <c r="CY504" s="27"/>
      <c r="CZ504" s="68"/>
      <c r="DA504" s="70"/>
      <c r="DB504" s="70"/>
      <c r="DC504" s="70"/>
      <c r="DD504" s="70"/>
      <c r="DE504" s="86"/>
      <c r="DF504"/>
      <c r="DW504" s="7"/>
      <c r="ED504" s="10">
        <f t="shared" ca="1" si="434"/>
        <v>2</v>
      </c>
    </row>
    <row r="505" spans="1:134" x14ac:dyDescent="0.2">
      <c r="A505" s="79"/>
      <c r="B505" s="28"/>
      <c r="C505" s="41"/>
      <c r="D505" s="40"/>
      <c r="E505" s="41"/>
      <c r="F505" s="40"/>
      <c r="M505" s="151"/>
      <c r="N505" s="151"/>
      <c r="P505" s="153"/>
      <c r="Q505" s="159"/>
      <c r="R505" s="151"/>
      <c r="S505" s="151"/>
      <c r="T505" s="28"/>
      <c r="U505" s="137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40"/>
      <c r="AR505" s="40"/>
      <c r="AS505" s="40"/>
      <c r="AT505" s="40"/>
      <c r="AU505" s="40"/>
      <c r="AV505" s="40"/>
      <c r="AW505" s="40"/>
      <c r="AX505" s="40"/>
      <c r="AY505" s="40"/>
      <c r="AZ505" s="40"/>
      <c r="BA505" s="28"/>
      <c r="BB505" s="28"/>
      <c r="BC505" s="40"/>
      <c r="BD505" s="40"/>
      <c r="BE505" s="40"/>
      <c r="BF505" s="40"/>
      <c r="BG505" s="40"/>
      <c r="BH505" s="40"/>
      <c r="BI505" s="41"/>
      <c r="BJ505" s="41"/>
      <c r="BK505" s="41"/>
      <c r="BL505" s="41"/>
      <c r="BM505" s="41"/>
      <c r="BN505" s="41"/>
      <c r="BO505" s="41"/>
      <c r="BP505" s="41"/>
      <c r="BQ505" s="41"/>
      <c r="BR505" s="40"/>
      <c r="BS505" s="40"/>
      <c r="BT505" s="40"/>
      <c r="BU505" s="41"/>
      <c r="BV505" s="41"/>
      <c r="BW505" s="41"/>
      <c r="BX505" s="41"/>
      <c r="BY505" s="41"/>
      <c r="BZ505" s="41"/>
      <c r="CA505" s="41"/>
      <c r="CB505" s="41"/>
      <c r="CC505" s="41"/>
      <c r="CD505" s="41"/>
      <c r="CE505" s="41"/>
      <c r="CF505" s="41"/>
      <c r="CG505" s="28"/>
      <c r="CH505" s="28"/>
      <c r="CI505" s="41"/>
      <c r="CJ505" s="27"/>
      <c r="CK505" s="27"/>
      <c r="CL505" s="27"/>
      <c r="CM505" s="27"/>
      <c r="CN505" s="27"/>
      <c r="CO505" s="27"/>
      <c r="CP505" s="27"/>
      <c r="CQ505" s="27"/>
      <c r="CR505" s="27"/>
      <c r="CS505" s="27"/>
      <c r="CT505" s="27"/>
      <c r="CU505" s="27"/>
      <c r="CV505" s="27"/>
      <c r="CW505" s="27"/>
      <c r="CX505" s="27"/>
      <c r="CY505" s="27"/>
      <c r="CZ505" s="68"/>
      <c r="DA505" s="70"/>
      <c r="DB505" s="70"/>
      <c r="DC505" s="70"/>
      <c r="DD505" s="70"/>
      <c r="DE505" s="86"/>
      <c r="DF505"/>
      <c r="DW505" s="7"/>
      <c r="ED505" s="10">
        <f t="shared" ca="1" si="434"/>
        <v>0</v>
      </c>
    </row>
    <row r="506" spans="1:134" x14ac:dyDescent="0.2">
      <c r="A506" s="79"/>
      <c r="B506" s="28"/>
      <c r="C506" s="41"/>
      <c r="D506" s="40"/>
      <c r="E506" s="41"/>
      <c r="F506" s="40"/>
      <c r="M506" s="151"/>
      <c r="N506" s="151"/>
      <c r="P506" s="153"/>
      <c r="Q506" s="159"/>
      <c r="R506" s="151"/>
      <c r="S506" s="151"/>
      <c r="T506" s="28"/>
      <c r="U506" s="137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40"/>
      <c r="AR506" s="40"/>
      <c r="AS506" s="40"/>
      <c r="AT506" s="40"/>
      <c r="AU506" s="40"/>
      <c r="AV506" s="40"/>
      <c r="AW506" s="40"/>
      <c r="AX506" s="40"/>
      <c r="AY506" s="40"/>
      <c r="AZ506" s="40"/>
      <c r="BA506" s="28"/>
      <c r="BB506" s="28"/>
      <c r="BC506" s="40"/>
      <c r="BD506" s="40"/>
      <c r="BE506" s="40"/>
      <c r="BF506" s="40"/>
      <c r="BG506" s="40"/>
      <c r="BH506" s="40"/>
      <c r="BI506" s="41"/>
      <c r="BJ506" s="41"/>
      <c r="BK506" s="41"/>
      <c r="BL506" s="41"/>
      <c r="BM506" s="41"/>
      <c r="BN506" s="41"/>
      <c r="BO506" s="41"/>
      <c r="BP506" s="41"/>
      <c r="BQ506" s="41"/>
      <c r="BR506" s="40"/>
      <c r="BS506" s="40"/>
      <c r="BT506" s="40"/>
      <c r="BU506" s="41"/>
      <c r="BV506" s="41"/>
      <c r="BW506" s="41"/>
      <c r="BX506" s="41"/>
      <c r="BY506" s="41"/>
      <c r="BZ506" s="41"/>
      <c r="CA506" s="41"/>
      <c r="CB506" s="41"/>
      <c r="CC506" s="41"/>
      <c r="CD506" s="41"/>
      <c r="CE506" s="41"/>
      <c r="CF506" s="41"/>
      <c r="CG506" s="28"/>
      <c r="CH506" s="28"/>
      <c r="CI506" s="41"/>
      <c r="CJ506" s="27"/>
      <c r="CK506" s="27"/>
      <c r="CL506" s="27"/>
      <c r="CM506" s="27"/>
      <c r="CN506" s="27"/>
      <c r="CO506" s="27"/>
      <c r="CP506" s="27"/>
      <c r="CQ506" s="27"/>
      <c r="CR506" s="27"/>
      <c r="CS506" s="27"/>
      <c r="CT506" s="27"/>
      <c r="CU506" s="27"/>
      <c r="CV506" s="27"/>
      <c r="CW506" s="27"/>
      <c r="CX506" s="27"/>
      <c r="CY506" s="27"/>
      <c r="CZ506" s="68"/>
      <c r="DA506" s="70"/>
      <c r="DB506" s="70"/>
      <c r="DC506" s="70"/>
      <c r="DD506" s="70"/>
      <c r="DE506" s="86"/>
      <c r="DF506"/>
      <c r="DW506" s="7"/>
      <c r="ED506" s="10">
        <f t="shared" ca="1" si="434"/>
        <v>26</v>
      </c>
    </row>
    <row r="507" spans="1:134" x14ac:dyDescent="0.2">
      <c r="A507" s="79"/>
      <c r="B507" s="28"/>
      <c r="C507" s="41"/>
      <c r="D507" s="40"/>
      <c r="E507" s="41"/>
      <c r="F507" s="40"/>
      <c r="M507" s="151"/>
      <c r="N507" s="151"/>
      <c r="P507" s="153"/>
      <c r="Q507" s="159"/>
      <c r="R507" s="151"/>
      <c r="S507" s="151"/>
      <c r="T507" s="28"/>
      <c r="U507" s="137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40"/>
      <c r="AR507" s="40"/>
      <c r="AS507" s="40"/>
      <c r="AT507" s="40"/>
      <c r="AU507" s="40"/>
      <c r="AV507" s="40"/>
      <c r="AW507" s="40"/>
      <c r="AX507" s="40"/>
      <c r="AY507" s="40"/>
      <c r="AZ507" s="40"/>
      <c r="BA507" s="28"/>
      <c r="BB507" s="28"/>
      <c r="BC507" s="40"/>
      <c r="BD507" s="40"/>
      <c r="BE507" s="40"/>
      <c r="BF507" s="40"/>
      <c r="BG507" s="40"/>
      <c r="BH507" s="40"/>
      <c r="BI507" s="41"/>
      <c r="BJ507" s="41"/>
      <c r="BK507" s="41"/>
      <c r="BL507" s="41"/>
      <c r="BM507" s="41"/>
      <c r="BN507" s="41"/>
      <c r="BO507" s="41"/>
      <c r="BP507" s="41"/>
      <c r="BQ507" s="41"/>
      <c r="BR507" s="40"/>
      <c r="BS507" s="40"/>
      <c r="BT507" s="40"/>
      <c r="BU507" s="41"/>
      <c r="BV507" s="41"/>
      <c r="BW507" s="41"/>
      <c r="BX507" s="41"/>
      <c r="BY507" s="41"/>
      <c r="BZ507" s="41"/>
      <c r="CA507" s="41"/>
      <c r="CB507" s="41"/>
      <c r="CC507" s="41"/>
      <c r="CD507" s="41"/>
      <c r="CE507" s="41"/>
      <c r="CF507" s="41"/>
      <c r="CG507" s="28"/>
      <c r="CH507" s="28"/>
      <c r="CI507" s="41"/>
      <c r="CJ507" s="27"/>
      <c r="CK507" s="27"/>
      <c r="CL507" s="27"/>
      <c r="CM507" s="27"/>
      <c r="CN507" s="27"/>
      <c r="CO507" s="27"/>
      <c r="CP507" s="27"/>
      <c r="CQ507" s="27"/>
      <c r="CR507" s="27"/>
      <c r="CS507" s="27"/>
      <c r="CT507" s="27"/>
      <c r="CU507" s="27"/>
      <c r="CV507" s="27"/>
      <c r="CW507" s="27"/>
      <c r="CX507" s="27"/>
      <c r="CY507" s="27"/>
      <c r="CZ507" s="68"/>
      <c r="DA507" s="70"/>
      <c r="DB507" s="70"/>
      <c r="DC507" s="70"/>
      <c r="DD507" s="70"/>
      <c r="DE507" s="86"/>
      <c r="DF507"/>
      <c r="DW507" s="7"/>
      <c r="ED507" s="10">
        <f t="shared" ca="1" si="434"/>
        <v>5</v>
      </c>
    </row>
    <row r="508" spans="1:134" x14ac:dyDescent="0.2">
      <c r="A508" s="79"/>
      <c r="B508" s="28"/>
      <c r="C508" s="41"/>
      <c r="D508" s="40"/>
      <c r="E508" s="41"/>
      <c r="F508" s="40"/>
      <c r="M508" s="151"/>
      <c r="N508" s="151"/>
      <c r="P508" s="153"/>
      <c r="Q508" s="159"/>
      <c r="R508" s="151"/>
      <c r="S508" s="151"/>
      <c r="T508" s="28"/>
      <c r="U508" s="137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40"/>
      <c r="AV508" s="40"/>
      <c r="AW508" s="40"/>
      <c r="AX508" s="40"/>
      <c r="AY508" s="40"/>
      <c r="AZ508" s="40"/>
      <c r="BA508" s="28"/>
      <c r="BB508" s="28"/>
      <c r="BC508" s="40"/>
      <c r="BD508" s="40"/>
      <c r="BE508" s="40"/>
      <c r="BF508" s="40"/>
      <c r="BG508" s="40"/>
      <c r="BH508" s="40"/>
      <c r="BI508" s="41"/>
      <c r="BJ508" s="41"/>
      <c r="BK508" s="41"/>
      <c r="BL508" s="41"/>
      <c r="BM508" s="41"/>
      <c r="BN508" s="41"/>
      <c r="BO508" s="41"/>
      <c r="BP508" s="41"/>
      <c r="BQ508" s="41"/>
      <c r="BR508" s="40"/>
      <c r="BS508" s="40"/>
      <c r="BT508" s="40"/>
      <c r="BU508" s="41"/>
      <c r="BV508" s="41"/>
      <c r="BW508" s="41"/>
      <c r="BX508" s="41"/>
      <c r="BY508" s="41"/>
      <c r="BZ508" s="41"/>
      <c r="CA508" s="41"/>
      <c r="CB508" s="41"/>
      <c r="CC508" s="41"/>
      <c r="CD508" s="41"/>
      <c r="CE508" s="41"/>
      <c r="CF508" s="41"/>
      <c r="CG508" s="28"/>
      <c r="CH508" s="28"/>
      <c r="CI508" s="41"/>
      <c r="CJ508" s="27"/>
      <c r="CK508" s="27"/>
      <c r="CL508" s="27"/>
      <c r="CM508" s="27"/>
      <c r="CN508" s="27"/>
      <c r="CO508" s="27"/>
      <c r="CP508" s="27"/>
      <c r="CQ508" s="27"/>
      <c r="CR508" s="27"/>
      <c r="CS508" s="27"/>
      <c r="CT508" s="27"/>
      <c r="CU508" s="27"/>
      <c r="CV508" s="27"/>
      <c r="CW508" s="27"/>
      <c r="CX508" s="27"/>
      <c r="CY508" s="27"/>
      <c r="CZ508" s="68"/>
      <c r="DA508" s="70"/>
      <c r="DB508" s="70"/>
      <c r="DC508" s="70"/>
      <c r="DD508" s="70"/>
      <c r="DE508" s="86"/>
      <c r="DF508"/>
      <c r="DW508" s="7"/>
      <c r="ED508" s="10">
        <f t="shared" ca="1" si="434"/>
        <v>20</v>
      </c>
    </row>
    <row r="509" spans="1:134" x14ac:dyDescent="0.2">
      <c r="A509" s="79"/>
      <c r="B509" s="28"/>
      <c r="C509" s="41"/>
      <c r="D509" s="40"/>
      <c r="E509" s="41"/>
      <c r="F509" s="40"/>
      <c r="M509" s="151"/>
      <c r="N509" s="151"/>
      <c r="P509" s="153"/>
      <c r="Q509" s="159"/>
      <c r="R509" s="151"/>
      <c r="S509" s="151"/>
      <c r="T509" s="28"/>
      <c r="U509" s="137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40"/>
      <c r="AV509" s="40"/>
      <c r="AW509" s="40"/>
      <c r="AX509" s="40"/>
      <c r="AY509" s="40"/>
      <c r="AZ509" s="40"/>
      <c r="BA509" s="28"/>
      <c r="BB509" s="28"/>
      <c r="BC509" s="40"/>
      <c r="BD509" s="40"/>
      <c r="BE509" s="40"/>
      <c r="BF509" s="40"/>
      <c r="BG509" s="40"/>
      <c r="BH509" s="40"/>
      <c r="BI509" s="41"/>
      <c r="BJ509" s="41"/>
      <c r="BK509" s="41"/>
      <c r="BL509" s="41"/>
      <c r="BM509" s="41"/>
      <c r="BN509" s="41"/>
      <c r="BO509" s="41"/>
      <c r="BP509" s="41"/>
      <c r="BQ509" s="41"/>
      <c r="BR509" s="40"/>
      <c r="BS509" s="40"/>
      <c r="BT509" s="40"/>
      <c r="BU509" s="41"/>
      <c r="BV509" s="41"/>
      <c r="BW509" s="41"/>
      <c r="BX509" s="41"/>
      <c r="BY509" s="41"/>
      <c r="BZ509" s="41"/>
      <c r="CA509" s="41"/>
      <c r="CB509" s="41"/>
      <c r="CC509" s="41"/>
      <c r="CD509" s="41"/>
      <c r="CE509" s="41"/>
      <c r="CF509" s="41"/>
      <c r="CG509" s="28"/>
      <c r="CH509" s="28"/>
      <c r="CI509" s="41"/>
      <c r="CJ509" s="27"/>
      <c r="CK509" s="27"/>
      <c r="CL509" s="27"/>
      <c r="CM509" s="27"/>
      <c r="CN509" s="27"/>
      <c r="CO509" s="27"/>
      <c r="CP509" s="27"/>
      <c r="CQ509" s="27"/>
      <c r="CR509" s="27"/>
      <c r="CS509" s="27"/>
      <c r="CT509" s="27"/>
      <c r="CU509" s="27"/>
      <c r="CV509" s="27"/>
      <c r="CW509" s="27"/>
      <c r="CX509" s="27"/>
      <c r="CY509" s="27"/>
      <c r="CZ509" s="68"/>
      <c r="DA509" s="5"/>
      <c r="DB509" s="5"/>
      <c r="DC509"/>
      <c r="DD509"/>
      <c r="DE509" s="86"/>
      <c r="DF509"/>
      <c r="DW509" s="7"/>
      <c r="ED509" s="10">
        <f t="shared" ca="1" si="434"/>
        <v>11</v>
      </c>
    </row>
    <row r="510" spans="1:134" x14ac:dyDescent="0.2">
      <c r="A510" s="79"/>
      <c r="B510" s="28"/>
      <c r="C510" s="41"/>
      <c r="D510" s="40"/>
      <c r="E510" s="41"/>
      <c r="F510" s="40"/>
      <c r="M510" s="151"/>
      <c r="N510" s="151"/>
      <c r="P510" s="153"/>
      <c r="Q510" s="159"/>
      <c r="R510" s="151"/>
      <c r="S510" s="151"/>
      <c r="T510" s="28"/>
      <c r="U510" s="137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  <c r="AQ510" s="40"/>
      <c r="AR510" s="40"/>
      <c r="AS510" s="40"/>
      <c r="AT510" s="40"/>
      <c r="AU510" s="40"/>
      <c r="AV510" s="40"/>
      <c r="AW510" s="40"/>
      <c r="AX510" s="40"/>
      <c r="AY510" s="40"/>
      <c r="AZ510" s="40"/>
      <c r="BA510" s="28"/>
      <c r="BB510" s="28"/>
      <c r="BC510" s="40"/>
      <c r="BD510" s="40"/>
      <c r="BE510" s="40"/>
      <c r="BF510" s="40"/>
      <c r="BG510" s="40"/>
      <c r="BH510" s="40"/>
      <c r="BI510" s="40"/>
      <c r="BJ510" s="40"/>
      <c r="BK510" s="40"/>
      <c r="BL510" s="40"/>
      <c r="BM510" s="40"/>
      <c r="BN510" s="40"/>
      <c r="BO510" s="40"/>
      <c r="BP510" s="40"/>
      <c r="BQ510" s="40"/>
      <c r="BR510" s="40"/>
      <c r="BS510" s="40"/>
      <c r="BT510" s="40"/>
      <c r="BU510" s="40"/>
      <c r="BV510" s="40"/>
      <c r="BW510" s="40"/>
      <c r="BX510" s="40"/>
      <c r="BY510" s="40"/>
      <c r="BZ510" s="40"/>
      <c r="CA510" s="40"/>
      <c r="CB510" s="40"/>
      <c r="CC510" s="40"/>
      <c r="CD510" s="40"/>
      <c r="CE510" s="40"/>
      <c r="CF510" s="40"/>
      <c r="CG510" s="28"/>
      <c r="CH510" s="28"/>
      <c r="CI510" s="41"/>
      <c r="CJ510" s="27"/>
      <c r="CK510" s="27"/>
      <c r="CL510" s="27"/>
      <c r="CM510" s="27"/>
      <c r="CN510" s="27"/>
      <c r="CO510" s="27"/>
      <c r="CP510" s="27"/>
      <c r="CQ510" s="27"/>
      <c r="CR510" s="27"/>
      <c r="CS510" s="27"/>
      <c r="CT510" s="27"/>
      <c r="CU510" s="27"/>
      <c r="CV510" s="27"/>
      <c r="CW510" s="27"/>
      <c r="CX510" s="27"/>
      <c r="CY510" s="27"/>
      <c r="CZ510" s="68"/>
      <c r="DA510" s="5"/>
      <c r="DB510" s="5"/>
      <c r="DC510"/>
      <c r="DD510"/>
      <c r="DE510" s="86"/>
      <c r="DF510"/>
      <c r="DW510" s="7"/>
      <c r="ED510" s="10">
        <f t="shared" ca="1" si="434"/>
        <v>2</v>
      </c>
    </row>
    <row r="511" spans="1:134" x14ac:dyDescent="0.2">
      <c r="A511" s="79"/>
      <c r="B511" s="28"/>
      <c r="C511" s="41"/>
      <c r="D511" s="40"/>
      <c r="E511" s="41"/>
      <c r="F511" s="40"/>
      <c r="M511" s="151"/>
      <c r="N511" s="151"/>
      <c r="P511" s="153"/>
      <c r="Q511" s="159"/>
      <c r="R511" s="151"/>
      <c r="S511" s="151"/>
      <c r="T511" s="28"/>
      <c r="U511" s="137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40"/>
      <c r="AV511" s="40"/>
      <c r="AW511" s="40"/>
      <c r="AX511" s="40"/>
      <c r="AY511" s="40"/>
      <c r="AZ511" s="40"/>
      <c r="BA511" s="28"/>
      <c r="BB511" s="28"/>
      <c r="BC511" s="40"/>
      <c r="BD511" s="40"/>
      <c r="BE511" s="40"/>
      <c r="BF511" s="40"/>
      <c r="BG511" s="40"/>
      <c r="BH511" s="40"/>
      <c r="BI511" s="40"/>
      <c r="BJ511" s="40"/>
      <c r="BK511" s="40"/>
      <c r="BL511" s="40"/>
      <c r="BM511" s="40"/>
      <c r="BN511" s="40"/>
      <c r="BO511" s="40"/>
      <c r="BP511" s="40"/>
      <c r="BQ511" s="40"/>
      <c r="BR511" s="40"/>
      <c r="BS511" s="40"/>
      <c r="BT511" s="40"/>
      <c r="BU511" s="40"/>
      <c r="BV511" s="40"/>
      <c r="BW511" s="40"/>
      <c r="BX511" s="40"/>
      <c r="BY511" s="40"/>
      <c r="BZ511" s="40"/>
      <c r="CA511" s="40"/>
      <c r="CB511" s="40"/>
      <c r="CC511" s="40"/>
      <c r="CD511" s="40"/>
      <c r="CE511" s="40"/>
      <c r="CF511" s="40"/>
      <c r="CG511" s="28"/>
      <c r="CH511" s="28"/>
      <c r="CI511" s="41"/>
      <c r="CJ511" s="27"/>
      <c r="CK511" s="27"/>
      <c r="CL511" s="27"/>
      <c r="CM511" s="27"/>
      <c r="CN511" s="27"/>
      <c r="CO511" s="27"/>
      <c r="CP511" s="27"/>
      <c r="CQ511" s="27"/>
      <c r="CR511" s="27"/>
      <c r="CS511" s="27"/>
      <c r="CT511" s="27"/>
      <c r="CU511" s="27"/>
      <c r="CV511" s="27"/>
      <c r="CW511" s="27"/>
      <c r="CX511" s="27"/>
      <c r="CY511" s="27"/>
      <c r="CZ511" s="68"/>
      <c r="DA511" s="5"/>
      <c r="DB511" s="5"/>
      <c r="DC511"/>
      <c r="DD511"/>
      <c r="DE511" s="86"/>
      <c r="DF511"/>
      <c r="DW511" s="7"/>
      <c r="ED511" s="10">
        <f t="shared" ca="1" si="434"/>
        <v>11</v>
      </c>
    </row>
    <row r="512" spans="1:134" x14ac:dyDescent="0.2">
      <c r="A512" s="79"/>
      <c r="B512" s="28"/>
      <c r="C512" s="41"/>
      <c r="D512" s="40"/>
      <c r="E512" s="41"/>
      <c r="F512" s="40"/>
      <c r="M512" s="151"/>
      <c r="N512" s="151"/>
      <c r="P512" s="153"/>
      <c r="Q512" s="159"/>
      <c r="R512" s="151"/>
      <c r="S512" s="151"/>
      <c r="T512" s="28"/>
      <c r="U512" s="137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  <c r="AQ512" s="40"/>
      <c r="AR512" s="40"/>
      <c r="AS512" s="40"/>
      <c r="AT512" s="40"/>
      <c r="AU512" s="40"/>
      <c r="AV512" s="40"/>
      <c r="AW512" s="40"/>
      <c r="AX512" s="40"/>
      <c r="AY512" s="40"/>
      <c r="AZ512" s="40"/>
      <c r="BA512" s="28"/>
      <c r="BB512" s="28"/>
      <c r="BC512" s="40"/>
      <c r="BD512" s="40"/>
      <c r="BE512" s="40"/>
      <c r="BF512" s="40"/>
      <c r="BG512" s="40"/>
      <c r="BH512" s="40"/>
      <c r="BI512" s="40"/>
      <c r="BJ512" s="40"/>
      <c r="BK512" s="40"/>
      <c r="BL512" s="40"/>
      <c r="BM512" s="40"/>
      <c r="BN512" s="40"/>
      <c r="BO512" s="40"/>
      <c r="BP512" s="40"/>
      <c r="BQ512" s="40"/>
      <c r="BR512" s="40"/>
      <c r="BS512" s="40"/>
      <c r="BT512" s="40"/>
      <c r="BU512" s="40"/>
      <c r="BV512" s="40"/>
      <c r="BW512" s="40"/>
      <c r="BX512" s="40"/>
      <c r="BY512" s="40"/>
      <c r="BZ512" s="40"/>
      <c r="CA512" s="40"/>
      <c r="CB512" s="40"/>
      <c r="CC512" s="40"/>
      <c r="CD512" s="40"/>
      <c r="CE512" s="40"/>
      <c r="CF512" s="40"/>
      <c r="CG512" s="28"/>
      <c r="CH512" s="28"/>
      <c r="CI512" s="41"/>
      <c r="CJ512" s="27"/>
      <c r="CK512" s="27"/>
      <c r="CL512" s="27"/>
      <c r="CM512" s="27"/>
      <c r="CN512" s="27"/>
      <c r="CO512" s="27"/>
      <c r="CP512" s="27"/>
      <c r="CQ512" s="27"/>
      <c r="CR512" s="27"/>
      <c r="CS512" s="27"/>
      <c r="CT512" s="27"/>
      <c r="CU512" s="27"/>
      <c r="CV512" s="27"/>
      <c r="CW512" s="27"/>
      <c r="CX512" s="27"/>
      <c r="CY512" s="27"/>
      <c r="CZ512" s="68"/>
      <c r="DA512" s="5"/>
      <c r="DB512" s="5"/>
      <c r="DC512"/>
      <c r="DD512"/>
      <c r="DE512" s="86"/>
      <c r="DF512"/>
      <c r="DW512" s="7"/>
      <c r="ED512" s="10">
        <f t="shared" ca="1" si="434"/>
        <v>27</v>
      </c>
    </row>
    <row r="513" spans="1:134" x14ac:dyDescent="0.2">
      <c r="A513" s="79"/>
      <c r="B513" s="28"/>
      <c r="C513" s="41"/>
      <c r="D513" s="40"/>
      <c r="E513" s="41"/>
      <c r="F513" s="40"/>
      <c r="M513" s="151"/>
      <c r="N513" s="151"/>
      <c r="P513" s="153"/>
      <c r="Q513" s="159"/>
      <c r="R513" s="151"/>
      <c r="S513" s="151"/>
      <c r="T513" s="28"/>
      <c r="U513" s="137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40"/>
      <c r="AV513" s="40"/>
      <c r="AW513" s="40"/>
      <c r="AX513" s="40"/>
      <c r="AY513" s="40"/>
      <c r="AZ513" s="40"/>
      <c r="BA513" s="28"/>
      <c r="BB513" s="28"/>
      <c r="BC513" s="40"/>
      <c r="BD513" s="40"/>
      <c r="BE513" s="40"/>
      <c r="BF513" s="40"/>
      <c r="BG513" s="40"/>
      <c r="BH513" s="40"/>
      <c r="BI513" s="40"/>
      <c r="BJ513" s="40"/>
      <c r="BK513" s="40"/>
      <c r="BL513" s="40"/>
      <c r="BM513" s="40"/>
      <c r="BN513" s="40"/>
      <c r="BO513" s="40"/>
      <c r="BP513" s="40"/>
      <c r="BQ513" s="40"/>
      <c r="BR513" s="40"/>
      <c r="BS513" s="40"/>
      <c r="BT513" s="40"/>
      <c r="BU513" s="40"/>
      <c r="BV513" s="40"/>
      <c r="BW513" s="40"/>
      <c r="BX513" s="40"/>
      <c r="BY513" s="40"/>
      <c r="BZ513" s="40"/>
      <c r="CA513" s="40"/>
      <c r="CB513" s="40"/>
      <c r="CC513" s="40"/>
      <c r="CD513" s="40"/>
      <c r="CE513" s="40"/>
      <c r="CF513" s="40"/>
      <c r="CG513" s="28"/>
      <c r="CH513" s="28"/>
      <c r="CI513" s="41"/>
      <c r="CJ513" s="27"/>
      <c r="CK513" s="27"/>
      <c r="CL513" s="27"/>
      <c r="CM513" s="27"/>
      <c r="CN513" s="27"/>
      <c r="CO513" s="27"/>
      <c r="CP513" s="27"/>
      <c r="CQ513" s="27"/>
      <c r="CR513" s="27"/>
      <c r="CS513" s="27"/>
      <c r="CT513" s="27"/>
      <c r="CU513" s="27"/>
      <c r="CV513" s="27"/>
      <c r="CW513" s="27"/>
      <c r="CX513" s="27"/>
      <c r="CY513" s="27"/>
      <c r="CZ513" s="68"/>
      <c r="DA513" s="5"/>
      <c r="DB513" s="5"/>
      <c r="DC513"/>
      <c r="DD513"/>
      <c r="DE513" s="86"/>
      <c r="DF513"/>
      <c r="DW513" s="7"/>
      <c r="ED513" s="10">
        <f t="shared" ca="1" si="434"/>
        <v>28</v>
      </c>
    </row>
    <row r="514" spans="1:134" x14ac:dyDescent="0.2">
      <c r="A514" s="79"/>
      <c r="B514" s="28"/>
      <c r="C514" s="41"/>
      <c r="D514" s="40"/>
      <c r="E514" s="41"/>
      <c r="F514" s="40"/>
      <c r="M514" s="151"/>
      <c r="N514" s="151"/>
      <c r="P514" s="153"/>
      <c r="Q514" s="159"/>
      <c r="R514" s="151"/>
      <c r="S514" s="151"/>
      <c r="T514" s="28"/>
      <c r="U514" s="137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40"/>
      <c r="AV514" s="40"/>
      <c r="AW514" s="40"/>
      <c r="AX514" s="40"/>
      <c r="AY514" s="40"/>
      <c r="AZ514" s="40"/>
      <c r="BA514" s="28"/>
      <c r="BB514" s="28"/>
      <c r="BC514" s="40"/>
      <c r="BD514" s="40"/>
      <c r="BE514" s="40"/>
      <c r="BF514" s="40"/>
      <c r="BG514" s="40"/>
      <c r="BH514" s="40"/>
      <c r="BI514" s="40"/>
      <c r="BJ514" s="40"/>
      <c r="BK514" s="40"/>
      <c r="BL514" s="40"/>
      <c r="BM514" s="40"/>
      <c r="BN514" s="40"/>
      <c r="BO514" s="40"/>
      <c r="BP514" s="40"/>
      <c r="BQ514" s="40"/>
      <c r="BR514" s="40"/>
      <c r="BS514" s="40"/>
      <c r="BT514" s="40"/>
      <c r="BU514" s="40"/>
      <c r="BV514" s="40"/>
      <c r="BW514" s="40"/>
      <c r="BX514" s="40"/>
      <c r="BY514" s="40"/>
      <c r="BZ514" s="40"/>
      <c r="CA514" s="40"/>
      <c r="CB514" s="40"/>
      <c r="CC514" s="40"/>
      <c r="CD514" s="40"/>
      <c r="CE514" s="40"/>
      <c r="CF514" s="40"/>
      <c r="CG514" s="28"/>
      <c r="CH514" s="28"/>
      <c r="CI514" s="41"/>
      <c r="CJ514" s="27"/>
      <c r="CK514" s="27"/>
      <c r="CL514" s="27"/>
      <c r="CM514" s="27"/>
      <c r="CN514" s="27"/>
      <c r="CO514" s="27"/>
      <c r="CP514" s="27"/>
      <c r="CQ514" s="27"/>
      <c r="CR514" s="27"/>
      <c r="CS514" s="27"/>
      <c r="CT514" s="27"/>
      <c r="CU514" s="27"/>
      <c r="CV514" s="27"/>
      <c r="CW514" s="27"/>
      <c r="CX514" s="27"/>
      <c r="CY514" s="27"/>
      <c r="CZ514" s="68"/>
      <c r="DA514" s="5"/>
      <c r="DB514" s="5"/>
      <c r="DC514"/>
      <c r="DD514"/>
      <c r="DE514" s="86"/>
      <c r="DF514"/>
      <c r="DW514" s="7"/>
      <c r="ED514" s="10">
        <f t="shared" ca="1" si="434"/>
        <v>19</v>
      </c>
    </row>
    <row r="515" spans="1:134" x14ac:dyDescent="0.2">
      <c r="A515" s="79"/>
      <c r="B515" s="28"/>
      <c r="C515" s="41"/>
      <c r="D515" s="40"/>
      <c r="E515" s="41"/>
      <c r="F515" s="40"/>
      <c r="M515" s="151"/>
      <c r="N515" s="151"/>
      <c r="P515" s="153"/>
      <c r="Q515" s="159"/>
      <c r="R515" s="151"/>
      <c r="S515" s="151"/>
      <c r="T515" s="28"/>
      <c r="U515" s="137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40"/>
      <c r="AV515" s="40"/>
      <c r="AW515" s="40"/>
      <c r="AX515" s="40"/>
      <c r="AY515" s="40"/>
      <c r="AZ515" s="40"/>
      <c r="BA515" s="28"/>
      <c r="BB515" s="28"/>
      <c r="BC515" s="40"/>
      <c r="BD515" s="40"/>
      <c r="BE515" s="40"/>
      <c r="BF515" s="40"/>
      <c r="BG515" s="40"/>
      <c r="BH515" s="40"/>
      <c r="BI515" s="40"/>
      <c r="BJ515" s="40"/>
      <c r="BK515" s="40"/>
      <c r="BL515" s="40"/>
      <c r="BM515" s="40"/>
      <c r="BN515" s="40"/>
      <c r="BO515" s="40"/>
      <c r="BP515" s="40"/>
      <c r="BQ515" s="40"/>
      <c r="BR515" s="40"/>
      <c r="BS515" s="40"/>
      <c r="BT515" s="40"/>
      <c r="BU515" s="40"/>
      <c r="BV515" s="40"/>
      <c r="BW515" s="40"/>
      <c r="BX515" s="40"/>
      <c r="BY515" s="40"/>
      <c r="BZ515" s="40"/>
      <c r="CA515" s="40"/>
      <c r="CB515" s="40"/>
      <c r="CC515" s="40"/>
      <c r="CD515" s="40"/>
      <c r="CE515" s="40"/>
      <c r="CF515" s="40"/>
      <c r="CG515" s="28"/>
      <c r="CH515" s="28"/>
      <c r="CI515" s="41"/>
      <c r="CJ515" s="27"/>
      <c r="CK515" s="27"/>
      <c r="CL515" s="27"/>
      <c r="CM515" s="27"/>
      <c r="CN515" s="27"/>
      <c r="CO515" s="27"/>
      <c r="CP515" s="27"/>
      <c r="CQ515" s="27"/>
      <c r="CR515" s="27"/>
      <c r="CS515" s="27"/>
      <c r="CT515" s="27"/>
      <c r="CU515" s="27"/>
      <c r="CV515" s="27"/>
      <c r="CW515" s="27"/>
      <c r="CX515" s="27"/>
      <c r="CY515" s="27"/>
      <c r="CZ515" s="68"/>
      <c r="DA515" s="5"/>
      <c r="DB515" s="5"/>
      <c r="DC515"/>
      <c r="DD515"/>
      <c r="DE515" s="86"/>
      <c r="DF515"/>
      <c r="DW515" s="7"/>
      <c r="ED515" s="10">
        <f t="shared" ca="1" si="434"/>
        <v>22</v>
      </c>
    </row>
    <row r="516" spans="1:134" x14ac:dyDescent="0.2">
      <c r="A516" s="79"/>
      <c r="B516" s="28"/>
      <c r="C516" s="41"/>
      <c r="D516" s="40"/>
      <c r="E516" s="41"/>
      <c r="F516" s="40"/>
      <c r="M516" s="151"/>
      <c r="N516" s="151"/>
      <c r="P516" s="153"/>
      <c r="Q516" s="159"/>
      <c r="R516" s="151"/>
      <c r="S516" s="151"/>
      <c r="T516" s="28"/>
      <c r="U516" s="137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40"/>
      <c r="AV516" s="40"/>
      <c r="AW516" s="40"/>
      <c r="AX516" s="40"/>
      <c r="AY516" s="40"/>
      <c r="AZ516" s="40"/>
      <c r="BA516" s="28"/>
      <c r="BB516" s="28"/>
      <c r="BC516" s="40"/>
      <c r="BD516" s="40"/>
      <c r="BE516" s="40"/>
      <c r="BF516" s="40"/>
      <c r="BG516" s="40"/>
      <c r="BH516" s="40"/>
      <c r="BI516" s="40"/>
      <c r="BJ516" s="40"/>
      <c r="BK516" s="40"/>
      <c r="BL516" s="40"/>
      <c r="BM516" s="40"/>
      <c r="BN516" s="40"/>
      <c r="BO516" s="40"/>
      <c r="BP516" s="40"/>
      <c r="BQ516" s="40"/>
      <c r="BR516" s="40"/>
      <c r="BS516" s="40"/>
      <c r="BT516" s="40"/>
      <c r="BU516" s="40"/>
      <c r="BV516" s="40"/>
      <c r="BW516" s="40"/>
      <c r="BX516" s="40"/>
      <c r="BY516" s="40"/>
      <c r="BZ516" s="40"/>
      <c r="CA516" s="40"/>
      <c r="CB516" s="40"/>
      <c r="CC516" s="40"/>
      <c r="CD516" s="40"/>
      <c r="CE516" s="40"/>
      <c r="CF516" s="40"/>
      <c r="CG516" s="28"/>
      <c r="CH516" s="28"/>
      <c r="CI516" s="41"/>
      <c r="CJ516" s="27"/>
      <c r="CK516" s="27"/>
      <c r="CL516" s="27"/>
      <c r="CM516" s="27"/>
      <c r="CN516" s="27"/>
      <c r="CO516" s="27"/>
      <c r="CP516" s="27"/>
      <c r="CQ516" s="27"/>
      <c r="CR516" s="27"/>
      <c r="CS516" s="27"/>
      <c r="CT516" s="27"/>
      <c r="CU516" s="27"/>
      <c r="CV516" s="27"/>
      <c r="CW516" s="27"/>
      <c r="CX516" s="27"/>
      <c r="CY516" s="27"/>
      <c r="CZ516" s="68"/>
      <c r="DA516" s="5"/>
      <c r="DB516" s="5"/>
      <c r="DC516"/>
      <c r="DD516"/>
      <c r="DE516" s="86"/>
      <c r="DF516"/>
      <c r="DW516" s="7"/>
      <c r="ED516" s="10">
        <f t="shared" ca="1" si="434"/>
        <v>20</v>
      </c>
    </row>
    <row r="517" spans="1:134" x14ac:dyDescent="0.2">
      <c r="A517" s="79"/>
      <c r="B517" s="28"/>
      <c r="C517" s="41"/>
      <c r="D517" s="40"/>
      <c r="E517" s="41"/>
      <c r="F517" s="40"/>
      <c r="M517" s="151"/>
      <c r="N517" s="151"/>
      <c r="P517" s="153"/>
      <c r="Q517" s="159"/>
      <c r="R517" s="151"/>
      <c r="S517" s="151"/>
      <c r="T517" s="28"/>
      <c r="U517" s="137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  <c r="AQ517" s="40"/>
      <c r="AR517" s="40"/>
      <c r="AS517" s="40"/>
      <c r="AT517" s="40"/>
      <c r="AU517" s="40"/>
      <c r="AV517" s="40"/>
      <c r="AW517" s="40"/>
      <c r="AX517" s="40"/>
      <c r="AY517" s="40"/>
      <c r="AZ517" s="40"/>
      <c r="BA517" s="28"/>
      <c r="BB517" s="28"/>
      <c r="BC517" s="40"/>
      <c r="BD517" s="40"/>
      <c r="BE517" s="40"/>
      <c r="BF517" s="40"/>
      <c r="BG517" s="40"/>
      <c r="BH517" s="40"/>
      <c r="BI517" s="40"/>
      <c r="BJ517" s="40"/>
      <c r="BK517" s="40"/>
      <c r="BL517" s="40"/>
      <c r="BM517" s="40"/>
      <c r="BN517" s="40"/>
      <c r="BO517" s="40"/>
      <c r="BP517" s="40"/>
      <c r="BQ517" s="40"/>
      <c r="BR517" s="40"/>
      <c r="BS517" s="40"/>
      <c r="BT517" s="40"/>
      <c r="BU517" s="40"/>
      <c r="BV517" s="40"/>
      <c r="BW517" s="40"/>
      <c r="BX517" s="40"/>
      <c r="BY517" s="40"/>
      <c r="BZ517" s="40"/>
      <c r="CA517" s="40"/>
      <c r="CB517" s="40"/>
      <c r="CC517" s="40"/>
      <c r="CD517" s="40"/>
      <c r="CE517" s="40"/>
      <c r="CF517" s="40"/>
      <c r="CG517" s="28"/>
      <c r="CH517" s="28"/>
      <c r="CI517" s="41"/>
      <c r="CJ517" s="27"/>
      <c r="CK517" s="27"/>
      <c r="CL517" s="27"/>
      <c r="CM517" s="27"/>
      <c r="CN517" s="27"/>
      <c r="CO517" s="27"/>
      <c r="CP517" s="27"/>
      <c r="CQ517" s="27"/>
      <c r="CR517" s="27"/>
      <c r="CS517" s="27"/>
      <c r="CT517" s="27"/>
      <c r="CU517" s="27"/>
      <c r="CV517" s="27"/>
      <c r="CW517" s="27"/>
      <c r="CX517" s="27"/>
      <c r="CY517" s="27"/>
      <c r="CZ517" s="68"/>
      <c r="DA517" s="5"/>
      <c r="DB517" s="5"/>
      <c r="DC517"/>
      <c r="DD517"/>
      <c r="DE517" s="86"/>
      <c r="DF517"/>
      <c r="DW517" s="7"/>
      <c r="ED517" s="10">
        <f t="shared" ref="ED517:ED580" ca="1" si="435">IF($A$2="no",INT(RAND()*36+1),INT(RAND()*37))</f>
        <v>9</v>
      </c>
    </row>
    <row r="518" spans="1:134" x14ac:dyDescent="0.2">
      <c r="A518" s="79"/>
      <c r="B518" s="28"/>
      <c r="C518" s="41"/>
      <c r="D518" s="40"/>
      <c r="E518" s="41"/>
      <c r="F518" s="40"/>
      <c r="M518" s="151"/>
      <c r="N518" s="151"/>
      <c r="P518" s="153"/>
      <c r="Q518" s="159"/>
      <c r="R518" s="151"/>
      <c r="S518" s="151"/>
      <c r="T518" s="28"/>
      <c r="U518" s="137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  <c r="AQ518" s="40"/>
      <c r="AR518" s="40"/>
      <c r="AS518" s="40"/>
      <c r="AT518" s="40"/>
      <c r="AU518" s="40"/>
      <c r="AV518" s="40"/>
      <c r="AW518" s="40"/>
      <c r="AX518" s="40"/>
      <c r="AY518" s="40"/>
      <c r="AZ518" s="40"/>
      <c r="BA518" s="28"/>
      <c r="BB518" s="28"/>
      <c r="BC518" s="40"/>
      <c r="BD518" s="40"/>
      <c r="BE518" s="40"/>
      <c r="BF518" s="40"/>
      <c r="BG518" s="40"/>
      <c r="BH518" s="40"/>
      <c r="BI518" s="40"/>
      <c r="BJ518" s="40"/>
      <c r="BK518" s="40"/>
      <c r="BL518" s="40"/>
      <c r="BM518" s="40"/>
      <c r="BN518" s="40"/>
      <c r="BO518" s="40"/>
      <c r="BP518" s="40"/>
      <c r="BQ518" s="40"/>
      <c r="BR518" s="40"/>
      <c r="BS518" s="40"/>
      <c r="BT518" s="40"/>
      <c r="BU518" s="40"/>
      <c r="BV518" s="40"/>
      <c r="BW518" s="40"/>
      <c r="BX518" s="40"/>
      <c r="BY518" s="40"/>
      <c r="BZ518" s="40"/>
      <c r="CA518" s="40"/>
      <c r="CB518" s="40"/>
      <c r="CC518" s="40"/>
      <c r="CD518" s="40"/>
      <c r="CE518" s="40"/>
      <c r="CF518" s="40"/>
      <c r="CG518" s="28"/>
      <c r="CH518" s="28"/>
      <c r="CI518" s="41"/>
      <c r="CJ518" s="27"/>
      <c r="CK518" s="27"/>
      <c r="CL518" s="27"/>
      <c r="CM518" s="27"/>
      <c r="CN518" s="27"/>
      <c r="CO518" s="27"/>
      <c r="CP518" s="27"/>
      <c r="CQ518" s="27"/>
      <c r="CR518" s="27"/>
      <c r="CS518" s="27"/>
      <c r="CT518" s="27"/>
      <c r="CU518" s="27"/>
      <c r="CV518" s="27"/>
      <c r="CW518" s="27"/>
      <c r="CX518" s="27"/>
      <c r="CY518" s="27"/>
      <c r="CZ518" s="68"/>
      <c r="DA518" s="5"/>
      <c r="DB518" s="5"/>
      <c r="DC518"/>
      <c r="DD518"/>
      <c r="DE518" s="86"/>
      <c r="DF518"/>
      <c r="DW518" s="7"/>
      <c r="ED518" s="10">
        <f t="shared" ca="1" si="435"/>
        <v>6</v>
      </c>
    </row>
    <row r="519" spans="1:134" x14ac:dyDescent="0.2">
      <c r="A519" s="79"/>
      <c r="B519" s="28"/>
      <c r="C519" s="41"/>
      <c r="D519" s="40"/>
      <c r="E519" s="41"/>
      <c r="F519" s="40"/>
      <c r="M519" s="151"/>
      <c r="N519" s="151"/>
      <c r="P519" s="153"/>
      <c r="Q519" s="159"/>
      <c r="R519" s="151"/>
      <c r="S519" s="151"/>
      <c r="T519" s="28"/>
      <c r="U519" s="137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  <c r="AQ519" s="40"/>
      <c r="AR519" s="40"/>
      <c r="AS519" s="40"/>
      <c r="AT519" s="40"/>
      <c r="AU519" s="40"/>
      <c r="AV519" s="40"/>
      <c r="AW519" s="40"/>
      <c r="AX519" s="40"/>
      <c r="AY519" s="40"/>
      <c r="AZ519" s="40"/>
      <c r="BA519" s="28"/>
      <c r="BB519" s="28"/>
      <c r="BC519" s="40"/>
      <c r="BD519" s="40"/>
      <c r="BE519" s="40"/>
      <c r="BF519" s="40"/>
      <c r="BG519" s="40"/>
      <c r="BH519" s="40"/>
      <c r="BI519" s="40"/>
      <c r="BJ519" s="40"/>
      <c r="BK519" s="40"/>
      <c r="BL519" s="40"/>
      <c r="BM519" s="40"/>
      <c r="BN519" s="40"/>
      <c r="BO519" s="40"/>
      <c r="BP519" s="40"/>
      <c r="BQ519" s="40"/>
      <c r="BR519" s="40"/>
      <c r="BS519" s="40"/>
      <c r="BT519" s="40"/>
      <c r="BU519" s="40"/>
      <c r="BV519" s="40"/>
      <c r="BW519" s="40"/>
      <c r="BX519" s="40"/>
      <c r="BY519" s="40"/>
      <c r="BZ519" s="40"/>
      <c r="CA519" s="40"/>
      <c r="CB519" s="40"/>
      <c r="CC519" s="40"/>
      <c r="CD519" s="40"/>
      <c r="CE519" s="40"/>
      <c r="CF519" s="40"/>
      <c r="CG519" s="28"/>
      <c r="CH519" s="28"/>
      <c r="CI519" s="41"/>
      <c r="CJ519" s="27"/>
      <c r="CK519" s="27"/>
      <c r="CL519" s="27"/>
      <c r="CM519" s="27"/>
      <c r="CN519" s="27"/>
      <c r="CO519" s="27"/>
      <c r="CP519" s="27"/>
      <c r="CQ519" s="27"/>
      <c r="CR519" s="27"/>
      <c r="CS519" s="27"/>
      <c r="CT519" s="27"/>
      <c r="CU519" s="27"/>
      <c r="CV519" s="27"/>
      <c r="CW519" s="27"/>
      <c r="CX519" s="27"/>
      <c r="CY519" s="27"/>
      <c r="CZ519" s="68"/>
      <c r="DA519" s="5"/>
      <c r="DB519" s="5"/>
      <c r="DC519"/>
      <c r="DD519"/>
      <c r="DE519" s="86"/>
      <c r="DF519"/>
      <c r="DW519" s="7"/>
      <c r="ED519" s="10">
        <f t="shared" ca="1" si="435"/>
        <v>28</v>
      </c>
    </row>
    <row r="520" spans="1:134" x14ac:dyDescent="0.2">
      <c r="A520" s="79"/>
      <c r="B520" s="28"/>
      <c r="C520" s="41"/>
      <c r="D520" s="40"/>
      <c r="E520" s="41"/>
      <c r="F520" s="40"/>
      <c r="M520" s="151"/>
      <c r="N520" s="151"/>
      <c r="P520" s="153"/>
      <c r="Q520" s="159"/>
      <c r="R520" s="151"/>
      <c r="S520" s="151"/>
      <c r="T520" s="28"/>
      <c r="U520" s="137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40"/>
      <c r="AV520" s="40"/>
      <c r="AW520" s="40"/>
      <c r="AX520" s="40"/>
      <c r="AY520" s="40"/>
      <c r="AZ520" s="40"/>
      <c r="BA520" s="28"/>
      <c r="BB520" s="28"/>
      <c r="BC520" s="40"/>
      <c r="BD520" s="40"/>
      <c r="BE520" s="40"/>
      <c r="BF520" s="40"/>
      <c r="BG520" s="40"/>
      <c r="BH520" s="40"/>
      <c r="BI520" s="40"/>
      <c r="BJ520" s="40"/>
      <c r="BK520" s="40"/>
      <c r="BL520" s="40"/>
      <c r="BM520" s="40"/>
      <c r="BN520" s="40"/>
      <c r="BO520" s="40"/>
      <c r="BP520" s="40"/>
      <c r="BQ520" s="40"/>
      <c r="BR520" s="40"/>
      <c r="BS520" s="40"/>
      <c r="BT520" s="40"/>
      <c r="BU520" s="40"/>
      <c r="BV520" s="40"/>
      <c r="BW520" s="40"/>
      <c r="BX520" s="40"/>
      <c r="BY520" s="40"/>
      <c r="BZ520" s="40"/>
      <c r="CA520" s="40"/>
      <c r="CB520" s="40"/>
      <c r="CC520" s="40"/>
      <c r="CD520" s="40"/>
      <c r="CE520" s="40"/>
      <c r="CF520" s="40"/>
      <c r="CG520" s="28"/>
      <c r="CH520" s="28"/>
      <c r="CI520" s="41"/>
      <c r="CJ520" s="27"/>
      <c r="CK520" s="27"/>
      <c r="CL520" s="27"/>
      <c r="CM520" s="27"/>
      <c r="CN520" s="27"/>
      <c r="CO520" s="27"/>
      <c r="CP520" s="27"/>
      <c r="CQ520" s="27"/>
      <c r="CR520" s="27"/>
      <c r="CS520" s="27"/>
      <c r="CT520" s="27"/>
      <c r="CU520" s="27"/>
      <c r="CV520" s="27"/>
      <c r="CW520" s="27"/>
      <c r="CX520" s="27"/>
      <c r="CY520" s="27"/>
      <c r="CZ520" s="68"/>
      <c r="DA520" s="5"/>
      <c r="DB520" s="5"/>
      <c r="DC520"/>
      <c r="DD520"/>
      <c r="DE520" s="86"/>
      <c r="DF520"/>
      <c r="DW520" s="7"/>
      <c r="ED520" s="10">
        <f t="shared" ca="1" si="435"/>
        <v>1</v>
      </c>
    </row>
    <row r="521" spans="1:134" x14ac:dyDescent="0.2">
      <c r="A521" s="79"/>
      <c r="B521" s="28"/>
      <c r="C521" s="41"/>
      <c r="D521" s="40"/>
      <c r="E521" s="41"/>
      <c r="F521" s="40"/>
      <c r="M521" s="151"/>
      <c r="N521" s="151"/>
      <c r="P521" s="153"/>
      <c r="Q521" s="159"/>
      <c r="R521" s="151"/>
      <c r="S521" s="151"/>
      <c r="T521" s="28"/>
      <c r="U521" s="137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40"/>
      <c r="AV521" s="40"/>
      <c r="AW521" s="40"/>
      <c r="AX521" s="40"/>
      <c r="AY521" s="40"/>
      <c r="AZ521" s="40"/>
      <c r="BA521" s="28"/>
      <c r="BB521" s="28"/>
      <c r="BC521" s="40"/>
      <c r="BD521" s="40"/>
      <c r="BE521" s="40"/>
      <c r="BF521" s="40"/>
      <c r="BG521" s="40"/>
      <c r="BH521" s="40"/>
      <c r="BI521" s="41"/>
      <c r="BJ521" s="41"/>
      <c r="BK521" s="41"/>
      <c r="BL521" s="41"/>
      <c r="BM521" s="41"/>
      <c r="BN521" s="41"/>
      <c r="BO521" s="41"/>
      <c r="BP521" s="41"/>
      <c r="BQ521" s="41"/>
      <c r="BR521" s="40"/>
      <c r="BS521" s="40"/>
      <c r="BT521" s="40"/>
      <c r="BU521" s="41"/>
      <c r="BV521" s="41"/>
      <c r="BW521" s="41"/>
      <c r="BX521" s="41"/>
      <c r="BY521" s="41"/>
      <c r="BZ521" s="41"/>
      <c r="CA521" s="41"/>
      <c r="CB521" s="41"/>
      <c r="CC521" s="41"/>
      <c r="CD521" s="41"/>
      <c r="CE521" s="41"/>
      <c r="CF521" s="41"/>
      <c r="CG521" s="28"/>
      <c r="CH521" s="28"/>
      <c r="CI521" s="41"/>
      <c r="CJ521" s="27"/>
      <c r="CK521" s="27"/>
      <c r="CL521" s="27"/>
      <c r="CM521" s="27"/>
      <c r="CN521" s="27"/>
      <c r="CO521" s="27"/>
      <c r="CP521" s="27"/>
      <c r="CQ521" s="27"/>
      <c r="CR521" s="27"/>
      <c r="CS521" s="27"/>
      <c r="CT521" s="27"/>
      <c r="CU521" s="27"/>
      <c r="CV521" s="27"/>
      <c r="CW521" s="27"/>
      <c r="CX521" s="27"/>
      <c r="CY521" s="27"/>
      <c r="CZ521" s="68"/>
      <c r="DA521" s="5"/>
      <c r="DB521" s="5"/>
      <c r="DC521"/>
      <c r="DD521"/>
      <c r="DE521" s="86"/>
      <c r="DF521"/>
      <c r="DW521" s="7"/>
      <c r="ED521" s="10">
        <f t="shared" ca="1" si="435"/>
        <v>19</v>
      </c>
    </row>
    <row r="522" spans="1:134" x14ac:dyDescent="0.2">
      <c r="A522" s="79"/>
      <c r="B522" s="28"/>
      <c r="C522" s="41"/>
      <c r="D522" s="40"/>
      <c r="E522" s="41"/>
      <c r="F522" s="40"/>
      <c r="M522" s="151"/>
      <c r="N522" s="151"/>
      <c r="P522" s="153"/>
      <c r="Q522" s="159"/>
      <c r="R522" s="151"/>
      <c r="S522" s="151"/>
      <c r="T522" s="28"/>
      <c r="U522" s="137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  <c r="AQ522" s="40"/>
      <c r="AR522" s="40"/>
      <c r="AS522" s="40"/>
      <c r="AT522" s="40"/>
      <c r="AU522" s="40"/>
      <c r="AV522" s="40"/>
      <c r="AW522" s="40"/>
      <c r="AX522" s="40"/>
      <c r="AY522" s="40"/>
      <c r="AZ522" s="40"/>
      <c r="BA522" s="28"/>
      <c r="BB522" s="28"/>
      <c r="BC522" s="40"/>
      <c r="BD522" s="40"/>
      <c r="BE522" s="40"/>
      <c r="BF522" s="40"/>
      <c r="BG522" s="40"/>
      <c r="BH522" s="40"/>
      <c r="BI522" s="41"/>
      <c r="BJ522" s="41"/>
      <c r="BK522" s="41"/>
      <c r="BL522" s="41"/>
      <c r="BM522" s="41"/>
      <c r="BN522" s="41"/>
      <c r="BO522" s="41"/>
      <c r="BP522" s="41"/>
      <c r="BQ522" s="41"/>
      <c r="BR522" s="40"/>
      <c r="BS522" s="40"/>
      <c r="BT522" s="40"/>
      <c r="BU522" s="41"/>
      <c r="BV522" s="41"/>
      <c r="BW522" s="41"/>
      <c r="BX522" s="41"/>
      <c r="BY522" s="41"/>
      <c r="BZ522" s="41"/>
      <c r="CA522" s="41"/>
      <c r="CB522" s="41"/>
      <c r="CC522" s="41"/>
      <c r="CD522" s="41"/>
      <c r="CE522" s="41"/>
      <c r="CF522" s="41"/>
      <c r="CG522" s="28"/>
      <c r="CH522" s="28"/>
      <c r="CI522" s="41"/>
      <c r="CJ522" s="27"/>
      <c r="CK522" s="27"/>
      <c r="CL522" s="27"/>
      <c r="CM522" s="27"/>
      <c r="CN522" s="27"/>
      <c r="CO522" s="27"/>
      <c r="CP522" s="27"/>
      <c r="CQ522" s="27"/>
      <c r="CR522" s="27"/>
      <c r="CS522" s="27"/>
      <c r="CT522" s="27"/>
      <c r="CU522" s="27"/>
      <c r="CV522" s="27"/>
      <c r="CW522" s="27"/>
      <c r="CX522" s="27"/>
      <c r="CY522" s="27"/>
      <c r="CZ522" s="68"/>
      <c r="DA522" s="5"/>
      <c r="DB522" s="5"/>
      <c r="DC522"/>
      <c r="DD522"/>
      <c r="DE522" s="86"/>
      <c r="DF522"/>
      <c r="DW522" s="7"/>
      <c r="ED522" s="10">
        <f t="shared" ca="1" si="435"/>
        <v>22</v>
      </c>
    </row>
    <row r="523" spans="1:134" x14ac:dyDescent="0.2">
      <c r="A523" s="79"/>
      <c r="B523" s="28"/>
      <c r="C523" s="41"/>
      <c r="D523" s="40"/>
      <c r="E523" s="41"/>
      <c r="F523" s="40"/>
      <c r="M523" s="151"/>
      <c r="N523" s="151"/>
      <c r="P523" s="153"/>
      <c r="Q523" s="159"/>
      <c r="R523" s="151"/>
      <c r="S523" s="151"/>
      <c r="T523" s="28"/>
      <c r="U523" s="137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  <c r="AQ523" s="40"/>
      <c r="AR523" s="40"/>
      <c r="AS523" s="40"/>
      <c r="AT523" s="40"/>
      <c r="AU523" s="40"/>
      <c r="AV523" s="40"/>
      <c r="AW523" s="40"/>
      <c r="AX523" s="40"/>
      <c r="AY523" s="40"/>
      <c r="AZ523" s="40"/>
      <c r="BA523" s="28"/>
      <c r="BB523" s="28"/>
      <c r="BC523" s="40"/>
      <c r="BD523" s="40"/>
      <c r="BE523" s="40"/>
      <c r="BF523" s="40"/>
      <c r="BG523" s="40"/>
      <c r="BH523" s="40"/>
      <c r="BI523" s="41"/>
      <c r="BJ523" s="41"/>
      <c r="BK523" s="41"/>
      <c r="BL523" s="41"/>
      <c r="BM523" s="41"/>
      <c r="BN523" s="41"/>
      <c r="BO523" s="41"/>
      <c r="BP523" s="41"/>
      <c r="BQ523" s="41"/>
      <c r="BR523" s="40"/>
      <c r="BS523" s="40"/>
      <c r="BT523" s="40"/>
      <c r="BU523" s="41"/>
      <c r="BV523" s="41"/>
      <c r="BW523" s="41"/>
      <c r="BX523" s="41"/>
      <c r="BY523" s="41"/>
      <c r="BZ523" s="41"/>
      <c r="CA523" s="41"/>
      <c r="CB523" s="41"/>
      <c r="CC523" s="41"/>
      <c r="CD523" s="41"/>
      <c r="CE523" s="41"/>
      <c r="CF523" s="41"/>
      <c r="CG523" s="28"/>
      <c r="CH523" s="28"/>
      <c r="CI523" s="41"/>
      <c r="CJ523" s="27"/>
      <c r="CK523" s="27"/>
      <c r="CL523" s="27"/>
      <c r="CM523" s="27"/>
      <c r="CN523" s="27"/>
      <c r="CO523" s="27"/>
      <c r="CP523" s="27"/>
      <c r="CQ523" s="27"/>
      <c r="CR523" s="27"/>
      <c r="CS523" s="27"/>
      <c r="CT523" s="27"/>
      <c r="CU523" s="27"/>
      <c r="CV523" s="27"/>
      <c r="CW523" s="27"/>
      <c r="CX523" s="27"/>
      <c r="CY523" s="27"/>
      <c r="CZ523" s="68"/>
      <c r="DA523" s="5"/>
      <c r="DB523" s="5"/>
      <c r="DC523"/>
      <c r="DD523"/>
      <c r="DE523" s="86"/>
      <c r="DF523"/>
      <c r="DW523" s="7"/>
      <c r="ED523" s="10">
        <f t="shared" ca="1" si="435"/>
        <v>33</v>
      </c>
    </row>
    <row r="524" spans="1:134" x14ac:dyDescent="0.2">
      <c r="A524" s="79"/>
      <c r="B524" s="28"/>
      <c r="C524" s="41"/>
      <c r="D524" s="40"/>
      <c r="E524" s="41"/>
      <c r="F524" s="40"/>
      <c r="M524" s="151"/>
      <c r="N524" s="151"/>
      <c r="P524" s="153"/>
      <c r="Q524" s="159"/>
      <c r="R524" s="151"/>
      <c r="S524" s="151"/>
      <c r="T524" s="28"/>
      <c r="U524" s="137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40"/>
      <c r="AV524" s="40"/>
      <c r="AW524" s="40"/>
      <c r="AX524" s="40"/>
      <c r="AY524" s="40"/>
      <c r="AZ524" s="40"/>
      <c r="BA524" s="28"/>
      <c r="BB524" s="28"/>
      <c r="BC524" s="40"/>
      <c r="BD524" s="40"/>
      <c r="BE524" s="40"/>
      <c r="BF524" s="40"/>
      <c r="BG524" s="40"/>
      <c r="BH524" s="40"/>
      <c r="BI524" s="41"/>
      <c r="BJ524" s="41"/>
      <c r="BK524" s="41"/>
      <c r="BL524" s="41"/>
      <c r="BM524" s="41"/>
      <c r="BN524" s="41"/>
      <c r="BO524" s="41"/>
      <c r="BP524" s="41"/>
      <c r="BQ524" s="41"/>
      <c r="BR524" s="40"/>
      <c r="BS524" s="40"/>
      <c r="BT524" s="40"/>
      <c r="BU524" s="41"/>
      <c r="BV524" s="41"/>
      <c r="BW524" s="41"/>
      <c r="BX524" s="41"/>
      <c r="BY524" s="41"/>
      <c r="BZ524" s="41"/>
      <c r="CA524" s="41"/>
      <c r="CB524" s="41"/>
      <c r="CC524" s="41"/>
      <c r="CD524" s="41"/>
      <c r="CE524" s="41"/>
      <c r="CF524" s="41"/>
      <c r="CG524" s="28"/>
      <c r="CH524" s="28"/>
      <c r="CI524" s="41"/>
      <c r="CJ524" s="27"/>
      <c r="CK524" s="27"/>
      <c r="CL524" s="27"/>
      <c r="CM524" s="27"/>
      <c r="CN524" s="27"/>
      <c r="CO524" s="27"/>
      <c r="CP524" s="27"/>
      <c r="CQ524" s="27"/>
      <c r="CR524" s="27"/>
      <c r="CS524" s="27"/>
      <c r="CT524" s="27"/>
      <c r="CU524" s="27"/>
      <c r="CV524" s="27"/>
      <c r="CW524" s="27"/>
      <c r="CX524" s="27"/>
      <c r="CY524" s="27"/>
      <c r="CZ524" s="68"/>
      <c r="DA524" s="5"/>
      <c r="DB524" s="5"/>
      <c r="DC524"/>
      <c r="DD524"/>
      <c r="DE524" s="86"/>
      <c r="DF524"/>
      <c r="DW524" s="7"/>
      <c r="ED524" s="10">
        <f t="shared" ca="1" si="435"/>
        <v>3</v>
      </c>
    </row>
    <row r="525" spans="1:134" x14ac:dyDescent="0.2">
      <c r="A525" s="79"/>
      <c r="B525" s="28"/>
      <c r="C525" s="41"/>
      <c r="D525" s="40"/>
      <c r="E525" s="41"/>
      <c r="F525" s="40"/>
      <c r="M525" s="151"/>
      <c r="N525" s="151"/>
      <c r="P525" s="153"/>
      <c r="Q525" s="159"/>
      <c r="R525" s="151"/>
      <c r="S525" s="151"/>
      <c r="T525" s="28"/>
      <c r="U525" s="137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40"/>
      <c r="AV525" s="40"/>
      <c r="AW525" s="40"/>
      <c r="AX525" s="40"/>
      <c r="AY525" s="40"/>
      <c r="AZ525" s="40"/>
      <c r="BA525" s="28"/>
      <c r="BB525" s="28"/>
      <c r="BC525" s="40"/>
      <c r="BD525" s="40"/>
      <c r="BE525" s="40"/>
      <c r="BF525" s="40"/>
      <c r="BG525" s="40"/>
      <c r="BH525" s="40"/>
      <c r="BI525" s="41"/>
      <c r="BJ525" s="41"/>
      <c r="BK525" s="41"/>
      <c r="BL525" s="41"/>
      <c r="BM525" s="41"/>
      <c r="BN525" s="41"/>
      <c r="BO525" s="41"/>
      <c r="BP525" s="41"/>
      <c r="BQ525" s="41"/>
      <c r="BR525" s="40"/>
      <c r="BS525" s="40"/>
      <c r="BT525" s="40"/>
      <c r="BU525" s="41"/>
      <c r="BV525" s="41"/>
      <c r="BW525" s="41"/>
      <c r="BX525" s="41"/>
      <c r="BY525" s="41"/>
      <c r="BZ525" s="41"/>
      <c r="CA525" s="41"/>
      <c r="CB525" s="41"/>
      <c r="CC525" s="41"/>
      <c r="CD525" s="41"/>
      <c r="CE525" s="41"/>
      <c r="CF525" s="41"/>
      <c r="CG525" s="28"/>
      <c r="CH525" s="28"/>
      <c r="CI525" s="41"/>
      <c r="CJ525" s="27"/>
      <c r="CK525" s="27"/>
      <c r="CL525" s="27"/>
      <c r="CM525" s="27"/>
      <c r="CN525" s="27"/>
      <c r="CO525" s="27"/>
      <c r="CP525" s="27"/>
      <c r="CQ525" s="27"/>
      <c r="CR525" s="27"/>
      <c r="CS525" s="27"/>
      <c r="CT525" s="27"/>
      <c r="CU525" s="27"/>
      <c r="CV525" s="27"/>
      <c r="CW525" s="27"/>
      <c r="CX525" s="27"/>
      <c r="CY525" s="27"/>
      <c r="CZ525" s="68"/>
      <c r="DA525" s="5"/>
      <c r="DB525" s="5"/>
      <c r="DC525"/>
      <c r="DD525"/>
      <c r="DE525" s="86"/>
      <c r="DF525"/>
      <c r="DW525" s="7"/>
      <c r="ED525" s="10">
        <f t="shared" ca="1" si="435"/>
        <v>4</v>
      </c>
    </row>
    <row r="526" spans="1:134" x14ac:dyDescent="0.2">
      <c r="A526" s="79"/>
      <c r="B526" s="28"/>
      <c r="C526" s="41"/>
      <c r="D526" s="40"/>
      <c r="E526" s="41"/>
      <c r="F526" s="40"/>
      <c r="M526" s="151"/>
      <c r="N526" s="151"/>
      <c r="P526" s="153"/>
      <c r="Q526" s="159"/>
      <c r="R526" s="151"/>
      <c r="S526" s="151"/>
      <c r="T526" s="28"/>
      <c r="U526" s="137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28"/>
      <c r="BB526" s="28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40"/>
      <c r="BN526" s="40"/>
      <c r="BO526" s="40"/>
      <c r="BP526" s="40"/>
      <c r="BQ526" s="40"/>
      <c r="BR526" s="40"/>
      <c r="BS526" s="40"/>
      <c r="BT526" s="40"/>
      <c r="BU526" s="40"/>
      <c r="BV526" s="40"/>
      <c r="BW526" s="40"/>
      <c r="BX526" s="40"/>
      <c r="BY526" s="40"/>
      <c r="BZ526" s="40"/>
      <c r="CA526" s="40"/>
      <c r="CB526" s="40"/>
      <c r="CC526" s="40"/>
      <c r="CD526" s="40"/>
      <c r="CE526" s="40"/>
      <c r="CF526" s="40"/>
      <c r="CG526" s="28"/>
      <c r="CH526" s="28"/>
      <c r="CI526" s="41"/>
      <c r="CJ526" s="27"/>
      <c r="CK526" s="27"/>
      <c r="CL526" s="27"/>
      <c r="CM526" s="27"/>
      <c r="CN526" s="27"/>
      <c r="CO526" s="27"/>
      <c r="CP526" s="27"/>
      <c r="CQ526" s="27"/>
      <c r="CR526" s="27"/>
      <c r="CS526" s="27"/>
      <c r="CT526" s="27"/>
      <c r="CU526" s="27"/>
      <c r="CV526" s="27"/>
      <c r="CW526" s="27"/>
      <c r="CX526" s="27"/>
      <c r="CY526" s="27"/>
      <c r="CZ526" s="68"/>
      <c r="DA526" s="5"/>
      <c r="DB526" s="5"/>
      <c r="DC526"/>
      <c r="DD526"/>
      <c r="DE526" s="86"/>
      <c r="DF526"/>
      <c r="DW526" s="7"/>
      <c r="ED526" s="10">
        <f t="shared" ca="1" si="435"/>
        <v>3</v>
      </c>
    </row>
    <row r="527" spans="1:134" x14ac:dyDescent="0.2">
      <c r="A527" s="79"/>
      <c r="B527" s="28"/>
      <c r="C527" s="41"/>
      <c r="D527" s="40"/>
      <c r="E527" s="41"/>
      <c r="F527" s="40"/>
      <c r="M527" s="151"/>
      <c r="N527" s="151"/>
      <c r="P527" s="153"/>
      <c r="Q527" s="159"/>
      <c r="R527" s="151"/>
      <c r="S527" s="151"/>
      <c r="T527" s="28"/>
      <c r="U527" s="137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  <c r="AV527" s="40"/>
      <c r="AW527" s="40"/>
      <c r="AX527" s="40"/>
      <c r="AY527" s="40"/>
      <c r="AZ527" s="40"/>
      <c r="BA527" s="28"/>
      <c r="BB527" s="28"/>
      <c r="BC527" s="40"/>
      <c r="BD527" s="40"/>
      <c r="BE527" s="40"/>
      <c r="BF527" s="40"/>
      <c r="BG527" s="40"/>
      <c r="BH527" s="40"/>
      <c r="BI527" s="40"/>
      <c r="BJ527" s="40"/>
      <c r="BK527" s="40"/>
      <c r="BL527" s="40"/>
      <c r="BM527" s="40"/>
      <c r="BN527" s="40"/>
      <c r="BO527" s="40"/>
      <c r="BP527" s="40"/>
      <c r="BQ527" s="40"/>
      <c r="BR527" s="40"/>
      <c r="BS527" s="40"/>
      <c r="BT527" s="40"/>
      <c r="BU527" s="40"/>
      <c r="BV527" s="40"/>
      <c r="BW527" s="40"/>
      <c r="BX527" s="40"/>
      <c r="BY527" s="40"/>
      <c r="BZ527" s="40"/>
      <c r="CA527" s="40"/>
      <c r="CB527" s="40"/>
      <c r="CC527" s="40"/>
      <c r="CD527" s="40"/>
      <c r="CE527" s="40"/>
      <c r="CF527" s="40"/>
      <c r="CG527" s="28"/>
      <c r="CH527" s="28"/>
      <c r="CI527" s="41"/>
      <c r="CJ527" s="27"/>
      <c r="CK527" s="27"/>
      <c r="CL527" s="27"/>
      <c r="CM527" s="27"/>
      <c r="CN527" s="27"/>
      <c r="CO527" s="27"/>
      <c r="CP527" s="27"/>
      <c r="CQ527" s="27"/>
      <c r="CR527" s="27"/>
      <c r="CS527" s="27"/>
      <c r="CT527" s="27"/>
      <c r="CU527" s="27"/>
      <c r="CV527" s="27"/>
      <c r="CW527" s="27"/>
      <c r="CX527" s="27"/>
      <c r="CY527" s="27"/>
      <c r="CZ527" s="68"/>
      <c r="DB527" s="5"/>
      <c r="DC527"/>
      <c r="DD527"/>
      <c r="DE527" s="86"/>
      <c r="DF527"/>
      <c r="DW527" s="7"/>
      <c r="ED527" s="10">
        <f t="shared" ca="1" si="435"/>
        <v>15</v>
      </c>
    </row>
    <row r="528" spans="1:134" x14ac:dyDescent="0.2">
      <c r="A528" s="79"/>
      <c r="B528" s="28"/>
      <c r="C528" s="41"/>
      <c r="D528" s="40"/>
      <c r="E528" s="41"/>
      <c r="F528" s="40"/>
      <c r="M528" s="151"/>
      <c r="N528" s="151"/>
      <c r="P528" s="153"/>
      <c r="Q528" s="159"/>
      <c r="R528" s="151"/>
      <c r="S528" s="151"/>
      <c r="T528" s="28"/>
      <c r="U528" s="137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  <c r="AQ528" s="40"/>
      <c r="AR528" s="40"/>
      <c r="AS528" s="40"/>
      <c r="AT528" s="40"/>
      <c r="AU528" s="40"/>
      <c r="AV528" s="40"/>
      <c r="AW528" s="40"/>
      <c r="AX528" s="40"/>
      <c r="AY528" s="40"/>
      <c r="AZ528" s="40"/>
      <c r="BA528" s="28"/>
      <c r="BB528" s="28"/>
      <c r="BC528" s="40"/>
      <c r="BD528" s="40"/>
      <c r="BE528" s="40"/>
      <c r="BF528" s="40"/>
      <c r="BG528" s="40"/>
      <c r="BH528" s="40"/>
      <c r="BI528" s="40"/>
      <c r="BJ528" s="40"/>
      <c r="BK528" s="40"/>
      <c r="BL528" s="40"/>
      <c r="BM528" s="40"/>
      <c r="BN528" s="40"/>
      <c r="BO528" s="40"/>
      <c r="BP528" s="40"/>
      <c r="BQ528" s="40"/>
      <c r="BR528" s="40"/>
      <c r="BS528" s="40"/>
      <c r="BT528" s="40"/>
      <c r="BU528" s="40"/>
      <c r="BV528" s="40"/>
      <c r="BW528" s="40"/>
      <c r="BX528" s="40"/>
      <c r="BY528" s="40"/>
      <c r="BZ528" s="40"/>
      <c r="CA528" s="40"/>
      <c r="CB528" s="40"/>
      <c r="CC528" s="40"/>
      <c r="CD528" s="40"/>
      <c r="CE528" s="40"/>
      <c r="CF528" s="40"/>
      <c r="CG528" s="28"/>
      <c r="CH528" s="28"/>
      <c r="CI528" s="41"/>
      <c r="CJ528" s="27"/>
      <c r="CK528" s="27"/>
      <c r="CL528" s="27"/>
      <c r="CM528" s="27"/>
      <c r="CN528" s="27"/>
      <c r="CO528" s="27"/>
      <c r="CP528" s="27"/>
      <c r="CQ528" s="27"/>
      <c r="CR528" s="27"/>
      <c r="CS528" s="27"/>
      <c r="CT528" s="27"/>
      <c r="CU528" s="27"/>
      <c r="CV528" s="27"/>
      <c r="CW528" s="27"/>
      <c r="CX528" s="27"/>
      <c r="CY528" s="27"/>
      <c r="CZ528" s="68"/>
      <c r="DB528" s="5"/>
      <c r="DC528"/>
      <c r="DD528"/>
      <c r="DE528" s="86"/>
      <c r="DF528"/>
      <c r="DW528" s="7"/>
      <c r="ED528" s="10">
        <f t="shared" ca="1" si="435"/>
        <v>3</v>
      </c>
    </row>
    <row r="529" spans="1:134" x14ac:dyDescent="0.2">
      <c r="A529" s="79"/>
      <c r="B529" s="28"/>
      <c r="C529" s="41"/>
      <c r="D529" s="40"/>
      <c r="E529" s="41"/>
      <c r="F529" s="40"/>
      <c r="M529" s="151"/>
      <c r="N529" s="151"/>
      <c r="P529" s="153"/>
      <c r="Q529" s="159"/>
      <c r="R529" s="151"/>
      <c r="S529" s="151"/>
      <c r="T529" s="28"/>
      <c r="U529" s="137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40"/>
      <c r="AV529" s="40"/>
      <c r="AW529" s="40"/>
      <c r="AX529" s="40"/>
      <c r="AY529" s="40"/>
      <c r="AZ529" s="40"/>
      <c r="BA529" s="28"/>
      <c r="BB529" s="28"/>
      <c r="BC529" s="40"/>
      <c r="BD529" s="40"/>
      <c r="BE529" s="40"/>
      <c r="BF529" s="40"/>
      <c r="BG529" s="40"/>
      <c r="BH529" s="40"/>
      <c r="BI529" s="40"/>
      <c r="BJ529" s="40"/>
      <c r="BK529" s="40"/>
      <c r="BL529" s="40"/>
      <c r="BM529" s="40"/>
      <c r="BN529" s="40"/>
      <c r="BO529" s="40"/>
      <c r="BP529" s="40"/>
      <c r="BQ529" s="40"/>
      <c r="BR529" s="40"/>
      <c r="BS529" s="40"/>
      <c r="BT529" s="40"/>
      <c r="BU529" s="40"/>
      <c r="BV529" s="40"/>
      <c r="BW529" s="40"/>
      <c r="BX529" s="40"/>
      <c r="BY529" s="40"/>
      <c r="BZ529" s="40"/>
      <c r="CA529" s="40"/>
      <c r="CB529" s="40"/>
      <c r="CC529" s="40"/>
      <c r="CD529" s="40"/>
      <c r="CE529" s="40"/>
      <c r="CF529" s="40"/>
      <c r="CG529" s="28"/>
      <c r="CH529" s="28"/>
      <c r="CI529" s="41"/>
      <c r="CJ529" s="27"/>
      <c r="CK529" s="27"/>
      <c r="CL529" s="27"/>
      <c r="CM529" s="27"/>
      <c r="CN529" s="27"/>
      <c r="CO529" s="27"/>
      <c r="CP529" s="27"/>
      <c r="CQ529" s="27"/>
      <c r="CR529" s="27"/>
      <c r="CS529" s="27"/>
      <c r="CT529" s="27"/>
      <c r="CU529" s="27"/>
      <c r="CV529" s="27"/>
      <c r="CW529" s="27"/>
      <c r="CX529" s="27"/>
      <c r="CY529" s="27"/>
      <c r="CZ529" s="68"/>
      <c r="DB529" s="5"/>
      <c r="DC529"/>
      <c r="DD529"/>
      <c r="DE529" s="86"/>
      <c r="DF529"/>
      <c r="DW529" s="7"/>
      <c r="ED529" s="10">
        <f t="shared" ca="1" si="435"/>
        <v>29</v>
      </c>
    </row>
    <row r="530" spans="1:134" x14ac:dyDescent="0.2">
      <c r="A530" s="79"/>
      <c r="B530" s="28"/>
      <c r="C530" s="41"/>
      <c r="D530" s="40"/>
      <c r="E530" s="41"/>
      <c r="F530" s="40"/>
      <c r="M530" s="151"/>
      <c r="N530" s="151"/>
      <c r="P530" s="153"/>
      <c r="Q530" s="159"/>
      <c r="R530" s="151"/>
      <c r="S530" s="151"/>
      <c r="T530" s="28"/>
      <c r="U530" s="137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40"/>
      <c r="AV530" s="40"/>
      <c r="AW530" s="40"/>
      <c r="AX530" s="40"/>
      <c r="AY530" s="40"/>
      <c r="AZ530" s="40"/>
      <c r="BA530" s="28"/>
      <c r="BB530" s="28"/>
      <c r="BC530" s="40"/>
      <c r="BD530" s="40"/>
      <c r="BE530" s="40"/>
      <c r="BF530" s="40"/>
      <c r="BG530" s="40"/>
      <c r="BH530" s="40"/>
      <c r="BI530" s="40"/>
      <c r="BJ530" s="40"/>
      <c r="BK530" s="40"/>
      <c r="BL530" s="40"/>
      <c r="BM530" s="40"/>
      <c r="BN530" s="40"/>
      <c r="BO530" s="40"/>
      <c r="BP530" s="40"/>
      <c r="BQ530" s="40"/>
      <c r="BR530" s="40"/>
      <c r="BS530" s="40"/>
      <c r="BT530" s="40"/>
      <c r="BU530" s="40"/>
      <c r="BV530" s="40"/>
      <c r="BW530" s="40"/>
      <c r="BX530" s="40"/>
      <c r="BY530" s="40"/>
      <c r="BZ530" s="40"/>
      <c r="CA530" s="40"/>
      <c r="CB530" s="40"/>
      <c r="CC530" s="40"/>
      <c r="CD530" s="40"/>
      <c r="CE530" s="40"/>
      <c r="CF530" s="40"/>
      <c r="CG530" s="28"/>
      <c r="CH530" s="28"/>
      <c r="CI530" s="41"/>
      <c r="CJ530" s="27"/>
      <c r="CK530" s="27"/>
      <c r="CL530" s="27"/>
      <c r="CM530" s="27"/>
      <c r="CN530" s="27"/>
      <c r="CO530" s="27"/>
      <c r="CP530" s="27"/>
      <c r="CQ530" s="27"/>
      <c r="CR530" s="27"/>
      <c r="CS530" s="27"/>
      <c r="CT530" s="27"/>
      <c r="CU530" s="27"/>
      <c r="CV530" s="27"/>
      <c r="CW530" s="27"/>
      <c r="CX530" s="27"/>
      <c r="CY530" s="27"/>
      <c r="CZ530" s="68"/>
      <c r="DB530" s="5"/>
      <c r="DC530"/>
      <c r="DD530"/>
      <c r="DE530" s="86"/>
      <c r="DF530"/>
      <c r="DW530" s="7"/>
      <c r="ED530" s="10">
        <f t="shared" ca="1" si="435"/>
        <v>17</v>
      </c>
    </row>
    <row r="531" spans="1:134" x14ac:dyDescent="0.2">
      <c r="A531" s="79"/>
      <c r="B531" s="28"/>
      <c r="C531" s="41"/>
      <c r="D531" s="40"/>
      <c r="E531" s="41"/>
      <c r="F531" s="40"/>
      <c r="M531" s="151"/>
      <c r="N531" s="151"/>
      <c r="P531" s="153"/>
      <c r="Q531" s="159"/>
      <c r="R531" s="151"/>
      <c r="S531" s="151"/>
      <c r="T531" s="28"/>
      <c r="U531" s="137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  <c r="AQ531" s="40"/>
      <c r="AR531" s="40"/>
      <c r="AS531" s="40"/>
      <c r="AT531" s="40"/>
      <c r="AU531" s="40"/>
      <c r="AV531" s="40"/>
      <c r="AW531" s="40"/>
      <c r="AX531" s="40"/>
      <c r="AY531" s="40"/>
      <c r="AZ531" s="40"/>
      <c r="BA531" s="28"/>
      <c r="BB531" s="28"/>
      <c r="BC531" s="40"/>
      <c r="BD531" s="40"/>
      <c r="BE531" s="40"/>
      <c r="BF531" s="40"/>
      <c r="BG531" s="40"/>
      <c r="BH531" s="40"/>
      <c r="BI531" s="40"/>
      <c r="BJ531" s="40"/>
      <c r="BK531" s="40"/>
      <c r="BL531" s="40"/>
      <c r="BM531" s="40"/>
      <c r="BN531" s="40"/>
      <c r="BO531" s="40"/>
      <c r="BP531" s="40"/>
      <c r="BQ531" s="40"/>
      <c r="BR531" s="40"/>
      <c r="BS531" s="40"/>
      <c r="BT531" s="40"/>
      <c r="BU531" s="40"/>
      <c r="BV531" s="40"/>
      <c r="BW531" s="40"/>
      <c r="BX531" s="40"/>
      <c r="BY531" s="40"/>
      <c r="BZ531" s="40"/>
      <c r="CA531" s="40"/>
      <c r="CB531" s="40"/>
      <c r="CC531" s="40"/>
      <c r="CD531" s="40"/>
      <c r="CE531" s="40"/>
      <c r="CF531" s="40"/>
      <c r="CG531" s="28"/>
      <c r="CH531" s="28"/>
      <c r="CI531" s="41"/>
      <c r="CJ531" s="27"/>
      <c r="CK531" s="27"/>
      <c r="CL531" s="27"/>
      <c r="CM531" s="27"/>
      <c r="CN531" s="27"/>
      <c r="CO531" s="27"/>
      <c r="CP531" s="27"/>
      <c r="CQ531" s="27"/>
      <c r="CR531" s="27"/>
      <c r="CS531" s="27"/>
      <c r="CT531" s="27"/>
      <c r="CU531" s="27"/>
      <c r="CV531" s="27"/>
      <c r="CW531" s="27"/>
      <c r="CX531" s="27"/>
      <c r="CY531" s="27"/>
      <c r="CZ531" s="68"/>
      <c r="DB531" s="5"/>
      <c r="DC531"/>
      <c r="DD531"/>
      <c r="DE531" s="86"/>
      <c r="DF531"/>
      <c r="DW531" s="7"/>
      <c r="ED531" s="10">
        <f t="shared" ca="1" si="435"/>
        <v>35</v>
      </c>
    </row>
    <row r="532" spans="1:134" x14ac:dyDescent="0.2">
      <c r="A532" s="79"/>
      <c r="B532" s="28"/>
      <c r="C532" s="41"/>
      <c r="D532" s="40"/>
      <c r="E532" s="41"/>
      <c r="F532" s="40"/>
      <c r="M532" s="151"/>
      <c r="N532" s="151"/>
      <c r="P532" s="153"/>
      <c r="Q532" s="159"/>
      <c r="R532" s="151"/>
      <c r="S532" s="151"/>
      <c r="T532" s="28"/>
      <c r="U532" s="137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  <c r="AQ532" s="40"/>
      <c r="AR532" s="40"/>
      <c r="AS532" s="40"/>
      <c r="AT532" s="40"/>
      <c r="AU532" s="40"/>
      <c r="AV532" s="40"/>
      <c r="AW532" s="40"/>
      <c r="AX532" s="40"/>
      <c r="AY532" s="40"/>
      <c r="AZ532" s="40"/>
      <c r="BA532" s="28"/>
      <c r="BB532" s="28"/>
      <c r="BC532" s="40"/>
      <c r="BD532" s="40"/>
      <c r="BE532" s="40"/>
      <c r="BF532" s="40"/>
      <c r="BG532" s="40"/>
      <c r="BH532" s="40"/>
      <c r="BI532" s="40"/>
      <c r="BJ532" s="40"/>
      <c r="BK532" s="40"/>
      <c r="BL532" s="40"/>
      <c r="BM532" s="40"/>
      <c r="BN532" s="40"/>
      <c r="BO532" s="40"/>
      <c r="BP532" s="40"/>
      <c r="BQ532" s="40"/>
      <c r="BR532" s="40"/>
      <c r="BS532" s="40"/>
      <c r="BT532" s="40"/>
      <c r="BU532" s="40"/>
      <c r="BV532" s="40"/>
      <c r="BW532" s="40"/>
      <c r="BX532" s="40"/>
      <c r="BY532" s="40"/>
      <c r="BZ532" s="40"/>
      <c r="CA532" s="40"/>
      <c r="CB532" s="40"/>
      <c r="CC532" s="40"/>
      <c r="CD532" s="40"/>
      <c r="CE532" s="40"/>
      <c r="CF532" s="40"/>
      <c r="CG532" s="28"/>
      <c r="CH532" s="28"/>
      <c r="CI532" s="41"/>
      <c r="CJ532" s="27"/>
      <c r="CK532" s="27"/>
      <c r="CL532" s="27"/>
      <c r="CM532" s="27"/>
      <c r="CN532" s="27"/>
      <c r="CO532" s="27"/>
      <c r="CP532" s="27"/>
      <c r="CQ532" s="27"/>
      <c r="CR532" s="27"/>
      <c r="CS532" s="27"/>
      <c r="CT532" s="27"/>
      <c r="CU532" s="27"/>
      <c r="CV532" s="27"/>
      <c r="CW532" s="27"/>
      <c r="CX532" s="27"/>
      <c r="CY532" s="27"/>
      <c r="CZ532" s="68"/>
      <c r="DB532" s="5"/>
      <c r="DC532"/>
      <c r="DD532"/>
      <c r="DE532" s="86"/>
      <c r="DF532"/>
      <c r="DW532" s="7"/>
      <c r="ED532" s="10">
        <f t="shared" ca="1" si="435"/>
        <v>23</v>
      </c>
    </row>
    <row r="533" spans="1:134" x14ac:dyDescent="0.2">
      <c r="A533" s="79"/>
      <c r="B533" s="28"/>
      <c r="C533" s="41"/>
      <c r="D533" s="40"/>
      <c r="E533" s="41"/>
      <c r="F533" s="40"/>
      <c r="M533" s="151"/>
      <c r="N533" s="151"/>
      <c r="P533" s="153"/>
      <c r="Q533" s="159"/>
      <c r="R533" s="151"/>
      <c r="S533" s="151"/>
      <c r="T533" s="28"/>
      <c r="U533" s="137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28"/>
      <c r="BB533" s="28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40"/>
      <c r="BN533" s="40"/>
      <c r="BO533" s="40"/>
      <c r="BP533" s="40"/>
      <c r="BQ533" s="40"/>
      <c r="BR533" s="40"/>
      <c r="BS533" s="40"/>
      <c r="BT533" s="40"/>
      <c r="BU533" s="40"/>
      <c r="BV533" s="40"/>
      <c r="BW533" s="40"/>
      <c r="BX533" s="40"/>
      <c r="BY533" s="40"/>
      <c r="BZ533" s="40"/>
      <c r="CA533" s="40"/>
      <c r="CB533" s="40"/>
      <c r="CC533" s="40"/>
      <c r="CD533" s="40"/>
      <c r="CE533" s="40"/>
      <c r="CF533" s="40"/>
      <c r="CG533" s="28"/>
      <c r="CH533" s="28"/>
      <c r="CI533" s="41"/>
      <c r="CJ533" s="27"/>
      <c r="CK533" s="27"/>
      <c r="CL533" s="27"/>
      <c r="CM533" s="27"/>
      <c r="CN533" s="27"/>
      <c r="CO533" s="27"/>
      <c r="CP533" s="27"/>
      <c r="CQ533" s="27"/>
      <c r="CR533" s="27"/>
      <c r="CS533" s="27"/>
      <c r="CT533" s="27"/>
      <c r="CU533" s="27"/>
      <c r="CV533" s="27"/>
      <c r="CW533" s="27"/>
      <c r="CX533" s="27"/>
      <c r="CY533" s="27"/>
      <c r="CZ533" s="68"/>
      <c r="DB533" s="5"/>
      <c r="DC533"/>
      <c r="DD533"/>
      <c r="DE533" s="86"/>
      <c r="DF533"/>
      <c r="DW533" s="7"/>
      <c r="ED533" s="10">
        <f t="shared" ca="1" si="435"/>
        <v>30</v>
      </c>
    </row>
    <row r="534" spans="1:134" x14ac:dyDescent="0.2">
      <c r="A534" s="79"/>
      <c r="B534" s="28"/>
      <c r="C534" s="41"/>
      <c r="D534" s="40"/>
      <c r="E534" s="41"/>
      <c r="F534" s="40"/>
      <c r="M534" s="151"/>
      <c r="N534" s="151"/>
      <c r="P534" s="153"/>
      <c r="Q534" s="159"/>
      <c r="R534" s="151"/>
      <c r="S534" s="151"/>
      <c r="T534" s="28"/>
      <c r="U534" s="137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40"/>
      <c r="AV534" s="40"/>
      <c r="AW534" s="40"/>
      <c r="AX534" s="40"/>
      <c r="AY534" s="40"/>
      <c r="AZ534" s="40"/>
      <c r="BA534" s="28"/>
      <c r="BB534" s="28"/>
      <c r="BC534" s="40"/>
      <c r="BD534" s="40"/>
      <c r="BE534" s="40"/>
      <c r="BF534" s="40"/>
      <c r="BG534" s="40"/>
      <c r="BH534" s="40"/>
      <c r="BI534" s="40"/>
      <c r="BJ534" s="40"/>
      <c r="BK534" s="40"/>
      <c r="BL534" s="40"/>
      <c r="BM534" s="40"/>
      <c r="BN534" s="40"/>
      <c r="BO534" s="40"/>
      <c r="BP534" s="40"/>
      <c r="BQ534" s="40"/>
      <c r="BR534" s="40"/>
      <c r="BS534" s="40"/>
      <c r="BT534" s="40"/>
      <c r="BU534" s="40"/>
      <c r="BV534" s="40"/>
      <c r="BW534" s="40"/>
      <c r="BX534" s="40"/>
      <c r="BY534" s="40"/>
      <c r="BZ534" s="40"/>
      <c r="CA534" s="40"/>
      <c r="CB534" s="40"/>
      <c r="CC534" s="40"/>
      <c r="CD534" s="40"/>
      <c r="CE534" s="40"/>
      <c r="CF534" s="40"/>
      <c r="CG534" s="28"/>
      <c r="CH534" s="28"/>
      <c r="CI534" s="41"/>
      <c r="CJ534" s="27"/>
      <c r="CK534" s="27"/>
      <c r="CL534" s="27"/>
      <c r="CM534" s="27"/>
      <c r="CN534" s="27"/>
      <c r="CO534" s="27"/>
      <c r="CP534" s="27"/>
      <c r="CQ534" s="27"/>
      <c r="CR534" s="27"/>
      <c r="CS534" s="27"/>
      <c r="CT534" s="27"/>
      <c r="CU534" s="27"/>
      <c r="CV534" s="27"/>
      <c r="CW534" s="27"/>
      <c r="CX534" s="27"/>
      <c r="CY534" s="27"/>
      <c r="CZ534" s="68"/>
      <c r="DB534" s="5"/>
      <c r="DC534"/>
      <c r="DD534"/>
      <c r="DE534" s="86"/>
      <c r="DF534"/>
      <c r="DW534" s="7"/>
      <c r="ED534" s="10">
        <f t="shared" ca="1" si="435"/>
        <v>26</v>
      </c>
    </row>
    <row r="535" spans="1:134" x14ac:dyDescent="0.2">
      <c r="A535" s="79"/>
      <c r="B535" s="28"/>
      <c r="C535" s="41"/>
      <c r="D535" s="40"/>
      <c r="E535" s="41"/>
      <c r="F535" s="40"/>
      <c r="M535" s="151"/>
      <c r="N535" s="151"/>
      <c r="P535" s="153"/>
      <c r="Q535" s="159"/>
      <c r="R535" s="151"/>
      <c r="S535" s="151"/>
      <c r="T535" s="28"/>
      <c r="U535" s="137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40"/>
      <c r="AV535" s="40"/>
      <c r="AW535" s="40"/>
      <c r="AX535" s="40"/>
      <c r="AY535" s="40"/>
      <c r="AZ535" s="40"/>
      <c r="BA535" s="28"/>
      <c r="BB535" s="28"/>
      <c r="BC535" s="40"/>
      <c r="BD535" s="40"/>
      <c r="BE535" s="40"/>
      <c r="BF535" s="40"/>
      <c r="BG535" s="40"/>
      <c r="BH535" s="40"/>
      <c r="BI535" s="40"/>
      <c r="BJ535" s="40"/>
      <c r="BK535" s="40"/>
      <c r="BL535" s="40"/>
      <c r="BM535" s="40"/>
      <c r="BN535" s="40"/>
      <c r="BO535" s="40"/>
      <c r="BP535" s="40"/>
      <c r="BQ535" s="40"/>
      <c r="BR535" s="40"/>
      <c r="BS535" s="40"/>
      <c r="BT535" s="40"/>
      <c r="BU535" s="40"/>
      <c r="BV535" s="40"/>
      <c r="BW535" s="40"/>
      <c r="BX535" s="40"/>
      <c r="BY535" s="40"/>
      <c r="BZ535" s="40"/>
      <c r="CA535" s="40"/>
      <c r="CB535" s="40"/>
      <c r="CC535" s="40"/>
      <c r="CD535" s="40"/>
      <c r="CE535" s="40"/>
      <c r="CF535" s="40"/>
      <c r="CG535" s="28"/>
      <c r="CH535" s="28"/>
      <c r="CI535" s="41"/>
      <c r="CJ535" s="27"/>
      <c r="CK535" s="27"/>
      <c r="CL535" s="27"/>
      <c r="CM535" s="27"/>
      <c r="CN535" s="27"/>
      <c r="CO535" s="27"/>
      <c r="CP535" s="27"/>
      <c r="CQ535" s="27"/>
      <c r="CR535" s="27"/>
      <c r="CS535" s="27"/>
      <c r="CT535" s="27"/>
      <c r="CU535" s="27"/>
      <c r="CV535" s="27"/>
      <c r="CW535" s="27"/>
      <c r="CX535" s="27"/>
      <c r="CY535" s="27"/>
      <c r="CZ535" s="68"/>
      <c r="DB535" s="5"/>
      <c r="DC535"/>
      <c r="DD535"/>
      <c r="DE535" s="86"/>
      <c r="DF535"/>
      <c r="DW535" s="7"/>
      <c r="ED535" s="10">
        <f t="shared" ca="1" si="435"/>
        <v>21</v>
      </c>
    </row>
    <row r="536" spans="1:134" x14ac:dyDescent="0.2">
      <c r="A536" s="79"/>
      <c r="B536" s="28"/>
      <c r="C536" s="41"/>
      <c r="D536" s="40"/>
      <c r="E536" s="41"/>
      <c r="F536" s="40"/>
      <c r="M536" s="151"/>
      <c r="N536" s="151"/>
      <c r="P536" s="153"/>
      <c r="Q536" s="159"/>
      <c r="R536" s="151"/>
      <c r="S536" s="151"/>
      <c r="T536" s="28"/>
      <c r="U536" s="137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  <c r="AQ536" s="40"/>
      <c r="AR536" s="40"/>
      <c r="AS536" s="40"/>
      <c r="AT536" s="40"/>
      <c r="AU536" s="40"/>
      <c r="AV536" s="40"/>
      <c r="AW536" s="40"/>
      <c r="AX536" s="40"/>
      <c r="AY536" s="40"/>
      <c r="AZ536" s="40"/>
      <c r="BA536" s="28"/>
      <c r="BB536" s="28"/>
      <c r="BC536" s="40"/>
      <c r="BD536" s="40"/>
      <c r="BE536" s="40"/>
      <c r="BF536" s="40"/>
      <c r="BG536" s="40"/>
      <c r="BH536" s="40"/>
      <c r="BI536" s="40"/>
      <c r="BJ536" s="40"/>
      <c r="BK536" s="40"/>
      <c r="BL536" s="40"/>
      <c r="BM536" s="40"/>
      <c r="BN536" s="40"/>
      <c r="BO536" s="40"/>
      <c r="BP536" s="40"/>
      <c r="BQ536" s="40"/>
      <c r="BR536" s="40"/>
      <c r="BS536" s="40"/>
      <c r="BT536" s="40"/>
      <c r="BU536" s="40"/>
      <c r="BV536" s="40"/>
      <c r="BW536" s="40"/>
      <c r="BX536" s="40"/>
      <c r="BY536" s="40"/>
      <c r="BZ536" s="40"/>
      <c r="CA536" s="40"/>
      <c r="CB536" s="40"/>
      <c r="CC536" s="40"/>
      <c r="CD536" s="40"/>
      <c r="CE536" s="40"/>
      <c r="CF536" s="40"/>
      <c r="CG536" s="28"/>
      <c r="CH536" s="28"/>
      <c r="CI536" s="41"/>
      <c r="CJ536" s="27"/>
      <c r="CK536" s="27"/>
      <c r="CL536" s="27"/>
      <c r="CM536" s="27"/>
      <c r="CN536" s="27"/>
      <c r="CO536" s="27"/>
      <c r="CP536" s="27"/>
      <c r="CQ536" s="27"/>
      <c r="CR536" s="27"/>
      <c r="CS536" s="27"/>
      <c r="CT536" s="27"/>
      <c r="CU536" s="27"/>
      <c r="CV536" s="27"/>
      <c r="CW536" s="27"/>
      <c r="CX536" s="27"/>
      <c r="CY536" s="27"/>
      <c r="CZ536" s="68"/>
      <c r="DB536" s="5"/>
      <c r="DC536"/>
      <c r="DD536"/>
      <c r="DE536" s="86"/>
      <c r="DF536"/>
      <c r="DW536" s="7"/>
      <c r="ED536" s="10">
        <f t="shared" ca="1" si="435"/>
        <v>18</v>
      </c>
    </row>
    <row r="537" spans="1:134" x14ac:dyDescent="0.2">
      <c r="A537" s="79"/>
      <c r="B537" s="28"/>
      <c r="C537" s="41"/>
      <c r="D537" s="40"/>
      <c r="E537" s="41"/>
      <c r="F537" s="40"/>
      <c r="M537" s="151"/>
      <c r="N537" s="151"/>
      <c r="P537" s="153"/>
      <c r="Q537" s="159"/>
      <c r="R537" s="151"/>
      <c r="S537" s="151"/>
      <c r="T537" s="28"/>
      <c r="U537" s="137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  <c r="AQ537" s="40"/>
      <c r="AR537" s="40"/>
      <c r="AS537" s="40"/>
      <c r="AT537" s="40"/>
      <c r="AU537" s="40"/>
      <c r="AV537" s="40"/>
      <c r="AW537" s="40"/>
      <c r="AX537" s="40"/>
      <c r="AY537" s="40"/>
      <c r="AZ537" s="40"/>
      <c r="BA537" s="28"/>
      <c r="BB537" s="28"/>
      <c r="BC537" s="40"/>
      <c r="BD537" s="40"/>
      <c r="BE537" s="40"/>
      <c r="BF537" s="40"/>
      <c r="BG537" s="40"/>
      <c r="BH537" s="40"/>
      <c r="BI537" s="41"/>
      <c r="BJ537" s="41"/>
      <c r="BK537" s="41"/>
      <c r="BL537" s="41"/>
      <c r="BM537" s="41"/>
      <c r="BN537" s="41"/>
      <c r="BO537" s="41"/>
      <c r="BP537" s="41"/>
      <c r="BQ537" s="41"/>
      <c r="BR537" s="40"/>
      <c r="BS537" s="40"/>
      <c r="BT537" s="40"/>
      <c r="BU537" s="41"/>
      <c r="BV537" s="41"/>
      <c r="BW537" s="41"/>
      <c r="BX537" s="41"/>
      <c r="BY537" s="41"/>
      <c r="BZ537" s="41"/>
      <c r="CA537" s="41"/>
      <c r="CB537" s="41"/>
      <c r="CC537" s="41"/>
      <c r="CD537" s="41"/>
      <c r="CE537" s="41"/>
      <c r="CF537" s="41"/>
      <c r="CG537" s="28"/>
      <c r="CH537" s="28"/>
      <c r="CI537" s="41"/>
      <c r="CJ537" s="27"/>
      <c r="CK537" s="27"/>
      <c r="CL537" s="27"/>
      <c r="CM537" s="27"/>
      <c r="CN537" s="27"/>
      <c r="CO537" s="27"/>
      <c r="CP537" s="27"/>
      <c r="CQ537" s="27"/>
      <c r="CR537" s="27"/>
      <c r="CS537" s="27"/>
      <c r="CT537" s="27"/>
      <c r="CU537" s="27"/>
      <c r="CV537" s="27"/>
      <c r="CW537" s="27"/>
      <c r="CX537" s="27"/>
      <c r="CY537" s="27"/>
      <c r="CZ537" s="68"/>
      <c r="DB537" s="5"/>
      <c r="DC537"/>
      <c r="DD537"/>
      <c r="DE537" s="86"/>
      <c r="DF537"/>
      <c r="DW537" s="7"/>
      <c r="ED537" s="10">
        <f t="shared" ca="1" si="435"/>
        <v>17</v>
      </c>
    </row>
    <row r="538" spans="1:134" x14ac:dyDescent="0.2">
      <c r="A538" s="79"/>
      <c r="B538" s="28"/>
      <c r="C538" s="41"/>
      <c r="D538" s="40"/>
      <c r="E538" s="41"/>
      <c r="F538" s="40"/>
      <c r="M538" s="151"/>
      <c r="N538" s="151"/>
      <c r="P538" s="153"/>
      <c r="Q538" s="159"/>
      <c r="R538" s="151"/>
      <c r="S538" s="151"/>
      <c r="T538" s="28"/>
      <c r="U538" s="137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40"/>
      <c r="AV538" s="40"/>
      <c r="AW538" s="40"/>
      <c r="AX538" s="40"/>
      <c r="AY538" s="40"/>
      <c r="AZ538" s="40"/>
      <c r="BA538" s="28"/>
      <c r="BB538" s="28"/>
      <c r="BC538" s="40"/>
      <c r="BD538" s="40"/>
      <c r="BE538" s="40"/>
      <c r="BF538" s="40"/>
      <c r="BG538" s="40"/>
      <c r="BH538" s="40"/>
      <c r="BI538" s="41"/>
      <c r="BJ538" s="41"/>
      <c r="BK538" s="41"/>
      <c r="BL538" s="41"/>
      <c r="BM538" s="41"/>
      <c r="BN538" s="41"/>
      <c r="BO538" s="41"/>
      <c r="BP538" s="41"/>
      <c r="BQ538" s="41"/>
      <c r="BR538" s="40"/>
      <c r="BS538" s="40"/>
      <c r="BT538" s="40"/>
      <c r="BU538" s="41"/>
      <c r="BV538" s="41"/>
      <c r="BW538" s="41"/>
      <c r="BX538" s="41"/>
      <c r="BY538" s="41"/>
      <c r="BZ538" s="41"/>
      <c r="CA538" s="41"/>
      <c r="CB538" s="41"/>
      <c r="CC538" s="41"/>
      <c r="CD538" s="41"/>
      <c r="CE538" s="41"/>
      <c r="CF538" s="41"/>
      <c r="CG538" s="28"/>
      <c r="CH538" s="28"/>
      <c r="CI538" s="41"/>
      <c r="CJ538" s="27"/>
      <c r="CK538" s="27"/>
      <c r="CL538" s="27"/>
      <c r="CM538" s="27"/>
      <c r="CN538" s="27"/>
      <c r="CO538" s="27"/>
      <c r="CP538" s="27"/>
      <c r="CQ538" s="27"/>
      <c r="CR538" s="27"/>
      <c r="CS538" s="27"/>
      <c r="CT538" s="27"/>
      <c r="CU538" s="27"/>
      <c r="CV538" s="27"/>
      <c r="CW538" s="27"/>
      <c r="CX538" s="27"/>
      <c r="CY538" s="27"/>
      <c r="CZ538" s="68"/>
      <c r="DB538" s="5"/>
      <c r="DC538"/>
      <c r="DD538"/>
      <c r="DE538" s="86"/>
      <c r="DF538"/>
      <c r="DW538" s="7"/>
      <c r="ED538" s="10">
        <f t="shared" ca="1" si="435"/>
        <v>14</v>
      </c>
    </row>
    <row r="539" spans="1:134" x14ac:dyDescent="0.2">
      <c r="A539" s="79"/>
      <c r="B539" s="28"/>
      <c r="C539" s="41"/>
      <c r="D539" s="40"/>
      <c r="E539" s="41"/>
      <c r="F539" s="40"/>
      <c r="M539" s="151"/>
      <c r="N539" s="151"/>
      <c r="P539" s="153"/>
      <c r="Q539" s="159"/>
      <c r="R539" s="151"/>
      <c r="S539" s="151"/>
      <c r="T539" s="28"/>
      <c r="U539" s="137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  <c r="AQ539" s="40"/>
      <c r="AR539" s="40"/>
      <c r="AS539" s="40"/>
      <c r="AT539" s="40"/>
      <c r="AU539" s="40"/>
      <c r="AV539" s="40"/>
      <c r="AW539" s="40"/>
      <c r="AX539" s="40"/>
      <c r="AY539" s="40"/>
      <c r="AZ539" s="40"/>
      <c r="BA539" s="28"/>
      <c r="BB539" s="28"/>
      <c r="BC539" s="40"/>
      <c r="BD539" s="40"/>
      <c r="BE539" s="40"/>
      <c r="BF539" s="40"/>
      <c r="BG539" s="40"/>
      <c r="BH539" s="40"/>
      <c r="BI539" s="41"/>
      <c r="BJ539" s="41"/>
      <c r="BK539" s="41"/>
      <c r="BL539" s="41"/>
      <c r="BM539" s="41"/>
      <c r="BN539" s="41"/>
      <c r="BO539" s="41"/>
      <c r="BP539" s="41"/>
      <c r="BQ539" s="41"/>
      <c r="BR539" s="40"/>
      <c r="BS539" s="40"/>
      <c r="BT539" s="40"/>
      <c r="BU539" s="41"/>
      <c r="BV539" s="41"/>
      <c r="BW539" s="41"/>
      <c r="BX539" s="41"/>
      <c r="BY539" s="41"/>
      <c r="BZ539" s="41"/>
      <c r="CA539" s="41"/>
      <c r="CB539" s="41"/>
      <c r="CC539" s="41"/>
      <c r="CD539" s="41"/>
      <c r="CE539" s="41"/>
      <c r="CF539" s="41"/>
      <c r="CG539" s="28"/>
      <c r="CH539" s="28"/>
      <c r="CI539" s="41"/>
      <c r="CJ539" s="27"/>
      <c r="CK539" s="27"/>
      <c r="CL539" s="27"/>
      <c r="CM539" s="27"/>
      <c r="CN539" s="27"/>
      <c r="CO539" s="27"/>
      <c r="CP539" s="27"/>
      <c r="CQ539" s="27"/>
      <c r="CR539" s="27"/>
      <c r="CS539" s="27"/>
      <c r="CT539" s="27"/>
      <c r="CU539" s="27"/>
      <c r="CV539" s="27"/>
      <c r="CW539" s="27"/>
      <c r="CX539" s="27"/>
      <c r="CY539" s="27"/>
      <c r="CZ539" s="68"/>
      <c r="DB539" s="5"/>
      <c r="DC539"/>
      <c r="DD539"/>
      <c r="DE539" s="86"/>
      <c r="DF539"/>
      <c r="DW539" s="7"/>
      <c r="ED539" s="10">
        <f t="shared" ca="1" si="435"/>
        <v>36</v>
      </c>
    </row>
    <row r="540" spans="1:134" x14ac:dyDescent="0.2">
      <c r="A540" s="79"/>
      <c r="B540" s="28"/>
      <c r="C540" s="41"/>
      <c r="D540" s="40"/>
      <c r="E540" s="41"/>
      <c r="F540" s="40"/>
      <c r="M540" s="151"/>
      <c r="N540" s="151"/>
      <c r="P540" s="153"/>
      <c r="Q540" s="159"/>
      <c r="R540" s="151"/>
      <c r="S540" s="151"/>
      <c r="T540" s="28"/>
      <c r="U540" s="137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  <c r="AQ540" s="40"/>
      <c r="AR540" s="40"/>
      <c r="AS540" s="40"/>
      <c r="AT540" s="40"/>
      <c r="AU540" s="40"/>
      <c r="AV540" s="40"/>
      <c r="AW540" s="40"/>
      <c r="AX540" s="40"/>
      <c r="AY540" s="40"/>
      <c r="AZ540" s="40"/>
      <c r="BA540" s="28"/>
      <c r="BB540" s="28"/>
      <c r="BC540" s="40"/>
      <c r="BD540" s="40"/>
      <c r="BE540" s="40"/>
      <c r="BF540" s="40"/>
      <c r="BG540" s="40"/>
      <c r="BH540" s="40"/>
      <c r="BI540" s="41"/>
      <c r="BJ540" s="41"/>
      <c r="BK540" s="41"/>
      <c r="BL540" s="41"/>
      <c r="BM540" s="41"/>
      <c r="BN540" s="41"/>
      <c r="BO540" s="41"/>
      <c r="BP540" s="41"/>
      <c r="BQ540" s="41"/>
      <c r="BR540" s="40"/>
      <c r="BS540" s="40"/>
      <c r="BT540" s="40"/>
      <c r="BU540" s="41"/>
      <c r="BV540" s="41"/>
      <c r="BW540" s="41"/>
      <c r="BX540" s="41"/>
      <c r="BY540" s="41"/>
      <c r="BZ540" s="41"/>
      <c r="CA540" s="41"/>
      <c r="CB540" s="41"/>
      <c r="CC540" s="41"/>
      <c r="CD540" s="41"/>
      <c r="CE540" s="41"/>
      <c r="CF540" s="41"/>
      <c r="CG540" s="28"/>
      <c r="CH540" s="28"/>
      <c r="CI540" s="41"/>
      <c r="CJ540" s="27"/>
      <c r="CK540" s="27"/>
      <c r="CL540" s="27"/>
      <c r="CM540" s="27"/>
      <c r="CN540" s="27"/>
      <c r="CO540" s="27"/>
      <c r="CP540" s="27"/>
      <c r="CQ540" s="27"/>
      <c r="CR540" s="27"/>
      <c r="CS540" s="27"/>
      <c r="CT540" s="27"/>
      <c r="CU540" s="27"/>
      <c r="CV540" s="27"/>
      <c r="CW540" s="27"/>
      <c r="CX540" s="27"/>
      <c r="CY540" s="27"/>
      <c r="CZ540" s="68"/>
      <c r="DB540" s="5"/>
      <c r="DC540"/>
      <c r="DD540"/>
      <c r="DE540" s="86"/>
      <c r="DF540"/>
      <c r="DW540" s="7"/>
      <c r="ED540" s="10">
        <f t="shared" ca="1" si="435"/>
        <v>26</v>
      </c>
    </row>
    <row r="541" spans="1:134" x14ac:dyDescent="0.2">
      <c r="A541" s="79"/>
      <c r="B541" s="28"/>
      <c r="C541" s="41"/>
      <c r="D541" s="40"/>
      <c r="E541" s="41"/>
      <c r="F541" s="40"/>
      <c r="M541" s="151"/>
      <c r="N541" s="151"/>
      <c r="P541" s="153"/>
      <c r="Q541" s="159"/>
      <c r="R541" s="151"/>
      <c r="S541" s="151"/>
      <c r="T541" s="28"/>
      <c r="U541" s="137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  <c r="AQ541" s="40"/>
      <c r="AR541" s="40"/>
      <c r="AS541" s="40"/>
      <c r="AT541" s="40"/>
      <c r="AU541" s="40"/>
      <c r="AV541" s="40"/>
      <c r="AW541" s="40"/>
      <c r="AX541" s="40"/>
      <c r="AY541" s="40"/>
      <c r="AZ541" s="40"/>
      <c r="BA541" s="28"/>
      <c r="BB541" s="28"/>
      <c r="BC541" s="40"/>
      <c r="BD541" s="40"/>
      <c r="BE541" s="40"/>
      <c r="BF541" s="40"/>
      <c r="BG541" s="40"/>
      <c r="BH541" s="40"/>
      <c r="BI541" s="41"/>
      <c r="BJ541" s="41"/>
      <c r="BK541" s="41"/>
      <c r="BL541" s="41"/>
      <c r="BM541" s="41"/>
      <c r="BN541" s="41"/>
      <c r="BO541" s="41"/>
      <c r="BP541" s="41"/>
      <c r="BQ541" s="41"/>
      <c r="BR541" s="40"/>
      <c r="BS541" s="40"/>
      <c r="BT541" s="40"/>
      <c r="BU541" s="41"/>
      <c r="BV541" s="41"/>
      <c r="BW541" s="41"/>
      <c r="BX541" s="41"/>
      <c r="BY541" s="41"/>
      <c r="BZ541" s="41"/>
      <c r="CA541" s="41"/>
      <c r="CB541" s="41"/>
      <c r="CC541" s="41"/>
      <c r="CD541" s="41"/>
      <c r="CE541" s="41"/>
      <c r="CF541" s="41"/>
      <c r="CG541" s="28"/>
      <c r="CH541" s="28"/>
      <c r="CI541" s="41"/>
      <c r="CJ541" s="27"/>
      <c r="CK541" s="27"/>
      <c r="CL541" s="27"/>
      <c r="CM541" s="27"/>
      <c r="CN541" s="27"/>
      <c r="CO541" s="27"/>
      <c r="CP541" s="27"/>
      <c r="CQ541" s="27"/>
      <c r="CR541" s="27"/>
      <c r="CS541" s="27"/>
      <c r="CT541" s="27"/>
      <c r="CU541" s="27"/>
      <c r="CV541" s="27"/>
      <c r="CW541" s="27"/>
      <c r="CX541" s="27"/>
      <c r="CY541" s="27"/>
      <c r="CZ541" s="68"/>
      <c r="DB541" s="5"/>
      <c r="DC541"/>
      <c r="DD541"/>
      <c r="DE541" s="86"/>
      <c r="DF541"/>
      <c r="DW541" s="7"/>
      <c r="ED541" s="10">
        <f t="shared" ca="1" si="435"/>
        <v>26</v>
      </c>
    </row>
    <row r="542" spans="1:134" x14ac:dyDescent="0.2">
      <c r="A542" s="79"/>
      <c r="B542" s="28"/>
      <c r="C542" s="41"/>
      <c r="D542" s="40"/>
      <c r="E542" s="41"/>
      <c r="F542" s="40"/>
      <c r="M542" s="151"/>
      <c r="N542" s="151"/>
      <c r="P542" s="153"/>
      <c r="Q542" s="159"/>
      <c r="R542" s="151"/>
      <c r="S542" s="151"/>
      <c r="T542" s="28"/>
      <c r="U542" s="137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40"/>
      <c r="AV542" s="40"/>
      <c r="AW542" s="40"/>
      <c r="AX542" s="40"/>
      <c r="AY542" s="40"/>
      <c r="AZ542" s="40"/>
      <c r="BA542" s="28"/>
      <c r="BB542" s="28"/>
      <c r="BC542" s="40"/>
      <c r="BD542" s="40"/>
      <c r="BE542" s="40"/>
      <c r="BF542" s="40"/>
      <c r="BG542" s="40"/>
      <c r="BH542" s="40"/>
      <c r="BI542" s="40"/>
      <c r="BJ542" s="40"/>
      <c r="BK542" s="40"/>
      <c r="BL542" s="40"/>
      <c r="BM542" s="40"/>
      <c r="BN542" s="40"/>
      <c r="BO542" s="40"/>
      <c r="BP542" s="40"/>
      <c r="BQ542" s="40"/>
      <c r="BR542" s="40"/>
      <c r="BS542" s="40"/>
      <c r="BT542" s="40"/>
      <c r="BU542" s="40"/>
      <c r="BV542" s="40"/>
      <c r="BW542" s="40"/>
      <c r="BX542" s="40"/>
      <c r="BY542" s="40"/>
      <c r="BZ542" s="40"/>
      <c r="CA542" s="40"/>
      <c r="CB542" s="40"/>
      <c r="CC542" s="40"/>
      <c r="CD542" s="40"/>
      <c r="CE542" s="40"/>
      <c r="CF542" s="40"/>
      <c r="CG542" s="28"/>
      <c r="CH542" s="28"/>
      <c r="CI542" s="41"/>
      <c r="CJ542" s="27"/>
      <c r="CK542" s="27"/>
      <c r="CL542" s="27"/>
      <c r="CM542" s="27"/>
      <c r="CN542" s="27"/>
      <c r="CO542" s="27"/>
      <c r="CP542" s="27"/>
      <c r="CQ542" s="27"/>
      <c r="CR542" s="27"/>
      <c r="CS542" s="27"/>
      <c r="CT542" s="27"/>
      <c r="CU542" s="27"/>
      <c r="CV542" s="27"/>
      <c r="CW542" s="27"/>
      <c r="CX542" s="27"/>
      <c r="CY542" s="27"/>
      <c r="CZ542" s="68"/>
      <c r="DB542" s="5"/>
      <c r="DC542"/>
      <c r="DD542"/>
      <c r="DE542" s="86"/>
      <c r="DF542"/>
      <c r="DW542" s="7"/>
      <c r="ED542" s="10">
        <f t="shared" ca="1" si="435"/>
        <v>10</v>
      </c>
    </row>
    <row r="543" spans="1:134" x14ac:dyDescent="0.2">
      <c r="A543" s="79"/>
      <c r="B543" s="28"/>
      <c r="C543" s="41"/>
      <c r="D543" s="40"/>
      <c r="E543" s="41"/>
      <c r="F543" s="40"/>
      <c r="M543" s="151"/>
      <c r="N543" s="151"/>
      <c r="P543" s="153"/>
      <c r="Q543" s="159"/>
      <c r="R543" s="151"/>
      <c r="S543" s="151"/>
      <c r="T543" s="28"/>
      <c r="U543" s="137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  <c r="AQ543" s="40"/>
      <c r="AR543" s="40"/>
      <c r="AS543" s="40"/>
      <c r="AT543" s="40"/>
      <c r="AU543" s="40"/>
      <c r="AV543" s="40"/>
      <c r="AW543" s="40"/>
      <c r="AX543" s="40"/>
      <c r="AY543" s="40"/>
      <c r="AZ543" s="40"/>
      <c r="BA543" s="28"/>
      <c r="BB543" s="28"/>
      <c r="BC543" s="40"/>
      <c r="BD543" s="40"/>
      <c r="BE543" s="40"/>
      <c r="BF543" s="40"/>
      <c r="BG543" s="40"/>
      <c r="BH543" s="40"/>
      <c r="BI543" s="40"/>
      <c r="BJ543" s="40"/>
      <c r="BK543" s="40"/>
      <c r="BL543" s="40"/>
      <c r="BM543" s="40"/>
      <c r="BN543" s="40"/>
      <c r="BO543" s="40"/>
      <c r="BP543" s="40"/>
      <c r="BQ543" s="40"/>
      <c r="BR543" s="40"/>
      <c r="BS543" s="40"/>
      <c r="BT543" s="40"/>
      <c r="BU543" s="40"/>
      <c r="BV543" s="40"/>
      <c r="BW543" s="40"/>
      <c r="BX543" s="40"/>
      <c r="BY543" s="40"/>
      <c r="BZ543" s="40"/>
      <c r="CA543" s="40"/>
      <c r="CB543" s="40"/>
      <c r="CC543" s="40"/>
      <c r="CD543" s="40"/>
      <c r="CE543" s="40"/>
      <c r="CF543" s="40"/>
      <c r="CG543" s="28"/>
      <c r="CH543" s="28"/>
      <c r="CI543" s="41"/>
      <c r="CJ543" s="27"/>
      <c r="CK543" s="27"/>
      <c r="CL543" s="27"/>
      <c r="CM543" s="27"/>
      <c r="CN543" s="27"/>
      <c r="CO543" s="27"/>
      <c r="CP543" s="27"/>
      <c r="CQ543" s="27"/>
      <c r="CR543" s="27"/>
      <c r="CS543" s="27"/>
      <c r="CT543" s="27"/>
      <c r="CU543" s="27"/>
      <c r="CV543" s="27"/>
      <c r="CW543" s="27"/>
      <c r="CX543" s="27"/>
      <c r="CY543" s="27"/>
      <c r="CZ543" s="68"/>
      <c r="DB543" s="5"/>
      <c r="DC543"/>
      <c r="DD543"/>
      <c r="DE543" s="86"/>
      <c r="DF543"/>
      <c r="DW543" s="7"/>
      <c r="ED543" s="10">
        <f t="shared" ca="1" si="435"/>
        <v>5</v>
      </c>
    </row>
    <row r="544" spans="1:134" x14ac:dyDescent="0.2">
      <c r="A544" s="79"/>
      <c r="B544" s="28"/>
      <c r="C544" s="41"/>
      <c r="D544" s="40"/>
      <c r="E544" s="41"/>
      <c r="F544" s="40"/>
      <c r="M544" s="151"/>
      <c r="N544" s="151"/>
      <c r="P544" s="153"/>
      <c r="Q544" s="159"/>
      <c r="R544" s="151"/>
      <c r="S544" s="151"/>
      <c r="T544" s="28"/>
      <c r="U544" s="137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40"/>
      <c r="AV544" s="40"/>
      <c r="AW544" s="40"/>
      <c r="AX544" s="40"/>
      <c r="AY544" s="40"/>
      <c r="AZ544" s="40"/>
      <c r="BA544" s="28"/>
      <c r="BB544" s="28"/>
      <c r="BC544" s="40"/>
      <c r="BD544" s="40"/>
      <c r="BE544" s="40"/>
      <c r="BF544" s="40"/>
      <c r="BG544" s="40"/>
      <c r="BH544" s="40"/>
      <c r="BI544" s="40"/>
      <c r="BJ544" s="40"/>
      <c r="BK544" s="40"/>
      <c r="BL544" s="40"/>
      <c r="BM544" s="40"/>
      <c r="BN544" s="40"/>
      <c r="BO544" s="40"/>
      <c r="BP544" s="40"/>
      <c r="BQ544" s="40"/>
      <c r="BR544" s="40"/>
      <c r="BS544" s="40"/>
      <c r="BT544" s="40"/>
      <c r="BU544" s="40"/>
      <c r="BV544" s="40"/>
      <c r="BW544" s="40"/>
      <c r="BX544" s="40"/>
      <c r="BY544" s="40"/>
      <c r="BZ544" s="40"/>
      <c r="CA544" s="40"/>
      <c r="CB544" s="40"/>
      <c r="CC544" s="40"/>
      <c r="CD544" s="40"/>
      <c r="CE544" s="40"/>
      <c r="CF544" s="40"/>
      <c r="CG544" s="28"/>
      <c r="CH544" s="28"/>
      <c r="CI544" s="41"/>
      <c r="CJ544" s="27"/>
      <c r="CK544" s="27"/>
      <c r="CL544" s="27"/>
      <c r="CM544" s="27"/>
      <c r="CN544" s="27"/>
      <c r="CO544" s="27"/>
      <c r="CP544" s="27"/>
      <c r="CQ544" s="27"/>
      <c r="CR544" s="27"/>
      <c r="CS544" s="27"/>
      <c r="CT544" s="27"/>
      <c r="CU544" s="27"/>
      <c r="CV544" s="27"/>
      <c r="CW544" s="27"/>
      <c r="CX544" s="27"/>
      <c r="CY544" s="27"/>
      <c r="CZ544" s="68"/>
      <c r="DB544" s="5"/>
      <c r="DC544"/>
      <c r="DD544"/>
      <c r="DE544" s="86"/>
      <c r="DF544"/>
      <c r="DW544" s="7"/>
      <c r="ED544" s="10">
        <f t="shared" ca="1" si="435"/>
        <v>18</v>
      </c>
    </row>
    <row r="545" spans="1:134" x14ac:dyDescent="0.2">
      <c r="A545" s="79"/>
      <c r="B545" s="28"/>
      <c r="C545" s="41"/>
      <c r="D545" s="40"/>
      <c r="E545" s="41"/>
      <c r="F545" s="40"/>
      <c r="M545" s="151"/>
      <c r="N545" s="151"/>
      <c r="P545" s="153"/>
      <c r="Q545" s="159"/>
      <c r="R545" s="151"/>
      <c r="S545" s="151"/>
      <c r="T545" s="28"/>
      <c r="U545" s="137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  <c r="AQ545" s="40"/>
      <c r="AR545" s="40"/>
      <c r="AS545" s="40"/>
      <c r="AT545" s="40"/>
      <c r="AU545" s="40"/>
      <c r="AV545" s="40"/>
      <c r="AW545" s="40"/>
      <c r="AX545" s="40"/>
      <c r="AY545" s="40"/>
      <c r="AZ545" s="40"/>
      <c r="BA545" s="28"/>
      <c r="BB545" s="28"/>
      <c r="BC545" s="40"/>
      <c r="BD545" s="40"/>
      <c r="BE545" s="40"/>
      <c r="BF545" s="40"/>
      <c r="BG545" s="40"/>
      <c r="BH545" s="40"/>
      <c r="BI545" s="40"/>
      <c r="BJ545" s="40"/>
      <c r="BK545" s="40"/>
      <c r="BL545" s="40"/>
      <c r="BM545" s="40"/>
      <c r="BN545" s="40"/>
      <c r="BO545" s="40"/>
      <c r="BP545" s="40"/>
      <c r="BQ545" s="40"/>
      <c r="BR545" s="40"/>
      <c r="BS545" s="40"/>
      <c r="BT545" s="40"/>
      <c r="BU545" s="40"/>
      <c r="BV545" s="40"/>
      <c r="BW545" s="40"/>
      <c r="BX545" s="40"/>
      <c r="BY545" s="40"/>
      <c r="BZ545" s="40"/>
      <c r="CA545" s="40"/>
      <c r="CB545" s="40"/>
      <c r="CC545" s="40"/>
      <c r="CD545" s="40"/>
      <c r="CE545" s="40"/>
      <c r="CF545" s="40"/>
      <c r="CG545" s="28"/>
      <c r="CH545" s="28"/>
      <c r="CI545" s="41"/>
      <c r="CJ545" s="27"/>
      <c r="CK545" s="27"/>
      <c r="CL545" s="27"/>
      <c r="CM545" s="27"/>
      <c r="CN545" s="27"/>
      <c r="CO545" s="27"/>
      <c r="CP545" s="27"/>
      <c r="CQ545" s="27"/>
      <c r="CR545" s="27"/>
      <c r="CS545" s="27"/>
      <c r="CT545" s="27"/>
      <c r="CU545" s="27"/>
      <c r="CV545" s="27"/>
      <c r="CW545" s="27"/>
      <c r="CX545" s="27"/>
      <c r="CY545" s="27"/>
      <c r="CZ545" s="68"/>
      <c r="DB545" s="5"/>
      <c r="DC545"/>
      <c r="DD545"/>
      <c r="DE545" s="86"/>
      <c r="DF545"/>
      <c r="DW545" s="7"/>
      <c r="ED545" s="10">
        <f t="shared" ca="1" si="435"/>
        <v>34</v>
      </c>
    </row>
    <row r="546" spans="1:134" x14ac:dyDescent="0.2">
      <c r="A546" s="79"/>
      <c r="B546" s="28"/>
      <c r="C546" s="41"/>
      <c r="D546" s="40"/>
      <c r="E546" s="41"/>
      <c r="F546" s="40"/>
      <c r="M546" s="151"/>
      <c r="N546" s="151"/>
      <c r="P546" s="153"/>
      <c r="Q546" s="159"/>
      <c r="R546" s="151"/>
      <c r="S546" s="151"/>
      <c r="T546" s="28"/>
      <c r="U546" s="137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  <c r="AQ546" s="40"/>
      <c r="AR546" s="40"/>
      <c r="AS546" s="40"/>
      <c r="AT546" s="40"/>
      <c r="AU546" s="40"/>
      <c r="AV546" s="40"/>
      <c r="AW546" s="40"/>
      <c r="AX546" s="40"/>
      <c r="AY546" s="40"/>
      <c r="AZ546" s="40"/>
      <c r="BA546" s="28"/>
      <c r="BB546" s="28"/>
      <c r="BC546" s="40"/>
      <c r="BD546" s="40"/>
      <c r="BE546" s="40"/>
      <c r="BF546" s="40"/>
      <c r="BG546" s="40"/>
      <c r="BH546" s="40"/>
      <c r="BI546" s="40"/>
      <c r="BJ546" s="40"/>
      <c r="BK546" s="40"/>
      <c r="BL546" s="40"/>
      <c r="BM546" s="40"/>
      <c r="BN546" s="40"/>
      <c r="BO546" s="40"/>
      <c r="BP546" s="40"/>
      <c r="BQ546" s="40"/>
      <c r="BR546" s="40"/>
      <c r="BS546" s="40"/>
      <c r="BT546" s="40"/>
      <c r="BU546" s="40"/>
      <c r="BV546" s="40"/>
      <c r="BW546" s="40"/>
      <c r="BX546" s="40"/>
      <c r="BY546" s="40"/>
      <c r="BZ546" s="40"/>
      <c r="CA546" s="40"/>
      <c r="CB546" s="40"/>
      <c r="CC546" s="40"/>
      <c r="CD546" s="40"/>
      <c r="CE546" s="40"/>
      <c r="CF546" s="40"/>
      <c r="CG546" s="28"/>
      <c r="CH546" s="28"/>
      <c r="CI546" s="41"/>
      <c r="CJ546" s="27"/>
      <c r="CK546" s="27"/>
      <c r="CL546" s="27"/>
      <c r="CM546" s="27"/>
      <c r="CN546" s="27"/>
      <c r="CO546" s="27"/>
      <c r="CP546" s="27"/>
      <c r="CQ546" s="27"/>
      <c r="CR546" s="27"/>
      <c r="CS546" s="27"/>
      <c r="CT546" s="27"/>
      <c r="CU546" s="27"/>
      <c r="CV546" s="27"/>
      <c r="CW546" s="27"/>
      <c r="CX546" s="27"/>
      <c r="CY546" s="27"/>
      <c r="CZ546" s="68"/>
      <c r="DB546" s="5"/>
      <c r="DC546"/>
      <c r="DD546"/>
      <c r="DE546" s="86"/>
      <c r="DF546"/>
      <c r="DW546" s="7"/>
      <c r="ED546" s="10">
        <f t="shared" ca="1" si="435"/>
        <v>22</v>
      </c>
    </row>
    <row r="547" spans="1:134" x14ac:dyDescent="0.2">
      <c r="A547" s="79"/>
      <c r="B547" s="28"/>
      <c r="C547" s="41"/>
      <c r="D547" s="40"/>
      <c r="E547" s="41"/>
      <c r="F547" s="40"/>
      <c r="M547" s="151"/>
      <c r="N547" s="151"/>
      <c r="P547" s="153"/>
      <c r="Q547" s="159"/>
      <c r="R547" s="151"/>
      <c r="S547" s="151"/>
      <c r="T547" s="28"/>
      <c r="U547" s="137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40"/>
      <c r="AV547" s="40"/>
      <c r="AW547" s="40"/>
      <c r="AX547" s="40"/>
      <c r="AY547" s="40"/>
      <c r="AZ547" s="40"/>
      <c r="BA547" s="28"/>
      <c r="BB547" s="28"/>
      <c r="BC547" s="40"/>
      <c r="BD547" s="40"/>
      <c r="BE547" s="40"/>
      <c r="BF547" s="40"/>
      <c r="BG547" s="40"/>
      <c r="BH547" s="40"/>
      <c r="BI547" s="40"/>
      <c r="BJ547" s="40"/>
      <c r="BK547" s="40"/>
      <c r="BL547" s="40"/>
      <c r="BM547" s="40"/>
      <c r="BN547" s="40"/>
      <c r="BO547" s="40"/>
      <c r="BP547" s="40"/>
      <c r="BQ547" s="40"/>
      <c r="BR547" s="40"/>
      <c r="BS547" s="40"/>
      <c r="BT547" s="40"/>
      <c r="BU547" s="40"/>
      <c r="BV547" s="40"/>
      <c r="BW547" s="40"/>
      <c r="BX547" s="40"/>
      <c r="BY547" s="40"/>
      <c r="BZ547" s="40"/>
      <c r="CA547" s="40"/>
      <c r="CB547" s="40"/>
      <c r="CC547" s="40"/>
      <c r="CD547" s="40"/>
      <c r="CE547" s="40"/>
      <c r="CF547" s="40"/>
      <c r="CG547" s="28"/>
      <c r="CH547" s="28"/>
      <c r="CI547" s="41"/>
      <c r="CJ547" s="27"/>
      <c r="CK547" s="27"/>
      <c r="CL547" s="27"/>
      <c r="CM547" s="27"/>
      <c r="CN547" s="27"/>
      <c r="CO547" s="27"/>
      <c r="CP547" s="27"/>
      <c r="CQ547" s="27"/>
      <c r="CR547" s="27"/>
      <c r="CS547" s="27"/>
      <c r="CT547" s="27"/>
      <c r="CU547" s="27"/>
      <c r="CV547" s="27"/>
      <c r="CW547" s="27"/>
      <c r="CX547" s="27"/>
      <c r="CY547" s="27"/>
      <c r="CZ547" s="68"/>
      <c r="DB547" s="5"/>
      <c r="DC547"/>
      <c r="DD547"/>
      <c r="DE547" s="86"/>
      <c r="DF547"/>
      <c r="DW547" s="7"/>
      <c r="ED547" s="10">
        <f t="shared" ca="1" si="435"/>
        <v>21</v>
      </c>
    </row>
    <row r="548" spans="1:134" x14ac:dyDescent="0.2">
      <c r="A548" s="79"/>
      <c r="B548" s="28"/>
      <c r="C548" s="41"/>
      <c r="D548" s="40"/>
      <c r="E548" s="41"/>
      <c r="F548" s="40"/>
      <c r="M548" s="151"/>
      <c r="N548" s="151"/>
      <c r="P548" s="153"/>
      <c r="Q548" s="159"/>
      <c r="R548" s="151"/>
      <c r="S548" s="151"/>
      <c r="T548" s="28"/>
      <c r="U548" s="137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  <c r="AQ548" s="40"/>
      <c r="AR548" s="40"/>
      <c r="AS548" s="40"/>
      <c r="AT548" s="40"/>
      <c r="AU548" s="40"/>
      <c r="AV548" s="40"/>
      <c r="AW548" s="40"/>
      <c r="AX548" s="40"/>
      <c r="AY548" s="40"/>
      <c r="AZ548" s="40"/>
      <c r="BA548" s="28"/>
      <c r="BB548" s="28"/>
      <c r="BC548" s="40"/>
      <c r="BD548" s="40"/>
      <c r="BE548" s="40"/>
      <c r="BF548" s="40"/>
      <c r="BG548" s="40"/>
      <c r="BH548" s="40"/>
      <c r="BI548" s="40"/>
      <c r="BJ548" s="40"/>
      <c r="BK548" s="40"/>
      <c r="BL548" s="40"/>
      <c r="BM548" s="40"/>
      <c r="BN548" s="40"/>
      <c r="BO548" s="40"/>
      <c r="BP548" s="40"/>
      <c r="BQ548" s="40"/>
      <c r="BR548" s="40"/>
      <c r="BS548" s="40"/>
      <c r="BT548" s="40"/>
      <c r="BU548" s="40"/>
      <c r="BV548" s="40"/>
      <c r="BW548" s="40"/>
      <c r="BX548" s="40"/>
      <c r="BY548" s="40"/>
      <c r="BZ548" s="40"/>
      <c r="CA548" s="40"/>
      <c r="CB548" s="40"/>
      <c r="CC548" s="40"/>
      <c r="CD548" s="40"/>
      <c r="CE548" s="40"/>
      <c r="CF548" s="40"/>
      <c r="CG548" s="28"/>
      <c r="CH548" s="28"/>
      <c r="CI548" s="41"/>
      <c r="CJ548" s="27"/>
      <c r="CK548" s="27"/>
      <c r="CL548" s="27"/>
      <c r="CM548" s="27"/>
      <c r="CN548" s="27"/>
      <c r="CO548" s="27"/>
      <c r="CP548" s="27"/>
      <c r="CQ548" s="27"/>
      <c r="CR548" s="27"/>
      <c r="CS548" s="27"/>
      <c r="CT548" s="27"/>
      <c r="CU548" s="27"/>
      <c r="CV548" s="27"/>
      <c r="CW548" s="27"/>
      <c r="CX548" s="27"/>
      <c r="CY548" s="27"/>
      <c r="CZ548" s="68"/>
      <c r="DB548" s="5"/>
      <c r="DC548"/>
      <c r="DD548"/>
      <c r="DE548" s="86"/>
      <c r="DF548"/>
      <c r="DW548" s="7"/>
      <c r="ED548" s="10">
        <f t="shared" ca="1" si="435"/>
        <v>2</v>
      </c>
    </row>
    <row r="549" spans="1:134" x14ac:dyDescent="0.2">
      <c r="A549" s="79"/>
      <c r="B549" s="28"/>
      <c r="C549" s="41"/>
      <c r="D549" s="40"/>
      <c r="E549" s="41"/>
      <c r="F549" s="40"/>
      <c r="M549" s="151"/>
      <c r="N549" s="151"/>
      <c r="P549" s="153"/>
      <c r="Q549" s="159"/>
      <c r="R549" s="151"/>
      <c r="S549" s="151"/>
      <c r="T549" s="28"/>
      <c r="U549" s="137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  <c r="AQ549" s="40"/>
      <c r="AR549" s="40"/>
      <c r="AS549" s="40"/>
      <c r="AT549" s="40"/>
      <c r="AU549" s="40"/>
      <c r="AV549" s="40"/>
      <c r="AW549" s="40"/>
      <c r="AX549" s="40"/>
      <c r="AY549" s="40"/>
      <c r="AZ549" s="40"/>
      <c r="BA549" s="28"/>
      <c r="BB549" s="28"/>
      <c r="BC549" s="40"/>
      <c r="BD549" s="40"/>
      <c r="BE549" s="40"/>
      <c r="BF549" s="40"/>
      <c r="BG549" s="40"/>
      <c r="BH549" s="40"/>
      <c r="BI549" s="40"/>
      <c r="BJ549" s="40"/>
      <c r="BK549" s="40"/>
      <c r="BL549" s="40"/>
      <c r="BM549" s="40"/>
      <c r="BN549" s="40"/>
      <c r="BO549" s="40"/>
      <c r="BP549" s="40"/>
      <c r="BQ549" s="40"/>
      <c r="BR549" s="40"/>
      <c r="BS549" s="40"/>
      <c r="BT549" s="40"/>
      <c r="BU549" s="40"/>
      <c r="BV549" s="40"/>
      <c r="BW549" s="40"/>
      <c r="BX549" s="40"/>
      <c r="BY549" s="40"/>
      <c r="BZ549" s="40"/>
      <c r="CA549" s="40"/>
      <c r="CB549" s="40"/>
      <c r="CC549" s="40"/>
      <c r="CD549" s="40"/>
      <c r="CE549" s="40"/>
      <c r="CF549" s="40"/>
      <c r="CG549" s="28"/>
      <c r="CH549" s="28"/>
      <c r="CI549" s="41"/>
      <c r="CJ549" s="27"/>
      <c r="CK549" s="27"/>
      <c r="CL549" s="27"/>
      <c r="CM549" s="27"/>
      <c r="CN549" s="27"/>
      <c r="CO549" s="27"/>
      <c r="CP549" s="27"/>
      <c r="CQ549" s="27"/>
      <c r="CR549" s="27"/>
      <c r="CS549" s="27"/>
      <c r="CT549" s="27"/>
      <c r="CU549" s="27"/>
      <c r="CV549" s="27"/>
      <c r="CW549" s="27"/>
      <c r="CX549" s="27"/>
      <c r="CY549" s="27"/>
      <c r="CZ549" s="68"/>
      <c r="DB549" s="5"/>
      <c r="DC549"/>
      <c r="DD549"/>
      <c r="DE549" s="86"/>
      <c r="DF549"/>
      <c r="DW549" s="7"/>
      <c r="ED549" s="10">
        <f t="shared" ca="1" si="435"/>
        <v>8</v>
      </c>
    </row>
    <row r="550" spans="1:134" x14ac:dyDescent="0.2">
      <c r="A550" s="79"/>
      <c r="B550" s="28"/>
      <c r="C550" s="41"/>
      <c r="D550" s="40"/>
      <c r="E550" s="41"/>
      <c r="F550" s="40"/>
      <c r="M550" s="151"/>
      <c r="N550" s="151"/>
      <c r="P550" s="153"/>
      <c r="Q550" s="159"/>
      <c r="R550" s="151"/>
      <c r="S550" s="151"/>
      <c r="T550" s="28"/>
      <c r="U550" s="137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  <c r="AQ550" s="40"/>
      <c r="AR550" s="40"/>
      <c r="AS550" s="40"/>
      <c r="AT550" s="40"/>
      <c r="AU550" s="40"/>
      <c r="AV550" s="40"/>
      <c r="AW550" s="40"/>
      <c r="AX550" s="40"/>
      <c r="AY550" s="40"/>
      <c r="AZ550" s="40"/>
      <c r="BA550" s="28"/>
      <c r="BB550" s="28"/>
      <c r="BC550" s="40"/>
      <c r="BD550" s="40"/>
      <c r="BE550" s="40"/>
      <c r="BF550" s="40"/>
      <c r="BG550" s="40"/>
      <c r="BH550" s="40"/>
      <c r="BI550" s="40"/>
      <c r="BJ550" s="40"/>
      <c r="BK550" s="40"/>
      <c r="BL550" s="40"/>
      <c r="BM550" s="40"/>
      <c r="BN550" s="40"/>
      <c r="BO550" s="40"/>
      <c r="BP550" s="40"/>
      <c r="BQ550" s="40"/>
      <c r="BR550" s="40"/>
      <c r="BS550" s="40"/>
      <c r="BT550" s="40"/>
      <c r="BU550" s="40"/>
      <c r="BV550" s="40"/>
      <c r="BW550" s="40"/>
      <c r="BX550" s="40"/>
      <c r="BY550" s="40"/>
      <c r="BZ550" s="40"/>
      <c r="CA550" s="40"/>
      <c r="CB550" s="40"/>
      <c r="CC550" s="40"/>
      <c r="CD550" s="40"/>
      <c r="CE550" s="40"/>
      <c r="CF550" s="40"/>
      <c r="CG550" s="28"/>
      <c r="CH550" s="28"/>
      <c r="CI550" s="41"/>
      <c r="CJ550" s="27"/>
      <c r="CK550" s="27"/>
      <c r="CL550" s="27"/>
      <c r="CM550" s="27"/>
      <c r="CN550" s="27"/>
      <c r="CO550" s="27"/>
      <c r="CP550" s="27"/>
      <c r="CQ550" s="27"/>
      <c r="CR550" s="27"/>
      <c r="CS550" s="27"/>
      <c r="CT550" s="27"/>
      <c r="CU550" s="27"/>
      <c r="CV550" s="27"/>
      <c r="CW550" s="27"/>
      <c r="CX550" s="27"/>
      <c r="CY550" s="27"/>
      <c r="CZ550" s="68"/>
      <c r="DB550" s="5"/>
      <c r="DC550"/>
      <c r="DD550"/>
      <c r="DE550" s="86"/>
      <c r="DF550"/>
      <c r="DW550" s="7"/>
      <c r="ED550" s="10">
        <f t="shared" ca="1" si="435"/>
        <v>34</v>
      </c>
    </row>
    <row r="551" spans="1:134" x14ac:dyDescent="0.2">
      <c r="A551" s="79"/>
      <c r="B551" s="28"/>
      <c r="C551" s="41"/>
      <c r="D551" s="40"/>
      <c r="E551" s="41"/>
      <c r="F551" s="40"/>
      <c r="M551" s="151"/>
      <c r="N551" s="151"/>
      <c r="P551" s="153"/>
      <c r="Q551" s="159"/>
      <c r="R551" s="151"/>
      <c r="S551" s="151"/>
      <c r="T551" s="28"/>
      <c r="U551" s="137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  <c r="AQ551" s="40"/>
      <c r="AR551" s="40"/>
      <c r="AS551" s="40"/>
      <c r="AT551" s="40"/>
      <c r="AU551" s="40"/>
      <c r="AV551" s="40"/>
      <c r="AW551" s="40"/>
      <c r="AX551" s="40"/>
      <c r="AY551" s="40"/>
      <c r="AZ551" s="40"/>
      <c r="BA551" s="28"/>
      <c r="BB551" s="28"/>
      <c r="BC551" s="40"/>
      <c r="BD551" s="40"/>
      <c r="BE551" s="40"/>
      <c r="BF551" s="40"/>
      <c r="BG551" s="40"/>
      <c r="BH551" s="40"/>
      <c r="BI551" s="40"/>
      <c r="BJ551" s="40"/>
      <c r="BK551" s="40"/>
      <c r="BL551" s="40"/>
      <c r="BM551" s="40"/>
      <c r="BN551" s="40"/>
      <c r="BO551" s="40"/>
      <c r="BP551" s="40"/>
      <c r="BQ551" s="40"/>
      <c r="BR551" s="40"/>
      <c r="BS551" s="40"/>
      <c r="BT551" s="40"/>
      <c r="BU551" s="40"/>
      <c r="BV551" s="40"/>
      <c r="BW551" s="40"/>
      <c r="BX551" s="40"/>
      <c r="BY551" s="40"/>
      <c r="BZ551" s="40"/>
      <c r="CA551" s="40"/>
      <c r="CB551" s="40"/>
      <c r="CC551" s="40"/>
      <c r="CD551" s="40"/>
      <c r="CE551" s="40"/>
      <c r="CF551" s="40"/>
      <c r="CG551" s="28"/>
      <c r="CH551" s="28"/>
      <c r="CI551" s="41"/>
      <c r="CJ551" s="27"/>
      <c r="CK551" s="27"/>
      <c r="CL551" s="27"/>
      <c r="CM551" s="27"/>
      <c r="CN551" s="27"/>
      <c r="CO551" s="27"/>
      <c r="CP551" s="27"/>
      <c r="CQ551" s="27"/>
      <c r="CR551" s="27"/>
      <c r="CS551" s="27"/>
      <c r="CT551" s="27"/>
      <c r="CU551" s="27"/>
      <c r="CV551" s="27"/>
      <c r="CW551" s="27"/>
      <c r="CX551" s="27"/>
      <c r="CY551" s="27"/>
      <c r="CZ551" s="68"/>
      <c r="DB551" s="5"/>
      <c r="DC551"/>
      <c r="DD551"/>
      <c r="DE551" s="86"/>
      <c r="DF551"/>
      <c r="DW551" s="7"/>
      <c r="ED551" s="10">
        <f t="shared" ca="1" si="435"/>
        <v>5</v>
      </c>
    </row>
    <row r="552" spans="1:134" x14ac:dyDescent="0.2">
      <c r="A552" s="79"/>
      <c r="B552" s="28"/>
      <c r="C552" s="41"/>
      <c r="D552" s="40"/>
      <c r="E552" s="41"/>
      <c r="F552" s="40"/>
      <c r="M552" s="151"/>
      <c r="N552" s="151"/>
      <c r="P552" s="153"/>
      <c r="Q552" s="159"/>
      <c r="R552" s="151"/>
      <c r="S552" s="151"/>
      <c r="T552" s="28"/>
      <c r="U552" s="137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  <c r="AQ552" s="40"/>
      <c r="AR552" s="40"/>
      <c r="AS552" s="40"/>
      <c r="AT552" s="40"/>
      <c r="AU552" s="40"/>
      <c r="AV552" s="40"/>
      <c r="AW552" s="40"/>
      <c r="AX552" s="40"/>
      <c r="AY552" s="40"/>
      <c r="AZ552" s="40"/>
      <c r="BA552" s="28"/>
      <c r="BB552" s="28"/>
      <c r="BC552" s="40"/>
      <c r="BD552" s="40"/>
      <c r="BE552" s="40"/>
      <c r="BF552" s="40"/>
      <c r="BG552" s="40"/>
      <c r="BH552" s="40"/>
      <c r="BI552" s="40"/>
      <c r="BJ552" s="40"/>
      <c r="BK552" s="40"/>
      <c r="BL552" s="40"/>
      <c r="BM552" s="40"/>
      <c r="BN552" s="40"/>
      <c r="BO552" s="40"/>
      <c r="BP552" s="40"/>
      <c r="BQ552" s="40"/>
      <c r="BR552" s="40"/>
      <c r="BS552" s="40"/>
      <c r="BT552" s="40"/>
      <c r="BU552" s="40"/>
      <c r="BV552" s="40"/>
      <c r="BW552" s="40"/>
      <c r="BX552" s="40"/>
      <c r="BY552" s="40"/>
      <c r="BZ552" s="40"/>
      <c r="CA552" s="40"/>
      <c r="CB552" s="40"/>
      <c r="CC552" s="40"/>
      <c r="CD552" s="40"/>
      <c r="CE552" s="40"/>
      <c r="CF552" s="40"/>
      <c r="CG552" s="28"/>
      <c r="CH552" s="28"/>
      <c r="CI552" s="41"/>
      <c r="CJ552" s="27"/>
      <c r="CK552" s="27"/>
      <c r="CL552" s="27"/>
      <c r="CM552" s="27"/>
      <c r="CN552" s="27"/>
      <c r="CO552" s="27"/>
      <c r="CP552" s="27"/>
      <c r="CQ552" s="27"/>
      <c r="CR552" s="27"/>
      <c r="CS552" s="27"/>
      <c r="CT552" s="27"/>
      <c r="CU552" s="27"/>
      <c r="CV552" s="27"/>
      <c r="CW552" s="27"/>
      <c r="CX552" s="27"/>
      <c r="CY552" s="27"/>
      <c r="CZ552" s="68"/>
      <c r="DB552" s="5"/>
      <c r="DC552"/>
      <c r="DD552"/>
      <c r="DE552" s="86"/>
      <c r="DF552"/>
      <c r="DW552" s="7"/>
      <c r="ED552" s="10">
        <f t="shared" ca="1" si="435"/>
        <v>13</v>
      </c>
    </row>
    <row r="553" spans="1:134" x14ac:dyDescent="0.2">
      <c r="A553" s="79"/>
      <c r="B553" s="28"/>
      <c r="C553" s="41"/>
      <c r="D553" s="40"/>
      <c r="E553" s="41"/>
      <c r="F553" s="40"/>
      <c r="M553" s="151"/>
      <c r="N553" s="151"/>
      <c r="P553" s="153"/>
      <c r="Q553" s="159"/>
      <c r="R553" s="151"/>
      <c r="S553" s="151"/>
      <c r="T553" s="28"/>
      <c r="U553" s="137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  <c r="AQ553" s="40"/>
      <c r="AR553" s="40"/>
      <c r="AS553" s="40"/>
      <c r="AT553" s="40"/>
      <c r="AU553" s="40"/>
      <c r="AV553" s="40"/>
      <c r="AW553" s="40"/>
      <c r="AX553" s="40"/>
      <c r="AY553" s="40"/>
      <c r="AZ553" s="40"/>
      <c r="BA553" s="28"/>
      <c r="BB553" s="28"/>
      <c r="BC553" s="40"/>
      <c r="BD553" s="40"/>
      <c r="BE553" s="40"/>
      <c r="BF553" s="40"/>
      <c r="BG553" s="40"/>
      <c r="BH553" s="40"/>
      <c r="BI553" s="41"/>
      <c r="BJ553" s="41"/>
      <c r="BK553" s="41"/>
      <c r="BL553" s="41"/>
      <c r="BM553" s="41"/>
      <c r="BN553" s="41"/>
      <c r="BO553" s="41"/>
      <c r="BP553" s="41"/>
      <c r="BQ553" s="41"/>
      <c r="BR553" s="40"/>
      <c r="BS553" s="40"/>
      <c r="BT553" s="40"/>
      <c r="BU553" s="41"/>
      <c r="BV553" s="41"/>
      <c r="BW553" s="41"/>
      <c r="BX553" s="41"/>
      <c r="BY553" s="41"/>
      <c r="BZ553" s="41"/>
      <c r="CA553" s="41"/>
      <c r="CB553" s="41"/>
      <c r="CC553" s="41"/>
      <c r="CD553" s="41"/>
      <c r="CE553" s="41"/>
      <c r="CF553" s="41"/>
      <c r="CG553" s="28"/>
      <c r="CH553" s="28"/>
      <c r="CI553" s="41"/>
      <c r="CJ553" s="27"/>
      <c r="CK553" s="27"/>
      <c r="CL553" s="27"/>
      <c r="CM553" s="27"/>
      <c r="CN553" s="27"/>
      <c r="CO553" s="27"/>
      <c r="CP553" s="27"/>
      <c r="CQ553" s="27"/>
      <c r="CR553" s="27"/>
      <c r="CS553" s="27"/>
      <c r="CT553" s="27"/>
      <c r="CU553" s="27"/>
      <c r="CV553" s="27"/>
      <c r="CW553" s="27"/>
      <c r="CX553" s="27"/>
      <c r="CY553" s="27"/>
      <c r="CZ553" s="68"/>
      <c r="DB553" s="5"/>
      <c r="DC553"/>
      <c r="DD553"/>
      <c r="DE553" s="86"/>
      <c r="DF553"/>
      <c r="DW553" s="7"/>
      <c r="ED553" s="10">
        <f t="shared" ca="1" si="435"/>
        <v>8</v>
      </c>
    </row>
    <row r="554" spans="1:134" x14ac:dyDescent="0.2">
      <c r="A554" s="79"/>
      <c r="B554" s="28"/>
      <c r="C554" s="41"/>
      <c r="D554" s="40"/>
      <c r="E554" s="41"/>
      <c r="F554" s="40"/>
      <c r="M554" s="151"/>
      <c r="N554" s="151"/>
      <c r="P554" s="153"/>
      <c r="Q554" s="159"/>
      <c r="R554" s="151"/>
      <c r="S554" s="151"/>
      <c r="T554" s="28"/>
      <c r="U554" s="137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  <c r="AQ554" s="40"/>
      <c r="AR554" s="40"/>
      <c r="AS554" s="40"/>
      <c r="AT554" s="40"/>
      <c r="AU554" s="40"/>
      <c r="AV554" s="40"/>
      <c r="AW554" s="40"/>
      <c r="AX554" s="40"/>
      <c r="AY554" s="40"/>
      <c r="AZ554" s="40"/>
      <c r="BA554" s="28"/>
      <c r="BB554" s="28"/>
      <c r="BC554" s="40"/>
      <c r="BD554" s="40"/>
      <c r="BE554" s="40"/>
      <c r="BF554" s="40"/>
      <c r="BG554" s="40"/>
      <c r="BH554" s="40"/>
      <c r="BI554" s="41"/>
      <c r="BJ554" s="41"/>
      <c r="BK554" s="41"/>
      <c r="BL554" s="41"/>
      <c r="BM554" s="41"/>
      <c r="BN554" s="41"/>
      <c r="BO554" s="41"/>
      <c r="BP554" s="41"/>
      <c r="BQ554" s="41"/>
      <c r="BR554" s="40"/>
      <c r="BS554" s="40"/>
      <c r="BT554" s="40"/>
      <c r="BU554" s="41"/>
      <c r="BV554" s="41"/>
      <c r="BW554" s="41"/>
      <c r="BX554" s="41"/>
      <c r="BY554" s="41"/>
      <c r="BZ554" s="41"/>
      <c r="CA554" s="41"/>
      <c r="CB554" s="41"/>
      <c r="CC554" s="41"/>
      <c r="CD554" s="41"/>
      <c r="CE554" s="41"/>
      <c r="CF554" s="41"/>
      <c r="CG554" s="28"/>
      <c r="CH554" s="28"/>
      <c r="CI554" s="41"/>
      <c r="CJ554" s="27"/>
      <c r="CK554" s="27"/>
      <c r="CL554" s="27"/>
      <c r="CM554" s="27"/>
      <c r="CN554" s="27"/>
      <c r="CO554" s="27"/>
      <c r="CP554" s="27"/>
      <c r="CQ554" s="27"/>
      <c r="CR554" s="27"/>
      <c r="CS554" s="27"/>
      <c r="CT554" s="27"/>
      <c r="CU554" s="27"/>
      <c r="CV554" s="27"/>
      <c r="CW554" s="27"/>
      <c r="CX554" s="27"/>
      <c r="CY554" s="27"/>
      <c r="CZ554" s="68"/>
      <c r="DB554" s="5"/>
      <c r="DC554"/>
      <c r="DD554"/>
      <c r="DE554" s="86"/>
      <c r="DF554"/>
      <c r="DW554" s="7"/>
      <c r="ED554" s="10">
        <f t="shared" ca="1" si="435"/>
        <v>28</v>
      </c>
    </row>
    <row r="555" spans="1:134" x14ac:dyDescent="0.2">
      <c r="A555" s="79"/>
      <c r="B555" s="28"/>
      <c r="C555" s="41"/>
      <c r="D555" s="40"/>
      <c r="E555" s="41"/>
      <c r="F555" s="40"/>
      <c r="M555" s="151"/>
      <c r="N555" s="151"/>
      <c r="P555" s="153"/>
      <c r="Q555" s="159"/>
      <c r="R555" s="151"/>
      <c r="S555" s="151"/>
      <c r="T555" s="28"/>
      <c r="U555" s="137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  <c r="AQ555" s="40"/>
      <c r="AR555" s="40"/>
      <c r="AS555" s="40"/>
      <c r="AT555" s="40"/>
      <c r="AU555" s="40"/>
      <c r="AV555" s="40"/>
      <c r="AW555" s="40"/>
      <c r="AX555" s="40"/>
      <c r="AY555" s="40"/>
      <c r="AZ555" s="40"/>
      <c r="BA555" s="28"/>
      <c r="BB555" s="28"/>
      <c r="BC555" s="40"/>
      <c r="BD555" s="40"/>
      <c r="BE555" s="40"/>
      <c r="BF555" s="40"/>
      <c r="BG555" s="40"/>
      <c r="BH555" s="40"/>
      <c r="BI555" s="41"/>
      <c r="BJ555" s="41"/>
      <c r="BK555" s="41"/>
      <c r="BL555" s="41"/>
      <c r="BM555" s="41"/>
      <c r="BN555" s="41"/>
      <c r="BO555" s="41"/>
      <c r="BP555" s="41"/>
      <c r="BQ555" s="41"/>
      <c r="BR555" s="40"/>
      <c r="BS555" s="40"/>
      <c r="BT555" s="40"/>
      <c r="BU555" s="41"/>
      <c r="BV555" s="41"/>
      <c r="BW555" s="41"/>
      <c r="BX555" s="41"/>
      <c r="BY555" s="41"/>
      <c r="BZ555" s="41"/>
      <c r="CA555" s="41"/>
      <c r="CB555" s="41"/>
      <c r="CC555" s="41"/>
      <c r="CD555" s="41"/>
      <c r="CE555" s="41"/>
      <c r="CF555" s="41"/>
      <c r="CG555" s="28"/>
      <c r="CH555" s="28"/>
      <c r="CI555" s="41"/>
      <c r="CJ555" s="27"/>
      <c r="CK555" s="27"/>
      <c r="CL555" s="27"/>
      <c r="CM555" s="27"/>
      <c r="CN555" s="27"/>
      <c r="CO555" s="27"/>
      <c r="CP555" s="27"/>
      <c r="CQ555" s="27"/>
      <c r="CR555" s="27"/>
      <c r="CS555" s="27"/>
      <c r="CT555" s="27"/>
      <c r="CU555" s="27"/>
      <c r="CV555" s="27"/>
      <c r="CW555" s="27"/>
      <c r="CX555" s="27"/>
      <c r="CY555" s="27"/>
      <c r="CZ555" s="68"/>
      <c r="DB555" s="5"/>
      <c r="DC555"/>
      <c r="DD555"/>
      <c r="DE555" s="86"/>
      <c r="DF555"/>
      <c r="DW555" s="7"/>
      <c r="ED555" s="10">
        <f t="shared" ca="1" si="435"/>
        <v>22</v>
      </c>
    </row>
    <row r="556" spans="1:134" x14ac:dyDescent="0.2">
      <c r="A556" s="79"/>
      <c r="B556" s="28"/>
      <c r="C556" s="41"/>
      <c r="D556" s="40"/>
      <c r="E556" s="41"/>
      <c r="F556" s="40"/>
      <c r="M556" s="151"/>
      <c r="N556" s="151"/>
      <c r="P556" s="153"/>
      <c r="Q556" s="159"/>
      <c r="R556" s="151"/>
      <c r="S556" s="151"/>
      <c r="T556" s="28"/>
      <c r="U556" s="137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  <c r="AQ556" s="40"/>
      <c r="AR556" s="40"/>
      <c r="AS556" s="40"/>
      <c r="AT556" s="40"/>
      <c r="AU556" s="40"/>
      <c r="AV556" s="40"/>
      <c r="AW556" s="40"/>
      <c r="AX556" s="40"/>
      <c r="AY556" s="40"/>
      <c r="AZ556" s="40"/>
      <c r="BA556" s="28"/>
      <c r="BB556" s="28"/>
      <c r="BC556" s="40"/>
      <c r="BD556" s="40"/>
      <c r="BE556" s="40"/>
      <c r="BF556" s="40"/>
      <c r="BG556" s="40"/>
      <c r="BH556" s="40"/>
      <c r="BI556" s="41"/>
      <c r="BJ556" s="41"/>
      <c r="BK556" s="41"/>
      <c r="BL556" s="41"/>
      <c r="BM556" s="41"/>
      <c r="BN556" s="41"/>
      <c r="BO556" s="41"/>
      <c r="BP556" s="41"/>
      <c r="BQ556" s="41"/>
      <c r="BR556" s="40"/>
      <c r="BS556" s="40"/>
      <c r="BT556" s="40"/>
      <c r="BU556" s="41"/>
      <c r="BV556" s="41"/>
      <c r="BW556" s="41"/>
      <c r="BX556" s="41"/>
      <c r="BY556" s="41"/>
      <c r="BZ556" s="41"/>
      <c r="CA556" s="41"/>
      <c r="CB556" s="41"/>
      <c r="CC556" s="41"/>
      <c r="CD556" s="41"/>
      <c r="CE556" s="41"/>
      <c r="CF556" s="41"/>
      <c r="CG556" s="28"/>
      <c r="CH556" s="28"/>
      <c r="CI556" s="41"/>
      <c r="CJ556" s="27"/>
      <c r="CK556" s="27"/>
      <c r="CL556" s="27"/>
      <c r="CM556" s="27"/>
      <c r="CN556" s="27"/>
      <c r="CO556" s="27"/>
      <c r="CP556" s="27"/>
      <c r="CQ556" s="27"/>
      <c r="CR556" s="27"/>
      <c r="CS556" s="27"/>
      <c r="CT556" s="27"/>
      <c r="CU556" s="27"/>
      <c r="CV556" s="27"/>
      <c r="CW556" s="27"/>
      <c r="CX556" s="27"/>
      <c r="CY556" s="27"/>
      <c r="CZ556" s="68"/>
      <c r="DB556" s="5"/>
      <c r="DC556"/>
      <c r="DD556"/>
      <c r="DE556" s="86"/>
      <c r="DF556"/>
      <c r="DW556" s="7"/>
      <c r="ED556" s="10">
        <f t="shared" ca="1" si="435"/>
        <v>1</v>
      </c>
    </row>
    <row r="557" spans="1:134" x14ac:dyDescent="0.2">
      <c r="A557" s="79"/>
      <c r="B557" s="28"/>
      <c r="C557" s="41"/>
      <c r="D557" s="40"/>
      <c r="E557" s="41"/>
      <c r="F557" s="40"/>
      <c r="M557" s="151"/>
      <c r="N557" s="151"/>
      <c r="P557" s="153"/>
      <c r="Q557" s="159"/>
      <c r="R557" s="151"/>
      <c r="S557" s="151"/>
      <c r="T557" s="28"/>
      <c r="U557" s="137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  <c r="AQ557" s="40"/>
      <c r="AR557" s="40"/>
      <c r="AS557" s="40"/>
      <c r="AT557" s="40"/>
      <c r="AU557" s="40"/>
      <c r="AV557" s="40"/>
      <c r="AW557" s="40"/>
      <c r="AX557" s="40"/>
      <c r="AY557" s="40"/>
      <c r="AZ557" s="40"/>
      <c r="BA557" s="28"/>
      <c r="BB557" s="28"/>
      <c r="BC557" s="40"/>
      <c r="BD557" s="40"/>
      <c r="BE557" s="40"/>
      <c r="BF557" s="40"/>
      <c r="BG557" s="40"/>
      <c r="BH557" s="40"/>
      <c r="BI557" s="41"/>
      <c r="BJ557" s="41"/>
      <c r="BK557" s="41"/>
      <c r="BL557" s="41"/>
      <c r="BM557" s="41"/>
      <c r="BN557" s="41"/>
      <c r="BO557" s="41"/>
      <c r="BP557" s="41"/>
      <c r="BQ557" s="41"/>
      <c r="BR557" s="40"/>
      <c r="BS557" s="40"/>
      <c r="BT557" s="40"/>
      <c r="BU557" s="41"/>
      <c r="BV557" s="41"/>
      <c r="BW557" s="41"/>
      <c r="BX557" s="41"/>
      <c r="BY557" s="41"/>
      <c r="BZ557" s="41"/>
      <c r="CA557" s="41"/>
      <c r="CB557" s="41"/>
      <c r="CC557" s="41"/>
      <c r="CD557" s="41"/>
      <c r="CE557" s="41"/>
      <c r="CF557" s="41"/>
      <c r="CG557" s="28"/>
      <c r="CH557" s="28"/>
      <c r="CI557" s="41"/>
      <c r="CJ557" s="27"/>
      <c r="CK557" s="27"/>
      <c r="CL557" s="27"/>
      <c r="CM557" s="27"/>
      <c r="CN557" s="27"/>
      <c r="CO557" s="27"/>
      <c r="CP557" s="27"/>
      <c r="CQ557" s="27"/>
      <c r="CR557" s="27"/>
      <c r="CS557" s="27"/>
      <c r="CT557" s="27"/>
      <c r="CU557" s="27"/>
      <c r="CV557" s="27"/>
      <c r="CW557" s="27"/>
      <c r="CX557" s="27"/>
      <c r="CY557" s="27"/>
      <c r="CZ557" s="68"/>
      <c r="DB557" s="5"/>
      <c r="DC557"/>
      <c r="DD557"/>
      <c r="DE557" s="86"/>
      <c r="DF557"/>
      <c r="DW557" s="7"/>
      <c r="ED557" s="10">
        <f t="shared" ca="1" si="435"/>
        <v>24</v>
      </c>
    </row>
    <row r="558" spans="1:134" x14ac:dyDescent="0.2">
      <c r="A558" s="79"/>
      <c r="B558" s="28"/>
      <c r="C558" s="41"/>
      <c r="D558" s="40"/>
      <c r="E558" s="41"/>
      <c r="F558" s="40"/>
      <c r="M558" s="151"/>
      <c r="N558" s="151"/>
      <c r="P558" s="153"/>
      <c r="Q558" s="159"/>
      <c r="R558" s="151"/>
      <c r="S558" s="151"/>
      <c r="T558" s="28"/>
      <c r="U558" s="137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  <c r="AQ558" s="40"/>
      <c r="AR558" s="40"/>
      <c r="AS558" s="40"/>
      <c r="AT558" s="40"/>
      <c r="AU558" s="40"/>
      <c r="AV558" s="40"/>
      <c r="AW558" s="40"/>
      <c r="AX558" s="40"/>
      <c r="AY558" s="40"/>
      <c r="AZ558" s="40"/>
      <c r="BA558" s="28"/>
      <c r="BB558" s="28"/>
      <c r="BC558" s="40"/>
      <c r="BD558" s="40"/>
      <c r="BE558" s="40"/>
      <c r="BF558" s="40"/>
      <c r="BG558" s="40"/>
      <c r="BH558" s="40"/>
      <c r="BI558" s="40"/>
      <c r="BJ558" s="40"/>
      <c r="BK558" s="40"/>
      <c r="BL558" s="40"/>
      <c r="BM558" s="40"/>
      <c r="BN558" s="40"/>
      <c r="BO558" s="40"/>
      <c r="BP558" s="40"/>
      <c r="BQ558" s="40"/>
      <c r="BR558" s="40"/>
      <c r="BS558" s="40"/>
      <c r="BT558" s="40"/>
      <c r="BU558" s="40"/>
      <c r="BV558" s="40"/>
      <c r="BW558" s="40"/>
      <c r="BX558" s="40"/>
      <c r="BY558" s="40"/>
      <c r="BZ558" s="40"/>
      <c r="CA558" s="40"/>
      <c r="CB558" s="40"/>
      <c r="CC558" s="40"/>
      <c r="CD558" s="40"/>
      <c r="CE558" s="40"/>
      <c r="CF558" s="40"/>
      <c r="CG558" s="28"/>
      <c r="CH558" s="28"/>
      <c r="CI558" s="41"/>
      <c r="CJ558" s="27"/>
      <c r="CK558" s="27"/>
      <c r="CL558" s="27"/>
      <c r="CM558" s="27"/>
      <c r="CN558" s="27"/>
      <c r="CO558" s="27"/>
      <c r="CP558" s="27"/>
      <c r="CQ558" s="27"/>
      <c r="CR558" s="27"/>
      <c r="CS558" s="27"/>
      <c r="CT558" s="27"/>
      <c r="CU558" s="27"/>
      <c r="CV558" s="27"/>
      <c r="CW558" s="27"/>
      <c r="CX558" s="27"/>
      <c r="CY558" s="27"/>
      <c r="CZ558" s="68"/>
      <c r="DB558" s="5"/>
      <c r="DC558"/>
      <c r="DD558"/>
      <c r="DE558" s="86"/>
      <c r="DF558"/>
      <c r="DW558" s="7"/>
      <c r="ED558" s="10">
        <f t="shared" ca="1" si="435"/>
        <v>29</v>
      </c>
    </row>
    <row r="559" spans="1:134" x14ac:dyDescent="0.2">
      <c r="A559" s="79"/>
      <c r="B559" s="28"/>
      <c r="C559" s="41"/>
      <c r="D559" s="40"/>
      <c r="E559" s="41"/>
      <c r="F559" s="40"/>
      <c r="M559" s="151"/>
      <c r="N559" s="151"/>
      <c r="P559" s="153"/>
      <c r="Q559" s="159"/>
      <c r="R559" s="151"/>
      <c r="S559" s="151"/>
      <c r="T559" s="28"/>
      <c r="U559" s="137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40"/>
      <c r="AV559" s="40"/>
      <c r="AW559" s="40"/>
      <c r="AX559" s="40"/>
      <c r="AY559" s="40"/>
      <c r="AZ559" s="40"/>
      <c r="BA559" s="28"/>
      <c r="BB559" s="28"/>
      <c r="BC559" s="40"/>
      <c r="BD559" s="40"/>
      <c r="BE559" s="40"/>
      <c r="BF559" s="40"/>
      <c r="BG559" s="40"/>
      <c r="BH559" s="40"/>
      <c r="BI559" s="40"/>
      <c r="BJ559" s="40"/>
      <c r="BK559" s="40"/>
      <c r="BL559" s="40"/>
      <c r="BM559" s="40"/>
      <c r="BN559" s="40"/>
      <c r="BO559" s="40"/>
      <c r="BP559" s="40"/>
      <c r="BQ559" s="40"/>
      <c r="BR559" s="40"/>
      <c r="BS559" s="40"/>
      <c r="BT559" s="40"/>
      <c r="BU559" s="40"/>
      <c r="BV559" s="40"/>
      <c r="BW559" s="40"/>
      <c r="BX559" s="40"/>
      <c r="BY559" s="40"/>
      <c r="BZ559" s="40"/>
      <c r="CA559" s="40"/>
      <c r="CB559" s="40"/>
      <c r="CC559" s="40"/>
      <c r="CD559" s="40"/>
      <c r="CE559" s="40"/>
      <c r="CF559" s="40"/>
      <c r="CG559" s="28"/>
      <c r="CH559" s="28"/>
      <c r="CI559" s="41"/>
      <c r="CJ559" s="27"/>
      <c r="CK559" s="27"/>
      <c r="CL559" s="27"/>
      <c r="CM559" s="27"/>
      <c r="CN559" s="27"/>
      <c r="CO559" s="27"/>
      <c r="CP559" s="27"/>
      <c r="CQ559" s="27"/>
      <c r="CR559" s="27"/>
      <c r="CS559" s="27"/>
      <c r="CT559" s="27"/>
      <c r="CU559" s="27"/>
      <c r="CV559" s="27"/>
      <c r="CW559" s="27"/>
      <c r="CX559" s="27"/>
      <c r="CY559" s="27"/>
      <c r="CZ559" s="68"/>
      <c r="DB559" s="5"/>
      <c r="DC559"/>
      <c r="DD559"/>
      <c r="DE559" s="86"/>
      <c r="DF559"/>
      <c r="DW559" s="7"/>
      <c r="ED559" s="10">
        <f t="shared" ca="1" si="435"/>
        <v>16</v>
      </c>
    </row>
    <row r="560" spans="1:134" x14ac:dyDescent="0.2">
      <c r="A560" s="79"/>
      <c r="B560" s="28"/>
      <c r="C560" s="41"/>
      <c r="D560" s="40"/>
      <c r="E560" s="41"/>
      <c r="F560" s="40"/>
      <c r="M560" s="151"/>
      <c r="N560" s="151"/>
      <c r="P560" s="153"/>
      <c r="Q560" s="159"/>
      <c r="R560" s="151"/>
      <c r="S560" s="151"/>
      <c r="T560" s="28"/>
      <c r="U560" s="137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  <c r="AQ560" s="40"/>
      <c r="AR560" s="40"/>
      <c r="AS560" s="40"/>
      <c r="AT560" s="40"/>
      <c r="AU560" s="40"/>
      <c r="AV560" s="40"/>
      <c r="AW560" s="40"/>
      <c r="AX560" s="40"/>
      <c r="AY560" s="40"/>
      <c r="AZ560" s="40"/>
      <c r="BA560" s="28"/>
      <c r="BB560" s="28"/>
      <c r="BC560" s="40"/>
      <c r="BD560" s="40"/>
      <c r="BE560" s="40"/>
      <c r="BF560" s="40"/>
      <c r="BG560" s="40"/>
      <c r="BH560" s="40"/>
      <c r="BI560" s="40"/>
      <c r="BJ560" s="40"/>
      <c r="BK560" s="40"/>
      <c r="BL560" s="40"/>
      <c r="BM560" s="40"/>
      <c r="BN560" s="40"/>
      <c r="BO560" s="40"/>
      <c r="BP560" s="40"/>
      <c r="BQ560" s="40"/>
      <c r="BR560" s="40"/>
      <c r="BS560" s="40"/>
      <c r="BT560" s="40"/>
      <c r="BU560" s="40"/>
      <c r="BV560" s="40"/>
      <c r="BW560" s="40"/>
      <c r="BX560" s="40"/>
      <c r="BY560" s="40"/>
      <c r="BZ560" s="40"/>
      <c r="CA560" s="40"/>
      <c r="CB560" s="40"/>
      <c r="CC560" s="40"/>
      <c r="CD560" s="40"/>
      <c r="CE560" s="40"/>
      <c r="CF560" s="40"/>
      <c r="CG560" s="28"/>
      <c r="CH560" s="28"/>
      <c r="CI560" s="41"/>
      <c r="CJ560" s="27"/>
      <c r="CK560" s="27"/>
      <c r="CL560" s="27"/>
      <c r="CM560" s="27"/>
      <c r="CN560" s="27"/>
      <c r="CO560" s="27"/>
      <c r="CP560" s="27"/>
      <c r="CQ560" s="27"/>
      <c r="CR560" s="27"/>
      <c r="CS560" s="27"/>
      <c r="CT560" s="27"/>
      <c r="CU560" s="27"/>
      <c r="CV560" s="27"/>
      <c r="CW560" s="27"/>
      <c r="CX560" s="27"/>
      <c r="CY560" s="27"/>
      <c r="CZ560" s="68"/>
      <c r="DB560" s="5"/>
      <c r="DC560"/>
      <c r="DD560"/>
      <c r="DE560" s="86"/>
      <c r="DF560"/>
      <c r="DW560" s="7"/>
      <c r="ED560" s="10">
        <f t="shared" ca="1" si="435"/>
        <v>3</v>
      </c>
    </row>
    <row r="561" spans="1:134" x14ac:dyDescent="0.2">
      <c r="A561" s="79"/>
      <c r="B561" s="28"/>
      <c r="C561" s="41"/>
      <c r="D561" s="40"/>
      <c r="E561" s="41"/>
      <c r="F561" s="40"/>
      <c r="M561" s="151"/>
      <c r="N561" s="151"/>
      <c r="P561" s="153"/>
      <c r="Q561" s="159"/>
      <c r="R561" s="151"/>
      <c r="S561" s="151"/>
      <c r="T561" s="28"/>
      <c r="U561" s="137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  <c r="AQ561" s="40"/>
      <c r="AR561" s="40"/>
      <c r="AS561" s="40"/>
      <c r="AT561" s="40"/>
      <c r="AU561" s="40"/>
      <c r="AV561" s="40"/>
      <c r="AW561" s="40"/>
      <c r="AX561" s="40"/>
      <c r="AY561" s="40"/>
      <c r="AZ561" s="40"/>
      <c r="BA561" s="28"/>
      <c r="BB561" s="28"/>
      <c r="BC561" s="40"/>
      <c r="BD561" s="40"/>
      <c r="BE561" s="40"/>
      <c r="BF561" s="40"/>
      <c r="BG561" s="40"/>
      <c r="BH561" s="40"/>
      <c r="BI561" s="40"/>
      <c r="BJ561" s="40"/>
      <c r="BK561" s="40"/>
      <c r="BL561" s="40"/>
      <c r="BM561" s="40"/>
      <c r="BN561" s="40"/>
      <c r="BO561" s="40"/>
      <c r="BP561" s="40"/>
      <c r="BQ561" s="40"/>
      <c r="BR561" s="40"/>
      <c r="BS561" s="40"/>
      <c r="BT561" s="40"/>
      <c r="BU561" s="40"/>
      <c r="BV561" s="40"/>
      <c r="BW561" s="40"/>
      <c r="BX561" s="40"/>
      <c r="BY561" s="40"/>
      <c r="BZ561" s="40"/>
      <c r="CA561" s="40"/>
      <c r="CB561" s="40"/>
      <c r="CC561" s="40"/>
      <c r="CD561" s="40"/>
      <c r="CE561" s="40"/>
      <c r="CF561" s="40"/>
      <c r="CG561" s="28"/>
      <c r="CH561" s="28"/>
      <c r="CI561" s="41"/>
      <c r="CJ561" s="27"/>
      <c r="CK561" s="27"/>
      <c r="CL561" s="27"/>
      <c r="CM561" s="27"/>
      <c r="CN561" s="27"/>
      <c r="CO561" s="27"/>
      <c r="CP561" s="27"/>
      <c r="CQ561" s="27"/>
      <c r="CR561" s="27"/>
      <c r="CS561" s="27"/>
      <c r="CT561" s="27"/>
      <c r="CU561" s="27"/>
      <c r="CV561" s="27"/>
      <c r="CW561" s="27"/>
      <c r="CX561" s="27"/>
      <c r="CY561" s="27"/>
      <c r="CZ561" s="68"/>
      <c r="DB561" s="5"/>
      <c r="DC561"/>
      <c r="DD561"/>
      <c r="DE561" s="86"/>
      <c r="DF561"/>
      <c r="DW561" s="7"/>
      <c r="ED561" s="10">
        <f t="shared" ca="1" si="435"/>
        <v>28</v>
      </c>
    </row>
    <row r="562" spans="1:134" x14ac:dyDescent="0.2">
      <c r="A562" s="79"/>
      <c r="B562" s="28"/>
      <c r="C562" s="41"/>
      <c r="D562" s="40"/>
      <c r="E562" s="41"/>
      <c r="F562" s="40"/>
      <c r="M562" s="151"/>
      <c r="N562" s="151"/>
      <c r="P562" s="153"/>
      <c r="Q562" s="159"/>
      <c r="R562" s="151"/>
      <c r="S562" s="151"/>
      <c r="T562" s="28"/>
      <c r="U562" s="137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  <c r="AQ562" s="40"/>
      <c r="AR562" s="40"/>
      <c r="AS562" s="40"/>
      <c r="AT562" s="40"/>
      <c r="AU562" s="40"/>
      <c r="AV562" s="40"/>
      <c r="AW562" s="40"/>
      <c r="AX562" s="40"/>
      <c r="AY562" s="40"/>
      <c r="AZ562" s="40"/>
      <c r="BA562" s="28"/>
      <c r="BB562" s="28"/>
      <c r="BC562" s="40"/>
      <c r="BD562" s="40"/>
      <c r="BE562" s="40"/>
      <c r="BF562" s="40"/>
      <c r="BG562" s="40"/>
      <c r="BH562" s="40"/>
      <c r="BI562" s="40"/>
      <c r="BJ562" s="40"/>
      <c r="BK562" s="40"/>
      <c r="BL562" s="40"/>
      <c r="BM562" s="40"/>
      <c r="BN562" s="40"/>
      <c r="BO562" s="40"/>
      <c r="BP562" s="40"/>
      <c r="BQ562" s="40"/>
      <c r="BR562" s="40"/>
      <c r="BS562" s="40"/>
      <c r="BT562" s="40"/>
      <c r="BU562" s="40"/>
      <c r="BV562" s="40"/>
      <c r="BW562" s="40"/>
      <c r="BX562" s="40"/>
      <c r="BY562" s="40"/>
      <c r="BZ562" s="40"/>
      <c r="CA562" s="40"/>
      <c r="CB562" s="40"/>
      <c r="CC562" s="40"/>
      <c r="CD562" s="40"/>
      <c r="CE562" s="40"/>
      <c r="CF562" s="40"/>
      <c r="CG562" s="28"/>
      <c r="CH562" s="28"/>
      <c r="CI562" s="41"/>
      <c r="CJ562" s="27"/>
      <c r="CK562" s="27"/>
      <c r="CL562" s="27"/>
      <c r="CM562" s="27"/>
      <c r="CN562" s="27"/>
      <c r="CO562" s="27"/>
      <c r="CP562" s="27"/>
      <c r="CQ562" s="27"/>
      <c r="CR562" s="27"/>
      <c r="CS562" s="27"/>
      <c r="CT562" s="27"/>
      <c r="CU562" s="27"/>
      <c r="CV562" s="27"/>
      <c r="CW562" s="27"/>
      <c r="CX562" s="27"/>
      <c r="CY562" s="27"/>
      <c r="CZ562" s="68"/>
      <c r="DB562" s="5"/>
      <c r="DC562"/>
      <c r="DD562"/>
      <c r="DE562" s="86"/>
      <c r="DF562"/>
      <c r="DW562" s="7"/>
      <c r="ED562" s="10">
        <f t="shared" ca="1" si="435"/>
        <v>1</v>
      </c>
    </row>
    <row r="563" spans="1:134" x14ac:dyDescent="0.2">
      <c r="A563" s="79"/>
      <c r="B563" s="28"/>
      <c r="C563" s="41"/>
      <c r="D563" s="40"/>
      <c r="E563" s="41"/>
      <c r="F563" s="40"/>
      <c r="M563" s="151"/>
      <c r="N563" s="151"/>
      <c r="P563" s="153"/>
      <c r="Q563" s="159"/>
      <c r="R563" s="151"/>
      <c r="S563" s="151"/>
      <c r="T563" s="28"/>
      <c r="U563" s="137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  <c r="AQ563" s="40"/>
      <c r="AR563" s="40"/>
      <c r="AS563" s="40"/>
      <c r="AT563" s="40"/>
      <c r="AU563" s="40"/>
      <c r="AV563" s="40"/>
      <c r="AW563" s="40"/>
      <c r="AX563" s="40"/>
      <c r="AY563" s="40"/>
      <c r="AZ563" s="40"/>
      <c r="BA563" s="28"/>
      <c r="BB563" s="28"/>
      <c r="BC563" s="40"/>
      <c r="BD563" s="40"/>
      <c r="BE563" s="40"/>
      <c r="BF563" s="40"/>
      <c r="BG563" s="40"/>
      <c r="BH563" s="40"/>
      <c r="BI563" s="40"/>
      <c r="BJ563" s="40"/>
      <c r="BK563" s="40"/>
      <c r="BL563" s="40"/>
      <c r="BM563" s="40"/>
      <c r="BN563" s="40"/>
      <c r="BO563" s="40"/>
      <c r="BP563" s="40"/>
      <c r="BQ563" s="40"/>
      <c r="BR563" s="40"/>
      <c r="BS563" s="40"/>
      <c r="BT563" s="40"/>
      <c r="BU563" s="40"/>
      <c r="BV563" s="40"/>
      <c r="BW563" s="40"/>
      <c r="BX563" s="40"/>
      <c r="BY563" s="40"/>
      <c r="BZ563" s="40"/>
      <c r="CA563" s="40"/>
      <c r="CB563" s="40"/>
      <c r="CC563" s="40"/>
      <c r="CD563" s="40"/>
      <c r="CE563" s="40"/>
      <c r="CF563" s="40"/>
      <c r="CG563" s="28"/>
      <c r="CH563" s="28"/>
      <c r="CI563" s="41"/>
      <c r="CJ563" s="27"/>
      <c r="CK563" s="27"/>
      <c r="CL563" s="27"/>
      <c r="CM563" s="27"/>
      <c r="CN563" s="27"/>
      <c r="CO563" s="27"/>
      <c r="CP563" s="27"/>
      <c r="CQ563" s="27"/>
      <c r="CR563" s="27"/>
      <c r="CS563" s="27"/>
      <c r="CT563" s="27"/>
      <c r="CU563" s="27"/>
      <c r="CV563" s="27"/>
      <c r="CW563" s="27"/>
      <c r="CX563" s="27"/>
      <c r="CY563" s="27"/>
      <c r="CZ563" s="68"/>
      <c r="DB563" s="5"/>
      <c r="DC563"/>
      <c r="DD563"/>
      <c r="DE563" s="86"/>
      <c r="DF563"/>
      <c r="DW563" s="7"/>
      <c r="ED563" s="10">
        <f t="shared" ca="1" si="435"/>
        <v>12</v>
      </c>
    </row>
    <row r="564" spans="1:134" x14ac:dyDescent="0.2">
      <c r="A564" s="79"/>
      <c r="B564" s="28"/>
      <c r="C564" s="41"/>
      <c r="D564" s="40"/>
      <c r="E564" s="41"/>
      <c r="F564" s="40"/>
      <c r="M564" s="151"/>
      <c r="N564" s="151"/>
      <c r="P564" s="153"/>
      <c r="Q564" s="159"/>
      <c r="R564" s="151"/>
      <c r="S564" s="151"/>
      <c r="T564" s="28"/>
      <c r="U564" s="137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  <c r="AQ564" s="40"/>
      <c r="AR564" s="40"/>
      <c r="AS564" s="40"/>
      <c r="AT564" s="40"/>
      <c r="AU564" s="40"/>
      <c r="AV564" s="40"/>
      <c r="AW564" s="40"/>
      <c r="AX564" s="40"/>
      <c r="AY564" s="40"/>
      <c r="AZ564" s="40"/>
      <c r="BA564" s="28"/>
      <c r="BB564" s="28"/>
      <c r="BC564" s="40"/>
      <c r="BD564" s="40"/>
      <c r="BE564" s="40"/>
      <c r="BF564" s="40"/>
      <c r="BG564" s="40"/>
      <c r="BH564" s="40"/>
      <c r="BI564" s="40"/>
      <c r="BJ564" s="40"/>
      <c r="BK564" s="40"/>
      <c r="BL564" s="40"/>
      <c r="BM564" s="40"/>
      <c r="BN564" s="40"/>
      <c r="BO564" s="40"/>
      <c r="BP564" s="40"/>
      <c r="BQ564" s="40"/>
      <c r="BR564" s="40"/>
      <c r="BS564" s="40"/>
      <c r="BT564" s="40"/>
      <c r="BU564" s="40"/>
      <c r="BV564" s="40"/>
      <c r="BW564" s="40"/>
      <c r="BX564" s="40"/>
      <c r="BY564" s="40"/>
      <c r="BZ564" s="40"/>
      <c r="CA564" s="40"/>
      <c r="CB564" s="40"/>
      <c r="CC564" s="40"/>
      <c r="CD564" s="40"/>
      <c r="CE564" s="40"/>
      <c r="CF564" s="40"/>
      <c r="CG564" s="28"/>
      <c r="CH564" s="28"/>
      <c r="CI564" s="41"/>
      <c r="CJ564" s="27"/>
      <c r="CK564" s="27"/>
      <c r="CL564" s="27"/>
      <c r="CM564" s="27"/>
      <c r="CN564" s="27"/>
      <c r="CO564" s="27"/>
      <c r="CP564" s="27"/>
      <c r="CQ564" s="27"/>
      <c r="CR564" s="27"/>
      <c r="CS564" s="27"/>
      <c r="CT564" s="27"/>
      <c r="CU564" s="27"/>
      <c r="CV564" s="27"/>
      <c r="CW564" s="27"/>
      <c r="CX564" s="27"/>
      <c r="CY564" s="27"/>
      <c r="CZ564" s="68"/>
      <c r="DB564" s="5"/>
      <c r="DC564"/>
      <c r="DD564"/>
      <c r="DE564" s="86"/>
      <c r="DF564"/>
      <c r="DW564" s="7"/>
      <c r="ED564" s="10">
        <f t="shared" ca="1" si="435"/>
        <v>2</v>
      </c>
    </row>
    <row r="565" spans="1:134" x14ac:dyDescent="0.2">
      <c r="A565" s="79"/>
      <c r="B565" s="28"/>
      <c r="C565" s="41"/>
      <c r="D565" s="40"/>
      <c r="E565" s="41"/>
      <c r="F565" s="40"/>
      <c r="M565" s="151"/>
      <c r="N565" s="151"/>
      <c r="P565" s="153"/>
      <c r="Q565" s="159"/>
      <c r="R565" s="151"/>
      <c r="S565" s="151"/>
      <c r="T565" s="28"/>
      <c r="U565" s="137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  <c r="AQ565" s="40"/>
      <c r="AR565" s="40"/>
      <c r="AS565" s="40"/>
      <c r="AT565" s="40"/>
      <c r="AU565" s="40"/>
      <c r="AV565" s="40"/>
      <c r="AW565" s="40"/>
      <c r="AX565" s="40"/>
      <c r="AY565" s="40"/>
      <c r="AZ565" s="40"/>
      <c r="BA565" s="28"/>
      <c r="BB565" s="28"/>
      <c r="BC565" s="40"/>
      <c r="BD565" s="40"/>
      <c r="BE565" s="40"/>
      <c r="BF565" s="40"/>
      <c r="BG565" s="40"/>
      <c r="BH565" s="40"/>
      <c r="BI565" s="40"/>
      <c r="BJ565" s="40"/>
      <c r="BK565" s="40"/>
      <c r="BL565" s="40"/>
      <c r="BM565" s="40"/>
      <c r="BN565" s="40"/>
      <c r="BO565" s="40"/>
      <c r="BP565" s="40"/>
      <c r="BQ565" s="40"/>
      <c r="BR565" s="40"/>
      <c r="BS565" s="40"/>
      <c r="BT565" s="40"/>
      <c r="BU565" s="40"/>
      <c r="BV565" s="40"/>
      <c r="BW565" s="40"/>
      <c r="BX565" s="40"/>
      <c r="BY565" s="40"/>
      <c r="BZ565" s="40"/>
      <c r="CA565" s="40"/>
      <c r="CB565" s="40"/>
      <c r="CC565" s="40"/>
      <c r="CD565" s="40"/>
      <c r="CE565" s="40"/>
      <c r="CF565" s="40"/>
      <c r="CG565" s="28"/>
      <c r="CH565" s="28"/>
      <c r="CI565" s="41"/>
      <c r="CJ565" s="27"/>
      <c r="CK565" s="27"/>
      <c r="CL565" s="27"/>
      <c r="CM565" s="27"/>
      <c r="CN565" s="27"/>
      <c r="CO565" s="27"/>
      <c r="CP565" s="27"/>
      <c r="CQ565" s="27"/>
      <c r="CR565" s="27"/>
      <c r="CS565" s="27"/>
      <c r="CT565" s="27"/>
      <c r="CU565" s="27"/>
      <c r="CV565" s="27"/>
      <c r="CW565" s="27"/>
      <c r="CX565" s="27"/>
      <c r="CY565" s="27"/>
      <c r="CZ565" s="68"/>
      <c r="DB565" s="5"/>
      <c r="DC565"/>
      <c r="DD565"/>
      <c r="DE565" s="86"/>
      <c r="DF565"/>
      <c r="DW565" s="7"/>
      <c r="ED565" s="10">
        <f t="shared" ca="1" si="435"/>
        <v>14</v>
      </c>
    </row>
    <row r="566" spans="1:134" x14ac:dyDescent="0.2">
      <c r="A566" s="79"/>
      <c r="B566" s="28"/>
      <c r="C566" s="41"/>
      <c r="D566" s="40"/>
      <c r="E566" s="41"/>
      <c r="F566" s="40"/>
      <c r="M566" s="151"/>
      <c r="N566" s="151"/>
      <c r="P566" s="153"/>
      <c r="Q566" s="159"/>
      <c r="R566" s="151"/>
      <c r="S566" s="151"/>
      <c r="T566" s="28"/>
      <c r="U566" s="137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  <c r="AQ566" s="40"/>
      <c r="AR566" s="40"/>
      <c r="AS566" s="40"/>
      <c r="AT566" s="40"/>
      <c r="AU566" s="40"/>
      <c r="AV566" s="40"/>
      <c r="AW566" s="40"/>
      <c r="AX566" s="40"/>
      <c r="AY566" s="40"/>
      <c r="AZ566" s="40"/>
      <c r="BA566" s="28"/>
      <c r="BB566" s="28"/>
      <c r="BC566" s="40"/>
      <c r="BD566" s="40"/>
      <c r="BE566" s="40"/>
      <c r="BF566" s="40"/>
      <c r="BG566" s="40"/>
      <c r="BH566" s="40"/>
      <c r="BI566" s="40"/>
      <c r="BJ566" s="40"/>
      <c r="BK566" s="40"/>
      <c r="BL566" s="40"/>
      <c r="BM566" s="40"/>
      <c r="BN566" s="40"/>
      <c r="BO566" s="40"/>
      <c r="BP566" s="40"/>
      <c r="BQ566" s="40"/>
      <c r="BR566" s="40"/>
      <c r="BS566" s="40"/>
      <c r="BT566" s="40"/>
      <c r="BU566" s="40"/>
      <c r="BV566" s="40"/>
      <c r="BW566" s="40"/>
      <c r="BX566" s="40"/>
      <c r="BY566" s="40"/>
      <c r="BZ566" s="40"/>
      <c r="CA566" s="40"/>
      <c r="CB566" s="40"/>
      <c r="CC566" s="40"/>
      <c r="CD566" s="40"/>
      <c r="CE566" s="40"/>
      <c r="CF566" s="40"/>
      <c r="CG566" s="28"/>
      <c r="CH566" s="28"/>
      <c r="CI566" s="41"/>
      <c r="CJ566" s="27"/>
      <c r="CK566" s="27"/>
      <c r="CL566" s="27"/>
      <c r="CM566" s="27"/>
      <c r="CN566" s="27"/>
      <c r="CO566" s="27"/>
      <c r="CP566" s="27"/>
      <c r="CQ566" s="27"/>
      <c r="CR566" s="27"/>
      <c r="CS566" s="27"/>
      <c r="CT566" s="27"/>
      <c r="CU566" s="27"/>
      <c r="CV566" s="27"/>
      <c r="CW566" s="27"/>
      <c r="CX566" s="27"/>
      <c r="CY566" s="27"/>
      <c r="CZ566" s="68"/>
      <c r="DB566" s="5"/>
      <c r="DC566"/>
      <c r="DD566"/>
      <c r="DE566" s="86"/>
      <c r="DF566"/>
      <c r="DW566" s="7"/>
      <c r="ED566" s="10">
        <f t="shared" ca="1" si="435"/>
        <v>33</v>
      </c>
    </row>
    <row r="567" spans="1:134" x14ac:dyDescent="0.2">
      <c r="A567" s="79"/>
      <c r="B567" s="28"/>
      <c r="C567" s="41"/>
      <c r="D567" s="40"/>
      <c r="E567" s="41"/>
      <c r="F567" s="40"/>
      <c r="M567" s="151"/>
      <c r="N567" s="151"/>
      <c r="P567" s="153"/>
      <c r="Q567" s="159"/>
      <c r="R567" s="151"/>
      <c r="S567" s="151"/>
      <c r="T567" s="28"/>
      <c r="U567" s="137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  <c r="AQ567" s="40"/>
      <c r="AR567" s="40"/>
      <c r="AS567" s="40"/>
      <c r="AT567" s="40"/>
      <c r="AU567" s="40"/>
      <c r="AV567" s="40"/>
      <c r="AW567" s="40"/>
      <c r="AX567" s="40"/>
      <c r="AY567" s="40"/>
      <c r="AZ567" s="40"/>
      <c r="BA567" s="28"/>
      <c r="BB567" s="28"/>
      <c r="BC567" s="40"/>
      <c r="BD567" s="40"/>
      <c r="BE567" s="40"/>
      <c r="BF567" s="40"/>
      <c r="BG567" s="40"/>
      <c r="BH567" s="40"/>
      <c r="BI567" s="40"/>
      <c r="BJ567" s="40"/>
      <c r="BK567" s="40"/>
      <c r="BL567" s="40"/>
      <c r="BM567" s="40"/>
      <c r="BN567" s="40"/>
      <c r="BO567" s="40"/>
      <c r="BP567" s="40"/>
      <c r="BQ567" s="40"/>
      <c r="BR567" s="40"/>
      <c r="BS567" s="40"/>
      <c r="BT567" s="40"/>
      <c r="BU567" s="40"/>
      <c r="BV567" s="40"/>
      <c r="BW567" s="40"/>
      <c r="BX567" s="40"/>
      <c r="BY567" s="40"/>
      <c r="BZ567" s="40"/>
      <c r="CA567" s="40"/>
      <c r="CB567" s="40"/>
      <c r="CC567" s="40"/>
      <c r="CD567" s="40"/>
      <c r="CE567" s="40"/>
      <c r="CF567" s="40"/>
      <c r="CG567" s="28"/>
      <c r="CH567" s="28"/>
      <c r="CI567" s="41"/>
      <c r="CJ567" s="27"/>
      <c r="CK567" s="27"/>
      <c r="CL567" s="27"/>
      <c r="CM567" s="27"/>
      <c r="CN567" s="27"/>
      <c r="CO567" s="27"/>
      <c r="CP567" s="27"/>
      <c r="CQ567" s="27"/>
      <c r="CR567" s="27"/>
      <c r="CS567" s="27"/>
      <c r="CT567" s="27"/>
      <c r="CU567" s="27"/>
      <c r="CV567" s="27"/>
      <c r="CW567" s="27"/>
      <c r="CX567" s="27"/>
      <c r="CY567" s="27"/>
      <c r="CZ567" s="68"/>
      <c r="DB567" s="5"/>
      <c r="DC567"/>
      <c r="DD567"/>
      <c r="DE567" s="86"/>
      <c r="DF567"/>
      <c r="DW567" s="7"/>
      <c r="ED567" s="10">
        <f t="shared" ca="1" si="435"/>
        <v>15</v>
      </c>
    </row>
    <row r="568" spans="1:134" x14ac:dyDescent="0.2">
      <c r="A568" s="79"/>
      <c r="B568" s="28"/>
      <c r="C568" s="41"/>
      <c r="D568" s="40"/>
      <c r="E568" s="41"/>
      <c r="F568" s="40"/>
      <c r="M568" s="151"/>
      <c r="N568" s="151"/>
      <c r="P568" s="153"/>
      <c r="Q568" s="159"/>
      <c r="R568" s="151"/>
      <c r="S568" s="151"/>
      <c r="T568" s="28"/>
      <c r="U568" s="137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  <c r="AQ568" s="40"/>
      <c r="AR568" s="40"/>
      <c r="AS568" s="40"/>
      <c r="AT568" s="40"/>
      <c r="AU568" s="40"/>
      <c r="AV568" s="40"/>
      <c r="AW568" s="40"/>
      <c r="AX568" s="40"/>
      <c r="AY568" s="40"/>
      <c r="AZ568" s="40"/>
      <c r="BA568" s="28"/>
      <c r="BB568" s="28"/>
      <c r="BC568" s="40"/>
      <c r="BD568" s="40"/>
      <c r="BE568" s="40"/>
      <c r="BF568" s="40"/>
      <c r="BG568" s="40"/>
      <c r="BH568" s="40"/>
      <c r="BI568" s="40"/>
      <c r="BJ568" s="40"/>
      <c r="BK568" s="40"/>
      <c r="BL568" s="40"/>
      <c r="BM568" s="40"/>
      <c r="BN568" s="40"/>
      <c r="BO568" s="40"/>
      <c r="BP568" s="40"/>
      <c r="BQ568" s="40"/>
      <c r="BR568" s="40"/>
      <c r="BS568" s="40"/>
      <c r="BT568" s="40"/>
      <c r="BU568" s="40"/>
      <c r="BV568" s="40"/>
      <c r="BW568" s="40"/>
      <c r="BX568" s="40"/>
      <c r="BY568" s="40"/>
      <c r="BZ568" s="40"/>
      <c r="CA568" s="40"/>
      <c r="CB568" s="40"/>
      <c r="CC568" s="40"/>
      <c r="CD568" s="40"/>
      <c r="CE568" s="40"/>
      <c r="CF568" s="40"/>
      <c r="CG568" s="28"/>
      <c r="CH568" s="28"/>
      <c r="CI568" s="41"/>
      <c r="CJ568" s="27"/>
      <c r="CK568" s="27"/>
      <c r="CL568" s="27"/>
      <c r="CM568" s="27"/>
      <c r="CN568" s="27"/>
      <c r="CO568" s="27"/>
      <c r="CP568" s="27"/>
      <c r="CQ568" s="27"/>
      <c r="CR568" s="27"/>
      <c r="CS568" s="27"/>
      <c r="CT568" s="27"/>
      <c r="CU568" s="27"/>
      <c r="CV568" s="27"/>
      <c r="CW568" s="27"/>
      <c r="CX568" s="27"/>
      <c r="CY568" s="27"/>
      <c r="CZ568" s="68"/>
      <c r="DB568" s="5"/>
      <c r="DC568"/>
      <c r="DD568"/>
      <c r="DE568" s="86"/>
      <c r="DF568"/>
      <c r="DW568" s="7"/>
      <c r="ED568" s="10">
        <f t="shared" ca="1" si="435"/>
        <v>36</v>
      </c>
    </row>
    <row r="569" spans="1:134" x14ac:dyDescent="0.2">
      <c r="A569" s="79"/>
      <c r="B569" s="28"/>
      <c r="C569" s="41"/>
      <c r="D569" s="40"/>
      <c r="E569" s="41"/>
      <c r="F569" s="40"/>
      <c r="M569" s="151"/>
      <c r="N569" s="151"/>
      <c r="P569" s="153"/>
      <c r="Q569" s="159"/>
      <c r="R569" s="151"/>
      <c r="S569" s="151"/>
      <c r="T569" s="28"/>
      <c r="U569" s="137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  <c r="AQ569" s="40"/>
      <c r="AR569" s="40"/>
      <c r="AS569" s="40"/>
      <c r="AT569" s="40"/>
      <c r="AU569" s="40"/>
      <c r="AV569" s="40"/>
      <c r="AW569" s="40"/>
      <c r="AX569" s="40"/>
      <c r="AY569" s="40"/>
      <c r="AZ569" s="40"/>
      <c r="BA569" s="28"/>
      <c r="BB569" s="28"/>
      <c r="BC569" s="40"/>
      <c r="BD569" s="40"/>
      <c r="BE569" s="40"/>
      <c r="BF569" s="40"/>
      <c r="BG569" s="40"/>
      <c r="BH569" s="40"/>
      <c r="BI569" s="41"/>
      <c r="BJ569" s="41"/>
      <c r="BK569" s="41"/>
      <c r="BL569" s="41"/>
      <c r="BM569" s="41"/>
      <c r="BN569" s="41"/>
      <c r="BO569" s="41"/>
      <c r="BP569" s="41"/>
      <c r="BQ569" s="41"/>
      <c r="BR569" s="40"/>
      <c r="BS569" s="40"/>
      <c r="BT569" s="40"/>
      <c r="BU569" s="41"/>
      <c r="BV569" s="41"/>
      <c r="BW569" s="41"/>
      <c r="BX569" s="41"/>
      <c r="BY569" s="41"/>
      <c r="BZ569" s="41"/>
      <c r="CA569" s="41"/>
      <c r="CB569" s="41"/>
      <c r="CC569" s="41"/>
      <c r="CD569" s="41"/>
      <c r="CE569" s="41"/>
      <c r="CF569" s="41"/>
      <c r="CG569" s="28"/>
      <c r="CH569" s="28"/>
      <c r="CI569" s="41"/>
      <c r="CJ569" s="27"/>
      <c r="CK569" s="27"/>
      <c r="CL569" s="27"/>
      <c r="CM569" s="27"/>
      <c r="CN569" s="27"/>
      <c r="CO569" s="27"/>
      <c r="CP569" s="27"/>
      <c r="CQ569" s="27"/>
      <c r="CR569" s="27"/>
      <c r="CS569" s="27"/>
      <c r="CT569" s="27"/>
      <c r="CU569" s="27"/>
      <c r="CV569" s="27"/>
      <c r="CW569" s="27"/>
      <c r="CX569" s="27"/>
      <c r="CY569" s="27"/>
      <c r="CZ569" s="68"/>
      <c r="DB569" s="5"/>
      <c r="DC569"/>
      <c r="DD569"/>
      <c r="DE569" s="86"/>
      <c r="DF569"/>
      <c r="DW569" s="7"/>
      <c r="ED569" s="10">
        <f t="shared" ca="1" si="435"/>
        <v>21</v>
      </c>
    </row>
    <row r="570" spans="1:134" x14ac:dyDescent="0.2">
      <c r="A570" s="79"/>
      <c r="B570" s="28"/>
      <c r="C570" s="41"/>
      <c r="D570" s="40"/>
      <c r="E570" s="41"/>
      <c r="F570" s="40"/>
      <c r="M570" s="151"/>
      <c r="N570" s="151"/>
      <c r="P570" s="153"/>
      <c r="Q570" s="159"/>
      <c r="R570" s="151"/>
      <c r="S570" s="151"/>
      <c r="T570" s="28"/>
      <c r="U570" s="137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  <c r="AQ570" s="40"/>
      <c r="AR570" s="40"/>
      <c r="AS570" s="40"/>
      <c r="AT570" s="40"/>
      <c r="AU570" s="40"/>
      <c r="AV570" s="40"/>
      <c r="AW570" s="40"/>
      <c r="AX570" s="40"/>
      <c r="AY570" s="40"/>
      <c r="AZ570" s="40"/>
      <c r="BA570" s="28"/>
      <c r="BB570" s="28"/>
      <c r="BC570" s="40"/>
      <c r="BD570" s="40"/>
      <c r="BE570" s="40"/>
      <c r="BF570" s="40"/>
      <c r="BG570" s="40"/>
      <c r="BH570" s="40"/>
      <c r="BI570" s="41"/>
      <c r="BJ570" s="41"/>
      <c r="BK570" s="41"/>
      <c r="BL570" s="41"/>
      <c r="BM570" s="41"/>
      <c r="BN570" s="41"/>
      <c r="BO570" s="41"/>
      <c r="BP570" s="41"/>
      <c r="BQ570" s="41"/>
      <c r="BR570" s="40"/>
      <c r="BS570" s="40"/>
      <c r="BT570" s="40"/>
      <c r="BU570" s="41"/>
      <c r="BV570" s="41"/>
      <c r="BW570" s="41"/>
      <c r="BX570" s="41"/>
      <c r="BY570" s="41"/>
      <c r="BZ570" s="41"/>
      <c r="CA570" s="41"/>
      <c r="CB570" s="41"/>
      <c r="CC570" s="41"/>
      <c r="CD570" s="41"/>
      <c r="CE570" s="41"/>
      <c r="CF570" s="41"/>
      <c r="CG570" s="28"/>
      <c r="CH570" s="28"/>
      <c r="CI570" s="41"/>
      <c r="CJ570" s="27"/>
      <c r="CK570" s="27"/>
      <c r="CL570" s="27"/>
      <c r="CM570" s="27"/>
      <c r="CN570" s="27"/>
      <c r="CO570" s="27"/>
      <c r="CP570" s="27"/>
      <c r="CQ570" s="27"/>
      <c r="CR570" s="27"/>
      <c r="CS570" s="27"/>
      <c r="CT570" s="27"/>
      <c r="CU570" s="27"/>
      <c r="CV570" s="27"/>
      <c r="CW570" s="27"/>
      <c r="CX570" s="27"/>
      <c r="CY570" s="27"/>
      <c r="CZ570" s="68"/>
      <c r="DB570" s="5"/>
      <c r="DC570"/>
      <c r="DD570"/>
      <c r="DE570" s="86"/>
      <c r="DF570"/>
      <c r="DW570" s="7"/>
      <c r="ED570" s="10">
        <f t="shared" ca="1" si="435"/>
        <v>8</v>
      </c>
    </row>
    <row r="571" spans="1:134" x14ac:dyDescent="0.2">
      <c r="A571" s="79"/>
      <c r="B571" s="28"/>
      <c r="C571" s="41"/>
      <c r="D571" s="40"/>
      <c r="E571" s="41"/>
      <c r="F571" s="40"/>
      <c r="M571" s="151"/>
      <c r="N571" s="151"/>
      <c r="P571" s="153"/>
      <c r="Q571" s="159"/>
      <c r="R571" s="151"/>
      <c r="S571" s="151"/>
      <c r="T571" s="28"/>
      <c r="U571" s="137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  <c r="AQ571" s="40"/>
      <c r="AR571" s="40"/>
      <c r="AS571" s="40"/>
      <c r="AT571" s="40"/>
      <c r="AU571" s="40"/>
      <c r="AV571" s="40"/>
      <c r="AW571" s="40"/>
      <c r="AX571" s="40"/>
      <c r="AY571" s="40"/>
      <c r="AZ571" s="40"/>
      <c r="BA571" s="28"/>
      <c r="BB571" s="28"/>
      <c r="BC571" s="40"/>
      <c r="BD571" s="40"/>
      <c r="BE571" s="40"/>
      <c r="BF571" s="40"/>
      <c r="BG571" s="40"/>
      <c r="BH571" s="40"/>
      <c r="BI571" s="41"/>
      <c r="BJ571" s="41"/>
      <c r="BK571" s="41"/>
      <c r="BL571" s="41"/>
      <c r="BM571" s="41"/>
      <c r="BN571" s="41"/>
      <c r="BO571" s="41"/>
      <c r="BP571" s="41"/>
      <c r="BQ571" s="41"/>
      <c r="BR571" s="40"/>
      <c r="BS571" s="40"/>
      <c r="BT571" s="40"/>
      <c r="BU571" s="41"/>
      <c r="BV571" s="41"/>
      <c r="BW571" s="41"/>
      <c r="BX571" s="41"/>
      <c r="BY571" s="41"/>
      <c r="BZ571" s="41"/>
      <c r="CA571" s="41"/>
      <c r="CB571" s="41"/>
      <c r="CC571" s="41"/>
      <c r="CD571" s="41"/>
      <c r="CE571" s="41"/>
      <c r="CF571" s="41"/>
      <c r="CG571" s="28"/>
      <c r="CH571" s="28"/>
      <c r="CI571" s="41"/>
      <c r="CJ571" s="27"/>
      <c r="CK571" s="27"/>
      <c r="CL571" s="27"/>
      <c r="CM571" s="27"/>
      <c r="CN571" s="27"/>
      <c r="CO571" s="27"/>
      <c r="CP571" s="27"/>
      <c r="CQ571" s="27"/>
      <c r="CR571" s="27"/>
      <c r="CS571" s="27"/>
      <c r="CT571" s="27"/>
      <c r="CU571" s="27"/>
      <c r="CV571" s="27"/>
      <c r="CW571" s="27"/>
      <c r="CX571" s="27"/>
      <c r="CY571" s="27"/>
      <c r="CZ571" s="68"/>
      <c r="DB571" s="5"/>
      <c r="DC571"/>
      <c r="DD571"/>
      <c r="DE571" s="86"/>
      <c r="DF571"/>
      <c r="DW571" s="7"/>
      <c r="ED571" s="10">
        <f t="shared" ca="1" si="435"/>
        <v>36</v>
      </c>
    </row>
    <row r="572" spans="1:134" x14ac:dyDescent="0.2">
      <c r="A572" s="79"/>
      <c r="B572" s="28"/>
      <c r="C572" s="41"/>
      <c r="D572" s="40"/>
      <c r="E572" s="41"/>
      <c r="F572" s="40"/>
      <c r="M572" s="151"/>
      <c r="N572" s="151"/>
      <c r="P572" s="153"/>
      <c r="Q572" s="159"/>
      <c r="R572" s="151"/>
      <c r="S572" s="151"/>
      <c r="T572" s="28"/>
      <c r="U572" s="137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  <c r="AQ572" s="40"/>
      <c r="AR572" s="40"/>
      <c r="AS572" s="40"/>
      <c r="AT572" s="40"/>
      <c r="AU572" s="40"/>
      <c r="AV572" s="40"/>
      <c r="AW572" s="40"/>
      <c r="AX572" s="40"/>
      <c r="AY572" s="40"/>
      <c r="AZ572" s="40"/>
      <c r="BA572" s="28"/>
      <c r="BB572" s="28"/>
      <c r="BC572" s="40"/>
      <c r="BD572" s="40"/>
      <c r="BE572" s="40"/>
      <c r="BF572" s="40"/>
      <c r="BG572" s="40"/>
      <c r="BH572" s="40"/>
      <c r="BI572" s="41"/>
      <c r="BJ572" s="41"/>
      <c r="BK572" s="41"/>
      <c r="BL572" s="41"/>
      <c r="BM572" s="41"/>
      <c r="BN572" s="41"/>
      <c r="BO572" s="41"/>
      <c r="BP572" s="41"/>
      <c r="BQ572" s="41"/>
      <c r="BR572" s="40"/>
      <c r="BS572" s="40"/>
      <c r="BT572" s="40"/>
      <c r="BU572" s="41"/>
      <c r="BV572" s="41"/>
      <c r="BW572" s="41"/>
      <c r="BX572" s="41"/>
      <c r="BY572" s="41"/>
      <c r="BZ572" s="41"/>
      <c r="CA572" s="41"/>
      <c r="CB572" s="41"/>
      <c r="CC572" s="41"/>
      <c r="CD572" s="41"/>
      <c r="CE572" s="41"/>
      <c r="CF572" s="41"/>
      <c r="CG572" s="28"/>
      <c r="CH572" s="28"/>
      <c r="CI572" s="41"/>
      <c r="CJ572" s="27"/>
      <c r="CK572" s="27"/>
      <c r="CL572" s="27"/>
      <c r="CM572" s="27"/>
      <c r="CN572" s="27"/>
      <c r="CO572" s="27"/>
      <c r="CP572" s="27"/>
      <c r="CQ572" s="27"/>
      <c r="CR572" s="27"/>
      <c r="CS572" s="27"/>
      <c r="CT572" s="27"/>
      <c r="CU572" s="27"/>
      <c r="CV572" s="27"/>
      <c r="CW572" s="27"/>
      <c r="CX572" s="27"/>
      <c r="CY572" s="27"/>
      <c r="CZ572" s="68"/>
      <c r="DB572" s="5"/>
      <c r="DC572"/>
      <c r="DD572"/>
      <c r="DE572" s="86"/>
      <c r="DF572"/>
      <c r="DW572" s="7"/>
      <c r="ED572" s="10">
        <f t="shared" ca="1" si="435"/>
        <v>0</v>
      </c>
    </row>
    <row r="573" spans="1:134" x14ac:dyDescent="0.2">
      <c r="A573" s="79"/>
      <c r="B573" s="28"/>
      <c r="C573" s="41"/>
      <c r="D573" s="40"/>
      <c r="E573" s="41"/>
      <c r="F573" s="40"/>
      <c r="M573" s="151"/>
      <c r="N573" s="151"/>
      <c r="P573" s="153"/>
      <c r="Q573" s="159"/>
      <c r="R573" s="151"/>
      <c r="S573" s="151"/>
      <c r="T573" s="28"/>
      <c r="U573" s="137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  <c r="AQ573" s="40"/>
      <c r="AR573" s="40"/>
      <c r="AS573" s="40"/>
      <c r="AT573" s="40"/>
      <c r="AU573" s="40"/>
      <c r="AV573" s="40"/>
      <c r="AW573" s="40"/>
      <c r="AX573" s="40"/>
      <c r="AY573" s="40"/>
      <c r="AZ573" s="40"/>
      <c r="BA573" s="28"/>
      <c r="BB573" s="28"/>
      <c r="BC573" s="40"/>
      <c r="BD573" s="40"/>
      <c r="BE573" s="40"/>
      <c r="BF573" s="40"/>
      <c r="BG573" s="40"/>
      <c r="BH573" s="40"/>
      <c r="BI573" s="41"/>
      <c r="BJ573" s="41"/>
      <c r="BK573" s="41"/>
      <c r="BL573" s="41"/>
      <c r="BM573" s="41"/>
      <c r="BN573" s="41"/>
      <c r="BO573" s="41"/>
      <c r="BP573" s="41"/>
      <c r="BQ573" s="41"/>
      <c r="BR573" s="40"/>
      <c r="BS573" s="40"/>
      <c r="BT573" s="40"/>
      <c r="BU573" s="41"/>
      <c r="BV573" s="41"/>
      <c r="BW573" s="41"/>
      <c r="BX573" s="41"/>
      <c r="BY573" s="41"/>
      <c r="BZ573" s="41"/>
      <c r="CA573" s="41"/>
      <c r="CB573" s="41"/>
      <c r="CC573" s="41"/>
      <c r="CD573" s="41"/>
      <c r="CE573" s="41"/>
      <c r="CF573" s="41"/>
      <c r="CG573" s="28"/>
      <c r="CH573" s="28"/>
      <c r="CI573" s="41"/>
      <c r="CJ573" s="27"/>
      <c r="CK573" s="27"/>
      <c r="CL573" s="27"/>
      <c r="CM573" s="27"/>
      <c r="CN573" s="27"/>
      <c r="CO573" s="27"/>
      <c r="CP573" s="27"/>
      <c r="CQ573" s="27"/>
      <c r="CR573" s="27"/>
      <c r="CS573" s="27"/>
      <c r="CT573" s="27"/>
      <c r="CU573" s="27"/>
      <c r="CV573" s="27"/>
      <c r="CW573" s="27"/>
      <c r="CX573" s="27"/>
      <c r="CY573" s="27"/>
      <c r="CZ573" s="68"/>
      <c r="DB573" s="5"/>
      <c r="DC573"/>
      <c r="DD573"/>
      <c r="DE573" s="86"/>
      <c r="DF573"/>
      <c r="DW573" s="7"/>
      <c r="ED573" s="10">
        <f t="shared" ca="1" si="435"/>
        <v>22</v>
      </c>
    </row>
    <row r="574" spans="1:134" x14ac:dyDescent="0.2">
      <c r="A574" s="79"/>
      <c r="B574" s="28"/>
      <c r="C574" s="41"/>
      <c r="D574" s="40"/>
      <c r="E574" s="41"/>
      <c r="F574" s="40"/>
      <c r="M574" s="151"/>
      <c r="N574" s="151"/>
      <c r="P574" s="153"/>
      <c r="Q574" s="159"/>
      <c r="R574" s="151"/>
      <c r="S574" s="151"/>
      <c r="T574" s="28"/>
      <c r="U574" s="137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  <c r="AQ574" s="40"/>
      <c r="AR574" s="40"/>
      <c r="AS574" s="40"/>
      <c r="AT574" s="40"/>
      <c r="AU574" s="40"/>
      <c r="AV574" s="40"/>
      <c r="AW574" s="40"/>
      <c r="AX574" s="40"/>
      <c r="AY574" s="40"/>
      <c r="AZ574" s="40"/>
      <c r="BA574" s="28"/>
      <c r="BB574" s="28"/>
      <c r="BC574" s="40"/>
      <c r="BD574" s="40"/>
      <c r="BE574" s="40"/>
      <c r="BF574" s="40"/>
      <c r="BG574" s="40"/>
      <c r="BH574" s="40"/>
      <c r="BI574" s="40"/>
      <c r="BJ574" s="40"/>
      <c r="BK574" s="40"/>
      <c r="BL574" s="40"/>
      <c r="BM574" s="40"/>
      <c r="BN574" s="40"/>
      <c r="BO574" s="40"/>
      <c r="BP574" s="40"/>
      <c r="BQ574" s="40"/>
      <c r="BR574" s="40"/>
      <c r="BS574" s="40"/>
      <c r="BT574" s="40"/>
      <c r="BU574" s="40"/>
      <c r="BV574" s="40"/>
      <c r="BW574" s="40"/>
      <c r="BX574" s="40"/>
      <c r="BY574" s="40"/>
      <c r="BZ574" s="40"/>
      <c r="CA574" s="40"/>
      <c r="CB574" s="40"/>
      <c r="CC574" s="40"/>
      <c r="CD574" s="40"/>
      <c r="CE574" s="40"/>
      <c r="CF574" s="40"/>
      <c r="CG574" s="28"/>
      <c r="CH574" s="28"/>
      <c r="CI574" s="41"/>
      <c r="CJ574" s="27"/>
      <c r="CK574" s="27"/>
      <c r="CL574" s="27"/>
      <c r="CM574" s="27"/>
      <c r="CN574" s="27"/>
      <c r="CO574" s="27"/>
      <c r="CP574" s="27"/>
      <c r="CQ574" s="27"/>
      <c r="CR574" s="27"/>
      <c r="CS574" s="27"/>
      <c r="CT574" s="27"/>
      <c r="CU574" s="27"/>
      <c r="CV574" s="27"/>
      <c r="CW574" s="27"/>
      <c r="CX574" s="27"/>
      <c r="CY574" s="27"/>
      <c r="CZ574" s="68"/>
      <c r="DB574" s="5"/>
      <c r="DC574"/>
      <c r="DD574"/>
      <c r="DE574" s="86"/>
      <c r="DF574"/>
      <c r="DW574" s="7"/>
      <c r="ED574" s="10">
        <f t="shared" ca="1" si="435"/>
        <v>20</v>
      </c>
    </row>
    <row r="575" spans="1:134" x14ac:dyDescent="0.2">
      <c r="A575" s="79"/>
      <c r="B575" s="28"/>
      <c r="C575" s="41"/>
      <c r="D575" s="40"/>
      <c r="E575" s="41"/>
      <c r="F575" s="40"/>
      <c r="M575" s="151"/>
      <c r="N575" s="151"/>
      <c r="P575" s="153"/>
      <c r="Q575" s="159"/>
      <c r="R575" s="151"/>
      <c r="S575" s="151"/>
      <c r="T575" s="28"/>
      <c r="U575" s="137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  <c r="AQ575" s="40"/>
      <c r="AR575" s="40"/>
      <c r="AS575" s="40"/>
      <c r="AT575" s="40"/>
      <c r="AU575" s="40"/>
      <c r="AV575" s="40"/>
      <c r="AW575" s="40"/>
      <c r="AX575" s="40"/>
      <c r="AY575" s="40"/>
      <c r="AZ575" s="40"/>
      <c r="BA575" s="28"/>
      <c r="BB575" s="28"/>
      <c r="BC575" s="40"/>
      <c r="BD575" s="40"/>
      <c r="BE575" s="40"/>
      <c r="BF575" s="40"/>
      <c r="BG575" s="40"/>
      <c r="BH575" s="40"/>
      <c r="BI575" s="40"/>
      <c r="BJ575" s="40"/>
      <c r="BK575" s="40"/>
      <c r="BL575" s="40"/>
      <c r="BM575" s="40"/>
      <c r="BN575" s="40"/>
      <c r="BO575" s="40"/>
      <c r="BP575" s="40"/>
      <c r="BQ575" s="40"/>
      <c r="BR575" s="40"/>
      <c r="BS575" s="40"/>
      <c r="BT575" s="40"/>
      <c r="BU575" s="40"/>
      <c r="BV575" s="40"/>
      <c r="BW575" s="40"/>
      <c r="BX575" s="40"/>
      <c r="BY575" s="40"/>
      <c r="BZ575" s="40"/>
      <c r="CA575" s="40"/>
      <c r="CB575" s="40"/>
      <c r="CC575" s="40"/>
      <c r="CD575" s="40"/>
      <c r="CE575" s="40"/>
      <c r="CF575" s="40"/>
      <c r="CG575" s="28"/>
      <c r="CH575" s="28"/>
      <c r="CI575" s="41"/>
      <c r="CJ575" s="27"/>
      <c r="CK575" s="27"/>
      <c r="CL575" s="27"/>
      <c r="CM575" s="27"/>
      <c r="CN575" s="27"/>
      <c r="CO575" s="27"/>
      <c r="CP575" s="27"/>
      <c r="CQ575" s="27"/>
      <c r="CR575" s="27"/>
      <c r="CS575" s="27"/>
      <c r="CT575" s="27"/>
      <c r="CU575" s="27"/>
      <c r="CV575" s="27"/>
      <c r="CW575" s="27"/>
      <c r="CX575" s="27"/>
      <c r="CY575" s="27"/>
      <c r="CZ575" s="68"/>
      <c r="DB575" s="5"/>
      <c r="DC575"/>
      <c r="DD575"/>
      <c r="DE575" s="86"/>
      <c r="DF575"/>
      <c r="DW575" s="7"/>
      <c r="ED575" s="10">
        <f t="shared" ca="1" si="435"/>
        <v>16</v>
      </c>
    </row>
    <row r="576" spans="1:134" x14ac:dyDescent="0.2">
      <c r="A576" s="79"/>
      <c r="B576" s="28"/>
      <c r="C576" s="41"/>
      <c r="D576" s="40"/>
      <c r="E576" s="41"/>
      <c r="F576" s="40"/>
      <c r="M576" s="151"/>
      <c r="N576" s="151"/>
      <c r="P576" s="153"/>
      <c r="Q576" s="159"/>
      <c r="R576" s="151"/>
      <c r="S576" s="151"/>
      <c r="T576" s="28"/>
      <c r="U576" s="137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  <c r="AQ576" s="40"/>
      <c r="AR576" s="40"/>
      <c r="AS576" s="40"/>
      <c r="AT576" s="40"/>
      <c r="AU576" s="40"/>
      <c r="AV576" s="40"/>
      <c r="AW576" s="40"/>
      <c r="AX576" s="40"/>
      <c r="AY576" s="40"/>
      <c r="AZ576" s="40"/>
      <c r="BA576" s="28"/>
      <c r="BB576" s="28"/>
      <c r="BC576" s="40"/>
      <c r="BD576" s="40"/>
      <c r="BE576" s="40"/>
      <c r="BF576" s="40"/>
      <c r="BG576" s="40"/>
      <c r="BH576" s="40"/>
      <c r="BI576" s="40"/>
      <c r="BJ576" s="40"/>
      <c r="BK576" s="40"/>
      <c r="BL576" s="40"/>
      <c r="BM576" s="40"/>
      <c r="BN576" s="40"/>
      <c r="BO576" s="40"/>
      <c r="BP576" s="40"/>
      <c r="BQ576" s="40"/>
      <c r="BR576" s="40"/>
      <c r="BS576" s="40"/>
      <c r="BT576" s="40"/>
      <c r="BU576" s="40"/>
      <c r="BV576" s="40"/>
      <c r="BW576" s="40"/>
      <c r="BX576" s="40"/>
      <c r="BY576" s="40"/>
      <c r="BZ576" s="40"/>
      <c r="CA576" s="40"/>
      <c r="CB576" s="40"/>
      <c r="CC576" s="40"/>
      <c r="CD576" s="40"/>
      <c r="CE576" s="40"/>
      <c r="CF576" s="40"/>
      <c r="CG576" s="28"/>
      <c r="CH576" s="28"/>
      <c r="CI576" s="41"/>
      <c r="CJ576" s="27"/>
      <c r="CK576" s="27"/>
      <c r="CL576" s="27"/>
      <c r="CM576" s="27"/>
      <c r="CN576" s="27"/>
      <c r="CO576" s="27"/>
      <c r="CP576" s="27"/>
      <c r="CQ576" s="27"/>
      <c r="CR576" s="27"/>
      <c r="CS576" s="27"/>
      <c r="CT576" s="27"/>
      <c r="CU576" s="27"/>
      <c r="CV576" s="27"/>
      <c r="CW576" s="27"/>
      <c r="CX576" s="27"/>
      <c r="CY576" s="27"/>
      <c r="CZ576" s="68"/>
      <c r="DB576" s="5"/>
      <c r="DC576"/>
      <c r="DD576"/>
      <c r="DE576" s="86"/>
      <c r="DF576"/>
      <c r="DW576" s="7"/>
      <c r="ED576" s="10">
        <f t="shared" ca="1" si="435"/>
        <v>25</v>
      </c>
    </row>
    <row r="577" spans="1:134" x14ac:dyDescent="0.2">
      <c r="A577" s="79"/>
      <c r="B577" s="28"/>
      <c r="C577" s="41"/>
      <c r="D577" s="40"/>
      <c r="E577" s="41"/>
      <c r="F577" s="40"/>
      <c r="M577" s="151"/>
      <c r="N577" s="151"/>
      <c r="P577" s="153"/>
      <c r="Q577" s="159"/>
      <c r="R577" s="151"/>
      <c r="S577" s="151"/>
      <c r="T577" s="28"/>
      <c r="U577" s="137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  <c r="AQ577" s="40"/>
      <c r="AR577" s="40"/>
      <c r="AS577" s="40"/>
      <c r="AT577" s="40"/>
      <c r="AU577" s="40"/>
      <c r="AV577" s="40"/>
      <c r="AW577" s="40"/>
      <c r="AX577" s="40"/>
      <c r="AY577" s="40"/>
      <c r="AZ577" s="40"/>
      <c r="BA577" s="28"/>
      <c r="BB577" s="28"/>
      <c r="BC577" s="40"/>
      <c r="BD577" s="40"/>
      <c r="BE577" s="40"/>
      <c r="BF577" s="40"/>
      <c r="BG577" s="40"/>
      <c r="BH577" s="40"/>
      <c r="BI577" s="40"/>
      <c r="BJ577" s="40"/>
      <c r="BK577" s="40"/>
      <c r="BL577" s="40"/>
      <c r="BM577" s="40"/>
      <c r="BN577" s="40"/>
      <c r="BO577" s="40"/>
      <c r="BP577" s="40"/>
      <c r="BQ577" s="40"/>
      <c r="BR577" s="40"/>
      <c r="BS577" s="40"/>
      <c r="BT577" s="40"/>
      <c r="BU577" s="40"/>
      <c r="BV577" s="40"/>
      <c r="BW577" s="40"/>
      <c r="BX577" s="40"/>
      <c r="BY577" s="40"/>
      <c r="BZ577" s="40"/>
      <c r="CA577" s="40"/>
      <c r="CB577" s="40"/>
      <c r="CC577" s="40"/>
      <c r="CD577" s="40"/>
      <c r="CE577" s="40"/>
      <c r="CF577" s="40"/>
      <c r="CG577" s="28"/>
      <c r="CH577" s="28"/>
      <c r="CI577" s="41"/>
      <c r="CJ577" s="27"/>
      <c r="CK577" s="27"/>
      <c r="CL577" s="27"/>
      <c r="CM577" s="27"/>
      <c r="CN577" s="27"/>
      <c r="CO577" s="27"/>
      <c r="CP577" s="27"/>
      <c r="CQ577" s="27"/>
      <c r="CR577" s="27"/>
      <c r="CS577" s="27"/>
      <c r="CT577" s="27"/>
      <c r="CU577" s="27"/>
      <c r="CV577" s="27"/>
      <c r="CW577" s="27"/>
      <c r="CX577" s="27"/>
      <c r="CY577" s="27"/>
      <c r="CZ577" s="68"/>
      <c r="DB577" s="5"/>
      <c r="DC577"/>
      <c r="DD577"/>
      <c r="DE577" s="86"/>
      <c r="DF577"/>
      <c r="DW577" s="7"/>
      <c r="ED577" s="10">
        <f t="shared" ca="1" si="435"/>
        <v>31</v>
      </c>
    </row>
    <row r="578" spans="1:134" x14ac:dyDescent="0.2">
      <c r="A578" s="79"/>
      <c r="B578" s="28"/>
      <c r="C578" s="41"/>
      <c r="D578" s="40"/>
      <c r="E578" s="41"/>
      <c r="F578" s="40"/>
      <c r="M578" s="151"/>
      <c r="N578" s="151"/>
      <c r="P578" s="153"/>
      <c r="Q578" s="159"/>
      <c r="R578" s="151"/>
      <c r="S578" s="151"/>
      <c r="T578" s="28"/>
      <c r="U578" s="137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  <c r="AQ578" s="40"/>
      <c r="AR578" s="40"/>
      <c r="AS578" s="40"/>
      <c r="AT578" s="40"/>
      <c r="AU578" s="40"/>
      <c r="AV578" s="40"/>
      <c r="AW578" s="40"/>
      <c r="AX578" s="40"/>
      <c r="AY578" s="40"/>
      <c r="AZ578" s="40"/>
      <c r="BA578" s="28"/>
      <c r="BB578" s="28"/>
      <c r="BC578" s="40"/>
      <c r="BD578" s="40"/>
      <c r="BE578" s="40"/>
      <c r="BF578" s="40"/>
      <c r="BG578" s="40"/>
      <c r="BH578" s="40"/>
      <c r="BI578" s="40"/>
      <c r="BJ578" s="40"/>
      <c r="BK578" s="40"/>
      <c r="BL578" s="40"/>
      <c r="BM578" s="40"/>
      <c r="BN578" s="40"/>
      <c r="BO578" s="40"/>
      <c r="BP578" s="40"/>
      <c r="BQ578" s="40"/>
      <c r="BR578" s="40"/>
      <c r="BS578" s="40"/>
      <c r="BT578" s="40"/>
      <c r="BU578" s="40"/>
      <c r="BV578" s="40"/>
      <c r="BW578" s="40"/>
      <c r="BX578" s="40"/>
      <c r="BY578" s="40"/>
      <c r="BZ578" s="40"/>
      <c r="CA578" s="40"/>
      <c r="CB578" s="40"/>
      <c r="CC578" s="40"/>
      <c r="CD578" s="40"/>
      <c r="CE578" s="40"/>
      <c r="CF578" s="40"/>
      <c r="CG578" s="28"/>
      <c r="CH578" s="28"/>
      <c r="CI578" s="41"/>
      <c r="CJ578" s="27"/>
      <c r="CK578" s="27"/>
      <c r="CL578" s="27"/>
      <c r="CM578" s="27"/>
      <c r="CN578" s="27"/>
      <c r="CO578" s="27"/>
      <c r="CP578" s="27"/>
      <c r="CQ578" s="27"/>
      <c r="CR578" s="27"/>
      <c r="CS578" s="27"/>
      <c r="CT578" s="27"/>
      <c r="CU578" s="27"/>
      <c r="CV578" s="27"/>
      <c r="CW578" s="27"/>
      <c r="CX578" s="27"/>
      <c r="CY578" s="27"/>
      <c r="CZ578" s="68"/>
      <c r="DB578" s="5"/>
      <c r="DC578"/>
      <c r="DD578"/>
      <c r="DE578" s="86"/>
      <c r="DF578"/>
      <c r="DW578" s="7"/>
      <c r="ED578" s="10">
        <f t="shared" ca="1" si="435"/>
        <v>15</v>
      </c>
    </row>
    <row r="579" spans="1:134" x14ac:dyDescent="0.2">
      <c r="A579" s="79"/>
      <c r="B579" s="28"/>
      <c r="C579" s="41"/>
      <c r="D579" s="40"/>
      <c r="E579" s="41"/>
      <c r="F579" s="40"/>
      <c r="M579" s="151"/>
      <c r="N579" s="151"/>
      <c r="P579" s="153"/>
      <c r="Q579" s="159"/>
      <c r="R579" s="151"/>
      <c r="S579" s="151"/>
      <c r="T579" s="28"/>
      <c r="U579" s="137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  <c r="AQ579" s="40"/>
      <c r="AR579" s="40"/>
      <c r="AS579" s="40"/>
      <c r="AT579" s="40"/>
      <c r="AU579" s="40"/>
      <c r="AV579" s="40"/>
      <c r="AW579" s="40"/>
      <c r="AX579" s="40"/>
      <c r="AY579" s="40"/>
      <c r="AZ579" s="40"/>
      <c r="BA579" s="28"/>
      <c r="BB579" s="28"/>
      <c r="BC579" s="40"/>
      <c r="BD579" s="40"/>
      <c r="BE579" s="40"/>
      <c r="BF579" s="40"/>
      <c r="BG579" s="40"/>
      <c r="BH579" s="40"/>
      <c r="BI579" s="40"/>
      <c r="BJ579" s="40"/>
      <c r="BK579" s="40"/>
      <c r="BL579" s="40"/>
      <c r="BM579" s="40"/>
      <c r="BN579" s="40"/>
      <c r="BO579" s="40"/>
      <c r="BP579" s="40"/>
      <c r="BQ579" s="40"/>
      <c r="BR579" s="40"/>
      <c r="BS579" s="40"/>
      <c r="BT579" s="40"/>
      <c r="BU579" s="40"/>
      <c r="BV579" s="40"/>
      <c r="BW579" s="40"/>
      <c r="BX579" s="40"/>
      <c r="BY579" s="40"/>
      <c r="BZ579" s="40"/>
      <c r="CA579" s="40"/>
      <c r="CB579" s="40"/>
      <c r="CC579" s="40"/>
      <c r="CD579" s="40"/>
      <c r="CE579" s="40"/>
      <c r="CF579" s="40"/>
      <c r="CG579" s="28"/>
      <c r="CH579" s="28"/>
      <c r="CI579" s="41"/>
      <c r="CJ579" s="27"/>
      <c r="CK579" s="27"/>
      <c r="CL579" s="27"/>
      <c r="CM579" s="27"/>
      <c r="CN579" s="27"/>
      <c r="CO579" s="27"/>
      <c r="CP579" s="27"/>
      <c r="CQ579" s="27"/>
      <c r="CR579" s="27"/>
      <c r="CS579" s="27"/>
      <c r="CT579" s="27"/>
      <c r="CU579" s="27"/>
      <c r="CV579" s="27"/>
      <c r="CW579" s="27"/>
      <c r="CX579" s="27"/>
      <c r="CY579" s="27"/>
      <c r="CZ579" s="68"/>
      <c r="DB579" s="5"/>
      <c r="DC579"/>
      <c r="DD579"/>
      <c r="DE579" s="86"/>
      <c r="DF579"/>
      <c r="DW579" s="7"/>
      <c r="ED579" s="10">
        <f t="shared" ca="1" si="435"/>
        <v>27</v>
      </c>
    </row>
    <row r="580" spans="1:134" x14ac:dyDescent="0.2">
      <c r="A580" s="79"/>
      <c r="B580" s="28"/>
      <c r="C580" s="41"/>
      <c r="D580" s="40"/>
      <c r="E580" s="41"/>
      <c r="F580" s="40"/>
      <c r="M580" s="151"/>
      <c r="N580" s="151"/>
      <c r="P580" s="153"/>
      <c r="Q580" s="159"/>
      <c r="R580" s="151"/>
      <c r="S580" s="151"/>
      <c r="T580" s="28"/>
      <c r="U580" s="137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  <c r="AQ580" s="40"/>
      <c r="AR580" s="40"/>
      <c r="AS580" s="40"/>
      <c r="AT580" s="40"/>
      <c r="AU580" s="40"/>
      <c r="AV580" s="40"/>
      <c r="AW580" s="40"/>
      <c r="AX580" s="40"/>
      <c r="AY580" s="40"/>
      <c r="AZ580" s="40"/>
      <c r="BA580" s="28"/>
      <c r="BB580" s="28"/>
      <c r="BC580" s="40"/>
      <c r="BD580" s="40"/>
      <c r="BE580" s="40"/>
      <c r="BF580" s="40"/>
      <c r="BG580" s="40"/>
      <c r="BH580" s="40"/>
      <c r="BI580" s="40"/>
      <c r="BJ580" s="40"/>
      <c r="BK580" s="40"/>
      <c r="BL580" s="40"/>
      <c r="BM580" s="40"/>
      <c r="BN580" s="40"/>
      <c r="BO580" s="40"/>
      <c r="BP580" s="40"/>
      <c r="BQ580" s="40"/>
      <c r="BR580" s="40"/>
      <c r="BS580" s="40"/>
      <c r="BT580" s="40"/>
      <c r="BU580" s="40"/>
      <c r="BV580" s="40"/>
      <c r="BW580" s="40"/>
      <c r="BX580" s="40"/>
      <c r="BY580" s="40"/>
      <c r="BZ580" s="40"/>
      <c r="CA580" s="40"/>
      <c r="CB580" s="40"/>
      <c r="CC580" s="40"/>
      <c r="CD580" s="40"/>
      <c r="CE580" s="40"/>
      <c r="CF580" s="40"/>
      <c r="CG580" s="28"/>
      <c r="CH580" s="28"/>
      <c r="CI580" s="41"/>
      <c r="CJ580" s="27"/>
      <c r="CK580" s="27"/>
      <c r="CL580" s="27"/>
      <c r="CM580" s="27"/>
      <c r="CN580" s="27"/>
      <c r="CO580" s="27"/>
      <c r="CP580" s="27"/>
      <c r="CQ580" s="27"/>
      <c r="CR580" s="27"/>
      <c r="CS580" s="27"/>
      <c r="CT580" s="27"/>
      <c r="CU580" s="27"/>
      <c r="CV580" s="27"/>
      <c r="CW580" s="27"/>
      <c r="CX580" s="27"/>
      <c r="CY580" s="27"/>
      <c r="CZ580" s="68"/>
      <c r="DB580" s="5"/>
      <c r="DC580"/>
      <c r="DD580"/>
      <c r="DE580" s="86"/>
      <c r="DF580"/>
      <c r="DW580" s="7"/>
      <c r="ED580" s="10">
        <f t="shared" ca="1" si="435"/>
        <v>34</v>
      </c>
    </row>
    <row r="581" spans="1:134" x14ac:dyDescent="0.2">
      <c r="A581" s="79"/>
      <c r="B581" s="28"/>
      <c r="C581" s="41"/>
      <c r="D581" s="40"/>
      <c r="E581" s="41"/>
      <c r="F581" s="40"/>
      <c r="M581" s="151"/>
      <c r="N581" s="151"/>
      <c r="P581" s="153"/>
      <c r="Q581" s="159"/>
      <c r="R581" s="151"/>
      <c r="S581" s="151"/>
      <c r="T581" s="28"/>
      <c r="U581" s="137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  <c r="AQ581" s="40"/>
      <c r="AR581" s="40"/>
      <c r="AS581" s="40"/>
      <c r="AT581" s="40"/>
      <c r="AU581" s="40"/>
      <c r="AV581" s="40"/>
      <c r="AW581" s="40"/>
      <c r="AX581" s="40"/>
      <c r="AY581" s="40"/>
      <c r="AZ581" s="40"/>
      <c r="BA581" s="28"/>
      <c r="BB581" s="28"/>
      <c r="BC581" s="40"/>
      <c r="BD581" s="40"/>
      <c r="BE581" s="40"/>
      <c r="BF581" s="40"/>
      <c r="BG581" s="40"/>
      <c r="BH581" s="40"/>
      <c r="BI581" s="40"/>
      <c r="BJ581" s="40"/>
      <c r="BK581" s="40"/>
      <c r="BL581" s="40"/>
      <c r="BM581" s="40"/>
      <c r="BN581" s="40"/>
      <c r="BO581" s="40"/>
      <c r="BP581" s="40"/>
      <c r="BQ581" s="40"/>
      <c r="BR581" s="40"/>
      <c r="BS581" s="40"/>
      <c r="BT581" s="40"/>
      <c r="BU581" s="40"/>
      <c r="BV581" s="40"/>
      <c r="BW581" s="40"/>
      <c r="BX581" s="40"/>
      <c r="BY581" s="40"/>
      <c r="BZ581" s="40"/>
      <c r="CA581" s="40"/>
      <c r="CB581" s="40"/>
      <c r="CC581" s="40"/>
      <c r="CD581" s="40"/>
      <c r="CE581" s="40"/>
      <c r="CF581" s="40"/>
      <c r="CG581" s="28"/>
      <c r="CH581" s="28"/>
      <c r="CI581" s="41"/>
      <c r="CJ581" s="27"/>
      <c r="CK581" s="27"/>
      <c r="CL581" s="27"/>
      <c r="CM581" s="27"/>
      <c r="CN581" s="27"/>
      <c r="CO581" s="27"/>
      <c r="CP581" s="27"/>
      <c r="CQ581" s="27"/>
      <c r="CR581" s="27"/>
      <c r="CS581" s="27"/>
      <c r="CT581" s="27"/>
      <c r="CU581" s="27"/>
      <c r="CV581" s="27"/>
      <c r="CW581" s="27"/>
      <c r="CX581" s="27"/>
      <c r="CY581" s="27"/>
      <c r="CZ581" s="68"/>
      <c r="DF581" s="42"/>
      <c r="DW581" s="7"/>
      <c r="ED581" s="10">
        <f t="shared" ref="ED581:ED644" ca="1" si="436">IF($A$2="no",INT(RAND()*36+1),INT(RAND()*37))</f>
        <v>5</v>
      </c>
    </row>
    <row r="582" spans="1:134" x14ac:dyDescent="0.2">
      <c r="A582" s="79"/>
      <c r="B582" s="28"/>
      <c r="C582" s="41"/>
      <c r="D582" s="40"/>
      <c r="E582" s="41"/>
      <c r="F582" s="40"/>
      <c r="M582" s="151"/>
      <c r="N582" s="151"/>
      <c r="P582" s="153"/>
      <c r="Q582" s="159"/>
      <c r="R582" s="151"/>
      <c r="S582" s="151"/>
      <c r="T582" s="28"/>
      <c r="U582" s="137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40"/>
      <c r="AV582" s="40"/>
      <c r="AW582" s="40"/>
      <c r="AX582" s="40"/>
      <c r="AY582" s="40"/>
      <c r="AZ582" s="40"/>
      <c r="BA582" s="28"/>
      <c r="BB582" s="28"/>
      <c r="BC582" s="40"/>
      <c r="BD582" s="40"/>
      <c r="BE582" s="40"/>
      <c r="BF582" s="40"/>
      <c r="BG582" s="40"/>
      <c r="BH582" s="40"/>
      <c r="BI582" s="40"/>
      <c r="BJ582" s="40"/>
      <c r="BK582" s="40"/>
      <c r="BL582" s="40"/>
      <c r="BM582" s="40"/>
      <c r="BN582" s="40"/>
      <c r="BO582" s="40"/>
      <c r="BP582" s="40"/>
      <c r="BQ582" s="40"/>
      <c r="BR582" s="40"/>
      <c r="BS582" s="40"/>
      <c r="BT582" s="40"/>
      <c r="BU582" s="40"/>
      <c r="BV582" s="40"/>
      <c r="BW582" s="40"/>
      <c r="BX582" s="40"/>
      <c r="BY582" s="40"/>
      <c r="BZ582" s="40"/>
      <c r="CA582" s="40"/>
      <c r="CB582" s="40"/>
      <c r="CC582" s="40"/>
      <c r="CD582" s="40"/>
      <c r="CE582" s="40"/>
      <c r="CF582" s="40"/>
      <c r="CG582" s="28"/>
      <c r="CH582" s="28"/>
      <c r="CI582" s="41"/>
      <c r="CJ582" s="27"/>
      <c r="CK582" s="27"/>
      <c r="CL582" s="27"/>
      <c r="CM582" s="27"/>
      <c r="CN582" s="27"/>
      <c r="CO582" s="27"/>
      <c r="CP582" s="27"/>
      <c r="CQ582" s="27"/>
      <c r="CR582" s="27"/>
      <c r="CS582" s="27"/>
      <c r="CT582" s="27"/>
      <c r="CU582" s="27"/>
      <c r="CV582" s="27"/>
      <c r="CW582" s="27"/>
      <c r="CX582" s="27"/>
      <c r="CY582" s="27"/>
      <c r="CZ582" s="68"/>
      <c r="DF582" s="42"/>
      <c r="DW582" s="7"/>
      <c r="ED582" s="10">
        <f t="shared" ca="1" si="436"/>
        <v>11</v>
      </c>
    </row>
    <row r="583" spans="1:134" x14ac:dyDescent="0.2">
      <c r="A583" s="79"/>
      <c r="B583" s="28"/>
      <c r="C583" s="41"/>
      <c r="D583" s="40"/>
      <c r="E583" s="41"/>
      <c r="F583" s="40"/>
      <c r="M583" s="151"/>
      <c r="N583" s="151"/>
      <c r="P583" s="153"/>
      <c r="Q583" s="159"/>
      <c r="R583" s="151"/>
      <c r="S583" s="151"/>
      <c r="T583" s="28"/>
      <c r="U583" s="137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  <c r="AQ583" s="40"/>
      <c r="AR583" s="40"/>
      <c r="AS583" s="40"/>
      <c r="AT583" s="40"/>
      <c r="AU583" s="40"/>
      <c r="AV583" s="40"/>
      <c r="AW583" s="40"/>
      <c r="AX583" s="40"/>
      <c r="AY583" s="40"/>
      <c r="AZ583" s="40"/>
      <c r="BA583" s="28"/>
      <c r="BB583" s="28"/>
      <c r="BC583" s="40"/>
      <c r="BD583" s="40"/>
      <c r="BE583" s="40"/>
      <c r="BF583" s="40"/>
      <c r="BG583" s="40"/>
      <c r="BH583" s="40"/>
      <c r="BI583" s="40"/>
      <c r="BJ583" s="40"/>
      <c r="BK583" s="40"/>
      <c r="BL583" s="40"/>
      <c r="BM583" s="40"/>
      <c r="BN583" s="40"/>
      <c r="BO583" s="40"/>
      <c r="BP583" s="40"/>
      <c r="BQ583" s="40"/>
      <c r="BR583" s="40"/>
      <c r="BS583" s="40"/>
      <c r="BT583" s="40"/>
      <c r="BU583" s="40"/>
      <c r="BV583" s="40"/>
      <c r="BW583" s="40"/>
      <c r="BX583" s="40"/>
      <c r="BY583" s="40"/>
      <c r="BZ583" s="40"/>
      <c r="CA583" s="40"/>
      <c r="CB583" s="40"/>
      <c r="CC583" s="40"/>
      <c r="CD583" s="40"/>
      <c r="CE583" s="40"/>
      <c r="CF583" s="40"/>
      <c r="CG583" s="28"/>
      <c r="CH583" s="28"/>
      <c r="CI583" s="41"/>
      <c r="CJ583" s="27"/>
      <c r="CK583" s="27"/>
      <c r="CL583" s="27"/>
      <c r="CM583" s="27"/>
      <c r="CN583" s="27"/>
      <c r="CO583" s="27"/>
      <c r="CP583" s="27"/>
      <c r="CQ583" s="27"/>
      <c r="CR583" s="27"/>
      <c r="CS583" s="27"/>
      <c r="CT583" s="27"/>
      <c r="CU583" s="27"/>
      <c r="CV583" s="27"/>
      <c r="CW583" s="27"/>
      <c r="CX583" s="27"/>
      <c r="CY583" s="27"/>
      <c r="CZ583" s="68"/>
      <c r="DF583" s="42"/>
      <c r="DW583" s="7"/>
      <c r="ED583" s="10">
        <f t="shared" ca="1" si="436"/>
        <v>33</v>
      </c>
    </row>
    <row r="584" spans="1:134" x14ac:dyDescent="0.2">
      <c r="A584" s="79"/>
      <c r="B584" s="28"/>
      <c r="C584" s="41"/>
      <c r="D584" s="40"/>
      <c r="E584" s="41"/>
      <c r="F584" s="40"/>
      <c r="M584" s="151"/>
      <c r="N584" s="151"/>
      <c r="P584" s="153"/>
      <c r="Q584" s="159"/>
      <c r="R584" s="151"/>
      <c r="S584" s="151"/>
      <c r="T584" s="28"/>
      <c r="U584" s="137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  <c r="AQ584" s="40"/>
      <c r="AR584" s="40"/>
      <c r="AS584" s="40"/>
      <c r="AT584" s="40"/>
      <c r="AU584" s="40"/>
      <c r="AV584" s="40"/>
      <c r="AW584" s="40"/>
      <c r="AX584" s="40"/>
      <c r="AY584" s="40"/>
      <c r="AZ584" s="40"/>
      <c r="BA584" s="28"/>
      <c r="BB584" s="28"/>
      <c r="BC584" s="40"/>
      <c r="BD584" s="40"/>
      <c r="BE584" s="40"/>
      <c r="BF584" s="40"/>
      <c r="BG584" s="40"/>
      <c r="BH584" s="40"/>
      <c r="BI584" s="40"/>
      <c r="BJ584" s="40"/>
      <c r="BK584" s="40"/>
      <c r="BL584" s="40"/>
      <c r="BM584" s="40"/>
      <c r="BN584" s="40"/>
      <c r="BO584" s="40"/>
      <c r="BP584" s="40"/>
      <c r="BQ584" s="40"/>
      <c r="BR584" s="40"/>
      <c r="BS584" s="40"/>
      <c r="BT584" s="40"/>
      <c r="BU584" s="40"/>
      <c r="BV584" s="40"/>
      <c r="BW584" s="40"/>
      <c r="BX584" s="40"/>
      <c r="BY584" s="40"/>
      <c r="BZ584" s="40"/>
      <c r="CA584" s="40"/>
      <c r="CB584" s="40"/>
      <c r="CC584" s="40"/>
      <c r="CD584" s="40"/>
      <c r="CE584" s="40"/>
      <c r="CF584" s="40"/>
      <c r="CG584" s="28"/>
      <c r="CH584" s="28"/>
      <c r="CI584" s="41"/>
      <c r="CJ584" s="27"/>
      <c r="CK584" s="27"/>
      <c r="CL584" s="27"/>
      <c r="CM584" s="27"/>
      <c r="CN584" s="27"/>
      <c r="CO584" s="27"/>
      <c r="CP584" s="27"/>
      <c r="CQ584" s="27"/>
      <c r="CR584" s="27"/>
      <c r="CS584" s="27"/>
      <c r="CT584" s="27"/>
      <c r="CU584" s="27"/>
      <c r="CV584" s="27"/>
      <c r="CW584" s="27"/>
      <c r="CX584" s="27"/>
      <c r="CY584" s="27"/>
      <c r="CZ584" s="68"/>
      <c r="DF584" s="42"/>
      <c r="DW584" s="7"/>
      <c r="ED584" s="10">
        <f t="shared" ca="1" si="436"/>
        <v>7</v>
      </c>
    </row>
    <row r="585" spans="1:134" x14ac:dyDescent="0.2">
      <c r="A585" s="79"/>
      <c r="B585" s="28"/>
      <c r="C585" s="41"/>
      <c r="D585" s="40"/>
      <c r="E585" s="41"/>
      <c r="F585" s="40"/>
      <c r="M585" s="151"/>
      <c r="N585" s="151"/>
      <c r="P585" s="153"/>
      <c r="Q585" s="159"/>
      <c r="R585" s="151"/>
      <c r="S585" s="151"/>
      <c r="T585" s="28"/>
      <c r="U585" s="137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  <c r="AQ585" s="40"/>
      <c r="AR585" s="40"/>
      <c r="AS585" s="40"/>
      <c r="AT585" s="40"/>
      <c r="AU585" s="40"/>
      <c r="AV585" s="40"/>
      <c r="AW585" s="40"/>
      <c r="AX585" s="40"/>
      <c r="AY585" s="40"/>
      <c r="AZ585" s="40"/>
      <c r="BA585" s="28"/>
      <c r="BB585" s="28"/>
      <c r="BC585" s="40"/>
      <c r="BD585" s="40"/>
      <c r="BE585" s="40"/>
      <c r="BF585" s="40"/>
      <c r="BG585" s="40"/>
      <c r="BH585" s="40"/>
      <c r="BI585" s="41"/>
      <c r="BJ585" s="41"/>
      <c r="BK585" s="41"/>
      <c r="BL585" s="41"/>
      <c r="BM585" s="41"/>
      <c r="BN585" s="41"/>
      <c r="BO585" s="41"/>
      <c r="BP585" s="41"/>
      <c r="BQ585" s="41"/>
      <c r="BR585" s="40"/>
      <c r="BS585" s="40"/>
      <c r="BT585" s="40"/>
      <c r="BU585" s="41"/>
      <c r="BV585" s="41"/>
      <c r="BW585" s="41"/>
      <c r="BX585" s="41"/>
      <c r="BY585" s="41"/>
      <c r="BZ585" s="41"/>
      <c r="CA585" s="41"/>
      <c r="CB585" s="41"/>
      <c r="CC585" s="41"/>
      <c r="CD585" s="41"/>
      <c r="CE585" s="41"/>
      <c r="CF585" s="41"/>
      <c r="CG585" s="28"/>
      <c r="CH585" s="28"/>
      <c r="CI585" s="41"/>
      <c r="CJ585" s="27"/>
      <c r="CK585" s="27"/>
      <c r="CL585" s="27"/>
      <c r="CM585" s="27"/>
      <c r="CN585" s="27"/>
      <c r="CO585" s="27"/>
      <c r="CP585" s="27"/>
      <c r="CQ585" s="27"/>
      <c r="CR585" s="27"/>
      <c r="CS585" s="27"/>
      <c r="CT585" s="27"/>
      <c r="CU585" s="27"/>
      <c r="CV585" s="27"/>
      <c r="CW585" s="27"/>
      <c r="CX585" s="27"/>
      <c r="CY585" s="27"/>
      <c r="CZ585" s="68"/>
      <c r="DF585" s="42"/>
      <c r="DW585" s="7"/>
      <c r="ED585" s="10">
        <f t="shared" ca="1" si="436"/>
        <v>9</v>
      </c>
    </row>
    <row r="586" spans="1:134" x14ac:dyDescent="0.2">
      <c r="A586" s="79"/>
      <c r="B586" s="28"/>
      <c r="C586" s="41"/>
      <c r="D586" s="40"/>
      <c r="E586" s="41"/>
      <c r="F586" s="40"/>
      <c r="M586" s="151"/>
      <c r="N586" s="151"/>
      <c r="P586" s="153"/>
      <c r="Q586" s="159"/>
      <c r="R586" s="151"/>
      <c r="S586" s="151"/>
      <c r="T586" s="28"/>
      <c r="U586" s="137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40"/>
      <c r="AR586" s="40"/>
      <c r="AS586" s="40"/>
      <c r="AT586" s="40"/>
      <c r="AU586" s="40"/>
      <c r="AV586" s="40"/>
      <c r="AW586" s="40"/>
      <c r="AX586" s="40"/>
      <c r="AY586" s="40"/>
      <c r="AZ586" s="40"/>
      <c r="BA586" s="28"/>
      <c r="BB586" s="28"/>
      <c r="BC586" s="40"/>
      <c r="BD586" s="40"/>
      <c r="BE586" s="40"/>
      <c r="BF586" s="40"/>
      <c r="BG586" s="40"/>
      <c r="BH586" s="40"/>
      <c r="BI586" s="41"/>
      <c r="BJ586" s="41"/>
      <c r="BK586" s="41"/>
      <c r="BL586" s="41"/>
      <c r="BM586" s="41"/>
      <c r="BN586" s="41"/>
      <c r="BO586" s="41"/>
      <c r="BP586" s="41"/>
      <c r="BQ586" s="41"/>
      <c r="BR586" s="40"/>
      <c r="BS586" s="40"/>
      <c r="BT586" s="40"/>
      <c r="BU586" s="41"/>
      <c r="BV586" s="41"/>
      <c r="BW586" s="41"/>
      <c r="BX586" s="41"/>
      <c r="BY586" s="41"/>
      <c r="BZ586" s="41"/>
      <c r="CA586" s="41"/>
      <c r="CB586" s="41"/>
      <c r="CC586" s="41"/>
      <c r="CD586" s="41"/>
      <c r="CE586" s="41"/>
      <c r="CF586" s="41"/>
      <c r="CG586" s="28"/>
      <c r="CH586" s="28"/>
      <c r="CI586" s="41"/>
      <c r="CJ586" s="27"/>
      <c r="CK586" s="27"/>
      <c r="CL586" s="27"/>
      <c r="CM586" s="27"/>
      <c r="CN586" s="27"/>
      <c r="CO586" s="27"/>
      <c r="CP586" s="27"/>
      <c r="CQ586" s="27"/>
      <c r="CR586" s="27"/>
      <c r="CS586" s="27"/>
      <c r="CT586" s="27"/>
      <c r="CU586" s="27"/>
      <c r="CV586" s="27"/>
      <c r="CW586" s="27"/>
      <c r="CX586" s="27"/>
      <c r="CY586" s="27"/>
      <c r="CZ586" s="68"/>
      <c r="DF586" s="42"/>
      <c r="DW586" s="7"/>
      <c r="ED586" s="10">
        <f t="shared" ca="1" si="436"/>
        <v>6</v>
      </c>
    </row>
    <row r="587" spans="1:134" x14ac:dyDescent="0.2">
      <c r="A587" s="79"/>
      <c r="B587" s="28"/>
      <c r="C587" s="41"/>
      <c r="D587" s="40"/>
      <c r="E587" s="41"/>
      <c r="F587" s="40"/>
      <c r="M587" s="151"/>
      <c r="N587" s="151"/>
      <c r="P587" s="153"/>
      <c r="Q587" s="159"/>
      <c r="R587" s="151"/>
      <c r="S587" s="151"/>
      <c r="T587" s="28"/>
      <c r="U587" s="137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  <c r="AQ587" s="40"/>
      <c r="AR587" s="40"/>
      <c r="AS587" s="40"/>
      <c r="AT587" s="40"/>
      <c r="AU587" s="40"/>
      <c r="AV587" s="40"/>
      <c r="AW587" s="40"/>
      <c r="AX587" s="40"/>
      <c r="AY587" s="40"/>
      <c r="AZ587" s="40"/>
      <c r="BA587" s="28"/>
      <c r="BB587" s="28"/>
      <c r="BC587" s="40"/>
      <c r="BD587" s="40"/>
      <c r="BE587" s="40"/>
      <c r="BF587" s="40"/>
      <c r="BG587" s="40"/>
      <c r="BH587" s="40"/>
      <c r="BI587" s="41"/>
      <c r="BJ587" s="41"/>
      <c r="BK587" s="41"/>
      <c r="BL587" s="41"/>
      <c r="BM587" s="41"/>
      <c r="BN587" s="41"/>
      <c r="BO587" s="41"/>
      <c r="BP587" s="41"/>
      <c r="BQ587" s="41"/>
      <c r="BR587" s="40"/>
      <c r="BS587" s="40"/>
      <c r="BT587" s="40"/>
      <c r="BU587" s="41"/>
      <c r="BV587" s="41"/>
      <c r="BW587" s="41"/>
      <c r="BX587" s="41"/>
      <c r="BY587" s="41"/>
      <c r="BZ587" s="41"/>
      <c r="CA587" s="41"/>
      <c r="CB587" s="41"/>
      <c r="CC587" s="41"/>
      <c r="CD587" s="41"/>
      <c r="CE587" s="41"/>
      <c r="CF587" s="41"/>
      <c r="CG587" s="28"/>
      <c r="CH587" s="28"/>
      <c r="CI587" s="41"/>
      <c r="CJ587" s="27"/>
      <c r="CK587" s="27"/>
      <c r="CL587" s="27"/>
      <c r="CM587" s="27"/>
      <c r="CN587" s="27"/>
      <c r="CO587" s="27"/>
      <c r="CP587" s="27"/>
      <c r="CQ587" s="27"/>
      <c r="CR587" s="27"/>
      <c r="CS587" s="27"/>
      <c r="CT587" s="27"/>
      <c r="CU587" s="27"/>
      <c r="CV587" s="27"/>
      <c r="CW587" s="27"/>
      <c r="CX587" s="27"/>
      <c r="CY587" s="27"/>
      <c r="CZ587" s="68"/>
      <c r="DF587" s="42"/>
      <c r="DW587" s="7"/>
      <c r="ED587" s="10">
        <f t="shared" ca="1" si="436"/>
        <v>1</v>
      </c>
    </row>
    <row r="588" spans="1:134" x14ac:dyDescent="0.2">
      <c r="A588" s="79"/>
      <c r="B588" s="28"/>
      <c r="C588" s="41"/>
      <c r="D588" s="40"/>
      <c r="E588" s="41"/>
      <c r="F588" s="40"/>
      <c r="M588" s="151"/>
      <c r="N588" s="151"/>
      <c r="P588" s="153"/>
      <c r="Q588" s="159"/>
      <c r="R588" s="151"/>
      <c r="S588" s="151"/>
      <c r="T588" s="28"/>
      <c r="U588" s="137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  <c r="AQ588" s="40"/>
      <c r="AR588" s="40"/>
      <c r="AS588" s="40"/>
      <c r="AT588" s="40"/>
      <c r="AU588" s="40"/>
      <c r="AV588" s="40"/>
      <c r="AW588" s="40"/>
      <c r="AX588" s="40"/>
      <c r="AY588" s="40"/>
      <c r="AZ588" s="40"/>
      <c r="BA588" s="28"/>
      <c r="BB588" s="28"/>
      <c r="BC588" s="40"/>
      <c r="BD588" s="40"/>
      <c r="BE588" s="40"/>
      <c r="BF588" s="40"/>
      <c r="BG588" s="40"/>
      <c r="BH588" s="40"/>
      <c r="BI588" s="41"/>
      <c r="BJ588" s="41"/>
      <c r="BK588" s="41"/>
      <c r="BL588" s="41"/>
      <c r="BM588" s="41"/>
      <c r="BN588" s="41"/>
      <c r="BO588" s="41"/>
      <c r="BP588" s="41"/>
      <c r="BQ588" s="41"/>
      <c r="BR588" s="40"/>
      <c r="BS588" s="40"/>
      <c r="BT588" s="40"/>
      <c r="BU588" s="41"/>
      <c r="BV588" s="41"/>
      <c r="BW588" s="41"/>
      <c r="BX588" s="41"/>
      <c r="BY588" s="41"/>
      <c r="BZ588" s="41"/>
      <c r="CA588" s="41"/>
      <c r="CB588" s="41"/>
      <c r="CC588" s="41"/>
      <c r="CD588" s="41"/>
      <c r="CE588" s="41"/>
      <c r="CF588" s="41"/>
      <c r="CG588" s="28"/>
      <c r="CH588" s="28"/>
      <c r="CI588" s="41"/>
      <c r="CJ588" s="27"/>
      <c r="CK588" s="27"/>
      <c r="CL588" s="27"/>
      <c r="CM588" s="27"/>
      <c r="CN588" s="27"/>
      <c r="CO588" s="27"/>
      <c r="CP588" s="27"/>
      <c r="CQ588" s="27"/>
      <c r="CR588" s="27"/>
      <c r="CS588" s="27"/>
      <c r="CT588" s="27"/>
      <c r="CU588" s="27"/>
      <c r="CV588" s="27"/>
      <c r="CW588" s="27"/>
      <c r="CX588" s="27"/>
      <c r="CY588" s="27"/>
      <c r="CZ588" s="68"/>
      <c r="DF588" s="42"/>
      <c r="DW588" s="7"/>
      <c r="ED588" s="10">
        <f t="shared" ca="1" si="436"/>
        <v>14</v>
      </c>
    </row>
    <row r="589" spans="1:134" x14ac:dyDescent="0.2">
      <c r="A589" s="79"/>
      <c r="B589" s="28"/>
      <c r="C589" s="41"/>
      <c r="D589" s="40"/>
      <c r="E589" s="41"/>
      <c r="F589" s="40"/>
      <c r="M589" s="151"/>
      <c r="N589" s="151"/>
      <c r="P589" s="153"/>
      <c r="Q589" s="159"/>
      <c r="R589" s="151"/>
      <c r="S589" s="151"/>
      <c r="T589" s="28"/>
      <c r="U589" s="137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  <c r="AQ589" s="40"/>
      <c r="AR589" s="40"/>
      <c r="AS589" s="40"/>
      <c r="AT589" s="40"/>
      <c r="AU589" s="40"/>
      <c r="AV589" s="40"/>
      <c r="AW589" s="40"/>
      <c r="AX589" s="40"/>
      <c r="AY589" s="40"/>
      <c r="AZ589" s="40"/>
      <c r="BA589" s="28"/>
      <c r="BB589" s="28"/>
      <c r="BC589" s="40"/>
      <c r="BD589" s="40"/>
      <c r="BE589" s="40"/>
      <c r="BF589" s="40"/>
      <c r="BG589" s="40"/>
      <c r="BH589" s="40"/>
      <c r="BI589" s="41"/>
      <c r="BJ589" s="41"/>
      <c r="BK589" s="41"/>
      <c r="BL589" s="41"/>
      <c r="BM589" s="41"/>
      <c r="BN589" s="41"/>
      <c r="BO589" s="41"/>
      <c r="BP589" s="41"/>
      <c r="BQ589" s="41"/>
      <c r="BR589" s="40"/>
      <c r="BS589" s="40"/>
      <c r="BT589" s="40"/>
      <c r="BU589" s="41"/>
      <c r="BV589" s="41"/>
      <c r="BW589" s="41"/>
      <c r="BX589" s="41"/>
      <c r="BY589" s="41"/>
      <c r="BZ589" s="41"/>
      <c r="CA589" s="41"/>
      <c r="CB589" s="41"/>
      <c r="CC589" s="41"/>
      <c r="CD589" s="41"/>
      <c r="CE589" s="41"/>
      <c r="CF589" s="41"/>
      <c r="CG589" s="28"/>
      <c r="CH589" s="28"/>
      <c r="CI589" s="41"/>
      <c r="CJ589" s="27"/>
      <c r="CK589" s="27"/>
      <c r="CL589" s="27"/>
      <c r="CM589" s="27"/>
      <c r="CN589" s="27"/>
      <c r="CO589" s="27"/>
      <c r="CP589" s="27"/>
      <c r="CQ589" s="27"/>
      <c r="CR589" s="27"/>
      <c r="CS589" s="27"/>
      <c r="CT589" s="27"/>
      <c r="CU589" s="27"/>
      <c r="CV589" s="27"/>
      <c r="CW589" s="27"/>
      <c r="CX589" s="27"/>
      <c r="CY589" s="27"/>
      <c r="CZ589" s="68"/>
      <c r="DF589" s="42"/>
      <c r="DW589" s="7"/>
      <c r="ED589" s="10">
        <f t="shared" ca="1" si="436"/>
        <v>4</v>
      </c>
    </row>
    <row r="590" spans="1:134" x14ac:dyDescent="0.2">
      <c r="A590" s="79"/>
      <c r="B590" s="28"/>
      <c r="C590" s="41"/>
      <c r="D590" s="40"/>
      <c r="E590" s="41"/>
      <c r="F590" s="40"/>
      <c r="M590" s="151"/>
      <c r="N590" s="151"/>
      <c r="P590" s="153"/>
      <c r="Q590" s="159"/>
      <c r="R590" s="151"/>
      <c r="S590" s="151"/>
      <c r="T590" s="28"/>
      <c r="U590" s="137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  <c r="AQ590" s="40"/>
      <c r="AR590" s="40"/>
      <c r="AS590" s="40"/>
      <c r="AT590" s="40"/>
      <c r="AU590" s="40"/>
      <c r="AV590" s="40"/>
      <c r="AW590" s="40"/>
      <c r="AX590" s="40"/>
      <c r="AY590" s="40"/>
      <c r="AZ590" s="40"/>
      <c r="BA590" s="28"/>
      <c r="BB590" s="28"/>
      <c r="BC590" s="40"/>
      <c r="BD590" s="40"/>
      <c r="BE590" s="40"/>
      <c r="BF590" s="40"/>
      <c r="BG590" s="40"/>
      <c r="BH590" s="40"/>
      <c r="BI590" s="40"/>
      <c r="BJ590" s="40"/>
      <c r="BK590" s="40"/>
      <c r="BL590" s="40"/>
      <c r="BM590" s="40"/>
      <c r="BN590" s="40"/>
      <c r="BO590" s="40"/>
      <c r="BP590" s="40"/>
      <c r="BQ590" s="40"/>
      <c r="BR590" s="40"/>
      <c r="BS590" s="40"/>
      <c r="BT590" s="40"/>
      <c r="BU590" s="40"/>
      <c r="BV590" s="40"/>
      <c r="BW590" s="40"/>
      <c r="BX590" s="40"/>
      <c r="BY590" s="40"/>
      <c r="BZ590" s="40"/>
      <c r="CA590" s="40"/>
      <c r="CB590" s="40"/>
      <c r="CC590" s="40"/>
      <c r="CD590" s="40"/>
      <c r="CE590" s="40"/>
      <c r="CF590" s="40"/>
      <c r="CG590" s="28"/>
      <c r="CH590" s="28"/>
      <c r="CI590" s="41"/>
      <c r="CJ590" s="27"/>
      <c r="CK590" s="27"/>
      <c r="CL590" s="27"/>
      <c r="CM590" s="27"/>
      <c r="CN590" s="27"/>
      <c r="CO590" s="27"/>
      <c r="CP590" s="27"/>
      <c r="CQ590" s="27"/>
      <c r="CR590" s="27"/>
      <c r="CS590" s="27"/>
      <c r="CT590" s="27"/>
      <c r="CU590" s="27"/>
      <c r="CV590" s="27"/>
      <c r="CW590" s="27"/>
      <c r="CX590" s="27"/>
      <c r="CY590" s="27"/>
      <c r="CZ590" s="68"/>
      <c r="DF590" s="42"/>
      <c r="DW590" s="7"/>
      <c r="ED590" s="10">
        <f t="shared" ca="1" si="436"/>
        <v>14</v>
      </c>
    </row>
    <row r="591" spans="1:134" x14ac:dyDescent="0.2">
      <c r="A591" s="79"/>
      <c r="B591" s="28"/>
      <c r="C591" s="41"/>
      <c r="D591" s="40"/>
      <c r="E591" s="41"/>
      <c r="F591" s="40"/>
      <c r="M591" s="151"/>
      <c r="N591" s="151"/>
      <c r="P591" s="153"/>
      <c r="Q591" s="159"/>
      <c r="R591" s="151"/>
      <c r="S591" s="151"/>
      <c r="T591" s="28"/>
      <c r="U591" s="137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  <c r="AQ591" s="40"/>
      <c r="AR591" s="40"/>
      <c r="AS591" s="40"/>
      <c r="AT591" s="40"/>
      <c r="AU591" s="40"/>
      <c r="AV591" s="40"/>
      <c r="AW591" s="40"/>
      <c r="AX591" s="40"/>
      <c r="AY591" s="40"/>
      <c r="AZ591" s="40"/>
      <c r="BA591" s="28"/>
      <c r="BB591" s="28"/>
      <c r="BC591" s="40"/>
      <c r="BD591" s="40"/>
      <c r="BE591" s="40"/>
      <c r="BF591" s="40"/>
      <c r="BG591" s="40"/>
      <c r="BH591" s="40"/>
      <c r="BI591" s="40"/>
      <c r="BJ591" s="40"/>
      <c r="BK591" s="40"/>
      <c r="BL591" s="40"/>
      <c r="BM591" s="40"/>
      <c r="BN591" s="40"/>
      <c r="BO591" s="40"/>
      <c r="BP591" s="40"/>
      <c r="BQ591" s="40"/>
      <c r="BR591" s="40"/>
      <c r="BS591" s="40"/>
      <c r="BT591" s="40"/>
      <c r="BU591" s="40"/>
      <c r="BV591" s="40"/>
      <c r="BW591" s="40"/>
      <c r="BX591" s="40"/>
      <c r="BY591" s="40"/>
      <c r="BZ591" s="40"/>
      <c r="CA591" s="40"/>
      <c r="CB591" s="40"/>
      <c r="CC591" s="40"/>
      <c r="CD591" s="40"/>
      <c r="CE591" s="40"/>
      <c r="CF591" s="40"/>
      <c r="CG591" s="28"/>
      <c r="CH591" s="28"/>
      <c r="CI591" s="41"/>
      <c r="CJ591" s="27"/>
      <c r="CK591" s="27"/>
      <c r="CL591" s="27"/>
      <c r="CM591" s="27"/>
      <c r="CN591" s="27"/>
      <c r="CO591" s="27"/>
      <c r="CP591" s="27"/>
      <c r="CQ591" s="27"/>
      <c r="CR591" s="27"/>
      <c r="CS591" s="27"/>
      <c r="CT591" s="27"/>
      <c r="CU591" s="27"/>
      <c r="CV591" s="27"/>
      <c r="CW591" s="27"/>
      <c r="CX591" s="27"/>
      <c r="CY591" s="27"/>
      <c r="CZ591" s="68"/>
      <c r="DF591" s="42"/>
      <c r="DW591" s="7"/>
      <c r="ED591" s="10">
        <f t="shared" ca="1" si="436"/>
        <v>16</v>
      </c>
    </row>
    <row r="592" spans="1:134" x14ac:dyDescent="0.2">
      <c r="A592" s="79"/>
      <c r="B592" s="28"/>
      <c r="C592" s="41"/>
      <c r="D592" s="40"/>
      <c r="E592" s="41"/>
      <c r="F592" s="40"/>
      <c r="M592" s="151"/>
      <c r="N592" s="151"/>
      <c r="P592" s="153"/>
      <c r="Q592" s="159"/>
      <c r="R592" s="151"/>
      <c r="S592" s="151"/>
      <c r="T592" s="28"/>
      <c r="U592" s="137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  <c r="AQ592" s="40"/>
      <c r="AR592" s="40"/>
      <c r="AS592" s="40"/>
      <c r="AT592" s="40"/>
      <c r="AU592" s="40"/>
      <c r="AV592" s="40"/>
      <c r="AW592" s="40"/>
      <c r="AX592" s="40"/>
      <c r="AY592" s="40"/>
      <c r="AZ592" s="40"/>
      <c r="BA592" s="28"/>
      <c r="BB592" s="28"/>
      <c r="BC592" s="40"/>
      <c r="BD592" s="40"/>
      <c r="BE592" s="40"/>
      <c r="BF592" s="40"/>
      <c r="BG592" s="40"/>
      <c r="BH592" s="40"/>
      <c r="BI592" s="40"/>
      <c r="BJ592" s="40"/>
      <c r="BK592" s="40"/>
      <c r="BL592" s="40"/>
      <c r="BM592" s="40"/>
      <c r="BN592" s="40"/>
      <c r="BO592" s="40"/>
      <c r="BP592" s="40"/>
      <c r="BQ592" s="40"/>
      <c r="BR592" s="40"/>
      <c r="BS592" s="40"/>
      <c r="BT592" s="40"/>
      <c r="BU592" s="40"/>
      <c r="BV592" s="40"/>
      <c r="BW592" s="40"/>
      <c r="BX592" s="40"/>
      <c r="BY592" s="40"/>
      <c r="BZ592" s="40"/>
      <c r="CA592" s="40"/>
      <c r="CB592" s="40"/>
      <c r="CC592" s="40"/>
      <c r="CD592" s="40"/>
      <c r="CE592" s="40"/>
      <c r="CF592" s="40"/>
      <c r="CG592" s="28"/>
      <c r="CH592" s="28"/>
      <c r="CI592" s="41"/>
      <c r="CJ592" s="27"/>
      <c r="CK592" s="27"/>
      <c r="CL592" s="27"/>
      <c r="CM592" s="27"/>
      <c r="CN592" s="27"/>
      <c r="CO592" s="27"/>
      <c r="CP592" s="27"/>
      <c r="CQ592" s="27"/>
      <c r="CR592" s="27"/>
      <c r="CS592" s="27"/>
      <c r="CT592" s="27"/>
      <c r="CU592" s="27"/>
      <c r="CV592" s="27"/>
      <c r="CW592" s="27"/>
      <c r="CX592" s="27"/>
      <c r="CY592" s="27"/>
      <c r="CZ592" s="68"/>
      <c r="DC592" s="68"/>
      <c r="DD592" s="68"/>
      <c r="DE592" s="90"/>
      <c r="DF592" s="68"/>
      <c r="DW592" s="7"/>
      <c r="ED592" s="10">
        <f t="shared" ca="1" si="436"/>
        <v>13</v>
      </c>
    </row>
    <row r="593" spans="1:134" x14ac:dyDescent="0.2">
      <c r="A593" s="79"/>
      <c r="B593" s="28"/>
      <c r="C593" s="41"/>
      <c r="D593" s="40"/>
      <c r="E593" s="41"/>
      <c r="F593" s="40"/>
      <c r="M593" s="151"/>
      <c r="N593" s="151"/>
      <c r="P593" s="153"/>
      <c r="Q593" s="159"/>
      <c r="R593" s="151"/>
      <c r="S593" s="151"/>
      <c r="T593" s="28"/>
      <c r="U593" s="137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40"/>
      <c r="AV593" s="40"/>
      <c r="AW593" s="40"/>
      <c r="AX593" s="40"/>
      <c r="AY593" s="40"/>
      <c r="AZ593" s="40"/>
      <c r="BA593" s="28"/>
      <c r="BB593" s="28"/>
      <c r="BC593" s="40"/>
      <c r="BD593" s="40"/>
      <c r="BE593" s="40"/>
      <c r="BF593" s="40"/>
      <c r="BG593" s="40"/>
      <c r="BH593" s="40"/>
      <c r="BI593" s="40"/>
      <c r="BJ593" s="40"/>
      <c r="BK593" s="40"/>
      <c r="BL593" s="40"/>
      <c r="BM593" s="40"/>
      <c r="BN593" s="40"/>
      <c r="BO593" s="40"/>
      <c r="BP593" s="40"/>
      <c r="BQ593" s="40"/>
      <c r="BR593" s="40"/>
      <c r="BS593" s="40"/>
      <c r="BT593" s="40"/>
      <c r="BU593" s="40"/>
      <c r="BV593" s="40"/>
      <c r="BW593" s="40"/>
      <c r="BX593" s="40"/>
      <c r="BY593" s="40"/>
      <c r="BZ593" s="40"/>
      <c r="CA593" s="40"/>
      <c r="CB593" s="40"/>
      <c r="CC593" s="40"/>
      <c r="CD593" s="40"/>
      <c r="CE593" s="40"/>
      <c r="CF593" s="40"/>
      <c r="CG593" s="28"/>
      <c r="CH593" s="28"/>
      <c r="CI593" s="41"/>
      <c r="CJ593" s="27"/>
      <c r="CK593" s="27"/>
      <c r="CL593" s="27"/>
      <c r="CM593" s="27"/>
      <c r="CN593" s="27"/>
      <c r="CO593" s="27"/>
      <c r="CP593" s="27"/>
      <c r="CQ593" s="27"/>
      <c r="CR593" s="27"/>
      <c r="CS593" s="27"/>
      <c r="CT593" s="27"/>
      <c r="CU593" s="27"/>
      <c r="CV593" s="27"/>
      <c r="CW593" s="27"/>
      <c r="CX593" s="27"/>
      <c r="CY593" s="27"/>
      <c r="CZ593" s="68"/>
      <c r="DB593" s="5"/>
      <c r="DC593"/>
      <c r="DD593"/>
      <c r="DE593" s="86"/>
      <c r="DF593"/>
      <c r="DW593" s="7"/>
      <c r="ED593" s="10">
        <f t="shared" ca="1" si="436"/>
        <v>5</v>
      </c>
    </row>
    <row r="594" spans="1:134" x14ac:dyDescent="0.2">
      <c r="A594" s="79"/>
      <c r="B594" s="28"/>
      <c r="C594" s="41"/>
      <c r="D594" s="40"/>
      <c r="E594" s="41"/>
      <c r="F594" s="40"/>
      <c r="M594" s="151"/>
      <c r="N594" s="151"/>
      <c r="P594" s="153"/>
      <c r="Q594" s="159"/>
      <c r="R594" s="151"/>
      <c r="S594" s="151"/>
      <c r="T594" s="28"/>
      <c r="U594" s="137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  <c r="AQ594" s="40"/>
      <c r="AR594" s="40"/>
      <c r="AS594" s="40"/>
      <c r="AT594" s="40"/>
      <c r="AU594" s="40"/>
      <c r="AV594" s="40"/>
      <c r="AW594" s="40"/>
      <c r="AX594" s="40"/>
      <c r="AY594" s="40"/>
      <c r="AZ594" s="40"/>
      <c r="BA594" s="28"/>
      <c r="BB594" s="28"/>
      <c r="BC594" s="40"/>
      <c r="BD594" s="40"/>
      <c r="BE594" s="40"/>
      <c r="BF594" s="40"/>
      <c r="BG594" s="40"/>
      <c r="BH594" s="40"/>
      <c r="BI594" s="40"/>
      <c r="BJ594" s="40"/>
      <c r="BK594" s="40"/>
      <c r="BL594" s="40"/>
      <c r="BM594" s="40"/>
      <c r="BN594" s="40"/>
      <c r="BO594" s="40"/>
      <c r="BP594" s="40"/>
      <c r="BQ594" s="40"/>
      <c r="BR594" s="40"/>
      <c r="BS594" s="40"/>
      <c r="BT594" s="40"/>
      <c r="BU594" s="40"/>
      <c r="BV594" s="40"/>
      <c r="BW594" s="40"/>
      <c r="BX594" s="40"/>
      <c r="BY594" s="40"/>
      <c r="BZ594" s="40"/>
      <c r="CA594" s="40"/>
      <c r="CB594" s="40"/>
      <c r="CC594" s="40"/>
      <c r="CD594" s="40"/>
      <c r="CE594" s="40"/>
      <c r="CF594" s="40"/>
      <c r="CG594" s="28"/>
      <c r="CH594" s="28"/>
      <c r="CI594" s="41"/>
      <c r="CJ594" s="27"/>
      <c r="CK594" s="27"/>
      <c r="CL594" s="27"/>
      <c r="CM594" s="27"/>
      <c r="CN594" s="27"/>
      <c r="CO594" s="27"/>
      <c r="CP594" s="27"/>
      <c r="CQ594" s="27"/>
      <c r="CR594" s="27"/>
      <c r="CS594" s="27"/>
      <c r="CT594" s="27"/>
      <c r="CU594" s="27"/>
      <c r="CV594" s="27"/>
      <c r="CW594" s="27"/>
      <c r="CX594" s="27"/>
      <c r="CY594" s="27"/>
      <c r="CZ594" s="68"/>
      <c r="DB594" s="5"/>
      <c r="DC594"/>
      <c r="DD594"/>
      <c r="DE594" s="86"/>
      <c r="DF594"/>
      <c r="DW594" s="7"/>
      <c r="ED594" s="10">
        <f t="shared" ca="1" si="436"/>
        <v>35</v>
      </c>
    </row>
    <row r="595" spans="1:134" x14ac:dyDescent="0.2">
      <c r="A595" s="79"/>
      <c r="B595" s="28"/>
      <c r="C595" s="41"/>
      <c r="D595" s="40"/>
      <c r="E595" s="41"/>
      <c r="F595" s="40"/>
      <c r="M595" s="151"/>
      <c r="N595" s="151"/>
      <c r="P595" s="153"/>
      <c r="Q595" s="159"/>
      <c r="R595" s="151"/>
      <c r="S595" s="151"/>
      <c r="T595" s="28"/>
      <c r="U595" s="137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  <c r="AQ595" s="40"/>
      <c r="AR595" s="40"/>
      <c r="AS595" s="40"/>
      <c r="AT595" s="40"/>
      <c r="AU595" s="40"/>
      <c r="AV595" s="40"/>
      <c r="AW595" s="40"/>
      <c r="AX595" s="40"/>
      <c r="AY595" s="40"/>
      <c r="AZ595" s="40"/>
      <c r="BA595" s="28"/>
      <c r="BB595" s="28"/>
      <c r="BC595" s="40"/>
      <c r="BD595" s="40"/>
      <c r="BE595" s="40"/>
      <c r="BF595" s="40"/>
      <c r="BG595" s="40"/>
      <c r="BH595" s="40"/>
      <c r="BI595" s="40"/>
      <c r="BJ595" s="40"/>
      <c r="BK595" s="40"/>
      <c r="BL595" s="40"/>
      <c r="BM595" s="40"/>
      <c r="BN595" s="40"/>
      <c r="BO595" s="40"/>
      <c r="BP595" s="40"/>
      <c r="BQ595" s="40"/>
      <c r="BR595" s="40"/>
      <c r="BS595" s="40"/>
      <c r="BT595" s="40"/>
      <c r="BU595" s="40"/>
      <c r="BV595" s="40"/>
      <c r="BW595" s="40"/>
      <c r="BX595" s="40"/>
      <c r="BY595" s="40"/>
      <c r="BZ595" s="40"/>
      <c r="CA595" s="40"/>
      <c r="CB595" s="40"/>
      <c r="CC595" s="40"/>
      <c r="CD595" s="40"/>
      <c r="CE595" s="40"/>
      <c r="CF595" s="40"/>
      <c r="CG595" s="28"/>
      <c r="CH595" s="28"/>
      <c r="CI595" s="41"/>
      <c r="CJ595" s="27"/>
      <c r="CK595" s="27"/>
      <c r="CL595" s="27"/>
      <c r="CM595" s="27"/>
      <c r="CN595" s="27"/>
      <c r="CO595" s="27"/>
      <c r="CP595" s="27"/>
      <c r="CQ595" s="27"/>
      <c r="CR595" s="27"/>
      <c r="CS595" s="27"/>
      <c r="CT595" s="27"/>
      <c r="CU595" s="27"/>
      <c r="CV595" s="27"/>
      <c r="CW595" s="27"/>
      <c r="CX595" s="27"/>
      <c r="CY595" s="27"/>
      <c r="CZ595" s="68"/>
      <c r="DB595" s="5"/>
      <c r="DC595"/>
      <c r="DD595"/>
      <c r="DE595" s="86"/>
      <c r="DF595"/>
      <c r="DW595" s="7"/>
      <c r="ED595" s="10">
        <f t="shared" ca="1" si="436"/>
        <v>1</v>
      </c>
    </row>
    <row r="596" spans="1:134" x14ac:dyDescent="0.2">
      <c r="A596" s="79"/>
      <c r="B596" s="28"/>
      <c r="C596" s="41"/>
      <c r="D596" s="40"/>
      <c r="E596" s="41"/>
      <c r="F596" s="40"/>
      <c r="M596" s="151"/>
      <c r="N596" s="151"/>
      <c r="P596" s="153"/>
      <c r="Q596" s="159"/>
      <c r="R596" s="151"/>
      <c r="S596" s="151"/>
      <c r="T596" s="28"/>
      <c r="U596" s="137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  <c r="AQ596" s="40"/>
      <c r="AR596" s="40"/>
      <c r="AS596" s="40"/>
      <c r="AT596" s="40"/>
      <c r="AU596" s="40"/>
      <c r="AV596" s="40"/>
      <c r="AW596" s="40"/>
      <c r="AX596" s="40"/>
      <c r="AY596" s="40"/>
      <c r="AZ596" s="40"/>
      <c r="BA596" s="28"/>
      <c r="BB596" s="28"/>
      <c r="BC596" s="40"/>
      <c r="BD596" s="40"/>
      <c r="BE596" s="40"/>
      <c r="BF596" s="40"/>
      <c r="BG596" s="40"/>
      <c r="BH596" s="40"/>
      <c r="BI596" s="40"/>
      <c r="BJ596" s="40"/>
      <c r="BK596" s="40"/>
      <c r="BL596" s="40"/>
      <c r="BM596" s="40"/>
      <c r="BN596" s="40"/>
      <c r="BO596" s="40"/>
      <c r="BP596" s="40"/>
      <c r="BQ596" s="40"/>
      <c r="BR596" s="40"/>
      <c r="BS596" s="40"/>
      <c r="BT596" s="40"/>
      <c r="BU596" s="40"/>
      <c r="BV596" s="40"/>
      <c r="BW596" s="40"/>
      <c r="BX596" s="40"/>
      <c r="BY596" s="40"/>
      <c r="BZ596" s="40"/>
      <c r="CA596" s="40"/>
      <c r="CB596" s="40"/>
      <c r="CC596" s="40"/>
      <c r="CD596" s="40"/>
      <c r="CE596" s="40"/>
      <c r="CF596" s="40"/>
      <c r="CG596" s="28"/>
      <c r="CH596" s="28"/>
      <c r="CI596" s="41"/>
      <c r="CJ596" s="27"/>
      <c r="CK596" s="27"/>
      <c r="CL596" s="27"/>
      <c r="CM596" s="27"/>
      <c r="CN596" s="27"/>
      <c r="CO596" s="27"/>
      <c r="CP596" s="27"/>
      <c r="CQ596" s="27"/>
      <c r="CR596" s="27"/>
      <c r="CS596" s="27"/>
      <c r="CT596" s="27"/>
      <c r="CU596" s="27"/>
      <c r="CV596" s="27"/>
      <c r="CW596" s="27"/>
      <c r="CX596" s="27"/>
      <c r="CY596" s="27"/>
      <c r="CZ596" s="68"/>
      <c r="DB596" s="5"/>
      <c r="DC596"/>
      <c r="DD596"/>
      <c r="DE596" s="86"/>
      <c r="DF596"/>
      <c r="DW596" s="7"/>
      <c r="ED596" s="10">
        <f t="shared" ca="1" si="436"/>
        <v>6</v>
      </c>
    </row>
    <row r="597" spans="1:134" x14ac:dyDescent="0.2">
      <c r="A597" s="79"/>
      <c r="B597" s="28"/>
      <c r="C597" s="41"/>
      <c r="D597" s="40"/>
      <c r="E597" s="41"/>
      <c r="F597" s="40"/>
      <c r="M597" s="151"/>
      <c r="N597" s="151"/>
      <c r="P597" s="153"/>
      <c r="Q597" s="159"/>
      <c r="R597" s="151"/>
      <c r="S597" s="151"/>
      <c r="T597" s="28"/>
      <c r="U597" s="137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  <c r="AQ597" s="40"/>
      <c r="AR597" s="40"/>
      <c r="AS597" s="40"/>
      <c r="AT597" s="40"/>
      <c r="AU597" s="40"/>
      <c r="AV597" s="40"/>
      <c r="AW597" s="40"/>
      <c r="AX597" s="40"/>
      <c r="AY597" s="40"/>
      <c r="AZ597" s="40"/>
      <c r="BA597" s="28"/>
      <c r="BB597" s="28"/>
      <c r="BC597" s="40"/>
      <c r="BD597" s="40"/>
      <c r="BE597" s="40"/>
      <c r="BF597" s="40"/>
      <c r="BG597" s="40"/>
      <c r="BH597" s="40"/>
      <c r="BI597" s="40"/>
      <c r="BJ597" s="40"/>
      <c r="BK597" s="40"/>
      <c r="BL597" s="40"/>
      <c r="BM597" s="40"/>
      <c r="BN597" s="40"/>
      <c r="BO597" s="40"/>
      <c r="BP597" s="40"/>
      <c r="BQ597" s="40"/>
      <c r="BR597" s="40"/>
      <c r="BS597" s="40"/>
      <c r="BT597" s="40"/>
      <c r="BU597" s="40"/>
      <c r="BV597" s="40"/>
      <c r="BW597" s="40"/>
      <c r="BX597" s="40"/>
      <c r="BY597" s="40"/>
      <c r="BZ597" s="40"/>
      <c r="CA597" s="40"/>
      <c r="CB597" s="40"/>
      <c r="CC597" s="40"/>
      <c r="CD597" s="40"/>
      <c r="CE597" s="40"/>
      <c r="CF597" s="40"/>
      <c r="CG597" s="28"/>
      <c r="CH597" s="28"/>
      <c r="CI597" s="41"/>
      <c r="CJ597" s="27"/>
      <c r="CK597" s="27"/>
      <c r="CL597" s="27"/>
      <c r="CM597" s="27"/>
      <c r="CN597" s="27"/>
      <c r="CO597" s="27"/>
      <c r="CP597" s="27"/>
      <c r="CQ597" s="27"/>
      <c r="CR597" s="27"/>
      <c r="CS597" s="27"/>
      <c r="CT597" s="27"/>
      <c r="CU597" s="27"/>
      <c r="CV597" s="27"/>
      <c r="CW597" s="27"/>
      <c r="CX597" s="27"/>
      <c r="CY597" s="27"/>
      <c r="CZ597" s="68"/>
      <c r="DB597" s="5"/>
      <c r="DC597"/>
      <c r="DD597"/>
      <c r="DE597" s="86"/>
      <c r="DF597"/>
      <c r="DW597" s="7"/>
      <c r="ED597" s="10">
        <f t="shared" ca="1" si="436"/>
        <v>32</v>
      </c>
    </row>
    <row r="598" spans="1:134" x14ac:dyDescent="0.2">
      <c r="A598" s="79"/>
      <c r="B598" s="28"/>
      <c r="C598" s="41"/>
      <c r="D598" s="40"/>
      <c r="E598" s="41"/>
      <c r="F598" s="40"/>
      <c r="M598" s="151"/>
      <c r="N598" s="151"/>
      <c r="P598" s="153"/>
      <c r="Q598" s="159"/>
      <c r="R598" s="151"/>
      <c r="S598" s="151"/>
      <c r="T598" s="28"/>
      <c r="U598" s="137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  <c r="AQ598" s="40"/>
      <c r="AR598" s="40"/>
      <c r="AS598" s="40"/>
      <c r="AT598" s="40"/>
      <c r="AU598" s="40"/>
      <c r="AV598" s="40"/>
      <c r="AW598" s="40"/>
      <c r="AX598" s="40"/>
      <c r="AY598" s="40"/>
      <c r="AZ598" s="40"/>
      <c r="BA598" s="28"/>
      <c r="BB598" s="28"/>
      <c r="BC598" s="40"/>
      <c r="BD598" s="40"/>
      <c r="BE598" s="40"/>
      <c r="BF598" s="40"/>
      <c r="BG598" s="40"/>
      <c r="BH598" s="40"/>
      <c r="BI598" s="40"/>
      <c r="BJ598" s="40"/>
      <c r="BK598" s="40"/>
      <c r="BL598" s="40"/>
      <c r="BM598" s="40"/>
      <c r="BN598" s="40"/>
      <c r="BO598" s="40"/>
      <c r="BP598" s="40"/>
      <c r="BQ598" s="40"/>
      <c r="BR598" s="40"/>
      <c r="BS598" s="40"/>
      <c r="BT598" s="40"/>
      <c r="BU598" s="40"/>
      <c r="BV598" s="40"/>
      <c r="BW598" s="40"/>
      <c r="BX598" s="40"/>
      <c r="BY598" s="40"/>
      <c r="BZ598" s="40"/>
      <c r="CA598" s="40"/>
      <c r="CB598" s="40"/>
      <c r="CC598" s="40"/>
      <c r="CD598" s="40"/>
      <c r="CE598" s="40"/>
      <c r="CF598" s="40"/>
      <c r="CG598" s="28"/>
      <c r="CH598" s="28"/>
      <c r="CI598" s="41"/>
      <c r="CJ598" s="27"/>
      <c r="CK598" s="27"/>
      <c r="CL598" s="27"/>
      <c r="CM598" s="27"/>
      <c r="CN598" s="27"/>
      <c r="CO598" s="27"/>
      <c r="CP598" s="27"/>
      <c r="CQ598" s="27"/>
      <c r="CR598" s="27"/>
      <c r="CS598" s="27"/>
      <c r="CT598" s="27"/>
      <c r="CU598" s="27"/>
      <c r="CV598" s="27"/>
      <c r="CW598" s="27"/>
      <c r="CX598" s="27"/>
      <c r="CY598" s="27"/>
      <c r="CZ598" s="68"/>
      <c r="DB598" s="5"/>
      <c r="DC598"/>
      <c r="DD598"/>
      <c r="DE598" s="86"/>
      <c r="DF598"/>
      <c r="DW598" s="7"/>
      <c r="ED598" s="10">
        <f t="shared" ca="1" si="436"/>
        <v>30</v>
      </c>
    </row>
    <row r="599" spans="1:134" x14ac:dyDescent="0.2">
      <c r="A599" s="79"/>
      <c r="B599" s="28"/>
      <c r="C599" s="41"/>
      <c r="D599" s="40"/>
      <c r="E599" s="41"/>
      <c r="F599" s="40"/>
      <c r="M599" s="151"/>
      <c r="N599" s="151"/>
      <c r="P599" s="153"/>
      <c r="Q599" s="159"/>
      <c r="R599" s="151"/>
      <c r="S599" s="151"/>
      <c r="T599" s="28"/>
      <c r="U599" s="137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  <c r="AQ599" s="40"/>
      <c r="AR599" s="40"/>
      <c r="AS599" s="40"/>
      <c r="AT599" s="40"/>
      <c r="AU599" s="40"/>
      <c r="AV599" s="40"/>
      <c r="AW599" s="40"/>
      <c r="AX599" s="40"/>
      <c r="AY599" s="40"/>
      <c r="AZ599" s="40"/>
      <c r="BA599" s="28"/>
      <c r="BB599" s="28"/>
      <c r="BC599" s="40"/>
      <c r="BD599" s="40"/>
      <c r="BE599" s="40"/>
      <c r="BF599" s="40"/>
      <c r="BG599" s="40"/>
      <c r="BH599" s="40"/>
      <c r="BI599" s="40"/>
      <c r="BJ599" s="40"/>
      <c r="BK599" s="40"/>
      <c r="BL599" s="40"/>
      <c r="BM599" s="40"/>
      <c r="BN599" s="40"/>
      <c r="BO599" s="40"/>
      <c r="BP599" s="40"/>
      <c r="BQ599" s="40"/>
      <c r="BR599" s="40"/>
      <c r="BS599" s="40"/>
      <c r="BT599" s="40"/>
      <c r="BU599" s="40"/>
      <c r="BV599" s="40"/>
      <c r="BW599" s="40"/>
      <c r="BX599" s="40"/>
      <c r="BY599" s="40"/>
      <c r="BZ599" s="40"/>
      <c r="CA599" s="40"/>
      <c r="CB599" s="40"/>
      <c r="CC599" s="40"/>
      <c r="CD599" s="40"/>
      <c r="CE599" s="40"/>
      <c r="CF599" s="40"/>
      <c r="CG599" s="28"/>
      <c r="CH599" s="28"/>
      <c r="CI599" s="41"/>
      <c r="CJ599" s="27"/>
      <c r="CK599" s="27"/>
      <c r="CL599" s="27"/>
      <c r="CM599" s="27"/>
      <c r="CN599" s="27"/>
      <c r="CO599" s="27"/>
      <c r="CP599" s="27"/>
      <c r="CQ599" s="27"/>
      <c r="CR599" s="27"/>
      <c r="CS599" s="27"/>
      <c r="CT599" s="27"/>
      <c r="CU599" s="27"/>
      <c r="CV599" s="27"/>
      <c r="CW599" s="27"/>
      <c r="CX599" s="27"/>
      <c r="CY599" s="27"/>
      <c r="CZ599" s="68"/>
      <c r="DB599" s="5"/>
      <c r="DC599"/>
      <c r="DD599"/>
      <c r="DE599" s="86"/>
      <c r="DF599"/>
      <c r="DW599" s="7"/>
      <c r="ED599" s="10">
        <f t="shared" ca="1" si="436"/>
        <v>21</v>
      </c>
    </row>
    <row r="600" spans="1:134" x14ac:dyDescent="0.2">
      <c r="A600" s="79"/>
      <c r="B600" s="28"/>
      <c r="C600" s="41"/>
      <c r="D600" s="40"/>
      <c r="E600" s="41"/>
      <c r="F600" s="40"/>
      <c r="M600" s="151"/>
      <c r="N600" s="151"/>
      <c r="P600" s="153"/>
      <c r="Q600" s="159"/>
      <c r="R600" s="151"/>
      <c r="S600" s="151"/>
      <c r="T600" s="28"/>
      <c r="U600" s="137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  <c r="AQ600" s="40"/>
      <c r="AR600" s="40"/>
      <c r="AS600" s="40"/>
      <c r="AT600" s="40"/>
      <c r="AU600" s="40"/>
      <c r="AV600" s="40"/>
      <c r="AW600" s="40"/>
      <c r="AX600" s="40"/>
      <c r="AY600" s="40"/>
      <c r="AZ600" s="40"/>
      <c r="BA600" s="28"/>
      <c r="BB600" s="28"/>
      <c r="BC600" s="40"/>
      <c r="BD600" s="40"/>
      <c r="BE600" s="40"/>
      <c r="BF600" s="40"/>
      <c r="BG600" s="40"/>
      <c r="BH600" s="40"/>
      <c r="BI600" s="40"/>
      <c r="BJ600" s="40"/>
      <c r="BK600" s="40"/>
      <c r="BL600" s="40"/>
      <c r="BM600" s="40"/>
      <c r="BN600" s="40"/>
      <c r="BO600" s="40"/>
      <c r="BP600" s="40"/>
      <c r="BQ600" s="40"/>
      <c r="BR600" s="40"/>
      <c r="BS600" s="40"/>
      <c r="BT600" s="40"/>
      <c r="BU600" s="40"/>
      <c r="BV600" s="40"/>
      <c r="BW600" s="40"/>
      <c r="BX600" s="40"/>
      <c r="BY600" s="40"/>
      <c r="BZ600" s="40"/>
      <c r="CA600" s="40"/>
      <c r="CB600" s="40"/>
      <c r="CC600" s="40"/>
      <c r="CD600" s="40"/>
      <c r="CE600" s="40"/>
      <c r="CF600" s="40"/>
      <c r="CG600" s="28"/>
      <c r="CH600" s="28"/>
      <c r="CI600" s="41"/>
      <c r="CJ600" s="27"/>
      <c r="CK600" s="27"/>
      <c r="CL600" s="27"/>
      <c r="CM600" s="27"/>
      <c r="CN600" s="27"/>
      <c r="CO600" s="27"/>
      <c r="CP600" s="27"/>
      <c r="CQ600" s="27"/>
      <c r="CR600" s="27"/>
      <c r="CS600" s="27"/>
      <c r="CT600" s="27"/>
      <c r="CU600" s="27"/>
      <c r="CV600" s="27"/>
      <c r="CW600" s="27"/>
      <c r="CX600" s="27"/>
      <c r="CY600" s="27"/>
      <c r="CZ600" s="68"/>
      <c r="DB600" s="5"/>
      <c r="DC600"/>
      <c r="DD600"/>
      <c r="DE600" s="86"/>
      <c r="DF600"/>
      <c r="DW600" s="7"/>
      <c r="ED600" s="10">
        <f t="shared" ca="1" si="436"/>
        <v>14</v>
      </c>
    </row>
    <row r="601" spans="1:134" x14ac:dyDescent="0.2">
      <c r="A601" s="79"/>
      <c r="B601" s="28"/>
      <c r="C601" s="41"/>
      <c r="D601" s="40"/>
      <c r="E601" s="41"/>
      <c r="F601" s="40"/>
      <c r="M601" s="151"/>
      <c r="N601" s="151"/>
      <c r="P601" s="153"/>
      <c r="Q601" s="159"/>
      <c r="R601" s="151"/>
      <c r="S601" s="151"/>
      <c r="T601" s="28"/>
      <c r="U601" s="137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  <c r="AQ601" s="40"/>
      <c r="AR601" s="40"/>
      <c r="AS601" s="40"/>
      <c r="AT601" s="40"/>
      <c r="AU601" s="40"/>
      <c r="AV601" s="40"/>
      <c r="AW601" s="40"/>
      <c r="AX601" s="40"/>
      <c r="AY601" s="40"/>
      <c r="AZ601" s="40"/>
      <c r="BA601" s="28"/>
      <c r="BB601" s="28"/>
      <c r="BC601" s="40"/>
      <c r="BD601" s="40"/>
      <c r="BE601" s="40"/>
      <c r="BF601" s="40"/>
      <c r="BG601" s="40"/>
      <c r="BH601" s="40"/>
      <c r="BI601" s="41"/>
      <c r="BJ601" s="41"/>
      <c r="BK601" s="41"/>
      <c r="BL601" s="41"/>
      <c r="BM601" s="41"/>
      <c r="BN601" s="41"/>
      <c r="BO601" s="41"/>
      <c r="BP601" s="41"/>
      <c r="BQ601" s="41"/>
      <c r="BR601" s="40"/>
      <c r="BS601" s="40"/>
      <c r="BT601" s="40"/>
      <c r="BU601" s="41"/>
      <c r="BV601" s="41"/>
      <c r="BW601" s="41"/>
      <c r="BX601" s="41"/>
      <c r="BY601" s="41"/>
      <c r="BZ601" s="41"/>
      <c r="CA601" s="41"/>
      <c r="CB601" s="41"/>
      <c r="CC601" s="41"/>
      <c r="CD601" s="41"/>
      <c r="CE601" s="41"/>
      <c r="CF601" s="41"/>
      <c r="CG601" s="28"/>
      <c r="CH601" s="28"/>
      <c r="CI601" s="41"/>
      <c r="CJ601" s="27"/>
      <c r="CK601" s="27"/>
      <c r="CL601" s="27"/>
      <c r="CM601" s="27"/>
      <c r="CN601" s="27"/>
      <c r="CO601" s="27"/>
      <c r="CP601" s="27"/>
      <c r="CQ601" s="27"/>
      <c r="CR601" s="27"/>
      <c r="CS601" s="27"/>
      <c r="CT601" s="27"/>
      <c r="CU601" s="27"/>
      <c r="CV601" s="27"/>
      <c r="CW601" s="27"/>
      <c r="CX601" s="27"/>
      <c r="CY601" s="27"/>
      <c r="CZ601" s="68"/>
      <c r="DB601" s="5"/>
      <c r="DC601"/>
      <c r="DD601"/>
      <c r="DE601" s="86"/>
      <c r="DF601"/>
      <c r="DW601" s="7"/>
      <c r="ED601" s="10">
        <f t="shared" ca="1" si="436"/>
        <v>15</v>
      </c>
    </row>
    <row r="602" spans="1:134" x14ac:dyDescent="0.2">
      <c r="A602" s="79"/>
      <c r="B602" s="28"/>
      <c r="C602" s="41"/>
      <c r="D602" s="40"/>
      <c r="E602" s="41"/>
      <c r="F602" s="40"/>
      <c r="M602" s="151"/>
      <c r="N602" s="151"/>
      <c r="P602" s="153"/>
      <c r="Q602" s="159"/>
      <c r="R602" s="151"/>
      <c r="S602" s="151"/>
      <c r="T602" s="28"/>
      <c r="U602" s="137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  <c r="AQ602" s="40"/>
      <c r="AR602" s="40"/>
      <c r="AS602" s="40"/>
      <c r="AT602" s="40"/>
      <c r="AU602" s="40"/>
      <c r="AV602" s="40"/>
      <c r="AW602" s="40"/>
      <c r="AX602" s="40"/>
      <c r="AY602" s="40"/>
      <c r="AZ602" s="40"/>
      <c r="BA602" s="28"/>
      <c r="BB602" s="28"/>
      <c r="BC602" s="40"/>
      <c r="BD602" s="40"/>
      <c r="BE602" s="40"/>
      <c r="BF602" s="40"/>
      <c r="BG602" s="40"/>
      <c r="BH602" s="40"/>
      <c r="BI602" s="41"/>
      <c r="BJ602" s="41"/>
      <c r="BK602" s="41"/>
      <c r="BL602" s="41"/>
      <c r="BM602" s="41"/>
      <c r="BN602" s="41"/>
      <c r="BO602" s="41"/>
      <c r="BP602" s="41"/>
      <c r="BQ602" s="41"/>
      <c r="BR602" s="40"/>
      <c r="BS602" s="40"/>
      <c r="BT602" s="40"/>
      <c r="BU602" s="41"/>
      <c r="BV602" s="41"/>
      <c r="BW602" s="41"/>
      <c r="BX602" s="41"/>
      <c r="BY602" s="41"/>
      <c r="BZ602" s="41"/>
      <c r="CA602" s="41"/>
      <c r="CB602" s="41"/>
      <c r="CC602" s="41"/>
      <c r="CD602" s="41"/>
      <c r="CE602" s="41"/>
      <c r="CF602" s="41"/>
      <c r="CG602" s="28"/>
      <c r="CH602" s="28"/>
      <c r="CI602" s="41"/>
      <c r="CJ602" s="27"/>
      <c r="CK602" s="27"/>
      <c r="CL602" s="27"/>
      <c r="CM602" s="27"/>
      <c r="CN602" s="27"/>
      <c r="CO602" s="27"/>
      <c r="CP602" s="27"/>
      <c r="CQ602" s="27"/>
      <c r="CR602" s="27"/>
      <c r="CS602" s="27"/>
      <c r="CT602" s="27"/>
      <c r="CU602" s="27"/>
      <c r="CV602" s="27"/>
      <c r="CW602" s="27"/>
      <c r="CX602" s="27"/>
      <c r="CY602" s="27"/>
      <c r="CZ602" s="68"/>
      <c r="DB602" s="5"/>
      <c r="DC602"/>
      <c r="DD602"/>
      <c r="DE602" s="86"/>
      <c r="DF602"/>
      <c r="DW602" s="7"/>
      <c r="ED602" s="10">
        <f t="shared" ca="1" si="436"/>
        <v>3</v>
      </c>
    </row>
    <row r="603" spans="1:134" x14ac:dyDescent="0.2">
      <c r="A603" s="79"/>
      <c r="B603" s="28"/>
      <c r="C603" s="41"/>
      <c r="D603" s="40"/>
      <c r="E603" s="41"/>
      <c r="F603" s="40"/>
      <c r="M603" s="151"/>
      <c r="N603" s="151"/>
      <c r="P603" s="153"/>
      <c r="Q603" s="159"/>
      <c r="R603" s="151"/>
      <c r="S603" s="151"/>
      <c r="T603" s="28"/>
      <c r="U603" s="137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  <c r="AQ603" s="40"/>
      <c r="AR603" s="40"/>
      <c r="AS603" s="40"/>
      <c r="AT603" s="40"/>
      <c r="AU603" s="40"/>
      <c r="AV603" s="40"/>
      <c r="AW603" s="40"/>
      <c r="AX603" s="40"/>
      <c r="AY603" s="40"/>
      <c r="AZ603" s="40"/>
      <c r="BA603" s="28"/>
      <c r="BB603" s="28"/>
      <c r="BC603" s="40"/>
      <c r="BD603" s="40"/>
      <c r="BE603" s="40"/>
      <c r="BF603" s="40"/>
      <c r="BG603" s="40"/>
      <c r="BH603" s="40"/>
      <c r="BI603" s="41"/>
      <c r="BJ603" s="41"/>
      <c r="BK603" s="41"/>
      <c r="BL603" s="41"/>
      <c r="BM603" s="41"/>
      <c r="BN603" s="41"/>
      <c r="BO603" s="41"/>
      <c r="BP603" s="41"/>
      <c r="BQ603" s="41"/>
      <c r="BR603" s="40"/>
      <c r="BS603" s="40"/>
      <c r="BT603" s="40"/>
      <c r="BU603" s="41"/>
      <c r="BV603" s="41"/>
      <c r="BW603" s="41"/>
      <c r="BX603" s="41"/>
      <c r="BY603" s="41"/>
      <c r="BZ603" s="41"/>
      <c r="CA603" s="41"/>
      <c r="CB603" s="41"/>
      <c r="CC603" s="41"/>
      <c r="CD603" s="41"/>
      <c r="CE603" s="41"/>
      <c r="CF603" s="41"/>
      <c r="CG603" s="28"/>
      <c r="CH603" s="28"/>
      <c r="CI603" s="41"/>
      <c r="CJ603" s="27"/>
      <c r="CK603" s="27"/>
      <c r="CL603" s="27"/>
      <c r="CM603" s="27"/>
      <c r="CN603" s="27"/>
      <c r="CO603" s="27"/>
      <c r="CP603" s="27"/>
      <c r="CQ603" s="27"/>
      <c r="CR603" s="27"/>
      <c r="CS603" s="27"/>
      <c r="CT603" s="27"/>
      <c r="CU603" s="27"/>
      <c r="CV603" s="27"/>
      <c r="CW603" s="27"/>
      <c r="CX603" s="27"/>
      <c r="CY603" s="27"/>
      <c r="CZ603" s="68"/>
      <c r="DB603" s="5"/>
      <c r="DC603"/>
      <c r="DD603"/>
      <c r="DE603" s="86"/>
      <c r="DF603"/>
      <c r="DW603" s="7"/>
      <c r="ED603" s="10">
        <f t="shared" ca="1" si="436"/>
        <v>20</v>
      </c>
    </row>
    <row r="604" spans="1:134" x14ac:dyDescent="0.2">
      <c r="A604" s="79"/>
      <c r="B604" s="28"/>
      <c r="C604" s="41"/>
      <c r="D604" s="40"/>
      <c r="E604" s="41"/>
      <c r="F604" s="40"/>
      <c r="M604" s="151"/>
      <c r="N604" s="151"/>
      <c r="P604" s="153"/>
      <c r="Q604" s="159"/>
      <c r="R604" s="151"/>
      <c r="S604" s="151"/>
      <c r="T604" s="28"/>
      <c r="U604" s="137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  <c r="AQ604" s="40"/>
      <c r="AR604" s="40"/>
      <c r="AS604" s="40"/>
      <c r="AT604" s="40"/>
      <c r="AU604" s="40"/>
      <c r="AV604" s="40"/>
      <c r="AW604" s="40"/>
      <c r="AX604" s="40"/>
      <c r="AY604" s="40"/>
      <c r="AZ604" s="40"/>
      <c r="BA604" s="28"/>
      <c r="BB604" s="28"/>
      <c r="BC604" s="40"/>
      <c r="BD604" s="40"/>
      <c r="BE604" s="40"/>
      <c r="BF604" s="40"/>
      <c r="BG604" s="40"/>
      <c r="BH604" s="40"/>
      <c r="BI604" s="41"/>
      <c r="BJ604" s="41"/>
      <c r="BK604" s="41"/>
      <c r="BL604" s="41"/>
      <c r="BM604" s="41"/>
      <c r="BN604" s="41"/>
      <c r="BO604" s="41"/>
      <c r="BP604" s="41"/>
      <c r="BQ604" s="41"/>
      <c r="BR604" s="40"/>
      <c r="BS604" s="40"/>
      <c r="BT604" s="40"/>
      <c r="BU604" s="41"/>
      <c r="BV604" s="41"/>
      <c r="BW604" s="41"/>
      <c r="BX604" s="41"/>
      <c r="BY604" s="41"/>
      <c r="BZ604" s="41"/>
      <c r="CA604" s="41"/>
      <c r="CB604" s="41"/>
      <c r="CC604" s="41"/>
      <c r="CD604" s="41"/>
      <c r="CE604" s="41"/>
      <c r="CF604" s="41"/>
      <c r="CG604" s="28"/>
      <c r="CH604" s="28"/>
      <c r="CI604" s="41"/>
      <c r="CJ604" s="27"/>
      <c r="CK604" s="27"/>
      <c r="CL604" s="27"/>
      <c r="CM604" s="27"/>
      <c r="CN604" s="27"/>
      <c r="CO604" s="27"/>
      <c r="CP604" s="27"/>
      <c r="CQ604" s="27"/>
      <c r="CR604" s="27"/>
      <c r="CS604" s="27"/>
      <c r="CT604" s="27"/>
      <c r="CU604" s="27"/>
      <c r="CV604" s="27"/>
      <c r="CW604" s="27"/>
      <c r="CX604" s="27"/>
      <c r="CY604" s="27"/>
      <c r="CZ604" s="68"/>
      <c r="DB604" s="5"/>
      <c r="DC604"/>
      <c r="DD604"/>
      <c r="DE604" s="86"/>
      <c r="DF604"/>
      <c r="DW604" s="7"/>
      <c r="ED604" s="10">
        <f t="shared" ca="1" si="436"/>
        <v>36</v>
      </c>
    </row>
    <row r="605" spans="1:134" x14ac:dyDescent="0.2">
      <c r="A605" s="79"/>
      <c r="B605" s="28"/>
      <c r="C605" s="41"/>
      <c r="D605" s="40"/>
      <c r="E605" s="41"/>
      <c r="F605" s="40"/>
      <c r="M605" s="151"/>
      <c r="N605" s="151"/>
      <c r="P605" s="153"/>
      <c r="Q605" s="159"/>
      <c r="R605" s="151"/>
      <c r="S605" s="151"/>
      <c r="T605" s="28"/>
      <c r="U605" s="137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  <c r="AQ605" s="40"/>
      <c r="AR605" s="40"/>
      <c r="AS605" s="40"/>
      <c r="AT605" s="40"/>
      <c r="AU605" s="40"/>
      <c r="AV605" s="40"/>
      <c r="AW605" s="40"/>
      <c r="AX605" s="40"/>
      <c r="AY605" s="40"/>
      <c r="AZ605" s="40"/>
      <c r="BA605" s="28"/>
      <c r="BB605" s="28"/>
      <c r="BC605" s="40"/>
      <c r="BD605" s="40"/>
      <c r="BE605" s="40"/>
      <c r="BF605" s="40"/>
      <c r="BG605" s="40"/>
      <c r="BH605" s="40"/>
      <c r="BI605" s="41"/>
      <c r="BJ605" s="41"/>
      <c r="BK605" s="41"/>
      <c r="BL605" s="41"/>
      <c r="BM605" s="41"/>
      <c r="BN605" s="41"/>
      <c r="BO605" s="41"/>
      <c r="BP605" s="41"/>
      <c r="BQ605" s="41"/>
      <c r="BR605" s="40"/>
      <c r="BS605" s="40"/>
      <c r="BT605" s="40"/>
      <c r="BU605" s="41"/>
      <c r="BV605" s="41"/>
      <c r="BW605" s="41"/>
      <c r="BX605" s="41"/>
      <c r="BY605" s="41"/>
      <c r="BZ605" s="41"/>
      <c r="CA605" s="41"/>
      <c r="CB605" s="41"/>
      <c r="CC605" s="41"/>
      <c r="CD605" s="41"/>
      <c r="CE605" s="41"/>
      <c r="CF605" s="41"/>
      <c r="CG605" s="28"/>
      <c r="CH605" s="28"/>
      <c r="CI605" s="41"/>
      <c r="CJ605" s="27"/>
      <c r="CK605" s="27"/>
      <c r="CL605" s="27"/>
      <c r="CM605" s="27"/>
      <c r="CN605" s="27"/>
      <c r="CO605" s="27"/>
      <c r="CP605" s="27"/>
      <c r="CQ605" s="27"/>
      <c r="CR605" s="27"/>
      <c r="CS605" s="27"/>
      <c r="CT605" s="27"/>
      <c r="CU605" s="27"/>
      <c r="CV605" s="27"/>
      <c r="CW605" s="27"/>
      <c r="CX605" s="27"/>
      <c r="CY605" s="27"/>
      <c r="CZ605" s="68"/>
      <c r="DB605" s="5"/>
      <c r="DC605"/>
      <c r="DD605"/>
      <c r="DE605" s="86"/>
      <c r="DF605"/>
      <c r="DW605" s="7"/>
      <c r="ED605" s="10">
        <f t="shared" ca="1" si="436"/>
        <v>21</v>
      </c>
    </row>
    <row r="606" spans="1:134" x14ac:dyDescent="0.2">
      <c r="A606" s="79"/>
      <c r="B606" s="28"/>
      <c r="C606" s="41"/>
      <c r="D606" s="40"/>
      <c r="E606" s="41"/>
      <c r="F606" s="40"/>
      <c r="M606" s="151"/>
      <c r="N606" s="151"/>
      <c r="P606" s="153"/>
      <c r="Q606" s="159"/>
      <c r="R606" s="151"/>
      <c r="S606" s="151"/>
      <c r="T606" s="28"/>
      <c r="U606" s="137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40"/>
      <c r="AR606" s="40"/>
      <c r="AS606" s="40"/>
      <c r="AT606" s="40"/>
      <c r="AU606" s="40"/>
      <c r="AV606" s="40"/>
      <c r="AW606" s="40"/>
      <c r="AX606" s="40"/>
      <c r="AY606" s="40"/>
      <c r="AZ606" s="40"/>
      <c r="BA606" s="28"/>
      <c r="BB606" s="28"/>
      <c r="BC606" s="40"/>
      <c r="BD606" s="40"/>
      <c r="BE606" s="40"/>
      <c r="BF606" s="40"/>
      <c r="BG606" s="40"/>
      <c r="BH606" s="40"/>
      <c r="BI606" s="40"/>
      <c r="BJ606" s="40"/>
      <c r="BK606" s="40"/>
      <c r="BL606" s="40"/>
      <c r="BM606" s="40"/>
      <c r="BN606" s="40"/>
      <c r="BO606" s="40"/>
      <c r="BP606" s="40"/>
      <c r="BQ606" s="40"/>
      <c r="BR606" s="40"/>
      <c r="BS606" s="40"/>
      <c r="BT606" s="40"/>
      <c r="BU606" s="40"/>
      <c r="BV606" s="40"/>
      <c r="BW606" s="40"/>
      <c r="BX606" s="40"/>
      <c r="BY606" s="40"/>
      <c r="BZ606" s="40"/>
      <c r="CA606" s="40"/>
      <c r="CB606" s="40"/>
      <c r="CC606" s="40"/>
      <c r="CD606" s="40"/>
      <c r="CE606" s="40"/>
      <c r="CF606" s="40"/>
      <c r="CG606" s="28"/>
      <c r="CH606" s="28"/>
      <c r="CI606" s="41"/>
      <c r="CJ606" s="27"/>
      <c r="CK606" s="27"/>
      <c r="CL606" s="27"/>
      <c r="CM606" s="27"/>
      <c r="CN606" s="27"/>
      <c r="CO606" s="27"/>
      <c r="CP606" s="27"/>
      <c r="CQ606" s="27"/>
      <c r="CR606" s="27"/>
      <c r="CS606" s="27"/>
      <c r="CT606" s="27"/>
      <c r="CU606" s="27"/>
      <c r="CV606" s="27"/>
      <c r="CW606" s="27"/>
      <c r="CX606" s="27"/>
      <c r="CY606" s="27"/>
      <c r="CZ606" s="68"/>
      <c r="DB606" s="5"/>
      <c r="DC606"/>
      <c r="DD606"/>
      <c r="DE606" s="86"/>
      <c r="DF606"/>
      <c r="DW606" s="7"/>
      <c r="ED606" s="10">
        <f t="shared" ca="1" si="436"/>
        <v>1</v>
      </c>
    </row>
    <row r="607" spans="1:134" x14ac:dyDescent="0.2">
      <c r="A607" s="79"/>
      <c r="B607" s="28"/>
      <c r="C607" s="41"/>
      <c r="D607" s="40"/>
      <c r="E607" s="41"/>
      <c r="F607" s="40"/>
      <c r="M607" s="151"/>
      <c r="N607" s="151"/>
      <c r="P607" s="153"/>
      <c r="Q607" s="159"/>
      <c r="R607" s="151"/>
      <c r="S607" s="151"/>
      <c r="T607" s="28"/>
      <c r="U607" s="137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  <c r="AQ607" s="40"/>
      <c r="AR607" s="40"/>
      <c r="AS607" s="40"/>
      <c r="AT607" s="40"/>
      <c r="AU607" s="40"/>
      <c r="AV607" s="40"/>
      <c r="AW607" s="40"/>
      <c r="AX607" s="40"/>
      <c r="AY607" s="40"/>
      <c r="AZ607" s="40"/>
      <c r="BA607" s="28"/>
      <c r="BB607" s="28"/>
      <c r="BC607" s="40"/>
      <c r="BD607" s="40"/>
      <c r="BE607" s="40"/>
      <c r="BF607" s="40"/>
      <c r="BG607" s="40"/>
      <c r="BH607" s="40"/>
      <c r="BI607" s="40"/>
      <c r="BJ607" s="40"/>
      <c r="BK607" s="40"/>
      <c r="BL607" s="40"/>
      <c r="BM607" s="40"/>
      <c r="BN607" s="40"/>
      <c r="BO607" s="40"/>
      <c r="BP607" s="40"/>
      <c r="BQ607" s="40"/>
      <c r="BR607" s="40"/>
      <c r="BS607" s="40"/>
      <c r="BT607" s="40"/>
      <c r="BU607" s="40"/>
      <c r="BV607" s="40"/>
      <c r="BW607" s="40"/>
      <c r="BX607" s="40"/>
      <c r="BY607" s="40"/>
      <c r="BZ607" s="40"/>
      <c r="CA607" s="40"/>
      <c r="CB607" s="40"/>
      <c r="CC607" s="40"/>
      <c r="CD607" s="40"/>
      <c r="CE607" s="40"/>
      <c r="CF607" s="40"/>
      <c r="CG607" s="28"/>
      <c r="CH607" s="28"/>
      <c r="CI607" s="41"/>
      <c r="CJ607" s="27"/>
      <c r="CK607" s="27"/>
      <c r="CL607" s="27"/>
      <c r="CM607" s="27"/>
      <c r="CN607" s="27"/>
      <c r="CO607" s="27"/>
      <c r="CP607" s="27"/>
      <c r="CQ607" s="27"/>
      <c r="CR607" s="27"/>
      <c r="CS607" s="27"/>
      <c r="CT607" s="27"/>
      <c r="CU607" s="27"/>
      <c r="CV607" s="27"/>
      <c r="CW607" s="27"/>
      <c r="CX607" s="27"/>
      <c r="CY607" s="27"/>
      <c r="CZ607" s="68"/>
      <c r="DB607" s="5"/>
      <c r="DC607"/>
      <c r="DD607"/>
      <c r="DE607" s="86"/>
      <c r="DF607"/>
      <c r="DW607" s="7"/>
      <c r="ED607" s="10">
        <f t="shared" ca="1" si="436"/>
        <v>4</v>
      </c>
    </row>
    <row r="608" spans="1:134" x14ac:dyDescent="0.2">
      <c r="A608" s="79"/>
      <c r="B608" s="28"/>
      <c r="C608" s="41"/>
      <c r="D608" s="40"/>
      <c r="E608" s="41"/>
      <c r="F608" s="40"/>
      <c r="M608" s="151"/>
      <c r="N608" s="151"/>
      <c r="P608" s="153"/>
      <c r="Q608" s="159"/>
      <c r="R608" s="151"/>
      <c r="S608" s="151"/>
      <c r="T608" s="28"/>
      <c r="U608" s="137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  <c r="AQ608" s="40"/>
      <c r="AR608" s="40"/>
      <c r="AS608" s="40"/>
      <c r="AT608" s="40"/>
      <c r="AU608" s="40"/>
      <c r="AV608" s="40"/>
      <c r="AW608" s="40"/>
      <c r="AX608" s="40"/>
      <c r="AY608" s="40"/>
      <c r="AZ608" s="40"/>
      <c r="BA608" s="28"/>
      <c r="BB608" s="28"/>
      <c r="BC608" s="40"/>
      <c r="BD608" s="40"/>
      <c r="BE608" s="40"/>
      <c r="BF608" s="40"/>
      <c r="BG608" s="40"/>
      <c r="BH608" s="40"/>
      <c r="BI608" s="40"/>
      <c r="BJ608" s="40"/>
      <c r="BK608" s="40"/>
      <c r="BL608" s="40"/>
      <c r="BM608" s="40"/>
      <c r="BN608" s="40"/>
      <c r="BO608" s="40"/>
      <c r="BP608" s="40"/>
      <c r="BQ608" s="40"/>
      <c r="BR608" s="40"/>
      <c r="BS608" s="40"/>
      <c r="BT608" s="40"/>
      <c r="BU608" s="40"/>
      <c r="BV608" s="40"/>
      <c r="BW608" s="40"/>
      <c r="BX608" s="40"/>
      <c r="BY608" s="40"/>
      <c r="BZ608" s="40"/>
      <c r="CA608" s="40"/>
      <c r="CB608" s="40"/>
      <c r="CC608" s="40"/>
      <c r="CD608" s="40"/>
      <c r="CE608" s="40"/>
      <c r="CF608" s="40"/>
      <c r="CG608" s="28"/>
      <c r="CH608" s="28"/>
      <c r="CI608" s="41"/>
      <c r="CJ608" s="27"/>
      <c r="CK608" s="27"/>
      <c r="CL608" s="27"/>
      <c r="CM608" s="27"/>
      <c r="CN608" s="27"/>
      <c r="CO608" s="27"/>
      <c r="CP608" s="27"/>
      <c r="CQ608" s="27"/>
      <c r="CR608" s="27"/>
      <c r="CS608" s="27"/>
      <c r="CT608" s="27"/>
      <c r="CU608" s="27"/>
      <c r="CV608" s="27"/>
      <c r="CW608" s="27"/>
      <c r="CX608" s="27"/>
      <c r="CY608" s="27"/>
      <c r="CZ608" s="68"/>
      <c r="DB608" s="5"/>
      <c r="DC608"/>
      <c r="DD608"/>
      <c r="DE608" s="86"/>
      <c r="DF608"/>
      <c r="DW608" s="7"/>
      <c r="ED608" s="10">
        <f t="shared" ca="1" si="436"/>
        <v>25</v>
      </c>
    </row>
    <row r="609" spans="1:134" x14ac:dyDescent="0.2">
      <c r="A609" s="79"/>
      <c r="B609" s="28"/>
      <c r="C609" s="41"/>
      <c r="D609" s="40"/>
      <c r="E609" s="41"/>
      <c r="F609" s="40"/>
      <c r="M609" s="151"/>
      <c r="N609" s="151"/>
      <c r="P609" s="153"/>
      <c r="Q609" s="159"/>
      <c r="R609" s="151"/>
      <c r="S609" s="151"/>
      <c r="T609" s="28"/>
      <c r="U609" s="137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  <c r="AQ609" s="40"/>
      <c r="AR609" s="40"/>
      <c r="AS609" s="40"/>
      <c r="AT609" s="40"/>
      <c r="AU609" s="40"/>
      <c r="AV609" s="40"/>
      <c r="AW609" s="40"/>
      <c r="AX609" s="40"/>
      <c r="AY609" s="40"/>
      <c r="AZ609" s="40"/>
      <c r="BA609" s="28"/>
      <c r="BB609" s="28"/>
      <c r="BC609" s="40"/>
      <c r="BD609" s="40"/>
      <c r="BE609" s="40"/>
      <c r="BF609" s="40"/>
      <c r="BG609" s="40"/>
      <c r="BH609" s="40"/>
      <c r="BI609" s="40"/>
      <c r="BJ609" s="40"/>
      <c r="BK609" s="40"/>
      <c r="BL609" s="40"/>
      <c r="BM609" s="40"/>
      <c r="BN609" s="40"/>
      <c r="BO609" s="40"/>
      <c r="BP609" s="40"/>
      <c r="BQ609" s="40"/>
      <c r="BR609" s="40"/>
      <c r="BS609" s="40"/>
      <c r="BT609" s="40"/>
      <c r="BU609" s="40"/>
      <c r="BV609" s="40"/>
      <c r="BW609" s="40"/>
      <c r="BX609" s="40"/>
      <c r="BY609" s="40"/>
      <c r="BZ609" s="40"/>
      <c r="CA609" s="40"/>
      <c r="CB609" s="40"/>
      <c r="CC609" s="40"/>
      <c r="CD609" s="40"/>
      <c r="CE609" s="40"/>
      <c r="CF609" s="40"/>
      <c r="CG609" s="28"/>
      <c r="CH609" s="28"/>
      <c r="CI609" s="41"/>
      <c r="CJ609" s="27"/>
      <c r="CK609" s="27"/>
      <c r="CL609" s="27"/>
      <c r="CM609" s="27"/>
      <c r="CN609" s="27"/>
      <c r="CO609" s="27"/>
      <c r="CP609" s="27"/>
      <c r="CQ609" s="27"/>
      <c r="CR609" s="27"/>
      <c r="CS609" s="27"/>
      <c r="CT609" s="27"/>
      <c r="CU609" s="27"/>
      <c r="CV609" s="27"/>
      <c r="CW609" s="27"/>
      <c r="CX609" s="27"/>
      <c r="CY609" s="27"/>
      <c r="CZ609" s="68"/>
      <c r="DB609" s="5"/>
      <c r="DC609"/>
      <c r="DD609"/>
      <c r="DE609" s="86"/>
      <c r="DF609"/>
      <c r="DW609" s="7"/>
      <c r="ED609" s="10">
        <f t="shared" ca="1" si="436"/>
        <v>4</v>
      </c>
    </row>
    <row r="610" spans="1:134" x14ac:dyDescent="0.2">
      <c r="A610" s="79"/>
      <c r="B610" s="28"/>
      <c r="C610" s="41"/>
      <c r="D610" s="40"/>
      <c r="E610" s="41"/>
      <c r="F610" s="40"/>
      <c r="M610" s="151"/>
      <c r="N610" s="151"/>
      <c r="P610" s="153"/>
      <c r="Q610" s="159"/>
      <c r="R610" s="151"/>
      <c r="S610" s="151"/>
      <c r="T610" s="28"/>
      <c r="U610" s="137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  <c r="AQ610" s="40"/>
      <c r="AR610" s="40"/>
      <c r="AS610" s="40"/>
      <c r="AT610" s="40"/>
      <c r="AU610" s="40"/>
      <c r="AV610" s="40"/>
      <c r="AW610" s="40"/>
      <c r="AX610" s="40"/>
      <c r="AY610" s="40"/>
      <c r="AZ610" s="40"/>
      <c r="BA610" s="28"/>
      <c r="BB610" s="28"/>
      <c r="BC610" s="40"/>
      <c r="BD610" s="40"/>
      <c r="BE610" s="40"/>
      <c r="BF610" s="40"/>
      <c r="BG610" s="40"/>
      <c r="BH610" s="40"/>
      <c r="BI610" s="40"/>
      <c r="BJ610" s="40"/>
      <c r="BK610" s="40"/>
      <c r="BL610" s="40"/>
      <c r="BM610" s="40"/>
      <c r="BN610" s="40"/>
      <c r="BO610" s="40"/>
      <c r="BP610" s="40"/>
      <c r="BQ610" s="40"/>
      <c r="BR610" s="40"/>
      <c r="BS610" s="40"/>
      <c r="BT610" s="40"/>
      <c r="BU610" s="40"/>
      <c r="BV610" s="40"/>
      <c r="BW610" s="40"/>
      <c r="BX610" s="40"/>
      <c r="BY610" s="40"/>
      <c r="BZ610" s="40"/>
      <c r="CA610" s="40"/>
      <c r="CB610" s="40"/>
      <c r="CC610" s="40"/>
      <c r="CD610" s="40"/>
      <c r="CE610" s="40"/>
      <c r="CF610" s="40"/>
      <c r="CG610" s="28"/>
      <c r="CH610" s="28"/>
      <c r="CI610" s="41"/>
      <c r="CJ610" s="27"/>
      <c r="CK610" s="27"/>
      <c r="CL610" s="27"/>
      <c r="CM610" s="27"/>
      <c r="CN610" s="27"/>
      <c r="CO610" s="27"/>
      <c r="CP610" s="27"/>
      <c r="CQ610" s="27"/>
      <c r="CR610" s="27"/>
      <c r="CS610" s="27"/>
      <c r="CT610" s="27"/>
      <c r="CU610" s="27"/>
      <c r="CV610" s="27"/>
      <c r="CW610" s="27"/>
      <c r="CX610" s="27"/>
      <c r="CY610" s="27"/>
      <c r="CZ610" s="68"/>
      <c r="DB610" s="5"/>
      <c r="DC610"/>
      <c r="DD610"/>
      <c r="DE610" s="86"/>
      <c r="DF610"/>
      <c r="DW610" s="7"/>
      <c r="ED610" s="10">
        <f t="shared" ca="1" si="436"/>
        <v>28</v>
      </c>
    </row>
    <row r="611" spans="1:134" x14ac:dyDescent="0.2">
      <c r="A611" s="79"/>
      <c r="B611" s="28"/>
      <c r="C611" s="41"/>
      <c r="D611" s="40"/>
      <c r="E611" s="41"/>
      <c r="F611" s="40"/>
      <c r="M611" s="151"/>
      <c r="N611" s="151"/>
      <c r="P611" s="153"/>
      <c r="Q611" s="159"/>
      <c r="R611" s="151"/>
      <c r="S611" s="151"/>
      <c r="T611" s="28"/>
      <c r="U611" s="137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  <c r="AQ611" s="40"/>
      <c r="AR611" s="40"/>
      <c r="AS611" s="40"/>
      <c r="AT611" s="40"/>
      <c r="AU611" s="40"/>
      <c r="AV611" s="40"/>
      <c r="AW611" s="40"/>
      <c r="AX611" s="40"/>
      <c r="AY611" s="40"/>
      <c r="AZ611" s="40"/>
      <c r="BA611" s="28"/>
      <c r="BB611" s="28"/>
      <c r="BC611" s="40"/>
      <c r="BD611" s="40"/>
      <c r="BE611" s="40"/>
      <c r="BF611" s="40"/>
      <c r="BG611" s="40"/>
      <c r="BH611" s="40"/>
      <c r="BI611" s="40"/>
      <c r="BJ611" s="40"/>
      <c r="BK611" s="40"/>
      <c r="BL611" s="40"/>
      <c r="BM611" s="40"/>
      <c r="BN611" s="40"/>
      <c r="BO611" s="40"/>
      <c r="BP611" s="40"/>
      <c r="BQ611" s="40"/>
      <c r="BR611" s="40"/>
      <c r="BS611" s="40"/>
      <c r="BT611" s="40"/>
      <c r="BU611" s="40"/>
      <c r="BV611" s="40"/>
      <c r="BW611" s="40"/>
      <c r="BX611" s="40"/>
      <c r="BY611" s="40"/>
      <c r="BZ611" s="40"/>
      <c r="CA611" s="40"/>
      <c r="CB611" s="40"/>
      <c r="CC611" s="40"/>
      <c r="CD611" s="40"/>
      <c r="CE611" s="40"/>
      <c r="CF611" s="40"/>
      <c r="CG611" s="28"/>
      <c r="CH611" s="28"/>
      <c r="CI611" s="41"/>
      <c r="CJ611" s="27"/>
      <c r="CK611" s="27"/>
      <c r="CL611" s="27"/>
      <c r="CM611" s="27"/>
      <c r="CN611" s="27"/>
      <c r="CO611" s="27"/>
      <c r="CP611" s="27"/>
      <c r="CQ611" s="27"/>
      <c r="CR611" s="27"/>
      <c r="CS611" s="27"/>
      <c r="CT611" s="27"/>
      <c r="CU611" s="27"/>
      <c r="CV611" s="27"/>
      <c r="CW611" s="27"/>
      <c r="CX611" s="27"/>
      <c r="CY611" s="27"/>
      <c r="CZ611" s="68"/>
      <c r="DB611" s="5"/>
      <c r="DC611"/>
      <c r="DD611"/>
      <c r="DE611" s="86"/>
      <c r="DF611"/>
      <c r="DW611" s="7"/>
      <c r="ED611" s="10">
        <f t="shared" ca="1" si="436"/>
        <v>8</v>
      </c>
    </row>
    <row r="612" spans="1:134" x14ac:dyDescent="0.2">
      <c r="A612" s="79"/>
      <c r="B612" s="28"/>
      <c r="C612" s="41"/>
      <c r="D612" s="40"/>
      <c r="E612" s="41"/>
      <c r="F612" s="40"/>
      <c r="M612" s="151"/>
      <c r="N612" s="151"/>
      <c r="P612" s="153"/>
      <c r="Q612" s="159"/>
      <c r="R612" s="151"/>
      <c r="S612" s="151"/>
      <c r="T612" s="28"/>
      <c r="U612" s="137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40"/>
      <c r="AR612" s="40"/>
      <c r="AS612" s="40"/>
      <c r="AT612" s="40"/>
      <c r="AU612" s="40"/>
      <c r="AV612" s="40"/>
      <c r="AW612" s="40"/>
      <c r="AX612" s="40"/>
      <c r="AY612" s="40"/>
      <c r="AZ612" s="40"/>
      <c r="BA612" s="28"/>
      <c r="BB612" s="28"/>
      <c r="BC612" s="40"/>
      <c r="BD612" s="40"/>
      <c r="BE612" s="40"/>
      <c r="BF612" s="40"/>
      <c r="BG612" s="40"/>
      <c r="BH612" s="40"/>
      <c r="BI612" s="40"/>
      <c r="BJ612" s="40"/>
      <c r="BK612" s="40"/>
      <c r="BL612" s="40"/>
      <c r="BM612" s="40"/>
      <c r="BN612" s="40"/>
      <c r="BO612" s="40"/>
      <c r="BP612" s="40"/>
      <c r="BQ612" s="40"/>
      <c r="BR612" s="40"/>
      <c r="BS612" s="40"/>
      <c r="BT612" s="40"/>
      <c r="BU612" s="40"/>
      <c r="BV612" s="40"/>
      <c r="BW612" s="40"/>
      <c r="BX612" s="40"/>
      <c r="BY612" s="40"/>
      <c r="BZ612" s="40"/>
      <c r="CA612" s="40"/>
      <c r="CB612" s="40"/>
      <c r="CC612" s="40"/>
      <c r="CD612" s="40"/>
      <c r="CE612" s="40"/>
      <c r="CF612" s="40"/>
      <c r="CG612" s="28"/>
      <c r="CH612" s="28"/>
      <c r="CI612" s="41"/>
      <c r="CJ612" s="27"/>
      <c r="CK612" s="27"/>
      <c r="CL612" s="27"/>
      <c r="CM612" s="27"/>
      <c r="CN612" s="27"/>
      <c r="CO612" s="27"/>
      <c r="CP612" s="27"/>
      <c r="CQ612" s="27"/>
      <c r="CR612" s="27"/>
      <c r="CS612" s="27"/>
      <c r="CT612" s="27"/>
      <c r="CU612" s="27"/>
      <c r="CV612" s="27"/>
      <c r="CW612" s="27"/>
      <c r="CX612" s="27"/>
      <c r="CY612" s="27"/>
      <c r="CZ612" s="68"/>
      <c r="DB612" s="5"/>
      <c r="DC612"/>
      <c r="DD612"/>
      <c r="DE612" s="86"/>
      <c r="DF612"/>
      <c r="DW612" s="7"/>
      <c r="ED612" s="10">
        <f t="shared" ca="1" si="436"/>
        <v>14</v>
      </c>
    </row>
    <row r="613" spans="1:134" x14ac:dyDescent="0.2">
      <c r="A613" s="79"/>
      <c r="B613" s="28"/>
      <c r="C613" s="41"/>
      <c r="D613" s="40"/>
      <c r="E613" s="41"/>
      <c r="F613" s="40"/>
      <c r="M613" s="151"/>
      <c r="N613" s="151"/>
      <c r="P613" s="153"/>
      <c r="Q613" s="159"/>
      <c r="R613" s="151"/>
      <c r="S613" s="151"/>
      <c r="T613" s="28"/>
      <c r="U613" s="137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  <c r="AQ613" s="40"/>
      <c r="AR613" s="40"/>
      <c r="AS613" s="40"/>
      <c r="AT613" s="40"/>
      <c r="AU613" s="40"/>
      <c r="AV613" s="40"/>
      <c r="AW613" s="40"/>
      <c r="AX613" s="40"/>
      <c r="AY613" s="40"/>
      <c r="AZ613" s="40"/>
      <c r="BA613" s="28"/>
      <c r="BB613" s="28"/>
      <c r="BC613" s="40"/>
      <c r="BD613" s="40"/>
      <c r="BE613" s="40"/>
      <c r="BF613" s="40"/>
      <c r="BG613" s="40"/>
      <c r="BH613" s="40"/>
      <c r="BI613" s="40"/>
      <c r="BJ613" s="40"/>
      <c r="BK613" s="40"/>
      <c r="BL613" s="40"/>
      <c r="BM613" s="40"/>
      <c r="BN613" s="40"/>
      <c r="BO613" s="40"/>
      <c r="BP613" s="40"/>
      <c r="BQ613" s="40"/>
      <c r="BR613" s="40"/>
      <c r="BS613" s="40"/>
      <c r="BT613" s="40"/>
      <c r="BU613" s="40"/>
      <c r="BV613" s="40"/>
      <c r="BW613" s="40"/>
      <c r="BX613" s="40"/>
      <c r="BY613" s="40"/>
      <c r="BZ613" s="40"/>
      <c r="CA613" s="40"/>
      <c r="CB613" s="40"/>
      <c r="CC613" s="40"/>
      <c r="CD613" s="40"/>
      <c r="CE613" s="40"/>
      <c r="CF613" s="40"/>
      <c r="CG613" s="28"/>
      <c r="CH613" s="28"/>
      <c r="CI613" s="41"/>
      <c r="CJ613" s="27"/>
      <c r="CK613" s="27"/>
      <c r="CL613" s="27"/>
      <c r="CM613" s="27"/>
      <c r="CN613" s="27"/>
      <c r="CO613" s="27"/>
      <c r="CP613" s="27"/>
      <c r="CQ613" s="27"/>
      <c r="CR613" s="27"/>
      <c r="CS613" s="27"/>
      <c r="CT613" s="27"/>
      <c r="CU613" s="27"/>
      <c r="CV613" s="27"/>
      <c r="CW613" s="27"/>
      <c r="CX613" s="27"/>
      <c r="CY613" s="27"/>
      <c r="CZ613" s="68"/>
      <c r="DB613" s="5"/>
      <c r="DC613"/>
      <c r="DD613"/>
      <c r="DE613" s="86"/>
      <c r="DF613"/>
      <c r="DW613" s="7"/>
      <c r="ED613" s="10">
        <f t="shared" ca="1" si="436"/>
        <v>18</v>
      </c>
    </row>
    <row r="614" spans="1:134" x14ac:dyDescent="0.2">
      <c r="A614" s="79"/>
      <c r="B614" s="28"/>
      <c r="C614" s="41"/>
      <c r="D614" s="40"/>
      <c r="E614" s="41"/>
      <c r="F614" s="40"/>
      <c r="M614" s="151"/>
      <c r="N614" s="151"/>
      <c r="P614" s="153"/>
      <c r="Q614" s="159"/>
      <c r="R614" s="151"/>
      <c r="S614" s="151"/>
      <c r="T614" s="28"/>
      <c r="U614" s="137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  <c r="AQ614" s="40"/>
      <c r="AR614" s="40"/>
      <c r="AS614" s="40"/>
      <c r="AT614" s="40"/>
      <c r="AU614" s="40"/>
      <c r="AV614" s="40"/>
      <c r="AW614" s="40"/>
      <c r="AX614" s="40"/>
      <c r="AY614" s="40"/>
      <c r="AZ614" s="40"/>
      <c r="BA614" s="28"/>
      <c r="BB614" s="28"/>
      <c r="BC614" s="40"/>
      <c r="BD614" s="40"/>
      <c r="BE614" s="40"/>
      <c r="BF614" s="40"/>
      <c r="BG614" s="40"/>
      <c r="BH614" s="40"/>
      <c r="BI614" s="40"/>
      <c r="BJ614" s="40"/>
      <c r="BK614" s="40"/>
      <c r="BL614" s="40"/>
      <c r="BM614" s="40"/>
      <c r="BN614" s="40"/>
      <c r="BO614" s="40"/>
      <c r="BP614" s="40"/>
      <c r="BQ614" s="40"/>
      <c r="BR614" s="40"/>
      <c r="BS614" s="40"/>
      <c r="BT614" s="40"/>
      <c r="BU614" s="40"/>
      <c r="BV614" s="40"/>
      <c r="BW614" s="40"/>
      <c r="BX614" s="40"/>
      <c r="BY614" s="40"/>
      <c r="BZ614" s="40"/>
      <c r="CA614" s="40"/>
      <c r="CB614" s="40"/>
      <c r="CC614" s="40"/>
      <c r="CD614" s="40"/>
      <c r="CE614" s="40"/>
      <c r="CF614" s="40"/>
      <c r="CG614" s="28"/>
      <c r="CH614" s="28"/>
      <c r="CI614" s="41"/>
      <c r="CJ614" s="27"/>
      <c r="CK614" s="27"/>
      <c r="CL614" s="27"/>
      <c r="CM614" s="27"/>
      <c r="CN614" s="27"/>
      <c r="CO614" s="27"/>
      <c r="CP614" s="27"/>
      <c r="CQ614" s="27"/>
      <c r="CR614" s="27"/>
      <c r="CS614" s="27"/>
      <c r="CT614" s="27"/>
      <c r="CU614" s="27"/>
      <c r="CV614" s="27"/>
      <c r="CW614" s="27"/>
      <c r="CX614" s="27"/>
      <c r="CY614" s="27"/>
      <c r="CZ614" s="68"/>
      <c r="DB614" s="5"/>
      <c r="DC614"/>
      <c r="DD614"/>
      <c r="DE614" s="86"/>
      <c r="DF614"/>
      <c r="DW614" s="7"/>
      <c r="ED614" s="10">
        <f t="shared" ca="1" si="436"/>
        <v>3</v>
      </c>
    </row>
    <row r="615" spans="1:134" x14ac:dyDescent="0.2">
      <c r="A615" s="79"/>
      <c r="B615" s="28"/>
      <c r="C615" s="41"/>
      <c r="D615" s="40"/>
      <c r="E615" s="41"/>
      <c r="F615" s="40"/>
      <c r="M615" s="151"/>
      <c r="N615" s="151"/>
      <c r="P615" s="153"/>
      <c r="Q615" s="159"/>
      <c r="R615" s="151"/>
      <c r="S615" s="151"/>
      <c r="T615" s="28"/>
      <c r="U615" s="137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40"/>
      <c r="AV615" s="40"/>
      <c r="AW615" s="40"/>
      <c r="AX615" s="40"/>
      <c r="AY615" s="40"/>
      <c r="AZ615" s="40"/>
      <c r="BA615" s="28"/>
      <c r="BB615" s="28"/>
      <c r="BC615" s="40"/>
      <c r="BD615" s="40"/>
      <c r="BE615" s="40"/>
      <c r="BF615" s="40"/>
      <c r="BG615" s="40"/>
      <c r="BH615" s="40"/>
      <c r="BI615" s="40"/>
      <c r="BJ615" s="40"/>
      <c r="BK615" s="40"/>
      <c r="BL615" s="40"/>
      <c r="BM615" s="40"/>
      <c r="BN615" s="40"/>
      <c r="BO615" s="40"/>
      <c r="BP615" s="40"/>
      <c r="BQ615" s="40"/>
      <c r="BR615" s="40"/>
      <c r="BS615" s="40"/>
      <c r="BT615" s="40"/>
      <c r="BU615" s="40"/>
      <c r="BV615" s="40"/>
      <c r="BW615" s="40"/>
      <c r="BX615" s="40"/>
      <c r="BY615" s="40"/>
      <c r="BZ615" s="40"/>
      <c r="CA615" s="40"/>
      <c r="CB615" s="40"/>
      <c r="CC615" s="40"/>
      <c r="CD615" s="40"/>
      <c r="CE615" s="40"/>
      <c r="CF615" s="40"/>
      <c r="CG615" s="28"/>
      <c r="CH615" s="28"/>
      <c r="CI615" s="41"/>
      <c r="CJ615" s="27"/>
      <c r="CK615" s="27"/>
      <c r="CL615" s="27"/>
      <c r="CM615" s="27"/>
      <c r="CN615" s="27"/>
      <c r="CO615" s="27"/>
      <c r="CP615" s="27"/>
      <c r="CQ615" s="27"/>
      <c r="CR615" s="27"/>
      <c r="CS615" s="27"/>
      <c r="CT615" s="27"/>
      <c r="CU615" s="27"/>
      <c r="CV615" s="27"/>
      <c r="CW615" s="27"/>
      <c r="CX615" s="27"/>
      <c r="CY615" s="27"/>
      <c r="CZ615" s="68"/>
      <c r="DB615" s="5"/>
      <c r="DC615"/>
      <c r="DD615"/>
      <c r="DE615" s="86"/>
      <c r="DF615"/>
      <c r="DW615" s="7"/>
      <c r="ED615" s="10">
        <f t="shared" ca="1" si="436"/>
        <v>25</v>
      </c>
    </row>
    <row r="616" spans="1:134" x14ac:dyDescent="0.2">
      <c r="A616" s="79"/>
      <c r="B616" s="28"/>
      <c r="C616" s="41"/>
      <c r="D616" s="40"/>
      <c r="E616" s="41"/>
      <c r="F616" s="40"/>
      <c r="M616" s="151"/>
      <c r="N616" s="151"/>
      <c r="P616" s="153"/>
      <c r="Q616" s="159"/>
      <c r="R616" s="151"/>
      <c r="S616" s="151"/>
      <c r="T616" s="28"/>
      <c r="U616" s="137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  <c r="AQ616" s="40"/>
      <c r="AR616" s="40"/>
      <c r="AS616" s="40"/>
      <c r="AT616" s="40"/>
      <c r="AU616" s="40"/>
      <c r="AV616" s="40"/>
      <c r="AW616" s="40"/>
      <c r="AX616" s="40"/>
      <c r="AY616" s="40"/>
      <c r="AZ616" s="40"/>
      <c r="BA616" s="28"/>
      <c r="BB616" s="28"/>
      <c r="BC616" s="40"/>
      <c r="BD616" s="40"/>
      <c r="BE616" s="40"/>
      <c r="BF616" s="40"/>
      <c r="BG616" s="40"/>
      <c r="BH616" s="40"/>
      <c r="BI616" s="40"/>
      <c r="BJ616" s="40"/>
      <c r="BK616" s="40"/>
      <c r="BL616" s="40"/>
      <c r="BM616" s="40"/>
      <c r="BN616" s="40"/>
      <c r="BO616" s="40"/>
      <c r="BP616" s="40"/>
      <c r="BQ616" s="40"/>
      <c r="BR616" s="40"/>
      <c r="BS616" s="40"/>
      <c r="BT616" s="40"/>
      <c r="BU616" s="40"/>
      <c r="BV616" s="40"/>
      <c r="BW616" s="40"/>
      <c r="BX616" s="40"/>
      <c r="BY616" s="40"/>
      <c r="BZ616" s="40"/>
      <c r="CA616" s="40"/>
      <c r="CB616" s="40"/>
      <c r="CC616" s="40"/>
      <c r="CD616" s="40"/>
      <c r="CE616" s="40"/>
      <c r="CF616" s="40"/>
      <c r="CG616" s="28"/>
      <c r="CH616" s="28"/>
      <c r="CI616" s="41"/>
      <c r="CJ616" s="27"/>
      <c r="CK616" s="27"/>
      <c r="CL616" s="27"/>
      <c r="CM616" s="27"/>
      <c r="CN616" s="27"/>
      <c r="CO616" s="27"/>
      <c r="CP616" s="27"/>
      <c r="CQ616" s="27"/>
      <c r="CR616" s="27"/>
      <c r="CS616" s="27"/>
      <c r="CT616" s="27"/>
      <c r="CU616" s="27"/>
      <c r="CV616" s="27"/>
      <c r="CW616" s="27"/>
      <c r="CX616" s="27"/>
      <c r="CY616" s="27"/>
      <c r="CZ616" s="68"/>
      <c r="DB616" s="5"/>
      <c r="DC616"/>
      <c r="DD616"/>
      <c r="DE616" s="86"/>
      <c r="DF616"/>
      <c r="DW616" s="7"/>
      <c r="ED616" s="10">
        <f t="shared" ca="1" si="436"/>
        <v>27</v>
      </c>
    </row>
    <row r="617" spans="1:134" x14ac:dyDescent="0.2">
      <c r="A617" s="79"/>
      <c r="B617" s="28"/>
      <c r="C617" s="41"/>
      <c r="D617" s="40"/>
      <c r="E617" s="41"/>
      <c r="F617" s="40"/>
      <c r="M617" s="151"/>
      <c r="N617" s="151"/>
      <c r="P617" s="153"/>
      <c r="Q617" s="159"/>
      <c r="R617" s="151"/>
      <c r="S617" s="151"/>
      <c r="T617" s="28"/>
      <c r="U617" s="137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  <c r="AQ617" s="40"/>
      <c r="AR617" s="40"/>
      <c r="AS617" s="40"/>
      <c r="AT617" s="40"/>
      <c r="AU617" s="40"/>
      <c r="AV617" s="40"/>
      <c r="AW617" s="40"/>
      <c r="AX617" s="40"/>
      <c r="AY617" s="40"/>
      <c r="AZ617" s="40"/>
      <c r="BA617" s="28"/>
      <c r="BB617" s="28"/>
      <c r="BC617" s="40"/>
      <c r="BD617" s="40"/>
      <c r="BE617" s="40"/>
      <c r="BF617" s="40"/>
      <c r="BG617" s="40"/>
      <c r="BH617" s="40"/>
      <c r="BI617" s="41"/>
      <c r="BJ617" s="41"/>
      <c r="BK617" s="41"/>
      <c r="BL617" s="41"/>
      <c r="BM617" s="41"/>
      <c r="BN617" s="41"/>
      <c r="BO617" s="41"/>
      <c r="BP617" s="41"/>
      <c r="BQ617" s="41"/>
      <c r="BR617" s="40"/>
      <c r="BS617" s="40"/>
      <c r="BT617" s="40"/>
      <c r="BU617" s="41"/>
      <c r="BV617" s="41"/>
      <c r="BW617" s="41"/>
      <c r="BX617" s="41"/>
      <c r="BY617" s="41"/>
      <c r="BZ617" s="41"/>
      <c r="CA617" s="41"/>
      <c r="CB617" s="41"/>
      <c r="CC617" s="41"/>
      <c r="CD617" s="41"/>
      <c r="CE617" s="41"/>
      <c r="CF617" s="41"/>
      <c r="CG617" s="28"/>
      <c r="CH617" s="28"/>
      <c r="CI617" s="41"/>
      <c r="CJ617" s="27"/>
      <c r="CK617" s="27"/>
      <c r="CL617" s="27"/>
      <c r="CM617" s="27"/>
      <c r="CN617" s="27"/>
      <c r="CO617" s="27"/>
      <c r="CP617" s="27"/>
      <c r="CQ617" s="27"/>
      <c r="CR617" s="27"/>
      <c r="CS617" s="27"/>
      <c r="CT617" s="27"/>
      <c r="CU617" s="27"/>
      <c r="CV617" s="27"/>
      <c r="CW617" s="27"/>
      <c r="CX617" s="27"/>
      <c r="CY617" s="27"/>
      <c r="CZ617" s="68"/>
      <c r="DB617" s="5"/>
      <c r="DC617"/>
      <c r="DD617"/>
      <c r="DE617" s="86"/>
      <c r="DF617"/>
      <c r="DW617" s="7"/>
      <c r="ED617" s="10">
        <f t="shared" ca="1" si="436"/>
        <v>24</v>
      </c>
    </row>
    <row r="618" spans="1:134" x14ac:dyDescent="0.2">
      <c r="A618" s="79"/>
      <c r="B618" s="28"/>
      <c r="C618" s="41"/>
      <c r="D618" s="40"/>
      <c r="E618" s="41"/>
      <c r="F618" s="40"/>
      <c r="M618" s="151"/>
      <c r="N618" s="151"/>
      <c r="P618" s="153"/>
      <c r="Q618" s="159"/>
      <c r="R618" s="151"/>
      <c r="S618" s="151"/>
      <c r="T618" s="28"/>
      <c r="U618" s="137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  <c r="AQ618" s="40"/>
      <c r="AR618" s="40"/>
      <c r="AS618" s="40"/>
      <c r="AT618" s="40"/>
      <c r="AU618" s="40"/>
      <c r="AV618" s="40"/>
      <c r="AW618" s="40"/>
      <c r="AX618" s="40"/>
      <c r="AY618" s="40"/>
      <c r="AZ618" s="40"/>
      <c r="BA618" s="28"/>
      <c r="BB618" s="28"/>
      <c r="BC618" s="40"/>
      <c r="BD618" s="40"/>
      <c r="BE618" s="40"/>
      <c r="BF618" s="40"/>
      <c r="BG618" s="40"/>
      <c r="BH618" s="40"/>
      <c r="BI618" s="41"/>
      <c r="BJ618" s="41"/>
      <c r="BK618" s="41"/>
      <c r="BL618" s="41"/>
      <c r="BM618" s="41"/>
      <c r="BN618" s="41"/>
      <c r="BO618" s="41"/>
      <c r="BP618" s="41"/>
      <c r="BQ618" s="41"/>
      <c r="BR618" s="40"/>
      <c r="BS618" s="40"/>
      <c r="BT618" s="40"/>
      <c r="BU618" s="41"/>
      <c r="BV618" s="41"/>
      <c r="BW618" s="41"/>
      <c r="BX618" s="41"/>
      <c r="BY618" s="41"/>
      <c r="BZ618" s="41"/>
      <c r="CA618" s="41"/>
      <c r="CB618" s="41"/>
      <c r="CC618" s="41"/>
      <c r="CD618" s="41"/>
      <c r="CE618" s="41"/>
      <c r="CF618" s="41"/>
      <c r="CG618" s="28"/>
      <c r="CH618" s="28"/>
      <c r="CI618" s="41"/>
      <c r="CJ618" s="27"/>
      <c r="CK618" s="27"/>
      <c r="CL618" s="27"/>
      <c r="CM618" s="27"/>
      <c r="CN618" s="27"/>
      <c r="CO618" s="27"/>
      <c r="CP618" s="27"/>
      <c r="CQ618" s="27"/>
      <c r="CR618" s="27"/>
      <c r="CS618" s="27"/>
      <c r="CT618" s="27"/>
      <c r="CU618" s="27"/>
      <c r="CV618" s="27"/>
      <c r="CW618" s="27"/>
      <c r="CX618" s="27"/>
      <c r="CY618" s="27"/>
      <c r="CZ618" s="68"/>
      <c r="DB618" s="5"/>
      <c r="DC618"/>
      <c r="DD618"/>
      <c r="DE618" s="86"/>
      <c r="DF618"/>
      <c r="DW618" s="7"/>
      <c r="ED618" s="10">
        <f t="shared" ca="1" si="436"/>
        <v>17</v>
      </c>
    </row>
    <row r="619" spans="1:134" x14ac:dyDescent="0.2">
      <c r="A619" s="79"/>
      <c r="B619" s="28"/>
      <c r="C619" s="41"/>
      <c r="D619" s="40"/>
      <c r="E619" s="41"/>
      <c r="F619" s="40"/>
      <c r="M619" s="151"/>
      <c r="N619" s="151"/>
      <c r="P619" s="153"/>
      <c r="Q619" s="159"/>
      <c r="R619" s="151"/>
      <c r="S619" s="151"/>
      <c r="T619" s="28"/>
      <c r="U619" s="137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  <c r="AQ619" s="40"/>
      <c r="AR619" s="40"/>
      <c r="AS619" s="40"/>
      <c r="AT619" s="40"/>
      <c r="AU619" s="40"/>
      <c r="AV619" s="40"/>
      <c r="AW619" s="40"/>
      <c r="AX619" s="40"/>
      <c r="AY619" s="40"/>
      <c r="AZ619" s="40"/>
      <c r="BA619" s="28"/>
      <c r="BB619" s="28"/>
      <c r="BC619" s="40"/>
      <c r="BD619" s="40"/>
      <c r="BE619" s="40"/>
      <c r="BF619" s="40"/>
      <c r="BG619" s="40"/>
      <c r="BH619" s="40"/>
      <c r="BI619" s="41"/>
      <c r="BJ619" s="41"/>
      <c r="BK619" s="41"/>
      <c r="BL619" s="41"/>
      <c r="BM619" s="41"/>
      <c r="BN619" s="41"/>
      <c r="BO619" s="41"/>
      <c r="BP619" s="41"/>
      <c r="BQ619" s="41"/>
      <c r="BR619" s="40"/>
      <c r="BS619" s="40"/>
      <c r="BT619" s="40"/>
      <c r="BU619" s="41"/>
      <c r="BV619" s="41"/>
      <c r="BW619" s="41"/>
      <c r="BX619" s="41"/>
      <c r="BY619" s="41"/>
      <c r="BZ619" s="41"/>
      <c r="CA619" s="41"/>
      <c r="CB619" s="41"/>
      <c r="CC619" s="41"/>
      <c r="CD619" s="41"/>
      <c r="CE619" s="41"/>
      <c r="CF619" s="41"/>
      <c r="CG619" s="28"/>
      <c r="CH619" s="28"/>
      <c r="CI619" s="41"/>
      <c r="CJ619" s="27"/>
      <c r="CK619" s="27"/>
      <c r="CL619" s="27"/>
      <c r="CM619" s="27"/>
      <c r="CN619" s="27"/>
      <c r="CO619" s="27"/>
      <c r="CP619" s="27"/>
      <c r="CQ619" s="27"/>
      <c r="CR619" s="27"/>
      <c r="CS619" s="27"/>
      <c r="CT619" s="27"/>
      <c r="CU619" s="27"/>
      <c r="CV619" s="27"/>
      <c r="CW619" s="27"/>
      <c r="CX619" s="27"/>
      <c r="CY619" s="27"/>
      <c r="CZ619" s="68"/>
      <c r="DB619" s="5"/>
      <c r="DC619"/>
      <c r="DD619"/>
      <c r="DE619" s="86"/>
      <c r="DF619"/>
      <c r="DW619" s="7"/>
      <c r="ED619" s="10">
        <f t="shared" ca="1" si="436"/>
        <v>1</v>
      </c>
    </row>
    <row r="620" spans="1:134" x14ac:dyDescent="0.2">
      <c r="A620" s="79"/>
      <c r="B620" s="28"/>
      <c r="C620" s="41"/>
      <c r="D620" s="40"/>
      <c r="E620" s="41"/>
      <c r="F620" s="40"/>
      <c r="M620" s="151"/>
      <c r="N620" s="151"/>
      <c r="P620" s="153"/>
      <c r="Q620" s="159"/>
      <c r="R620" s="151"/>
      <c r="S620" s="151"/>
      <c r="T620" s="28"/>
      <c r="U620" s="137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  <c r="AQ620" s="40"/>
      <c r="AR620" s="40"/>
      <c r="AS620" s="40"/>
      <c r="AT620" s="40"/>
      <c r="AU620" s="40"/>
      <c r="AV620" s="40"/>
      <c r="AW620" s="40"/>
      <c r="AX620" s="40"/>
      <c r="AY620" s="40"/>
      <c r="AZ620" s="40"/>
      <c r="BA620" s="28"/>
      <c r="BB620" s="28"/>
      <c r="BC620" s="40"/>
      <c r="BD620" s="40"/>
      <c r="BE620" s="40"/>
      <c r="BF620" s="40"/>
      <c r="BG620" s="40"/>
      <c r="BH620" s="40"/>
      <c r="BI620" s="41"/>
      <c r="BJ620" s="41"/>
      <c r="BK620" s="41"/>
      <c r="BL620" s="41"/>
      <c r="BM620" s="41"/>
      <c r="BN620" s="41"/>
      <c r="BO620" s="41"/>
      <c r="BP620" s="41"/>
      <c r="BQ620" s="41"/>
      <c r="BR620" s="40"/>
      <c r="BS620" s="40"/>
      <c r="BT620" s="40"/>
      <c r="BU620" s="41"/>
      <c r="BV620" s="41"/>
      <c r="BW620" s="41"/>
      <c r="BX620" s="41"/>
      <c r="BY620" s="41"/>
      <c r="BZ620" s="41"/>
      <c r="CA620" s="41"/>
      <c r="CB620" s="41"/>
      <c r="CC620" s="41"/>
      <c r="CD620" s="41"/>
      <c r="CE620" s="41"/>
      <c r="CF620" s="41"/>
      <c r="CG620" s="28"/>
      <c r="CH620" s="28"/>
      <c r="CI620" s="41"/>
      <c r="CJ620" s="27"/>
      <c r="CK620" s="27"/>
      <c r="CL620" s="27"/>
      <c r="CM620" s="27"/>
      <c r="CN620" s="27"/>
      <c r="CO620" s="27"/>
      <c r="CP620" s="27"/>
      <c r="CQ620" s="27"/>
      <c r="CR620" s="27"/>
      <c r="CS620" s="27"/>
      <c r="CT620" s="27"/>
      <c r="CU620" s="27"/>
      <c r="CV620" s="27"/>
      <c r="CW620" s="27"/>
      <c r="CX620" s="27"/>
      <c r="CY620" s="27"/>
      <c r="CZ620" s="68"/>
      <c r="DB620" s="5"/>
      <c r="DC620"/>
      <c r="DD620"/>
      <c r="DE620" s="86"/>
      <c r="DF620"/>
      <c r="DW620" s="7"/>
      <c r="ED620" s="10">
        <f t="shared" ca="1" si="436"/>
        <v>36</v>
      </c>
    </row>
    <row r="621" spans="1:134" x14ac:dyDescent="0.2">
      <c r="A621" s="79"/>
      <c r="B621" s="28"/>
      <c r="C621" s="41"/>
      <c r="D621" s="40"/>
      <c r="E621" s="41"/>
      <c r="F621" s="40"/>
      <c r="M621" s="151"/>
      <c r="N621" s="151"/>
      <c r="P621" s="153"/>
      <c r="Q621" s="159"/>
      <c r="R621" s="151"/>
      <c r="S621" s="151"/>
      <c r="T621" s="28"/>
      <c r="U621" s="137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  <c r="AQ621" s="40"/>
      <c r="AR621" s="40"/>
      <c r="AS621" s="40"/>
      <c r="AT621" s="40"/>
      <c r="AU621" s="40"/>
      <c r="AV621" s="40"/>
      <c r="AW621" s="40"/>
      <c r="AX621" s="40"/>
      <c r="AY621" s="40"/>
      <c r="AZ621" s="40"/>
      <c r="BA621" s="28"/>
      <c r="BB621" s="28"/>
      <c r="BC621" s="40"/>
      <c r="BD621" s="40"/>
      <c r="BE621" s="40"/>
      <c r="BF621" s="40"/>
      <c r="BG621" s="40"/>
      <c r="BH621" s="40"/>
      <c r="BI621" s="41"/>
      <c r="BJ621" s="41"/>
      <c r="BK621" s="41"/>
      <c r="BL621" s="41"/>
      <c r="BM621" s="41"/>
      <c r="BN621" s="41"/>
      <c r="BO621" s="41"/>
      <c r="BP621" s="41"/>
      <c r="BQ621" s="41"/>
      <c r="BR621" s="40"/>
      <c r="BS621" s="40"/>
      <c r="BT621" s="40"/>
      <c r="BU621" s="41"/>
      <c r="BV621" s="41"/>
      <c r="BW621" s="41"/>
      <c r="BX621" s="41"/>
      <c r="BY621" s="41"/>
      <c r="BZ621" s="41"/>
      <c r="CA621" s="41"/>
      <c r="CB621" s="41"/>
      <c r="CC621" s="41"/>
      <c r="CD621" s="41"/>
      <c r="CE621" s="41"/>
      <c r="CF621" s="41"/>
      <c r="CG621" s="28"/>
      <c r="CH621" s="28"/>
      <c r="CI621" s="41"/>
      <c r="CJ621" s="27"/>
      <c r="CK621" s="27"/>
      <c r="CL621" s="27"/>
      <c r="CM621" s="27"/>
      <c r="CN621" s="27"/>
      <c r="CO621" s="27"/>
      <c r="CP621" s="27"/>
      <c r="CQ621" s="27"/>
      <c r="CR621" s="27"/>
      <c r="CS621" s="27"/>
      <c r="CT621" s="27"/>
      <c r="CU621" s="27"/>
      <c r="CV621" s="27"/>
      <c r="CW621" s="27"/>
      <c r="CX621" s="27"/>
      <c r="CY621" s="27"/>
      <c r="CZ621" s="68"/>
      <c r="DB621" s="5"/>
      <c r="DC621"/>
      <c r="DD621"/>
      <c r="DE621" s="86"/>
      <c r="DF621"/>
      <c r="DW621" s="7"/>
      <c r="ED621" s="10">
        <f t="shared" ca="1" si="436"/>
        <v>11</v>
      </c>
    </row>
    <row r="622" spans="1:134" x14ac:dyDescent="0.2">
      <c r="A622" s="79"/>
      <c r="B622" s="28"/>
      <c r="C622" s="41"/>
      <c r="D622" s="40"/>
      <c r="E622" s="41"/>
      <c r="F622" s="40"/>
      <c r="M622" s="151"/>
      <c r="N622" s="151"/>
      <c r="P622" s="153"/>
      <c r="Q622" s="159"/>
      <c r="R622" s="151"/>
      <c r="S622" s="151"/>
      <c r="T622" s="28"/>
      <c r="U622" s="137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  <c r="AQ622" s="40"/>
      <c r="AR622" s="40"/>
      <c r="AS622" s="40"/>
      <c r="AT622" s="40"/>
      <c r="AU622" s="40"/>
      <c r="AV622" s="40"/>
      <c r="AW622" s="40"/>
      <c r="AX622" s="40"/>
      <c r="AY622" s="40"/>
      <c r="AZ622" s="40"/>
      <c r="BA622" s="28"/>
      <c r="BB622" s="28"/>
      <c r="BC622" s="40"/>
      <c r="BD622" s="40"/>
      <c r="BE622" s="40"/>
      <c r="BF622" s="40"/>
      <c r="BG622" s="40"/>
      <c r="BH622" s="40"/>
      <c r="BI622" s="40"/>
      <c r="BJ622" s="40"/>
      <c r="BK622" s="40"/>
      <c r="BL622" s="40"/>
      <c r="BM622" s="40"/>
      <c r="BN622" s="40"/>
      <c r="BO622" s="40"/>
      <c r="BP622" s="40"/>
      <c r="BQ622" s="40"/>
      <c r="BR622" s="40"/>
      <c r="BS622" s="40"/>
      <c r="BT622" s="40"/>
      <c r="BU622" s="40"/>
      <c r="BV622" s="40"/>
      <c r="BW622" s="40"/>
      <c r="BX622" s="40"/>
      <c r="BY622" s="40"/>
      <c r="BZ622" s="40"/>
      <c r="CA622" s="40"/>
      <c r="CB622" s="40"/>
      <c r="CC622" s="40"/>
      <c r="CD622" s="40"/>
      <c r="CE622" s="40"/>
      <c r="CF622" s="40"/>
      <c r="CG622" s="28"/>
      <c r="CH622" s="28"/>
      <c r="CI622" s="41"/>
      <c r="CJ622" s="27"/>
      <c r="CK622" s="27"/>
      <c r="CL622" s="27"/>
      <c r="CM622" s="27"/>
      <c r="CN622" s="27"/>
      <c r="CO622" s="27"/>
      <c r="CP622" s="27"/>
      <c r="CQ622" s="27"/>
      <c r="CR622" s="27"/>
      <c r="CS622" s="27"/>
      <c r="CT622" s="27"/>
      <c r="CU622" s="27"/>
      <c r="CV622" s="27"/>
      <c r="CW622" s="27"/>
      <c r="CX622" s="27"/>
      <c r="CY622" s="27"/>
      <c r="CZ622" s="68"/>
      <c r="DB622" s="5"/>
      <c r="DC622"/>
      <c r="DD622"/>
      <c r="DE622" s="86"/>
      <c r="DF622"/>
      <c r="DW622" s="7"/>
      <c r="ED622" s="10">
        <f t="shared" ca="1" si="436"/>
        <v>27</v>
      </c>
    </row>
    <row r="623" spans="1:134" x14ac:dyDescent="0.2">
      <c r="A623" s="79"/>
      <c r="B623" s="28"/>
      <c r="C623" s="41"/>
      <c r="D623" s="40"/>
      <c r="E623" s="41"/>
      <c r="F623" s="40"/>
      <c r="M623" s="151"/>
      <c r="N623" s="151"/>
      <c r="P623" s="153"/>
      <c r="Q623" s="159"/>
      <c r="R623" s="151"/>
      <c r="S623" s="151"/>
      <c r="T623" s="28"/>
      <c r="U623" s="137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  <c r="AQ623" s="40"/>
      <c r="AR623" s="40"/>
      <c r="AS623" s="40"/>
      <c r="AT623" s="40"/>
      <c r="AU623" s="40"/>
      <c r="AV623" s="40"/>
      <c r="AW623" s="40"/>
      <c r="AX623" s="40"/>
      <c r="AY623" s="40"/>
      <c r="AZ623" s="40"/>
      <c r="BA623" s="28"/>
      <c r="BB623" s="28"/>
      <c r="BC623" s="40"/>
      <c r="BD623" s="40"/>
      <c r="BE623" s="40"/>
      <c r="BF623" s="40"/>
      <c r="BG623" s="40"/>
      <c r="BH623" s="40"/>
      <c r="BI623" s="40"/>
      <c r="BJ623" s="40"/>
      <c r="BK623" s="40"/>
      <c r="BL623" s="40"/>
      <c r="BM623" s="40"/>
      <c r="BN623" s="40"/>
      <c r="BO623" s="40"/>
      <c r="BP623" s="40"/>
      <c r="BQ623" s="40"/>
      <c r="BR623" s="40"/>
      <c r="BS623" s="40"/>
      <c r="BT623" s="40"/>
      <c r="BU623" s="40"/>
      <c r="BV623" s="40"/>
      <c r="BW623" s="40"/>
      <c r="BX623" s="40"/>
      <c r="BY623" s="40"/>
      <c r="BZ623" s="40"/>
      <c r="CA623" s="40"/>
      <c r="CB623" s="40"/>
      <c r="CC623" s="40"/>
      <c r="CD623" s="40"/>
      <c r="CE623" s="40"/>
      <c r="CF623" s="40"/>
      <c r="CG623" s="28"/>
      <c r="CH623" s="28"/>
      <c r="CI623" s="41"/>
      <c r="CJ623" s="27"/>
      <c r="CK623" s="27"/>
      <c r="CL623" s="27"/>
      <c r="CM623" s="27"/>
      <c r="CN623" s="27"/>
      <c r="CO623" s="27"/>
      <c r="CP623" s="27"/>
      <c r="CQ623" s="27"/>
      <c r="CR623" s="27"/>
      <c r="CS623" s="27"/>
      <c r="CT623" s="27"/>
      <c r="CU623" s="27"/>
      <c r="CV623" s="27"/>
      <c r="CW623" s="27"/>
      <c r="CX623" s="27"/>
      <c r="CY623" s="27"/>
      <c r="CZ623" s="68"/>
      <c r="DB623" s="5"/>
      <c r="DC623"/>
      <c r="DD623"/>
      <c r="DE623" s="86"/>
      <c r="DF623"/>
      <c r="DW623" s="7"/>
      <c r="ED623" s="10">
        <f t="shared" ca="1" si="436"/>
        <v>29</v>
      </c>
    </row>
    <row r="624" spans="1:134" x14ac:dyDescent="0.2">
      <c r="A624" s="79"/>
      <c r="B624" s="28"/>
      <c r="C624" s="41"/>
      <c r="D624" s="40"/>
      <c r="E624" s="41"/>
      <c r="F624" s="40"/>
      <c r="M624" s="151"/>
      <c r="N624" s="151"/>
      <c r="P624" s="153"/>
      <c r="Q624" s="159"/>
      <c r="R624" s="151"/>
      <c r="S624" s="151"/>
      <c r="T624" s="28"/>
      <c r="U624" s="137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  <c r="AQ624" s="40"/>
      <c r="AR624" s="40"/>
      <c r="AS624" s="40"/>
      <c r="AT624" s="40"/>
      <c r="AU624" s="40"/>
      <c r="AV624" s="40"/>
      <c r="AW624" s="40"/>
      <c r="AX624" s="40"/>
      <c r="AY624" s="40"/>
      <c r="AZ624" s="40"/>
      <c r="BA624" s="28"/>
      <c r="BB624" s="28"/>
      <c r="BC624" s="40"/>
      <c r="BD624" s="40"/>
      <c r="BE624" s="40"/>
      <c r="BF624" s="40"/>
      <c r="BG624" s="40"/>
      <c r="BH624" s="40"/>
      <c r="BI624" s="40"/>
      <c r="BJ624" s="40"/>
      <c r="BK624" s="40"/>
      <c r="BL624" s="40"/>
      <c r="BM624" s="40"/>
      <c r="BN624" s="40"/>
      <c r="BO624" s="40"/>
      <c r="BP624" s="40"/>
      <c r="BQ624" s="40"/>
      <c r="BR624" s="40"/>
      <c r="BS624" s="40"/>
      <c r="BT624" s="40"/>
      <c r="BU624" s="40"/>
      <c r="BV624" s="40"/>
      <c r="BW624" s="40"/>
      <c r="BX624" s="40"/>
      <c r="BY624" s="40"/>
      <c r="BZ624" s="40"/>
      <c r="CA624" s="40"/>
      <c r="CB624" s="40"/>
      <c r="CC624" s="40"/>
      <c r="CD624" s="40"/>
      <c r="CE624" s="40"/>
      <c r="CF624" s="40"/>
      <c r="CG624" s="28"/>
      <c r="CH624" s="28"/>
      <c r="CI624" s="41"/>
      <c r="CJ624" s="27"/>
      <c r="CK624" s="27"/>
      <c r="CL624" s="27"/>
      <c r="CM624" s="27"/>
      <c r="CN624" s="27"/>
      <c r="CO624" s="27"/>
      <c r="CP624" s="27"/>
      <c r="CQ624" s="27"/>
      <c r="CR624" s="27"/>
      <c r="CS624" s="27"/>
      <c r="CT624" s="27"/>
      <c r="CU624" s="27"/>
      <c r="CV624" s="27"/>
      <c r="CW624" s="27"/>
      <c r="CX624" s="27"/>
      <c r="CY624" s="27"/>
      <c r="CZ624" s="68"/>
      <c r="DB624" s="5"/>
      <c r="DC624"/>
      <c r="DD624"/>
      <c r="DE624" s="86"/>
      <c r="DF624"/>
      <c r="DW624" s="7"/>
      <c r="ED624" s="10">
        <f t="shared" ca="1" si="436"/>
        <v>20</v>
      </c>
    </row>
    <row r="625" spans="1:134" x14ac:dyDescent="0.2">
      <c r="A625" s="79"/>
      <c r="B625" s="28"/>
      <c r="C625" s="41"/>
      <c r="D625" s="40"/>
      <c r="E625" s="41"/>
      <c r="F625" s="40"/>
      <c r="M625" s="151"/>
      <c r="N625" s="151"/>
      <c r="P625" s="153"/>
      <c r="Q625" s="159"/>
      <c r="R625" s="151"/>
      <c r="S625" s="151"/>
      <c r="T625" s="28"/>
      <c r="U625" s="137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  <c r="AQ625" s="40"/>
      <c r="AR625" s="40"/>
      <c r="AS625" s="40"/>
      <c r="AT625" s="40"/>
      <c r="AU625" s="40"/>
      <c r="AV625" s="40"/>
      <c r="AW625" s="40"/>
      <c r="AX625" s="40"/>
      <c r="AY625" s="40"/>
      <c r="AZ625" s="40"/>
      <c r="BA625" s="28"/>
      <c r="BB625" s="28"/>
      <c r="BC625" s="40"/>
      <c r="BD625" s="40"/>
      <c r="BE625" s="40"/>
      <c r="BF625" s="40"/>
      <c r="BG625" s="40"/>
      <c r="BH625" s="40"/>
      <c r="BI625" s="40"/>
      <c r="BJ625" s="40"/>
      <c r="BK625" s="40"/>
      <c r="BL625" s="40"/>
      <c r="BM625" s="40"/>
      <c r="BN625" s="40"/>
      <c r="BO625" s="40"/>
      <c r="BP625" s="40"/>
      <c r="BQ625" s="40"/>
      <c r="BR625" s="40"/>
      <c r="BS625" s="40"/>
      <c r="BT625" s="40"/>
      <c r="BU625" s="40"/>
      <c r="BV625" s="40"/>
      <c r="BW625" s="40"/>
      <c r="BX625" s="40"/>
      <c r="BY625" s="40"/>
      <c r="BZ625" s="40"/>
      <c r="CA625" s="40"/>
      <c r="CB625" s="40"/>
      <c r="CC625" s="40"/>
      <c r="CD625" s="40"/>
      <c r="CE625" s="40"/>
      <c r="CF625" s="40"/>
      <c r="CG625" s="28"/>
      <c r="CH625" s="28"/>
      <c r="CI625" s="41"/>
      <c r="CJ625" s="27"/>
      <c r="CK625" s="27"/>
      <c r="CL625" s="27"/>
      <c r="CM625" s="27"/>
      <c r="CN625" s="27"/>
      <c r="CO625" s="27"/>
      <c r="CP625" s="27"/>
      <c r="CQ625" s="27"/>
      <c r="CR625" s="27"/>
      <c r="CS625" s="27"/>
      <c r="CT625" s="27"/>
      <c r="CU625" s="27"/>
      <c r="CV625" s="27"/>
      <c r="CW625" s="27"/>
      <c r="CX625" s="27"/>
      <c r="CY625" s="27"/>
      <c r="CZ625" s="68"/>
      <c r="DB625" s="5"/>
      <c r="DC625"/>
      <c r="DD625"/>
      <c r="DE625" s="86"/>
      <c r="DF625"/>
      <c r="DW625" s="7"/>
      <c r="ED625" s="10">
        <f t="shared" ca="1" si="436"/>
        <v>32</v>
      </c>
    </row>
    <row r="626" spans="1:134" x14ac:dyDescent="0.2">
      <c r="A626" s="79"/>
      <c r="B626" s="28"/>
      <c r="C626" s="41"/>
      <c r="D626" s="40"/>
      <c r="E626" s="41"/>
      <c r="F626" s="40"/>
      <c r="M626" s="151"/>
      <c r="N626" s="151"/>
      <c r="P626" s="153"/>
      <c r="Q626" s="159"/>
      <c r="R626" s="151"/>
      <c r="S626" s="151"/>
      <c r="T626" s="28"/>
      <c r="U626" s="137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  <c r="AQ626" s="40"/>
      <c r="AR626" s="40"/>
      <c r="AS626" s="40"/>
      <c r="AT626" s="40"/>
      <c r="AU626" s="40"/>
      <c r="AV626" s="40"/>
      <c r="AW626" s="40"/>
      <c r="AX626" s="40"/>
      <c r="AY626" s="40"/>
      <c r="AZ626" s="40"/>
      <c r="BA626" s="28"/>
      <c r="BB626" s="28"/>
      <c r="BC626" s="40"/>
      <c r="BD626" s="40"/>
      <c r="BE626" s="40"/>
      <c r="BF626" s="40"/>
      <c r="BG626" s="40"/>
      <c r="BH626" s="40"/>
      <c r="BI626" s="40"/>
      <c r="BJ626" s="40"/>
      <c r="BK626" s="40"/>
      <c r="BL626" s="40"/>
      <c r="BM626" s="40"/>
      <c r="BN626" s="40"/>
      <c r="BO626" s="40"/>
      <c r="BP626" s="40"/>
      <c r="BQ626" s="40"/>
      <c r="BR626" s="40"/>
      <c r="BS626" s="40"/>
      <c r="BT626" s="40"/>
      <c r="BU626" s="40"/>
      <c r="BV626" s="40"/>
      <c r="BW626" s="40"/>
      <c r="BX626" s="40"/>
      <c r="BY626" s="40"/>
      <c r="BZ626" s="40"/>
      <c r="CA626" s="40"/>
      <c r="CB626" s="40"/>
      <c r="CC626" s="40"/>
      <c r="CD626" s="40"/>
      <c r="CE626" s="40"/>
      <c r="CF626" s="40"/>
      <c r="CG626" s="28"/>
      <c r="CH626" s="28"/>
      <c r="CI626" s="41"/>
      <c r="CJ626" s="27"/>
      <c r="CK626" s="27"/>
      <c r="CL626" s="27"/>
      <c r="CM626" s="27"/>
      <c r="CN626" s="27"/>
      <c r="CO626" s="27"/>
      <c r="CP626" s="27"/>
      <c r="CQ626" s="27"/>
      <c r="CR626" s="27"/>
      <c r="CS626" s="27"/>
      <c r="CT626" s="27"/>
      <c r="CU626" s="27"/>
      <c r="CV626" s="27"/>
      <c r="CW626" s="27"/>
      <c r="CX626" s="27"/>
      <c r="CY626" s="27"/>
      <c r="CZ626" s="68"/>
      <c r="DB626" s="5"/>
      <c r="DC626"/>
      <c r="DD626"/>
      <c r="DE626" s="86"/>
      <c r="DF626"/>
      <c r="DW626" s="7"/>
      <c r="ED626" s="10">
        <f t="shared" ca="1" si="436"/>
        <v>20</v>
      </c>
    </row>
    <row r="627" spans="1:134" x14ac:dyDescent="0.2">
      <c r="A627" s="79"/>
      <c r="B627" s="28"/>
      <c r="C627" s="41"/>
      <c r="D627" s="40"/>
      <c r="E627" s="41"/>
      <c r="F627" s="40"/>
      <c r="M627" s="151"/>
      <c r="N627" s="151"/>
      <c r="P627" s="153"/>
      <c r="Q627" s="159"/>
      <c r="R627" s="151"/>
      <c r="S627" s="151"/>
      <c r="T627" s="28"/>
      <c r="U627" s="137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  <c r="AQ627" s="40"/>
      <c r="AR627" s="40"/>
      <c r="AS627" s="40"/>
      <c r="AT627" s="40"/>
      <c r="AU627" s="40"/>
      <c r="AV627" s="40"/>
      <c r="AW627" s="40"/>
      <c r="AX627" s="40"/>
      <c r="AY627" s="40"/>
      <c r="AZ627" s="40"/>
      <c r="BA627" s="28"/>
      <c r="BB627" s="28"/>
      <c r="BC627" s="40"/>
      <c r="BD627" s="40"/>
      <c r="BE627" s="40"/>
      <c r="BF627" s="40"/>
      <c r="BG627" s="40"/>
      <c r="BH627" s="40"/>
      <c r="BI627" s="40"/>
      <c r="BJ627" s="40"/>
      <c r="BK627" s="40"/>
      <c r="BL627" s="40"/>
      <c r="BM627" s="40"/>
      <c r="BN627" s="40"/>
      <c r="BO627" s="40"/>
      <c r="BP627" s="40"/>
      <c r="BQ627" s="40"/>
      <c r="BR627" s="40"/>
      <c r="BS627" s="40"/>
      <c r="BT627" s="40"/>
      <c r="BU627" s="40"/>
      <c r="BV627" s="40"/>
      <c r="BW627" s="40"/>
      <c r="BX627" s="40"/>
      <c r="BY627" s="40"/>
      <c r="BZ627" s="40"/>
      <c r="CA627" s="40"/>
      <c r="CB627" s="40"/>
      <c r="CC627" s="40"/>
      <c r="CD627" s="40"/>
      <c r="CE627" s="40"/>
      <c r="CF627" s="40"/>
      <c r="CG627" s="28"/>
      <c r="CH627" s="28"/>
      <c r="CI627" s="41"/>
      <c r="CJ627" s="27"/>
      <c r="CK627" s="27"/>
      <c r="CL627" s="27"/>
      <c r="CM627" s="27"/>
      <c r="CN627" s="27"/>
      <c r="CO627" s="27"/>
      <c r="CP627" s="27"/>
      <c r="CQ627" s="27"/>
      <c r="CR627" s="27"/>
      <c r="CS627" s="27"/>
      <c r="CT627" s="27"/>
      <c r="CU627" s="27"/>
      <c r="CV627" s="27"/>
      <c r="CW627" s="27"/>
      <c r="CX627" s="27"/>
      <c r="CY627" s="27"/>
      <c r="CZ627" s="68"/>
      <c r="DB627" s="5"/>
      <c r="DC627"/>
      <c r="DD627"/>
      <c r="DE627" s="86"/>
      <c r="DF627"/>
      <c r="DW627" s="7"/>
      <c r="ED627" s="10">
        <f t="shared" ca="1" si="436"/>
        <v>14</v>
      </c>
    </row>
    <row r="628" spans="1:134" x14ac:dyDescent="0.2">
      <c r="A628" s="79"/>
      <c r="B628" s="28"/>
      <c r="C628" s="41"/>
      <c r="D628" s="40"/>
      <c r="E628" s="41"/>
      <c r="F628" s="40"/>
      <c r="M628" s="151"/>
      <c r="N628" s="151"/>
      <c r="P628" s="153"/>
      <c r="Q628" s="159"/>
      <c r="R628" s="151"/>
      <c r="S628" s="151"/>
      <c r="T628" s="28"/>
      <c r="U628" s="137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  <c r="AQ628" s="40"/>
      <c r="AR628" s="40"/>
      <c r="AS628" s="40"/>
      <c r="AT628" s="40"/>
      <c r="AU628" s="40"/>
      <c r="AV628" s="40"/>
      <c r="AW628" s="40"/>
      <c r="AX628" s="40"/>
      <c r="AY628" s="40"/>
      <c r="AZ628" s="40"/>
      <c r="BA628" s="28"/>
      <c r="BB628" s="28"/>
      <c r="BC628" s="40"/>
      <c r="BD628" s="40"/>
      <c r="BE628" s="40"/>
      <c r="BF628" s="40"/>
      <c r="BG628" s="40"/>
      <c r="BH628" s="40"/>
      <c r="BI628" s="40"/>
      <c r="BJ628" s="40"/>
      <c r="BK628" s="40"/>
      <c r="BL628" s="40"/>
      <c r="BM628" s="40"/>
      <c r="BN628" s="40"/>
      <c r="BO628" s="40"/>
      <c r="BP628" s="40"/>
      <c r="BQ628" s="40"/>
      <c r="BR628" s="40"/>
      <c r="BS628" s="40"/>
      <c r="BT628" s="40"/>
      <c r="BU628" s="40"/>
      <c r="BV628" s="40"/>
      <c r="BW628" s="40"/>
      <c r="BX628" s="40"/>
      <c r="BY628" s="40"/>
      <c r="BZ628" s="40"/>
      <c r="CA628" s="40"/>
      <c r="CB628" s="40"/>
      <c r="CC628" s="40"/>
      <c r="CD628" s="40"/>
      <c r="CE628" s="40"/>
      <c r="CF628" s="40"/>
      <c r="CG628" s="28"/>
      <c r="CH628" s="28"/>
      <c r="CI628" s="41"/>
      <c r="CJ628" s="27"/>
      <c r="CK628" s="27"/>
      <c r="CL628" s="27"/>
      <c r="CM628" s="27"/>
      <c r="CN628" s="27"/>
      <c r="CO628" s="27"/>
      <c r="CP628" s="27"/>
      <c r="CQ628" s="27"/>
      <c r="CR628" s="27"/>
      <c r="CS628" s="27"/>
      <c r="CT628" s="27"/>
      <c r="CU628" s="27"/>
      <c r="CV628" s="27"/>
      <c r="CW628" s="27"/>
      <c r="CX628" s="27"/>
      <c r="CY628" s="27"/>
      <c r="CZ628" s="68"/>
      <c r="DB628" s="5"/>
      <c r="DC628"/>
      <c r="DD628"/>
      <c r="DE628" s="86"/>
      <c r="DF628"/>
      <c r="DW628" s="7"/>
      <c r="ED628" s="10">
        <f t="shared" ca="1" si="436"/>
        <v>28</v>
      </c>
    </row>
    <row r="629" spans="1:134" x14ac:dyDescent="0.2">
      <c r="A629" s="79"/>
      <c r="B629" s="28"/>
      <c r="C629" s="41"/>
      <c r="D629" s="40"/>
      <c r="E629" s="41"/>
      <c r="F629" s="40"/>
      <c r="M629" s="151"/>
      <c r="N629" s="151"/>
      <c r="P629" s="153"/>
      <c r="Q629" s="159"/>
      <c r="R629" s="151"/>
      <c r="S629" s="151"/>
      <c r="T629" s="28"/>
      <c r="U629" s="137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  <c r="AQ629" s="40"/>
      <c r="AR629" s="40"/>
      <c r="AS629" s="40"/>
      <c r="AT629" s="40"/>
      <c r="AU629" s="40"/>
      <c r="AV629" s="40"/>
      <c r="AW629" s="40"/>
      <c r="AX629" s="40"/>
      <c r="AY629" s="40"/>
      <c r="AZ629" s="40"/>
      <c r="BA629" s="28"/>
      <c r="BB629" s="28"/>
      <c r="BC629" s="40"/>
      <c r="BD629" s="40"/>
      <c r="BE629" s="40"/>
      <c r="BF629" s="40"/>
      <c r="BG629" s="40"/>
      <c r="BH629" s="40"/>
      <c r="BI629" s="40"/>
      <c r="BJ629" s="40"/>
      <c r="BK629" s="40"/>
      <c r="BL629" s="40"/>
      <c r="BM629" s="40"/>
      <c r="BN629" s="40"/>
      <c r="BO629" s="40"/>
      <c r="BP629" s="40"/>
      <c r="BQ629" s="40"/>
      <c r="BR629" s="40"/>
      <c r="BS629" s="40"/>
      <c r="BT629" s="40"/>
      <c r="BU629" s="40"/>
      <c r="BV629" s="40"/>
      <c r="BW629" s="40"/>
      <c r="BX629" s="40"/>
      <c r="BY629" s="40"/>
      <c r="BZ629" s="40"/>
      <c r="CA629" s="40"/>
      <c r="CB629" s="40"/>
      <c r="CC629" s="40"/>
      <c r="CD629" s="40"/>
      <c r="CE629" s="40"/>
      <c r="CF629" s="40"/>
      <c r="CG629" s="28"/>
      <c r="CH629" s="28"/>
      <c r="CI629" s="41"/>
      <c r="CJ629" s="27"/>
      <c r="CK629" s="27"/>
      <c r="CL629" s="27"/>
      <c r="CM629" s="27"/>
      <c r="CN629" s="27"/>
      <c r="CO629" s="27"/>
      <c r="CP629" s="27"/>
      <c r="CQ629" s="27"/>
      <c r="CR629" s="27"/>
      <c r="CS629" s="27"/>
      <c r="CT629" s="27"/>
      <c r="CU629" s="27"/>
      <c r="CV629" s="27"/>
      <c r="CW629" s="27"/>
      <c r="CX629" s="27"/>
      <c r="CY629" s="27"/>
      <c r="CZ629" s="68"/>
      <c r="DB629" s="5"/>
      <c r="DC629"/>
      <c r="DD629"/>
      <c r="DE629" s="86"/>
      <c r="DF629"/>
      <c r="DW629" s="7"/>
      <c r="ED629" s="10">
        <f t="shared" ca="1" si="436"/>
        <v>18</v>
      </c>
    </row>
    <row r="630" spans="1:134" x14ac:dyDescent="0.2">
      <c r="A630" s="79"/>
      <c r="B630" s="28"/>
      <c r="C630" s="41"/>
      <c r="D630" s="40"/>
      <c r="E630" s="41"/>
      <c r="F630" s="40"/>
      <c r="M630" s="151"/>
      <c r="N630" s="151"/>
      <c r="P630" s="153"/>
      <c r="Q630" s="159"/>
      <c r="R630" s="151"/>
      <c r="S630" s="151"/>
      <c r="T630" s="28"/>
      <c r="U630" s="137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  <c r="AQ630" s="40"/>
      <c r="AR630" s="40"/>
      <c r="AS630" s="40"/>
      <c r="AT630" s="40"/>
      <c r="AU630" s="40"/>
      <c r="AV630" s="40"/>
      <c r="AW630" s="40"/>
      <c r="AX630" s="40"/>
      <c r="AY630" s="40"/>
      <c r="AZ630" s="40"/>
      <c r="BA630" s="28"/>
      <c r="BB630" s="28"/>
      <c r="BC630" s="40"/>
      <c r="BD630" s="40"/>
      <c r="BE630" s="40"/>
      <c r="BF630" s="40"/>
      <c r="BG630" s="40"/>
      <c r="BH630" s="40"/>
      <c r="BI630" s="40"/>
      <c r="BJ630" s="40"/>
      <c r="BK630" s="40"/>
      <c r="BL630" s="40"/>
      <c r="BM630" s="40"/>
      <c r="BN630" s="40"/>
      <c r="BO630" s="40"/>
      <c r="BP630" s="40"/>
      <c r="BQ630" s="40"/>
      <c r="BR630" s="40"/>
      <c r="BS630" s="40"/>
      <c r="BT630" s="40"/>
      <c r="BU630" s="40"/>
      <c r="BV630" s="40"/>
      <c r="BW630" s="40"/>
      <c r="BX630" s="40"/>
      <c r="BY630" s="40"/>
      <c r="BZ630" s="40"/>
      <c r="CA630" s="40"/>
      <c r="CB630" s="40"/>
      <c r="CC630" s="40"/>
      <c r="CD630" s="40"/>
      <c r="CE630" s="40"/>
      <c r="CF630" s="40"/>
      <c r="CG630" s="28"/>
      <c r="CH630" s="28"/>
      <c r="CI630" s="41"/>
      <c r="CJ630" s="27"/>
      <c r="CK630" s="27"/>
      <c r="CL630" s="27"/>
      <c r="CM630" s="27"/>
      <c r="CN630" s="27"/>
      <c r="CO630" s="27"/>
      <c r="CP630" s="27"/>
      <c r="CQ630" s="27"/>
      <c r="CR630" s="27"/>
      <c r="CS630" s="27"/>
      <c r="CT630" s="27"/>
      <c r="CU630" s="27"/>
      <c r="CV630" s="27"/>
      <c r="CW630" s="27"/>
      <c r="CX630" s="27"/>
      <c r="CY630" s="27"/>
      <c r="CZ630" s="68"/>
      <c r="DB630" s="5"/>
      <c r="DC630"/>
      <c r="DD630"/>
      <c r="DE630" s="86"/>
      <c r="DF630"/>
      <c r="DW630" s="7"/>
      <c r="ED630" s="10">
        <f t="shared" ca="1" si="436"/>
        <v>14</v>
      </c>
    </row>
    <row r="631" spans="1:134" x14ac:dyDescent="0.2">
      <c r="A631" s="79"/>
      <c r="B631" s="28"/>
      <c r="C631" s="41"/>
      <c r="D631" s="40"/>
      <c r="E631" s="41"/>
      <c r="F631" s="40"/>
      <c r="M631" s="151"/>
      <c r="N631" s="151"/>
      <c r="P631" s="153"/>
      <c r="Q631" s="159"/>
      <c r="R631" s="151"/>
      <c r="S631" s="151"/>
      <c r="T631" s="28"/>
      <c r="U631" s="137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  <c r="AQ631" s="40"/>
      <c r="AR631" s="40"/>
      <c r="AS631" s="40"/>
      <c r="AT631" s="40"/>
      <c r="AU631" s="40"/>
      <c r="AV631" s="40"/>
      <c r="AW631" s="40"/>
      <c r="AX631" s="40"/>
      <c r="AY631" s="40"/>
      <c r="AZ631" s="40"/>
      <c r="BA631" s="28"/>
      <c r="BB631" s="28"/>
      <c r="BC631" s="40"/>
      <c r="BD631" s="40"/>
      <c r="BE631" s="40"/>
      <c r="BF631" s="40"/>
      <c r="BG631" s="40"/>
      <c r="BH631" s="40"/>
      <c r="BI631" s="40"/>
      <c r="BJ631" s="40"/>
      <c r="BK631" s="40"/>
      <c r="BL631" s="40"/>
      <c r="BM631" s="40"/>
      <c r="BN631" s="40"/>
      <c r="BO631" s="40"/>
      <c r="BP631" s="40"/>
      <c r="BQ631" s="40"/>
      <c r="BR631" s="40"/>
      <c r="BS631" s="40"/>
      <c r="BT631" s="40"/>
      <c r="BU631" s="40"/>
      <c r="BV631" s="40"/>
      <c r="BW631" s="40"/>
      <c r="BX631" s="40"/>
      <c r="BY631" s="40"/>
      <c r="BZ631" s="40"/>
      <c r="CA631" s="40"/>
      <c r="CB631" s="40"/>
      <c r="CC631" s="40"/>
      <c r="CD631" s="40"/>
      <c r="CE631" s="40"/>
      <c r="CF631" s="40"/>
      <c r="CG631" s="28"/>
      <c r="CH631" s="28"/>
      <c r="CI631" s="41"/>
      <c r="CJ631" s="27"/>
      <c r="CK631" s="27"/>
      <c r="CL631" s="27"/>
      <c r="CM631" s="27"/>
      <c r="CN631" s="27"/>
      <c r="CO631" s="27"/>
      <c r="CP631" s="27"/>
      <c r="CQ631" s="27"/>
      <c r="CR631" s="27"/>
      <c r="CS631" s="27"/>
      <c r="CT631" s="27"/>
      <c r="CU631" s="27"/>
      <c r="CV631" s="27"/>
      <c r="CW631" s="27"/>
      <c r="CX631" s="27"/>
      <c r="CY631" s="27"/>
      <c r="CZ631" s="68"/>
      <c r="DB631" s="5"/>
      <c r="DC631"/>
      <c r="DD631"/>
      <c r="DE631" s="86"/>
      <c r="DF631"/>
      <c r="DW631" s="7"/>
      <c r="ED631" s="10">
        <f t="shared" ca="1" si="436"/>
        <v>26</v>
      </c>
    </row>
    <row r="632" spans="1:134" x14ac:dyDescent="0.2">
      <c r="A632" s="79"/>
      <c r="B632" s="28"/>
      <c r="C632" s="41"/>
      <c r="D632" s="40"/>
      <c r="E632" s="41"/>
      <c r="F632" s="40"/>
      <c r="M632" s="151"/>
      <c r="N632" s="151"/>
      <c r="P632" s="153"/>
      <c r="Q632" s="159"/>
      <c r="R632" s="151"/>
      <c r="S632" s="151"/>
      <c r="T632" s="28"/>
      <c r="U632" s="137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  <c r="AQ632" s="40"/>
      <c r="AR632" s="40"/>
      <c r="AS632" s="40"/>
      <c r="AT632" s="40"/>
      <c r="AU632" s="40"/>
      <c r="AV632" s="40"/>
      <c r="AW632" s="40"/>
      <c r="AX632" s="40"/>
      <c r="AY632" s="40"/>
      <c r="AZ632" s="40"/>
      <c r="BA632" s="28"/>
      <c r="BB632" s="28"/>
      <c r="BC632" s="40"/>
      <c r="BD632" s="40"/>
      <c r="BE632" s="40"/>
      <c r="BF632" s="40"/>
      <c r="BG632" s="40"/>
      <c r="BH632" s="40"/>
      <c r="BI632" s="40"/>
      <c r="BJ632" s="40"/>
      <c r="BK632" s="40"/>
      <c r="BL632" s="40"/>
      <c r="BM632" s="40"/>
      <c r="BN632" s="40"/>
      <c r="BO632" s="40"/>
      <c r="BP632" s="40"/>
      <c r="BQ632" s="40"/>
      <c r="BR632" s="40"/>
      <c r="BS632" s="40"/>
      <c r="BT632" s="40"/>
      <c r="BU632" s="40"/>
      <c r="BV632" s="40"/>
      <c r="BW632" s="40"/>
      <c r="BX632" s="40"/>
      <c r="BY632" s="40"/>
      <c r="BZ632" s="40"/>
      <c r="CA632" s="40"/>
      <c r="CB632" s="40"/>
      <c r="CC632" s="40"/>
      <c r="CD632" s="40"/>
      <c r="CE632" s="40"/>
      <c r="CF632" s="40"/>
      <c r="CG632" s="28"/>
      <c r="CH632" s="28"/>
      <c r="CI632" s="41"/>
      <c r="CJ632" s="27"/>
      <c r="CK632" s="27"/>
      <c r="CL632" s="27"/>
      <c r="CM632" s="27"/>
      <c r="CN632" s="27"/>
      <c r="CO632" s="27"/>
      <c r="CP632" s="27"/>
      <c r="CQ632" s="27"/>
      <c r="CR632" s="27"/>
      <c r="CS632" s="27"/>
      <c r="CT632" s="27"/>
      <c r="CU632" s="27"/>
      <c r="CV632" s="27"/>
      <c r="CW632" s="27"/>
      <c r="CX632" s="27"/>
      <c r="CY632" s="27"/>
      <c r="CZ632" s="68"/>
      <c r="DB632" s="5"/>
      <c r="DC632"/>
      <c r="DD632"/>
      <c r="DE632" s="86"/>
      <c r="DF632"/>
      <c r="DW632" s="7"/>
      <c r="ED632" s="10">
        <f t="shared" ca="1" si="436"/>
        <v>1</v>
      </c>
    </row>
    <row r="633" spans="1:134" x14ac:dyDescent="0.2">
      <c r="A633" s="79"/>
      <c r="B633" s="28"/>
      <c r="C633" s="41"/>
      <c r="D633" s="40"/>
      <c r="E633" s="41"/>
      <c r="F633" s="40"/>
      <c r="M633" s="151"/>
      <c r="N633" s="151"/>
      <c r="P633" s="153"/>
      <c r="Q633" s="159"/>
      <c r="R633" s="151"/>
      <c r="S633" s="151"/>
      <c r="T633" s="28"/>
      <c r="U633" s="137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  <c r="AQ633" s="40"/>
      <c r="AR633" s="40"/>
      <c r="AS633" s="40"/>
      <c r="AT633" s="40"/>
      <c r="AU633" s="40"/>
      <c r="AV633" s="40"/>
      <c r="AW633" s="40"/>
      <c r="AX633" s="40"/>
      <c r="AY633" s="40"/>
      <c r="AZ633" s="40"/>
      <c r="BA633" s="28"/>
      <c r="BB633" s="28"/>
      <c r="BC633" s="40"/>
      <c r="BD633" s="40"/>
      <c r="BE633" s="40"/>
      <c r="BF633" s="40"/>
      <c r="BG633" s="40"/>
      <c r="BH633" s="40"/>
      <c r="BI633" s="41"/>
      <c r="BJ633" s="41"/>
      <c r="BK633" s="41"/>
      <c r="BL633" s="41"/>
      <c r="BM633" s="41"/>
      <c r="BN633" s="41"/>
      <c r="BO633" s="41"/>
      <c r="BP633" s="41"/>
      <c r="BQ633" s="41"/>
      <c r="BR633" s="40"/>
      <c r="BS633" s="40"/>
      <c r="BT633" s="40"/>
      <c r="BU633" s="41"/>
      <c r="BV633" s="41"/>
      <c r="BW633" s="41"/>
      <c r="BX633" s="41"/>
      <c r="BY633" s="41"/>
      <c r="BZ633" s="41"/>
      <c r="CA633" s="41"/>
      <c r="CB633" s="41"/>
      <c r="CC633" s="41"/>
      <c r="CD633" s="41"/>
      <c r="CE633" s="41"/>
      <c r="CF633" s="41"/>
      <c r="CG633" s="28"/>
      <c r="CH633" s="28"/>
      <c r="CI633" s="41"/>
      <c r="CJ633" s="27"/>
      <c r="CK633" s="27"/>
      <c r="CL633" s="27"/>
      <c r="CM633" s="27"/>
      <c r="CN633" s="27"/>
      <c r="CO633" s="27"/>
      <c r="CP633" s="27"/>
      <c r="CQ633" s="27"/>
      <c r="CR633" s="27"/>
      <c r="CS633" s="27"/>
      <c r="CT633" s="27"/>
      <c r="CU633" s="27"/>
      <c r="CV633" s="27"/>
      <c r="CW633" s="27"/>
      <c r="CX633" s="27"/>
      <c r="CY633" s="27"/>
      <c r="CZ633" s="68"/>
      <c r="DB633" s="5"/>
      <c r="DC633"/>
      <c r="DD633"/>
      <c r="DE633" s="86"/>
      <c r="DF633"/>
      <c r="DW633" s="7"/>
      <c r="ED633" s="10">
        <f t="shared" ca="1" si="436"/>
        <v>35</v>
      </c>
    </row>
    <row r="634" spans="1:134" x14ac:dyDescent="0.2">
      <c r="A634" s="79"/>
      <c r="B634" s="28"/>
      <c r="C634" s="41"/>
      <c r="D634" s="40"/>
      <c r="E634" s="41"/>
      <c r="F634" s="40"/>
      <c r="M634" s="151"/>
      <c r="N634" s="151"/>
      <c r="P634" s="153"/>
      <c r="Q634" s="159"/>
      <c r="R634" s="151"/>
      <c r="S634" s="151"/>
      <c r="T634" s="28"/>
      <c r="U634" s="137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  <c r="AQ634" s="40"/>
      <c r="AR634" s="40"/>
      <c r="AS634" s="40"/>
      <c r="AT634" s="40"/>
      <c r="AU634" s="40"/>
      <c r="AV634" s="40"/>
      <c r="AW634" s="40"/>
      <c r="AX634" s="40"/>
      <c r="AY634" s="40"/>
      <c r="AZ634" s="40"/>
      <c r="BA634" s="28"/>
      <c r="BB634" s="28"/>
      <c r="BC634" s="40"/>
      <c r="BD634" s="40"/>
      <c r="BE634" s="40"/>
      <c r="BF634" s="40"/>
      <c r="BG634" s="40"/>
      <c r="BH634" s="40"/>
      <c r="BI634" s="41"/>
      <c r="BJ634" s="41"/>
      <c r="BK634" s="41"/>
      <c r="BL634" s="41"/>
      <c r="BM634" s="41"/>
      <c r="BN634" s="41"/>
      <c r="BO634" s="41"/>
      <c r="BP634" s="41"/>
      <c r="BQ634" s="41"/>
      <c r="BR634" s="40"/>
      <c r="BS634" s="40"/>
      <c r="BT634" s="40"/>
      <c r="BU634" s="41"/>
      <c r="BV634" s="41"/>
      <c r="BW634" s="41"/>
      <c r="BX634" s="41"/>
      <c r="BY634" s="41"/>
      <c r="BZ634" s="41"/>
      <c r="CA634" s="41"/>
      <c r="CB634" s="41"/>
      <c r="CC634" s="41"/>
      <c r="CD634" s="41"/>
      <c r="CE634" s="41"/>
      <c r="CF634" s="41"/>
      <c r="CG634" s="28"/>
      <c r="CH634" s="28"/>
      <c r="CI634" s="41"/>
      <c r="CJ634" s="27"/>
      <c r="CK634" s="27"/>
      <c r="CL634" s="27"/>
      <c r="CM634" s="27"/>
      <c r="CN634" s="27"/>
      <c r="CO634" s="27"/>
      <c r="CP634" s="27"/>
      <c r="CQ634" s="27"/>
      <c r="CR634" s="27"/>
      <c r="CS634" s="27"/>
      <c r="CT634" s="27"/>
      <c r="CU634" s="27"/>
      <c r="CV634" s="27"/>
      <c r="CW634" s="27"/>
      <c r="CX634" s="27"/>
      <c r="CY634" s="27"/>
      <c r="CZ634" s="68"/>
      <c r="DB634" s="5"/>
      <c r="DC634"/>
      <c r="DD634"/>
      <c r="DE634" s="86"/>
      <c r="DF634"/>
      <c r="DW634" s="7"/>
      <c r="ED634" s="10">
        <f t="shared" ca="1" si="436"/>
        <v>11</v>
      </c>
    </row>
    <row r="635" spans="1:134" x14ac:dyDescent="0.2">
      <c r="A635" s="79"/>
      <c r="B635" s="28"/>
      <c r="C635" s="41"/>
      <c r="D635" s="40"/>
      <c r="E635" s="41"/>
      <c r="F635" s="40"/>
      <c r="M635" s="151"/>
      <c r="N635" s="151"/>
      <c r="P635" s="153"/>
      <c r="Q635" s="159"/>
      <c r="R635" s="151"/>
      <c r="S635" s="151"/>
      <c r="T635" s="28"/>
      <c r="U635" s="137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  <c r="AQ635" s="40"/>
      <c r="AR635" s="40"/>
      <c r="AS635" s="40"/>
      <c r="AT635" s="40"/>
      <c r="AU635" s="40"/>
      <c r="AV635" s="40"/>
      <c r="AW635" s="40"/>
      <c r="AX635" s="40"/>
      <c r="AY635" s="40"/>
      <c r="AZ635" s="40"/>
      <c r="BA635" s="28"/>
      <c r="BB635" s="28"/>
      <c r="BC635" s="40"/>
      <c r="BD635" s="40"/>
      <c r="BE635" s="40"/>
      <c r="BF635" s="40"/>
      <c r="BG635" s="40"/>
      <c r="BH635" s="40"/>
      <c r="BI635" s="41"/>
      <c r="BJ635" s="41"/>
      <c r="BK635" s="41"/>
      <c r="BL635" s="41"/>
      <c r="BM635" s="41"/>
      <c r="BN635" s="41"/>
      <c r="BO635" s="41"/>
      <c r="BP635" s="41"/>
      <c r="BQ635" s="41"/>
      <c r="BR635" s="40"/>
      <c r="BS635" s="40"/>
      <c r="BT635" s="40"/>
      <c r="BU635" s="41"/>
      <c r="BV635" s="41"/>
      <c r="BW635" s="41"/>
      <c r="BX635" s="41"/>
      <c r="BY635" s="41"/>
      <c r="BZ635" s="41"/>
      <c r="CA635" s="41"/>
      <c r="CB635" s="41"/>
      <c r="CC635" s="41"/>
      <c r="CD635" s="41"/>
      <c r="CE635" s="41"/>
      <c r="CF635" s="41"/>
      <c r="CG635" s="28"/>
      <c r="CH635" s="28"/>
      <c r="CI635" s="41"/>
      <c r="CJ635" s="27"/>
      <c r="CK635" s="27"/>
      <c r="CL635" s="27"/>
      <c r="CM635" s="27"/>
      <c r="CN635" s="27"/>
      <c r="CO635" s="27"/>
      <c r="CP635" s="27"/>
      <c r="CQ635" s="27"/>
      <c r="CR635" s="27"/>
      <c r="CS635" s="27"/>
      <c r="CT635" s="27"/>
      <c r="CU635" s="27"/>
      <c r="CV635" s="27"/>
      <c r="CW635" s="27"/>
      <c r="CX635" s="27"/>
      <c r="CY635" s="27"/>
      <c r="CZ635" s="68"/>
      <c r="DB635" s="5"/>
      <c r="DC635"/>
      <c r="DD635"/>
      <c r="DE635" s="86"/>
      <c r="DF635"/>
      <c r="DW635" s="7"/>
      <c r="ED635" s="10">
        <f t="shared" ca="1" si="436"/>
        <v>18</v>
      </c>
    </row>
    <row r="636" spans="1:134" x14ac:dyDescent="0.2">
      <c r="A636" s="79"/>
      <c r="B636" s="28"/>
      <c r="C636" s="41"/>
      <c r="D636" s="40"/>
      <c r="E636" s="41"/>
      <c r="F636" s="40"/>
      <c r="M636" s="151"/>
      <c r="N636" s="151"/>
      <c r="P636" s="153"/>
      <c r="Q636" s="159"/>
      <c r="R636" s="151"/>
      <c r="S636" s="151"/>
      <c r="T636" s="28"/>
      <c r="U636" s="137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  <c r="AQ636" s="40"/>
      <c r="AR636" s="40"/>
      <c r="AS636" s="40"/>
      <c r="AT636" s="40"/>
      <c r="AU636" s="40"/>
      <c r="AV636" s="40"/>
      <c r="AW636" s="40"/>
      <c r="AX636" s="40"/>
      <c r="AY636" s="40"/>
      <c r="AZ636" s="40"/>
      <c r="BA636" s="28"/>
      <c r="BB636" s="28"/>
      <c r="BC636" s="40"/>
      <c r="BD636" s="40"/>
      <c r="BE636" s="40"/>
      <c r="BF636" s="40"/>
      <c r="BG636" s="40"/>
      <c r="BH636" s="40"/>
      <c r="BI636" s="41"/>
      <c r="BJ636" s="41"/>
      <c r="BK636" s="41"/>
      <c r="BL636" s="41"/>
      <c r="BM636" s="41"/>
      <c r="BN636" s="41"/>
      <c r="BO636" s="41"/>
      <c r="BP636" s="41"/>
      <c r="BQ636" s="41"/>
      <c r="BR636" s="40"/>
      <c r="BS636" s="40"/>
      <c r="BT636" s="40"/>
      <c r="BU636" s="41"/>
      <c r="BV636" s="41"/>
      <c r="BW636" s="41"/>
      <c r="BX636" s="41"/>
      <c r="BY636" s="41"/>
      <c r="BZ636" s="41"/>
      <c r="CA636" s="41"/>
      <c r="CB636" s="41"/>
      <c r="CC636" s="41"/>
      <c r="CD636" s="41"/>
      <c r="CE636" s="41"/>
      <c r="CF636" s="41"/>
      <c r="CG636" s="28"/>
      <c r="CH636" s="28"/>
      <c r="CI636" s="41"/>
      <c r="CJ636" s="27"/>
      <c r="CK636" s="27"/>
      <c r="CL636" s="27"/>
      <c r="CM636" s="27"/>
      <c r="CN636" s="27"/>
      <c r="CO636" s="27"/>
      <c r="CP636" s="27"/>
      <c r="CQ636" s="27"/>
      <c r="CR636" s="27"/>
      <c r="CS636" s="27"/>
      <c r="CT636" s="27"/>
      <c r="CU636" s="27"/>
      <c r="CV636" s="27"/>
      <c r="CW636" s="27"/>
      <c r="CX636" s="27"/>
      <c r="CY636" s="27"/>
      <c r="CZ636" s="68"/>
      <c r="DB636" s="5"/>
      <c r="DC636"/>
      <c r="DD636"/>
      <c r="DE636" s="86"/>
      <c r="DF636"/>
      <c r="DW636" s="7"/>
      <c r="ED636" s="10">
        <f t="shared" ca="1" si="436"/>
        <v>31</v>
      </c>
    </row>
    <row r="637" spans="1:134" x14ac:dyDescent="0.2">
      <c r="A637" s="79"/>
      <c r="B637" s="28"/>
      <c r="C637" s="41"/>
      <c r="D637" s="40"/>
      <c r="E637" s="41"/>
      <c r="F637" s="40"/>
      <c r="M637" s="151"/>
      <c r="N637" s="151"/>
      <c r="P637" s="153"/>
      <c r="Q637" s="159"/>
      <c r="R637" s="151"/>
      <c r="S637" s="151"/>
      <c r="T637" s="28"/>
      <c r="U637" s="137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  <c r="AQ637" s="40"/>
      <c r="AR637" s="40"/>
      <c r="AS637" s="40"/>
      <c r="AT637" s="40"/>
      <c r="AU637" s="40"/>
      <c r="AV637" s="40"/>
      <c r="AW637" s="40"/>
      <c r="AX637" s="40"/>
      <c r="AY637" s="40"/>
      <c r="AZ637" s="40"/>
      <c r="BA637" s="28"/>
      <c r="BB637" s="28"/>
      <c r="BC637" s="40"/>
      <c r="BD637" s="40"/>
      <c r="BE637" s="40"/>
      <c r="BF637" s="40"/>
      <c r="BG637" s="40"/>
      <c r="BH637" s="40"/>
      <c r="BI637" s="41"/>
      <c r="BJ637" s="41"/>
      <c r="BK637" s="41"/>
      <c r="BL637" s="41"/>
      <c r="BM637" s="41"/>
      <c r="BN637" s="41"/>
      <c r="BO637" s="41"/>
      <c r="BP637" s="41"/>
      <c r="BQ637" s="41"/>
      <c r="BR637" s="40"/>
      <c r="BS637" s="40"/>
      <c r="BT637" s="40"/>
      <c r="BU637" s="41"/>
      <c r="BV637" s="41"/>
      <c r="BW637" s="41"/>
      <c r="BX637" s="41"/>
      <c r="BY637" s="41"/>
      <c r="BZ637" s="41"/>
      <c r="CA637" s="41"/>
      <c r="CB637" s="41"/>
      <c r="CC637" s="41"/>
      <c r="CD637" s="41"/>
      <c r="CE637" s="41"/>
      <c r="CF637" s="41"/>
      <c r="CG637" s="28"/>
      <c r="CH637" s="28"/>
      <c r="CI637" s="41"/>
      <c r="CJ637" s="27"/>
      <c r="CK637" s="27"/>
      <c r="CL637" s="27"/>
      <c r="CM637" s="27"/>
      <c r="CN637" s="27"/>
      <c r="CO637" s="27"/>
      <c r="CP637" s="27"/>
      <c r="CQ637" s="27"/>
      <c r="CR637" s="27"/>
      <c r="CS637" s="27"/>
      <c r="CT637" s="27"/>
      <c r="CU637" s="27"/>
      <c r="CV637" s="27"/>
      <c r="CW637" s="27"/>
      <c r="CX637" s="27"/>
      <c r="CY637" s="27"/>
      <c r="CZ637" s="68"/>
      <c r="DB637" s="5"/>
      <c r="DC637"/>
      <c r="DD637"/>
      <c r="DE637" s="86"/>
      <c r="DF637"/>
      <c r="DW637" s="7"/>
      <c r="ED637" s="10">
        <f t="shared" ca="1" si="436"/>
        <v>1</v>
      </c>
    </row>
    <row r="638" spans="1:134" x14ac:dyDescent="0.2">
      <c r="A638" s="79"/>
      <c r="B638" s="28"/>
      <c r="C638" s="41"/>
      <c r="D638" s="40"/>
      <c r="E638" s="41"/>
      <c r="F638" s="40"/>
      <c r="M638" s="151"/>
      <c r="N638" s="151"/>
      <c r="P638" s="153"/>
      <c r="Q638" s="159"/>
      <c r="R638" s="151"/>
      <c r="S638" s="151"/>
      <c r="T638" s="28"/>
      <c r="U638" s="137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40"/>
      <c r="AV638" s="40"/>
      <c r="AW638" s="40"/>
      <c r="AX638" s="40"/>
      <c r="AY638" s="40"/>
      <c r="AZ638" s="40"/>
      <c r="BA638" s="28"/>
      <c r="BB638" s="28"/>
      <c r="BC638" s="40"/>
      <c r="BD638" s="40"/>
      <c r="BE638" s="40"/>
      <c r="BF638" s="40"/>
      <c r="BG638" s="40"/>
      <c r="BH638" s="40"/>
      <c r="BI638" s="40"/>
      <c r="BJ638" s="40"/>
      <c r="BK638" s="40"/>
      <c r="BL638" s="40"/>
      <c r="BM638" s="40"/>
      <c r="BN638" s="40"/>
      <c r="BO638" s="40"/>
      <c r="BP638" s="40"/>
      <c r="BQ638" s="40"/>
      <c r="BR638" s="40"/>
      <c r="BS638" s="40"/>
      <c r="BT638" s="40"/>
      <c r="BU638" s="40"/>
      <c r="BV638" s="40"/>
      <c r="BW638" s="40"/>
      <c r="BX638" s="40"/>
      <c r="BY638" s="40"/>
      <c r="BZ638" s="40"/>
      <c r="CA638" s="40"/>
      <c r="CB638" s="40"/>
      <c r="CC638" s="40"/>
      <c r="CD638" s="40"/>
      <c r="CE638" s="40"/>
      <c r="CF638" s="40"/>
      <c r="CG638" s="28"/>
      <c r="CH638" s="28"/>
      <c r="CI638" s="41"/>
      <c r="CJ638" s="27"/>
      <c r="CK638" s="27"/>
      <c r="CL638" s="27"/>
      <c r="CM638" s="27"/>
      <c r="CN638" s="27"/>
      <c r="CO638" s="27"/>
      <c r="CP638" s="27"/>
      <c r="CQ638" s="27"/>
      <c r="CR638" s="27"/>
      <c r="CS638" s="27"/>
      <c r="CT638" s="27"/>
      <c r="CU638" s="27"/>
      <c r="CV638" s="27"/>
      <c r="CW638" s="27"/>
      <c r="CX638" s="27"/>
      <c r="CY638" s="27"/>
      <c r="CZ638" s="68"/>
      <c r="DB638" s="5"/>
      <c r="DC638"/>
      <c r="DD638"/>
      <c r="DE638" s="86"/>
      <c r="DF638"/>
      <c r="DW638" s="7"/>
      <c r="ED638" s="10">
        <f t="shared" ca="1" si="436"/>
        <v>23</v>
      </c>
    </row>
    <row r="639" spans="1:134" x14ac:dyDescent="0.2">
      <c r="A639" s="79"/>
      <c r="B639" s="28"/>
      <c r="C639" s="41"/>
      <c r="D639" s="40"/>
      <c r="E639" s="41"/>
      <c r="F639" s="40"/>
      <c r="M639" s="151"/>
      <c r="N639" s="151"/>
      <c r="P639" s="153"/>
      <c r="Q639" s="159"/>
      <c r="R639" s="151"/>
      <c r="S639" s="151"/>
      <c r="T639" s="28"/>
      <c r="U639" s="137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  <c r="AQ639" s="40"/>
      <c r="AR639" s="40"/>
      <c r="AS639" s="40"/>
      <c r="AT639" s="40"/>
      <c r="AU639" s="40"/>
      <c r="AV639" s="40"/>
      <c r="AW639" s="40"/>
      <c r="AX639" s="40"/>
      <c r="AY639" s="40"/>
      <c r="AZ639" s="40"/>
      <c r="BA639" s="28"/>
      <c r="BB639" s="28"/>
      <c r="BC639" s="40"/>
      <c r="BD639" s="40"/>
      <c r="BE639" s="40"/>
      <c r="BF639" s="40"/>
      <c r="BG639" s="40"/>
      <c r="BH639" s="40"/>
      <c r="BI639" s="40"/>
      <c r="BJ639" s="40"/>
      <c r="BK639" s="40"/>
      <c r="BL639" s="40"/>
      <c r="BM639" s="40"/>
      <c r="BN639" s="40"/>
      <c r="BO639" s="40"/>
      <c r="BP639" s="40"/>
      <c r="BQ639" s="40"/>
      <c r="BR639" s="40"/>
      <c r="BS639" s="40"/>
      <c r="BT639" s="40"/>
      <c r="BU639" s="40"/>
      <c r="BV639" s="40"/>
      <c r="BW639" s="40"/>
      <c r="BX639" s="40"/>
      <c r="BY639" s="40"/>
      <c r="BZ639" s="40"/>
      <c r="CA639" s="40"/>
      <c r="CB639" s="40"/>
      <c r="CC639" s="40"/>
      <c r="CD639" s="40"/>
      <c r="CE639" s="40"/>
      <c r="CF639" s="40"/>
      <c r="CG639" s="28"/>
      <c r="CH639" s="28"/>
      <c r="CI639" s="41"/>
      <c r="CJ639" s="27"/>
      <c r="CK639" s="27"/>
      <c r="CL639" s="27"/>
      <c r="CM639" s="27"/>
      <c r="CN639" s="27"/>
      <c r="CO639" s="27"/>
      <c r="CP639" s="27"/>
      <c r="CQ639" s="27"/>
      <c r="CR639" s="27"/>
      <c r="CS639" s="27"/>
      <c r="CT639" s="27"/>
      <c r="CU639" s="27"/>
      <c r="CV639" s="27"/>
      <c r="CW639" s="27"/>
      <c r="CX639" s="27"/>
      <c r="CY639" s="27"/>
      <c r="CZ639" s="68"/>
      <c r="DB639" s="5"/>
      <c r="DC639"/>
      <c r="DD639"/>
      <c r="DE639" s="86"/>
      <c r="DF639"/>
      <c r="DW639" s="7"/>
      <c r="ED639" s="10">
        <f t="shared" ca="1" si="436"/>
        <v>7</v>
      </c>
    </row>
    <row r="640" spans="1:134" x14ac:dyDescent="0.2">
      <c r="A640" s="79"/>
      <c r="B640" s="28"/>
      <c r="C640" s="41"/>
      <c r="D640" s="40"/>
      <c r="E640" s="41"/>
      <c r="F640" s="40"/>
      <c r="M640" s="151"/>
      <c r="N640" s="151"/>
      <c r="P640" s="153"/>
      <c r="Q640" s="159"/>
      <c r="R640" s="151"/>
      <c r="S640" s="151"/>
      <c r="T640" s="28"/>
      <c r="U640" s="137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  <c r="AQ640" s="40"/>
      <c r="AR640" s="40"/>
      <c r="AS640" s="40"/>
      <c r="AT640" s="40"/>
      <c r="AU640" s="40"/>
      <c r="AV640" s="40"/>
      <c r="AW640" s="40"/>
      <c r="AX640" s="40"/>
      <c r="AY640" s="40"/>
      <c r="AZ640" s="40"/>
      <c r="BA640" s="28"/>
      <c r="BB640" s="28"/>
      <c r="BC640" s="40"/>
      <c r="BD640" s="40"/>
      <c r="BE640" s="40"/>
      <c r="BF640" s="40"/>
      <c r="BG640" s="40"/>
      <c r="BH640" s="40"/>
      <c r="BI640" s="40"/>
      <c r="BJ640" s="40"/>
      <c r="BK640" s="40"/>
      <c r="BL640" s="40"/>
      <c r="BM640" s="40"/>
      <c r="BN640" s="40"/>
      <c r="BO640" s="40"/>
      <c r="BP640" s="40"/>
      <c r="BQ640" s="40"/>
      <c r="BR640" s="40"/>
      <c r="BS640" s="40"/>
      <c r="BT640" s="40"/>
      <c r="BU640" s="40"/>
      <c r="BV640" s="40"/>
      <c r="BW640" s="40"/>
      <c r="BX640" s="40"/>
      <c r="BY640" s="40"/>
      <c r="BZ640" s="40"/>
      <c r="CA640" s="40"/>
      <c r="CB640" s="40"/>
      <c r="CC640" s="40"/>
      <c r="CD640" s="40"/>
      <c r="CE640" s="40"/>
      <c r="CF640" s="40"/>
      <c r="CG640" s="28"/>
      <c r="CH640" s="28"/>
      <c r="CI640" s="41"/>
      <c r="CJ640" s="27"/>
      <c r="CK640" s="27"/>
      <c r="CL640" s="27"/>
      <c r="CM640" s="27"/>
      <c r="CN640" s="27"/>
      <c r="CO640" s="27"/>
      <c r="CP640" s="27"/>
      <c r="CQ640" s="27"/>
      <c r="CR640" s="27"/>
      <c r="CS640" s="27"/>
      <c r="CT640" s="27"/>
      <c r="CU640" s="27"/>
      <c r="CV640" s="27"/>
      <c r="CW640" s="27"/>
      <c r="CX640" s="27"/>
      <c r="CY640" s="27"/>
      <c r="CZ640" s="68"/>
      <c r="DB640" s="5"/>
      <c r="DC640"/>
      <c r="DD640"/>
      <c r="DE640" s="86"/>
      <c r="DF640"/>
      <c r="DW640" s="7"/>
      <c r="ED640" s="10">
        <f t="shared" ca="1" si="436"/>
        <v>35</v>
      </c>
    </row>
    <row r="641" spans="1:134" x14ac:dyDescent="0.2">
      <c r="A641" s="79"/>
      <c r="B641" s="28"/>
      <c r="C641" s="41"/>
      <c r="D641" s="40"/>
      <c r="E641" s="41"/>
      <c r="F641" s="40"/>
      <c r="M641" s="151"/>
      <c r="N641" s="151"/>
      <c r="P641" s="153"/>
      <c r="Q641" s="159"/>
      <c r="R641" s="151"/>
      <c r="S641" s="151"/>
      <c r="T641" s="28"/>
      <c r="U641" s="137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  <c r="AQ641" s="40"/>
      <c r="AR641" s="40"/>
      <c r="AS641" s="40"/>
      <c r="AT641" s="40"/>
      <c r="AU641" s="40"/>
      <c r="AV641" s="40"/>
      <c r="AW641" s="40"/>
      <c r="AX641" s="40"/>
      <c r="AY641" s="40"/>
      <c r="AZ641" s="40"/>
      <c r="BA641" s="28"/>
      <c r="BB641" s="28"/>
      <c r="BC641" s="40"/>
      <c r="BD641" s="40"/>
      <c r="BE641" s="40"/>
      <c r="BF641" s="40"/>
      <c r="BG641" s="40"/>
      <c r="BH641" s="40"/>
      <c r="BI641" s="40"/>
      <c r="BJ641" s="40"/>
      <c r="BK641" s="40"/>
      <c r="BL641" s="40"/>
      <c r="BM641" s="40"/>
      <c r="BN641" s="40"/>
      <c r="BO641" s="40"/>
      <c r="BP641" s="40"/>
      <c r="BQ641" s="40"/>
      <c r="BR641" s="40"/>
      <c r="BS641" s="40"/>
      <c r="BT641" s="40"/>
      <c r="BU641" s="40"/>
      <c r="BV641" s="40"/>
      <c r="BW641" s="40"/>
      <c r="BX641" s="40"/>
      <c r="BY641" s="40"/>
      <c r="BZ641" s="40"/>
      <c r="CA641" s="40"/>
      <c r="CB641" s="40"/>
      <c r="CC641" s="40"/>
      <c r="CD641" s="40"/>
      <c r="CE641" s="40"/>
      <c r="CF641" s="40"/>
      <c r="CG641" s="28"/>
      <c r="CH641" s="28"/>
      <c r="CI641" s="41"/>
      <c r="CJ641" s="27"/>
      <c r="CK641" s="27"/>
      <c r="CL641" s="27"/>
      <c r="CM641" s="27"/>
      <c r="CN641" s="27"/>
      <c r="CO641" s="27"/>
      <c r="CP641" s="27"/>
      <c r="CQ641" s="27"/>
      <c r="CR641" s="27"/>
      <c r="CS641" s="27"/>
      <c r="CT641" s="27"/>
      <c r="CU641" s="27"/>
      <c r="CV641" s="27"/>
      <c r="CW641" s="27"/>
      <c r="CX641" s="27"/>
      <c r="CY641" s="27"/>
      <c r="CZ641" s="68"/>
      <c r="DF641" s="42"/>
      <c r="DW641" s="7"/>
      <c r="ED641" s="10">
        <f t="shared" ca="1" si="436"/>
        <v>7</v>
      </c>
    </row>
    <row r="642" spans="1:134" x14ac:dyDescent="0.2">
      <c r="A642" s="79"/>
      <c r="B642" s="28"/>
      <c r="C642" s="41"/>
      <c r="D642" s="40"/>
      <c r="E642" s="41"/>
      <c r="F642" s="40"/>
      <c r="M642" s="151"/>
      <c r="N642" s="151"/>
      <c r="P642" s="153"/>
      <c r="Q642" s="159"/>
      <c r="R642" s="151"/>
      <c r="S642" s="151"/>
      <c r="T642" s="28"/>
      <c r="U642" s="137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  <c r="AQ642" s="40"/>
      <c r="AR642" s="40"/>
      <c r="AS642" s="40"/>
      <c r="AT642" s="40"/>
      <c r="AU642" s="40"/>
      <c r="AV642" s="40"/>
      <c r="AW642" s="40"/>
      <c r="AX642" s="40"/>
      <c r="AY642" s="40"/>
      <c r="AZ642" s="40"/>
      <c r="BA642" s="28"/>
      <c r="BB642" s="28"/>
      <c r="BC642" s="40"/>
      <c r="BD642" s="40"/>
      <c r="BE642" s="40"/>
      <c r="BF642" s="40"/>
      <c r="BG642" s="40"/>
      <c r="BH642" s="40"/>
      <c r="BI642" s="40"/>
      <c r="BJ642" s="40"/>
      <c r="BK642" s="40"/>
      <c r="BL642" s="40"/>
      <c r="BM642" s="40"/>
      <c r="BN642" s="40"/>
      <c r="BO642" s="40"/>
      <c r="BP642" s="40"/>
      <c r="BQ642" s="40"/>
      <c r="BR642" s="40"/>
      <c r="BS642" s="40"/>
      <c r="BT642" s="40"/>
      <c r="BU642" s="40"/>
      <c r="BV642" s="40"/>
      <c r="BW642" s="40"/>
      <c r="BX642" s="40"/>
      <c r="BY642" s="40"/>
      <c r="BZ642" s="40"/>
      <c r="CA642" s="40"/>
      <c r="CB642" s="40"/>
      <c r="CC642" s="40"/>
      <c r="CD642" s="40"/>
      <c r="CE642" s="40"/>
      <c r="CF642" s="40"/>
      <c r="CG642" s="28"/>
      <c r="CH642" s="28"/>
      <c r="CI642" s="41"/>
      <c r="CJ642" s="27"/>
      <c r="CK642" s="27"/>
      <c r="CL642" s="27"/>
      <c r="CM642" s="27"/>
      <c r="CN642" s="27"/>
      <c r="CO642" s="27"/>
      <c r="CP642" s="27"/>
      <c r="CQ642" s="27"/>
      <c r="CR642" s="27"/>
      <c r="CS642" s="27"/>
      <c r="CT642" s="27"/>
      <c r="CU642" s="27"/>
      <c r="CV642" s="27"/>
      <c r="CW642" s="27"/>
      <c r="CX642" s="27"/>
      <c r="CY642" s="27"/>
      <c r="CZ642" s="68"/>
      <c r="DF642" s="42"/>
      <c r="DW642" s="7"/>
      <c r="ED642" s="10">
        <f t="shared" ca="1" si="436"/>
        <v>6</v>
      </c>
    </row>
    <row r="643" spans="1:134" x14ac:dyDescent="0.2">
      <c r="A643" s="79"/>
      <c r="B643" s="28"/>
      <c r="C643" s="41"/>
      <c r="D643" s="40"/>
      <c r="E643" s="41"/>
      <c r="F643" s="40"/>
      <c r="M643" s="151"/>
      <c r="N643" s="151"/>
      <c r="P643" s="153"/>
      <c r="Q643" s="159"/>
      <c r="R643" s="151"/>
      <c r="S643" s="151"/>
      <c r="T643" s="28"/>
      <c r="U643" s="137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  <c r="AQ643" s="40"/>
      <c r="AR643" s="40"/>
      <c r="AS643" s="40"/>
      <c r="AT643" s="40"/>
      <c r="AU643" s="40"/>
      <c r="AV643" s="40"/>
      <c r="AW643" s="40"/>
      <c r="AX643" s="40"/>
      <c r="AY643" s="40"/>
      <c r="AZ643" s="40"/>
      <c r="BA643" s="28"/>
      <c r="BB643" s="28"/>
      <c r="BC643" s="40"/>
      <c r="BD643" s="40"/>
      <c r="BE643" s="40"/>
      <c r="BF643" s="40"/>
      <c r="BG643" s="40"/>
      <c r="BH643" s="40"/>
      <c r="BI643" s="40"/>
      <c r="BJ643" s="40"/>
      <c r="BK643" s="40"/>
      <c r="BL643" s="40"/>
      <c r="BM643" s="40"/>
      <c r="BN643" s="40"/>
      <c r="BO643" s="40"/>
      <c r="BP643" s="40"/>
      <c r="BQ643" s="40"/>
      <c r="BR643" s="40"/>
      <c r="BS643" s="40"/>
      <c r="BT643" s="40"/>
      <c r="BU643" s="40"/>
      <c r="BV643" s="40"/>
      <c r="BW643" s="40"/>
      <c r="BX643" s="40"/>
      <c r="BY643" s="40"/>
      <c r="BZ643" s="40"/>
      <c r="CA643" s="40"/>
      <c r="CB643" s="40"/>
      <c r="CC643" s="40"/>
      <c r="CD643" s="40"/>
      <c r="CE643" s="40"/>
      <c r="CF643" s="40"/>
      <c r="CG643" s="28"/>
      <c r="CH643" s="28"/>
      <c r="CI643" s="41"/>
      <c r="CJ643" s="27"/>
      <c r="CK643" s="27"/>
      <c r="CL643" s="27"/>
      <c r="CM643" s="27"/>
      <c r="CN643" s="27"/>
      <c r="CO643" s="27"/>
      <c r="CP643" s="27"/>
      <c r="CQ643" s="27"/>
      <c r="CR643" s="27"/>
      <c r="CS643" s="27"/>
      <c r="CT643" s="27"/>
      <c r="CU643" s="27"/>
      <c r="CV643" s="27"/>
      <c r="CW643" s="27"/>
      <c r="CX643" s="27"/>
      <c r="CY643" s="27"/>
      <c r="CZ643" s="68"/>
      <c r="DF643" s="42"/>
      <c r="DW643" s="7"/>
      <c r="ED643" s="10">
        <f t="shared" ca="1" si="436"/>
        <v>15</v>
      </c>
    </row>
    <row r="644" spans="1:134" x14ac:dyDescent="0.2">
      <c r="A644" s="79"/>
      <c r="B644" s="28"/>
      <c r="C644" s="41"/>
      <c r="D644" s="40"/>
      <c r="E644" s="41"/>
      <c r="F644" s="40"/>
      <c r="M644" s="151"/>
      <c r="N644" s="151"/>
      <c r="P644" s="153"/>
      <c r="Q644" s="159"/>
      <c r="R644" s="151"/>
      <c r="S644" s="151"/>
      <c r="T644" s="28"/>
      <c r="U644" s="137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  <c r="AQ644" s="40"/>
      <c r="AR644" s="40"/>
      <c r="AS644" s="40"/>
      <c r="AT644" s="40"/>
      <c r="AU644" s="40"/>
      <c r="AV644" s="40"/>
      <c r="AW644" s="40"/>
      <c r="AX644" s="40"/>
      <c r="AY644" s="40"/>
      <c r="AZ644" s="40"/>
      <c r="BA644" s="28"/>
      <c r="BB644" s="28"/>
      <c r="BC644" s="40"/>
      <c r="BD644" s="40"/>
      <c r="BE644" s="40"/>
      <c r="BF644" s="40"/>
      <c r="BG644" s="40"/>
      <c r="BH644" s="40"/>
      <c r="BI644" s="40"/>
      <c r="BJ644" s="40"/>
      <c r="BK644" s="40"/>
      <c r="BL644" s="40"/>
      <c r="BM644" s="40"/>
      <c r="BN644" s="40"/>
      <c r="BO644" s="40"/>
      <c r="BP644" s="40"/>
      <c r="BQ644" s="40"/>
      <c r="BR644" s="40"/>
      <c r="BS644" s="40"/>
      <c r="BT644" s="40"/>
      <c r="BU644" s="40"/>
      <c r="BV644" s="40"/>
      <c r="BW644" s="40"/>
      <c r="BX644" s="40"/>
      <c r="BY644" s="40"/>
      <c r="BZ644" s="40"/>
      <c r="CA644" s="40"/>
      <c r="CB644" s="40"/>
      <c r="CC644" s="40"/>
      <c r="CD644" s="40"/>
      <c r="CE644" s="40"/>
      <c r="CF644" s="40"/>
      <c r="CG644" s="28"/>
      <c r="CH644" s="28"/>
      <c r="CI644" s="41"/>
      <c r="CJ644" s="27"/>
      <c r="CK644" s="27"/>
      <c r="CL644" s="27"/>
      <c r="CM644" s="27"/>
      <c r="CN644" s="27"/>
      <c r="CO644" s="27"/>
      <c r="CP644" s="27"/>
      <c r="CQ644" s="27"/>
      <c r="CR644" s="27"/>
      <c r="CS644" s="27"/>
      <c r="CT644" s="27"/>
      <c r="CU644" s="27"/>
      <c r="CV644" s="27"/>
      <c r="CW644" s="27"/>
      <c r="CX644" s="27"/>
      <c r="CY644" s="27"/>
      <c r="CZ644" s="68"/>
      <c r="DF644" s="42"/>
      <c r="DW644" s="7"/>
      <c r="ED644" s="10">
        <f t="shared" ca="1" si="436"/>
        <v>8</v>
      </c>
    </row>
    <row r="645" spans="1:134" x14ac:dyDescent="0.2">
      <c r="A645" s="79"/>
      <c r="B645" s="28"/>
      <c r="C645" s="41"/>
      <c r="D645" s="40"/>
      <c r="E645" s="41"/>
      <c r="F645" s="40"/>
      <c r="M645" s="151"/>
      <c r="N645" s="151"/>
      <c r="P645" s="153"/>
      <c r="Q645" s="159"/>
      <c r="R645" s="151"/>
      <c r="S645" s="151"/>
      <c r="T645" s="28"/>
      <c r="U645" s="137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  <c r="AQ645" s="40"/>
      <c r="AR645" s="40"/>
      <c r="AS645" s="40"/>
      <c r="AT645" s="40"/>
      <c r="AU645" s="40"/>
      <c r="AV645" s="40"/>
      <c r="AW645" s="40"/>
      <c r="AX645" s="40"/>
      <c r="AY645" s="40"/>
      <c r="AZ645" s="40"/>
      <c r="BA645" s="28"/>
      <c r="BB645" s="28"/>
      <c r="BC645" s="40"/>
      <c r="BD645" s="40"/>
      <c r="BE645" s="40"/>
      <c r="BF645" s="40"/>
      <c r="BG645" s="40"/>
      <c r="BH645" s="40"/>
      <c r="BI645" s="40"/>
      <c r="BJ645" s="40"/>
      <c r="BK645" s="40"/>
      <c r="BL645" s="40"/>
      <c r="BM645" s="40"/>
      <c r="BN645" s="40"/>
      <c r="BO645" s="40"/>
      <c r="BP645" s="40"/>
      <c r="BQ645" s="40"/>
      <c r="BR645" s="40"/>
      <c r="BS645" s="40"/>
      <c r="BT645" s="40"/>
      <c r="BU645" s="40"/>
      <c r="BV645" s="40"/>
      <c r="BW645" s="40"/>
      <c r="BX645" s="40"/>
      <c r="BY645" s="40"/>
      <c r="BZ645" s="40"/>
      <c r="CA645" s="40"/>
      <c r="CB645" s="40"/>
      <c r="CC645" s="40"/>
      <c r="CD645" s="40"/>
      <c r="CE645" s="40"/>
      <c r="CF645" s="40"/>
      <c r="CG645" s="28"/>
      <c r="CH645" s="28"/>
      <c r="CI645" s="41"/>
      <c r="CJ645" s="27"/>
      <c r="CK645" s="27"/>
      <c r="CL645" s="27"/>
      <c r="CM645" s="27"/>
      <c r="CN645" s="27"/>
      <c r="CO645" s="27"/>
      <c r="CP645" s="27"/>
      <c r="CQ645" s="27"/>
      <c r="CR645" s="27"/>
      <c r="CS645" s="27"/>
      <c r="CT645" s="27"/>
      <c r="CU645" s="27"/>
      <c r="CV645" s="27"/>
      <c r="CW645" s="27"/>
      <c r="CX645" s="27"/>
      <c r="CY645" s="27"/>
      <c r="CZ645" s="68"/>
      <c r="DF645" s="42"/>
      <c r="DW645" s="7"/>
      <c r="ED645" s="10">
        <f t="shared" ref="ED645:ED708" ca="1" si="437">IF($A$2="no",INT(RAND()*36+1),INT(RAND()*37))</f>
        <v>19</v>
      </c>
    </row>
    <row r="646" spans="1:134" x14ac:dyDescent="0.2">
      <c r="A646" s="79"/>
      <c r="B646" s="28"/>
      <c r="C646" s="41"/>
      <c r="D646" s="40"/>
      <c r="E646" s="41"/>
      <c r="F646" s="40"/>
      <c r="M646" s="151"/>
      <c r="N646" s="151"/>
      <c r="P646" s="153"/>
      <c r="Q646" s="159"/>
      <c r="R646" s="151"/>
      <c r="S646" s="151"/>
      <c r="T646" s="28"/>
      <c r="U646" s="137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U646" s="40"/>
      <c r="AV646" s="40"/>
      <c r="AW646" s="40"/>
      <c r="AX646" s="40"/>
      <c r="AY646" s="40"/>
      <c r="AZ646" s="40"/>
      <c r="BA646" s="28"/>
      <c r="BB646" s="28"/>
      <c r="BC646" s="40"/>
      <c r="BD646" s="40"/>
      <c r="BE646" s="40"/>
      <c r="BF646" s="40"/>
      <c r="BG646" s="40"/>
      <c r="BH646" s="40"/>
      <c r="BI646" s="40"/>
      <c r="BJ646" s="40"/>
      <c r="BK646" s="40"/>
      <c r="BL646" s="40"/>
      <c r="BM646" s="40"/>
      <c r="BN646" s="40"/>
      <c r="BO646" s="40"/>
      <c r="BP646" s="40"/>
      <c r="BQ646" s="40"/>
      <c r="BR646" s="40"/>
      <c r="BS646" s="40"/>
      <c r="BT646" s="40"/>
      <c r="BU646" s="40"/>
      <c r="BV646" s="40"/>
      <c r="BW646" s="40"/>
      <c r="BX646" s="40"/>
      <c r="BY646" s="40"/>
      <c r="BZ646" s="40"/>
      <c r="CA646" s="40"/>
      <c r="CB646" s="40"/>
      <c r="CC646" s="40"/>
      <c r="CD646" s="40"/>
      <c r="CE646" s="40"/>
      <c r="CF646" s="40"/>
      <c r="CG646" s="28"/>
      <c r="CH646" s="28"/>
      <c r="CI646" s="41"/>
      <c r="CJ646" s="27"/>
      <c r="CK646" s="27"/>
      <c r="CL646" s="27"/>
      <c r="CM646" s="27"/>
      <c r="CN646" s="27"/>
      <c r="CO646" s="27"/>
      <c r="CP646" s="27"/>
      <c r="CQ646" s="27"/>
      <c r="CR646" s="27"/>
      <c r="CS646" s="27"/>
      <c r="CT646" s="27"/>
      <c r="CU646" s="27"/>
      <c r="CV646" s="27"/>
      <c r="CW646" s="27"/>
      <c r="CX646" s="27"/>
      <c r="CY646" s="27"/>
      <c r="CZ646" s="68"/>
      <c r="DF646" s="42"/>
      <c r="DW646" s="7"/>
      <c r="ED646" s="10">
        <f t="shared" ca="1" si="437"/>
        <v>36</v>
      </c>
    </row>
    <row r="647" spans="1:134" x14ac:dyDescent="0.2">
      <c r="A647" s="79"/>
      <c r="B647" s="28"/>
      <c r="C647" s="41"/>
      <c r="D647" s="40"/>
      <c r="E647" s="41"/>
      <c r="F647" s="40"/>
      <c r="M647" s="151"/>
      <c r="N647" s="151"/>
      <c r="P647" s="153"/>
      <c r="Q647" s="159"/>
      <c r="R647" s="151"/>
      <c r="S647" s="151"/>
      <c r="T647" s="28"/>
      <c r="U647" s="137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  <c r="AQ647" s="40"/>
      <c r="AR647" s="40"/>
      <c r="AS647" s="40"/>
      <c r="AT647" s="40"/>
      <c r="AU647" s="40"/>
      <c r="AV647" s="40"/>
      <c r="AW647" s="40"/>
      <c r="AX647" s="40"/>
      <c r="AY647" s="40"/>
      <c r="AZ647" s="40"/>
      <c r="BA647" s="28"/>
      <c r="BB647" s="28"/>
      <c r="BC647" s="40"/>
      <c r="BD647" s="40"/>
      <c r="BE647" s="40"/>
      <c r="BF647" s="40"/>
      <c r="BG647" s="40"/>
      <c r="BH647" s="40"/>
      <c r="BI647" s="40"/>
      <c r="BJ647" s="40"/>
      <c r="BK647" s="40"/>
      <c r="BL647" s="40"/>
      <c r="BM647" s="40"/>
      <c r="BN647" s="40"/>
      <c r="BO647" s="40"/>
      <c r="BP647" s="40"/>
      <c r="BQ647" s="40"/>
      <c r="BR647" s="40"/>
      <c r="BS647" s="40"/>
      <c r="BT647" s="40"/>
      <c r="BU647" s="40"/>
      <c r="BV647" s="40"/>
      <c r="BW647" s="40"/>
      <c r="BX647" s="40"/>
      <c r="BY647" s="40"/>
      <c r="BZ647" s="40"/>
      <c r="CA647" s="40"/>
      <c r="CB647" s="40"/>
      <c r="CC647" s="40"/>
      <c r="CD647" s="40"/>
      <c r="CE647" s="40"/>
      <c r="CF647" s="40"/>
      <c r="CG647" s="28"/>
      <c r="CH647" s="28"/>
      <c r="CI647" s="41"/>
      <c r="CJ647" s="27"/>
      <c r="CK647" s="27"/>
      <c r="CL647" s="27"/>
      <c r="CM647" s="27"/>
      <c r="CN647" s="27"/>
      <c r="CO647" s="27"/>
      <c r="CP647" s="27"/>
      <c r="CQ647" s="27"/>
      <c r="CR647" s="27"/>
      <c r="CS647" s="27"/>
      <c r="CT647" s="27"/>
      <c r="CU647" s="27"/>
      <c r="CV647" s="27"/>
      <c r="CW647" s="27"/>
      <c r="CX647" s="27"/>
      <c r="CY647" s="27"/>
      <c r="CZ647" s="68"/>
      <c r="DF647" s="42"/>
      <c r="DW647" s="7"/>
      <c r="ED647" s="10">
        <f t="shared" ca="1" si="437"/>
        <v>6</v>
      </c>
    </row>
    <row r="648" spans="1:134" x14ac:dyDescent="0.2">
      <c r="A648" s="79"/>
      <c r="B648" s="28"/>
      <c r="C648" s="41"/>
      <c r="D648" s="40"/>
      <c r="E648" s="41"/>
      <c r="F648" s="40"/>
      <c r="M648" s="151"/>
      <c r="N648" s="151"/>
      <c r="P648" s="153"/>
      <c r="Q648" s="159"/>
      <c r="R648" s="151"/>
      <c r="S648" s="151"/>
      <c r="T648" s="28"/>
      <c r="U648" s="137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  <c r="AQ648" s="40"/>
      <c r="AR648" s="40"/>
      <c r="AS648" s="40"/>
      <c r="AT648" s="40"/>
      <c r="AU648" s="40"/>
      <c r="AV648" s="40"/>
      <c r="AW648" s="40"/>
      <c r="AX648" s="40"/>
      <c r="AY648" s="40"/>
      <c r="AZ648" s="40"/>
      <c r="BA648" s="28"/>
      <c r="BB648" s="28"/>
      <c r="BC648" s="40"/>
      <c r="BD648" s="40"/>
      <c r="BE648" s="40"/>
      <c r="BF648" s="40"/>
      <c r="BG648" s="40"/>
      <c r="BH648" s="40"/>
      <c r="BI648" s="40"/>
      <c r="BJ648" s="40"/>
      <c r="BK648" s="40"/>
      <c r="BL648" s="40"/>
      <c r="BM648" s="40"/>
      <c r="BN648" s="40"/>
      <c r="BO648" s="40"/>
      <c r="BP648" s="40"/>
      <c r="BQ648" s="40"/>
      <c r="BR648" s="40"/>
      <c r="BS648" s="40"/>
      <c r="BT648" s="40"/>
      <c r="BU648" s="40"/>
      <c r="BV648" s="40"/>
      <c r="BW648" s="40"/>
      <c r="BX648" s="40"/>
      <c r="BY648" s="40"/>
      <c r="BZ648" s="40"/>
      <c r="CA648" s="40"/>
      <c r="CB648" s="40"/>
      <c r="CC648" s="40"/>
      <c r="CD648" s="40"/>
      <c r="CE648" s="40"/>
      <c r="CF648" s="40"/>
      <c r="CG648" s="28"/>
      <c r="CH648" s="28"/>
      <c r="CI648" s="41"/>
      <c r="CJ648" s="27"/>
      <c r="CK648" s="27"/>
      <c r="CL648" s="27"/>
      <c r="CM648" s="27"/>
      <c r="CN648" s="27"/>
      <c r="CO648" s="27"/>
      <c r="CP648" s="27"/>
      <c r="CQ648" s="27"/>
      <c r="CR648" s="27"/>
      <c r="CS648" s="27"/>
      <c r="CT648" s="27"/>
      <c r="CU648" s="27"/>
      <c r="CV648" s="27"/>
      <c r="CW648" s="27"/>
      <c r="CX648" s="27"/>
      <c r="CY648" s="27"/>
      <c r="CZ648" s="68"/>
      <c r="DF648" s="42"/>
      <c r="DW648" s="7"/>
      <c r="ED648" s="10">
        <f t="shared" ca="1" si="437"/>
        <v>8</v>
      </c>
    </row>
    <row r="649" spans="1:134" x14ac:dyDescent="0.2">
      <c r="A649" s="79"/>
      <c r="B649" s="28"/>
      <c r="C649" s="41"/>
      <c r="D649" s="40"/>
      <c r="E649" s="41"/>
      <c r="F649" s="40"/>
      <c r="M649" s="151"/>
      <c r="N649" s="151"/>
      <c r="P649" s="153"/>
      <c r="Q649" s="159"/>
      <c r="R649" s="151"/>
      <c r="S649" s="151"/>
      <c r="T649" s="28"/>
      <c r="U649" s="137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  <c r="AQ649" s="40"/>
      <c r="AR649" s="40"/>
      <c r="AS649" s="40"/>
      <c r="AT649" s="40"/>
      <c r="AU649" s="40"/>
      <c r="AV649" s="40"/>
      <c r="AW649" s="40"/>
      <c r="AX649" s="40"/>
      <c r="AY649" s="40"/>
      <c r="AZ649" s="40"/>
      <c r="BA649" s="28"/>
      <c r="BB649" s="28"/>
      <c r="BC649" s="40"/>
      <c r="BD649" s="40"/>
      <c r="BE649" s="40"/>
      <c r="BF649" s="40"/>
      <c r="BG649" s="40"/>
      <c r="BH649" s="40"/>
      <c r="BI649" s="41"/>
      <c r="BJ649" s="41"/>
      <c r="BK649" s="41"/>
      <c r="BL649" s="41"/>
      <c r="BM649" s="41"/>
      <c r="BN649" s="41"/>
      <c r="BO649" s="41"/>
      <c r="BP649" s="41"/>
      <c r="BQ649" s="41"/>
      <c r="BR649" s="40"/>
      <c r="BS649" s="40"/>
      <c r="BT649" s="40"/>
      <c r="BU649" s="41"/>
      <c r="BV649" s="41"/>
      <c r="BW649" s="41"/>
      <c r="BX649" s="41"/>
      <c r="BY649" s="41"/>
      <c r="BZ649" s="41"/>
      <c r="CA649" s="41"/>
      <c r="CB649" s="41"/>
      <c r="CC649" s="41"/>
      <c r="CD649" s="41"/>
      <c r="CE649" s="41"/>
      <c r="CF649" s="41"/>
      <c r="CG649" s="28"/>
      <c r="CH649" s="28"/>
      <c r="CI649" s="41"/>
      <c r="CJ649" s="27"/>
      <c r="CK649" s="27"/>
      <c r="CL649" s="27"/>
      <c r="CM649" s="27"/>
      <c r="CN649" s="27"/>
      <c r="CO649" s="27"/>
      <c r="CP649" s="27"/>
      <c r="CQ649" s="27"/>
      <c r="CR649" s="27"/>
      <c r="CS649" s="27"/>
      <c r="CT649" s="27"/>
      <c r="CU649" s="27"/>
      <c r="CV649" s="27"/>
      <c r="CW649" s="27"/>
      <c r="CX649" s="27"/>
      <c r="CY649" s="27"/>
      <c r="CZ649" s="68"/>
      <c r="DF649" s="42"/>
      <c r="DW649" s="7"/>
      <c r="ED649" s="10">
        <f t="shared" ca="1" si="437"/>
        <v>28</v>
      </c>
    </row>
    <row r="650" spans="1:134" x14ac:dyDescent="0.2">
      <c r="A650" s="79"/>
      <c r="B650" s="28"/>
      <c r="C650" s="41"/>
      <c r="D650" s="40"/>
      <c r="E650" s="41"/>
      <c r="F650" s="40"/>
      <c r="M650" s="151"/>
      <c r="N650" s="151"/>
      <c r="P650" s="153"/>
      <c r="Q650" s="159"/>
      <c r="R650" s="151"/>
      <c r="S650" s="151"/>
      <c r="T650" s="28"/>
      <c r="U650" s="137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  <c r="AQ650" s="40"/>
      <c r="AR650" s="40"/>
      <c r="AS650" s="40"/>
      <c r="AT650" s="40"/>
      <c r="AU650" s="40"/>
      <c r="AV650" s="40"/>
      <c r="AW650" s="40"/>
      <c r="AX650" s="40"/>
      <c r="AY650" s="40"/>
      <c r="AZ650" s="40"/>
      <c r="BA650" s="28"/>
      <c r="BB650" s="28"/>
      <c r="BC650" s="40"/>
      <c r="BD650" s="40"/>
      <c r="BE650" s="40"/>
      <c r="BF650" s="40"/>
      <c r="BG650" s="40"/>
      <c r="BH650" s="40"/>
      <c r="BI650" s="41"/>
      <c r="BJ650" s="41"/>
      <c r="BK650" s="41"/>
      <c r="BL650" s="41"/>
      <c r="BM650" s="41"/>
      <c r="BN650" s="41"/>
      <c r="BO650" s="41"/>
      <c r="BP650" s="41"/>
      <c r="BQ650" s="41"/>
      <c r="BR650" s="40"/>
      <c r="BS650" s="40"/>
      <c r="BT650" s="40"/>
      <c r="BU650" s="41"/>
      <c r="BV650" s="41"/>
      <c r="BW650" s="41"/>
      <c r="BX650" s="41"/>
      <c r="BY650" s="41"/>
      <c r="BZ650" s="41"/>
      <c r="CA650" s="41"/>
      <c r="CB650" s="41"/>
      <c r="CC650" s="41"/>
      <c r="CD650" s="41"/>
      <c r="CE650" s="41"/>
      <c r="CF650" s="41"/>
      <c r="CG650" s="28"/>
      <c r="CH650" s="28"/>
      <c r="CI650" s="41"/>
      <c r="CJ650" s="27"/>
      <c r="CK650" s="27"/>
      <c r="CL650" s="27"/>
      <c r="CM650" s="27"/>
      <c r="CN650" s="27"/>
      <c r="CO650" s="27"/>
      <c r="CP650" s="27"/>
      <c r="CQ650" s="27"/>
      <c r="CR650" s="27"/>
      <c r="CS650" s="27"/>
      <c r="CT650" s="27"/>
      <c r="CU650" s="27"/>
      <c r="CV650" s="27"/>
      <c r="CW650" s="27"/>
      <c r="CX650" s="27"/>
      <c r="CY650" s="27"/>
      <c r="CZ650" s="68"/>
      <c r="DF650" s="42"/>
      <c r="DW650" s="7"/>
      <c r="ED650" s="10">
        <f t="shared" ca="1" si="437"/>
        <v>25</v>
      </c>
    </row>
    <row r="651" spans="1:134" x14ac:dyDescent="0.2">
      <c r="A651" s="79"/>
      <c r="B651" s="28"/>
      <c r="C651" s="41"/>
      <c r="D651" s="40"/>
      <c r="E651" s="41"/>
      <c r="F651" s="40"/>
      <c r="M651" s="151"/>
      <c r="N651" s="151"/>
      <c r="P651" s="153"/>
      <c r="Q651" s="159"/>
      <c r="R651" s="151"/>
      <c r="S651" s="151"/>
      <c r="T651" s="28"/>
      <c r="U651" s="137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40"/>
      <c r="AV651" s="40"/>
      <c r="AW651" s="40"/>
      <c r="AX651" s="40"/>
      <c r="AY651" s="40"/>
      <c r="AZ651" s="40"/>
      <c r="BA651" s="28"/>
      <c r="BB651" s="28"/>
      <c r="BC651" s="40"/>
      <c r="BD651" s="40"/>
      <c r="BE651" s="40"/>
      <c r="BF651" s="40"/>
      <c r="BG651" s="40"/>
      <c r="BH651" s="40"/>
      <c r="BI651" s="41"/>
      <c r="BJ651" s="41"/>
      <c r="BK651" s="41"/>
      <c r="BL651" s="41"/>
      <c r="BM651" s="41"/>
      <c r="BN651" s="41"/>
      <c r="BO651" s="41"/>
      <c r="BP651" s="41"/>
      <c r="BQ651" s="41"/>
      <c r="BR651" s="40"/>
      <c r="BS651" s="40"/>
      <c r="BT651" s="40"/>
      <c r="BU651" s="41"/>
      <c r="BV651" s="41"/>
      <c r="BW651" s="41"/>
      <c r="BX651" s="41"/>
      <c r="BY651" s="41"/>
      <c r="BZ651" s="41"/>
      <c r="CA651" s="41"/>
      <c r="CB651" s="41"/>
      <c r="CC651" s="41"/>
      <c r="CD651" s="41"/>
      <c r="CE651" s="41"/>
      <c r="CF651" s="41"/>
      <c r="CG651" s="28"/>
      <c r="CH651" s="28"/>
      <c r="CI651" s="41"/>
      <c r="CJ651" s="27"/>
      <c r="CK651" s="27"/>
      <c r="CL651" s="27"/>
      <c r="CM651" s="27"/>
      <c r="CN651" s="27"/>
      <c r="CO651" s="27"/>
      <c r="CP651" s="27"/>
      <c r="CQ651" s="27"/>
      <c r="CR651" s="27"/>
      <c r="CS651" s="27"/>
      <c r="CT651" s="27"/>
      <c r="CU651" s="27"/>
      <c r="CV651" s="27"/>
      <c r="CW651" s="27"/>
      <c r="CX651" s="27"/>
      <c r="CY651" s="27"/>
      <c r="CZ651" s="68"/>
      <c r="DF651" s="42"/>
      <c r="DW651" s="7"/>
      <c r="ED651" s="10">
        <f t="shared" ca="1" si="437"/>
        <v>28</v>
      </c>
    </row>
    <row r="652" spans="1:134" x14ac:dyDescent="0.2">
      <c r="A652" s="79"/>
      <c r="B652" s="28"/>
      <c r="C652" s="41"/>
      <c r="D652" s="40"/>
      <c r="E652" s="41"/>
      <c r="F652" s="40"/>
      <c r="M652" s="151"/>
      <c r="N652" s="151"/>
      <c r="P652" s="153"/>
      <c r="Q652" s="159"/>
      <c r="R652" s="151"/>
      <c r="S652" s="151"/>
      <c r="T652" s="28"/>
      <c r="U652" s="137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  <c r="AQ652" s="40"/>
      <c r="AR652" s="40"/>
      <c r="AS652" s="40"/>
      <c r="AT652" s="40"/>
      <c r="AU652" s="40"/>
      <c r="AV652" s="40"/>
      <c r="AW652" s="40"/>
      <c r="AX652" s="40"/>
      <c r="AY652" s="40"/>
      <c r="AZ652" s="40"/>
      <c r="BA652" s="28"/>
      <c r="BB652" s="28"/>
      <c r="BC652" s="40"/>
      <c r="BD652" s="40"/>
      <c r="BE652" s="40"/>
      <c r="BF652" s="40"/>
      <c r="BG652" s="40"/>
      <c r="BH652" s="40"/>
      <c r="BI652" s="41"/>
      <c r="BJ652" s="41"/>
      <c r="BK652" s="41"/>
      <c r="BL652" s="41"/>
      <c r="BM652" s="41"/>
      <c r="BN652" s="41"/>
      <c r="BO652" s="41"/>
      <c r="BP652" s="41"/>
      <c r="BQ652" s="41"/>
      <c r="BR652" s="40"/>
      <c r="BS652" s="40"/>
      <c r="BT652" s="40"/>
      <c r="BU652" s="41"/>
      <c r="BV652" s="41"/>
      <c r="BW652" s="41"/>
      <c r="BX652" s="41"/>
      <c r="BY652" s="41"/>
      <c r="BZ652" s="41"/>
      <c r="CA652" s="41"/>
      <c r="CB652" s="41"/>
      <c r="CC652" s="41"/>
      <c r="CD652" s="41"/>
      <c r="CE652" s="41"/>
      <c r="CF652" s="41"/>
      <c r="CG652" s="28"/>
      <c r="CH652" s="28"/>
      <c r="CI652" s="41"/>
      <c r="CJ652" s="27"/>
      <c r="CK652" s="27"/>
      <c r="CL652" s="27"/>
      <c r="CM652" s="27"/>
      <c r="CN652" s="27"/>
      <c r="CO652" s="27"/>
      <c r="CP652" s="27"/>
      <c r="CQ652" s="27"/>
      <c r="CR652" s="27"/>
      <c r="CS652" s="27"/>
      <c r="CT652" s="27"/>
      <c r="CU652" s="27"/>
      <c r="CV652" s="27"/>
      <c r="CW652" s="27"/>
      <c r="CX652" s="27"/>
      <c r="CY652" s="27"/>
      <c r="CZ652" s="68"/>
      <c r="DF652" s="42"/>
      <c r="DW652" s="7"/>
      <c r="ED652" s="10">
        <f t="shared" ca="1" si="437"/>
        <v>15</v>
      </c>
    </row>
    <row r="653" spans="1:134" x14ac:dyDescent="0.2">
      <c r="A653" s="79"/>
      <c r="B653" s="28"/>
      <c r="C653" s="41"/>
      <c r="D653" s="40"/>
      <c r="E653" s="41"/>
      <c r="F653" s="40"/>
      <c r="M653" s="151"/>
      <c r="N653" s="151"/>
      <c r="P653" s="153"/>
      <c r="Q653" s="159"/>
      <c r="R653" s="151"/>
      <c r="S653" s="151"/>
      <c r="T653" s="28"/>
      <c r="U653" s="137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  <c r="AQ653" s="40"/>
      <c r="AR653" s="40"/>
      <c r="AS653" s="40"/>
      <c r="AT653" s="40"/>
      <c r="AU653" s="40"/>
      <c r="AV653" s="40"/>
      <c r="AW653" s="40"/>
      <c r="AX653" s="40"/>
      <c r="AY653" s="40"/>
      <c r="AZ653" s="40"/>
      <c r="BA653" s="28"/>
      <c r="BB653" s="28"/>
      <c r="BC653" s="40"/>
      <c r="BD653" s="40"/>
      <c r="BE653" s="40"/>
      <c r="BF653" s="40"/>
      <c r="BG653" s="40"/>
      <c r="BH653" s="40"/>
      <c r="BI653" s="41"/>
      <c r="BJ653" s="41"/>
      <c r="BK653" s="41"/>
      <c r="BL653" s="41"/>
      <c r="BM653" s="41"/>
      <c r="BN653" s="41"/>
      <c r="BO653" s="41"/>
      <c r="BP653" s="41"/>
      <c r="BQ653" s="41"/>
      <c r="BR653" s="40"/>
      <c r="BS653" s="40"/>
      <c r="BT653" s="40"/>
      <c r="BU653" s="41"/>
      <c r="BV653" s="41"/>
      <c r="BW653" s="41"/>
      <c r="BX653" s="41"/>
      <c r="BY653" s="41"/>
      <c r="BZ653" s="41"/>
      <c r="CA653" s="41"/>
      <c r="CB653" s="41"/>
      <c r="CC653" s="41"/>
      <c r="CD653" s="41"/>
      <c r="CE653" s="41"/>
      <c r="CF653" s="41"/>
      <c r="CG653" s="28"/>
      <c r="CH653" s="28"/>
      <c r="CI653" s="41"/>
      <c r="CJ653" s="27"/>
      <c r="CK653" s="27"/>
      <c r="CL653" s="27"/>
      <c r="CM653" s="27"/>
      <c r="CN653" s="27"/>
      <c r="CO653" s="27"/>
      <c r="CP653" s="27"/>
      <c r="CQ653" s="27"/>
      <c r="CR653" s="27"/>
      <c r="CS653" s="27"/>
      <c r="CT653" s="27"/>
      <c r="CU653" s="27"/>
      <c r="CV653" s="27"/>
      <c r="CW653" s="27"/>
      <c r="CX653" s="27"/>
      <c r="CY653" s="27"/>
      <c r="CZ653" s="68"/>
      <c r="DF653" s="42"/>
      <c r="DW653" s="7"/>
      <c r="ED653" s="10">
        <f t="shared" ca="1" si="437"/>
        <v>1</v>
      </c>
    </row>
    <row r="654" spans="1:134" x14ac:dyDescent="0.2">
      <c r="A654" s="79"/>
      <c r="B654" s="28"/>
      <c r="C654" s="41"/>
      <c r="D654" s="40"/>
      <c r="E654" s="41"/>
      <c r="F654" s="40"/>
      <c r="M654" s="151"/>
      <c r="N654" s="151"/>
      <c r="P654" s="153"/>
      <c r="Q654" s="159"/>
      <c r="R654" s="151"/>
      <c r="S654" s="151"/>
      <c r="T654" s="28"/>
      <c r="U654" s="137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  <c r="AQ654" s="40"/>
      <c r="AR654" s="40"/>
      <c r="AS654" s="40"/>
      <c r="AT654" s="40"/>
      <c r="AU654" s="40"/>
      <c r="AV654" s="40"/>
      <c r="AW654" s="40"/>
      <c r="AX654" s="40"/>
      <c r="AY654" s="40"/>
      <c r="AZ654" s="40"/>
      <c r="BA654" s="28"/>
      <c r="BB654" s="28"/>
      <c r="BC654" s="40"/>
      <c r="BD654" s="40"/>
      <c r="BE654" s="40"/>
      <c r="BF654" s="40"/>
      <c r="BG654" s="40"/>
      <c r="BH654" s="40"/>
      <c r="BI654" s="40"/>
      <c r="BJ654" s="40"/>
      <c r="BK654" s="40"/>
      <c r="BL654" s="40"/>
      <c r="BM654" s="40"/>
      <c r="BN654" s="40"/>
      <c r="BO654" s="40"/>
      <c r="BP654" s="40"/>
      <c r="BQ654" s="40"/>
      <c r="BR654" s="40"/>
      <c r="BS654" s="40"/>
      <c r="BT654" s="40"/>
      <c r="BU654" s="40"/>
      <c r="BV654" s="40"/>
      <c r="BW654" s="40"/>
      <c r="BX654" s="40"/>
      <c r="BY654" s="40"/>
      <c r="BZ654" s="40"/>
      <c r="CA654" s="40"/>
      <c r="CB654" s="40"/>
      <c r="CC654" s="40"/>
      <c r="CD654" s="40"/>
      <c r="CE654" s="40"/>
      <c r="CF654" s="40"/>
      <c r="CG654" s="28"/>
      <c r="CH654" s="28"/>
      <c r="CI654" s="41"/>
      <c r="CJ654" s="27"/>
      <c r="CK654" s="27"/>
      <c r="CL654" s="27"/>
      <c r="CM654" s="27"/>
      <c r="CN654" s="27"/>
      <c r="CO654" s="27"/>
      <c r="CP654" s="27"/>
      <c r="CQ654" s="27"/>
      <c r="CR654" s="27"/>
      <c r="CS654" s="27"/>
      <c r="CT654" s="27"/>
      <c r="CU654" s="27"/>
      <c r="CV654" s="27"/>
      <c r="CW654" s="27"/>
      <c r="CX654" s="27"/>
      <c r="CY654" s="27"/>
      <c r="CZ654" s="68"/>
      <c r="DF654" s="42"/>
      <c r="DW654" s="7"/>
      <c r="ED654" s="10">
        <f t="shared" ca="1" si="437"/>
        <v>33</v>
      </c>
    </row>
    <row r="655" spans="1:134" x14ac:dyDescent="0.2">
      <c r="A655" s="79"/>
      <c r="B655" s="28"/>
      <c r="C655" s="41"/>
      <c r="D655" s="40"/>
      <c r="E655" s="41"/>
      <c r="F655" s="40"/>
      <c r="M655" s="151"/>
      <c r="N655" s="151"/>
      <c r="P655" s="153"/>
      <c r="Q655" s="159"/>
      <c r="R655" s="151"/>
      <c r="S655" s="151"/>
      <c r="T655" s="28"/>
      <c r="U655" s="137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  <c r="AQ655" s="40"/>
      <c r="AR655" s="40"/>
      <c r="AS655" s="40"/>
      <c r="AT655" s="40"/>
      <c r="AU655" s="40"/>
      <c r="AV655" s="40"/>
      <c r="AW655" s="40"/>
      <c r="AX655" s="40"/>
      <c r="AY655" s="40"/>
      <c r="AZ655" s="40"/>
      <c r="BA655" s="28"/>
      <c r="BB655" s="28"/>
      <c r="BC655" s="40"/>
      <c r="BD655" s="40"/>
      <c r="BE655" s="40"/>
      <c r="BF655" s="40"/>
      <c r="BG655" s="40"/>
      <c r="BH655" s="40"/>
      <c r="BI655" s="40"/>
      <c r="BJ655" s="40"/>
      <c r="BK655" s="40"/>
      <c r="BL655" s="40"/>
      <c r="BM655" s="40"/>
      <c r="BN655" s="40"/>
      <c r="BO655" s="40"/>
      <c r="BP655" s="40"/>
      <c r="BQ655" s="40"/>
      <c r="BR655" s="40"/>
      <c r="BS655" s="40"/>
      <c r="BT655" s="40"/>
      <c r="BU655" s="40"/>
      <c r="BV655" s="40"/>
      <c r="BW655" s="40"/>
      <c r="BX655" s="40"/>
      <c r="BY655" s="40"/>
      <c r="BZ655" s="40"/>
      <c r="CA655" s="40"/>
      <c r="CB655" s="40"/>
      <c r="CC655" s="40"/>
      <c r="CD655" s="40"/>
      <c r="CE655" s="40"/>
      <c r="CF655" s="40"/>
      <c r="CG655" s="28"/>
      <c r="CH655" s="28"/>
      <c r="CI655" s="41"/>
      <c r="CJ655" s="27"/>
      <c r="CK655" s="27"/>
      <c r="CL655" s="27"/>
      <c r="CM655" s="27"/>
      <c r="CN655" s="27"/>
      <c r="CO655" s="27"/>
      <c r="CP655" s="27"/>
      <c r="CQ655" s="27"/>
      <c r="CR655" s="27"/>
      <c r="CS655" s="27"/>
      <c r="CT655" s="27"/>
      <c r="CU655" s="27"/>
      <c r="CV655" s="27"/>
      <c r="CW655" s="27"/>
      <c r="CX655" s="27"/>
      <c r="CY655" s="27"/>
      <c r="CZ655" s="68"/>
      <c r="DF655" s="42"/>
      <c r="DW655" s="7"/>
      <c r="ED655" s="10">
        <f t="shared" ca="1" si="437"/>
        <v>14</v>
      </c>
    </row>
    <row r="656" spans="1:134" x14ac:dyDescent="0.2">
      <c r="A656" s="79"/>
      <c r="B656" s="28"/>
      <c r="C656" s="41"/>
      <c r="D656" s="40"/>
      <c r="E656" s="41"/>
      <c r="F656" s="40"/>
      <c r="M656" s="151"/>
      <c r="N656" s="151"/>
      <c r="P656" s="153"/>
      <c r="Q656" s="159"/>
      <c r="R656" s="151"/>
      <c r="S656" s="151"/>
      <c r="T656" s="28"/>
      <c r="U656" s="137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  <c r="AQ656" s="40"/>
      <c r="AR656" s="40"/>
      <c r="AS656" s="40"/>
      <c r="AT656" s="40"/>
      <c r="AU656" s="40"/>
      <c r="AV656" s="40"/>
      <c r="AW656" s="40"/>
      <c r="AX656" s="40"/>
      <c r="AY656" s="40"/>
      <c r="AZ656" s="40"/>
      <c r="BA656" s="28"/>
      <c r="BB656" s="28"/>
      <c r="BC656" s="40"/>
      <c r="BD656" s="40"/>
      <c r="BE656" s="40"/>
      <c r="BF656" s="40"/>
      <c r="BG656" s="40"/>
      <c r="BH656" s="40"/>
      <c r="BI656" s="40"/>
      <c r="BJ656" s="40"/>
      <c r="BK656" s="40"/>
      <c r="BL656" s="40"/>
      <c r="BM656" s="40"/>
      <c r="BN656" s="40"/>
      <c r="BO656" s="40"/>
      <c r="BP656" s="40"/>
      <c r="BQ656" s="40"/>
      <c r="BR656" s="40"/>
      <c r="BS656" s="40"/>
      <c r="BT656" s="40"/>
      <c r="BU656" s="40"/>
      <c r="BV656" s="40"/>
      <c r="BW656" s="40"/>
      <c r="BX656" s="40"/>
      <c r="BY656" s="40"/>
      <c r="BZ656" s="40"/>
      <c r="CA656" s="40"/>
      <c r="CB656" s="40"/>
      <c r="CC656" s="40"/>
      <c r="CD656" s="40"/>
      <c r="CE656" s="40"/>
      <c r="CF656" s="40"/>
      <c r="CG656" s="28"/>
      <c r="CH656" s="28"/>
      <c r="CI656" s="41"/>
      <c r="CJ656" s="27"/>
      <c r="CK656" s="27"/>
      <c r="CL656" s="27"/>
      <c r="CM656" s="27"/>
      <c r="CN656" s="27"/>
      <c r="CO656" s="27"/>
      <c r="CP656" s="27"/>
      <c r="CQ656" s="27"/>
      <c r="CR656" s="27"/>
      <c r="CS656" s="27"/>
      <c r="CT656" s="27"/>
      <c r="CU656" s="27"/>
      <c r="CV656" s="27"/>
      <c r="CW656" s="27"/>
      <c r="CX656" s="27"/>
      <c r="CY656" s="27"/>
      <c r="CZ656" s="68"/>
      <c r="DF656" s="42"/>
      <c r="DW656" s="7"/>
      <c r="ED656" s="10">
        <f t="shared" ca="1" si="437"/>
        <v>25</v>
      </c>
    </row>
    <row r="657" spans="1:134" x14ac:dyDescent="0.2">
      <c r="A657" s="79"/>
      <c r="B657" s="28"/>
      <c r="C657" s="41"/>
      <c r="D657" s="40"/>
      <c r="E657" s="41"/>
      <c r="F657" s="40"/>
      <c r="M657" s="151"/>
      <c r="N657" s="151"/>
      <c r="P657" s="153"/>
      <c r="Q657" s="159"/>
      <c r="R657" s="151"/>
      <c r="S657" s="151"/>
      <c r="T657" s="28"/>
      <c r="U657" s="137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  <c r="AQ657" s="40"/>
      <c r="AR657" s="40"/>
      <c r="AS657" s="40"/>
      <c r="AT657" s="40"/>
      <c r="AU657" s="40"/>
      <c r="AV657" s="40"/>
      <c r="AW657" s="40"/>
      <c r="AX657" s="40"/>
      <c r="AY657" s="40"/>
      <c r="AZ657" s="40"/>
      <c r="BA657" s="28"/>
      <c r="BB657" s="28"/>
      <c r="BC657" s="40"/>
      <c r="BD657" s="40"/>
      <c r="BE657" s="40"/>
      <c r="BF657" s="40"/>
      <c r="BG657" s="40"/>
      <c r="BH657" s="40"/>
      <c r="BI657" s="40"/>
      <c r="BJ657" s="40"/>
      <c r="BK657" s="40"/>
      <c r="BL657" s="40"/>
      <c r="BM657" s="40"/>
      <c r="BN657" s="40"/>
      <c r="BO657" s="40"/>
      <c r="BP657" s="40"/>
      <c r="BQ657" s="40"/>
      <c r="BR657" s="40"/>
      <c r="BS657" s="40"/>
      <c r="BT657" s="40"/>
      <c r="BU657" s="40"/>
      <c r="BV657" s="40"/>
      <c r="BW657" s="40"/>
      <c r="BX657" s="40"/>
      <c r="BY657" s="40"/>
      <c r="BZ657" s="40"/>
      <c r="CA657" s="40"/>
      <c r="CB657" s="40"/>
      <c r="CC657" s="40"/>
      <c r="CD657" s="40"/>
      <c r="CE657" s="40"/>
      <c r="CF657" s="40"/>
      <c r="CG657" s="28"/>
      <c r="CH657" s="28"/>
      <c r="CI657" s="41"/>
      <c r="CJ657" s="27"/>
      <c r="CK657" s="27"/>
      <c r="CL657" s="27"/>
      <c r="CM657" s="27"/>
      <c r="CN657" s="27"/>
      <c r="CO657" s="27"/>
      <c r="CP657" s="27"/>
      <c r="CQ657" s="27"/>
      <c r="CR657" s="27"/>
      <c r="CS657" s="27"/>
      <c r="CT657" s="27"/>
      <c r="CU657" s="27"/>
      <c r="CV657" s="27"/>
      <c r="CW657" s="27"/>
      <c r="CX657" s="27"/>
      <c r="CY657" s="27"/>
      <c r="CZ657" s="68"/>
      <c r="DF657" s="42"/>
      <c r="DW657" s="7"/>
      <c r="ED657" s="10">
        <f t="shared" ca="1" si="437"/>
        <v>36</v>
      </c>
    </row>
    <row r="658" spans="1:134" x14ac:dyDescent="0.2">
      <c r="A658" s="79"/>
      <c r="B658" s="28"/>
      <c r="C658" s="41"/>
      <c r="D658" s="40"/>
      <c r="E658" s="41"/>
      <c r="F658" s="40"/>
      <c r="M658" s="151"/>
      <c r="N658" s="151"/>
      <c r="P658" s="153"/>
      <c r="Q658" s="159"/>
      <c r="R658" s="151"/>
      <c r="S658" s="151"/>
      <c r="T658" s="28"/>
      <c r="U658" s="137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40"/>
      <c r="AV658" s="40"/>
      <c r="AW658" s="40"/>
      <c r="AX658" s="40"/>
      <c r="AY658" s="40"/>
      <c r="AZ658" s="40"/>
      <c r="BA658" s="28"/>
      <c r="BB658" s="28"/>
      <c r="BC658" s="40"/>
      <c r="BD658" s="40"/>
      <c r="BE658" s="40"/>
      <c r="BF658" s="40"/>
      <c r="BG658" s="40"/>
      <c r="BH658" s="40"/>
      <c r="BI658" s="40"/>
      <c r="BJ658" s="40"/>
      <c r="BK658" s="40"/>
      <c r="BL658" s="40"/>
      <c r="BM658" s="40"/>
      <c r="BN658" s="40"/>
      <c r="BO658" s="40"/>
      <c r="BP658" s="40"/>
      <c r="BQ658" s="40"/>
      <c r="BR658" s="40"/>
      <c r="BS658" s="40"/>
      <c r="BT658" s="40"/>
      <c r="BU658" s="40"/>
      <c r="BV658" s="40"/>
      <c r="BW658" s="40"/>
      <c r="BX658" s="40"/>
      <c r="BY658" s="40"/>
      <c r="BZ658" s="40"/>
      <c r="CA658" s="40"/>
      <c r="CB658" s="40"/>
      <c r="CC658" s="40"/>
      <c r="CD658" s="40"/>
      <c r="CE658" s="40"/>
      <c r="CF658" s="40"/>
      <c r="CG658" s="28"/>
      <c r="CH658" s="28"/>
      <c r="CI658" s="41"/>
      <c r="CJ658" s="27"/>
      <c r="CK658" s="27"/>
      <c r="CL658" s="27"/>
      <c r="CM658" s="27"/>
      <c r="CN658" s="27"/>
      <c r="CO658" s="27"/>
      <c r="CP658" s="27"/>
      <c r="CQ658" s="27"/>
      <c r="CR658" s="27"/>
      <c r="CS658" s="27"/>
      <c r="CT658" s="27"/>
      <c r="CU658" s="27"/>
      <c r="CV658" s="27"/>
      <c r="CW658" s="27"/>
      <c r="CX658" s="27"/>
      <c r="CY658" s="27"/>
      <c r="CZ658" s="68"/>
      <c r="DF658" s="42"/>
      <c r="DW658" s="7"/>
      <c r="ED658" s="10">
        <f t="shared" ca="1" si="437"/>
        <v>13</v>
      </c>
    </row>
    <row r="659" spans="1:134" x14ac:dyDescent="0.2">
      <c r="A659" s="79"/>
      <c r="B659" s="28"/>
      <c r="C659" s="41"/>
      <c r="D659" s="40"/>
      <c r="E659" s="41"/>
      <c r="F659" s="40"/>
      <c r="M659" s="151"/>
      <c r="N659" s="151"/>
      <c r="P659" s="153"/>
      <c r="Q659" s="159"/>
      <c r="R659" s="151"/>
      <c r="S659" s="151"/>
      <c r="T659" s="28"/>
      <c r="U659" s="137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40"/>
      <c r="AV659" s="40"/>
      <c r="AW659" s="40"/>
      <c r="AX659" s="40"/>
      <c r="AY659" s="40"/>
      <c r="AZ659" s="40"/>
      <c r="BA659" s="28"/>
      <c r="BB659" s="28"/>
      <c r="BC659" s="40"/>
      <c r="BD659" s="40"/>
      <c r="BE659" s="40"/>
      <c r="BF659" s="40"/>
      <c r="BG659" s="40"/>
      <c r="BH659" s="40"/>
      <c r="BI659" s="40"/>
      <c r="BJ659" s="40"/>
      <c r="BK659" s="40"/>
      <c r="BL659" s="40"/>
      <c r="BM659" s="40"/>
      <c r="BN659" s="40"/>
      <c r="BO659" s="40"/>
      <c r="BP659" s="40"/>
      <c r="BQ659" s="40"/>
      <c r="BR659" s="40"/>
      <c r="BS659" s="40"/>
      <c r="BT659" s="40"/>
      <c r="BU659" s="40"/>
      <c r="BV659" s="40"/>
      <c r="BW659" s="40"/>
      <c r="BX659" s="40"/>
      <c r="BY659" s="40"/>
      <c r="BZ659" s="40"/>
      <c r="CA659" s="40"/>
      <c r="CB659" s="40"/>
      <c r="CC659" s="40"/>
      <c r="CD659" s="40"/>
      <c r="CE659" s="40"/>
      <c r="CF659" s="40"/>
      <c r="CG659" s="28"/>
      <c r="CH659" s="28"/>
      <c r="CI659" s="41"/>
      <c r="CJ659" s="27"/>
      <c r="CK659" s="27"/>
      <c r="CL659" s="27"/>
      <c r="CM659" s="27"/>
      <c r="CN659" s="27"/>
      <c r="CO659" s="27"/>
      <c r="CP659" s="27"/>
      <c r="CQ659" s="27"/>
      <c r="CR659" s="27"/>
      <c r="CS659" s="27"/>
      <c r="CT659" s="27"/>
      <c r="CU659" s="27"/>
      <c r="CV659" s="27"/>
      <c r="CW659" s="27"/>
      <c r="CX659" s="27"/>
      <c r="CY659" s="27"/>
      <c r="CZ659" s="68"/>
      <c r="DF659" s="42"/>
      <c r="DW659" s="7"/>
      <c r="ED659" s="10">
        <f t="shared" ca="1" si="437"/>
        <v>30</v>
      </c>
    </row>
    <row r="660" spans="1:134" x14ac:dyDescent="0.2">
      <c r="A660" s="79"/>
      <c r="B660" s="28"/>
      <c r="C660" s="41"/>
      <c r="D660" s="40"/>
      <c r="E660" s="41"/>
      <c r="F660" s="40"/>
      <c r="M660" s="151"/>
      <c r="N660" s="151"/>
      <c r="P660" s="153"/>
      <c r="Q660" s="159"/>
      <c r="R660" s="151"/>
      <c r="S660" s="151"/>
      <c r="T660" s="28"/>
      <c r="U660" s="137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  <c r="AQ660" s="40"/>
      <c r="AR660" s="40"/>
      <c r="AS660" s="40"/>
      <c r="AT660" s="40"/>
      <c r="AU660" s="40"/>
      <c r="AV660" s="40"/>
      <c r="AW660" s="40"/>
      <c r="AX660" s="40"/>
      <c r="AY660" s="40"/>
      <c r="AZ660" s="40"/>
      <c r="BA660" s="28"/>
      <c r="BB660" s="28"/>
      <c r="BC660" s="40"/>
      <c r="BD660" s="40"/>
      <c r="BE660" s="40"/>
      <c r="BF660" s="40"/>
      <c r="BG660" s="40"/>
      <c r="BH660" s="40"/>
      <c r="BI660" s="40"/>
      <c r="BJ660" s="40"/>
      <c r="BK660" s="40"/>
      <c r="BL660" s="40"/>
      <c r="BM660" s="40"/>
      <c r="BN660" s="40"/>
      <c r="BO660" s="40"/>
      <c r="BP660" s="40"/>
      <c r="BQ660" s="40"/>
      <c r="BR660" s="40"/>
      <c r="BS660" s="40"/>
      <c r="BT660" s="40"/>
      <c r="BU660" s="40"/>
      <c r="BV660" s="40"/>
      <c r="BW660" s="40"/>
      <c r="BX660" s="40"/>
      <c r="BY660" s="40"/>
      <c r="BZ660" s="40"/>
      <c r="CA660" s="40"/>
      <c r="CB660" s="40"/>
      <c r="CC660" s="40"/>
      <c r="CD660" s="40"/>
      <c r="CE660" s="40"/>
      <c r="CF660" s="40"/>
      <c r="CG660" s="28"/>
      <c r="CH660" s="28"/>
      <c r="CI660" s="41"/>
      <c r="CJ660" s="27"/>
      <c r="CK660" s="27"/>
      <c r="CL660" s="27"/>
      <c r="CM660" s="27"/>
      <c r="CN660" s="27"/>
      <c r="CO660" s="27"/>
      <c r="CP660" s="27"/>
      <c r="CQ660" s="27"/>
      <c r="CR660" s="27"/>
      <c r="CS660" s="27"/>
      <c r="CT660" s="27"/>
      <c r="CU660" s="27"/>
      <c r="CV660" s="27"/>
      <c r="CW660" s="27"/>
      <c r="CX660" s="27"/>
      <c r="CY660" s="27"/>
      <c r="CZ660" s="68"/>
      <c r="DF660" s="42"/>
      <c r="DW660" s="7"/>
      <c r="ED660" s="10">
        <f t="shared" ca="1" si="437"/>
        <v>15</v>
      </c>
    </row>
    <row r="661" spans="1:134" x14ac:dyDescent="0.2">
      <c r="A661" s="79"/>
      <c r="B661" s="28"/>
      <c r="C661" s="41"/>
      <c r="D661" s="40"/>
      <c r="E661" s="41"/>
      <c r="F661" s="40"/>
      <c r="M661" s="151"/>
      <c r="N661" s="151"/>
      <c r="P661" s="153"/>
      <c r="Q661" s="159"/>
      <c r="R661" s="151"/>
      <c r="S661" s="151"/>
      <c r="T661" s="28"/>
      <c r="U661" s="137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  <c r="AQ661" s="40"/>
      <c r="AR661" s="40"/>
      <c r="AS661" s="40"/>
      <c r="AT661" s="40"/>
      <c r="AU661" s="40"/>
      <c r="AV661" s="40"/>
      <c r="AW661" s="40"/>
      <c r="AX661" s="40"/>
      <c r="AY661" s="40"/>
      <c r="AZ661" s="40"/>
      <c r="BA661" s="28"/>
      <c r="BB661" s="28"/>
      <c r="BC661" s="40"/>
      <c r="BD661" s="40"/>
      <c r="BE661" s="40"/>
      <c r="BF661" s="40"/>
      <c r="BG661" s="40"/>
      <c r="BH661" s="40"/>
      <c r="BI661" s="40"/>
      <c r="BJ661" s="40"/>
      <c r="BK661" s="40"/>
      <c r="BL661" s="40"/>
      <c r="BM661" s="40"/>
      <c r="BN661" s="40"/>
      <c r="BO661" s="40"/>
      <c r="BP661" s="40"/>
      <c r="BQ661" s="40"/>
      <c r="BR661" s="40"/>
      <c r="BS661" s="40"/>
      <c r="BT661" s="40"/>
      <c r="BU661" s="40"/>
      <c r="BV661" s="40"/>
      <c r="BW661" s="40"/>
      <c r="BX661" s="40"/>
      <c r="BY661" s="40"/>
      <c r="BZ661" s="40"/>
      <c r="CA661" s="40"/>
      <c r="CB661" s="40"/>
      <c r="CC661" s="40"/>
      <c r="CD661" s="40"/>
      <c r="CE661" s="40"/>
      <c r="CF661" s="40"/>
      <c r="CG661" s="28"/>
      <c r="CH661" s="28"/>
      <c r="CI661" s="41"/>
      <c r="CJ661" s="27"/>
      <c r="CK661" s="27"/>
      <c r="CL661" s="27"/>
      <c r="CM661" s="27"/>
      <c r="CN661" s="27"/>
      <c r="CO661" s="27"/>
      <c r="CP661" s="27"/>
      <c r="CQ661" s="27"/>
      <c r="CR661" s="27"/>
      <c r="CS661" s="27"/>
      <c r="CT661" s="27"/>
      <c r="CU661" s="27"/>
      <c r="CV661" s="27"/>
      <c r="CW661" s="27"/>
      <c r="CX661" s="27"/>
      <c r="CY661" s="27"/>
      <c r="CZ661" s="68"/>
      <c r="DF661" s="42"/>
      <c r="DW661" s="7"/>
      <c r="ED661" s="10">
        <f t="shared" ca="1" si="437"/>
        <v>21</v>
      </c>
    </row>
    <row r="662" spans="1:134" x14ac:dyDescent="0.2">
      <c r="A662" s="79"/>
      <c r="B662" s="28"/>
      <c r="C662" s="41"/>
      <c r="D662" s="40"/>
      <c r="E662" s="41"/>
      <c r="F662" s="40"/>
      <c r="M662" s="151"/>
      <c r="N662" s="151"/>
      <c r="P662" s="153"/>
      <c r="Q662" s="159"/>
      <c r="R662" s="151"/>
      <c r="S662" s="151"/>
      <c r="T662" s="28"/>
      <c r="U662" s="137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  <c r="AQ662" s="40"/>
      <c r="AR662" s="40"/>
      <c r="AS662" s="40"/>
      <c r="AT662" s="40"/>
      <c r="AU662" s="40"/>
      <c r="AV662" s="40"/>
      <c r="AW662" s="40"/>
      <c r="AX662" s="40"/>
      <c r="AY662" s="40"/>
      <c r="AZ662" s="40"/>
      <c r="BA662" s="28"/>
      <c r="BB662" s="28"/>
      <c r="BC662" s="40"/>
      <c r="BD662" s="40"/>
      <c r="BE662" s="40"/>
      <c r="BF662" s="40"/>
      <c r="BG662" s="40"/>
      <c r="BH662" s="40"/>
      <c r="BI662" s="40"/>
      <c r="BJ662" s="40"/>
      <c r="BK662" s="40"/>
      <c r="BL662" s="40"/>
      <c r="BM662" s="40"/>
      <c r="BN662" s="40"/>
      <c r="BO662" s="40"/>
      <c r="BP662" s="40"/>
      <c r="BQ662" s="40"/>
      <c r="BR662" s="40"/>
      <c r="BS662" s="40"/>
      <c r="BT662" s="40"/>
      <c r="BU662" s="40"/>
      <c r="BV662" s="40"/>
      <c r="BW662" s="40"/>
      <c r="BX662" s="40"/>
      <c r="BY662" s="40"/>
      <c r="BZ662" s="40"/>
      <c r="CA662" s="40"/>
      <c r="CB662" s="40"/>
      <c r="CC662" s="40"/>
      <c r="CD662" s="40"/>
      <c r="CE662" s="40"/>
      <c r="CF662" s="40"/>
      <c r="CG662" s="28"/>
      <c r="CH662" s="28"/>
      <c r="CI662" s="41"/>
      <c r="CJ662" s="27"/>
      <c r="CK662" s="27"/>
      <c r="CL662" s="27"/>
      <c r="CM662" s="27"/>
      <c r="CN662" s="27"/>
      <c r="CO662" s="27"/>
      <c r="CP662" s="27"/>
      <c r="CQ662" s="27"/>
      <c r="CR662" s="27"/>
      <c r="CS662" s="27"/>
      <c r="CT662" s="27"/>
      <c r="CU662" s="27"/>
      <c r="CV662" s="27"/>
      <c r="CW662" s="27"/>
      <c r="CX662" s="27"/>
      <c r="CY662" s="27"/>
      <c r="CZ662" s="68"/>
      <c r="DF662" s="42"/>
      <c r="DW662" s="7"/>
      <c r="ED662" s="10">
        <f t="shared" ca="1" si="437"/>
        <v>11</v>
      </c>
    </row>
    <row r="663" spans="1:134" x14ac:dyDescent="0.2">
      <c r="A663" s="79"/>
      <c r="B663" s="28"/>
      <c r="C663" s="41"/>
      <c r="D663" s="40"/>
      <c r="E663" s="41"/>
      <c r="F663" s="40"/>
      <c r="M663" s="151"/>
      <c r="N663" s="151"/>
      <c r="P663" s="153"/>
      <c r="Q663" s="159"/>
      <c r="R663" s="151"/>
      <c r="S663" s="151"/>
      <c r="T663" s="28"/>
      <c r="U663" s="137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  <c r="AQ663" s="40"/>
      <c r="AR663" s="40"/>
      <c r="AS663" s="40"/>
      <c r="AT663" s="40"/>
      <c r="AU663" s="40"/>
      <c r="AV663" s="40"/>
      <c r="AW663" s="40"/>
      <c r="AX663" s="40"/>
      <c r="AY663" s="40"/>
      <c r="AZ663" s="40"/>
      <c r="BA663" s="28"/>
      <c r="BB663" s="28"/>
      <c r="BC663" s="40"/>
      <c r="BD663" s="40"/>
      <c r="BE663" s="40"/>
      <c r="BF663" s="40"/>
      <c r="BG663" s="40"/>
      <c r="BH663" s="40"/>
      <c r="BI663" s="40"/>
      <c r="BJ663" s="40"/>
      <c r="BK663" s="40"/>
      <c r="BL663" s="40"/>
      <c r="BM663" s="40"/>
      <c r="BN663" s="40"/>
      <c r="BO663" s="40"/>
      <c r="BP663" s="40"/>
      <c r="BQ663" s="40"/>
      <c r="BR663" s="40"/>
      <c r="BS663" s="40"/>
      <c r="BT663" s="40"/>
      <c r="BU663" s="40"/>
      <c r="BV663" s="40"/>
      <c r="BW663" s="40"/>
      <c r="BX663" s="40"/>
      <c r="BY663" s="40"/>
      <c r="BZ663" s="40"/>
      <c r="CA663" s="40"/>
      <c r="CB663" s="40"/>
      <c r="CC663" s="40"/>
      <c r="CD663" s="40"/>
      <c r="CE663" s="40"/>
      <c r="CF663" s="40"/>
      <c r="CG663" s="28"/>
      <c r="CH663" s="28"/>
      <c r="CI663" s="41"/>
      <c r="CJ663" s="27"/>
      <c r="CK663" s="27"/>
      <c r="CL663" s="27"/>
      <c r="CM663" s="27"/>
      <c r="CN663" s="27"/>
      <c r="CO663" s="27"/>
      <c r="CP663" s="27"/>
      <c r="CQ663" s="27"/>
      <c r="CR663" s="27"/>
      <c r="CS663" s="27"/>
      <c r="CT663" s="27"/>
      <c r="CU663" s="27"/>
      <c r="CV663" s="27"/>
      <c r="CW663" s="27"/>
      <c r="CX663" s="27"/>
      <c r="CY663" s="27"/>
      <c r="CZ663" s="68"/>
      <c r="DF663" s="42"/>
      <c r="DW663" s="7"/>
      <c r="ED663" s="10">
        <f t="shared" ca="1" si="437"/>
        <v>7</v>
      </c>
    </row>
    <row r="664" spans="1:134" x14ac:dyDescent="0.2">
      <c r="A664" s="79"/>
      <c r="B664" s="28"/>
      <c r="C664" s="41"/>
      <c r="D664" s="40"/>
      <c r="E664" s="41"/>
      <c r="F664" s="40"/>
      <c r="M664" s="151"/>
      <c r="N664" s="151"/>
      <c r="P664" s="153"/>
      <c r="Q664" s="159"/>
      <c r="R664" s="151"/>
      <c r="S664" s="151"/>
      <c r="T664" s="28"/>
      <c r="U664" s="137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40"/>
      <c r="AV664" s="40"/>
      <c r="AW664" s="40"/>
      <c r="AX664" s="40"/>
      <c r="AY664" s="40"/>
      <c r="AZ664" s="40"/>
      <c r="BA664" s="28"/>
      <c r="BB664" s="28"/>
      <c r="BC664" s="40"/>
      <c r="BD664" s="40"/>
      <c r="BE664" s="40"/>
      <c r="BF664" s="40"/>
      <c r="BG664" s="40"/>
      <c r="BH664" s="40"/>
      <c r="BI664" s="40"/>
      <c r="BJ664" s="40"/>
      <c r="BK664" s="40"/>
      <c r="BL664" s="40"/>
      <c r="BM664" s="40"/>
      <c r="BN664" s="40"/>
      <c r="BO664" s="40"/>
      <c r="BP664" s="40"/>
      <c r="BQ664" s="40"/>
      <c r="BR664" s="40"/>
      <c r="BS664" s="40"/>
      <c r="BT664" s="40"/>
      <c r="BU664" s="40"/>
      <c r="BV664" s="40"/>
      <c r="BW664" s="40"/>
      <c r="BX664" s="40"/>
      <c r="BY664" s="40"/>
      <c r="BZ664" s="40"/>
      <c r="CA664" s="40"/>
      <c r="CB664" s="40"/>
      <c r="CC664" s="40"/>
      <c r="CD664" s="40"/>
      <c r="CE664" s="40"/>
      <c r="CF664" s="40"/>
      <c r="CG664" s="28"/>
      <c r="CH664" s="28"/>
      <c r="CI664" s="41"/>
      <c r="CJ664" s="27"/>
      <c r="CK664" s="27"/>
      <c r="CL664" s="27"/>
      <c r="CM664" s="27"/>
      <c r="CN664" s="27"/>
      <c r="CO664" s="27"/>
      <c r="CP664" s="27"/>
      <c r="CQ664" s="27"/>
      <c r="CR664" s="27"/>
      <c r="CS664" s="27"/>
      <c r="CT664" s="27"/>
      <c r="CU664" s="27"/>
      <c r="CV664" s="27"/>
      <c r="CW664" s="27"/>
      <c r="CX664" s="27"/>
      <c r="CY664" s="27"/>
      <c r="CZ664" s="68"/>
      <c r="DF664" s="42"/>
      <c r="DW664" s="7"/>
      <c r="ED664" s="10">
        <f t="shared" ca="1" si="437"/>
        <v>8</v>
      </c>
    </row>
    <row r="665" spans="1:134" x14ac:dyDescent="0.2">
      <c r="A665" s="79"/>
      <c r="B665" s="28"/>
      <c r="C665" s="41"/>
      <c r="D665" s="40"/>
      <c r="E665" s="41"/>
      <c r="F665" s="40"/>
      <c r="M665" s="151"/>
      <c r="N665" s="151"/>
      <c r="P665" s="153"/>
      <c r="Q665" s="159"/>
      <c r="R665" s="151"/>
      <c r="S665" s="151"/>
      <c r="T665" s="28"/>
      <c r="U665" s="137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  <c r="AQ665" s="40"/>
      <c r="AR665" s="40"/>
      <c r="AS665" s="40"/>
      <c r="AT665" s="40"/>
      <c r="AU665" s="40"/>
      <c r="AV665" s="40"/>
      <c r="AW665" s="40"/>
      <c r="AX665" s="40"/>
      <c r="AY665" s="40"/>
      <c r="AZ665" s="40"/>
      <c r="BA665" s="28"/>
      <c r="BB665" s="28"/>
      <c r="BC665" s="40"/>
      <c r="BD665" s="40"/>
      <c r="BE665" s="40"/>
      <c r="BF665" s="40"/>
      <c r="BG665" s="40"/>
      <c r="BH665" s="40"/>
      <c r="BI665" s="41"/>
      <c r="BJ665" s="41"/>
      <c r="BK665" s="41"/>
      <c r="BL665" s="41"/>
      <c r="BM665" s="41"/>
      <c r="BN665" s="41"/>
      <c r="BO665" s="41"/>
      <c r="BP665" s="41"/>
      <c r="BQ665" s="41"/>
      <c r="BR665" s="40"/>
      <c r="BS665" s="40"/>
      <c r="BT665" s="40"/>
      <c r="BU665" s="41"/>
      <c r="BV665" s="41"/>
      <c r="BW665" s="41"/>
      <c r="BX665" s="41"/>
      <c r="BY665" s="41"/>
      <c r="BZ665" s="41"/>
      <c r="CA665" s="41"/>
      <c r="CB665" s="41"/>
      <c r="CC665" s="41"/>
      <c r="CD665" s="41"/>
      <c r="CE665" s="41"/>
      <c r="CF665" s="41"/>
      <c r="CG665" s="28"/>
      <c r="CH665" s="28"/>
      <c r="CI665" s="41"/>
      <c r="CJ665" s="27"/>
      <c r="CK665" s="27"/>
      <c r="CL665" s="27"/>
      <c r="CM665" s="27"/>
      <c r="CN665" s="27"/>
      <c r="CO665" s="27"/>
      <c r="CP665" s="27"/>
      <c r="CQ665" s="27"/>
      <c r="CR665" s="27"/>
      <c r="CS665" s="27"/>
      <c r="CT665" s="27"/>
      <c r="CU665" s="27"/>
      <c r="CV665" s="27"/>
      <c r="CW665" s="27"/>
      <c r="CX665" s="27"/>
      <c r="CY665" s="27"/>
      <c r="CZ665" s="68"/>
      <c r="DF665" s="42"/>
      <c r="DW665" s="7"/>
      <c r="ED665" s="10">
        <f t="shared" ca="1" si="437"/>
        <v>30</v>
      </c>
    </row>
    <row r="666" spans="1:134" x14ac:dyDescent="0.2">
      <c r="A666" s="79"/>
      <c r="B666" s="28"/>
      <c r="C666" s="41"/>
      <c r="D666" s="40"/>
      <c r="E666" s="41"/>
      <c r="F666" s="40"/>
      <c r="M666" s="151"/>
      <c r="N666" s="151"/>
      <c r="P666" s="153"/>
      <c r="Q666" s="159"/>
      <c r="R666" s="151"/>
      <c r="S666" s="151"/>
      <c r="T666" s="28"/>
      <c r="U666" s="137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40"/>
      <c r="AR666" s="40"/>
      <c r="AS666" s="40"/>
      <c r="AT666" s="40"/>
      <c r="AU666" s="40"/>
      <c r="AV666" s="40"/>
      <c r="AW666" s="40"/>
      <c r="AX666" s="40"/>
      <c r="AY666" s="40"/>
      <c r="AZ666" s="40"/>
      <c r="BA666" s="28"/>
      <c r="BB666" s="28"/>
      <c r="BC666" s="40"/>
      <c r="BD666" s="40"/>
      <c r="BE666" s="40"/>
      <c r="BF666" s="40"/>
      <c r="BG666" s="40"/>
      <c r="BH666" s="40"/>
      <c r="BI666" s="41"/>
      <c r="BJ666" s="41"/>
      <c r="BK666" s="41"/>
      <c r="BL666" s="41"/>
      <c r="BM666" s="41"/>
      <c r="BN666" s="41"/>
      <c r="BO666" s="41"/>
      <c r="BP666" s="41"/>
      <c r="BQ666" s="41"/>
      <c r="BR666" s="40"/>
      <c r="BS666" s="40"/>
      <c r="BT666" s="40"/>
      <c r="BU666" s="41"/>
      <c r="BV666" s="41"/>
      <c r="BW666" s="41"/>
      <c r="BX666" s="41"/>
      <c r="BY666" s="41"/>
      <c r="BZ666" s="41"/>
      <c r="CA666" s="41"/>
      <c r="CB666" s="41"/>
      <c r="CC666" s="41"/>
      <c r="CD666" s="41"/>
      <c r="CE666" s="41"/>
      <c r="CF666" s="41"/>
      <c r="CG666" s="28"/>
      <c r="CH666" s="28"/>
      <c r="CI666" s="41"/>
      <c r="CJ666" s="27"/>
      <c r="CK666" s="27"/>
      <c r="CL666" s="27"/>
      <c r="CM666" s="27"/>
      <c r="CN666" s="27"/>
      <c r="CO666" s="27"/>
      <c r="CP666" s="27"/>
      <c r="CQ666" s="27"/>
      <c r="CR666" s="27"/>
      <c r="CS666" s="27"/>
      <c r="CT666" s="27"/>
      <c r="CU666" s="27"/>
      <c r="CV666" s="27"/>
      <c r="CW666" s="27"/>
      <c r="CX666" s="27"/>
      <c r="CY666" s="27"/>
      <c r="CZ666" s="68"/>
      <c r="DF666" s="42"/>
      <c r="DW666" s="7"/>
      <c r="ED666" s="10">
        <f t="shared" ca="1" si="437"/>
        <v>2</v>
      </c>
    </row>
    <row r="667" spans="1:134" x14ac:dyDescent="0.2">
      <c r="A667" s="79"/>
      <c r="B667" s="28"/>
      <c r="C667" s="41"/>
      <c r="D667" s="40"/>
      <c r="E667" s="41"/>
      <c r="F667" s="40"/>
      <c r="M667" s="151"/>
      <c r="N667" s="151"/>
      <c r="P667" s="153"/>
      <c r="Q667" s="159"/>
      <c r="R667" s="151"/>
      <c r="S667" s="151"/>
      <c r="T667" s="28"/>
      <c r="U667" s="137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  <c r="AQ667" s="40"/>
      <c r="AR667" s="40"/>
      <c r="AS667" s="40"/>
      <c r="AT667" s="40"/>
      <c r="AU667" s="40"/>
      <c r="AV667" s="40"/>
      <c r="AW667" s="40"/>
      <c r="AX667" s="40"/>
      <c r="AY667" s="40"/>
      <c r="AZ667" s="40"/>
      <c r="BA667" s="28"/>
      <c r="BB667" s="28"/>
      <c r="BC667" s="40"/>
      <c r="BD667" s="40"/>
      <c r="BE667" s="40"/>
      <c r="BF667" s="40"/>
      <c r="BG667" s="40"/>
      <c r="BH667" s="40"/>
      <c r="BI667" s="41"/>
      <c r="BJ667" s="41"/>
      <c r="BK667" s="41"/>
      <c r="BL667" s="41"/>
      <c r="BM667" s="41"/>
      <c r="BN667" s="41"/>
      <c r="BO667" s="41"/>
      <c r="BP667" s="41"/>
      <c r="BQ667" s="41"/>
      <c r="BR667" s="40"/>
      <c r="BS667" s="40"/>
      <c r="BT667" s="40"/>
      <c r="BU667" s="41"/>
      <c r="BV667" s="41"/>
      <c r="BW667" s="41"/>
      <c r="BX667" s="41"/>
      <c r="BY667" s="41"/>
      <c r="BZ667" s="41"/>
      <c r="CA667" s="41"/>
      <c r="CB667" s="41"/>
      <c r="CC667" s="41"/>
      <c r="CD667" s="41"/>
      <c r="CE667" s="41"/>
      <c r="CF667" s="41"/>
      <c r="CG667" s="28"/>
      <c r="CH667" s="28"/>
      <c r="CI667" s="41"/>
      <c r="CJ667" s="27"/>
      <c r="CK667" s="27"/>
      <c r="CL667" s="27"/>
      <c r="CM667" s="27"/>
      <c r="CN667" s="27"/>
      <c r="CO667" s="27"/>
      <c r="CP667" s="27"/>
      <c r="CQ667" s="27"/>
      <c r="CR667" s="27"/>
      <c r="CS667" s="27"/>
      <c r="CT667" s="27"/>
      <c r="CU667" s="27"/>
      <c r="CV667" s="27"/>
      <c r="CW667" s="27"/>
      <c r="CX667" s="27"/>
      <c r="CY667" s="27"/>
      <c r="CZ667" s="68"/>
      <c r="DF667" s="42"/>
      <c r="DW667" s="7"/>
      <c r="ED667" s="10">
        <f t="shared" ca="1" si="437"/>
        <v>32</v>
      </c>
    </row>
    <row r="668" spans="1:134" x14ac:dyDescent="0.2">
      <c r="A668" s="79"/>
      <c r="B668" s="28"/>
      <c r="C668" s="41"/>
      <c r="D668" s="40"/>
      <c r="E668" s="41"/>
      <c r="F668" s="40"/>
      <c r="M668" s="151"/>
      <c r="N668" s="151"/>
      <c r="P668" s="153"/>
      <c r="Q668" s="159"/>
      <c r="R668" s="151"/>
      <c r="S668" s="151"/>
      <c r="T668" s="28"/>
      <c r="U668" s="137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40"/>
      <c r="AV668" s="40"/>
      <c r="AW668" s="40"/>
      <c r="AX668" s="40"/>
      <c r="AY668" s="40"/>
      <c r="AZ668" s="40"/>
      <c r="BA668" s="28"/>
      <c r="BB668" s="28"/>
      <c r="BC668" s="40"/>
      <c r="BD668" s="40"/>
      <c r="BE668" s="40"/>
      <c r="BF668" s="40"/>
      <c r="BG668" s="40"/>
      <c r="BH668" s="40"/>
      <c r="BI668" s="41"/>
      <c r="BJ668" s="41"/>
      <c r="BK668" s="41"/>
      <c r="BL668" s="41"/>
      <c r="BM668" s="41"/>
      <c r="BN668" s="41"/>
      <c r="BO668" s="41"/>
      <c r="BP668" s="41"/>
      <c r="BQ668" s="41"/>
      <c r="BR668" s="40"/>
      <c r="BS668" s="40"/>
      <c r="BT668" s="40"/>
      <c r="BU668" s="41"/>
      <c r="BV668" s="41"/>
      <c r="BW668" s="41"/>
      <c r="BX668" s="41"/>
      <c r="BY668" s="41"/>
      <c r="BZ668" s="41"/>
      <c r="CA668" s="41"/>
      <c r="CB668" s="41"/>
      <c r="CC668" s="41"/>
      <c r="CD668" s="41"/>
      <c r="CE668" s="41"/>
      <c r="CF668" s="41"/>
      <c r="CG668" s="28"/>
      <c r="CH668" s="28"/>
      <c r="CI668" s="41"/>
      <c r="CJ668" s="27"/>
      <c r="CK668" s="27"/>
      <c r="CL668" s="27"/>
      <c r="CM668" s="27"/>
      <c r="CN668" s="27"/>
      <c r="CO668" s="27"/>
      <c r="CP668" s="27"/>
      <c r="CQ668" s="27"/>
      <c r="CR668" s="27"/>
      <c r="CS668" s="27"/>
      <c r="CT668" s="27"/>
      <c r="CU668" s="27"/>
      <c r="CV668" s="27"/>
      <c r="CW668" s="27"/>
      <c r="CX668" s="27"/>
      <c r="CY668" s="27"/>
      <c r="CZ668" s="68"/>
      <c r="DF668" s="42"/>
      <c r="DW668" s="7"/>
      <c r="ED668" s="10">
        <f t="shared" ca="1" si="437"/>
        <v>33</v>
      </c>
    </row>
    <row r="669" spans="1:134" x14ac:dyDescent="0.2">
      <c r="A669" s="79"/>
      <c r="B669" s="28"/>
      <c r="C669" s="41"/>
      <c r="D669" s="40"/>
      <c r="E669" s="41"/>
      <c r="F669" s="40"/>
      <c r="M669" s="151"/>
      <c r="N669" s="151"/>
      <c r="P669" s="153"/>
      <c r="Q669" s="159"/>
      <c r="R669" s="151"/>
      <c r="S669" s="151"/>
      <c r="T669" s="28"/>
      <c r="U669" s="137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  <c r="AQ669" s="40"/>
      <c r="AR669" s="40"/>
      <c r="AS669" s="40"/>
      <c r="AT669" s="40"/>
      <c r="AU669" s="40"/>
      <c r="AV669" s="40"/>
      <c r="AW669" s="40"/>
      <c r="AX669" s="40"/>
      <c r="AY669" s="40"/>
      <c r="AZ669" s="40"/>
      <c r="BA669" s="28"/>
      <c r="BB669" s="28"/>
      <c r="BC669" s="40"/>
      <c r="BD669" s="40"/>
      <c r="BE669" s="40"/>
      <c r="BF669" s="40"/>
      <c r="BG669" s="40"/>
      <c r="BH669" s="40"/>
      <c r="BI669" s="41"/>
      <c r="BJ669" s="41"/>
      <c r="BK669" s="41"/>
      <c r="BL669" s="41"/>
      <c r="BM669" s="41"/>
      <c r="BN669" s="41"/>
      <c r="BO669" s="41"/>
      <c r="BP669" s="41"/>
      <c r="BQ669" s="41"/>
      <c r="BR669" s="40"/>
      <c r="BS669" s="40"/>
      <c r="BT669" s="40"/>
      <c r="BU669" s="41"/>
      <c r="BV669" s="41"/>
      <c r="BW669" s="41"/>
      <c r="BX669" s="41"/>
      <c r="BY669" s="41"/>
      <c r="BZ669" s="41"/>
      <c r="CA669" s="41"/>
      <c r="CB669" s="41"/>
      <c r="CC669" s="41"/>
      <c r="CD669" s="41"/>
      <c r="CE669" s="41"/>
      <c r="CF669" s="41"/>
      <c r="CG669" s="28"/>
      <c r="CH669" s="28"/>
      <c r="CI669" s="41"/>
      <c r="CJ669" s="27"/>
      <c r="CK669" s="27"/>
      <c r="CL669" s="27"/>
      <c r="CM669" s="27"/>
      <c r="CN669" s="27"/>
      <c r="CO669" s="27"/>
      <c r="CP669" s="27"/>
      <c r="CQ669" s="27"/>
      <c r="CR669" s="27"/>
      <c r="CS669" s="27"/>
      <c r="CT669" s="27"/>
      <c r="CU669" s="27"/>
      <c r="CV669" s="27"/>
      <c r="CW669" s="27"/>
      <c r="CX669" s="27"/>
      <c r="CY669" s="27"/>
      <c r="CZ669" s="68"/>
      <c r="DF669" s="42"/>
      <c r="DW669" s="7"/>
      <c r="ED669" s="10">
        <f t="shared" ca="1" si="437"/>
        <v>16</v>
      </c>
    </row>
    <row r="670" spans="1:134" x14ac:dyDescent="0.2">
      <c r="A670" s="79"/>
      <c r="B670" s="28"/>
      <c r="C670" s="41"/>
      <c r="D670" s="40"/>
      <c r="E670" s="41"/>
      <c r="F670" s="40"/>
      <c r="M670" s="151"/>
      <c r="N670" s="151"/>
      <c r="P670" s="153"/>
      <c r="Q670" s="159"/>
      <c r="R670" s="151"/>
      <c r="S670" s="151"/>
      <c r="T670" s="28"/>
      <c r="U670" s="137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  <c r="AQ670" s="40"/>
      <c r="AR670" s="40"/>
      <c r="AS670" s="40"/>
      <c r="AT670" s="40"/>
      <c r="AU670" s="40"/>
      <c r="AV670" s="40"/>
      <c r="AW670" s="40"/>
      <c r="AX670" s="40"/>
      <c r="AY670" s="40"/>
      <c r="AZ670" s="40"/>
      <c r="BA670" s="28"/>
      <c r="BB670" s="28"/>
      <c r="BC670" s="40"/>
      <c r="BD670" s="40"/>
      <c r="BE670" s="40"/>
      <c r="BF670" s="40"/>
      <c r="BG670" s="40"/>
      <c r="BH670" s="40"/>
      <c r="BI670" s="40"/>
      <c r="BJ670" s="40"/>
      <c r="BK670" s="40"/>
      <c r="BL670" s="40"/>
      <c r="BM670" s="40"/>
      <c r="BN670" s="40"/>
      <c r="BO670" s="40"/>
      <c r="BP670" s="40"/>
      <c r="BQ670" s="40"/>
      <c r="BR670" s="40"/>
      <c r="BS670" s="40"/>
      <c r="BT670" s="40"/>
      <c r="BU670" s="40"/>
      <c r="BV670" s="40"/>
      <c r="BW670" s="40"/>
      <c r="BX670" s="40"/>
      <c r="BY670" s="40"/>
      <c r="BZ670" s="40"/>
      <c r="CA670" s="40"/>
      <c r="CB670" s="40"/>
      <c r="CC670" s="40"/>
      <c r="CD670" s="40"/>
      <c r="CE670" s="40"/>
      <c r="CF670" s="40"/>
      <c r="CG670" s="28"/>
      <c r="CH670" s="28"/>
      <c r="CI670" s="41"/>
      <c r="CJ670" s="27"/>
      <c r="CK670" s="27"/>
      <c r="CL670" s="27"/>
      <c r="CM670" s="27"/>
      <c r="CN670" s="27"/>
      <c r="CO670" s="27"/>
      <c r="CP670" s="27"/>
      <c r="CQ670" s="27"/>
      <c r="CR670" s="27"/>
      <c r="CS670" s="27"/>
      <c r="CT670" s="27"/>
      <c r="CU670" s="27"/>
      <c r="CV670" s="27"/>
      <c r="CW670" s="27"/>
      <c r="CX670" s="27"/>
      <c r="CY670" s="27"/>
      <c r="CZ670" s="68"/>
      <c r="DF670" s="42"/>
      <c r="DW670" s="7"/>
      <c r="ED670" s="10">
        <f t="shared" ca="1" si="437"/>
        <v>16</v>
      </c>
    </row>
    <row r="671" spans="1:134" x14ac:dyDescent="0.2">
      <c r="A671" s="79"/>
      <c r="B671" s="28"/>
      <c r="C671" s="41"/>
      <c r="D671" s="40"/>
      <c r="E671" s="41"/>
      <c r="F671" s="40"/>
      <c r="M671" s="151"/>
      <c r="N671" s="151"/>
      <c r="P671" s="153"/>
      <c r="Q671" s="159"/>
      <c r="R671" s="151"/>
      <c r="S671" s="151"/>
      <c r="T671" s="28"/>
      <c r="U671" s="137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  <c r="AQ671" s="40"/>
      <c r="AR671" s="40"/>
      <c r="AS671" s="40"/>
      <c r="AT671" s="40"/>
      <c r="AU671" s="40"/>
      <c r="AV671" s="40"/>
      <c r="AW671" s="40"/>
      <c r="AX671" s="40"/>
      <c r="AY671" s="40"/>
      <c r="AZ671" s="40"/>
      <c r="BA671" s="28"/>
      <c r="BB671" s="28"/>
      <c r="BC671" s="40"/>
      <c r="BD671" s="40"/>
      <c r="BE671" s="40"/>
      <c r="BF671" s="40"/>
      <c r="BG671" s="40"/>
      <c r="BH671" s="40"/>
      <c r="BI671" s="40"/>
      <c r="BJ671" s="40"/>
      <c r="BK671" s="40"/>
      <c r="BL671" s="40"/>
      <c r="BM671" s="40"/>
      <c r="BN671" s="40"/>
      <c r="BO671" s="40"/>
      <c r="BP671" s="40"/>
      <c r="BQ671" s="40"/>
      <c r="BR671" s="40"/>
      <c r="BS671" s="40"/>
      <c r="BT671" s="40"/>
      <c r="BU671" s="40"/>
      <c r="BV671" s="40"/>
      <c r="BW671" s="40"/>
      <c r="BX671" s="40"/>
      <c r="BY671" s="40"/>
      <c r="BZ671" s="40"/>
      <c r="CA671" s="40"/>
      <c r="CB671" s="40"/>
      <c r="CC671" s="40"/>
      <c r="CD671" s="40"/>
      <c r="CE671" s="40"/>
      <c r="CF671" s="40"/>
      <c r="CG671" s="28"/>
      <c r="CH671" s="28"/>
      <c r="CI671" s="41"/>
      <c r="CJ671" s="27"/>
      <c r="CK671" s="27"/>
      <c r="CL671" s="27"/>
      <c r="CM671" s="27"/>
      <c r="CN671" s="27"/>
      <c r="CO671" s="27"/>
      <c r="CP671" s="27"/>
      <c r="CQ671" s="27"/>
      <c r="CR671" s="27"/>
      <c r="CS671" s="27"/>
      <c r="CT671" s="27"/>
      <c r="CU671" s="27"/>
      <c r="CV671" s="27"/>
      <c r="CW671" s="27"/>
      <c r="CX671" s="27"/>
      <c r="CY671" s="27"/>
      <c r="CZ671" s="68"/>
      <c r="DF671" s="42"/>
      <c r="DW671" s="7"/>
      <c r="ED671" s="10">
        <f t="shared" ca="1" si="437"/>
        <v>13</v>
      </c>
    </row>
    <row r="672" spans="1:134" x14ac:dyDescent="0.2">
      <c r="A672" s="79"/>
      <c r="B672" s="28"/>
      <c r="C672" s="41"/>
      <c r="D672" s="40"/>
      <c r="E672" s="41"/>
      <c r="F672" s="40"/>
      <c r="M672" s="151"/>
      <c r="N672" s="151"/>
      <c r="P672" s="153"/>
      <c r="Q672" s="159"/>
      <c r="R672" s="151"/>
      <c r="S672" s="151"/>
      <c r="T672" s="28"/>
      <c r="U672" s="137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  <c r="AQ672" s="40"/>
      <c r="AR672" s="40"/>
      <c r="AS672" s="40"/>
      <c r="AT672" s="40"/>
      <c r="AU672" s="40"/>
      <c r="AV672" s="40"/>
      <c r="AW672" s="40"/>
      <c r="AX672" s="40"/>
      <c r="AY672" s="40"/>
      <c r="AZ672" s="40"/>
      <c r="BA672" s="28"/>
      <c r="BB672" s="28"/>
      <c r="BC672" s="40"/>
      <c r="BD672" s="40"/>
      <c r="BE672" s="40"/>
      <c r="BF672" s="40"/>
      <c r="BG672" s="40"/>
      <c r="BH672" s="40"/>
      <c r="BI672" s="40"/>
      <c r="BJ672" s="40"/>
      <c r="BK672" s="40"/>
      <c r="BL672" s="40"/>
      <c r="BM672" s="40"/>
      <c r="BN672" s="40"/>
      <c r="BO672" s="40"/>
      <c r="BP672" s="40"/>
      <c r="BQ672" s="40"/>
      <c r="BR672" s="40"/>
      <c r="BS672" s="40"/>
      <c r="BT672" s="40"/>
      <c r="BU672" s="40"/>
      <c r="BV672" s="40"/>
      <c r="BW672" s="40"/>
      <c r="BX672" s="40"/>
      <c r="BY672" s="40"/>
      <c r="BZ672" s="40"/>
      <c r="CA672" s="40"/>
      <c r="CB672" s="40"/>
      <c r="CC672" s="40"/>
      <c r="CD672" s="40"/>
      <c r="CE672" s="40"/>
      <c r="CF672" s="40"/>
      <c r="CG672" s="28"/>
      <c r="CH672" s="28"/>
      <c r="CI672" s="41"/>
      <c r="CJ672" s="27"/>
      <c r="CK672" s="27"/>
      <c r="CL672" s="27"/>
      <c r="CM672" s="27"/>
      <c r="CN672" s="27"/>
      <c r="CO672" s="27"/>
      <c r="CP672" s="27"/>
      <c r="CQ672" s="27"/>
      <c r="CR672" s="27"/>
      <c r="CS672" s="27"/>
      <c r="CT672" s="27"/>
      <c r="CU672" s="27"/>
      <c r="CV672" s="27"/>
      <c r="CW672" s="27"/>
      <c r="CX672" s="27"/>
      <c r="CY672" s="27"/>
      <c r="CZ672" s="68"/>
      <c r="DF672" s="42"/>
      <c r="DW672" s="7"/>
      <c r="ED672" s="10">
        <f t="shared" ca="1" si="437"/>
        <v>12</v>
      </c>
    </row>
    <row r="673" spans="1:134" x14ac:dyDescent="0.2">
      <c r="A673" s="79"/>
      <c r="B673" s="28"/>
      <c r="C673" s="41"/>
      <c r="D673" s="40"/>
      <c r="E673" s="41"/>
      <c r="F673" s="40"/>
      <c r="M673" s="151"/>
      <c r="N673" s="151"/>
      <c r="P673" s="153"/>
      <c r="Q673" s="159"/>
      <c r="R673" s="151"/>
      <c r="S673" s="151"/>
      <c r="T673" s="28"/>
      <c r="U673" s="137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  <c r="AQ673" s="40"/>
      <c r="AR673" s="40"/>
      <c r="AS673" s="40"/>
      <c r="AT673" s="40"/>
      <c r="AU673" s="40"/>
      <c r="AV673" s="40"/>
      <c r="AW673" s="40"/>
      <c r="AX673" s="40"/>
      <c r="AY673" s="40"/>
      <c r="AZ673" s="40"/>
      <c r="BA673" s="28"/>
      <c r="BB673" s="28"/>
      <c r="BC673" s="40"/>
      <c r="BD673" s="40"/>
      <c r="BE673" s="40"/>
      <c r="BF673" s="40"/>
      <c r="BG673" s="40"/>
      <c r="BH673" s="40"/>
      <c r="BI673" s="40"/>
      <c r="BJ673" s="40"/>
      <c r="BK673" s="40"/>
      <c r="BL673" s="40"/>
      <c r="BM673" s="40"/>
      <c r="BN673" s="40"/>
      <c r="BO673" s="40"/>
      <c r="BP673" s="40"/>
      <c r="BQ673" s="40"/>
      <c r="BR673" s="40"/>
      <c r="BS673" s="40"/>
      <c r="BT673" s="40"/>
      <c r="BU673" s="40"/>
      <c r="BV673" s="40"/>
      <c r="BW673" s="40"/>
      <c r="BX673" s="40"/>
      <c r="BY673" s="40"/>
      <c r="BZ673" s="40"/>
      <c r="CA673" s="40"/>
      <c r="CB673" s="40"/>
      <c r="CC673" s="40"/>
      <c r="CD673" s="40"/>
      <c r="CE673" s="40"/>
      <c r="CF673" s="40"/>
      <c r="CG673" s="28"/>
      <c r="CH673" s="28"/>
      <c r="CI673" s="41"/>
      <c r="CJ673" s="27"/>
      <c r="CK673" s="27"/>
      <c r="CL673" s="27"/>
      <c r="CM673" s="27"/>
      <c r="CN673" s="27"/>
      <c r="CO673" s="27"/>
      <c r="CP673" s="27"/>
      <c r="CQ673" s="27"/>
      <c r="CR673" s="27"/>
      <c r="CS673" s="27"/>
      <c r="CT673" s="27"/>
      <c r="CU673" s="27"/>
      <c r="CV673" s="27"/>
      <c r="CW673" s="27"/>
      <c r="CX673" s="27"/>
      <c r="CY673" s="27"/>
      <c r="CZ673" s="68"/>
      <c r="DF673" s="42"/>
      <c r="DW673" s="7"/>
      <c r="ED673" s="10">
        <f t="shared" ca="1" si="437"/>
        <v>18</v>
      </c>
    </row>
    <row r="674" spans="1:134" x14ac:dyDescent="0.2">
      <c r="A674" s="79"/>
      <c r="B674" s="28"/>
      <c r="C674" s="41"/>
      <c r="D674" s="40"/>
      <c r="E674" s="41"/>
      <c r="F674" s="40"/>
      <c r="M674" s="151"/>
      <c r="N674" s="151"/>
      <c r="P674" s="153"/>
      <c r="Q674" s="159"/>
      <c r="R674" s="151"/>
      <c r="S674" s="151"/>
      <c r="T674" s="28"/>
      <c r="U674" s="137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  <c r="AQ674" s="40"/>
      <c r="AR674" s="40"/>
      <c r="AS674" s="40"/>
      <c r="AT674" s="40"/>
      <c r="AU674" s="40"/>
      <c r="AV674" s="40"/>
      <c r="AW674" s="40"/>
      <c r="AX674" s="40"/>
      <c r="AY674" s="40"/>
      <c r="AZ674" s="40"/>
      <c r="BA674" s="28"/>
      <c r="BB674" s="28"/>
      <c r="BC674" s="40"/>
      <c r="BD674" s="40"/>
      <c r="BE674" s="40"/>
      <c r="BF674" s="40"/>
      <c r="BG674" s="40"/>
      <c r="BH674" s="40"/>
      <c r="BI674" s="40"/>
      <c r="BJ674" s="40"/>
      <c r="BK674" s="40"/>
      <c r="BL674" s="40"/>
      <c r="BM674" s="40"/>
      <c r="BN674" s="40"/>
      <c r="BO674" s="40"/>
      <c r="BP674" s="40"/>
      <c r="BQ674" s="40"/>
      <c r="BR674" s="40"/>
      <c r="BS674" s="40"/>
      <c r="BT674" s="40"/>
      <c r="BU674" s="40"/>
      <c r="BV674" s="40"/>
      <c r="BW674" s="40"/>
      <c r="BX674" s="40"/>
      <c r="BY674" s="40"/>
      <c r="BZ674" s="40"/>
      <c r="CA674" s="40"/>
      <c r="CB674" s="40"/>
      <c r="CC674" s="40"/>
      <c r="CD674" s="40"/>
      <c r="CE674" s="40"/>
      <c r="CF674" s="40"/>
      <c r="CG674" s="28"/>
      <c r="CH674" s="28"/>
      <c r="CI674" s="41"/>
      <c r="CJ674" s="27"/>
      <c r="CK674" s="27"/>
      <c r="CL674" s="27"/>
      <c r="CM674" s="27"/>
      <c r="CN674" s="27"/>
      <c r="CO674" s="27"/>
      <c r="CP674" s="27"/>
      <c r="CQ674" s="27"/>
      <c r="CR674" s="27"/>
      <c r="CS674" s="27"/>
      <c r="CT674" s="27"/>
      <c r="CU674" s="27"/>
      <c r="CV674" s="27"/>
      <c r="CW674" s="27"/>
      <c r="CX674" s="27"/>
      <c r="CY674" s="27"/>
      <c r="CZ674" s="68"/>
      <c r="DF674" s="42"/>
      <c r="DW674" s="7"/>
      <c r="ED674" s="10">
        <f t="shared" ca="1" si="437"/>
        <v>17</v>
      </c>
    </row>
    <row r="675" spans="1:134" x14ac:dyDescent="0.2">
      <c r="A675" s="79"/>
      <c r="B675" s="28"/>
      <c r="C675" s="41"/>
      <c r="D675" s="40"/>
      <c r="E675" s="41"/>
      <c r="F675" s="40"/>
      <c r="M675" s="151"/>
      <c r="N675" s="151"/>
      <c r="P675" s="153"/>
      <c r="Q675" s="159"/>
      <c r="R675" s="151"/>
      <c r="S675" s="151"/>
      <c r="T675" s="28"/>
      <c r="U675" s="137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  <c r="AQ675" s="40"/>
      <c r="AR675" s="40"/>
      <c r="AS675" s="40"/>
      <c r="AT675" s="40"/>
      <c r="AU675" s="40"/>
      <c r="AV675" s="40"/>
      <c r="AW675" s="40"/>
      <c r="AX675" s="40"/>
      <c r="AY675" s="40"/>
      <c r="AZ675" s="40"/>
      <c r="BA675" s="28"/>
      <c r="BB675" s="28"/>
      <c r="BC675" s="40"/>
      <c r="BD675" s="40"/>
      <c r="BE675" s="40"/>
      <c r="BF675" s="40"/>
      <c r="BG675" s="40"/>
      <c r="BH675" s="40"/>
      <c r="BI675" s="40"/>
      <c r="BJ675" s="40"/>
      <c r="BK675" s="40"/>
      <c r="BL675" s="40"/>
      <c r="BM675" s="40"/>
      <c r="BN675" s="40"/>
      <c r="BO675" s="40"/>
      <c r="BP675" s="40"/>
      <c r="BQ675" s="40"/>
      <c r="BR675" s="40"/>
      <c r="BS675" s="40"/>
      <c r="BT675" s="40"/>
      <c r="BU675" s="40"/>
      <c r="BV675" s="40"/>
      <c r="BW675" s="40"/>
      <c r="BX675" s="40"/>
      <c r="BY675" s="40"/>
      <c r="BZ675" s="40"/>
      <c r="CA675" s="40"/>
      <c r="CB675" s="40"/>
      <c r="CC675" s="40"/>
      <c r="CD675" s="40"/>
      <c r="CE675" s="40"/>
      <c r="CF675" s="40"/>
      <c r="CG675" s="28"/>
      <c r="CH675" s="28"/>
      <c r="CI675" s="41"/>
      <c r="CJ675" s="27"/>
      <c r="CK675" s="27"/>
      <c r="CL675" s="27"/>
      <c r="CM675" s="27"/>
      <c r="CN675" s="27"/>
      <c r="CO675" s="27"/>
      <c r="CP675" s="27"/>
      <c r="CQ675" s="27"/>
      <c r="CR675" s="27"/>
      <c r="CS675" s="27"/>
      <c r="CT675" s="27"/>
      <c r="CU675" s="27"/>
      <c r="CV675" s="27"/>
      <c r="CW675" s="27"/>
      <c r="CX675" s="27"/>
      <c r="CY675" s="27"/>
      <c r="CZ675" s="68"/>
      <c r="DF675" s="42"/>
      <c r="DW675" s="7"/>
      <c r="ED675" s="10">
        <f t="shared" ca="1" si="437"/>
        <v>17</v>
      </c>
    </row>
    <row r="676" spans="1:134" x14ac:dyDescent="0.2">
      <c r="A676" s="79"/>
      <c r="B676" s="28"/>
      <c r="C676" s="41"/>
      <c r="D676" s="40"/>
      <c r="E676" s="41"/>
      <c r="F676" s="40"/>
      <c r="M676" s="151"/>
      <c r="N676" s="151"/>
      <c r="P676" s="153"/>
      <c r="Q676" s="159"/>
      <c r="R676" s="151"/>
      <c r="S676" s="151"/>
      <c r="T676" s="28"/>
      <c r="U676" s="137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  <c r="AQ676" s="40"/>
      <c r="AR676" s="40"/>
      <c r="AS676" s="40"/>
      <c r="AT676" s="40"/>
      <c r="AU676" s="40"/>
      <c r="AV676" s="40"/>
      <c r="AW676" s="40"/>
      <c r="AX676" s="40"/>
      <c r="AY676" s="40"/>
      <c r="AZ676" s="40"/>
      <c r="BA676" s="28"/>
      <c r="BB676" s="28"/>
      <c r="BC676" s="40"/>
      <c r="BD676" s="40"/>
      <c r="BE676" s="40"/>
      <c r="BF676" s="40"/>
      <c r="BG676" s="40"/>
      <c r="BH676" s="40"/>
      <c r="BI676" s="40"/>
      <c r="BJ676" s="40"/>
      <c r="BK676" s="40"/>
      <c r="BL676" s="40"/>
      <c r="BM676" s="40"/>
      <c r="BN676" s="40"/>
      <c r="BO676" s="40"/>
      <c r="BP676" s="40"/>
      <c r="BQ676" s="40"/>
      <c r="BR676" s="40"/>
      <c r="BS676" s="40"/>
      <c r="BT676" s="40"/>
      <c r="BU676" s="40"/>
      <c r="BV676" s="40"/>
      <c r="BW676" s="40"/>
      <c r="BX676" s="40"/>
      <c r="BY676" s="40"/>
      <c r="BZ676" s="40"/>
      <c r="CA676" s="40"/>
      <c r="CB676" s="40"/>
      <c r="CC676" s="40"/>
      <c r="CD676" s="40"/>
      <c r="CE676" s="40"/>
      <c r="CF676" s="40"/>
      <c r="CG676" s="28"/>
      <c r="CH676" s="28"/>
      <c r="CI676" s="41"/>
      <c r="CJ676" s="27"/>
      <c r="CK676" s="27"/>
      <c r="CL676" s="27"/>
      <c r="CM676" s="27"/>
      <c r="CN676" s="27"/>
      <c r="CO676" s="27"/>
      <c r="CP676" s="27"/>
      <c r="CQ676" s="27"/>
      <c r="CR676" s="27"/>
      <c r="CS676" s="27"/>
      <c r="CT676" s="27"/>
      <c r="CU676" s="27"/>
      <c r="CV676" s="27"/>
      <c r="CW676" s="27"/>
      <c r="CX676" s="27"/>
      <c r="CY676" s="27"/>
      <c r="CZ676" s="68"/>
      <c r="DF676" s="42"/>
      <c r="DW676" s="7"/>
      <c r="ED676" s="10">
        <f t="shared" ca="1" si="437"/>
        <v>0</v>
      </c>
    </row>
    <row r="677" spans="1:134" x14ac:dyDescent="0.2">
      <c r="A677" s="79"/>
      <c r="B677" s="28"/>
      <c r="C677" s="41"/>
      <c r="D677" s="40"/>
      <c r="E677" s="41"/>
      <c r="F677" s="40"/>
      <c r="M677" s="151"/>
      <c r="N677" s="151"/>
      <c r="P677" s="153"/>
      <c r="Q677" s="159"/>
      <c r="R677" s="151"/>
      <c r="S677" s="151"/>
      <c r="T677" s="28"/>
      <c r="U677" s="137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  <c r="AQ677" s="40"/>
      <c r="AR677" s="40"/>
      <c r="AS677" s="40"/>
      <c r="AT677" s="40"/>
      <c r="AU677" s="40"/>
      <c r="AV677" s="40"/>
      <c r="AW677" s="40"/>
      <c r="AX677" s="40"/>
      <c r="AY677" s="40"/>
      <c r="AZ677" s="40"/>
      <c r="BA677" s="28"/>
      <c r="BB677" s="28"/>
      <c r="BC677" s="40"/>
      <c r="BD677" s="40"/>
      <c r="BE677" s="40"/>
      <c r="BF677" s="40"/>
      <c r="BG677" s="40"/>
      <c r="BH677" s="40"/>
      <c r="BI677" s="40"/>
      <c r="BJ677" s="40"/>
      <c r="BK677" s="40"/>
      <c r="BL677" s="40"/>
      <c r="BM677" s="40"/>
      <c r="BN677" s="40"/>
      <c r="BO677" s="40"/>
      <c r="BP677" s="40"/>
      <c r="BQ677" s="40"/>
      <c r="BR677" s="40"/>
      <c r="BS677" s="40"/>
      <c r="BT677" s="40"/>
      <c r="BU677" s="40"/>
      <c r="BV677" s="40"/>
      <c r="BW677" s="40"/>
      <c r="BX677" s="40"/>
      <c r="BY677" s="40"/>
      <c r="BZ677" s="40"/>
      <c r="CA677" s="40"/>
      <c r="CB677" s="40"/>
      <c r="CC677" s="40"/>
      <c r="CD677" s="40"/>
      <c r="CE677" s="40"/>
      <c r="CF677" s="40"/>
      <c r="CG677" s="28"/>
      <c r="CH677" s="28"/>
      <c r="CI677" s="41"/>
      <c r="CJ677" s="27"/>
      <c r="CK677" s="27"/>
      <c r="CL677" s="27"/>
      <c r="CM677" s="27"/>
      <c r="CN677" s="27"/>
      <c r="CO677" s="27"/>
      <c r="CP677" s="27"/>
      <c r="CQ677" s="27"/>
      <c r="CR677" s="27"/>
      <c r="CS677" s="27"/>
      <c r="CT677" s="27"/>
      <c r="CU677" s="27"/>
      <c r="CV677" s="27"/>
      <c r="CW677" s="27"/>
      <c r="CX677" s="27"/>
      <c r="CY677" s="27"/>
      <c r="CZ677" s="68"/>
      <c r="DF677" s="42"/>
      <c r="DW677" s="7"/>
      <c r="ED677" s="10">
        <f t="shared" ca="1" si="437"/>
        <v>30</v>
      </c>
    </row>
    <row r="678" spans="1:134" x14ac:dyDescent="0.2">
      <c r="A678" s="79"/>
      <c r="B678" s="28"/>
      <c r="C678" s="41"/>
      <c r="D678" s="40"/>
      <c r="E678" s="41"/>
      <c r="F678" s="40"/>
      <c r="M678" s="151"/>
      <c r="N678" s="151"/>
      <c r="P678" s="153"/>
      <c r="Q678" s="159"/>
      <c r="R678" s="151"/>
      <c r="S678" s="151"/>
      <c r="T678" s="28"/>
      <c r="U678" s="137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  <c r="AQ678" s="40"/>
      <c r="AR678" s="40"/>
      <c r="AS678" s="40"/>
      <c r="AT678" s="40"/>
      <c r="AU678" s="40"/>
      <c r="AV678" s="40"/>
      <c r="AW678" s="40"/>
      <c r="AX678" s="40"/>
      <c r="AY678" s="40"/>
      <c r="AZ678" s="40"/>
      <c r="BA678" s="28"/>
      <c r="BB678" s="28"/>
      <c r="BC678" s="40"/>
      <c r="BD678" s="40"/>
      <c r="BE678" s="40"/>
      <c r="BF678" s="40"/>
      <c r="BG678" s="40"/>
      <c r="BH678" s="40"/>
      <c r="BI678" s="40"/>
      <c r="BJ678" s="40"/>
      <c r="BK678" s="40"/>
      <c r="BL678" s="40"/>
      <c r="BM678" s="40"/>
      <c r="BN678" s="40"/>
      <c r="BO678" s="40"/>
      <c r="BP678" s="40"/>
      <c r="BQ678" s="40"/>
      <c r="BR678" s="40"/>
      <c r="BS678" s="40"/>
      <c r="BT678" s="40"/>
      <c r="BU678" s="40"/>
      <c r="BV678" s="40"/>
      <c r="BW678" s="40"/>
      <c r="BX678" s="40"/>
      <c r="BY678" s="40"/>
      <c r="BZ678" s="40"/>
      <c r="CA678" s="40"/>
      <c r="CB678" s="40"/>
      <c r="CC678" s="40"/>
      <c r="CD678" s="40"/>
      <c r="CE678" s="40"/>
      <c r="CF678" s="40"/>
      <c r="CG678" s="28"/>
      <c r="CH678" s="28"/>
      <c r="CI678" s="41"/>
      <c r="CJ678" s="27"/>
      <c r="CK678" s="27"/>
      <c r="CL678" s="27"/>
      <c r="CM678" s="27"/>
      <c r="CN678" s="27"/>
      <c r="CO678" s="27"/>
      <c r="CP678" s="27"/>
      <c r="CQ678" s="27"/>
      <c r="CR678" s="27"/>
      <c r="CS678" s="27"/>
      <c r="CT678" s="27"/>
      <c r="CU678" s="27"/>
      <c r="CV678" s="27"/>
      <c r="CW678" s="27"/>
      <c r="CX678" s="27"/>
      <c r="CY678" s="27"/>
      <c r="CZ678" s="68"/>
      <c r="DF678" s="42"/>
      <c r="DW678" s="7"/>
      <c r="ED678" s="10">
        <f t="shared" ca="1" si="437"/>
        <v>21</v>
      </c>
    </row>
    <row r="679" spans="1:134" x14ac:dyDescent="0.2">
      <c r="A679" s="79"/>
      <c r="B679" s="28"/>
      <c r="C679" s="41"/>
      <c r="D679" s="40"/>
      <c r="E679" s="41"/>
      <c r="F679" s="40"/>
      <c r="M679" s="151"/>
      <c r="N679" s="151"/>
      <c r="P679" s="153"/>
      <c r="Q679" s="159"/>
      <c r="R679" s="151"/>
      <c r="S679" s="151"/>
      <c r="T679" s="28"/>
      <c r="U679" s="137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  <c r="AQ679" s="40"/>
      <c r="AR679" s="40"/>
      <c r="AS679" s="40"/>
      <c r="AT679" s="40"/>
      <c r="AU679" s="40"/>
      <c r="AV679" s="40"/>
      <c r="AW679" s="40"/>
      <c r="AX679" s="40"/>
      <c r="AY679" s="40"/>
      <c r="AZ679" s="40"/>
      <c r="BA679" s="28"/>
      <c r="BB679" s="28"/>
      <c r="BC679" s="40"/>
      <c r="BD679" s="40"/>
      <c r="BE679" s="40"/>
      <c r="BF679" s="40"/>
      <c r="BG679" s="40"/>
      <c r="BH679" s="40"/>
      <c r="BI679" s="40"/>
      <c r="BJ679" s="40"/>
      <c r="BK679" s="40"/>
      <c r="BL679" s="40"/>
      <c r="BM679" s="40"/>
      <c r="BN679" s="40"/>
      <c r="BO679" s="40"/>
      <c r="BP679" s="40"/>
      <c r="BQ679" s="40"/>
      <c r="BR679" s="40"/>
      <c r="BS679" s="40"/>
      <c r="BT679" s="40"/>
      <c r="BU679" s="40"/>
      <c r="BV679" s="40"/>
      <c r="BW679" s="40"/>
      <c r="BX679" s="40"/>
      <c r="BY679" s="40"/>
      <c r="BZ679" s="40"/>
      <c r="CA679" s="40"/>
      <c r="CB679" s="40"/>
      <c r="CC679" s="40"/>
      <c r="CD679" s="40"/>
      <c r="CE679" s="40"/>
      <c r="CF679" s="40"/>
      <c r="CG679" s="28"/>
      <c r="CH679" s="28"/>
      <c r="CI679" s="41"/>
      <c r="CJ679" s="27"/>
      <c r="CK679" s="27"/>
      <c r="CL679" s="27"/>
      <c r="CM679" s="27"/>
      <c r="CN679" s="27"/>
      <c r="CO679" s="27"/>
      <c r="CP679" s="27"/>
      <c r="CQ679" s="27"/>
      <c r="CR679" s="27"/>
      <c r="CS679" s="27"/>
      <c r="CT679" s="27"/>
      <c r="CU679" s="27"/>
      <c r="CV679" s="27"/>
      <c r="CW679" s="27"/>
      <c r="CX679" s="27"/>
      <c r="CY679" s="27"/>
      <c r="CZ679" s="68"/>
      <c r="DF679" s="42"/>
      <c r="DW679" s="7"/>
      <c r="ED679" s="10">
        <f t="shared" ca="1" si="437"/>
        <v>11</v>
      </c>
    </row>
    <row r="680" spans="1:134" x14ac:dyDescent="0.2">
      <c r="A680" s="79"/>
      <c r="B680" s="28"/>
      <c r="C680" s="41"/>
      <c r="D680" s="40"/>
      <c r="E680" s="41"/>
      <c r="F680" s="40"/>
      <c r="M680" s="151"/>
      <c r="N680" s="151"/>
      <c r="P680" s="153"/>
      <c r="Q680" s="159"/>
      <c r="R680" s="151"/>
      <c r="S680" s="151"/>
      <c r="T680" s="28"/>
      <c r="U680" s="137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  <c r="AQ680" s="40"/>
      <c r="AR680" s="40"/>
      <c r="AS680" s="40"/>
      <c r="AT680" s="40"/>
      <c r="AU680" s="40"/>
      <c r="AV680" s="40"/>
      <c r="AW680" s="40"/>
      <c r="AX680" s="40"/>
      <c r="AY680" s="40"/>
      <c r="AZ680" s="40"/>
      <c r="BA680" s="28"/>
      <c r="BB680" s="28"/>
      <c r="BC680" s="40"/>
      <c r="BD680" s="40"/>
      <c r="BE680" s="40"/>
      <c r="BF680" s="40"/>
      <c r="BG680" s="40"/>
      <c r="BH680" s="40"/>
      <c r="BI680" s="40"/>
      <c r="BJ680" s="40"/>
      <c r="BK680" s="40"/>
      <c r="BL680" s="40"/>
      <c r="BM680" s="40"/>
      <c r="BN680" s="40"/>
      <c r="BO680" s="40"/>
      <c r="BP680" s="40"/>
      <c r="BQ680" s="40"/>
      <c r="BR680" s="40"/>
      <c r="BS680" s="40"/>
      <c r="BT680" s="40"/>
      <c r="BU680" s="40"/>
      <c r="BV680" s="40"/>
      <c r="BW680" s="40"/>
      <c r="BX680" s="40"/>
      <c r="BY680" s="40"/>
      <c r="BZ680" s="40"/>
      <c r="CA680" s="40"/>
      <c r="CB680" s="40"/>
      <c r="CC680" s="40"/>
      <c r="CD680" s="40"/>
      <c r="CE680" s="40"/>
      <c r="CF680" s="40"/>
      <c r="CG680" s="28"/>
      <c r="CH680" s="28"/>
      <c r="CI680" s="41"/>
      <c r="CJ680" s="27"/>
      <c r="CK680" s="27"/>
      <c r="CL680" s="27"/>
      <c r="CM680" s="27"/>
      <c r="CN680" s="27"/>
      <c r="CO680" s="27"/>
      <c r="CP680" s="27"/>
      <c r="CQ680" s="27"/>
      <c r="CR680" s="27"/>
      <c r="CS680" s="27"/>
      <c r="CT680" s="27"/>
      <c r="CU680" s="27"/>
      <c r="CV680" s="27"/>
      <c r="CW680" s="27"/>
      <c r="CX680" s="27"/>
      <c r="CY680" s="27"/>
      <c r="CZ680" s="68"/>
      <c r="DF680" s="42"/>
      <c r="DW680" s="7"/>
      <c r="ED680" s="10">
        <f t="shared" ca="1" si="437"/>
        <v>33</v>
      </c>
    </row>
    <row r="681" spans="1:134" x14ac:dyDescent="0.2">
      <c r="A681" s="79"/>
      <c r="B681" s="28"/>
      <c r="C681" s="41"/>
      <c r="D681" s="40"/>
      <c r="E681" s="41"/>
      <c r="F681" s="40"/>
      <c r="M681" s="151"/>
      <c r="N681" s="151"/>
      <c r="P681" s="153"/>
      <c r="Q681" s="159"/>
      <c r="R681" s="151"/>
      <c r="S681" s="151"/>
      <c r="T681" s="28"/>
      <c r="U681" s="137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  <c r="AQ681" s="40"/>
      <c r="AR681" s="40"/>
      <c r="AS681" s="40"/>
      <c r="AT681" s="40"/>
      <c r="AU681" s="40"/>
      <c r="AV681" s="40"/>
      <c r="AW681" s="40"/>
      <c r="AX681" s="40"/>
      <c r="AY681" s="40"/>
      <c r="AZ681" s="40"/>
      <c r="BA681" s="28"/>
      <c r="BB681" s="28"/>
      <c r="BC681" s="40"/>
      <c r="BD681" s="40"/>
      <c r="BE681" s="40"/>
      <c r="BF681" s="40"/>
      <c r="BG681" s="40"/>
      <c r="BH681" s="40"/>
      <c r="BI681" s="41"/>
      <c r="BJ681" s="41"/>
      <c r="BK681" s="41"/>
      <c r="BL681" s="41"/>
      <c r="BM681" s="41"/>
      <c r="BN681" s="41"/>
      <c r="BO681" s="41"/>
      <c r="BP681" s="41"/>
      <c r="BQ681" s="41"/>
      <c r="BR681" s="40"/>
      <c r="BS681" s="40"/>
      <c r="BT681" s="40"/>
      <c r="BU681" s="41"/>
      <c r="BV681" s="41"/>
      <c r="BW681" s="41"/>
      <c r="BX681" s="41"/>
      <c r="BY681" s="41"/>
      <c r="BZ681" s="41"/>
      <c r="CA681" s="41"/>
      <c r="CB681" s="41"/>
      <c r="CC681" s="41"/>
      <c r="CD681" s="41"/>
      <c r="CE681" s="41"/>
      <c r="CF681" s="41"/>
      <c r="CG681" s="28"/>
      <c r="CH681" s="28"/>
      <c r="CI681" s="41"/>
      <c r="CJ681" s="27"/>
      <c r="CK681" s="27"/>
      <c r="CL681" s="27"/>
      <c r="CM681" s="27"/>
      <c r="CN681" s="27"/>
      <c r="CO681" s="27"/>
      <c r="CP681" s="27"/>
      <c r="CQ681" s="27"/>
      <c r="CR681" s="27"/>
      <c r="CS681" s="27"/>
      <c r="CT681" s="27"/>
      <c r="CU681" s="27"/>
      <c r="CV681" s="27"/>
      <c r="CW681" s="27"/>
      <c r="CX681" s="27"/>
      <c r="CY681" s="27"/>
      <c r="CZ681" s="68"/>
      <c r="DF681" s="42"/>
      <c r="DW681" s="7"/>
      <c r="ED681" s="10">
        <f t="shared" ca="1" si="437"/>
        <v>33</v>
      </c>
    </row>
    <row r="682" spans="1:134" x14ac:dyDescent="0.2">
      <c r="A682" s="79"/>
      <c r="B682" s="28"/>
      <c r="C682" s="41"/>
      <c r="D682" s="40"/>
      <c r="E682" s="41"/>
      <c r="F682" s="40"/>
      <c r="M682" s="151"/>
      <c r="N682" s="151"/>
      <c r="P682" s="153"/>
      <c r="Q682" s="159"/>
      <c r="R682" s="151"/>
      <c r="S682" s="151"/>
      <c r="T682" s="28"/>
      <c r="U682" s="137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40"/>
      <c r="AV682" s="40"/>
      <c r="AW682" s="40"/>
      <c r="AX682" s="40"/>
      <c r="AY682" s="40"/>
      <c r="AZ682" s="40"/>
      <c r="BA682" s="28"/>
      <c r="BB682" s="28"/>
      <c r="BC682" s="40"/>
      <c r="BD682" s="40"/>
      <c r="BE682" s="40"/>
      <c r="BF682" s="40"/>
      <c r="BG682" s="40"/>
      <c r="BH682" s="40"/>
      <c r="BI682" s="41"/>
      <c r="BJ682" s="41"/>
      <c r="BK682" s="41"/>
      <c r="BL682" s="41"/>
      <c r="BM682" s="41"/>
      <c r="BN682" s="41"/>
      <c r="BO682" s="41"/>
      <c r="BP682" s="41"/>
      <c r="BQ682" s="41"/>
      <c r="BR682" s="40"/>
      <c r="BS682" s="40"/>
      <c r="BT682" s="40"/>
      <c r="BU682" s="41"/>
      <c r="BV682" s="41"/>
      <c r="BW682" s="41"/>
      <c r="BX682" s="41"/>
      <c r="BY682" s="41"/>
      <c r="BZ682" s="41"/>
      <c r="CA682" s="41"/>
      <c r="CB682" s="41"/>
      <c r="CC682" s="41"/>
      <c r="CD682" s="41"/>
      <c r="CE682" s="41"/>
      <c r="CF682" s="41"/>
      <c r="CG682" s="28"/>
      <c r="CH682" s="28"/>
      <c r="CI682" s="41"/>
      <c r="CJ682" s="27"/>
      <c r="CK682" s="27"/>
      <c r="CL682" s="27"/>
      <c r="CM682" s="27"/>
      <c r="CN682" s="27"/>
      <c r="CO682" s="27"/>
      <c r="CP682" s="27"/>
      <c r="CQ682" s="27"/>
      <c r="CR682" s="27"/>
      <c r="CS682" s="27"/>
      <c r="CT682" s="27"/>
      <c r="CU682" s="27"/>
      <c r="CV682" s="27"/>
      <c r="CW682" s="27"/>
      <c r="CX682" s="27"/>
      <c r="CY682" s="27"/>
      <c r="CZ682" s="68"/>
      <c r="DF682" s="42"/>
      <c r="DW682" s="7"/>
      <c r="ED682" s="10">
        <f t="shared" ca="1" si="437"/>
        <v>20</v>
      </c>
    </row>
    <row r="683" spans="1:134" x14ac:dyDescent="0.2">
      <c r="A683" s="79"/>
      <c r="B683" s="28"/>
      <c r="C683" s="41"/>
      <c r="D683" s="40"/>
      <c r="E683" s="41"/>
      <c r="F683" s="40"/>
      <c r="M683" s="151"/>
      <c r="N683" s="151"/>
      <c r="P683" s="153"/>
      <c r="Q683" s="159"/>
      <c r="R683" s="151"/>
      <c r="S683" s="151"/>
      <c r="T683" s="28"/>
      <c r="U683" s="137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  <c r="AQ683" s="40"/>
      <c r="AR683" s="40"/>
      <c r="AS683" s="40"/>
      <c r="AT683" s="40"/>
      <c r="AU683" s="40"/>
      <c r="AV683" s="40"/>
      <c r="AW683" s="40"/>
      <c r="AX683" s="40"/>
      <c r="AY683" s="40"/>
      <c r="AZ683" s="40"/>
      <c r="BA683" s="28"/>
      <c r="BB683" s="28"/>
      <c r="BC683" s="40"/>
      <c r="BD683" s="40"/>
      <c r="BE683" s="40"/>
      <c r="BF683" s="40"/>
      <c r="BG683" s="40"/>
      <c r="BH683" s="40"/>
      <c r="BI683" s="41"/>
      <c r="BJ683" s="41"/>
      <c r="BK683" s="41"/>
      <c r="BL683" s="41"/>
      <c r="BM683" s="41"/>
      <c r="BN683" s="41"/>
      <c r="BO683" s="41"/>
      <c r="BP683" s="41"/>
      <c r="BQ683" s="41"/>
      <c r="BR683" s="40"/>
      <c r="BS683" s="40"/>
      <c r="BT683" s="40"/>
      <c r="BU683" s="41"/>
      <c r="BV683" s="41"/>
      <c r="BW683" s="41"/>
      <c r="BX683" s="41"/>
      <c r="BY683" s="41"/>
      <c r="BZ683" s="41"/>
      <c r="CA683" s="41"/>
      <c r="CB683" s="41"/>
      <c r="CC683" s="41"/>
      <c r="CD683" s="41"/>
      <c r="CE683" s="41"/>
      <c r="CF683" s="41"/>
      <c r="CG683" s="28"/>
      <c r="CH683" s="28"/>
      <c r="CI683" s="41"/>
      <c r="CJ683" s="27"/>
      <c r="CK683" s="27"/>
      <c r="CL683" s="27"/>
      <c r="CM683" s="27"/>
      <c r="CN683" s="27"/>
      <c r="CO683" s="27"/>
      <c r="CP683" s="27"/>
      <c r="CQ683" s="27"/>
      <c r="CR683" s="27"/>
      <c r="CS683" s="27"/>
      <c r="CT683" s="27"/>
      <c r="CU683" s="27"/>
      <c r="CV683" s="27"/>
      <c r="CW683" s="27"/>
      <c r="CX683" s="27"/>
      <c r="CY683" s="27"/>
      <c r="CZ683" s="68"/>
      <c r="DF683" s="42"/>
      <c r="DW683" s="7"/>
      <c r="ED683" s="10">
        <f t="shared" ca="1" si="437"/>
        <v>25</v>
      </c>
    </row>
    <row r="684" spans="1:134" x14ac:dyDescent="0.2">
      <c r="A684" s="79"/>
      <c r="B684" s="28"/>
      <c r="C684" s="41"/>
      <c r="D684" s="40"/>
      <c r="E684" s="41"/>
      <c r="F684" s="40"/>
      <c r="M684" s="151"/>
      <c r="N684" s="151"/>
      <c r="P684" s="153"/>
      <c r="Q684" s="159"/>
      <c r="R684" s="151"/>
      <c r="S684" s="151"/>
      <c r="T684" s="28"/>
      <c r="U684" s="137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  <c r="AQ684" s="40"/>
      <c r="AR684" s="40"/>
      <c r="AS684" s="40"/>
      <c r="AT684" s="40"/>
      <c r="AU684" s="40"/>
      <c r="AV684" s="40"/>
      <c r="AW684" s="40"/>
      <c r="AX684" s="40"/>
      <c r="AY684" s="40"/>
      <c r="AZ684" s="40"/>
      <c r="BA684" s="28"/>
      <c r="BB684" s="28"/>
      <c r="BC684" s="40"/>
      <c r="BD684" s="40"/>
      <c r="BE684" s="40"/>
      <c r="BF684" s="40"/>
      <c r="BG684" s="40"/>
      <c r="BH684" s="40"/>
      <c r="BI684" s="41"/>
      <c r="BJ684" s="41"/>
      <c r="BK684" s="41"/>
      <c r="BL684" s="41"/>
      <c r="BM684" s="41"/>
      <c r="BN684" s="41"/>
      <c r="BO684" s="41"/>
      <c r="BP684" s="41"/>
      <c r="BQ684" s="41"/>
      <c r="BR684" s="40"/>
      <c r="BS684" s="40"/>
      <c r="BT684" s="40"/>
      <c r="BU684" s="41"/>
      <c r="BV684" s="41"/>
      <c r="BW684" s="41"/>
      <c r="BX684" s="41"/>
      <c r="BY684" s="41"/>
      <c r="BZ684" s="41"/>
      <c r="CA684" s="41"/>
      <c r="CB684" s="41"/>
      <c r="CC684" s="41"/>
      <c r="CD684" s="41"/>
      <c r="CE684" s="41"/>
      <c r="CF684" s="41"/>
      <c r="CG684" s="28"/>
      <c r="CH684" s="28"/>
      <c r="CI684" s="41"/>
      <c r="CJ684" s="27"/>
      <c r="CK684" s="27"/>
      <c r="CL684" s="27"/>
      <c r="CM684" s="27"/>
      <c r="CN684" s="27"/>
      <c r="CO684" s="27"/>
      <c r="CP684" s="27"/>
      <c r="CQ684" s="27"/>
      <c r="CR684" s="27"/>
      <c r="CS684" s="27"/>
      <c r="CT684" s="27"/>
      <c r="CU684" s="27"/>
      <c r="CV684" s="27"/>
      <c r="CW684" s="27"/>
      <c r="CX684" s="27"/>
      <c r="CY684" s="27"/>
      <c r="CZ684" s="68"/>
      <c r="DF684" s="42"/>
      <c r="DW684" s="7"/>
      <c r="ED684" s="10">
        <f t="shared" ca="1" si="437"/>
        <v>30</v>
      </c>
    </row>
    <row r="685" spans="1:134" x14ac:dyDescent="0.2">
      <c r="A685" s="79"/>
      <c r="B685" s="28"/>
      <c r="C685" s="41"/>
      <c r="D685" s="40"/>
      <c r="E685" s="41"/>
      <c r="F685" s="40"/>
      <c r="M685" s="151"/>
      <c r="N685" s="151"/>
      <c r="P685" s="153"/>
      <c r="Q685" s="159"/>
      <c r="R685" s="151"/>
      <c r="S685" s="151"/>
      <c r="T685" s="28"/>
      <c r="U685" s="137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  <c r="AQ685" s="40"/>
      <c r="AR685" s="40"/>
      <c r="AS685" s="40"/>
      <c r="AT685" s="40"/>
      <c r="AU685" s="40"/>
      <c r="AV685" s="40"/>
      <c r="AW685" s="40"/>
      <c r="AX685" s="40"/>
      <c r="AY685" s="40"/>
      <c r="AZ685" s="40"/>
      <c r="BA685" s="28"/>
      <c r="BB685" s="28"/>
      <c r="BC685" s="40"/>
      <c r="BD685" s="40"/>
      <c r="BE685" s="40"/>
      <c r="BF685" s="40"/>
      <c r="BG685" s="40"/>
      <c r="BH685" s="40"/>
      <c r="BI685" s="41"/>
      <c r="BJ685" s="41"/>
      <c r="BK685" s="41"/>
      <c r="BL685" s="41"/>
      <c r="BM685" s="41"/>
      <c r="BN685" s="41"/>
      <c r="BO685" s="41"/>
      <c r="BP685" s="41"/>
      <c r="BQ685" s="41"/>
      <c r="BR685" s="40"/>
      <c r="BS685" s="40"/>
      <c r="BT685" s="40"/>
      <c r="BU685" s="41"/>
      <c r="BV685" s="41"/>
      <c r="BW685" s="41"/>
      <c r="BX685" s="41"/>
      <c r="BY685" s="41"/>
      <c r="BZ685" s="41"/>
      <c r="CA685" s="41"/>
      <c r="CB685" s="41"/>
      <c r="CC685" s="41"/>
      <c r="CD685" s="41"/>
      <c r="CE685" s="41"/>
      <c r="CF685" s="41"/>
      <c r="CG685" s="28"/>
      <c r="CH685" s="28"/>
      <c r="CI685" s="41"/>
      <c r="CJ685" s="27"/>
      <c r="CK685" s="27"/>
      <c r="CL685" s="27"/>
      <c r="CM685" s="27"/>
      <c r="CN685" s="27"/>
      <c r="CO685" s="27"/>
      <c r="CP685" s="27"/>
      <c r="CQ685" s="27"/>
      <c r="CR685" s="27"/>
      <c r="CS685" s="27"/>
      <c r="CT685" s="27"/>
      <c r="CU685" s="27"/>
      <c r="CV685" s="27"/>
      <c r="CW685" s="27"/>
      <c r="CX685" s="27"/>
      <c r="CY685" s="27"/>
      <c r="CZ685" s="68"/>
      <c r="DF685" s="42"/>
      <c r="DW685" s="7"/>
      <c r="ED685" s="10">
        <f t="shared" ca="1" si="437"/>
        <v>24</v>
      </c>
    </row>
    <row r="686" spans="1:134" x14ac:dyDescent="0.2">
      <c r="A686" s="79"/>
      <c r="B686" s="28"/>
      <c r="C686" s="41"/>
      <c r="D686" s="40"/>
      <c r="E686" s="41"/>
      <c r="F686" s="40"/>
      <c r="M686" s="151"/>
      <c r="N686" s="151"/>
      <c r="P686" s="153"/>
      <c r="Q686" s="159"/>
      <c r="R686" s="151"/>
      <c r="S686" s="151"/>
      <c r="T686" s="28"/>
      <c r="U686" s="137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  <c r="AQ686" s="40"/>
      <c r="AR686" s="40"/>
      <c r="AS686" s="40"/>
      <c r="AT686" s="40"/>
      <c r="AU686" s="40"/>
      <c r="AV686" s="40"/>
      <c r="AW686" s="40"/>
      <c r="AX686" s="40"/>
      <c r="AY686" s="40"/>
      <c r="AZ686" s="40"/>
      <c r="BA686" s="28"/>
      <c r="BB686" s="28"/>
      <c r="BC686" s="40"/>
      <c r="BD686" s="40"/>
      <c r="BE686" s="40"/>
      <c r="BF686" s="40"/>
      <c r="BG686" s="40"/>
      <c r="BH686" s="40"/>
      <c r="BI686" s="40"/>
      <c r="BJ686" s="40"/>
      <c r="BK686" s="40"/>
      <c r="BL686" s="40"/>
      <c r="BM686" s="40"/>
      <c r="BN686" s="40"/>
      <c r="BO686" s="40"/>
      <c r="BP686" s="40"/>
      <c r="BQ686" s="40"/>
      <c r="BR686" s="40"/>
      <c r="BS686" s="40"/>
      <c r="BT686" s="40"/>
      <c r="BU686" s="40"/>
      <c r="BV686" s="40"/>
      <c r="BW686" s="40"/>
      <c r="BX686" s="40"/>
      <c r="BY686" s="40"/>
      <c r="BZ686" s="40"/>
      <c r="CA686" s="40"/>
      <c r="CB686" s="40"/>
      <c r="CC686" s="40"/>
      <c r="CD686" s="40"/>
      <c r="CE686" s="40"/>
      <c r="CF686" s="40"/>
      <c r="CG686" s="28"/>
      <c r="CH686" s="28"/>
      <c r="CI686" s="41"/>
      <c r="CJ686" s="27"/>
      <c r="CK686" s="27"/>
      <c r="CL686" s="27"/>
      <c r="CM686" s="27"/>
      <c r="CN686" s="27"/>
      <c r="CO686" s="27"/>
      <c r="CP686" s="27"/>
      <c r="CQ686" s="27"/>
      <c r="CR686" s="27"/>
      <c r="CS686" s="27"/>
      <c r="CT686" s="27"/>
      <c r="CU686" s="27"/>
      <c r="CV686" s="27"/>
      <c r="CW686" s="27"/>
      <c r="CX686" s="27"/>
      <c r="CY686" s="27"/>
      <c r="CZ686" s="68"/>
      <c r="DF686" s="42"/>
      <c r="DW686" s="7"/>
      <c r="ED686" s="10">
        <f t="shared" ca="1" si="437"/>
        <v>33</v>
      </c>
    </row>
    <row r="687" spans="1:134" x14ac:dyDescent="0.2">
      <c r="A687" s="79"/>
      <c r="B687" s="28"/>
      <c r="C687" s="41"/>
      <c r="D687" s="40"/>
      <c r="E687" s="41"/>
      <c r="F687" s="40"/>
      <c r="M687" s="151"/>
      <c r="N687" s="151"/>
      <c r="P687" s="153"/>
      <c r="Q687" s="159"/>
      <c r="R687" s="151"/>
      <c r="S687" s="151"/>
      <c r="T687" s="28"/>
      <c r="U687" s="137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  <c r="AQ687" s="40"/>
      <c r="AR687" s="40"/>
      <c r="AS687" s="40"/>
      <c r="AT687" s="40"/>
      <c r="AU687" s="40"/>
      <c r="AV687" s="40"/>
      <c r="AW687" s="40"/>
      <c r="AX687" s="40"/>
      <c r="AY687" s="40"/>
      <c r="AZ687" s="40"/>
      <c r="BA687" s="28"/>
      <c r="BB687" s="28"/>
      <c r="BC687" s="40"/>
      <c r="BD687" s="40"/>
      <c r="BE687" s="40"/>
      <c r="BF687" s="40"/>
      <c r="BG687" s="40"/>
      <c r="BH687" s="40"/>
      <c r="BI687" s="40"/>
      <c r="BJ687" s="40"/>
      <c r="BK687" s="40"/>
      <c r="BL687" s="40"/>
      <c r="BM687" s="40"/>
      <c r="BN687" s="40"/>
      <c r="BO687" s="40"/>
      <c r="BP687" s="40"/>
      <c r="BQ687" s="40"/>
      <c r="BR687" s="40"/>
      <c r="BS687" s="40"/>
      <c r="BT687" s="40"/>
      <c r="BU687" s="40"/>
      <c r="BV687" s="40"/>
      <c r="BW687" s="40"/>
      <c r="BX687" s="40"/>
      <c r="BY687" s="40"/>
      <c r="BZ687" s="40"/>
      <c r="CA687" s="40"/>
      <c r="CB687" s="40"/>
      <c r="CC687" s="40"/>
      <c r="CD687" s="40"/>
      <c r="CE687" s="40"/>
      <c r="CF687" s="40"/>
      <c r="CG687" s="28"/>
      <c r="CH687" s="28"/>
      <c r="CI687" s="41"/>
      <c r="CJ687" s="27"/>
      <c r="CK687" s="27"/>
      <c r="CL687" s="27"/>
      <c r="CM687" s="27"/>
      <c r="CN687" s="27"/>
      <c r="CO687" s="27"/>
      <c r="CP687" s="27"/>
      <c r="CQ687" s="27"/>
      <c r="CR687" s="27"/>
      <c r="CS687" s="27"/>
      <c r="CT687" s="27"/>
      <c r="CU687" s="27"/>
      <c r="CV687" s="27"/>
      <c r="CW687" s="27"/>
      <c r="CX687" s="27"/>
      <c r="CY687" s="27"/>
      <c r="CZ687" s="68"/>
      <c r="DF687" s="42"/>
      <c r="DW687" s="7"/>
      <c r="ED687" s="10">
        <f t="shared" ca="1" si="437"/>
        <v>7</v>
      </c>
    </row>
    <row r="688" spans="1:134" x14ac:dyDescent="0.2">
      <c r="A688" s="79"/>
      <c r="B688" s="28"/>
      <c r="C688" s="41"/>
      <c r="D688" s="40"/>
      <c r="E688" s="41"/>
      <c r="F688" s="40"/>
      <c r="M688" s="151"/>
      <c r="N688" s="151"/>
      <c r="P688" s="153"/>
      <c r="Q688" s="159"/>
      <c r="R688" s="151"/>
      <c r="S688" s="151"/>
      <c r="T688" s="28"/>
      <c r="U688" s="137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  <c r="AQ688" s="40"/>
      <c r="AR688" s="40"/>
      <c r="AS688" s="40"/>
      <c r="AT688" s="40"/>
      <c r="AU688" s="40"/>
      <c r="AV688" s="40"/>
      <c r="AW688" s="40"/>
      <c r="AX688" s="40"/>
      <c r="AY688" s="40"/>
      <c r="AZ688" s="40"/>
      <c r="BA688" s="28"/>
      <c r="BB688" s="28"/>
      <c r="BC688" s="40"/>
      <c r="BD688" s="40"/>
      <c r="BE688" s="40"/>
      <c r="BF688" s="40"/>
      <c r="BG688" s="40"/>
      <c r="BH688" s="40"/>
      <c r="BI688" s="40"/>
      <c r="BJ688" s="40"/>
      <c r="BK688" s="40"/>
      <c r="BL688" s="40"/>
      <c r="BM688" s="40"/>
      <c r="BN688" s="40"/>
      <c r="BO688" s="40"/>
      <c r="BP688" s="40"/>
      <c r="BQ688" s="40"/>
      <c r="BR688" s="40"/>
      <c r="BS688" s="40"/>
      <c r="BT688" s="40"/>
      <c r="BU688" s="40"/>
      <c r="BV688" s="40"/>
      <c r="BW688" s="40"/>
      <c r="BX688" s="40"/>
      <c r="BY688" s="40"/>
      <c r="BZ688" s="40"/>
      <c r="CA688" s="40"/>
      <c r="CB688" s="40"/>
      <c r="CC688" s="40"/>
      <c r="CD688" s="40"/>
      <c r="CE688" s="40"/>
      <c r="CF688" s="40"/>
      <c r="CG688" s="28"/>
      <c r="CH688" s="28"/>
      <c r="CI688" s="41"/>
      <c r="CJ688" s="27"/>
      <c r="CK688" s="27"/>
      <c r="CL688" s="27"/>
      <c r="CM688" s="27"/>
      <c r="CN688" s="27"/>
      <c r="CO688" s="27"/>
      <c r="CP688" s="27"/>
      <c r="CQ688" s="27"/>
      <c r="CR688" s="27"/>
      <c r="CS688" s="27"/>
      <c r="CT688" s="27"/>
      <c r="CU688" s="27"/>
      <c r="CV688" s="27"/>
      <c r="CW688" s="27"/>
      <c r="CX688" s="27"/>
      <c r="CY688" s="27"/>
      <c r="CZ688" s="68"/>
      <c r="DF688" s="42"/>
      <c r="DW688" s="7"/>
      <c r="ED688" s="10">
        <f t="shared" ca="1" si="437"/>
        <v>35</v>
      </c>
    </row>
    <row r="689" spans="1:134" x14ac:dyDescent="0.2">
      <c r="A689" s="79"/>
      <c r="B689" s="28"/>
      <c r="C689" s="41"/>
      <c r="D689" s="40"/>
      <c r="E689" s="41"/>
      <c r="F689" s="40"/>
      <c r="M689" s="151"/>
      <c r="N689" s="151"/>
      <c r="P689" s="153"/>
      <c r="Q689" s="159"/>
      <c r="R689" s="151"/>
      <c r="S689" s="151"/>
      <c r="T689" s="28"/>
      <c r="U689" s="137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  <c r="AQ689" s="40"/>
      <c r="AR689" s="40"/>
      <c r="AS689" s="40"/>
      <c r="AT689" s="40"/>
      <c r="AU689" s="40"/>
      <c r="AV689" s="40"/>
      <c r="AW689" s="40"/>
      <c r="AX689" s="40"/>
      <c r="AY689" s="40"/>
      <c r="AZ689" s="40"/>
      <c r="BA689" s="28"/>
      <c r="BB689" s="28"/>
      <c r="BC689" s="40"/>
      <c r="BD689" s="40"/>
      <c r="BE689" s="40"/>
      <c r="BF689" s="40"/>
      <c r="BG689" s="40"/>
      <c r="BH689" s="40"/>
      <c r="BI689" s="40"/>
      <c r="BJ689" s="40"/>
      <c r="BK689" s="40"/>
      <c r="BL689" s="40"/>
      <c r="BM689" s="40"/>
      <c r="BN689" s="40"/>
      <c r="BO689" s="40"/>
      <c r="BP689" s="40"/>
      <c r="BQ689" s="40"/>
      <c r="BR689" s="40"/>
      <c r="BS689" s="40"/>
      <c r="BT689" s="40"/>
      <c r="BU689" s="40"/>
      <c r="BV689" s="40"/>
      <c r="BW689" s="40"/>
      <c r="BX689" s="40"/>
      <c r="BY689" s="40"/>
      <c r="BZ689" s="40"/>
      <c r="CA689" s="40"/>
      <c r="CB689" s="40"/>
      <c r="CC689" s="40"/>
      <c r="CD689" s="40"/>
      <c r="CE689" s="40"/>
      <c r="CF689" s="40"/>
      <c r="CG689" s="28"/>
      <c r="CH689" s="28"/>
      <c r="CI689" s="41"/>
      <c r="CJ689" s="27"/>
      <c r="CK689" s="27"/>
      <c r="CL689" s="27"/>
      <c r="CM689" s="27"/>
      <c r="CN689" s="27"/>
      <c r="CO689" s="27"/>
      <c r="CP689" s="27"/>
      <c r="CQ689" s="27"/>
      <c r="CR689" s="27"/>
      <c r="CS689" s="27"/>
      <c r="CT689" s="27"/>
      <c r="CU689" s="27"/>
      <c r="CV689" s="27"/>
      <c r="CW689" s="27"/>
      <c r="CX689" s="27"/>
      <c r="CY689" s="27"/>
      <c r="CZ689" s="68"/>
      <c r="DF689" s="42"/>
      <c r="DW689" s="7"/>
      <c r="ED689" s="10">
        <f t="shared" ca="1" si="437"/>
        <v>23</v>
      </c>
    </row>
    <row r="690" spans="1:134" x14ac:dyDescent="0.2">
      <c r="A690" s="79"/>
      <c r="B690" s="28"/>
      <c r="C690" s="41"/>
      <c r="D690" s="40"/>
      <c r="E690" s="41"/>
      <c r="F690" s="40"/>
      <c r="M690" s="151"/>
      <c r="N690" s="151"/>
      <c r="P690" s="153"/>
      <c r="Q690" s="159"/>
      <c r="R690" s="151"/>
      <c r="S690" s="151"/>
      <c r="T690" s="28"/>
      <c r="U690" s="137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  <c r="AQ690" s="40"/>
      <c r="AR690" s="40"/>
      <c r="AS690" s="40"/>
      <c r="AT690" s="40"/>
      <c r="AU690" s="40"/>
      <c r="AV690" s="40"/>
      <c r="AW690" s="40"/>
      <c r="AX690" s="40"/>
      <c r="AY690" s="40"/>
      <c r="AZ690" s="40"/>
      <c r="BA690" s="28"/>
      <c r="BB690" s="28"/>
      <c r="BC690" s="40"/>
      <c r="BD690" s="40"/>
      <c r="BE690" s="40"/>
      <c r="BF690" s="40"/>
      <c r="BG690" s="40"/>
      <c r="BH690" s="40"/>
      <c r="BI690" s="40"/>
      <c r="BJ690" s="40"/>
      <c r="BK690" s="40"/>
      <c r="BL690" s="40"/>
      <c r="BM690" s="40"/>
      <c r="BN690" s="40"/>
      <c r="BO690" s="40"/>
      <c r="BP690" s="40"/>
      <c r="BQ690" s="40"/>
      <c r="BR690" s="40"/>
      <c r="BS690" s="40"/>
      <c r="BT690" s="40"/>
      <c r="BU690" s="40"/>
      <c r="BV690" s="40"/>
      <c r="BW690" s="40"/>
      <c r="BX690" s="40"/>
      <c r="BY690" s="40"/>
      <c r="BZ690" s="40"/>
      <c r="CA690" s="40"/>
      <c r="CB690" s="40"/>
      <c r="CC690" s="40"/>
      <c r="CD690" s="40"/>
      <c r="CE690" s="40"/>
      <c r="CF690" s="40"/>
      <c r="CG690" s="28"/>
      <c r="CH690" s="28"/>
      <c r="CI690" s="41"/>
      <c r="CJ690" s="27"/>
      <c r="CK690" s="27"/>
      <c r="CL690" s="27"/>
      <c r="CM690" s="27"/>
      <c r="CN690" s="27"/>
      <c r="CO690" s="27"/>
      <c r="CP690" s="27"/>
      <c r="CQ690" s="27"/>
      <c r="CR690" s="27"/>
      <c r="CS690" s="27"/>
      <c r="CT690" s="27"/>
      <c r="CU690" s="27"/>
      <c r="CV690" s="27"/>
      <c r="CW690" s="27"/>
      <c r="CX690" s="27"/>
      <c r="CY690" s="27"/>
      <c r="CZ690" s="68"/>
      <c r="DF690" s="42"/>
      <c r="DW690" s="7"/>
      <c r="ED690" s="10">
        <f t="shared" ca="1" si="437"/>
        <v>19</v>
      </c>
    </row>
    <row r="691" spans="1:134" x14ac:dyDescent="0.2">
      <c r="A691" s="79"/>
      <c r="B691" s="28"/>
      <c r="C691" s="41"/>
      <c r="D691" s="40"/>
      <c r="E691" s="41"/>
      <c r="F691" s="40"/>
      <c r="M691" s="151"/>
      <c r="N691" s="151"/>
      <c r="P691" s="153"/>
      <c r="Q691" s="159"/>
      <c r="R691" s="151"/>
      <c r="S691" s="151"/>
      <c r="T691" s="28"/>
      <c r="U691" s="137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28"/>
      <c r="BB691" s="28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28"/>
      <c r="CH691" s="28"/>
      <c r="CI691" s="41"/>
      <c r="CJ691" s="27"/>
      <c r="CK691" s="27"/>
      <c r="CL691" s="27"/>
      <c r="CM691" s="27"/>
      <c r="CN691" s="27"/>
      <c r="CO691" s="27"/>
      <c r="CP691" s="27"/>
      <c r="CQ691" s="27"/>
      <c r="CR691" s="27"/>
      <c r="CS691" s="27"/>
      <c r="CT691" s="27"/>
      <c r="CU691" s="27"/>
      <c r="CV691" s="27"/>
      <c r="CW691" s="27"/>
      <c r="CX691" s="27"/>
      <c r="CY691" s="27"/>
      <c r="CZ691" s="68"/>
      <c r="DF691" s="42"/>
      <c r="DW691" s="7"/>
      <c r="ED691" s="10">
        <f t="shared" ca="1" si="437"/>
        <v>17</v>
      </c>
    </row>
    <row r="692" spans="1:134" x14ac:dyDescent="0.2">
      <c r="A692" s="79"/>
      <c r="B692" s="28"/>
      <c r="C692" s="41"/>
      <c r="D692" s="40"/>
      <c r="E692" s="41"/>
      <c r="F692" s="40"/>
      <c r="M692" s="151"/>
      <c r="N692" s="151"/>
      <c r="P692" s="153"/>
      <c r="Q692" s="159"/>
      <c r="R692" s="151"/>
      <c r="S692" s="151"/>
      <c r="T692" s="28"/>
      <c r="U692" s="137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28"/>
      <c r="BB692" s="28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28"/>
      <c r="CH692" s="28"/>
      <c r="CI692" s="41"/>
      <c r="CJ692" s="27"/>
      <c r="CK692" s="27"/>
      <c r="CL692" s="27"/>
      <c r="CM692" s="27"/>
      <c r="CN692" s="27"/>
      <c r="CO692" s="27"/>
      <c r="CP692" s="27"/>
      <c r="CQ692" s="27"/>
      <c r="CR692" s="27"/>
      <c r="CS692" s="27"/>
      <c r="CT692" s="27"/>
      <c r="CU692" s="27"/>
      <c r="CV692" s="27"/>
      <c r="CW692" s="27"/>
      <c r="CX692" s="27"/>
      <c r="CY692" s="27"/>
      <c r="CZ692" s="68"/>
      <c r="DF692" s="42"/>
      <c r="DW692" s="7"/>
      <c r="ED692" s="10">
        <f t="shared" ca="1" si="437"/>
        <v>33</v>
      </c>
    </row>
    <row r="693" spans="1:134" x14ac:dyDescent="0.2">
      <c r="A693" s="79"/>
      <c r="B693" s="28"/>
      <c r="C693" s="41"/>
      <c r="D693" s="40"/>
      <c r="E693" s="41"/>
      <c r="F693" s="40"/>
      <c r="M693" s="151"/>
      <c r="N693" s="151"/>
      <c r="P693" s="153"/>
      <c r="Q693" s="159"/>
      <c r="R693" s="151"/>
      <c r="S693" s="151"/>
      <c r="T693" s="28"/>
      <c r="U693" s="137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28"/>
      <c r="BB693" s="28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28"/>
      <c r="CH693" s="28"/>
      <c r="CI693" s="41"/>
      <c r="CJ693" s="27"/>
      <c r="CK693" s="27"/>
      <c r="CL693" s="27"/>
      <c r="CM693" s="27"/>
      <c r="CN693" s="27"/>
      <c r="CO693" s="27"/>
      <c r="CP693" s="27"/>
      <c r="CQ693" s="27"/>
      <c r="CR693" s="27"/>
      <c r="CS693" s="27"/>
      <c r="CT693" s="27"/>
      <c r="CU693" s="27"/>
      <c r="CV693" s="27"/>
      <c r="CW693" s="27"/>
      <c r="CX693" s="27"/>
      <c r="CY693" s="27"/>
      <c r="CZ693" s="68"/>
      <c r="DF693" s="42"/>
      <c r="DW693" s="7"/>
      <c r="ED693" s="10">
        <f t="shared" ca="1" si="437"/>
        <v>9</v>
      </c>
    </row>
    <row r="694" spans="1:134" x14ac:dyDescent="0.2">
      <c r="A694" s="79"/>
      <c r="B694" s="28"/>
      <c r="C694" s="41"/>
      <c r="D694" s="40"/>
      <c r="E694" s="41"/>
      <c r="F694" s="40"/>
      <c r="M694" s="151"/>
      <c r="N694" s="151"/>
      <c r="P694" s="153"/>
      <c r="Q694" s="159"/>
      <c r="R694" s="151"/>
      <c r="S694" s="151"/>
      <c r="T694" s="28"/>
      <c r="U694" s="137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  <c r="AQ694" s="40"/>
      <c r="AR694" s="40"/>
      <c r="AS694" s="40"/>
      <c r="AT694" s="40"/>
      <c r="AU694" s="40"/>
      <c r="AV694" s="40"/>
      <c r="AW694" s="40"/>
      <c r="AX694" s="40"/>
      <c r="AY694" s="40"/>
      <c r="AZ694" s="40"/>
      <c r="BA694" s="28"/>
      <c r="BB694" s="28"/>
      <c r="BC694" s="40"/>
      <c r="BD694" s="40"/>
      <c r="BE694" s="40"/>
      <c r="BF694" s="40"/>
      <c r="BG694" s="40"/>
      <c r="BH694" s="40"/>
      <c r="BI694" s="40"/>
      <c r="BJ694" s="40"/>
      <c r="BK694" s="40"/>
      <c r="BL694" s="40"/>
      <c r="BM694" s="40"/>
      <c r="BN694" s="40"/>
      <c r="BO694" s="40"/>
      <c r="BP694" s="40"/>
      <c r="BQ694" s="40"/>
      <c r="BR694" s="40"/>
      <c r="BS694" s="40"/>
      <c r="BT694" s="40"/>
      <c r="BU694" s="40"/>
      <c r="BV694" s="40"/>
      <c r="BW694" s="40"/>
      <c r="BX694" s="40"/>
      <c r="BY694" s="40"/>
      <c r="BZ694" s="40"/>
      <c r="CA694" s="40"/>
      <c r="CB694" s="40"/>
      <c r="CC694" s="40"/>
      <c r="CD694" s="40"/>
      <c r="CE694" s="40"/>
      <c r="CF694" s="40"/>
      <c r="CG694" s="28"/>
      <c r="CH694" s="28"/>
      <c r="CI694" s="41"/>
      <c r="CJ694" s="27"/>
      <c r="CK694" s="27"/>
      <c r="CL694" s="27"/>
      <c r="CM694" s="27"/>
      <c r="CN694" s="27"/>
      <c r="CO694" s="27"/>
      <c r="CP694" s="27"/>
      <c r="CQ694" s="27"/>
      <c r="CR694" s="27"/>
      <c r="CS694" s="27"/>
      <c r="CT694" s="27"/>
      <c r="CU694" s="27"/>
      <c r="CV694" s="27"/>
      <c r="CW694" s="27"/>
      <c r="CX694" s="27"/>
      <c r="CY694" s="27"/>
      <c r="CZ694" s="68"/>
      <c r="DF694" s="42"/>
      <c r="DW694" s="7"/>
      <c r="ED694" s="10">
        <f t="shared" ca="1" si="437"/>
        <v>1</v>
      </c>
    </row>
    <row r="695" spans="1:134" x14ac:dyDescent="0.2">
      <c r="A695" s="79"/>
      <c r="B695" s="28"/>
      <c r="C695" s="41"/>
      <c r="D695" s="40"/>
      <c r="E695" s="41"/>
      <c r="F695" s="40"/>
      <c r="M695" s="151"/>
      <c r="N695" s="151"/>
      <c r="P695" s="153"/>
      <c r="Q695" s="159"/>
      <c r="R695" s="151"/>
      <c r="S695" s="151"/>
      <c r="T695" s="28"/>
      <c r="U695" s="137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  <c r="AQ695" s="40"/>
      <c r="AR695" s="40"/>
      <c r="AS695" s="40"/>
      <c r="AT695" s="40"/>
      <c r="AU695" s="40"/>
      <c r="AV695" s="40"/>
      <c r="AW695" s="40"/>
      <c r="AX695" s="40"/>
      <c r="AY695" s="40"/>
      <c r="AZ695" s="40"/>
      <c r="BA695" s="28"/>
      <c r="BB695" s="28"/>
      <c r="BC695" s="40"/>
      <c r="BD695" s="40"/>
      <c r="BE695" s="40"/>
      <c r="BF695" s="40"/>
      <c r="BG695" s="40"/>
      <c r="BH695" s="40"/>
      <c r="BI695" s="40"/>
      <c r="BJ695" s="40"/>
      <c r="BK695" s="40"/>
      <c r="BL695" s="40"/>
      <c r="BM695" s="40"/>
      <c r="BN695" s="40"/>
      <c r="BO695" s="40"/>
      <c r="BP695" s="40"/>
      <c r="BQ695" s="40"/>
      <c r="BR695" s="40"/>
      <c r="BS695" s="40"/>
      <c r="BT695" s="40"/>
      <c r="BU695" s="40"/>
      <c r="BV695" s="40"/>
      <c r="BW695" s="40"/>
      <c r="BX695" s="40"/>
      <c r="BY695" s="40"/>
      <c r="BZ695" s="40"/>
      <c r="CA695" s="40"/>
      <c r="CB695" s="40"/>
      <c r="CC695" s="40"/>
      <c r="CD695" s="40"/>
      <c r="CE695" s="40"/>
      <c r="CF695" s="40"/>
      <c r="CG695" s="28"/>
      <c r="CH695" s="28"/>
      <c r="CI695" s="41"/>
      <c r="CJ695" s="27"/>
      <c r="CK695" s="27"/>
      <c r="CL695" s="27"/>
      <c r="CM695" s="27"/>
      <c r="CN695" s="27"/>
      <c r="CO695" s="27"/>
      <c r="CP695" s="27"/>
      <c r="CQ695" s="27"/>
      <c r="CR695" s="27"/>
      <c r="CS695" s="27"/>
      <c r="CT695" s="27"/>
      <c r="CU695" s="27"/>
      <c r="CV695" s="27"/>
      <c r="CW695" s="27"/>
      <c r="CX695" s="27"/>
      <c r="CY695" s="27"/>
      <c r="CZ695" s="68"/>
      <c r="DF695" s="42"/>
      <c r="DW695" s="7"/>
      <c r="ED695" s="10">
        <f t="shared" ca="1" si="437"/>
        <v>29</v>
      </c>
    </row>
    <row r="696" spans="1:134" x14ac:dyDescent="0.2">
      <c r="A696" s="79"/>
      <c r="B696" s="28"/>
      <c r="C696" s="41"/>
      <c r="D696" s="40"/>
      <c r="E696" s="41"/>
      <c r="F696" s="40"/>
      <c r="M696" s="151"/>
      <c r="N696" s="151"/>
      <c r="P696" s="153"/>
      <c r="Q696" s="159"/>
      <c r="R696" s="151"/>
      <c r="S696" s="151"/>
      <c r="T696" s="28"/>
      <c r="U696" s="137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  <c r="AQ696" s="40"/>
      <c r="AR696" s="40"/>
      <c r="AS696" s="40"/>
      <c r="AT696" s="40"/>
      <c r="AU696" s="40"/>
      <c r="AV696" s="40"/>
      <c r="AW696" s="40"/>
      <c r="AX696" s="40"/>
      <c r="AY696" s="40"/>
      <c r="AZ696" s="40"/>
      <c r="BA696" s="28"/>
      <c r="BB696" s="28"/>
      <c r="BC696" s="40"/>
      <c r="BD696" s="40"/>
      <c r="BE696" s="40"/>
      <c r="BF696" s="40"/>
      <c r="BG696" s="40"/>
      <c r="BH696" s="40"/>
      <c r="BI696" s="40"/>
      <c r="BJ696" s="40"/>
      <c r="BK696" s="40"/>
      <c r="BL696" s="40"/>
      <c r="BM696" s="40"/>
      <c r="BN696" s="40"/>
      <c r="BO696" s="40"/>
      <c r="BP696" s="40"/>
      <c r="BQ696" s="40"/>
      <c r="BR696" s="40"/>
      <c r="BS696" s="40"/>
      <c r="BT696" s="40"/>
      <c r="BU696" s="40"/>
      <c r="BV696" s="40"/>
      <c r="BW696" s="40"/>
      <c r="BX696" s="40"/>
      <c r="BY696" s="40"/>
      <c r="BZ696" s="40"/>
      <c r="CA696" s="40"/>
      <c r="CB696" s="40"/>
      <c r="CC696" s="40"/>
      <c r="CD696" s="40"/>
      <c r="CE696" s="40"/>
      <c r="CF696" s="40"/>
      <c r="CG696" s="28"/>
      <c r="CH696" s="28"/>
      <c r="CI696" s="41"/>
      <c r="CJ696" s="27"/>
      <c r="CK696" s="27"/>
      <c r="CL696" s="27"/>
      <c r="CM696" s="27"/>
      <c r="CN696" s="27"/>
      <c r="CO696" s="27"/>
      <c r="CP696" s="27"/>
      <c r="CQ696" s="27"/>
      <c r="CR696" s="27"/>
      <c r="CS696" s="27"/>
      <c r="CT696" s="27"/>
      <c r="CU696" s="27"/>
      <c r="CV696" s="27"/>
      <c r="CW696" s="27"/>
      <c r="CX696" s="27"/>
      <c r="CY696" s="27"/>
      <c r="CZ696" s="68"/>
      <c r="DF696" s="42"/>
      <c r="DW696" s="7"/>
      <c r="ED696" s="10">
        <f t="shared" ca="1" si="437"/>
        <v>2</v>
      </c>
    </row>
    <row r="697" spans="1:134" x14ac:dyDescent="0.2">
      <c r="A697" s="79"/>
      <c r="B697" s="28"/>
      <c r="C697" s="41"/>
      <c r="D697" s="40"/>
      <c r="E697" s="41"/>
      <c r="F697" s="40"/>
      <c r="M697" s="151"/>
      <c r="N697" s="151"/>
      <c r="P697" s="153"/>
      <c r="Q697" s="159"/>
      <c r="R697" s="151"/>
      <c r="S697" s="151"/>
      <c r="T697" s="28"/>
      <c r="U697" s="137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  <c r="AQ697" s="40"/>
      <c r="AR697" s="40"/>
      <c r="AS697" s="40"/>
      <c r="AT697" s="40"/>
      <c r="AU697" s="40"/>
      <c r="AV697" s="40"/>
      <c r="AW697" s="40"/>
      <c r="AX697" s="40"/>
      <c r="AY697" s="40"/>
      <c r="AZ697" s="40"/>
      <c r="BA697" s="28"/>
      <c r="BB697" s="28"/>
      <c r="BC697" s="40"/>
      <c r="BD697" s="40"/>
      <c r="BE697" s="40"/>
      <c r="BF697" s="40"/>
      <c r="BG697" s="40"/>
      <c r="BH697" s="40"/>
      <c r="BI697" s="41"/>
      <c r="BJ697" s="41"/>
      <c r="BK697" s="41"/>
      <c r="BL697" s="41"/>
      <c r="BM697" s="41"/>
      <c r="BN697" s="41"/>
      <c r="BO697" s="41"/>
      <c r="BP697" s="41"/>
      <c r="BQ697" s="41"/>
      <c r="BR697" s="40"/>
      <c r="BS697" s="40"/>
      <c r="BT697" s="40"/>
      <c r="BU697" s="41"/>
      <c r="BV697" s="41"/>
      <c r="BW697" s="41"/>
      <c r="BX697" s="41"/>
      <c r="BY697" s="41"/>
      <c r="BZ697" s="41"/>
      <c r="CA697" s="41"/>
      <c r="CB697" s="41"/>
      <c r="CC697" s="41"/>
      <c r="CD697" s="41"/>
      <c r="CE697" s="41"/>
      <c r="CF697" s="41"/>
      <c r="CG697" s="28"/>
      <c r="CH697" s="28"/>
      <c r="CI697" s="41"/>
      <c r="CJ697" s="27"/>
      <c r="CK697" s="27"/>
      <c r="CL697" s="27"/>
      <c r="CM697" s="27"/>
      <c r="CN697" s="27"/>
      <c r="CO697" s="27"/>
      <c r="CP697" s="27"/>
      <c r="CQ697" s="27"/>
      <c r="CR697" s="27"/>
      <c r="CS697" s="27"/>
      <c r="CT697" s="27"/>
      <c r="CU697" s="27"/>
      <c r="CV697" s="27"/>
      <c r="CW697" s="27"/>
      <c r="CX697" s="27"/>
      <c r="CY697" s="27"/>
      <c r="CZ697" s="68"/>
      <c r="DF697" s="42"/>
      <c r="DW697" s="7"/>
      <c r="ED697" s="10">
        <f t="shared" ca="1" si="437"/>
        <v>6</v>
      </c>
    </row>
    <row r="698" spans="1:134" x14ac:dyDescent="0.2">
      <c r="A698" s="79"/>
      <c r="B698" s="28"/>
      <c r="C698" s="41"/>
      <c r="D698" s="40"/>
      <c r="E698" s="41"/>
      <c r="F698" s="40"/>
      <c r="M698" s="151"/>
      <c r="N698" s="151"/>
      <c r="P698" s="153"/>
      <c r="Q698" s="159"/>
      <c r="R698" s="151"/>
      <c r="S698" s="151"/>
      <c r="T698" s="28"/>
      <c r="U698" s="137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  <c r="AQ698" s="40"/>
      <c r="AR698" s="40"/>
      <c r="AS698" s="40"/>
      <c r="AT698" s="40"/>
      <c r="AU698" s="40"/>
      <c r="AV698" s="40"/>
      <c r="AW698" s="40"/>
      <c r="AX698" s="40"/>
      <c r="AY698" s="40"/>
      <c r="AZ698" s="40"/>
      <c r="BA698" s="28"/>
      <c r="BB698" s="28"/>
      <c r="BC698" s="40"/>
      <c r="BD698" s="40"/>
      <c r="BE698" s="40"/>
      <c r="BF698" s="40"/>
      <c r="BG698" s="40"/>
      <c r="BH698" s="40"/>
      <c r="BI698" s="41"/>
      <c r="BJ698" s="41"/>
      <c r="BK698" s="41"/>
      <c r="BL698" s="41"/>
      <c r="BM698" s="41"/>
      <c r="BN698" s="41"/>
      <c r="BO698" s="41"/>
      <c r="BP698" s="41"/>
      <c r="BQ698" s="41"/>
      <c r="BR698" s="40"/>
      <c r="BS698" s="40"/>
      <c r="BT698" s="40"/>
      <c r="BU698" s="41"/>
      <c r="BV698" s="41"/>
      <c r="BW698" s="41"/>
      <c r="BX698" s="41"/>
      <c r="BY698" s="41"/>
      <c r="BZ698" s="41"/>
      <c r="CA698" s="41"/>
      <c r="CB698" s="41"/>
      <c r="CC698" s="41"/>
      <c r="CD698" s="41"/>
      <c r="CE698" s="41"/>
      <c r="CF698" s="41"/>
      <c r="CG698" s="28"/>
      <c r="CH698" s="28"/>
      <c r="CI698" s="41"/>
      <c r="CJ698" s="27"/>
      <c r="CK698" s="27"/>
      <c r="CL698" s="27"/>
      <c r="CM698" s="27"/>
      <c r="CN698" s="27"/>
      <c r="CO698" s="27"/>
      <c r="CP698" s="27"/>
      <c r="CQ698" s="27"/>
      <c r="CR698" s="27"/>
      <c r="CS698" s="27"/>
      <c r="CT698" s="27"/>
      <c r="CU698" s="27"/>
      <c r="CV698" s="27"/>
      <c r="CW698" s="27"/>
      <c r="CX698" s="27"/>
      <c r="CY698" s="27"/>
      <c r="CZ698" s="68"/>
      <c r="DF698" s="42"/>
      <c r="DW698" s="7"/>
      <c r="ED698" s="10">
        <f t="shared" ca="1" si="437"/>
        <v>2</v>
      </c>
    </row>
    <row r="699" spans="1:134" x14ac:dyDescent="0.2">
      <c r="A699" s="79"/>
      <c r="B699" s="28"/>
      <c r="C699" s="41"/>
      <c r="D699" s="40"/>
      <c r="E699" s="41"/>
      <c r="F699" s="40"/>
      <c r="M699" s="151"/>
      <c r="N699" s="151"/>
      <c r="P699" s="153"/>
      <c r="Q699" s="159"/>
      <c r="R699" s="151"/>
      <c r="S699" s="151"/>
      <c r="T699" s="28"/>
      <c r="U699" s="137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  <c r="AQ699" s="40"/>
      <c r="AR699" s="40"/>
      <c r="AS699" s="40"/>
      <c r="AT699" s="40"/>
      <c r="AU699" s="40"/>
      <c r="AV699" s="40"/>
      <c r="AW699" s="40"/>
      <c r="AX699" s="40"/>
      <c r="AY699" s="40"/>
      <c r="AZ699" s="40"/>
      <c r="BA699" s="28"/>
      <c r="BB699" s="28"/>
      <c r="BC699" s="40"/>
      <c r="BD699" s="40"/>
      <c r="BE699" s="40"/>
      <c r="BF699" s="40"/>
      <c r="BG699" s="40"/>
      <c r="BH699" s="40"/>
      <c r="BI699" s="41"/>
      <c r="BJ699" s="41"/>
      <c r="BK699" s="41"/>
      <c r="BL699" s="41"/>
      <c r="BM699" s="41"/>
      <c r="BN699" s="41"/>
      <c r="BO699" s="41"/>
      <c r="BP699" s="41"/>
      <c r="BQ699" s="41"/>
      <c r="BR699" s="40"/>
      <c r="BS699" s="40"/>
      <c r="BT699" s="40"/>
      <c r="BU699" s="41"/>
      <c r="BV699" s="41"/>
      <c r="BW699" s="41"/>
      <c r="BX699" s="41"/>
      <c r="BY699" s="41"/>
      <c r="BZ699" s="41"/>
      <c r="CA699" s="41"/>
      <c r="CB699" s="41"/>
      <c r="CC699" s="41"/>
      <c r="CD699" s="41"/>
      <c r="CE699" s="41"/>
      <c r="CF699" s="41"/>
      <c r="CG699" s="28"/>
      <c r="CH699" s="28"/>
      <c r="CI699" s="41"/>
      <c r="CJ699" s="27"/>
      <c r="CK699" s="27"/>
      <c r="CL699" s="27"/>
      <c r="CM699" s="27"/>
      <c r="CN699" s="27"/>
      <c r="CO699" s="27"/>
      <c r="CP699" s="27"/>
      <c r="CQ699" s="27"/>
      <c r="CR699" s="27"/>
      <c r="CS699" s="27"/>
      <c r="CT699" s="27"/>
      <c r="CU699" s="27"/>
      <c r="CV699" s="27"/>
      <c r="CW699" s="27"/>
      <c r="CX699" s="27"/>
      <c r="CY699" s="27"/>
      <c r="CZ699" s="68"/>
      <c r="DF699" s="42"/>
      <c r="DW699" s="7"/>
      <c r="ED699" s="10">
        <f t="shared" ca="1" si="437"/>
        <v>18</v>
      </c>
    </row>
    <row r="700" spans="1:134" x14ac:dyDescent="0.2">
      <c r="A700" s="79"/>
      <c r="B700" s="28"/>
      <c r="C700" s="41"/>
      <c r="D700" s="40"/>
      <c r="E700" s="41"/>
      <c r="F700" s="40"/>
      <c r="M700" s="151"/>
      <c r="N700" s="151"/>
      <c r="P700" s="153"/>
      <c r="Q700" s="159"/>
      <c r="R700" s="151"/>
      <c r="S700" s="151"/>
      <c r="T700" s="28"/>
      <c r="U700" s="137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  <c r="AQ700" s="40"/>
      <c r="AR700" s="40"/>
      <c r="AS700" s="40"/>
      <c r="AT700" s="40"/>
      <c r="AU700" s="40"/>
      <c r="AV700" s="40"/>
      <c r="AW700" s="40"/>
      <c r="AX700" s="40"/>
      <c r="AY700" s="40"/>
      <c r="AZ700" s="40"/>
      <c r="BA700" s="28"/>
      <c r="BB700" s="28"/>
      <c r="BC700" s="40"/>
      <c r="BD700" s="40"/>
      <c r="BE700" s="40"/>
      <c r="BF700" s="40"/>
      <c r="BG700" s="40"/>
      <c r="BH700" s="40"/>
      <c r="BI700" s="41"/>
      <c r="BJ700" s="41"/>
      <c r="BK700" s="41"/>
      <c r="BL700" s="41"/>
      <c r="BM700" s="41"/>
      <c r="BN700" s="41"/>
      <c r="BO700" s="41"/>
      <c r="BP700" s="41"/>
      <c r="BQ700" s="41"/>
      <c r="BR700" s="40"/>
      <c r="BS700" s="40"/>
      <c r="BT700" s="40"/>
      <c r="BU700" s="41"/>
      <c r="BV700" s="41"/>
      <c r="BW700" s="41"/>
      <c r="BX700" s="41"/>
      <c r="BY700" s="41"/>
      <c r="BZ700" s="41"/>
      <c r="CA700" s="41"/>
      <c r="CB700" s="41"/>
      <c r="CC700" s="41"/>
      <c r="CD700" s="41"/>
      <c r="CE700" s="41"/>
      <c r="CF700" s="41"/>
      <c r="CG700" s="28"/>
      <c r="CH700" s="28"/>
      <c r="CI700" s="41"/>
      <c r="CJ700" s="27"/>
      <c r="CK700" s="27"/>
      <c r="CL700" s="27"/>
      <c r="CM700" s="27"/>
      <c r="CN700" s="27"/>
      <c r="CO700" s="27"/>
      <c r="CP700" s="27"/>
      <c r="CQ700" s="27"/>
      <c r="CR700" s="27"/>
      <c r="CS700" s="27"/>
      <c r="CT700" s="27"/>
      <c r="CU700" s="27"/>
      <c r="CV700" s="27"/>
      <c r="CW700" s="27"/>
      <c r="CX700" s="27"/>
      <c r="CY700" s="27"/>
      <c r="CZ700" s="68"/>
      <c r="DF700" s="42"/>
      <c r="DW700" s="7"/>
      <c r="ED700" s="10">
        <f t="shared" ca="1" si="437"/>
        <v>32</v>
      </c>
    </row>
    <row r="701" spans="1:134" x14ac:dyDescent="0.2">
      <c r="A701" s="79"/>
      <c r="B701" s="28"/>
      <c r="C701" s="41"/>
      <c r="D701" s="40"/>
      <c r="E701" s="41"/>
      <c r="F701" s="40"/>
      <c r="M701" s="151"/>
      <c r="N701" s="151"/>
      <c r="P701" s="153"/>
      <c r="Q701" s="159"/>
      <c r="R701" s="151"/>
      <c r="S701" s="151"/>
      <c r="T701" s="28"/>
      <c r="U701" s="137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  <c r="AQ701" s="40"/>
      <c r="AR701" s="40"/>
      <c r="AS701" s="40"/>
      <c r="AT701" s="40"/>
      <c r="AU701" s="40"/>
      <c r="AV701" s="40"/>
      <c r="AW701" s="40"/>
      <c r="AX701" s="40"/>
      <c r="AY701" s="40"/>
      <c r="AZ701" s="40"/>
      <c r="BA701" s="28"/>
      <c r="BB701" s="28"/>
      <c r="BC701" s="40"/>
      <c r="BD701" s="40"/>
      <c r="BE701" s="40"/>
      <c r="BF701" s="40"/>
      <c r="BG701" s="40"/>
      <c r="BH701" s="40"/>
      <c r="BI701" s="41"/>
      <c r="BJ701" s="41"/>
      <c r="BK701" s="41"/>
      <c r="BL701" s="41"/>
      <c r="BM701" s="41"/>
      <c r="BN701" s="41"/>
      <c r="BO701" s="41"/>
      <c r="BP701" s="41"/>
      <c r="BQ701" s="41"/>
      <c r="BR701" s="40"/>
      <c r="BS701" s="40"/>
      <c r="BT701" s="40"/>
      <c r="BU701" s="41"/>
      <c r="BV701" s="41"/>
      <c r="BW701" s="41"/>
      <c r="BX701" s="41"/>
      <c r="BY701" s="41"/>
      <c r="BZ701" s="41"/>
      <c r="CA701" s="41"/>
      <c r="CB701" s="41"/>
      <c r="CC701" s="41"/>
      <c r="CD701" s="41"/>
      <c r="CE701" s="41"/>
      <c r="CF701" s="41"/>
      <c r="CG701" s="28"/>
      <c r="CH701" s="28"/>
      <c r="CI701" s="41"/>
      <c r="CJ701" s="27"/>
      <c r="CK701" s="27"/>
      <c r="CL701" s="27"/>
      <c r="CM701" s="27"/>
      <c r="CN701" s="27"/>
      <c r="CO701" s="27"/>
      <c r="CP701" s="27"/>
      <c r="CQ701" s="27"/>
      <c r="CR701" s="27"/>
      <c r="CS701" s="27"/>
      <c r="CT701" s="27"/>
      <c r="CU701" s="27"/>
      <c r="CV701" s="27"/>
      <c r="CW701" s="27"/>
      <c r="CX701" s="27"/>
      <c r="CY701" s="27"/>
      <c r="CZ701" s="68"/>
      <c r="DF701" s="42"/>
      <c r="DW701" s="7"/>
      <c r="ED701" s="10">
        <f t="shared" ca="1" si="437"/>
        <v>15</v>
      </c>
    </row>
    <row r="702" spans="1:134" x14ac:dyDescent="0.2">
      <c r="A702" s="79"/>
      <c r="B702" s="28"/>
      <c r="C702" s="41"/>
      <c r="D702" s="40"/>
      <c r="E702" s="41"/>
      <c r="F702" s="40"/>
      <c r="M702" s="151"/>
      <c r="N702" s="151"/>
      <c r="P702" s="153"/>
      <c r="Q702" s="159"/>
      <c r="R702" s="151"/>
      <c r="S702" s="151"/>
      <c r="T702" s="28"/>
      <c r="U702" s="137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  <c r="AQ702" s="40"/>
      <c r="AR702" s="40"/>
      <c r="AS702" s="40"/>
      <c r="AT702" s="40"/>
      <c r="AU702" s="40"/>
      <c r="AV702" s="40"/>
      <c r="AW702" s="40"/>
      <c r="AX702" s="40"/>
      <c r="AY702" s="40"/>
      <c r="AZ702" s="40"/>
      <c r="BA702" s="28"/>
      <c r="BB702" s="28"/>
      <c r="BC702" s="40"/>
      <c r="BD702" s="40"/>
      <c r="BE702" s="40"/>
      <c r="BF702" s="40"/>
      <c r="BG702" s="40"/>
      <c r="BH702" s="40"/>
      <c r="BI702" s="40"/>
      <c r="BJ702" s="40"/>
      <c r="BK702" s="40"/>
      <c r="BL702" s="40"/>
      <c r="BM702" s="40"/>
      <c r="BN702" s="40"/>
      <c r="BO702" s="40"/>
      <c r="BP702" s="40"/>
      <c r="BQ702" s="40"/>
      <c r="BR702" s="40"/>
      <c r="BS702" s="40"/>
      <c r="BT702" s="40"/>
      <c r="BU702" s="40"/>
      <c r="BV702" s="40"/>
      <c r="BW702" s="40"/>
      <c r="BX702" s="40"/>
      <c r="BY702" s="40"/>
      <c r="BZ702" s="40"/>
      <c r="CA702" s="40"/>
      <c r="CB702" s="40"/>
      <c r="CC702" s="40"/>
      <c r="CD702" s="40"/>
      <c r="CE702" s="40"/>
      <c r="CF702" s="40"/>
      <c r="CG702" s="28"/>
      <c r="CH702" s="28"/>
      <c r="CI702" s="41"/>
      <c r="CJ702" s="27"/>
      <c r="CK702" s="27"/>
      <c r="CL702" s="27"/>
      <c r="CM702" s="27"/>
      <c r="CN702" s="27"/>
      <c r="CO702" s="27"/>
      <c r="CP702" s="27"/>
      <c r="CQ702" s="27"/>
      <c r="CR702" s="27"/>
      <c r="CS702" s="27"/>
      <c r="CT702" s="27"/>
      <c r="CU702" s="27"/>
      <c r="CV702" s="27"/>
      <c r="CW702" s="27"/>
      <c r="CX702" s="27"/>
      <c r="CY702" s="27"/>
      <c r="CZ702" s="68"/>
      <c r="DF702" s="42"/>
      <c r="DW702" s="7"/>
      <c r="ED702" s="10">
        <f t="shared" ca="1" si="437"/>
        <v>0</v>
      </c>
    </row>
    <row r="703" spans="1:134" x14ac:dyDescent="0.2">
      <c r="A703" s="79"/>
      <c r="B703" s="28"/>
      <c r="C703" s="41"/>
      <c r="D703" s="40"/>
      <c r="E703" s="41"/>
      <c r="F703" s="40"/>
      <c r="M703" s="151"/>
      <c r="N703" s="151"/>
      <c r="P703" s="153"/>
      <c r="Q703" s="159"/>
      <c r="R703" s="151"/>
      <c r="S703" s="151"/>
      <c r="T703" s="28"/>
      <c r="U703" s="137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  <c r="AQ703" s="40"/>
      <c r="AR703" s="40"/>
      <c r="AS703" s="40"/>
      <c r="AT703" s="40"/>
      <c r="AU703" s="40"/>
      <c r="AV703" s="40"/>
      <c r="AW703" s="40"/>
      <c r="AX703" s="40"/>
      <c r="AY703" s="40"/>
      <c r="AZ703" s="40"/>
      <c r="BA703" s="28"/>
      <c r="BB703" s="28"/>
      <c r="BC703" s="40"/>
      <c r="BD703" s="40"/>
      <c r="BE703" s="40"/>
      <c r="BF703" s="40"/>
      <c r="BG703" s="40"/>
      <c r="BH703" s="40"/>
      <c r="BI703" s="40"/>
      <c r="BJ703" s="40"/>
      <c r="BK703" s="40"/>
      <c r="BL703" s="40"/>
      <c r="BM703" s="40"/>
      <c r="BN703" s="40"/>
      <c r="BO703" s="40"/>
      <c r="BP703" s="40"/>
      <c r="BQ703" s="40"/>
      <c r="BR703" s="40"/>
      <c r="BS703" s="40"/>
      <c r="BT703" s="40"/>
      <c r="BU703" s="40"/>
      <c r="BV703" s="40"/>
      <c r="BW703" s="40"/>
      <c r="BX703" s="40"/>
      <c r="BY703" s="40"/>
      <c r="BZ703" s="40"/>
      <c r="CA703" s="40"/>
      <c r="CB703" s="40"/>
      <c r="CC703" s="40"/>
      <c r="CD703" s="40"/>
      <c r="CE703" s="40"/>
      <c r="CF703" s="40"/>
      <c r="CG703" s="28"/>
      <c r="CH703" s="28"/>
      <c r="CI703" s="41"/>
      <c r="CJ703" s="27"/>
      <c r="CK703" s="27"/>
      <c r="CL703" s="27"/>
      <c r="CM703" s="27"/>
      <c r="CN703" s="27"/>
      <c r="CO703" s="27"/>
      <c r="CP703" s="27"/>
      <c r="CQ703" s="27"/>
      <c r="CR703" s="27"/>
      <c r="CS703" s="27"/>
      <c r="CT703" s="27"/>
      <c r="CU703" s="27"/>
      <c r="CV703" s="27"/>
      <c r="CW703" s="27"/>
      <c r="CX703" s="27"/>
      <c r="CY703" s="27"/>
      <c r="CZ703" s="68"/>
      <c r="DF703" s="42"/>
      <c r="DW703" s="7"/>
      <c r="ED703" s="10">
        <f t="shared" ca="1" si="437"/>
        <v>35</v>
      </c>
    </row>
    <row r="704" spans="1:134" x14ac:dyDescent="0.2">
      <c r="A704" s="79"/>
      <c r="B704" s="28"/>
      <c r="C704" s="41"/>
      <c r="D704" s="40"/>
      <c r="E704" s="41"/>
      <c r="F704" s="40"/>
      <c r="M704" s="151"/>
      <c r="N704" s="151"/>
      <c r="P704" s="153"/>
      <c r="Q704" s="159"/>
      <c r="R704" s="151"/>
      <c r="S704" s="151"/>
      <c r="T704" s="28"/>
      <c r="U704" s="137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  <c r="AQ704" s="40"/>
      <c r="AR704" s="40"/>
      <c r="AS704" s="40"/>
      <c r="AT704" s="40"/>
      <c r="AU704" s="40"/>
      <c r="AV704" s="40"/>
      <c r="AW704" s="40"/>
      <c r="AX704" s="40"/>
      <c r="AY704" s="40"/>
      <c r="AZ704" s="40"/>
      <c r="BA704" s="28"/>
      <c r="BB704" s="28"/>
      <c r="BC704" s="40"/>
      <c r="BD704" s="40"/>
      <c r="BE704" s="40"/>
      <c r="BF704" s="40"/>
      <c r="BG704" s="40"/>
      <c r="BH704" s="40"/>
      <c r="BI704" s="40"/>
      <c r="BJ704" s="40"/>
      <c r="BK704" s="40"/>
      <c r="BL704" s="40"/>
      <c r="BM704" s="40"/>
      <c r="BN704" s="40"/>
      <c r="BO704" s="40"/>
      <c r="BP704" s="40"/>
      <c r="BQ704" s="40"/>
      <c r="BR704" s="40"/>
      <c r="BS704" s="40"/>
      <c r="BT704" s="40"/>
      <c r="BU704" s="40"/>
      <c r="BV704" s="40"/>
      <c r="BW704" s="40"/>
      <c r="BX704" s="40"/>
      <c r="BY704" s="40"/>
      <c r="BZ704" s="40"/>
      <c r="CA704" s="40"/>
      <c r="CB704" s="40"/>
      <c r="CC704" s="40"/>
      <c r="CD704" s="40"/>
      <c r="CE704" s="40"/>
      <c r="CF704" s="40"/>
      <c r="CG704" s="28"/>
      <c r="CH704" s="28"/>
      <c r="CI704" s="41"/>
      <c r="CJ704" s="27"/>
      <c r="CK704" s="27"/>
      <c r="CL704" s="27"/>
      <c r="CM704" s="27"/>
      <c r="CN704" s="27"/>
      <c r="CO704" s="27"/>
      <c r="CP704" s="27"/>
      <c r="CQ704" s="27"/>
      <c r="CR704" s="27"/>
      <c r="CS704" s="27"/>
      <c r="CT704" s="27"/>
      <c r="CU704" s="27"/>
      <c r="CV704" s="27"/>
      <c r="CW704" s="27"/>
      <c r="CX704" s="27"/>
      <c r="CY704" s="27"/>
      <c r="CZ704" s="68"/>
      <c r="DF704" s="42"/>
      <c r="DW704" s="7"/>
      <c r="ED704" s="10">
        <f t="shared" ca="1" si="437"/>
        <v>12</v>
      </c>
    </row>
    <row r="705" spans="1:134" x14ac:dyDescent="0.2">
      <c r="A705" s="79"/>
      <c r="B705" s="28"/>
      <c r="C705" s="41"/>
      <c r="D705" s="40"/>
      <c r="E705" s="41"/>
      <c r="F705" s="40"/>
      <c r="M705" s="151"/>
      <c r="N705" s="151"/>
      <c r="P705" s="153"/>
      <c r="Q705" s="159"/>
      <c r="R705" s="151"/>
      <c r="S705" s="151"/>
      <c r="T705" s="28"/>
      <c r="U705" s="137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  <c r="AQ705" s="40"/>
      <c r="AR705" s="40"/>
      <c r="AS705" s="40"/>
      <c r="AT705" s="40"/>
      <c r="AU705" s="40"/>
      <c r="AV705" s="40"/>
      <c r="AW705" s="40"/>
      <c r="AX705" s="40"/>
      <c r="AY705" s="40"/>
      <c r="AZ705" s="40"/>
      <c r="BA705" s="28"/>
      <c r="BB705" s="28"/>
      <c r="BC705" s="40"/>
      <c r="BD705" s="40"/>
      <c r="BE705" s="40"/>
      <c r="BF705" s="40"/>
      <c r="BG705" s="40"/>
      <c r="BH705" s="40"/>
      <c r="BI705" s="40"/>
      <c r="BJ705" s="40"/>
      <c r="BK705" s="40"/>
      <c r="BL705" s="40"/>
      <c r="BM705" s="40"/>
      <c r="BN705" s="40"/>
      <c r="BO705" s="40"/>
      <c r="BP705" s="40"/>
      <c r="BQ705" s="40"/>
      <c r="BR705" s="40"/>
      <c r="BS705" s="40"/>
      <c r="BT705" s="40"/>
      <c r="BU705" s="40"/>
      <c r="BV705" s="40"/>
      <c r="BW705" s="40"/>
      <c r="BX705" s="40"/>
      <c r="BY705" s="40"/>
      <c r="BZ705" s="40"/>
      <c r="CA705" s="40"/>
      <c r="CB705" s="40"/>
      <c r="CC705" s="40"/>
      <c r="CD705" s="40"/>
      <c r="CE705" s="40"/>
      <c r="CF705" s="40"/>
      <c r="CG705" s="28"/>
      <c r="CH705" s="28"/>
      <c r="CI705" s="41"/>
      <c r="CJ705" s="27"/>
      <c r="CK705" s="27"/>
      <c r="CL705" s="27"/>
      <c r="CM705" s="27"/>
      <c r="CN705" s="27"/>
      <c r="CO705" s="27"/>
      <c r="CP705" s="27"/>
      <c r="CQ705" s="27"/>
      <c r="CR705" s="27"/>
      <c r="CS705" s="27"/>
      <c r="CT705" s="27"/>
      <c r="CU705" s="27"/>
      <c r="CV705" s="27"/>
      <c r="CW705" s="27"/>
      <c r="CX705" s="27"/>
      <c r="CY705" s="27"/>
      <c r="CZ705" s="68"/>
      <c r="DF705" s="42"/>
      <c r="DW705" s="7"/>
      <c r="ED705" s="10">
        <f t="shared" ca="1" si="437"/>
        <v>20</v>
      </c>
    </row>
    <row r="706" spans="1:134" x14ac:dyDescent="0.2">
      <c r="A706" s="79"/>
      <c r="B706" s="28"/>
      <c r="C706" s="41"/>
      <c r="D706" s="40"/>
      <c r="E706" s="41"/>
      <c r="F706" s="40"/>
      <c r="M706" s="151"/>
      <c r="N706" s="151"/>
      <c r="P706" s="153"/>
      <c r="Q706" s="159"/>
      <c r="R706" s="151"/>
      <c r="S706" s="151"/>
      <c r="T706" s="28"/>
      <c r="U706" s="137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  <c r="AQ706" s="40"/>
      <c r="AR706" s="40"/>
      <c r="AS706" s="40"/>
      <c r="AT706" s="40"/>
      <c r="AU706" s="40"/>
      <c r="AV706" s="40"/>
      <c r="AW706" s="40"/>
      <c r="AX706" s="40"/>
      <c r="AY706" s="40"/>
      <c r="AZ706" s="40"/>
      <c r="BA706" s="28"/>
      <c r="BB706" s="28"/>
      <c r="BC706" s="40"/>
      <c r="BD706" s="40"/>
      <c r="BE706" s="40"/>
      <c r="BF706" s="40"/>
      <c r="BG706" s="40"/>
      <c r="BH706" s="40"/>
      <c r="BI706" s="40"/>
      <c r="BJ706" s="40"/>
      <c r="BK706" s="40"/>
      <c r="BL706" s="40"/>
      <c r="BM706" s="40"/>
      <c r="BN706" s="40"/>
      <c r="BO706" s="40"/>
      <c r="BP706" s="40"/>
      <c r="BQ706" s="40"/>
      <c r="BR706" s="40"/>
      <c r="BS706" s="40"/>
      <c r="BT706" s="40"/>
      <c r="BU706" s="40"/>
      <c r="BV706" s="40"/>
      <c r="BW706" s="40"/>
      <c r="BX706" s="40"/>
      <c r="BY706" s="40"/>
      <c r="BZ706" s="40"/>
      <c r="CA706" s="40"/>
      <c r="CB706" s="40"/>
      <c r="CC706" s="40"/>
      <c r="CD706" s="40"/>
      <c r="CE706" s="40"/>
      <c r="CF706" s="40"/>
      <c r="CG706" s="28"/>
      <c r="CH706" s="28"/>
      <c r="CI706" s="41"/>
      <c r="CJ706" s="27"/>
      <c r="CK706" s="27"/>
      <c r="CL706" s="27"/>
      <c r="CM706" s="27"/>
      <c r="CN706" s="27"/>
      <c r="CO706" s="27"/>
      <c r="CP706" s="27"/>
      <c r="CQ706" s="27"/>
      <c r="CR706" s="27"/>
      <c r="CS706" s="27"/>
      <c r="CT706" s="27"/>
      <c r="CU706" s="27"/>
      <c r="CV706" s="27"/>
      <c r="CW706" s="27"/>
      <c r="CX706" s="27"/>
      <c r="CY706" s="27"/>
      <c r="CZ706" s="68"/>
      <c r="DF706" s="42"/>
      <c r="DW706" s="7"/>
      <c r="ED706" s="10">
        <f t="shared" ca="1" si="437"/>
        <v>15</v>
      </c>
    </row>
    <row r="707" spans="1:134" x14ac:dyDescent="0.2">
      <c r="A707" s="79"/>
      <c r="B707" s="28"/>
      <c r="C707" s="41"/>
      <c r="D707" s="40"/>
      <c r="E707" s="41"/>
      <c r="F707" s="40"/>
      <c r="M707" s="151"/>
      <c r="N707" s="151"/>
      <c r="P707" s="153"/>
      <c r="Q707" s="159"/>
      <c r="R707" s="151"/>
      <c r="S707" s="151"/>
      <c r="T707" s="28"/>
      <c r="U707" s="137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  <c r="AQ707" s="40"/>
      <c r="AR707" s="40"/>
      <c r="AS707" s="40"/>
      <c r="AT707" s="40"/>
      <c r="AU707" s="40"/>
      <c r="AV707" s="40"/>
      <c r="AW707" s="40"/>
      <c r="AX707" s="40"/>
      <c r="AY707" s="40"/>
      <c r="AZ707" s="40"/>
      <c r="BA707" s="28"/>
      <c r="BB707" s="28"/>
      <c r="BC707" s="40"/>
      <c r="BD707" s="40"/>
      <c r="BE707" s="40"/>
      <c r="BF707" s="40"/>
      <c r="BG707" s="40"/>
      <c r="BH707" s="40"/>
      <c r="BI707" s="40"/>
      <c r="BJ707" s="40"/>
      <c r="BK707" s="40"/>
      <c r="BL707" s="40"/>
      <c r="BM707" s="40"/>
      <c r="BN707" s="40"/>
      <c r="BO707" s="40"/>
      <c r="BP707" s="40"/>
      <c r="BQ707" s="40"/>
      <c r="BR707" s="40"/>
      <c r="BS707" s="40"/>
      <c r="BT707" s="40"/>
      <c r="BU707" s="40"/>
      <c r="BV707" s="40"/>
      <c r="BW707" s="40"/>
      <c r="BX707" s="40"/>
      <c r="BY707" s="40"/>
      <c r="BZ707" s="40"/>
      <c r="CA707" s="40"/>
      <c r="CB707" s="40"/>
      <c r="CC707" s="40"/>
      <c r="CD707" s="40"/>
      <c r="CE707" s="40"/>
      <c r="CF707" s="40"/>
      <c r="CG707" s="28"/>
      <c r="CH707" s="28"/>
      <c r="CI707" s="41"/>
      <c r="CJ707" s="27"/>
      <c r="CK707" s="27"/>
      <c r="CL707" s="27"/>
      <c r="CM707" s="27"/>
      <c r="CN707" s="27"/>
      <c r="CO707" s="27"/>
      <c r="CP707" s="27"/>
      <c r="CQ707" s="27"/>
      <c r="CR707" s="27"/>
      <c r="CS707" s="27"/>
      <c r="CT707" s="27"/>
      <c r="CU707" s="27"/>
      <c r="CV707" s="27"/>
      <c r="CW707" s="27"/>
      <c r="CX707" s="27"/>
      <c r="CY707" s="27"/>
      <c r="CZ707" s="68"/>
      <c r="DF707" s="42"/>
      <c r="DW707" s="7"/>
      <c r="ED707" s="10">
        <f t="shared" ca="1" si="437"/>
        <v>18</v>
      </c>
    </row>
    <row r="708" spans="1:134" x14ac:dyDescent="0.2">
      <c r="A708" s="79"/>
      <c r="B708" s="28"/>
      <c r="C708" s="41"/>
      <c r="D708" s="40"/>
      <c r="E708" s="41"/>
      <c r="F708" s="40"/>
      <c r="M708" s="151"/>
      <c r="N708" s="151"/>
      <c r="P708" s="153"/>
      <c r="Q708" s="159"/>
      <c r="R708" s="151"/>
      <c r="S708" s="151"/>
      <c r="T708" s="28"/>
      <c r="U708" s="137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40"/>
      <c r="AV708" s="40"/>
      <c r="AW708" s="40"/>
      <c r="AX708" s="40"/>
      <c r="AY708" s="40"/>
      <c r="AZ708" s="40"/>
      <c r="BA708" s="28"/>
      <c r="BB708" s="28"/>
      <c r="BC708" s="40"/>
      <c r="BD708" s="40"/>
      <c r="BE708" s="40"/>
      <c r="BF708" s="40"/>
      <c r="BG708" s="40"/>
      <c r="BH708" s="40"/>
      <c r="BI708" s="40"/>
      <c r="BJ708" s="40"/>
      <c r="BK708" s="40"/>
      <c r="BL708" s="40"/>
      <c r="BM708" s="40"/>
      <c r="BN708" s="40"/>
      <c r="BO708" s="40"/>
      <c r="BP708" s="40"/>
      <c r="BQ708" s="40"/>
      <c r="BR708" s="40"/>
      <c r="BS708" s="40"/>
      <c r="BT708" s="40"/>
      <c r="BU708" s="40"/>
      <c r="BV708" s="40"/>
      <c r="BW708" s="40"/>
      <c r="BX708" s="40"/>
      <c r="BY708" s="40"/>
      <c r="BZ708" s="40"/>
      <c r="CA708" s="40"/>
      <c r="CB708" s="40"/>
      <c r="CC708" s="40"/>
      <c r="CD708" s="40"/>
      <c r="CE708" s="40"/>
      <c r="CF708" s="40"/>
      <c r="CG708" s="28"/>
      <c r="CH708" s="28"/>
      <c r="CI708" s="41"/>
      <c r="CJ708" s="27"/>
      <c r="CK708" s="27"/>
      <c r="CL708" s="27"/>
      <c r="CM708" s="27"/>
      <c r="CN708" s="27"/>
      <c r="CO708" s="27"/>
      <c r="CP708" s="27"/>
      <c r="CQ708" s="27"/>
      <c r="CR708" s="27"/>
      <c r="CS708" s="27"/>
      <c r="CT708" s="27"/>
      <c r="CU708" s="27"/>
      <c r="CV708" s="27"/>
      <c r="CW708" s="27"/>
      <c r="CX708" s="27"/>
      <c r="CY708" s="27"/>
      <c r="CZ708" s="68"/>
      <c r="DF708" s="42"/>
      <c r="DW708" s="7"/>
      <c r="ED708" s="10">
        <f t="shared" ca="1" si="437"/>
        <v>17</v>
      </c>
    </row>
    <row r="709" spans="1:134" x14ac:dyDescent="0.2">
      <c r="A709" s="79"/>
      <c r="B709" s="28"/>
      <c r="C709" s="41"/>
      <c r="D709" s="40"/>
      <c r="E709" s="41"/>
      <c r="F709" s="40"/>
      <c r="M709" s="151"/>
      <c r="N709" s="151"/>
      <c r="P709" s="153"/>
      <c r="Q709" s="159"/>
      <c r="R709" s="151"/>
      <c r="S709" s="151"/>
      <c r="T709" s="28"/>
      <c r="U709" s="137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  <c r="AQ709" s="40"/>
      <c r="AR709" s="40"/>
      <c r="AS709" s="40"/>
      <c r="AT709" s="40"/>
      <c r="AU709" s="40"/>
      <c r="AV709" s="40"/>
      <c r="AW709" s="40"/>
      <c r="AX709" s="40"/>
      <c r="AY709" s="40"/>
      <c r="AZ709" s="40"/>
      <c r="BA709" s="28"/>
      <c r="BB709" s="28"/>
      <c r="BC709" s="40"/>
      <c r="BD709" s="40"/>
      <c r="BE709" s="40"/>
      <c r="BF709" s="40"/>
      <c r="BG709" s="40"/>
      <c r="BH709" s="40"/>
      <c r="BI709" s="40"/>
      <c r="BJ709" s="40"/>
      <c r="BK709" s="40"/>
      <c r="BL709" s="40"/>
      <c r="BM709" s="40"/>
      <c r="BN709" s="40"/>
      <c r="BO709" s="40"/>
      <c r="BP709" s="40"/>
      <c r="BQ709" s="40"/>
      <c r="BR709" s="40"/>
      <c r="BS709" s="40"/>
      <c r="BT709" s="40"/>
      <c r="BU709" s="40"/>
      <c r="BV709" s="40"/>
      <c r="BW709" s="40"/>
      <c r="BX709" s="40"/>
      <c r="BY709" s="40"/>
      <c r="BZ709" s="40"/>
      <c r="CA709" s="40"/>
      <c r="CB709" s="40"/>
      <c r="CC709" s="40"/>
      <c r="CD709" s="40"/>
      <c r="CE709" s="40"/>
      <c r="CF709" s="40"/>
      <c r="CG709" s="28"/>
      <c r="CH709" s="28"/>
      <c r="CI709" s="41"/>
      <c r="CJ709" s="27"/>
      <c r="CK709" s="27"/>
      <c r="CL709" s="27"/>
      <c r="CM709" s="27"/>
      <c r="CN709" s="27"/>
      <c r="CO709" s="27"/>
      <c r="CP709" s="27"/>
      <c r="CQ709" s="27"/>
      <c r="CR709" s="27"/>
      <c r="CS709" s="27"/>
      <c r="CT709" s="27"/>
      <c r="CU709" s="27"/>
      <c r="CV709" s="27"/>
      <c r="CW709" s="27"/>
      <c r="CX709" s="27"/>
      <c r="CY709" s="27"/>
      <c r="CZ709" s="68"/>
      <c r="DF709" s="42"/>
      <c r="DW709" s="7"/>
      <c r="ED709" s="10">
        <f t="shared" ref="ED709:ED772" ca="1" si="438">IF($A$2="no",INT(RAND()*36+1),INT(RAND()*37))</f>
        <v>35</v>
      </c>
    </row>
    <row r="710" spans="1:134" x14ac:dyDescent="0.2">
      <c r="A710" s="79"/>
      <c r="B710" s="28"/>
      <c r="C710" s="41"/>
      <c r="D710" s="40"/>
      <c r="E710" s="41"/>
      <c r="F710" s="40"/>
      <c r="M710" s="151"/>
      <c r="N710" s="151"/>
      <c r="P710" s="153"/>
      <c r="Q710" s="159"/>
      <c r="R710" s="151"/>
      <c r="S710" s="151"/>
      <c r="T710" s="28"/>
      <c r="U710" s="137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  <c r="AQ710" s="40"/>
      <c r="AR710" s="40"/>
      <c r="AS710" s="40"/>
      <c r="AT710" s="40"/>
      <c r="AU710" s="40"/>
      <c r="AV710" s="40"/>
      <c r="AW710" s="40"/>
      <c r="AX710" s="40"/>
      <c r="AY710" s="40"/>
      <c r="AZ710" s="40"/>
      <c r="BA710" s="28"/>
      <c r="BB710" s="28"/>
      <c r="BC710" s="40"/>
      <c r="BD710" s="40"/>
      <c r="BE710" s="40"/>
      <c r="BF710" s="40"/>
      <c r="BG710" s="40"/>
      <c r="BH710" s="40"/>
      <c r="BI710" s="40"/>
      <c r="BJ710" s="40"/>
      <c r="BK710" s="40"/>
      <c r="BL710" s="40"/>
      <c r="BM710" s="40"/>
      <c r="BN710" s="40"/>
      <c r="BO710" s="40"/>
      <c r="BP710" s="40"/>
      <c r="BQ710" s="40"/>
      <c r="BR710" s="40"/>
      <c r="BS710" s="40"/>
      <c r="BT710" s="40"/>
      <c r="BU710" s="40"/>
      <c r="BV710" s="40"/>
      <c r="BW710" s="40"/>
      <c r="BX710" s="40"/>
      <c r="BY710" s="40"/>
      <c r="BZ710" s="40"/>
      <c r="CA710" s="40"/>
      <c r="CB710" s="40"/>
      <c r="CC710" s="40"/>
      <c r="CD710" s="40"/>
      <c r="CE710" s="40"/>
      <c r="CF710" s="40"/>
      <c r="CG710" s="28"/>
      <c r="CH710" s="28"/>
      <c r="CI710" s="41"/>
      <c r="CJ710" s="27"/>
      <c r="CK710" s="27"/>
      <c r="CL710" s="27"/>
      <c r="CM710" s="27"/>
      <c r="CN710" s="27"/>
      <c r="CO710" s="27"/>
      <c r="CP710" s="27"/>
      <c r="CQ710" s="27"/>
      <c r="CR710" s="27"/>
      <c r="CS710" s="27"/>
      <c r="CT710" s="27"/>
      <c r="CU710" s="27"/>
      <c r="CV710" s="27"/>
      <c r="CW710" s="27"/>
      <c r="CX710" s="27"/>
      <c r="CY710" s="27"/>
      <c r="CZ710" s="68"/>
      <c r="DF710" s="42"/>
      <c r="DW710" s="7"/>
      <c r="ED710" s="10">
        <f t="shared" ca="1" si="438"/>
        <v>31</v>
      </c>
    </row>
    <row r="711" spans="1:134" x14ac:dyDescent="0.2">
      <c r="A711" s="79"/>
      <c r="B711" s="28"/>
      <c r="C711" s="41"/>
      <c r="D711" s="40"/>
      <c r="E711" s="41"/>
      <c r="F711" s="40"/>
      <c r="M711" s="151"/>
      <c r="N711" s="151"/>
      <c r="P711" s="153"/>
      <c r="Q711" s="159"/>
      <c r="R711" s="151"/>
      <c r="S711" s="151"/>
      <c r="T711" s="28"/>
      <c r="U711" s="137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  <c r="AQ711" s="40"/>
      <c r="AR711" s="40"/>
      <c r="AS711" s="40"/>
      <c r="AT711" s="40"/>
      <c r="AU711" s="40"/>
      <c r="AV711" s="40"/>
      <c r="AW711" s="40"/>
      <c r="AX711" s="40"/>
      <c r="AY711" s="40"/>
      <c r="AZ711" s="40"/>
      <c r="BA711" s="28"/>
      <c r="BB711" s="28"/>
      <c r="BC711" s="40"/>
      <c r="BD711" s="40"/>
      <c r="BE711" s="40"/>
      <c r="BF711" s="40"/>
      <c r="BG711" s="40"/>
      <c r="BH711" s="40"/>
      <c r="BI711" s="40"/>
      <c r="BJ711" s="40"/>
      <c r="BK711" s="40"/>
      <c r="BL711" s="40"/>
      <c r="BM711" s="40"/>
      <c r="BN711" s="40"/>
      <c r="BO711" s="40"/>
      <c r="BP711" s="40"/>
      <c r="BQ711" s="40"/>
      <c r="BR711" s="40"/>
      <c r="BS711" s="40"/>
      <c r="BT711" s="40"/>
      <c r="BU711" s="40"/>
      <c r="BV711" s="40"/>
      <c r="BW711" s="40"/>
      <c r="BX711" s="40"/>
      <c r="BY711" s="40"/>
      <c r="BZ711" s="40"/>
      <c r="CA711" s="40"/>
      <c r="CB711" s="40"/>
      <c r="CC711" s="40"/>
      <c r="CD711" s="40"/>
      <c r="CE711" s="40"/>
      <c r="CF711" s="40"/>
      <c r="CG711" s="28"/>
      <c r="CH711" s="28"/>
      <c r="CI711" s="41"/>
      <c r="CJ711" s="27"/>
      <c r="CK711" s="27"/>
      <c r="CL711" s="27"/>
      <c r="CM711" s="27"/>
      <c r="CN711" s="27"/>
      <c r="CO711" s="27"/>
      <c r="CP711" s="27"/>
      <c r="CQ711" s="27"/>
      <c r="CR711" s="27"/>
      <c r="CS711" s="27"/>
      <c r="CT711" s="27"/>
      <c r="CU711" s="27"/>
      <c r="CV711" s="27"/>
      <c r="CW711" s="27"/>
      <c r="CX711" s="27"/>
      <c r="CY711" s="27"/>
      <c r="CZ711" s="68"/>
      <c r="DF711" s="42"/>
      <c r="DW711" s="7"/>
      <c r="ED711" s="10">
        <f t="shared" ca="1" si="438"/>
        <v>15</v>
      </c>
    </row>
    <row r="712" spans="1:134" x14ac:dyDescent="0.2">
      <c r="A712" s="79"/>
      <c r="B712" s="28"/>
      <c r="C712" s="41"/>
      <c r="D712" s="40"/>
      <c r="E712" s="41"/>
      <c r="F712" s="40"/>
      <c r="M712" s="151"/>
      <c r="N712" s="151"/>
      <c r="P712" s="153"/>
      <c r="Q712" s="159"/>
      <c r="R712" s="151"/>
      <c r="S712" s="151"/>
      <c r="T712" s="28"/>
      <c r="U712" s="137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40"/>
      <c r="AV712" s="40"/>
      <c r="AW712" s="40"/>
      <c r="AX712" s="40"/>
      <c r="AY712" s="40"/>
      <c r="AZ712" s="40"/>
      <c r="BA712" s="28"/>
      <c r="BB712" s="28"/>
      <c r="BC712" s="40"/>
      <c r="BD712" s="40"/>
      <c r="BE712" s="40"/>
      <c r="BF712" s="40"/>
      <c r="BG712" s="40"/>
      <c r="BH712" s="40"/>
      <c r="BI712" s="40"/>
      <c r="BJ712" s="40"/>
      <c r="BK712" s="40"/>
      <c r="BL712" s="40"/>
      <c r="BM712" s="40"/>
      <c r="BN712" s="40"/>
      <c r="BO712" s="40"/>
      <c r="BP712" s="40"/>
      <c r="BQ712" s="40"/>
      <c r="BR712" s="40"/>
      <c r="BS712" s="40"/>
      <c r="BT712" s="40"/>
      <c r="BU712" s="40"/>
      <c r="BV712" s="40"/>
      <c r="BW712" s="40"/>
      <c r="BX712" s="40"/>
      <c r="BY712" s="40"/>
      <c r="BZ712" s="40"/>
      <c r="CA712" s="40"/>
      <c r="CB712" s="40"/>
      <c r="CC712" s="40"/>
      <c r="CD712" s="40"/>
      <c r="CE712" s="40"/>
      <c r="CF712" s="40"/>
      <c r="CG712" s="28"/>
      <c r="CH712" s="28"/>
      <c r="CI712" s="41"/>
      <c r="CJ712" s="27"/>
      <c r="CK712" s="27"/>
      <c r="CL712" s="27"/>
      <c r="CM712" s="27"/>
      <c r="CN712" s="27"/>
      <c r="CO712" s="27"/>
      <c r="CP712" s="27"/>
      <c r="CQ712" s="27"/>
      <c r="CR712" s="27"/>
      <c r="CS712" s="27"/>
      <c r="CT712" s="27"/>
      <c r="CU712" s="27"/>
      <c r="CV712" s="27"/>
      <c r="CW712" s="27"/>
      <c r="CX712" s="27"/>
      <c r="CY712" s="27"/>
      <c r="CZ712" s="68"/>
      <c r="DF712" s="42"/>
      <c r="DW712" s="7"/>
      <c r="ED712" s="10">
        <f t="shared" ca="1" si="438"/>
        <v>36</v>
      </c>
    </row>
    <row r="713" spans="1:134" x14ac:dyDescent="0.2">
      <c r="A713" s="79"/>
      <c r="B713" s="28"/>
      <c r="C713" s="41"/>
      <c r="D713" s="40"/>
      <c r="E713" s="41"/>
      <c r="F713" s="40"/>
      <c r="M713" s="151"/>
      <c r="N713" s="151"/>
      <c r="P713" s="153"/>
      <c r="Q713" s="159"/>
      <c r="R713" s="151"/>
      <c r="S713" s="151"/>
      <c r="T713" s="28"/>
      <c r="U713" s="137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  <c r="AQ713" s="40"/>
      <c r="AR713" s="40"/>
      <c r="AS713" s="40"/>
      <c r="AT713" s="40"/>
      <c r="AU713" s="40"/>
      <c r="AV713" s="40"/>
      <c r="AW713" s="40"/>
      <c r="AX713" s="40"/>
      <c r="AY713" s="40"/>
      <c r="AZ713" s="40"/>
      <c r="BA713" s="28"/>
      <c r="BB713" s="28"/>
      <c r="BC713" s="40"/>
      <c r="BD713" s="40"/>
      <c r="BE713" s="40"/>
      <c r="BF713" s="40"/>
      <c r="BG713" s="40"/>
      <c r="BH713" s="40"/>
      <c r="BI713" s="41"/>
      <c r="BJ713" s="41"/>
      <c r="BK713" s="41"/>
      <c r="BL713" s="41"/>
      <c r="BM713" s="41"/>
      <c r="BN713" s="41"/>
      <c r="BO713" s="41"/>
      <c r="BP713" s="41"/>
      <c r="BQ713" s="41"/>
      <c r="BR713" s="40"/>
      <c r="BS713" s="40"/>
      <c r="BT713" s="40"/>
      <c r="BU713" s="41"/>
      <c r="BV713" s="41"/>
      <c r="BW713" s="41"/>
      <c r="BX713" s="41"/>
      <c r="BY713" s="41"/>
      <c r="BZ713" s="41"/>
      <c r="CA713" s="41"/>
      <c r="CB713" s="41"/>
      <c r="CC713" s="41"/>
      <c r="CD713" s="41"/>
      <c r="CE713" s="41"/>
      <c r="CF713" s="41"/>
      <c r="CG713" s="28"/>
      <c r="CH713" s="28"/>
      <c r="CI713" s="41"/>
      <c r="CJ713" s="27"/>
      <c r="CK713" s="27"/>
      <c r="CL713" s="27"/>
      <c r="CM713" s="27"/>
      <c r="CN713" s="27"/>
      <c r="CO713" s="27"/>
      <c r="CP713" s="27"/>
      <c r="CQ713" s="27"/>
      <c r="CR713" s="27"/>
      <c r="CS713" s="27"/>
      <c r="CT713" s="27"/>
      <c r="CU713" s="27"/>
      <c r="CV713" s="27"/>
      <c r="CW713" s="27"/>
      <c r="CX713" s="27"/>
      <c r="CY713" s="27"/>
      <c r="CZ713" s="68"/>
      <c r="DF713" s="42"/>
      <c r="DW713" s="7"/>
      <c r="ED713" s="10">
        <f t="shared" ca="1" si="438"/>
        <v>12</v>
      </c>
    </row>
    <row r="714" spans="1:134" x14ac:dyDescent="0.2">
      <c r="A714" s="79"/>
      <c r="B714" s="28"/>
      <c r="C714" s="41"/>
      <c r="D714" s="40"/>
      <c r="E714" s="41"/>
      <c r="F714" s="40"/>
      <c r="M714" s="151"/>
      <c r="N714" s="151"/>
      <c r="P714" s="153"/>
      <c r="Q714" s="159"/>
      <c r="R714" s="151"/>
      <c r="S714" s="151"/>
      <c r="T714" s="28"/>
      <c r="U714" s="137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  <c r="AQ714" s="40"/>
      <c r="AR714" s="40"/>
      <c r="AS714" s="40"/>
      <c r="AT714" s="40"/>
      <c r="AU714" s="40"/>
      <c r="AV714" s="40"/>
      <c r="AW714" s="40"/>
      <c r="AX714" s="40"/>
      <c r="AY714" s="40"/>
      <c r="AZ714" s="40"/>
      <c r="BA714" s="28"/>
      <c r="BB714" s="28"/>
      <c r="BC714" s="40"/>
      <c r="BD714" s="40"/>
      <c r="BE714" s="40"/>
      <c r="BF714" s="40"/>
      <c r="BG714" s="40"/>
      <c r="BH714" s="40"/>
      <c r="BI714" s="41"/>
      <c r="BJ714" s="41"/>
      <c r="BK714" s="41"/>
      <c r="BL714" s="41"/>
      <c r="BM714" s="41"/>
      <c r="BN714" s="41"/>
      <c r="BO714" s="41"/>
      <c r="BP714" s="41"/>
      <c r="BQ714" s="41"/>
      <c r="BR714" s="40"/>
      <c r="BS714" s="40"/>
      <c r="BT714" s="40"/>
      <c r="BU714" s="41"/>
      <c r="BV714" s="41"/>
      <c r="BW714" s="41"/>
      <c r="BX714" s="41"/>
      <c r="BY714" s="41"/>
      <c r="BZ714" s="41"/>
      <c r="CA714" s="41"/>
      <c r="CB714" s="41"/>
      <c r="CC714" s="41"/>
      <c r="CD714" s="41"/>
      <c r="CE714" s="41"/>
      <c r="CF714" s="41"/>
      <c r="CG714" s="28"/>
      <c r="CH714" s="28"/>
      <c r="CI714" s="41"/>
      <c r="CJ714" s="27"/>
      <c r="CK714" s="27"/>
      <c r="CL714" s="27"/>
      <c r="CM714" s="27"/>
      <c r="CN714" s="27"/>
      <c r="CO714" s="27"/>
      <c r="CP714" s="27"/>
      <c r="CQ714" s="27"/>
      <c r="CR714" s="27"/>
      <c r="CS714" s="27"/>
      <c r="CT714" s="27"/>
      <c r="CU714" s="27"/>
      <c r="CV714" s="27"/>
      <c r="CW714" s="27"/>
      <c r="CX714" s="27"/>
      <c r="CY714" s="27"/>
      <c r="CZ714" s="68"/>
      <c r="DF714" s="42"/>
      <c r="DW714" s="7"/>
      <c r="ED714" s="10">
        <f t="shared" ca="1" si="438"/>
        <v>11</v>
      </c>
    </row>
    <row r="715" spans="1:134" x14ac:dyDescent="0.2">
      <c r="A715" s="79"/>
      <c r="B715" s="28"/>
      <c r="C715" s="41"/>
      <c r="D715" s="40"/>
      <c r="E715" s="41"/>
      <c r="F715" s="40"/>
      <c r="M715" s="151"/>
      <c r="N715" s="151"/>
      <c r="P715" s="153"/>
      <c r="Q715" s="159"/>
      <c r="R715" s="151"/>
      <c r="S715" s="151"/>
      <c r="T715" s="28"/>
      <c r="U715" s="137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  <c r="AQ715" s="40"/>
      <c r="AR715" s="40"/>
      <c r="AS715" s="40"/>
      <c r="AT715" s="40"/>
      <c r="AU715" s="40"/>
      <c r="AV715" s="40"/>
      <c r="AW715" s="40"/>
      <c r="AX715" s="40"/>
      <c r="AY715" s="40"/>
      <c r="AZ715" s="40"/>
      <c r="BA715" s="28"/>
      <c r="BB715" s="28"/>
      <c r="BC715" s="40"/>
      <c r="BD715" s="40"/>
      <c r="BE715" s="40"/>
      <c r="BF715" s="40"/>
      <c r="BG715" s="40"/>
      <c r="BH715" s="40"/>
      <c r="BI715" s="41"/>
      <c r="BJ715" s="41"/>
      <c r="BK715" s="41"/>
      <c r="BL715" s="41"/>
      <c r="BM715" s="41"/>
      <c r="BN715" s="41"/>
      <c r="BO715" s="41"/>
      <c r="BP715" s="41"/>
      <c r="BQ715" s="41"/>
      <c r="BR715" s="40"/>
      <c r="BS715" s="40"/>
      <c r="BT715" s="40"/>
      <c r="BU715" s="41"/>
      <c r="BV715" s="41"/>
      <c r="BW715" s="41"/>
      <c r="BX715" s="41"/>
      <c r="BY715" s="41"/>
      <c r="BZ715" s="41"/>
      <c r="CA715" s="41"/>
      <c r="CB715" s="41"/>
      <c r="CC715" s="41"/>
      <c r="CD715" s="41"/>
      <c r="CE715" s="41"/>
      <c r="CF715" s="41"/>
      <c r="CG715" s="28"/>
      <c r="CH715" s="28"/>
      <c r="CI715" s="41"/>
      <c r="CJ715" s="27"/>
      <c r="CK715" s="27"/>
      <c r="CL715" s="27"/>
      <c r="CM715" s="27"/>
      <c r="CN715" s="27"/>
      <c r="CO715" s="27"/>
      <c r="CP715" s="27"/>
      <c r="CQ715" s="27"/>
      <c r="CR715" s="27"/>
      <c r="CS715" s="27"/>
      <c r="CT715" s="27"/>
      <c r="CU715" s="27"/>
      <c r="CV715" s="27"/>
      <c r="CW715" s="27"/>
      <c r="CX715" s="27"/>
      <c r="CY715" s="27"/>
      <c r="CZ715" s="68"/>
      <c r="DF715" s="42"/>
      <c r="DW715" s="7"/>
      <c r="ED715" s="10">
        <f t="shared" ca="1" si="438"/>
        <v>15</v>
      </c>
    </row>
    <row r="716" spans="1:134" x14ac:dyDescent="0.2">
      <c r="A716" s="79"/>
      <c r="B716" s="28"/>
      <c r="C716" s="41"/>
      <c r="D716" s="40"/>
      <c r="E716" s="41"/>
      <c r="F716" s="40"/>
      <c r="M716" s="151"/>
      <c r="N716" s="151"/>
      <c r="P716" s="153"/>
      <c r="Q716" s="159"/>
      <c r="R716" s="151"/>
      <c r="S716" s="151"/>
      <c r="T716" s="28"/>
      <c r="U716" s="137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  <c r="AQ716" s="40"/>
      <c r="AR716" s="40"/>
      <c r="AS716" s="40"/>
      <c r="AT716" s="40"/>
      <c r="AU716" s="40"/>
      <c r="AV716" s="40"/>
      <c r="AW716" s="40"/>
      <c r="AX716" s="40"/>
      <c r="AY716" s="40"/>
      <c r="AZ716" s="40"/>
      <c r="BA716" s="28"/>
      <c r="BB716" s="28"/>
      <c r="BC716" s="40"/>
      <c r="BD716" s="40"/>
      <c r="BE716" s="40"/>
      <c r="BF716" s="40"/>
      <c r="BG716" s="40"/>
      <c r="BH716" s="40"/>
      <c r="BI716" s="41"/>
      <c r="BJ716" s="41"/>
      <c r="BK716" s="41"/>
      <c r="BL716" s="41"/>
      <c r="BM716" s="41"/>
      <c r="BN716" s="41"/>
      <c r="BO716" s="41"/>
      <c r="BP716" s="41"/>
      <c r="BQ716" s="41"/>
      <c r="BR716" s="40"/>
      <c r="BS716" s="40"/>
      <c r="BT716" s="40"/>
      <c r="BU716" s="41"/>
      <c r="BV716" s="41"/>
      <c r="BW716" s="41"/>
      <c r="BX716" s="41"/>
      <c r="BY716" s="41"/>
      <c r="BZ716" s="41"/>
      <c r="CA716" s="41"/>
      <c r="CB716" s="41"/>
      <c r="CC716" s="41"/>
      <c r="CD716" s="41"/>
      <c r="CE716" s="41"/>
      <c r="CF716" s="41"/>
      <c r="CG716" s="28"/>
      <c r="CH716" s="28"/>
      <c r="CI716" s="41"/>
      <c r="CJ716" s="27"/>
      <c r="CK716" s="27"/>
      <c r="CL716" s="27"/>
      <c r="CM716" s="27"/>
      <c r="CN716" s="27"/>
      <c r="CO716" s="27"/>
      <c r="CP716" s="27"/>
      <c r="CQ716" s="27"/>
      <c r="CR716" s="27"/>
      <c r="CS716" s="27"/>
      <c r="CT716" s="27"/>
      <c r="CU716" s="27"/>
      <c r="CV716" s="27"/>
      <c r="CW716" s="27"/>
      <c r="CX716" s="27"/>
      <c r="CY716" s="27"/>
      <c r="CZ716" s="68"/>
      <c r="DF716" s="42"/>
      <c r="DW716" s="7"/>
      <c r="ED716" s="10">
        <f t="shared" ca="1" si="438"/>
        <v>25</v>
      </c>
    </row>
    <row r="717" spans="1:134" x14ac:dyDescent="0.2">
      <c r="A717" s="79"/>
      <c r="B717" s="28"/>
      <c r="C717" s="41"/>
      <c r="D717" s="40"/>
      <c r="E717" s="41"/>
      <c r="F717" s="40"/>
      <c r="M717" s="151"/>
      <c r="N717" s="151"/>
      <c r="P717" s="153"/>
      <c r="Q717" s="159"/>
      <c r="R717" s="151"/>
      <c r="S717" s="151"/>
      <c r="T717" s="28"/>
      <c r="U717" s="137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  <c r="AQ717" s="40"/>
      <c r="AR717" s="40"/>
      <c r="AS717" s="40"/>
      <c r="AT717" s="40"/>
      <c r="AU717" s="40"/>
      <c r="AV717" s="40"/>
      <c r="AW717" s="40"/>
      <c r="AX717" s="40"/>
      <c r="AY717" s="40"/>
      <c r="AZ717" s="40"/>
      <c r="BA717" s="28"/>
      <c r="BB717" s="28"/>
      <c r="BC717" s="40"/>
      <c r="BD717" s="40"/>
      <c r="BE717" s="40"/>
      <c r="BF717" s="40"/>
      <c r="BG717" s="40"/>
      <c r="BH717" s="40"/>
      <c r="BI717" s="41"/>
      <c r="BJ717" s="41"/>
      <c r="BK717" s="41"/>
      <c r="BL717" s="41"/>
      <c r="BM717" s="41"/>
      <c r="BN717" s="41"/>
      <c r="BO717" s="41"/>
      <c r="BP717" s="41"/>
      <c r="BQ717" s="41"/>
      <c r="BR717" s="40"/>
      <c r="BS717" s="40"/>
      <c r="BT717" s="40"/>
      <c r="BU717" s="41"/>
      <c r="BV717" s="41"/>
      <c r="BW717" s="41"/>
      <c r="BX717" s="41"/>
      <c r="BY717" s="41"/>
      <c r="BZ717" s="41"/>
      <c r="CA717" s="41"/>
      <c r="CB717" s="41"/>
      <c r="CC717" s="41"/>
      <c r="CD717" s="41"/>
      <c r="CE717" s="41"/>
      <c r="CF717" s="41"/>
      <c r="CG717" s="28"/>
      <c r="CH717" s="28"/>
      <c r="CI717" s="41"/>
      <c r="CJ717" s="27"/>
      <c r="CK717" s="27"/>
      <c r="CL717" s="27"/>
      <c r="CM717" s="27"/>
      <c r="CN717" s="27"/>
      <c r="CO717" s="27"/>
      <c r="CP717" s="27"/>
      <c r="CQ717" s="27"/>
      <c r="CR717" s="27"/>
      <c r="CS717" s="27"/>
      <c r="CT717" s="27"/>
      <c r="CU717" s="27"/>
      <c r="CV717" s="27"/>
      <c r="CW717" s="27"/>
      <c r="CX717" s="27"/>
      <c r="CY717" s="27"/>
      <c r="CZ717" s="68"/>
      <c r="DF717" s="42"/>
      <c r="DW717" s="7"/>
      <c r="ED717" s="10">
        <f t="shared" ca="1" si="438"/>
        <v>16</v>
      </c>
    </row>
    <row r="718" spans="1:134" x14ac:dyDescent="0.2">
      <c r="A718" s="79"/>
      <c r="B718" s="28"/>
      <c r="C718" s="41"/>
      <c r="D718" s="40"/>
      <c r="E718" s="41"/>
      <c r="F718" s="40"/>
      <c r="M718" s="151"/>
      <c r="N718" s="151"/>
      <c r="P718" s="153"/>
      <c r="Q718" s="159"/>
      <c r="R718" s="151"/>
      <c r="S718" s="151"/>
      <c r="T718" s="28"/>
      <c r="U718" s="137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  <c r="AQ718" s="40"/>
      <c r="AR718" s="40"/>
      <c r="AS718" s="40"/>
      <c r="AT718" s="40"/>
      <c r="AU718" s="40"/>
      <c r="AV718" s="40"/>
      <c r="AW718" s="40"/>
      <c r="AX718" s="40"/>
      <c r="AY718" s="40"/>
      <c r="AZ718" s="40"/>
      <c r="BA718" s="28"/>
      <c r="BB718" s="28"/>
      <c r="BC718" s="40"/>
      <c r="BD718" s="40"/>
      <c r="BE718" s="40"/>
      <c r="BF718" s="40"/>
      <c r="BG718" s="40"/>
      <c r="BH718" s="40"/>
      <c r="BI718" s="40"/>
      <c r="BJ718" s="40"/>
      <c r="BK718" s="40"/>
      <c r="BL718" s="40"/>
      <c r="BM718" s="40"/>
      <c r="BN718" s="40"/>
      <c r="BO718" s="40"/>
      <c r="BP718" s="40"/>
      <c r="BQ718" s="40"/>
      <c r="BR718" s="40"/>
      <c r="BS718" s="40"/>
      <c r="BT718" s="40"/>
      <c r="BU718" s="40"/>
      <c r="BV718" s="40"/>
      <c r="BW718" s="40"/>
      <c r="BX718" s="40"/>
      <c r="BY718" s="40"/>
      <c r="BZ718" s="40"/>
      <c r="CA718" s="40"/>
      <c r="CB718" s="40"/>
      <c r="CC718" s="40"/>
      <c r="CD718" s="40"/>
      <c r="CE718" s="40"/>
      <c r="CF718" s="40"/>
      <c r="CG718" s="28"/>
      <c r="CH718" s="28"/>
      <c r="CI718" s="41"/>
      <c r="CJ718" s="27"/>
      <c r="CK718" s="27"/>
      <c r="CL718" s="27"/>
      <c r="CM718" s="27"/>
      <c r="CN718" s="27"/>
      <c r="CO718" s="27"/>
      <c r="CP718" s="27"/>
      <c r="CQ718" s="27"/>
      <c r="CR718" s="27"/>
      <c r="CS718" s="27"/>
      <c r="CT718" s="27"/>
      <c r="CU718" s="27"/>
      <c r="CV718" s="27"/>
      <c r="CW718" s="27"/>
      <c r="CX718" s="27"/>
      <c r="CY718" s="27"/>
      <c r="CZ718" s="68"/>
      <c r="DF718" s="42"/>
      <c r="DW718" s="7"/>
      <c r="ED718" s="10">
        <f t="shared" ca="1" si="438"/>
        <v>15</v>
      </c>
    </row>
    <row r="719" spans="1:134" x14ac:dyDescent="0.2">
      <c r="A719" s="79"/>
      <c r="B719" s="28"/>
      <c r="C719" s="41"/>
      <c r="D719" s="40"/>
      <c r="E719" s="41"/>
      <c r="F719" s="40"/>
      <c r="M719" s="151"/>
      <c r="N719" s="151"/>
      <c r="P719" s="153"/>
      <c r="Q719" s="159"/>
      <c r="R719" s="151"/>
      <c r="S719" s="151"/>
      <c r="T719" s="28"/>
      <c r="U719" s="137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  <c r="AQ719" s="40"/>
      <c r="AR719" s="40"/>
      <c r="AS719" s="40"/>
      <c r="AT719" s="40"/>
      <c r="AU719" s="40"/>
      <c r="AV719" s="40"/>
      <c r="AW719" s="40"/>
      <c r="AX719" s="40"/>
      <c r="AY719" s="40"/>
      <c r="AZ719" s="40"/>
      <c r="BA719" s="28"/>
      <c r="BB719" s="28"/>
      <c r="BC719" s="40"/>
      <c r="BD719" s="40"/>
      <c r="BE719" s="40"/>
      <c r="BF719" s="40"/>
      <c r="BG719" s="40"/>
      <c r="BH719" s="40"/>
      <c r="BI719" s="40"/>
      <c r="BJ719" s="40"/>
      <c r="BK719" s="40"/>
      <c r="BL719" s="40"/>
      <c r="BM719" s="40"/>
      <c r="BN719" s="40"/>
      <c r="BO719" s="40"/>
      <c r="BP719" s="40"/>
      <c r="BQ719" s="40"/>
      <c r="BR719" s="40"/>
      <c r="BS719" s="40"/>
      <c r="BT719" s="40"/>
      <c r="BU719" s="40"/>
      <c r="BV719" s="40"/>
      <c r="BW719" s="40"/>
      <c r="BX719" s="40"/>
      <c r="BY719" s="40"/>
      <c r="BZ719" s="40"/>
      <c r="CA719" s="40"/>
      <c r="CB719" s="40"/>
      <c r="CC719" s="40"/>
      <c r="CD719" s="40"/>
      <c r="CE719" s="40"/>
      <c r="CF719" s="40"/>
      <c r="CG719" s="28"/>
      <c r="CH719" s="28"/>
      <c r="CI719" s="41"/>
      <c r="CJ719" s="27"/>
      <c r="CK719" s="27"/>
      <c r="CL719" s="27"/>
      <c r="CM719" s="27"/>
      <c r="CN719" s="27"/>
      <c r="CO719" s="27"/>
      <c r="CP719" s="27"/>
      <c r="CQ719" s="27"/>
      <c r="CR719" s="27"/>
      <c r="CS719" s="27"/>
      <c r="CT719" s="27"/>
      <c r="CU719" s="27"/>
      <c r="CV719" s="27"/>
      <c r="CW719" s="27"/>
      <c r="CX719" s="27"/>
      <c r="CY719" s="27"/>
      <c r="CZ719" s="68"/>
      <c r="DF719" s="42"/>
      <c r="DW719" s="7"/>
      <c r="ED719" s="10">
        <f t="shared" ca="1" si="438"/>
        <v>3</v>
      </c>
    </row>
    <row r="720" spans="1:134" x14ac:dyDescent="0.2">
      <c r="A720" s="79"/>
      <c r="B720" s="28"/>
      <c r="C720" s="41"/>
      <c r="D720" s="40"/>
      <c r="E720" s="41"/>
      <c r="F720" s="40"/>
      <c r="M720" s="151"/>
      <c r="N720" s="151"/>
      <c r="P720" s="153"/>
      <c r="Q720" s="159"/>
      <c r="R720" s="151"/>
      <c r="S720" s="151"/>
      <c r="T720" s="28"/>
      <c r="U720" s="137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  <c r="AQ720" s="40"/>
      <c r="AR720" s="40"/>
      <c r="AS720" s="40"/>
      <c r="AT720" s="40"/>
      <c r="AU720" s="40"/>
      <c r="AV720" s="40"/>
      <c r="AW720" s="40"/>
      <c r="AX720" s="40"/>
      <c r="AY720" s="40"/>
      <c r="AZ720" s="40"/>
      <c r="BA720" s="28"/>
      <c r="BB720" s="28"/>
      <c r="BC720" s="40"/>
      <c r="BD720" s="40"/>
      <c r="BE720" s="40"/>
      <c r="BF720" s="40"/>
      <c r="BG720" s="40"/>
      <c r="BH720" s="40"/>
      <c r="BI720" s="40"/>
      <c r="BJ720" s="40"/>
      <c r="BK720" s="40"/>
      <c r="BL720" s="40"/>
      <c r="BM720" s="40"/>
      <c r="BN720" s="40"/>
      <c r="BO720" s="40"/>
      <c r="BP720" s="40"/>
      <c r="BQ720" s="40"/>
      <c r="BR720" s="40"/>
      <c r="BS720" s="40"/>
      <c r="BT720" s="40"/>
      <c r="BU720" s="40"/>
      <c r="BV720" s="40"/>
      <c r="BW720" s="40"/>
      <c r="BX720" s="40"/>
      <c r="BY720" s="40"/>
      <c r="BZ720" s="40"/>
      <c r="CA720" s="40"/>
      <c r="CB720" s="40"/>
      <c r="CC720" s="40"/>
      <c r="CD720" s="40"/>
      <c r="CE720" s="40"/>
      <c r="CF720" s="40"/>
      <c r="CG720" s="28"/>
      <c r="CH720" s="28"/>
      <c r="CI720" s="41"/>
      <c r="CJ720" s="27"/>
      <c r="CK720" s="27"/>
      <c r="CL720" s="27"/>
      <c r="CM720" s="27"/>
      <c r="CN720" s="27"/>
      <c r="CO720" s="27"/>
      <c r="CP720" s="27"/>
      <c r="CQ720" s="27"/>
      <c r="CR720" s="27"/>
      <c r="CS720" s="27"/>
      <c r="CT720" s="27"/>
      <c r="CU720" s="27"/>
      <c r="CV720" s="27"/>
      <c r="CW720" s="27"/>
      <c r="CX720" s="27"/>
      <c r="CY720" s="27"/>
      <c r="CZ720" s="68"/>
      <c r="DF720" s="42"/>
      <c r="DW720" s="7"/>
      <c r="ED720" s="10">
        <f t="shared" ca="1" si="438"/>
        <v>10</v>
      </c>
    </row>
    <row r="721" spans="1:134" x14ac:dyDescent="0.2">
      <c r="A721" s="79"/>
      <c r="B721" s="28"/>
      <c r="C721" s="41"/>
      <c r="D721" s="40"/>
      <c r="E721" s="41"/>
      <c r="F721" s="40"/>
      <c r="M721" s="151"/>
      <c r="N721" s="151"/>
      <c r="P721" s="153"/>
      <c r="Q721" s="159"/>
      <c r="R721" s="151"/>
      <c r="S721" s="151"/>
      <c r="T721" s="28"/>
      <c r="U721" s="137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  <c r="AQ721" s="40"/>
      <c r="AR721" s="40"/>
      <c r="AS721" s="40"/>
      <c r="AT721" s="40"/>
      <c r="AU721" s="40"/>
      <c r="AV721" s="40"/>
      <c r="AW721" s="40"/>
      <c r="AX721" s="40"/>
      <c r="AY721" s="40"/>
      <c r="AZ721" s="40"/>
      <c r="BA721" s="28"/>
      <c r="BB721" s="28"/>
      <c r="BC721" s="40"/>
      <c r="BD721" s="40"/>
      <c r="BE721" s="40"/>
      <c r="BF721" s="40"/>
      <c r="BG721" s="40"/>
      <c r="BH721" s="40"/>
      <c r="BI721" s="40"/>
      <c r="BJ721" s="40"/>
      <c r="BK721" s="40"/>
      <c r="BL721" s="40"/>
      <c r="BM721" s="40"/>
      <c r="BN721" s="40"/>
      <c r="BO721" s="40"/>
      <c r="BP721" s="40"/>
      <c r="BQ721" s="40"/>
      <c r="BR721" s="40"/>
      <c r="BS721" s="40"/>
      <c r="BT721" s="40"/>
      <c r="BU721" s="40"/>
      <c r="BV721" s="40"/>
      <c r="BW721" s="40"/>
      <c r="BX721" s="40"/>
      <c r="BY721" s="40"/>
      <c r="BZ721" s="40"/>
      <c r="CA721" s="40"/>
      <c r="CB721" s="40"/>
      <c r="CC721" s="40"/>
      <c r="CD721" s="40"/>
      <c r="CE721" s="40"/>
      <c r="CF721" s="40"/>
      <c r="CG721" s="28"/>
      <c r="CH721" s="28"/>
      <c r="CI721" s="41"/>
      <c r="CJ721" s="27"/>
      <c r="CK721" s="27"/>
      <c r="CL721" s="27"/>
      <c r="CM721" s="27"/>
      <c r="CN721" s="27"/>
      <c r="CO721" s="27"/>
      <c r="CP721" s="27"/>
      <c r="CQ721" s="27"/>
      <c r="CR721" s="27"/>
      <c r="CS721" s="27"/>
      <c r="CT721" s="27"/>
      <c r="CU721" s="27"/>
      <c r="CV721" s="27"/>
      <c r="CW721" s="27"/>
      <c r="CX721" s="27"/>
      <c r="CY721" s="27"/>
      <c r="CZ721" s="68"/>
      <c r="DF721" s="42"/>
      <c r="DW721" s="7"/>
      <c r="ED721" s="10">
        <f t="shared" ca="1" si="438"/>
        <v>29</v>
      </c>
    </row>
    <row r="722" spans="1:134" x14ac:dyDescent="0.2">
      <c r="A722" s="79"/>
      <c r="B722" s="28"/>
      <c r="C722" s="41"/>
      <c r="D722" s="40"/>
      <c r="E722" s="41"/>
      <c r="F722" s="40"/>
      <c r="M722" s="151"/>
      <c r="N722" s="151"/>
      <c r="P722" s="153"/>
      <c r="Q722" s="159"/>
      <c r="R722" s="151"/>
      <c r="S722" s="151"/>
      <c r="T722" s="28"/>
      <c r="U722" s="137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  <c r="AQ722" s="40"/>
      <c r="AR722" s="40"/>
      <c r="AS722" s="40"/>
      <c r="AT722" s="40"/>
      <c r="AU722" s="40"/>
      <c r="AV722" s="40"/>
      <c r="AW722" s="40"/>
      <c r="AX722" s="40"/>
      <c r="AY722" s="40"/>
      <c r="AZ722" s="40"/>
      <c r="BA722" s="28"/>
      <c r="BB722" s="28"/>
      <c r="BC722" s="40"/>
      <c r="BD722" s="40"/>
      <c r="BE722" s="40"/>
      <c r="BF722" s="40"/>
      <c r="BG722" s="40"/>
      <c r="BH722" s="40"/>
      <c r="BI722" s="40"/>
      <c r="BJ722" s="40"/>
      <c r="BK722" s="40"/>
      <c r="BL722" s="40"/>
      <c r="BM722" s="40"/>
      <c r="BN722" s="40"/>
      <c r="BO722" s="40"/>
      <c r="BP722" s="40"/>
      <c r="BQ722" s="40"/>
      <c r="BR722" s="40"/>
      <c r="BS722" s="40"/>
      <c r="BT722" s="40"/>
      <c r="BU722" s="40"/>
      <c r="BV722" s="40"/>
      <c r="BW722" s="40"/>
      <c r="BX722" s="40"/>
      <c r="BY722" s="40"/>
      <c r="BZ722" s="40"/>
      <c r="CA722" s="40"/>
      <c r="CB722" s="40"/>
      <c r="CC722" s="40"/>
      <c r="CD722" s="40"/>
      <c r="CE722" s="40"/>
      <c r="CF722" s="40"/>
      <c r="CG722" s="28"/>
      <c r="CH722" s="28"/>
      <c r="CI722" s="41"/>
      <c r="CJ722" s="27"/>
      <c r="CK722" s="27"/>
      <c r="CL722" s="27"/>
      <c r="CM722" s="27"/>
      <c r="CN722" s="27"/>
      <c r="CO722" s="27"/>
      <c r="CP722" s="27"/>
      <c r="CQ722" s="27"/>
      <c r="CR722" s="27"/>
      <c r="CS722" s="27"/>
      <c r="CT722" s="27"/>
      <c r="CU722" s="27"/>
      <c r="CV722" s="27"/>
      <c r="CW722" s="27"/>
      <c r="CX722" s="27"/>
      <c r="CY722" s="27"/>
      <c r="CZ722" s="68"/>
      <c r="DF722" s="42"/>
      <c r="DW722" s="7"/>
      <c r="ED722" s="10">
        <f t="shared" ca="1" si="438"/>
        <v>24</v>
      </c>
    </row>
    <row r="723" spans="1:134" x14ac:dyDescent="0.2">
      <c r="A723" s="79"/>
      <c r="B723" s="28"/>
      <c r="C723" s="41"/>
      <c r="D723" s="40"/>
      <c r="E723" s="41"/>
      <c r="F723" s="40"/>
      <c r="M723" s="151"/>
      <c r="N723" s="151"/>
      <c r="P723" s="153"/>
      <c r="Q723" s="159"/>
      <c r="R723" s="151"/>
      <c r="S723" s="151"/>
      <c r="T723" s="28"/>
      <c r="U723" s="137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  <c r="AQ723" s="40"/>
      <c r="AR723" s="40"/>
      <c r="AS723" s="40"/>
      <c r="AT723" s="40"/>
      <c r="AU723" s="40"/>
      <c r="AV723" s="40"/>
      <c r="AW723" s="40"/>
      <c r="AX723" s="40"/>
      <c r="AY723" s="40"/>
      <c r="AZ723" s="40"/>
      <c r="BA723" s="28"/>
      <c r="BB723" s="28"/>
      <c r="BC723" s="40"/>
      <c r="BD723" s="40"/>
      <c r="BE723" s="40"/>
      <c r="BF723" s="40"/>
      <c r="BG723" s="40"/>
      <c r="BH723" s="40"/>
      <c r="BI723" s="40"/>
      <c r="BJ723" s="40"/>
      <c r="BK723" s="40"/>
      <c r="BL723" s="40"/>
      <c r="BM723" s="40"/>
      <c r="BN723" s="40"/>
      <c r="BO723" s="40"/>
      <c r="BP723" s="40"/>
      <c r="BQ723" s="40"/>
      <c r="BR723" s="40"/>
      <c r="BS723" s="40"/>
      <c r="BT723" s="40"/>
      <c r="BU723" s="40"/>
      <c r="BV723" s="40"/>
      <c r="BW723" s="40"/>
      <c r="BX723" s="40"/>
      <c r="BY723" s="40"/>
      <c r="BZ723" s="40"/>
      <c r="CA723" s="40"/>
      <c r="CB723" s="40"/>
      <c r="CC723" s="40"/>
      <c r="CD723" s="40"/>
      <c r="CE723" s="40"/>
      <c r="CF723" s="40"/>
      <c r="CG723" s="28"/>
      <c r="CH723" s="28"/>
      <c r="CI723" s="41"/>
      <c r="CJ723" s="27"/>
      <c r="CK723" s="27"/>
      <c r="CL723" s="27"/>
      <c r="CM723" s="27"/>
      <c r="CN723" s="27"/>
      <c r="CO723" s="27"/>
      <c r="CP723" s="27"/>
      <c r="CQ723" s="27"/>
      <c r="CR723" s="27"/>
      <c r="CS723" s="27"/>
      <c r="CT723" s="27"/>
      <c r="CU723" s="27"/>
      <c r="CV723" s="27"/>
      <c r="CW723" s="27"/>
      <c r="CX723" s="27"/>
      <c r="CY723" s="27"/>
      <c r="CZ723" s="68"/>
      <c r="DF723" s="42"/>
      <c r="DW723" s="7"/>
      <c r="ED723" s="10">
        <f t="shared" ca="1" si="438"/>
        <v>13</v>
      </c>
    </row>
    <row r="724" spans="1:134" x14ac:dyDescent="0.2">
      <c r="A724" s="79"/>
      <c r="B724" s="28"/>
      <c r="C724" s="41"/>
      <c r="D724" s="40"/>
      <c r="E724" s="41"/>
      <c r="F724" s="40"/>
      <c r="M724" s="151"/>
      <c r="N724" s="151"/>
      <c r="P724" s="153"/>
      <c r="Q724" s="159"/>
      <c r="R724" s="151"/>
      <c r="S724" s="151"/>
      <c r="T724" s="28"/>
      <c r="U724" s="137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  <c r="AQ724" s="40"/>
      <c r="AR724" s="40"/>
      <c r="AS724" s="40"/>
      <c r="AT724" s="40"/>
      <c r="AU724" s="40"/>
      <c r="AV724" s="40"/>
      <c r="AW724" s="40"/>
      <c r="AX724" s="40"/>
      <c r="AY724" s="40"/>
      <c r="AZ724" s="40"/>
      <c r="BA724" s="28"/>
      <c r="BB724" s="28"/>
      <c r="BC724" s="40"/>
      <c r="BD724" s="40"/>
      <c r="BE724" s="40"/>
      <c r="BF724" s="40"/>
      <c r="BG724" s="40"/>
      <c r="BH724" s="40"/>
      <c r="BI724" s="40"/>
      <c r="BJ724" s="40"/>
      <c r="BK724" s="40"/>
      <c r="BL724" s="40"/>
      <c r="BM724" s="40"/>
      <c r="BN724" s="40"/>
      <c r="BO724" s="40"/>
      <c r="BP724" s="40"/>
      <c r="BQ724" s="40"/>
      <c r="BR724" s="40"/>
      <c r="BS724" s="40"/>
      <c r="BT724" s="40"/>
      <c r="BU724" s="40"/>
      <c r="BV724" s="40"/>
      <c r="BW724" s="40"/>
      <c r="BX724" s="40"/>
      <c r="BY724" s="40"/>
      <c r="BZ724" s="40"/>
      <c r="CA724" s="40"/>
      <c r="CB724" s="40"/>
      <c r="CC724" s="40"/>
      <c r="CD724" s="40"/>
      <c r="CE724" s="40"/>
      <c r="CF724" s="40"/>
      <c r="CG724" s="28"/>
      <c r="CH724" s="28"/>
      <c r="CI724" s="41"/>
      <c r="CJ724" s="27"/>
      <c r="CK724" s="27"/>
      <c r="CL724" s="27"/>
      <c r="CM724" s="27"/>
      <c r="CN724" s="27"/>
      <c r="CO724" s="27"/>
      <c r="CP724" s="27"/>
      <c r="CQ724" s="27"/>
      <c r="CR724" s="27"/>
      <c r="CS724" s="27"/>
      <c r="CT724" s="27"/>
      <c r="CU724" s="27"/>
      <c r="CV724" s="27"/>
      <c r="CW724" s="27"/>
      <c r="CX724" s="27"/>
      <c r="CY724" s="27"/>
      <c r="CZ724" s="68"/>
      <c r="DF724" s="42"/>
      <c r="DW724" s="7"/>
      <c r="ED724" s="10">
        <f t="shared" ca="1" si="438"/>
        <v>2</v>
      </c>
    </row>
    <row r="725" spans="1:134" x14ac:dyDescent="0.2">
      <c r="A725" s="79"/>
      <c r="B725" s="28"/>
      <c r="C725" s="41"/>
      <c r="D725" s="40"/>
      <c r="E725" s="41"/>
      <c r="F725" s="40"/>
      <c r="M725" s="151"/>
      <c r="N725" s="151"/>
      <c r="P725" s="153"/>
      <c r="Q725" s="159"/>
      <c r="R725" s="151"/>
      <c r="S725" s="151"/>
      <c r="T725" s="28"/>
      <c r="U725" s="137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  <c r="AQ725" s="40"/>
      <c r="AR725" s="40"/>
      <c r="AS725" s="40"/>
      <c r="AT725" s="40"/>
      <c r="AU725" s="40"/>
      <c r="AV725" s="40"/>
      <c r="AW725" s="40"/>
      <c r="AX725" s="40"/>
      <c r="AY725" s="40"/>
      <c r="AZ725" s="40"/>
      <c r="BA725" s="28"/>
      <c r="BB725" s="28"/>
      <c r="BC725" s="40"/>
      <c r="BD725" s="40"/>
      <c r="BE725" s="40"/>
      <c r="BF725" s="40"/>
      <c r="BG725" s="40"/>
      <c r="BH725" s="40"/>
      <c r="BI725" s="40"/>
      <c r="BJ725" s="40"/>
      <c r="BK725" s="40"/>
      <c r="BL725" s="40"/>
      <c r="BM725" s="40"/>
      <c r="BN725" s="40"/>
      <c r="BO725" s="40"/>
      <c r="BP725" s="40"/>
      <c r="BQ725" s="40"/>
      <c r="BR725" s="40"/>
      <c r="BS725" s="40"/>
      <c r="BT725" s="40"/>
      <c r="BU725" s="40"/>
      <c r="BV725" s="40"/>
      <c r="BW725" s="40"/>
      <c r="BX725" s="40"/>
      <c r="BY725" s="40"/>
      <c r="BZ725" s="40"/>
      <c r="CA725" s="40"/>
      <c r="CB725" s="40"/>
      <c r="CC725" s="40"/>
      <c r="CD725" s="40"/>
      <c r="CE725" s="40"/>
      <c r="CF725" s="40"/>
      <c r="CG725" s="28"/>
      <c r="CH725" s="28"/>
      <c r="CI725" s="41"/>
      <c r="CJ725" s="27"/>
      <c r="CK725" s="27"/>
      <c r="CL725" s="27"/>
      <c r="CM725" s="27"/>
      <c r="CN725" s="27"/>
      <c r="CO725" s="27"/>
      <c r="CP725" s="27"/>
      <c r="CQ725" s="27"/>
      <c r="CR725" s="27"/>
      <c r="CS725" s="27"/>
      <c r="CT725" s="27"/>
      <c r="CU725" s="27"/>
      <c r="CV725" s="27"/>
      <c r="CW725" s="27"/>
      <c r="CX725" s="27"/>
      <c r="CY725" s="27"/>
      <c r="CZ725" s="68"/>
      <c r="DF725" s="42"/>
      <c r="DW725" s="7"/>
      <c r="ED725" s="10">
        <f t="shared" ca="1" si="438"/>
        <v>8</v>
      </c>
    </row>
    <row r="726" spans="1:134" x14ac:dyDescent="0.2">
      <c r="A726" s="79"/>
      <c r="B726" s="28"/>
      <c r="C726" s="41"/>
      <c r="D726" s="40"/>
      <c r="E726" s="41"/>
      <c r="F726" s="40"/>
      <c r="M726" s="151"/>
      <c r="N726" s="151"/>
      <c r="P726" s="153"/>
      <c r="Q726" s="159"/>
      <c r="R726" s="151"/>
      <c r="S726" s="151"/>
      <c r="T726" s="28"/>
      <c r="U726" s="137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  <c r="AQ726" s="40"/>
      <c r="AR726" s="40"/>
      <c r="AS726" s="40"/>
      <c r="AT726" s="40"/>
      <c r="AU726" s="40"/>
      <c r="AV726" s="40"/>
      <c r="AW726" s="40"/>
      <c r="AX726" s="40"/>
      <c r="AY726" s="40"/>
      <c r="AZ726" s="40"/>
      <c r="BA726" s="28"/>
      <c r="BB726" s="28"/>
      <c r="BC726" s="40"/>
      <c r="BD726" s="40"/>
      <c r="BE726" s="40"/>
      <c r="BF726" s="40"/>
      <c r="BG726" s="40"/>
      <c r="BH726" s="40"/>
      <c r="BI726" s="40"/>
      <c r="BJ726" s="40"/>
      <c r="BK726" s="40"/>
      <c r="BL726" s="40"/>
      <c r="BM726" s="40"/>
      <c r="BN726" s="40"/>
      <c r="BO726" s="40"/>
      <c r="BP726" s="40"/>
      <c r="BQ726" s="40"/>
      <c r="BR726" s="40"/>
      <c r="BS726" s="40"/>
      <c r="BT726" s="40"/>
      <c r="BU726" s="40"/>
      <c r="BV726" s="40"/>
      <c r="BW726" s="40"/>
      <c r="BX726" s="40"/>
      <c r="BY726" s="40"/>
      <c r="BZ726" s="40"/>
      <c r="CA726" s="40"/>
      <c r="CB726" s="40"/>
      <c r="CC726" s="40"/>
      <c r="CD726" s="40"/>
      <c r="CE726" s="40"/>
      <c r="CF726" s="40"/>
      <c r="CG726" s="28"/>
      <c r="CH726" s="28"/>
      <c r="CI726" s="41"/>
      <c r="CJ726" s="27"/>
      <c r="CK726" s="27"/>
      <c r="CL726" s="27"/>
      <c r="CM726" s="27"/>
      <c r="CN726" s="27"/>
      <c r="CO726" s="27"/>
      <c r="CP726" s="27"/>
      <c r="CQ726" s="27"/>
      <c r="CR726" s="27"/>
      <c r="CS726" s="27"/>
      <c r="CT726" s="27"/>
      <c r="CU726" s="27"/>
      <c r="CV726" s="27"/>
      <c r="CW726" s="27"/>
      <c r="CX726" s="27"/>
      <c r="CY726" s="27"/>
      <c r="CZ726" s="68"/>
      <c r="DF726" s="42"/>
      <c r="DW726" s="7"/>
      <c r="ED726" s="10">
        <f t="shared" ca="1" si="438"/>
        <v>32</v>
      </c>
    </row>
    <row r="727" spans="1:134" x14ac:dyDescent="0.2">
      <c r="A727" s="79"/>
      <c r="B727" s="28"/>
      <c r="C727" s="41"/>
      <c r="D727" s="40"/>
      <c r="E727" s="41"/>
      <c r="F727" s="40"/>
      <c r="M727" s="151"/>
      <c r="N727" s="151"/>
      <c r="P727" s="153"/>
      <c r="Q727" s="159"/>
      <c r="R727" s="151"/>
      <c r="S727" s="151"/>
      <c r="T727" s="28"/>
      <c r="U727" s="137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  <c r="AQ727" s="40"/>
      <c r="AR727" s="40"/>
      <c r="AS727" s="40"/>
      <c r="AT727" s="40"/>
      <c r="AU727" s="40"/>
      <c r="AV727" s="40"/>
      <c r="AW727" s="40"/>
      <c r="AX727" s="40"/>
      <c r="AY727" s="40"/>
      <c r="AZ727" s="40"/>
      <c r="BA727" s="28"/>
      <c r="BB727" s="28"/>
      <c r="BC727" s="40"/>
      <c r="BD727" s="40"/>
      <c r="BE727" s="40"/>
      <c r="BF727" s="40"/>
      <c r="BG727" s="40"/>
      <c r="BH727" s="40"/>
      <c r="BI727" s="40"/>
      <c r="BJ727" s="40"/>
      <c r="BK727" s="40"/>
      <c r="BL727" s="40"/>
      <c r="BM727" s="40"/>
      <c r="BN727" s="40"/>
      <c r="BO727" s="40"/>
      <c r="BP727" s="40"/>
      <c r="BQ727" s="40"/>
      <c r="BR727" s="40"/>
      <c r="BS727" s="40"/>
      <c r="BT727" s="40"/>
      <c r="BU727" s="40"/>
      <c r="BV727" s="40"/>
      <c r="BW727" s="40"/>
      <c r="BX727" s="40"/>
      <c r="BY727" s="40"/>
      <c r="BZ727" s="40"/>
      <c r="CA727" s="40"/>
      <c r="CB727" s="40"/>
      <c r="CC727" s="40"/>
      <c r="CD727" s="40"/>
      <c r="CE727" s="40"/>
      <c r="CF727" s="40"/>
      <c r="CG727" s="28"/>
      <c r="CH727" s="28"/>
      <c r="CI727" s="41"/>
      <c r="CJ727" s="27"/>
      <c r="CK727" s="27"/>
      <c r="CL727" s="27"/>
      <c r="CM727" s="27"/>
      <c r="CN727" s="27"/>
      <c r="CO727" s="27"/>
      <c r="CP727" s="27"/>
      <c r="CQ727" s="27"/>
      <c r="CR727" s="27"/>
      <c r="CS727" s="27"/>
      <c r="CT727" s="27"/>
      <c r="CU727" s="27"/>
      <c r="CV727" s="27"/>
      <c r="CW727" s="27"/>
      <c r="CX727" s="27"/>
      <c r="CY727" s="27"/>
      <c r="CZ727" s="68"/>
      <c r="DF727" s="42"/>
      <c r="DW727" s="7"/>
      <c r="ED727" s="10">
        <f t="shared" ca="1" si="438"/>
        <v>24</v>
      </c>
    </row>
    <row r="728" spans="1:134" x14ac:dyDescent="0.2">
      <c r="A728" s="79"/>
      <c r="B728" s="28"/>
      <c r="C728" s="41"/>
      <c r="D728" s="40"/>
      <c r="E728" s="41"/>
      <c r="F728" s="40"/>
      <c r="M728" s="151"/>
      <c r="N728" s="151"/>
      <c r="P728" s="153"/>
      <c r="Q728" s="159"/>
      <c r="R728" s="151"/>
      <c r="S728" s="151"/>
      <c r="T728" s="28"/>
      <c r="U728" s="137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  <c r="AQ728" s="40"/>
      <c r="AR728" s="40"/>
      <c r="AS728" s="40"/>
      <c r="AT728" s="40"/>
      <c r="AU728" s="40"/>
      <c r="AV728" s="40"/>
      <c r="AW728" s="40"/>
      <c r="AX728" s="40"/>
      <c r="AY728" s="40"/>
      <c r="AZ728" s="40"/>
      <c r="BA728" s="28"/>
      <c r="BB728" s="28"/>
      <c r="BC728" s="40"/>
      <c r="BD728" s="40"/>
      <c r="BE728" s="40"/>
      <c r="BF728" s="40"/>
      <c r="BG728" s="40"/>
      <c r="BH728" s="40"/>
      <c r="BI728" s="40"/>
      <c r="BJ728" s="40"/>
      <c r="BK728" s="40"/>
      <c r="BL728" s="40"/>
      <c r="BM728" s="40"/>
      <c r="BN728" s="40"/>
      <c r="BO728" s="40"/>
      <c r="BP728" s="40"/>
      <c r="BQ728" s="40"/>
      <c r="BR728" s="40"/>
      <c r="BS728" s="40"/>
      <c r="BT728" s="40"/>
      <c r="BU728" s="40"/>
      <c r="BV728" s="40"/>
      <c r="BW728" s="40"/>
      <c r="BX728" s="40"/>
      <c r="BY728" s="40"/>
      <c r="BZ728" s="40"/>
      <c r="CA728" s="40"/>
      <c r="CB728" s="40"/>
      <c r="CC728" s="40"/>
      <c r="CD728" s="40"/>
      <c r="CE728" s="40"/>
      <c r="CF728" s="40"/>
      <c r="CG728" s="28"/>
      <c r="CH728" s="28"/>
      <c r="CI728" s="41"/>
      <c r="CJ728" s="27"/>
      <c r="CK728" s="27"/>
      <c r="CL728" s="27"/>
      <c r="CM728" s="27"/>
      <c r="CN728" s="27"/>
      <c r="CO728" s="27"/>
      <c r="CP728" s="27"/>
      <c r="CQ728" s="27"/>
      <c r="CR728" s="27"/>
      <c r="CS728" s="27"/>
      <c r="CT728" s="27"/>
      <c r="CU728" s="27"/>
      <c r="CV728" s="27"/>
      <c r="CW728" s="27"/>
      <c r="CX728" s="27"/>
      <c r="CY728" s="27"/>
      <c r="CZ728" s="68"/>
      <c r="DF728" s="42"/>
      <c r="DW728" s="7"/>
      <c r="ED728" s="10">
        <f t="shared" ca="1" si="438"/>
        <v>25</v>
      </c>
    </row>
    <row r="729" spans="1:134" x14ac:dyDescent="0.2">
      <c r="A729" s="79"/>
      <c r="B729" s="28"/>
      <c r="C729" s="41"/>
      <c r="D729" s="40"/>
      <c r="E729" s="41"/>
      <c r="F729" s="40"/>
      <c r="M729" s="151"/>
      <c r="N729" s="151"/>
      <c r="P729" s="153"/>
      <c r="Q729" s="159"/>
      <c r="R729" s="151"/>
      <c r="S729" s="151"/>
      <c r="T729" s="28"/>
      <c r="U729" s="137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  <c r="AQ729" s="40"/>
      <c r="AR729" s="40"/>
      <c r="AS729" s="40"/>
      <c r="AT729" s="40"/>
      <c r="AU729" s="40"/>
      <c r="AV729" s="40"/>
      <c r="AW729" s="40"/>
      <c r="AX729" s="40"/>
      <c r="AY729" s="40"/>
      <c r="AZ729" s="40"/>
      <c r="BA729" s="28"/>
      <c r="BB729" s="28"/>
      <c r="BC729" s="40"/>
      <c r="BD729" s="40"/>
      <c r="BE729" s="40"/>
      <c r="BF729" s="40"/>
      <c r="BG729" s="40"/>
      <c r="BH729" s="40"/>
      <c r="BI729" s="41"/>
      <c r="BJ729" s="41"/>
      <c r="BK729" s="41"/>
      <c r="BL729" s="41"/>
      <c r="BM729" s="41"/>
      <c r="BN729" s="41"/>
      <c r="BO729" s="41"/>
      <c r="BP729" s="41"/>
      <c r="BQ729" s="41"/>
      <c r="BR729" s="40"/>
      <c r="BS729" s="40"/>
      <c r="BT729" s="40"/>
      <c r="BU729" s="41"/>
      <c r="BV729" s="41"/>
      <c r="BW729" s="41"/>
      <c r="BX729" s="41"/>
      <c r="BY729" s="41"/>
      <c r="BZ729" s="41"/>
      <c r="CA729" s="41"/>
      <c r="CB729" s="41"/>
      <c r="CC729" s="41"/>
      <c r="CD729" s="41"/>
      <c r="CE729" s="41"/>
      <c r="CF729" s="41"/>
      <c r="CG729" s="28"/>
      <c r="CH729" s="28"/>
      <c r="CI729" s="41"/>
      <c r="CJ729" s="27"/>
      <c r="CK729" s="27"/>
      <c r="CL729" s="27"/>
      <c r="CM729" s="27"/>
      <c r="CN729" s="27"/>
      <c r="CO729" s="27"/>
      <c r="CP729" s="27"/>
      <c r="CQ729" s="27"/>
      <c r="CR729" s="27"/>
      <c r="CS729" s="27"/>
      <c r="CT729" s="27"/>
      <c r="CU729" s="27"/>
      <c r="CV729" s="27"/>
      <c r="CW729" s="27"/>
      <c r="CX729" s="27"/>
      <c r="CY729" s="27"/>
      <c r="CZ729" s="68"/>
      <c r="DF729" s="42"/>
      <c r="DW729" s="7"/>
      <c r="ED729" s="10">
        <f t="shared" ca="1" si="438"/>
        <v>3</v>
      </c>
    </row>
    <row r="730" spans="1:134" x14ac:dyDescent="0.2">
      <c r="A730" s="79"/>
      <c r="B730" s="28"/>
      <c r="C730" s="41"/>
      <c r="D730" s="40"/>
      <c r="E730" s="41"/>
      <c r="F730" s="40"/>
      <c r="M730" s="151"/>
      <c r="N730" s="151"/>
      <c r="P730" s="153"/>
      <c r="Q730" s="159"/>
      <c r="R730" s="151"/>
      <c r="S730" s="151"/>
      <c r="T730" s="28"/>
      <c r="U730" s="137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  <c r="AQ730" s="40"/>
      <c r="AR730" s="40"/>
      <c r="AS730" s="40"/>
      <c r="AT730" s="40"/>
      <c r="AU730" s="40"/>
      <c r="AV730" s="40"/>
      <c r="AW730" s="40"/>
      <c r="AX730" s="40"/>
      <c r="AY730" s="40"/>
      <c r="AZ730" s="40"/>
      <c r="BA730" s="28"/>
      <c r="BB730" s="28"/>
      <c r="BC730" s="40"/>
      <c r="BD730" s="40"/>
      <c r="BE730" s="40"/>
      <c r="BF730" s="40"/>
      <c r="BG730" s="40"/>
      <c r="BH730" s="40"/>
      <c r="BI730" s="41"/>
      <c r="BJ730" s="41"/>
      <c r="BK730" s="41"/>
      <c r="BL730" s="41"/>
      <c r="BM730" s="41"/>
      <c r="BN730" s="41"/>
      <c r="BO730" s="41"/>
      <c r="BP730" s="41"/>
      <c r="BQ730" s="41"/>
      <c r="BR730" s="40"/>
      <c r="BS730" s="40"/>
      <c r="BT730" s="40"/>
      <c r="BU730" s="41"/>
      <c r="BV730" s="41"/>
      <c r="BW730" s="41"/>
      <c r="BX730" s="41"/>
      <c r="BY730" s="41"/>
      <c r="BZ730" s="41"/>
      <c r="CA730" s="41"/>
      <c r="CB730" s="41"/>
      <c r="CC730" s="41"/>
      <c r="CD730" s="41"/>
      <c r="CE730" s="41"/>
      <c r="CF730" s="41"/>
      <c r="CG730" s="28"/>
      <c r="CH730" s="28"/>
      <c r="CI730" s="41"/>
      <c r="CJ730" s="27"/>
      <c r="CK730" s="27"/>
      <c r="CL730" s="27"/>
      <c r="CM730" s="27"/>
      <c r="CN730" s="27"/>
      <c r="CO730" s="27"/>
      <c r="CP730" s="27"/>
      <c r="CQ730" s="27"/>
      <c r="CR730" s="27"/>
      <c r="CS730" s="27"/>
      <c r="CT730" s="27"/>
      <c r="CU730" s="27"/>
      <c r="CV730" s="27"/>
      <c r="CW730" s="27"/>
      <c r="CX730" s="27"/>
      <c r="CY730" s="27"/>
      <c r="CZ730" s="68"/>
      <c r="DF730" s="42"/>
      <c r="DW730" s="7"/>
      <c r="ED730" s="10">
        <f t="shared" ca="1" si="438"/>
        <v>24</v>
      </c>
    </row>
    <row r="731" spans="1:134" x14ac:dyDescent="0.2">
      <c r="A731" s="79"/>
      <c r="B731" s="28"/>
      <c r="C731" s="41"/>
      <c r="D731" s="40"/>
      <c r="E731" s="41"/>
      <c r="F731" s="40"/>
      <c r="M731" s="151"/>
      <c r="N731" s="151"/>
      <c r="P731" s="153"/>
      <c r="Q731" s="159"/>
      <c r="R731" s="151"/>
      <c r="S731" s="151"/>
      <c r="T731" s="28"/>
      <c r="U731" s="137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  <c r="AQ731" s="40"/>
      <c r="AR731" s="40"/>
      <c r="AS731" s="40"/>
      <c r="AT731" s="40"/>
      <c r="AU731" s="40"/>
      <c r="AV731" s="40"/>
      <c r="AW731" s="40"/>
      <c r="AX731" s="40"/>
      <c r="AY731" s="40"/>
      <c r="AZ731" s="40"/>
      <c r="BA731" s="28"/>
      <c r="BB731" s="28"/>
      <c r="BC731" s="40"/>
      <c r="BD731" s="40"/>
      <c r="BE731" s="40"/>
      <c r="BF731" s="40"/>
      <c r="BG731" s="40"/>
      <c r="BH731" s="40"/>
      <c r="BI731" s="41"/>
      <c r="BJ731" s="41"/>
      <c r="BK731" s="41"/>
      <c r="BL731" s="41"/>
      <c r="BM731" s="41"/>
      <c r="BN731" s="41"/>
      <c r="BO731" s="41"/>
      <c r="BP731" s="41"/>
      <c r="BQ731" s="41"/>
      <c r="BR731" s="40"/>
      <c r="BS731" s="40"/>
      <c r="BT731" s="40"/>
      <c r="BU731" s="41"/>
      <c r="BV731" s="41"/>
      <c r="BW731" s="41"/>
      <c r="BX731" s="41"/>
      <c r="BY731" s="41"/>
      <c r="BZ731" s="41"/>
      <c r="CA731" s="41"/>
      <c r="CB731" s="41"/>
      <c r="CC731" s="41"/>
      <c r="CD731" s="41"/>
      <c r="CE731" s="41"/>
      <c r="CF731" s="41"/>
      <c r="CG731" s="28"/>
      <c r="CH731" s="28"/>
      <c r="CI731" s="41"/>
      <c r="CJ731" s="27"/>
      <c r="CK731" s="27"/>
      <c r="CL731" s="27"/>
      <c r="CM731" s="27"/>
      <c r="CN731" s="27"/>
      <c r="CO731" s="27"/>
      <c r="CP731" s="27"/>
      <c r="CQ731" s="27"/>
      <c r="CR731" s="27"/>
      <c r="CS731" s="27"/>
      <c r="CT731" s="27"/>
      <c r="CU731" s="27"/>
      <c r="CV731" s="27"/>
      <c r="CW731" s="27"/>
      <c r="CX731" s="27"/>
      <c r="CY731" s="27"/>
      <c r="CZ731" s="68"/>
      <c r="DF731" s="42"/>
      <c r="DW731" s="7"/>
      <c r="ED731" s="10">
        <f t="shared" ca="1" si="438"/>
        <v>6</v>
      </c>
    </row>
    <row r="732" spans="1:134" x14ac:dyDescent="0.2">
      <c r="A732" s="79"/>
      <c r="B732" s="28"/>
      <c r="C732" s="41"/>
      <c r="D732" s="40"/>
      <c r="E732" s="41"/>
      <c r="F732" s="40"/>
      <c r="M732" s="151"/>
      <c r="N732" s="151"/>
      <c r="P732" s="153"/>
      <c r="Q732" s="159"/>
      <c r="R732" s="151"/>
      <c r="S732" s="151"/>
      <c r="T732" s="28"/>
      <c r="U732" s="137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  <c r="AQ732" s="40"/>
      <c r="AR732" s="40"/>
      <c r="AS732" s="40"/>
      <c r="AT732" s="40"/>
      <c r="AU732" s="40"/>
      <c r="AV732" s="40"/>
      <c r="AW732" s="40"/>
      <c r="AX732" s="40"/>
      <c r="AY732" s="40"/>
      <c r="AZ732" s="40"/>
      <c r="BA732" s="28"/>
      <c r="BB732" s="28"/>
      <c r="BC732" s="40"/>
      <c r="BD732" s="40"/>
      <c r="BE732" s="40"/>
      <c r="BF732" s="40"/>
      <c r="BG732" s="40"/>
      <c r="BH732" s="40"/>
      <c r="BI732" s="41"/>
      <c r="BJ732" s="41"/>
      <c r="BK732" s="41"/>
      <c r="BL732" s="41"/>
      <c r="BM732" s="41"/>
      <c r="BN732" s="41"/>
      <c r="BO732" s="41"/>
      <c r="BP732" s="41"/>
      <c r="BQ732" s="41"/>
      <c r="BR732" s="40"/>
      <c r="BS732" s="40"/>
      <c r="BT732" s="40"/>
      <c r="BU732" s="41"/>
      <c r="BV732" s="41"/>
      <c r="BW732" s="41"/>
      <c r="BX732" s="41"/>
      <c r="BY732" s="41"/>
      <c r="BZ732" s="41"/>
      <c r="CA732" s="41"/>
      <c r="CB732" s="41"/>
      <c r="CC732" s="41"/>
      <c r="CD732" s="41"/>
      <c r="CE732" s="41"/>
      <c r="CF732" s="41"/>
      <c r="CG732" s="28"/>
      <c r="CH732" s="28"/>
      <c r="CI732" s="41"/>
      <c r="CJ732" s="27"/>
      <c r="CK732" s="27"/>
      <c r="CL732" s="27"/>
      <c r="CM732" s="27"/>
      <c r="CN732" s="27"/>
      <c r="CO732" s="27"/>
      <c r="CP732" s="27"/>
      <c r="CQ732" s="27"/>
      <c r="CR732" s="27"/>
      <c r="CS732" s="27"/>
      <c r="CT732" s="27"/>
      <c r="CU732" s="27"/>
      <c r="CV732" s="27"/>
      <c r="CW732" s="27"/>
      <c r="CX732" s="27"/>
      <c r="CY732" s="27"/>
      <c r="CZ732" s="68"/>
      <c r="DF732" s="42"/>
      <c r="DW732" s="7"/>
      <c r="ED732" s="10">
        <f t="shared" ca="1" si="438"/>
        <v>28</v>
      </c>
    </row>
    <row r="733" spans="1:134" x14ac:dyDescent="0.2">
      <c r="A733" s="79"/>
      <c r="B733" s="28"/>
      <c r="C733" s="41"/>
      <c r="D733" s="40"/>
      <c r="E733" s="41"/>
      <c r="F733" s="40"/>
      <c r="M733" s="151"/>
      <c r="N733" s="151"/>
      <c r="P733" s="153"/>
      <c r="Q733" s="159"/>
      <c r="R733" s="151"/>
      <c r="S733" s="151"/>
      <c r="T733" s="28"/>
      <c r="U733" s="137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  <c r="AQ733" s="40"/>
      <c r="AR733" s="40"/>
      <c r="AS733" s="40"/>
      <c r="AT733" s="40"/>
      <c r="AU733" s="40"/>
      <c r="AV733" s="40"/>
      <c r="AW733" s="40"/>
      <c r="AX733" s="40"/>
      <c r="AY733" s="40"/>
      <c r="AZ733" s="40"/>
      <c r="BA733" s="28"/>
      <c r="BB733" s="28"/>
      <c r="BC733" s="40"/>
      <c r="BD733" s="40"/>
      <c r="BE733" s="40"/>
      <c r="BF733" s="40"/>
      <c r="BG733" s="40"/>
      <c r="BH733" s="40"/>
      <c r="BI733" s="41"/>
      <c r="BJ733" s="41"/>
      <c r="BK733" s="41"/>
      <c r="BL733" s="41"/>
      <c r="BM733" s="41"/>
      <c r="BN733" s="41"/>
      <c r="BO733" s="41"/>
      <c r="BP733" s="41"/>
      <c r="BQ733" s="41"/>
      <c r="BR733" s="40"/>
      <c r="BS733" s="40"/>
      <c r="BT733" s="40"/>
      <c r="BU733" s="41"/>
      <c r="BV733" s="41"/>
      <c r="BW733" s="41"/>
      <c r="BX733" s="41"/>
      <c r="BY733" s="41"/>
      <c r="BZ733" s="41"/>
      <c r="CA733" s="41"/>
      <c r="CB733" s="41"/>
      <c r="CC733" s="41"/>
      <c r="CD733" s="41"/>
      <c r="CE733" s="41"/>
      <c r="CF733" s="41"/>
      <c r="CG733" s="28"/>
      <c r="CH733" s="28"/>
      <c r="CI733" s="41"/>
      <c r="CJ733" s="27"/>
      <c r="CK733" s="27"/>
      <c r="CL733" s="27"/>
      <c r="CM733" s="27"/>
      <c r="CN733" s="27"/>
      <c r="CO733" s="27"/>
      <c r="CP733" s="27"/>
      <c r="CQ733" s="27"/>
      <c r="CR733" s="27"/>
      <c r="CS733" s="27"/>
      <c r="CT733" s="27"/>
      <c r="CU733" s="27"/>
      <c r="CV733" s="27"/>
      <c r="CW733" s="27"/>
      <c r="CX733" s="27"/>
      <c r="CY733" s="27"/>
      <c r="CZ733" s="68"/>
      <c r="DF733" s="42"/>
      <c r="DW733" s="7"/>
      <c r="ED733" s="10">
        <f t="shared" ca="1" si="438"/>
        <v>8</v>
      </c>
    </row>
    <row r="734" spans="1:134" x14ac:dyDescent="0.2">
      <c r="A734" s="79"/>
      <c r="B734" s="28"/>
      <c r="C734" s="41"/>
      <c r="D734" s="40"/>
      <c r="E734" s="41"/>
      <c r="F734" s="40"/>
      <c r="M734" s="151"/>
      <c r="N734" s="151"/>
      <c r="P734" s="153"/>
      <c r="Q734" s="159"/>
      <c r="R734" s="151"/>
      <c r="S734" s="151"/>
      <c r="T734" s="28"/>
      <c r="U734" s="137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  <c r="AQ734" s="40"/>
      <c r="AR734" s="40"/>
      <c r="AS734" s="40"/>
      <c r="AT734" s="40"/>
      <c r="AU734" s="40"/>
      <c r="AV734" s="40"/>
      <c r="AW734" s="40"/>
      <c r="AX734" s="40"/>
      <c r="AY734" s="40"/>
      <c r="AZ734" s="40"/>
      <c r="BA734" s="28"/>
      <c r="BB734" s="28"/>
      <c r="BC734" s="40"/>
      <c r="BD734" s="40"/>
      <c r="BE734" s="40"/>
      <c r="BF734" s="40"/>
      <c r="BG734" s="40"/>
      <c r="BH734" s="40"/>
      <c r="BI734" s="40"/>
      <c r="BJ734" s="40"/>
      <c r="BK734" s="40"/>
      <c r="BL734" s="40"/>
      <c r="BM734" s="40"/>
      <c r="BN734" s="40"/>
      <c r="BO734" s="40"/>
      <c r="BP734" s="40"/>
      <c r="BQ734" s="40"/>
      <c r="BR734" s="40"/>
      <c r="BS734" s="40"/>
      <c r="BT734" s="40"/>
      <c r="BU734" s="40"/>
      <c r="BV734" s="40"/>
      <c r="BW734" s="40"/>
      <c r="BX734" s="40"/>
      <c r="BY734" s="40"/>
      <c r="BZ734" s="40"/>
      <c r="CA734" s="40"/>
      <c r="CB734" s="40"/>
      <c r="CC734" s="40"/>
      <c r="CD734" s="40"/>
      <c r="CE734" s="40"/>
      <c r="CF734" s="40"/>
      <c r="CG734" s="28"/>
      <c r="CH734" s="28"/>
      <c r="CI734" s="41"/>
      <c r="CJ734" s="27"/>
      <c r="CK734" s="27"/>
      <c r="CL734" s="27"/>
      <c r="CM734" s="27"/>
      <c r="CN734" s="27"/>
      <c r="CO734" s="27"/>
      <c r="CP734" s="27"/>
      <c r="CQ734" s="27"/>
      <c r="CR734" s="27"/>
      <c r="CS734" s="27"/>
      <c r="CT734" s="27"/>
      <c r="CU734" s="27"/>
      <c r="CV734" s="27"/>
      <c r="CW734" s="27"/>
      <c r="CX734" s="27"/>
      <c r="CY734" s="27"/>
      <c r="CZ734" s="68"/>
      <c r="DF734" s="42"/>
      <c r="DW734" s="7"/>
      <c r="ED734" s="10">
        <f t="shared" ca="1" si="438"/>
        <v>32</v>
      </c>
    </row>
    <row r="735" spans="1:134" x14ac:dyDescent="0.2">
      <c r="A735" s="79"/>
      <c r="B735" s="28"/>
      <c r="C735" s="41"/>
      <c r="D735" s="40"/>
      <c r="E735" s="41"/>
      <c r="F735" s="40"/>
      <c r="M735" s="151"/>
      <c r="N735" s="151"/>
      <c r="P735" s="153"/>
      <c r="Q735" s="159"/>
      <c r="R735" s="151"/>
      <c r="S735" s="151"/>
      <c r="T735" s="28"/>
      <c r="U735" s="137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  <c r="AQ735" s="40"/>
      <c r="AR735" s="40"/>
      <c r="AS735" s="40"/>
      <c r="AT735" s="40"/>
      <c r="AU735" s="40"/>
      <c r="AV735" s="40"/>
      <c r="AW735" s="40"/>
      <c r="AX735" s="40"/>
      <c r="AY735" s="40"/>
      <c r="AZ735" s="40"/>
      <c r="BA735" s="28"/>
      <c r="BB735" s="28"/>
      <c r="BC735" s="40"/>
      <c r="BD735" s="40"/>
      <c r="BE735" s="40"/>
      <c r="BF735" s="40"/>
      <c r="BG735" s="40"/>
      <c r="BH735" s="40"/>
      <c r="BI735" s="40"/>
      <c r="BJ735" s="40"/>
      <c r="BK735" s="40"/>
      <c r="BL735" s="40"/>
      <c r="BM735" s="40"/>
      <c r="BN735" s="40"/>
      <c r="BO735" s="40"/>
      <c r="BP735" s="40"/>
      <c r="BQ735" s="40"/>
      <c r="BR735" s="40"/>
      <c r="BS735" s="40"/>
      <c r="BT735" s="40"/>
      <c r="BU735" s="40"/>
      <c r="BV735" s="40"/>
      <c r="BW735" s="40"/>
      <c r="BX735" s="40"/>
      <c r="BY735" s="40"/>
      <c r="BZ735" s="40"/>
      <c r="CA735" s="40"/>
      <c r="CB735" s="40"/>
      <c r="CC735" s="40"/>
      <c r="CD735" s="40"/>
      <c r="CE735" s="40"/>
      <c r="CF735" s="40"/>
      <c r="CG735" s="28"/>
      <c r="CH735" s="28"/>
      <c r="CI735" s="41"/>
      <c r="CJ735" s="27"/>
      <c r="CK735" s="27"/>
      <c r="CL735" s="27"/>
      <c r="CM735" s="27"/>
      <c r="CN735" s="27"/>
      <c r="CO735" s="27"/>
      <c r="CP735" s="27"/>
      <c r="CQ735" s="27"/>
      <c r="CR735" s="27"/>
      <c r="CS735" s="27"/>
      <c r="CT735" s="27"/>
      <c r="CU735" s="27"/>
      <c r="CV735" s="27"/>
      <c r="CW735" s="27"/>
      <c r="CX735" s="27"/>
      <c r="CY735" s="27"/>
      <c r="CZ735" s="68"/>
      <c r="DF735" s="42"/>
      <c r="DW735" s="7"/>
      <c r="ED735" s="10">
        <f t="shared" ca="1" si="438"/>
        <v>1</v>
      </c>
    </row>
    <row r="736" spans="1:134" x14ac:dyDescent="0.2">
      <c r="A736" s="79"/>
      <c r="B736" s="28"/>
      <c r="C736" s="41"/>
      <c r="D736" s="40"/>
      <c r="E736" s="41"/>
      <c r="F736" s="40"/>
      <c r="M736" s="151"/>
      <c r="N736" s="151"/>
      <c r="P736" s="153"/>
      <c r="Q736" s="159"/>
      <c r="R736" s="151"/>
      <c r="S736" s="151"/>
      <c r="T736" s="28"/>
      <c r="U736" s="137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40"/>
      <c r="AR736" s="40"/>
      <c r="AS736" s="40"/>
      <c r="AT736" s="40"/>
      <c r="AU736" s="40"/>
      <c r="AV736" s="40"/>
      <c r="AW736" s="40"/>
      <c r="AX736" s="40"/>
      <c r="AY736" s="40"/>
      <c r="AZ736" s="40"/>
      <c r="BA736" s="28"/>
      <c r="BB736" s="28"/>
      <c r="BC736" s="40"/>
      <c r="BD736" s="40"/>
      <c r="BE736" s="40"/>
      <c r="BF736" s="40"/>
      <c r="BG736" s="40"/>
      <c r="BH736" s="40"/>
      <c r="BI736" s="40"/>
      <c r="BJ736" s="40"/>
      <c r="BK736" s="40"/>
      <c r="BL736" s="40"/>
      <c r="BM736" s="40"/>
      <c r="BN736" s="40"/>
      <c r="BO736" s="40"/>
      <c r="BP736" s="40"/>
      <c r="BQ736" s="40"/>
      <c r="BR736" s="40"/>
      <c r="BS736" s="40"/>
      <c r="BT736" s="40"/>
      <c r="BU736" s="40"/>
      <c r="BV736" s="40"/>
      <c r="BW736" s="40"/>
      <c r="BX736" s="40"/>
      <c r="BY736" s="40"/>
      <c r="BZ736" s="40"/>
      <c r="CA736" s="40"/>
      <c r="CB736" s="40"/>
      <c r="CC736" s="40"/>
      <c r="CD736" s="40"/>
      <c r="CE736" s="40"/>
      <c r="CF736" s="40"/>
      <c r="CG736" s="28"/>
      <c r="CH736" s="28"/>
      <c r="CI736" s="41"/>
      <c r="CJ736" s="27"/>
      <c r="CK736" s="27"/>
      <c r="CL736" s="27"/>
      <c r="CM736" s="27"/>
      <c r="CN736" s="27"/>
      <c r="CO736" s="27"/>
      <c r="CP736" s="27"/>
      <c r="CQ736" s="27"/>
      <c r="CR736" s="27"/>
      <c r="CS736" s="27"/>
      <c r="CT736" s="27"/>
      <c r="CU736" s="27"/>
      <c r="CV736" s="27"/>
      <c r="CW736" s="27"/>
      <c r="CX736" s="27"/>
      <c r="CY736" s="27"/>
      <c r="CZ736" s="68"/>
      <c r="DF736" s="42"/>
      <c r="DW736" s="7"/>
      <c r="ED736" s="10">
        <f t="shared" ca="1" si="438"/>
        <v>1</v>
      </c>
    </row>
    <row r="737" spans="1:134" x14ac:dyDescent="0.2">
      <c r="A737" s="79"/>
      <c r="B737" s="28"/>
      <c r="C737" s="41"/>
      <c r="D737" s="40"/>
      <c r="E737" s="41"/>
      <c r="F737" s="40"/>
      <c r="M737" s="151"/>
      <c r="N737" s="151"/>
      <c r="P737" s="153"/>
      <c r="Q737" s="159"/>
      <c r="R737" s="151"/>
      <c r="S737" s="151"/>
      <c r="T737" s="28"/>
      <c r="U737" s="137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  <c r="AQ737" s="40"/>
      <c r="AR737" s="40"/>
      <c r="AS737" s="40"/>
      <c r="AT737" s="40"/>
      <c r="AU737" s="40"/>
      <c r="AV737" s="40"/>
      <c r="AW737" s="40"/>
      <c r="AX737" s="40"/>
      <c r="AY737" s="40"/>
      <c r="AZ737" s="40"/>
      <c r="BA737" s="28"/>
      <c r="BB737" s="28"/>
      <c r="BC737" s="40"/>
      <c r="BD737" s="40"/>
      <c r="BE737" s="40"/>
      <c r="BF737" s="40"/>
      <c r="BG737" s="40"/>
      <c r="BH737" s="40"/>
      <c r="BI737" s="40"/>
      <c r="BJ737" s="40"/>
      <c r="BK737" s="40"/>
      <c r="BL737" s="40"/>
      <c r="BM737" s="40"/>
      <c r="BN737" s="40"/>
      <c r="BO737" s="40"/>
      <c r="BP737" s="40"/>
      <c r="BQ737" s="40"/>
      <c r="BR737" s="40"/>
      <c r="BS737" s="40"/>
      <c r="BT737" s="40"/>
      <c r="BU737" s="40"/>
      <c r="BV737" s="40"/>
      <c r="BW737" s="40"/>
      <c r="BX737" s="40"/>
      <c r="BY737" s="40"/>
      <c r="BZ737" s="40"/>
      <c r="CA737" s="40"/>
      <c r="CB737" s="40"/>
      <c r="CC737" s="40"/>
      <c r="CD737" s="40"/>
      <c r="CE737" s="40"/>
      <c r="CF737" s="40"/>
      <c r="CG737" s="28"/>
      <c r="CH737" s="28"/>
      <c r="CI737" s="41"/>
      <c r="CJ737" s="27"/>
      <c r="CK737" s="27"/>
      <c r="CL737" s="27"/>
      <c r="CM737" s="27"/>
      <c r="CN737" s="27"/>
      <c r="CO737" s="27"/>
      <c r="CP737" s="27"/>
      <c r="CQ737" s="27"/>
      <c r="CR737" s="27"/>
      <c r="CS737" s="27"/>
      <c r="CT737" s="27"/>
      <c r="CU737" s="27"/>
      <c r="CV737" s="27"/>
      <c r="CW737" s="27"/>
      <c r="CX737" s="27"/>
      <c r="CY737" s="27"/>
      <c r="CZ737" s="68"/>
      <c r="DF737" s="42"/>
      <c r="DW737" s="7"/>
      <c r="ED737" s="10">
        <f t="shared" ca="1" si="438"/>
        <v>29</v>
      </c>
    </row>
    <row r="738" spans="1:134" x14ac:dyDescent="0.2">
      <c r="A738" s="79"/>
      <c r="B738" s="28"/>
      <c r="C738" s="41"/>
      <c r="D738" s="40"/>
      <c r="E738" s="41"/>
      <c r="F738" s="40"/>
      <c r="M738" s="151"/>
      <c r="N738" s="151"/>
      <c r="P738" s="153"/>
      <c r="Q738" s="159"/>
      <c r="R738" s="151"/>
      <c r="S738" s="151"/>
      <c r="T738" s="28"/>
      <c r="U738" s="137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  <c r="AQ738" s="40"/>
      <c r="AR738" s="40"/>
      <c r="AS738" s="40"/>
      <c r="AT738" s="40"/>
      <c r="AU738" s="40"/>
      <c r="AV738" s="40"/>
      <c r="AW738" s="40"/>
      <c r="AX738" s="40"/>
      <c r="AY738" s="40"/>
      <c r="AZ738" s="40"/>
      <c r="BA738" s="28"/>
      <c r="BB738" s="28"/>
      <c r="BC738" s="40"/>
      <c r="BD738" s="40"/>
      <c r="BE738" s="40"/>
      <c r="BF738" s="40"/>
      <c r="BG738" s="40"/>
      <c r="BH738" s="40"/>
      <c r="BI738" s="40"/>
      <c r="BJ738" s="40"/>
      <c r="BK738" s="40"/>
      <c r="BL738" s="40"/>
      <c r="BM738" s="40"/>
      <c r="BN738" s="40"/>
      <c r="BO738" s="40"/>
      <c r="BP738" s="40"/>
      <c r="BQ738" s="40"/>
      <c r="BR738" s="40"/>
      <c r="BS738" s="40"/>
      <c r="BT738" s="40"/>
      <c r="BU738" s="40"/>
      <c r="BV738" s="40"/>
      <c r="BW738" s="40"/>
      <c r="BX738" s="40"/>
      <c r="BY738" s="40"/>
      <c r="BZ738" s="40"/>
      <c r="CA738" s="40"/>
      <c r="CB738" s="40"/>
      <c r="CC738" s="40"/>
      <c r="CD738" s="40"/>
      <c r="CE738" s="40"/>
      <c r="CF738" s="40"/>
      <c r="CG738" s="28"/>
      <c r="CH738" s="28"/>
      <c r="CI738" s="41"/>
      <c r="CJ738" s="27"/>
      <c r="CK738" s="27"/>
      <c r="CL738" s="27"/>
      <c r="CM738" s="27"/>
      <c r="CN738" s="27"/>
      <c r="CO738" s="27"/>
      <c r="CP738" s="27"/>
      <c r="CQ738" s="27"/>
      <c r="CR738" s="27"/>
      <c r="CS738" s="27"/>
      <c r="CT738" s="27"/>
      <c r="CU738" s="27"/>
      <c r="CV738" s="27"/>
      <c r="CW738" s="27"/>
      <c r="CX738" s="27"/>
      <c r="CY738" s="27"/>
      <c r="CZ738" s="68"/>
      <c r="DF738" s="42"/>
      <c r="DW738" s="7"/>
      <c r="ED738" s="10">
        <f t="shared" ca="1" si="438"/>
        <v>19</v>
      </c>
    </row>
    <row r="739" spans="1:134" x14ac:dyDescent="0.2">
      <c r="A739" s="79"/>
      <c r="B739" s="28"/>
      <c r="C739" s="41"/>
      <c r="D739" s="40"/>
      <c r="E739" s="41"/>
      <c r="F739" s="40"/>
      <c r="M739" s="151"/>
      <c r="N739" s="151"/>
      <c r="P739" s="153"/>
      <c r="Q739" s="159"/>
      <c r="R739" s="151"/>
      <c r="S739" s="151"/>
      <c r="T739" s="28"/>
      <c r="U739" s="137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  <c r="AQ739" s="40"/>
      <c r="AR739" s="40"/>
      <c r="AS739" s="40"/>
      <c r="AT739" s="40"/>
      <c r="AU739" s="40"/>
      <c r="AV739" s="40"/>
      <c r="AW739" s="40"/>
      <c r="AX739" s="40"/>
      <c r="AY739" s="40"/>
      <c r="AZ739" s="40"/>
      <c r="BA739" s="28"/>
      <c r="BB739" s="28"/>
      <c r="BC739" s="40"/>
      <c r="BD739" s="40"/>
      <c r="BE739" s="40"/>
      <c r="BF739" s="40"/>
      <c r="BG739" s="40"/>
      <c r="BH739" s="40"/>
      <c r="BI739" s="40"/>
      <c r="BJ739" s="40"/>
      <c r="BK739" s="40"/>
      <c r="BL739" s="40"/>
      <c r="BM739" s="40"/>
      <c r="BN739" s="40"/>
      <c r="BO739" s="40"/>
      <c r="BP739" s="40"/>
      <c r="BQ739" s="40"/>
      <c r="BR739" s="40"/>
      <c r="BS739" s="40"/>
      <c r="BT739" s="40"/>
      <c r="BU739" s="40"/>
      <c r="BV739" s="40"/>
      <c r="BW739" s="40"/>
      <c r="BX739" s="40"/>
      <c r="BY739" s="40"/>
      <c r="BZ739" s="40"/>
      <c r="CA739" s="40"/>
      <c r="CB739" s="40"/>
      <c r="CC739" s="40"/>
      <c r="CD739" s="40"/>
      <c r="CE739" s="40"/>
      <c r="CF739" s="40"/>
      <c r="CG739" s="28"/>
      <c r="CH739" s="28"/>
      <c r="CI739" s="41"/>
      <c r="CJ739" s="27"/>
      <c r="CK739" s="27"/>
      <c r="CL739" s="27"/>
      <c r="CM739" s="27"/>
      <c r="CN739" s="27"/>
      <c r="CO739" s="27"/>
      <c r="CP739" s="27"/>
      <c r="CQ739" s="27"/>
      <c r="CR739" s="27"/>
      <c r="CS739" s="27"/>
      <c r="CT739" s="27"/>
      <c r="CU739" s="27"/>
      <c r="CV739" s="27"/>
      <c r="CW739" s="27"/>
      <c r="CX739" s="27"/>
      <c r="CY739" s="27"/>
      <c r="CZ739" s="68"/>
      <c r="DF739" s="42"/>
      <c r="DW739" s="7"/>
      <c r="ED739" s="10">
        <f t="shared" ca="1" si="438"/>
        <v>25</v>
      </c>
    </row>
    <row r="740" spans="1:134" x14ac:dyDescent="0.2">
      <c r="A740" s="79"/>
      <c r="B740" s="28"/>
      <c r="C740" s="41"/>
      <c r="D740" s="40"/>
      <c r="E740" s="41"/>
      <c r="F740" s="40"/>
      <c r="M740" s="151"/>
      <c r="N740" s="151"/>
      <c r="P740" s="153"/>
      <c r="Q740" s="159"/>
      <c r="R740" s="151"/>
      <c r="S740" s="151"/>
      <c r="T740" s="28"/>
      <c r="U740" s="137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  <c r="AQ740" s="40"/>
      <c r="AR740" s="40"/>
      <c r="AS740" s="40"/>
      <c r="AT740" s="40"/>
      <c r="AU740" s="40"/>
      <c r="AV740" s="40"/>
      <c r="AW740" s="40"/>
      <c r="AX740" s="40"/>
      <c r="AY740" s="40"/>
      <c r="AZ740" s="40"/>
      <c r="BA740" s="28"/>
      <c r="BB740" s="28"/>
      <c r="BC740" s="40"/>
      <c r="BD740" s="40"/>
      <c r="BE740" s="40"/>
      <c r="BF740" s="40"/>
      <c r="BG740" s="40"/>
      <c r="BH740" s="40"/>
      <c r="BI740" s="40"/>
      <c r="BJ740" s="40"/>
      <c r="BK740" s="40"/>
      <c r="BL740" s="40"/>
      <c r="BM740" s="40"/>
      <c r="BN740" s="40"/>
      <c r="BO740" s="40"/>
      <c r="BP740" s="40"/>
      <c r="BQ740" s="40"/>
      <c r="BR740" s="40"/>
      <c r="BS740" s="40"/>
      <c r="BT740" s="40"/>
      <c r="BU740" s="40"/>
      <c r="BV740" s="40"/>
      <c r="BW740" s="40"/>
      <c r="BX740" s="40"/>
      <c r="BY740" s="40"/>
      <c r="BZ740" s="40"/>
      <c r="CA740" s="40"/>
      <c r="CB740" s="40"/>
      <c r="CC740" s="40"/>
      <c r="CD740" s="40"/>
      <c r="CE740" s="40"/>
      <c r="CF740" s="40"/>
      <c r="CG740" s="28"/>
      <c r="CH740" s="28"/>
      <c r="CI740" s="41"/>
      <c r="CJ740" s="27"/>
      <c r="CK740" s="27"/>
      <c r="CL740" s="27"/>
      <c r="CM740" s="27"/>
      <c r="CN740" s="27"/>
      <c r="CO740" s="27"/>
      <c r="CP740" s="27"/>
      <c r="CQ740" s="27"/>
      <c r="CR740" s="27"/>
      <c r="CS740" s="27"/>
      <c r="CT740" s="27"/>
      <c r="CU740" s="27"/>
      <c r="CV740" s="27"/>
      <c r="CW740" s="27"/>
      <c r="CX740" s="27"/>
      <c r="CY740" s="27"/>
      <c r="CZ740" s="68"/>
      <c r="DF740" s="42"/>
      <c r="DW740" s="7"/>
      <c r="ED740" s="10">
        <f t="shared" ca="1" si="438"/>
        <v>4</v>
      </c>
    </row>
    <row r="741" spans="1:134" x14ac:dyDescent="0.2">
      <c r="A741" s="79"/>
      <c r="B741" s="28"/>
      <c r="C741" s="41"/>
      <c r="D741" s="40"/>
      <c r="E741" s="41"/>
      <c r="F741" s="40"/>
      <c r="M741" s="151"/>
      <c r="N741" s="151"/>
      <c r="P741" s="153"/>
      <c r="Q741" s="159"/>
      <c r="R741" s="151"/>
      <c r="S741" s="151"/>
      <c r="T741" s="28"/>
      <c r="U741" s="137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  <c r="AQ741" s="40"/>
      <c r="AR741" s="40"/>
      <c r="AS741" s="40"/>
      <c r="AT741" s="40"/>
      <c r="AU741" s="40"/>
      <c r="AV741" s="40"/>
      <c r="AW741" s="40"/>
      <c r="AX741" s="40"/>
      <c r="AY741" s="40"/>
      <c r="AZ741" s="40"/>
      <c r="BA741" s="28"/>
      <c r="BB741" s="28"/>
      <c r="BC741" s="40"/>
      <c r="BD741" s="40"/>
      <c r="BE741" s="40"/>
      <c r="BF741" s="40"/>
      <c r="BG741" s="40"/>
      <c r="BH741" s="40"/>
      <c r="BI741" s="40"/>
      <c r="BJ741" s="40"/>
      <c r="BK741" s="40"/>
      <c r="BL741" s="40"/>
      <c r="BM741" s="40"/>
      <c r="BN741" s="40"/>
      <c r="BO741" s="40"/>
      <c r="BP741" s="40"/>
      <c r="BQ741" s="40"/>
      <c r="BR741" s="40"/>
      <c r="BS741" s="40"/>
      <c r="BT741" s="40"/>
      <c r="BU741" s="40"/>
      <c r="BV741" s="40"/>
      <c r="BW741" s="40"/>
      <c r="BX741" s="40"/>
      <c r="BY741" s="40"/>
      <c r="BZ741" s="40"/>
      <c r="CA741" s="40"/>
      <c r="CB741" s="40"/>
      <c r="CC741" s="40"/>
      <c r="CD741" s="40"/>
      <c r="CE741" s="40"/>
      <c r="CF741" s="40"/>
      <c r="CG741" s="28"/>
      <c r="CH741" s="28"/>
      <c r="CI741" s="41"/>
      <c r="CJ741" s="27"/>
      <c r="CK741" s="27"/>
      <c r="CL741" s="27"/>
      <c r="CM741" s="27"/>
      <c r="CN741" s="27"/>
      <c r="CO741" s="27"/>
      <c r="CP741" s="27"/>
      <c r="CQ741" s="27"/>
      <c r="CR741" s="27"/>
      <c r="CS741" s="27"/>
      <c r="CT741" s="27"/>
      <c r="CU741" s="27"/>
      <c r="CV741" s="27"/>
      <c r="CW741" s="27"/>
      <c r="CX741" s="27"/>
      <c r="CY741" s="27"/>
      <c r="CZ741" s="68"/>
      <c r="DF741" s="42"/>
      <c r="DW741" s="7"/>
      <c r="ED741" s="10">
        <f t="shared" ca="1" si="438"/>
        <v>27</v>
      </c>
    </row>
    <row r="742" spans="1:134" x14ac:dyDescent="0.2">
      <c r="A742" s="79"/>
      <c r="B742" s="28"/>
      <c r="C742" s="41"/>
      <c r="D742" s="40"/>
      <c r="E742" s="41"/>
      <c r="F742" s="40"/>
      <c r="M742" s="151"/>
      <c r="N742" s="151"/>
      <c r="P742" s="153"/>
      <c r="Q742" s="159"/>
      <c r="R742" s="151"/>
      <c r="S742" s="151"/>
      <c r="T742" s="28"/>
      <c r="U742" s="137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  <c r="AQ742" s="40"/>
      <c r="AR742" s="40"/>
      <c r="AS742" s="40"/>
      <c r="AT742" s="40"/>
      <c r="AU742" s="40"/>
      <c r="AV742" s="40"/>
      <c r="AW742" s="40"/>
      <c r="AX742" s="40"/>
      <c r="AY742" s="40"/>
      <c r="AZ742" s="40"/>
      <c r="BA742" s="28"/>
      <c r="BB742" s="28"/>
      <c r="BC742" s="40"/>
      <c r="BD742" s="40"/>
      <c r="BE742" s="40"/>
      <c r="BF742" s="40"/>
      <c r="BG742" s="40"/>
      <c r="BH742" s="40"/>
      <c r="BI742" s="40"/>
      <c r="BJ742" s="40"/>
      <c r="BK742" s="40"/>
      <c r="BL742" s="40"/>
      <c r="BM742" s="40"/>
      <c r="BN742" s="40"/>
      <c r="BO742" s="40"/>
      <c r="BP742" s="40"/>
      <c r="BQ742" s="40"/>
      <c r="BR742" s="40"/>
      <c r="BS742" s="40"/>
      <c r="BT742" s="40"/>
      <c r="BU742" s="40"/>
      <c r="BV742" s="40"/>
      <c r="BW742" s="40"/>
      <c r="BX742" s="40"/>
      <c r="BY742" s="40"/>
      <c r="BZ742" s="40"/>
      <c r="CA742" s="40"/>
      <c r="CB742" s="40"/>
      <c r="CC742" s="40"/>
      <c r="CD742" s="40"/>
      <c r="CE742" s="40"/>
      <c r="CF742" s="40"/>
      <c r="CG742" s="28"/>
      <c r="CH742" s="28"/>
      <c r="CI742" s="41"/>
      <c r="CJ742" s="27"/>
      <c r="CK742" s="27"/>
      <c r="CL742" s="27"/>
      <c r="CM742" s="27"/>
      <c r="CN742" s="27"/>
      <c r="CO742" s="27"/>
      <c r="CP742" s="27"/>
      <c r="CQ742" s="27"/>
      <c r="CR742" s="27"/>
      <c r="CS742" s="27"/>
      <c r="CT742" s="27"/>
      <c r="CU742" s="27"/>
      <c r="CV742" s="27"/>
      <c r="CW742" s="27"/>
      <c r="CX742" s="27"/>
      <c r="CY742" s="27"/>
      <c r="CZ742" s="68"/>
      <c r="DF742" s="42"/>
      <c r="DW742" s="7"/>
      <c r="ED742" s="10">
        <f t="shared" ca="1" si="438"/>
        <v>30</v>
      </c>
    </row>
    <row r="743" spans="1:134" x14ac:dyDescent="0.2">
      <c r="A743" s="79"/>
      <c r="B743" s="28"/>
      <c r="C743" s="41"/>
      <c r="D743" s="40"/>
      <c r="E743" s="41"/>
      <c r="F743" s="40"/>
      <c r="M743" s="151"/>
      <c r="N743" s="151"/>
      <c r="P743" s="153"/>
      <c r="Q743" s="159"/>
      <c r="R743" s="151"/>
      <c r="S743" s="151"/>
      <c r="T743" s="28"/>
      <c r="U743" s="137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  <c r="AQ743" s="40"/>
      <c r="AR743" s="40"/>
      <c r="AS743" s="40"/>
      <c r="AT743" s="40"/>
      <c r="AU743" s="40"/>
      <c r="AV743" s="40"/>
      <c r="AW743" s="40"/>
      <c r="AX743" s="40"/>
      <c r="AY743" s="40"/>
      <c r="AZ743" s="40"/>
      <c r="BA743" s="28"/>
      <c r="BB743" s="28"/>
      <c r="BC743" s="40"/>
      <c r="BD743" s="40"/>
      <c r="BE743" s="40"/>
      <c r="BF743" s="40"/>
      <c r="BG743" s="40"/>
      <c r="BH743" s="40"/>
      <c r="BI743" s="40"/>
      <c r="BJ743" s="40"/>
      <c r="BK743" s="40"/>
      <c r="BL743" s="40"/>
      <c r="BM743" s="40"/>
      <c r="BN743" s="40"/>
      <c r="BO743" s="40"/>
      <c r="BP743" s="40"/>
      <c r="BQ743" s="40"/>
      <c r="BR743" s="40"/>
      <c r="BS743" s="40"/>
      <c r="BT743" s="40"/>
      <c r="BU743" s="40"/>
      <c r="BV743" s="40"/>
      <c r="BW743" s="40"/>
      <c r="BX743" s="40"/>
      <c r="BY743" s="40"/>
      <c r="BZ743" s="40"/>
      <c r="CA743" s="40"/>
      <c r="CB743" s="40"/>
      <c r="CC743" s="40"/>
      <c r="CD743" s="40"/>
      <c r="CE743" s="40"/>
      <c r="CF743" s="40"/>
      <c r="CG743" s="28"/>
      <c r="CH743" s="28"/>
      <c r="CI743" s="41"/>
      <c r="CJ743" s="27"/>
      <c r="CK743" s="27"/>
      <c r="CL743" s="27"/>
      <c r="CM743" s="27"/>
      <c r="CN743" s="27"/>
      <c r="CO743" s="27"/>
      <c r="CP743" s="27"/>
      <c r="CQ743" s="27"/>
      <c r="CR743" s="27"/>
      <c r="CS743" s="27"/>
      <c r="CT743" s="27"/>
      <c r="CU743" s="27"/>
      <c r="CV743" s="27"/>
      <c r="CW743" s="27"/>
      <c r="CX743" s="27"/>
      <c r="CY743" s="27"/>
      <c r="CZ743" s="68"/>
      <c r="DF743" s="42"/>
      <c r="DW743" s="7"/>
      <c r="ED743" s="10">
        <f t="shared" ca="1" si="438"/>
        <v>29</v>
      </c>
    </row>
    <row r="744" spans="1:134" x14ac:dyDescent="0.2">
      <c r="A744" s="79"/>
      <c r="B744" s="28"/>
      <c r="C744" s="41"/>
      <c r="D744" s="40"/>
      <c r="E744" s="41"/>
      <c r="F744" s="40"/>
      <c r="M744" s="151"/>
      <c r="N744" s="151"/>
      <c r="P744" s="153"/>
      <c r="Q744" s="159"/>
      <c r="R744" s="151"/>
      <c r="S744" s="151"/>
      <c r="T744" s="28"/>
      <c r="U744" s="137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  <c r="AQ744" s="40"/>
      <c r="AR744" s="40"/>
      <c r="AS744" s="40"/>
      <c r="AT744" s="40"/>
      <c r="AU744" s="40"/>
      <c r="AV744" s="40"/>
      <c r="AW744" s="40"/>
      <c r="AX744" s="40"/>
      <c r="AY744" s="40"/>
      <c r="AZ744" s="40"/>
      <c r="BA744" s="28"/>
      <c r="BB744" s="28"/>
      <c r="BC744" s="40"/>
      <c r="BD744" s="40"/>
      <c r="BE744" s="40"/>
      <c r="BF744" s="40"/>
      <c r="BG744" s="40"/>
      <c r="BH744" s="40"/>
      <c r="BI744" s="40"/>
      <c r="BJ744" s="40"/>
      <c r="BK744" s="40"/>
      <c r="BL744" s="40"/>
      <c r="BM744" s="40"/>
      <c r="BN744" s="40"/>
      <c r="BO744" s="40"/>
      <c r="BP744" s="40"/>
      <c r="BQ744" s="40"/>
      <c r="BR744" s="40"/>
      <c r="BS744" s="40"/>
      <c r="BT744" s="40"/>
      <c r="BU744" s="40"/>
      <c r="BV744" s="40"/>
      <c r="BW744" s="40"/>
      <c r="BX744" s="40"/>
      <c r="BY744" s="40"/>
      <c r="BZ744" s="40"/>
      <c r="CA744" s="40"/>
      <c r="CB744" s="40"/>
      <c r="CC744" s="40"/>
      <c r="CD744" s="40"/>
      <c r="CE744" s="40"/>
      <c r="CF744" s="40"/>
      <c r="CG744" s="28"/>
      <c r="CH744" s="28"/>
      <c r="CI744" s="41"/>
      <c r="CJ744" s="27"/>
      <c r="CK744" s="27"/>
      <c r="CL744" s="27"/>
      <c r="CM744" s="27"/>
      <c r="CN744" s="27"/>
      <c r="CO744" s="27"/>
      <c r="CP744" s="27"/>
      <c r="CQ744" s="27"/>
      <c r="CR744" s="27"/>
      <c r="CS744" s="27"/>
      <c r="CT744" s="27"/>
      <c r="CU744" s="27"/>
      <c r="CV744" s="27"/>
      <c r="CW744" s="27"/>
      <c r="CX744" s="27"/>
      <c r="CY744" s="27"/>
      <c r="CZ744" s="68"/>
      <c r="DF744" s="42"/>
      <c r="DW744" s="7"/>
      <c r="ED744" s="10">
        <f t="shared" ca="1" si="438"/>
        <v>18</v>
      </c>
    </row>
    <row r="745" spans="1:134" x14ac:dyDescent="0.2">
      <c r="A745" s="79"/>
      <c r="B745" s="28"/>
      <c r="C745" s="41"/>
      <c r="D745" s="40"/>
      <c r="E745" s="41"/>
      <c r="F745" s="40"/>
      <c r="M745" s="151"/>
      <c r="N745" s="151"/>
      <c r="P745" s="153"/>
      <c r="Q745" s="159"/>
      <c r="R745" s="151"/>
      <c r="S745" s="151"/>
      <c r="T745" s="28"/>
      <c r="U745" s="137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  <c r="AQ745" s="40"/>
      <c r="AR745" s="40"/>
      <c r="AS745" s="40"/>
      <c r="AT745" s="40"/>
      <c r="AU745" s="40"/>
      <c r="AV745" s="40"/>
      <c r="AW745" s="40"/>
      <c r="AX745" s="40"/>
      <c r="AY745" s="40"/>
      <c r="AZ745" s="40"/>
      <c r="BA745" s="28"/>
      <c r="BB745" s="28"/>
      <c r="BC745" s="40"/>
      <c r="BD745" s="40"/>
      <c r="BE745" s="40"/>
      <c r="BF745" s="40"/>
      <c r="BG745" s="40"/>
      <c r="BH745" s="40"/>
      <c r="BI745" s="41"/>
      <c r="BJ745" s="41"/>
      <c r="BK745" s="41"/>
      <c r="BL745" s="41"/>
      <c r="BM745" s="41"/>
      <c r="BN745" s="41"/>
      <c r="BO745" s="41"/>
      <c r="BP745" s="41"/>
      <c r="BQ745" s="41"/>
      <c r="BR745" s="40"/>
      <c r="BS745" s="40"/>
      <c r="BT745" s="40"/>
      <c r="BU745" s="41"/>
      <c r="BV745" s="41"/>
      <c r="BW745" s="41"/>
      <c r="BX745" s="41"/>
      <c r="BY745" s="41"/>
      <c r="BZ745" s="41"/>
      <c r="CA745" s="41"/>
      <c r="CB745" s="41"/>
      <c r="CC745" s="41"/>
      <c r="CD745" s="41"/>
      <c r="CE745" s="41"/>
      <c r="CF745" s="41"/>
      <c r="CG745" s="28"/>
      <c r="CH745" s="28"/>
      <c r="CI745" s="41"/>
      <c r="CJ745" s="27"/>
      <c r="CK745" s="27"/>
      <c r="CL745" s="27"/>
      <c r="CM745" s="27"/>
      <c r="CN745" s="27"/>
      <c r="CO745" s="27"/>
      <c r="CP745" s="27"/>
      <c r="CQ745" s="27"/>
      <c r="CR745" s="27"/>
      <c r="CS745" s="27"/>
      <c r="CT745" s="27"/>
      <c r="CU745" s="27"/>
      <c r="CV745" s="27"/>
      <c r="CW745" s="27"/>
      <c r="CX745" s="27"/>
      <c r="CY745" s="27"/>
      <c r="CZ745" s="68"/>
      <c r="DF745" s="42"/>
      <c r="DW745" s="7"/>
      <c r="ED745" s="10">
        <f t="shared" ca="1" si="438"/>
        <v>24</v>
      </c>
    </row>
    <row r="746" spans="1:134" x14ac:dyDescent="0.2">
      <c r="A746" s="79"/>
      <c r="B746" s="28"/>
      <c r="C746" s="41"/>
      <c r="D746" s="40"/>
      <c r="E746" s="41"/>
      <c r="F746" s="40"/>
      <c r="M746" s="151"/>
      <c r="N746" s="151"/>
      <c r="P746" s="153"/>
      <c r="Q746" s="159"/>
      <c r="R746" s="151"/>
      <c r="S746" s="151"/>
      <c r="T746" s="28"/>
      <c r="U746" s="137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  <c r="AQ746" s="40"/>
      <c r="AR746" s="40"/>
      <c r="AS746" s="40"/>
      <c r="AT746" s="40"/>
      <c r="AU746" s="40"/>
      <c r="AV746" s="40"/>
      <c r="AW746" s="40"/>
      <c r="AX746" s="40"/>
      <c r="AY746" s="40"/>
      <c r="AZ746" s="40"/>
      <c r="BA746" s="28"/>
      <c r="BB746" s="28"/>
      <c r="BC746" s="40"/>
      <c r="BD746" s="40"/>
      <c r="BE746" s="40"/>
      <c r="BF746" s="40"/>
      <c r="BG746" s="40"/>
      <c r="BH746" s="40"/>
      <c r="BI746" s="41"/>
      <c r="BJ746" s="41"/>
      <c r="BK746" s="41"/>
      <c r="BL746" s="41"/>
      <c r="BM746" s="41"/>
      <c r="BN746" s="41"/>
      <c r="BO746" s="41"/>
      <c r="BP746" s="41"/>
      <c r="BQ746" s="41"/>
      <c r="BR746" s="40"/>
      <c r="BS746" s="40"/>
      <c r="BT746" s="40"/>
      <c r="BU746" s="41"/>
      <c r="BV746" s="41"/>
      <c r="BW746" s="41"/>
      <c r="BX746" s="41"/>
      <c r="BY746" s="41"/>
      <c r="BZ746" s="41"/>
      <c r="CA746" s="41"/>
      <c r="CB746" s="41"/>
      <c r="CC746" s="41"/>
      <c r="CD746" s="41"/>
      <c r="CE746" s="41"/>
      <c r="CF746" s="41"/>
      <c r="CG746" s="28"/>
      <c r="CH746" s="28"/>
      <c r="CI746" s="41"/>
      <c r="CJ746" s="27"/>
      <c r="CK746" s="27"/>
      <c r="CL746" s="27"/>
      <c r="CM746" s="27"/>
      <c r="CN746" s="27"/>
      <c r="CO746" s="27"/>
      <c r="CP746" s="27"/>
      <c r="CQ746" s="27"/>
      <c r="CR746" s="27"/>
      <c r="CS746" s="27"/>
      <c r="CT746" s="27"/>
      <c r="CU746" s="27"/>
      <c r="CV746" s="27"/>
      <c r="CW746" s="27"/>
      <c r="CX746" s="27"/>
      <c r="CY746" s="27"/>
      <c r="CZ746" s="68"/>
      <c r="DF746" s="42"/>
      <c r="DW746" s="7"/>
      <c r="ED746" s="10">
        <f t="shared" ca="1" si="438"/>
        <v>3</v>
      </c>
    </row>
    <row r="747" spans="1:134" x14ac:dyDescent="0.2">
      <c r="A747" s="79"/>
      <c r="B747" s="28"/>
      <c r="C747" s="41"/>
      <c r="D747" s="40"/>
      <c r="E747" s="41"/>
      <c r="F747" s="40"/>
      <c r="M747" s="151"/>
      <c r="N747" s="151"/>
      <c r="P747" s="153"/>
      <c r="Q747" s="159"/>
      <c r="R747" s="151"/>
      <c r="S747" s="151"/>
      <c r="T747" s="28"/>
      <c r="U747" s="137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  <c r="AQ747" s="40"/>
      <c r="AR747" s="40"/>
      <c r="AS747" s="40"/>
      <c r="AT747" s="40"/>
      <c r="AU747" s="40"/>
      <c r="AV747" s="40"/>
      <c r="AW747" s="40"/>
      <c r="AX747" s="40"/>
      <c r="AY747" s="40"/>
      <c r="AZ747" s="40"/>
      <c r="BA747" s="28"/>
      <c r="BB747" s="28"/>
      <c r="BC747" s="40"/>
      <c r="BD747" s="40"/>
      <c r="BE747" s="40"/>
      <c r="BF747" s="40"/>
      <c r="BG747" s="40"/>
      <c r="BH747" s="40"/>
      <c r="BI747" s="41"/>
      <c r="BJ747" s="41"/>
      <c r="BK747" s="41"/>
      <c r="BL747" s="41"/>
      <c r="BM747" s="41"/>
      <c r="BN747" s="41"/>
      <c r="BO747" s="41"/>
      <c r="BP747" s="41"/>
      <c r="BQ747" s="41"/>
      <c r="BR747" s="40"/>
      <c r="BS747" s="40"/>
      <c r="BT747" s="40"/>
      <c r="BU747" s="41"/>
      <c r="BV747" s="41"/>
      <c r="BW747" s="41"/>
      <c r="BX747" s="41"/>
      <c r="BY747" s="41"/>
      <c r="BZ747" s="41"/>
      <c r="CA747" s="41"/>
      <c r="CB747" s="41"/>
      <c r="CC747" s="41"/>
      <c r="CD747" s="41"/>
      <c r="CE747" s="41"/>
      <c r="CF747" s="41"/>
      <c r="CG747" s="28"/>
      <c r="CH747" s="28"/>
      <c r="CI747" s="41"/>
      <c r="CJ747" s="27"/>
      <c r="CK747" s="27"/>
      <c r="CL747" s="27"/>
      <c r="CM747" s="27"/>
      <c r="CN747" s="27"/>
      <c r="CO747" s="27"/>
      <c r="CP747" s="27"/>
      <c r="CQ747" s="27"/>
      <c r="CR747" s="27"/>
      <c r="CS747" s="27"/>
      <c r="CT747" s="27"/>
      <c r="CU747" s="27"/>
      <c r="CV747" s="27"/>
      <c r="CW747" s="27"/>
      <c r="CX747" s="27"/>
      <c r="CY747" s="27"/>
      <c r="CZ747" s="68"/>
      <c r="DF747" s="42"/>
      <c r="DW747" s="7"/>
      <c r="ED747" s="10">
        <f t="shared" ca="1" si="438"/>
        <v>28</v>
      </c>
    </row>
    <row r="748" spans="1:134" x14ac:dyDescent="0.2">
      <c r="A748" s="79"/>
      <c r="B748" s="28"/>
      <c r="C748" s="41"/>
      <c r="D748" s="40"/>
      <c r="E748" s="41"/>
      <c r="F748" s="40"/>
      <c r="M748" s="151"/>
      <c r="N748" s="151"/>
      <c r="P748" s="153"/>
      <c r="Q748" s="159"/>
      <c r="R748" s="151"/>
      <c r="S748" s="151"/>
      <c r="T748" s="28"/>
      <c r="U748" s="137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  <c r="AQ748" s="40"/>
      <c r="AR748" s="40"/>
      <c r="AS748" s="40"/>
      <c r="AT748" s="40"/>
      <c r="AU748" s="40"/>
      <c r="AV748" s="40"/>
      <c r="AW748" s="40"/>
      <c r="AX748" s="40"/>
      <c r="AY748" s="40"/>
      <c r="AZ748" s="40"/>
      <c r="BA748" s="28"/>
      <c r="BB748" s="28"/>
      <c r="BC748" s="40"/>
      <c r="BD748" s="40"/>
      <c r="BE748" s="40"/>
      <c r="BF748" s="40"/>
      <c r="BG748" s="40"/>
      <c r="BH748" s="40"/>
      <c r="BI748" s="41"/>
      <c r="BJ748" s="41"/>
      <c r="BK748" s="41"/>
      <c r="BL748" s="41"/>
      <c r="BM748" s="41"/>
      <c r="BN748" s="41"/>
      <c r="BO748" s="41"/>
      <c r="BP748" s="41"/>
      <c r="BQ748" s="41"/>
      <c r="BR748" s="40"/>
      <c r="BS748" s="40"/>
      <c r="BT748" s="40"/>
      <c r="BU748" s="41"/>
      <c r="BV748" s="41"/>
      <c r="BW748" s="41"/>
      <c r="BX748" s="41"/>
      <c r="BY748" s="41"/>
      <c r="BZ748" s="41"/>
      <c r="CA748" s="41"/>
      <c r="CB748" s="41"/>
      <c r="CC748" s="41"/>
      <c r="CD748" s="41"/>
      <c r="CE748" s="41"/>
      <c r="CF748" s="41"/>
      <c r="CG748" s="28"/>
      <c r="CH748" s="28"/>
      <c r="CI748" s="41"/>
      <c r="CJ748" s="27"/>
      <c r="CK748" s="27"/>
      <c r="CL748" s="27"/>
      <c r="CM748" s="27"/>
      <c r="CN748" s="27"/>
      <c r="CO748" s="27"/>
      <c r="CP748" s="27"/>
      <c r="CQ748" s="27"/>
      <c r="CR748" s="27"/>
      <c r="CS748" s="27"/>
      <c r="CT748" s="27"/>
      <c r="CU748" s="27"/>
      <c r="CV748" s="27"/>
      <c r="CW748" s="27"/>
      <c r="CX748" s="27"/>
      <c r="CY748" s="27"/>
      <c r="CZ748" s="68"/>
      <c r="DF748" s="42"/>
      <c r="DW748" s="7"/>
      <c r="ED748" s="10">
        <f t="shared" ca="1" si="438"/>
        <v>24</v>
      </c>
    </row>
    <row r="749" spans="1:134" x14ac:dyDescent="0.2">
      <c r="A749" s="79"/>
      <c r="B749" s="28"/>
      <c r="C749" s="41"/>
      <c r="D749" s="40"/>
      <c r="E749" s="41"/>
      <c r="F749" s="40"/>
      <c r="M749" s="151"/>
      <c r="N749" s="151"/>
      <c r="P749" s="153"/>
      <c r="Q749" s="159"/>
      <c r="R749" s="151"/>
      <c r="S749" s="151"/>
      <c r="T749" s="28"/>
      <c r="U749" s="137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  <c r="AQ749" s="40"/>
      <c r="AR749" s="40"/>
      <c r="AS749" s="40"/>
      <c r="AT749" s="40"/>
      <c r="AU749" s="40"/>
      <c r="AV749" s="40"/>
      <c r="AW749" s="40"/>
      <c r="AX749" s="40"/>
      <c r="AY749" s="40"/>
      <c r="AZ749" s="40"/>
      <c r="BA749" s="28"/>
      <c r="BB749" s="28"/>
      <c r="BC749" s="40"/>
      <c r="BD749" s="40"/>
      <c r="BE749" s="40"/>
      <c r="BF749" s="40"/>
      <c r="BG749" s="40"/>
      <c r="BH749" s="40"/>
      <c r="BI749" s="41"/>
      <c r="BJ749" s="41"/>
      <c r="BK749" s="41"/>
      <c r="BL749" s="41"/>
      <c r="BM749" s="41"/>
      <c r="BN749" s="41"/>
      <c r="BO749" s="41"/>
      <c r="BP749" s="41"/>
      <c r="BQ749" s="41"/>
      <c r="BR749" s="40"/>
      <c r="BS749" s="40"/>
      <c r="BT749" s="40"/>
      <c r="BU749" s="41"/>
      <c r="BV749" s="41"/>
      <c r="BW749" s="41"/>
      <c r="BX749" s="41"/>
      <c r="BY749" s="41"/>
      <c r="BZ749" s="41"/>
      <c r="CA749" s="41"/>
      <c r="CB749" s="41"/>
      <c r="CC749" s="41"/>
      <c r="CD749" s="41"/>
      <c r="CE749" s="41"/>
      <c r="CF749" s="41"/>
      <c r="CG749" s="28"/>
      <c r="CH749" s="28"/>
      <c r="CI749" s="41"/>
      <c r="CJ749" s="27"/>
      <c r="CK749" s="27"/>
      <c r="CL749" s="27"/>
      <c r="CM749" s="27"/>
      <c r="CN749" s="27"/>
      <c r="CO749" s="27"/>
      <c r="CP749" s="27"/>
      <c r="CQ749" s="27"/>
      <c r="CR749" s="27"/>
      <c r="CS749" s="27"/>
      <c r="CT749" s="27"/>
      <c r="CU749" s="27"/>
      <c r="CV749" s="27"/>
      <c r="CW749" s="27"/>
      <c r="CX749" s="27"/>
      <c r="CY749" s="27"/>
      <c r="CZ749" s="68"/>
      <c r="DF749" s="42"/>
      <c r="DW749" s="7"/>
      <c r="ED749" s="10">
        <f t="shared" ca="1" si="438"/>
        <v>36</v>
      </c>
    </row>
    <row r="750" spans="1:134" x14ac:dyDescent="0.2">
      <c r="A750" s="79"/>
      <c r="B750" s="28"/>
      <c r="C750" s="41"/>
      <c r="D750" s="40"/>
      <c r="E750" s="41"/>
      <c r="F750" s="40"/>
      <c r="M750" s="151"/>
      <c r="N750" s="151"/>
      <c r="P750" s="153"/>
      <c r="Q750" s="159"/>
      <c r="R750" s="151"/>
      <c r="S750" s="151"/>
      <c r="T750" s="28"/>
      <c r="U750" s="137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  <c r="AQ750" s="40"/>
      <c r="AR750" s="40"/>
      <c r="AS750" s="40"/>
      <c r="AT750" s="40"/>
      <c r="AU750" s="40"/>
      <c r="AV750" s="40"/>
      <c r="AW750" s="40"/>
      <c r="AX750" s="40"/>
      <c r="AY750" s="40"/>
      <c r="AZ750" s="40"/>
      <c r="BA750" s="28"/>
      <c r="BB750" s="28"/>
      <c r="BC750" s="40"/>
      <c r="BD750" s="40"/>
      <c r="BE750" s="40"/>
      <c r="BF750" s="40"/>
      <c r="BG750" s="40"/>
      <c r="BH750" s="40"/>
      <c r="BI750" s="40"/>
      <c r="BJ750" s="40"/>
      <c r="BK750" s="40"/>
      <c r="BL750" s="40"/>
      <c r="BM750" s="40"/>
      <c r="BN750" s="40"/>
      <c r="BO750" s="40"/>
      <c r="BP750" s="40"/>
      <c r="BQ750" s="40"/>
      <c r="BR750" s="40"/>
      <c r="BS750" s="40"/>
      <c r="BT750" s="40"/>
      <c r="BU750" s="40"/>
      <c r="BV750" s="40"/>
      <c r="BW750" s="40"/>
      <c r="BX750" s="40"/>
      <c r="BY750" s="40"/>
      <c r="BZ750" s="40"/>
      <c r="CA750" s="40"/>
      <c r="CB750" s="40"/>
      <c r="CC750" s="40"/>
      <c r="CD750" s="40"/>
      <c r="CE750" s="40"/>
      <c r="CF750" s="40"/>
      <c r="CG750" s="28"/>
      <c r="CH750" s="28"/>
      <c r="CI750" s="41"/>
      <c r="CJ750" s="27"/>
      <c r="CK750" s="27"/>
      <c r="CL750" s="27"/>
      <c r="CM750" s="27"/>
      <c r="CN750" s="27"/>
      <c r="CO750" s="27"/>
      <c r="CP750" s="27"/>
      <c r="CQ750" s="27"/>
      <c r="CR750" s="27"/>
      <c r="CS750" s="27"/>
      <c r="CT750" s="27"/>
      <c r="CU750" s="27"/>
      <c r="CV750" s="27"/>
      <c r="CW750" s="27"/>
      <c r="CX750" s="27"/>
      <c r="CY750" s="27"/>
      <c r="CZ750" s="68"/>
      <c r="DF750" s="42"/>
      <c r="DW750" s="7"/>
      <c r="ED750" s="10">
        <f t="shared" ca="1" si="438"/>
        <v>26</v>
      </c>
    </row>
    <row r="751" spans="1:134" x14ac:dyDescent="0.2">
      <c r="A751" s="79"/>
      <c r="B751" s="28"/>
      <c r="C751" s="41"/>
      <c r="D751" s="40"/>
      <c r="E751" s="41"/>
      <c r="F751" s="40"/>
      <c r="M751" s="151"/>
      <c r="N751" s="151"/>
      <c r="P751" s="153"/>
      <c r="Q751" s="159"/>
      <c r="R751" s="151"/>
      <c r="S751" s="151"/>
      <c r="T751" s="28"/>
      <c r="U751" s="137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  <c r="AQ751" s="40"/>
      <c r="AR751" s="40"/>
      <c r="AS751" s="40"/>
      <c r="AT751" s="40"/>
      <c r="AU751" s="40"/>
      <c r="AV751" s="40"/>
      <c r="AW751" s="40"/>
      <c r="AX751" s="40"/>
      <c r="AY751" s="40"/>
      <c r="AZ751" s="40"/>
      <c r="BA751" s="28"/>
      <c r="BB751" s="28"/>
      <c r="BC751" s="40"/>
      <c r="BD751" s="40"/>
      <c r="BE751" s="40"/>
      <c r="BF751" s="40"/>
      <c r="BG751" s="40"/>
      <c r="BH751" s="40"/>
      <c r="BI751" s="40"/>
      <c r="BJ751" s="40"/>
      <c r="BK751" s="40"/>
      <c r="BL751" s="40"/>
      <c r="BM751" s="40"/>
      <c r="BN751" s="40"/>
      <c r="BO751" s="40"/>
      <c r="BP751" s="40"/>
      <c r="BQ751" s="40"/>
      <c r="BR751" s="40"/>
      <c r="BS751" s="40"/>
      <c r="BT751" s="40"/>
      <c r="BU751" s="40"/>
      <c r="BV751" s="40"/>
      <c r="BW751" s="40"/>
      <c r="BX751" s="40"/>
      <c r="BY751" s="40"/>
      <c r="BZ751" s="40"/>
      <c r="CA751" s="40"/>
      <c r="CB751" s="40"/>
      <c r="CC751" s="40"/>
      <c r="CD751" s="40"/>
      <c r="CE751" s="40"/>
      <c r="CF751" s="40"/>
      <c r="CG751" s="28"/>
      <c r="CH751" s="28"/>
      <c r="CI751" s="41"/>
      <c r="CJ751" s="27"/>
      <c r="CK751" s="27"/>
      <c r="CL751" s="27"/>
      <c r="CM751" s="27"/>
      <c r="CN751" s="27"/>
      <c r="CO751" s="27"/>
      <c r="CP751" s="27"/>
      <c r="CQ751" s="27"/>
      <c r="CR751" s="27"/>
      <c r="CS751" s="27"/>
      <c r="CT751" s="27"/>
      <c r="CU751" s="27"/>
      <c r="CV751" s="27"/>
      <c r="CW751" s="27"/>
      <c r="CX751" s="27"/>
      <c r="CY751" s="27"/>
      <c r="CZ751" s="68"/>
      <c r="DF751" s="42"/>
      <c r="DW751" s="7"/>
      <c r="ED751" s="10">
        <f t="shared" ca="1" si="438"/>
        <v>18</v>
      </c>
    </row>
    <row r="752" spans="1:134" x14ac:dyDescent="0.2">
      <c r="A752" s="79"/>
      <c r="B752" s="28"/>
      <c r="C752" s="41"/>
      <c r="D752" s="40"/>
      <c r="E752" s="41"/>
      <c r="F752" s="40"/>
      <c r="M752" s="151"/>
      <c r="N752" s="151"/>
      <c r="P752" s="153"/>
      <c r="Q752" s="159"/>
      <c r="R752" s="151"/>
      <c r="S752" s="151"/>
      <c r="T752" s="28"/>
      <c r="U752" s="137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  <c r="AQ752" s="40"/>
      <c r="AR752" s="40"/>
      <c r="AS752" s="40"/>
      <c r="AT752" s="40"/>
      <c r="AU752" s="40"/>
      <c r="AV752" s="40"/>
      <c r="AW752" s="40"/>
      <c r="AX752" s="40"/>
      <c r="AY752" s="40"/>
      <c r="AZ752" s="40"/>
      <c r="BA752" s="28"/>
      <c r="BB752" s="28"/>
      <c r="BC752" s="40"/>
      <c r="BD752" s="40"/>
      <c r="BE752" s="40"/>
      <c r="BF752" s="40"/>
      <c r="BG752" s="40"/>
      <c r="BH752" s="40"/>
      <c r="BI752" s="40"/>
      <c r="BJ752" s="40"/>
      <c r="BK752" s="40"/>
      <c r="BL752" s="40"/>
      <c r="BM752" s="40"/>
      <c r="BN752" s="40"/>
      <c r="BO752" s="40"/>
      <c r="BP752" s="40"/>
      <c r="BQ752" s="40"/>
      <c r="BR752" s="40"/>
      <c r="BS752" s="40"/>
      <c r="BT752" s="40"/>
      <c r="BU752" s="40"/>
      <c r="BV752" s="40"/>
      <c r="BW752" s="40"/>
      <c r="BX752" s="40"/>
      <c r="BY752" s="40"/>
      <c r="BZ752" s="40"/>
      <c r="CA752" s="40"/>
      <c r="CB752" s="40"/>
      <c r="CC752" s="40"/>
      <c r="CD752" s="40"/>
      <c r="CE752" s="40"/>
      <c r="CF752" s="40"/>
      <c r="CG752" s="28"/>
      <c r="CH752" s="28"/>
      <c r="CI752" s="41"/>
      <c r="CJ752" s="27"/>
      <c r="CK752" s="27"/>
      <c r="CL752" s="27"/>
      <c r="CM752" s="27"/>
      <c r="CN752" s="27"/>
      <c r="CO752" s="27"/>
      <c r="CP752" s="27"/>
      <c r="CQ752" s="27"/>
      <c r="CR752" s="27"/>
      <c r="CS752" s="27"/>
      <c r="CT752" s="27"/>
      <c r="CU752" s="27"/>
      <c r="CV752" s="27"/>
      <c r="CW752" s="27"/>
      <c r="CX752" s="27"/>
      <c r="CY752" s="27"/>
      <c r="CZ752" s="68"/>
      <c r="DF752" s="42"/>
      <c r="DW752" s="7"/>
      <c r="ED752" s="10">
        <f t="shared" ca="1" si="438"/>
        <v>35</v>
      </c>
    </row>
    <row r="753" spans="1:134" x14ac:dyDescent="0.2">
      <c r="A753" s="79"/>
      <c r="B753" s="28"/>
      <c r="C753" s="41"/>
      <c r="D753" s="40"/>
      <c r="E753" s="41"/>
      <c r="F753" s="40"/>
      <c r="M753" s="151"/>
      <c r="N753" s="151"/>
      <c r="P753" s="153"/>
      <c r="Q753" s="159"/>
      <c r="R753" s="151"/>
      <c r="S753" s="151"/>
      <c r="T753" s="28"/>
      <c r="U753" s="137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  <c r="AQ753" s="40"/>
      <c r="AR753" s="40"/>
      <c r="AS753" s="40"/>
      <c r="AT753" s="40"/>
      <c r="AU753" s="40"/>
      <c r="AV753" s="40"/>
      <c r="AW753" s="40"/>
      <c r="AX753" s="40"/>
      <c r="AY753" s="40"/>
      <c r="AZ753" s="40"/>
      <c r="BA753" s="28"/>
      <c r="BB753" s="28"/>
      <c r="BC753" s="40"/>
      <c r="BD753" s="40"/>
      <c r="BE753" s="40"/>
      <c r="BF753" s="40"/>
      <c r="BG753" s="40"/>
      <c r="BH753" s="40"/>
      <c r="BI753" s="40"/>
      <c r="BJ753" s="40"/>
      <c r="BK753" s="40"/>
      <c r="BL753" s="40"/>
      <c r="BM753" s="40"/>
      <c r="BN753" s="40"/>
      <c r="BO753" s="40"/>
      <c r="BP753" s="40"/>
      <c r="BQ753" s="40"/>
      <c r="BR753" s="40"/>
      <c r="BS753" s="40"/>
      <c r="BT753" s="40"/>
      <c r="BU753" s="40"/>
      <c r="BV753" s="40"/>
      <c r="BW753" s="40"/>
      <c r="BX753" s="40"/>
      <c r="BY753" s="40"/>
      <c r="BZ753" s="40"/>
      <c r="CA753" s="40"/>
      <c r="CB753" s="40"/>
      <c r="CC753" s="40"/>
      <c r="CD753" s="40"/>
      <c r="CE753" s="40"/>
      <c r="CF753" s="40"/>
      <c r="CG753" s="28"/>
      <c r="CH753" s="28"/>
      <c r="CI753" s="41"/>
      <c r="CJ753" s="27"/>
      <c r="CK753" s="27"/>
      <c r="CL753" s="27"/>
      <c r="CM753" s="27"/>
      <c r="CN753" s="27"/>
      <c r="CO753" s="27"/>
      <c r="CP753" s="27"/>
      <c r="CQ753" s="27"/>
      <c r="CR753" s="27"/>
      <c r="CS753" s="27"/>
      <c r="CT753" s="27"/>
      <c r="CU753" s="27"/>
      <c r="CV753" s="27"/>
      <c r="CW753" s="27"/>
      <c r="CX753" s="27"/>
      <c r="CY753" s="27"/>
      <c r="CZ753" s="68"/>
      <c r="DF753" s="42"/>
      <c r="DW753" s="7"/>
      <c r="ED753" s="10">
        <f t="shared" ca="1" si="438"/>
        <v>21</v>
      </c>
    </row>
    <row r="754" spans="1:134" x14ac:dyDescent="0.2">
      <c r="A754" s="79"/>
      <c r="B754" s="28"/>
      <c r="C754" s="41"/>
      <c r="D754" s="40"/>
      <c r="E754" s="41"/>
      <c r="F754" s="40"/>
      <c r="M754" s="151"/>
      <c r="N754" s="151"/>
      <c r="P754" s="153"/>
      <c r="Q754" s="159"/>
      <c r="R754" s="151"/>
      <c r="S754" s="151"/>
      <c r="T754" s="28"/>
      <c r="U754" s="137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  <c r="AQ754" s="40"/>
      <c r="AR754" s="40"/>
      <c r="AS754" s="40"/>
      <c r="AT754" s="40"/>
      <c r="AU754" s="40"/>
      <c r="AV754" s="40"/>
      <c r="AW754" s="40"/>
      <c r="AX754" s="40"/>
      <c r="AY754" s="40"/>
      <c r="AZ754" s="40"/>
      <c r="BA754" s="28"/>
      <c r="BB754" s="28"/>
      <c r="BC754" s="40"/>
      <c r="BD754" s="40"/>
      <c r="BE754" s="40"/>
      <c r="BF754" s="40"/>
      <c r="BG754" s="40"/>
      <c r="BH754" s="40"/>
      <c r="BI754" s="40"/>
      <c r="BJ754" s="40"/>
      <c r="BK754" s="40"/>
      <c r="BL754" s="40"/>
      <c r="BM754" s="40"/>
      <c r="BN754" s="40"/>
      <c r="BO754" s="40"/>
      <c r="BP754" s="40"/>
      <c r="BQ754" s="40"/>
      <c r="BR754" s="40"/>
      <c r="BS754" s="40"/>
      <c r="BT754" s="40"/>
      <c r="BU754" s="40"/>
      <c r="BV754" s="40"/>
      <c r="BW754" s="40"/>
      <c r="BX754" s="40"/>
      <c r="BY754" s="40"/>
      <c r="BZ754" s="40"/>
      <c r="CA754" s="40"/>
      <c r="CB754" s="40"/>
      <c r="CC754" s="40"/>
      <c r="CD754" s="40"/>
      <c r="CE754" s="40"/>
      <c r="CF754" s="40"/>
      <c r="CG754" s="28"/>
      <c r="CH754" s="28"/>
      <c r="CI754" s="41"/>
      <c r="CJ754" s="27"/>
      <c r="CK754" s="27"/>
      <c r="CL754" s="27"/>
      <c r="CM754" s="27"/>
      <c r="CN754" s="27"/>
      <c r="CO754" s="27"/>
      <c r="CP754" s="27"/>
      <c r="CQ754" s="27"/>
      <c r="CR754" s="27"/>
      <c r="CS754" s="27"/>
      <c r="CT754" s="27"/>
      <c r="CU754" s="27"/>
      <c r="CV754" s="27"/>
      <c r="CW754" s="27"/>
      <c r="CX754" s="27"/>
      <c r="CY754" s="27"/>
      <c r="CZ754" s="68"/>
      <c r="DF754" s="42"/>
      <c r="DW754" s="7"/>
      <c r="ED754" s="10">
        <f t="shared" ca="1" si="438"/>
        <v>3</v>
      </c>
    </row>
    <row r="755" spans="1:134" x14ac:dyDescent="0.2">
      <c r="A755" s="79"/>
      <c r="B755" s="28"/>
      <c r="C755" s="41"/>
      <c r="D755" s="40"/>
      <c r="E755" s="41"/>
      <c r="F755" s="40"/>
      <c r="M755" s="151"/>
      <c r="N755" s="151"/>
      <c r="P755" s="153"/>
      <c r="Q755" s="159"/>
      <c r="R755" s="151"/>
      <c r="S755" s="151"/>
      <c r="T755" s="28"/>
      <c r="U755" s="137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  <c r="AQ755" s="40"/>
      <c r="AR755" s="40"/>
      <c r="AS755" s="40"/>
      <c r="AT755" s="40"/>
      <c r="AU755" s="40"/>
      <c r="AV755" s="40"/>
      <c r="AW755" s="40"/>
      <c r="AX755" s="40"/>
      <c r="AY755" s="40"/>
      <c r="AZ755" s="40"/>
      <c r="BA755" s="28"/>
      <c r="BB755" s="28"/>
      <c r="BC755" s="40"/>
      <c r="BD755" s="40"/>
      <c r="BE755" s="40"/>
      <c r="BF755" s="40"/>
      <c r="BG755" s="40"/>
      <c r="BH755" s="40"/>
      <c r="BI755" s="40"/>
      <c r="BJ755" s="40"/>
      <c r="BK755" s="40"/>
      <c r="BL755" s="40"/>
      <c r="BM755" s="40"/>
      <c r="BN755" s="40"/>
      <c r="BO755" s="40"/>
      <c r="BP755" s="40"/>
      <c r="BQ755" s="40"/>
      <c r="BR755" s="40"/>
      <c r="BS755" s="40"/>
      <c r="BT755" s="40"/>
      <c r="BU755" s="40"/>
      <c r="BV755" s="40"/>
      <c r="BW755" s="40"/>
      <c r="BX755" s="40"/>
      <c r="BY755" s="40"/>
      <c r="BZ755" s="40"/>
      <c r="CA755" s="40"/>
      <c r="CB755" s="40"/>
      <c r="CC755" s="40"/>
      <c r="CD755" s="40"/>
      <c r="CE755" s="40"/>
      <c r="CF755" s="40"/>
      <c r="CG755" s="28"/>
      <c r="CH755" s="28"/>
      <c r="CI755" s="41"/>
      <c r="CJ755" s="27"/>
      <c r="CK755" s="27"/>
      <c r="CL755" s="27"/>
      <c r="CM755" s="27"/>
      <c r="CN755" s="27"/>
      <c r="CO755" s="27"/>
      <c r="CP755" s="27"/>
      <c r="CQ755" s="27"/>
      <c r="CR755" s="27"/>
      <c r="CS755" s="27"/>
      <c r="CT755" s="27"/>
      <c r="CU755" s="27"/>
      <c r="CV755" s="27"/>
      <c r="CW755" s="27"/>
      <c r="CX755" s="27"/>
      <c r="CY755" s="27"/>
      <c r="CZ755" s="68"/>
      <c r="DF755" s="42"/>
      <c r="DW755" s="7"/>
      <c r="ED755" s="10">
        <f t="shared" ca="1" si="438"/>
        <v>11</v>
      </c>
    </row>
    <row r="756" spans="1:134" x14ac:dyDescent="0.2">
      <c r="A756" s="79"/>
      <c r="B756" s="28"/>
      <c r="C756" s="41"/>
      <c r="D756" s="40"/>
      <c r="E756" s="41"/>
      <c r="F756" s="40"/>
      <c r="M756" s="151"/>
      <c r="N756" s="151"/>
      <c r="P756" s="153"/>
      <c r="Q756" s="159"/>
      <c r="R756" s="151"/>
      <c r="S756" s="151"/>
      <c r="T756" s="28"/>
      <c r="U756" s="137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  <c r="AQ756" s="40"/>
      <c r="AR756" s="40"/>
      <c r="AS756" s="40"/>
      <c r="AT756" s="40"/>
      <c r="AU756" s="40"/>
      <c r="AV756" s="40"/>
      <c r="AW756" s="40"/>
      <c r="AX756" s="40"/>
      <c r="AY756" s="40"/>
      <c r="AZ756" s="40"/>
      <c r="BA756" s="28"/>
      <c r="BB756" s="28"/>
      <c r="BC756" s="40"/>
      <c r="BD756" s="40"/>
      <c r="BE756" s="40"/>
      <c r="BF756" s="40"/>
      <c r="BG756" s="40"/>
      <c r="BH756" s="40"/>
      <c r="BI756" s="40"/>
      <c r="BJ756" s="40"/>
      <c r="BK756" s="40"/>
      <c r="BL756" s="40"/>
      <c r="BM756" s="40"/>
      <c r="BN756" s="40"/>
      <c r="BO756" s="40"/>
      <c r="BP756" s="40"/>
      <c r="BQ756" s="40"/>
      <c r="BR756" s="40"/>
      <c r="BS756" s="40"/>
      <c r="BT756" s="40"/>
      <c r="BU756" s="40"/>
      <c r="BV756" s="40"/>
      <c r="BW756" s="40"/>
      <c r="BX756" s="40"/>
      <c r="BY756" s="40"/>
      <c r="BZ756" s="40"/>
      <c r="CA756" s="40"/>
      <c r="CB756" s="40"/>
      <c r="CC756" s="40"/>
      <c r="CD756" s="40"/>
      <c r="CE756" s="40"/>
      <c r="CF756" s="40"/>
      <c r="CG756" s="28"/>
      <c r="CH756" s="28"/>
      <c r="CI756" s="41"/>
      <c r="CJ756" s="27"/>
      <c r="CK756" s="27"/>
      <c r="CL756" s="27"/>
      <c r="CM756" s="27"/>
      <c r="CN756" s="27"/>
      <c r="CO756" s="27"/>
      <c r="CP756" s="27"/>
      <c r="CQ756" s="27"/>
      <c r="CR756" s="27"/>
      <c r="CS756" s="27"/>
      <c r="CT756" s="27"/>
      <c r="CU756" s="27"/>
      <c r="CV756" s="27"/>
      <c r="CW756" s="27"/>
      <c r="CX756" s="27"/>
      <c r="CY756" s="27"/>
      <c r="CZ756" s="68"/>
      <c r="DF756" s="42"/>
      <c r="DW756" s="7"/>
      <c r="ED756" s="10">
        <f t="shared" ca="1" si="438"/>
        <v>15</v>
      </c>
    </row>
    <row r="757" spans="1:134" x14ac:dyDescent="0.2">
      <c r="A757" s="79"/>
      <c r="B757" s="28"/>
      <c r="C757" s="41"/>
      <c r="D757" s="40"/>
      <c r="E757" s="41"/>
      <c r="F757" s="40"/>
      <c r="M757" s="151"/>
      <c r="N757" s="151"/>
      <c r="P757" s="153"/>
      <c r="Q757" s="159"/>
      <c r="R757" s="151"/>
      <c r="S757" s="151"/>
      <c r="T757" s="28"/>
      <c r="U757" s="137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40"/>
      <c r="AV757" s="40"/>
      <c r="AW757" s="40"/>
      <c r="AX757" s="40"/>
      <c r="AY757" s="40"/>
      <c r="AZ757" s="40"/>
      <c r="BA757" s="28"/>
      <c r="BB757" s="28"/>
      <c r="BC757" s="40"/>
      <c r="BD757" s="40"/>
      <c r="BE757" s="40"/>
      <c r="BF757" s="40"/>
      <c r="BG757" s="40"/>
      <c r="BH757" s="40"/>
      <c r="BI757" s="40"/>
      <c r="BJ757" s="40"/>
      <c r="BK757" s="40"/>
      <c r="BL757" s="40"/>
      <c r="BM757" s="40"/>
      <c r="BN757" s="40"/>
      <c r="BO757" s="40"/>
      <c r="BP757" s="40"/>
      <c r="BQ757" s="40"/>
      <c r="BR757" s="40"/>
      <c r="BS757" s="40"/>
      <c r="BT757" s="40"/>
      <c r="BU757" s="40"/>
      <c r="BV757" s="40"/>
      <c r="BW757" s="40"/>
      <c r="BX757" s="40"/>
      <c r="BY757" s="40"/>
      <c r="BZ757" s="40"/>
      <c r="CA757" s="40"/>
      <c r="CB757" s="40"/>
      <c r="CC757" s="40"/>
      <c r="CD757" s="40"/>
      <c r="CE757" s="40"/>
      <c r="CF757" s="40"/>
      <c r="CG757" s="28"/>
      <c r="CH757" s="28"/>
      <c r="CI757" s="41"/>
      <c r="CJ757" s="27"/>
      <c r="CK757" s="27"/>
      <c r="CL757" s="27"/>
      <c r="CM757" s="27"/>
      <c r="CN757" s="27"/>
      <c r="CO757" s="27"/>
      <c r="CP757" s="27"/>
      <c r="CQ757" s="27"/>
      <c r="CR757" s="27"/>
      <c r="CS757" s="27"/>
      <c r="CT757" s="27"/>
      <c r="CU757" s="27"/>
      <c r="CV757" s="27"/>
      <c r="CW757" s="27"/>
      <c r="CX757" s="27"/>
      <c r="CY757" s="27"/>
      <c r="CZ757" s="68"/>
      <c r="DF757" s="42"/>
      <c r="DW757" s="7"/>
      <c r="ED757" s="10">
        <f t="shared" ca="1" si="438"/>
        <v>25</v>
      </c>
    </row>
    <row r="758" spans="1:134" x14ac:dyDescent="0.2">
      <c r="A758" s="79"/>
      <c r="B758" s="28"/>
      <c r="C758" s="41"/>
      <c r="D758" s="40"/>
      <c r="E758" s="41"/>
      <c r="F758" s="40"/>
      <c r="M758" s="151"/>
      <c r="N758" s="151"/>
      <c r="P758" s="153"/>
      <c r="Q758" s="159"/>
      <c r="R758" s="151"/>
      <c r="S758" s="151"/>
      <c r="T758" s="28"/>
      <c r="U758" s="137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  <c r="AQ758" s="40"/>
      <c r="AR758" s="40"/>
      <c r="AS758" s="40"/>
      <c r="AT758" s="40"/>
      <c r="AU758" s="40"/>
      <c r="AV758" s="40"/>
      <c r="AW758" s="40"/>
      <c r="AX758" s="40"/>
      <c r="AY758" s="40"/>
      <c r="AZ758" s="40"/>
      <c r="BA758" s="28"/>
      <c r="BB758" s="28"/>
      <c r="BC758" s="40"/>
      <c r="BD758" s="40"/>
      <c r="BE758" s="40"/>
      <c r="BF758" s="40"/>
      <c r="BG758" s="40"/>
      <c r="BH758" s="40"/>
      <c r="BI758" s="40"/>
      <c r="BJ758" s="40"/>
      <c r="BK758" s="40"/>
      <c r="BL758" s="40"/>
      <c r="BM758" s="40"/>
      <c r="BN758" s="40"/>
      <c r="BO758" s="40"/>
      <c r="BP758" s="40"/>
      <c r="BQ758" s="40"/>
      <c r="BR758" s="40"/>
      <c r="BS758" s="40"/>
      <c r="BT758" s="40"/>
      <c r="BU758" s="40"/>
      <c r="BV758" s="40"/>
      <c r="BW758" s="40"/>
      <c r="BX758" s="40"/>
      <c r="BY758" s="40"/>
      <c r="BZ758" s="40"/>
      <c r="CA758" s="40"/>
      <c r="CB758" s="40"/>
      <c r="CC758" s="40"/>
      <c r="CD758" s="40"/>
      <c r="CE758" s="40"/>
      <c r="CF758" s="40"/>
      <c r="CG758" s="28"/>
      <c r="CH758" s="28"/>
      <c r="CI758" s="41"/>
      <c r="CJ758" s="27"/>
      <c r="CK758" s="27"/>
      <c r="CL758" s="27"/>
      <c r="CM758" s="27"/>
      <c r="CN758" s="27"/>
      <c r="CO758" s="27"/>
      <c r="CP758" s="27"/>
      <c r="CQ758" s="27"/>
      <c r="CR758" s="27"/>
      <c r="CS758" s="27"/>
      <c r="CT758" s="27"/>
      <c r="CU758" s="27"/>
      <c r="CV758" s="27"/>
      <c r="CW758" s="27"/>
      <c r="CX758" s="27"/>
      <c r="CY758" s="27"/>
      <c r="CZ758" s="68"/>
      <c r="DF758" s="42"/>
      <c r="DW758" s="7"/>
      <c r="ED758" s="10">
        <f t="shared" ca="1" si="438"/>
        <v>6</v>
      </c>
    </row>
    <row r="759" spans="1:134" x14ac:dyDescent="0.2">
      <c r="A759" s="79"/>
      <c r="B759" s="28"/>
      <c r="C759" s="41"/>
      <c r="D759" s="40"/>
      <c r="E759" s="41"/>
      <c r="F759" s="40"/>
      <c r="M759" s="151"/>
      <c r="N759" s="151"/>
      <c r="P759" s="153"/>
      <c r="Q759" s="159"/>
      <c r="R759" s="151"/>
      <c r="S759" s="151"/>
      <c r="T759" s="28"/>
      <c r="U759" s="137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  <c r="AQ759" s="40"/>
      <c r="AR759" s="40"/>
      <c r="AS759" s="40"/>
      <c r="AT759" s="40"/>
      <c r="AU759" s="40"/>
      <c r="AV759" s="40"/>
      <c r="AW759" s="40"/>
      <c r="AX759" s="40"/>
      <c r="AY759" s="40"/>
      <c r="AZ759" s="40"/>
      <c r="BA759" s="28"/>
      <c r="BB759" s="28"/>
      <c r="BC759" s="40"/>
      <c r="BD759" s="40"/>
      <c r="BE759" s="40"/>
      <c r="BF759" s="40"/>
      <c r="BG759" s="40"/>
      <c r="BH759" s="40"/>
      <c r="BI759" s="40"/>
      <c r="BJ759" s="40"/>
      <c r="BK759" s="40"/>
      <c r="BL759" s="40"/>
      <c r="BM759" s="40"/>
      <c r="BN759" s="40"/>
      <c r="BO759" s="40"/>
      <c r="BP759" s="40"/>
      <c r="BQ759" s="40"/>
      <c r="BR759" s="40"/>
      <c r="BS759" s="40"/>
      <c r="BT759" s="40"/>
      <c r="BU759" s="40"/>
      <c r="BV759" s="40"/>
      <c r="BW759" s="40"/>
      <c r="BX759" s="40"/>
      <c r="BY759" s="40"/>
      <c r="BZ759" s="40"/>
      <c r="CA759" s="40"/>
      <c r="CB759" s="40"/>
      <c r="CC759" s="40"/>
      <c r="CD759" s="40"/>
      <c r="CE759" s="40"/>
      <c r="CF759" s="40"/>
      <c r="CG759" s="28"/>
      <c r="CH759" s="28"/>
      <c r="CI759" s="41"/>
      <c r="CJ759" s="27"/>
      <c r="CK759" s="27"/>
      <c r="CL759" s="27"/>
      <c r="CM759" s="27"/>
      <c r="CN759" s="27"/>
      <c r="CO759" s="27"/>
      <c r="CP759" s="27"/>
      <c r="CQ759" s="27"/>
      <c r="CR759" s="27"/>
      <c r="CS759" s="27"/>
      <c r="CT759" s="27"/>
      <c r="CU759" s="27"/>
      <c r="CV759" s="27"/>
      <c r="CW759" s="27"/>
      <c r="CX759" s="27"/>
      <c r="CY759" s="27"/>
      <c r="CZ759" s="68"/>
      <c r="DF759" s="42"/>
      <c r="DW759" s="7"/>
      <c r="ED759" s="10">
        <f t="shared" ca="1" si="438"/>
        <v>6</v>
      </c>
    </row>
    <row r="760" spans="1:134" x14ac:dyDescent="0.2">
      <c r="A760" s="79"/>
      <c r="B760" s="28"/>
      <c r="C760" s="41"/>
      <c r="D760" s="40"/>
      <c r="E760" s="41"/>
      <c r="F760" s="40"/>
      <c r="M760" s="151"/>
      <c r="N760" s="151"/>
      <c r="P760" s="153"/>
      <c r="Q760" s="159"/>
      <c r="R760" s="151"/>
      <c r="S760" s="151"/>
      <c r="T760" s="28"/>
      <c r="U760" s="137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  <c r="AQ760" s="40"/>
      <c r="AR760" s="40"/>
      <c r="AS760" s="40"/>
      <c r="AT760" s="40"/>
      <c r="AU760" s="40"/>
      <c r="AV760" s="40"/>
      <c r="AW760" s="40"/>
      <c r="AX760" s="40"/>
      <c r="AY760" s="40"/>
      <c r="AZ760" s="40"/>
      <c r="BA760" s="28"/>
      <c r="BB760" s="28"/>
      <c r="BC760" s="40"/>
      <c r="BD760" s="40"/>
      <c r="BE760" s="40"/>
      <c r="BF760" s="40"/>
      <c r="BG760" s="40"/>
      <c r="BH760" s="40"/>
      <c r="BI760" s="40"/>
      <c r="BJ760" s="40"/>
      <c r="BK760" s="40"/>
      <c r="BL760" s="40"/>
      <c r="BM760" s="40"/>
      <c r="BN760" s="40"/>
      <c r="BO760" s="40"/>
      <c r="BP760" s="40"/>
      <c r="BQ760" s="40"/>
      <c r="BR760" s="40"/>
      <c r="BS760" s="40"/>
      <c r="BT760" s="40"/>
      <c r="BU760" s="40"/>
      <c r="BV760" s="40"/>
      <c r="BW760" s="40"/>
      <c r="BX760" s="40"/>
      <c r="BY760" s="40"/>
      <c r="BZ760" s="40"/>
      <c r="CA760" s="40"/>
      <c r="CB760" s="40"/>
      <c r="CC760" s="40"/>
      <c r="CD760" s="40"/>
      <c r="CE760" s="40"/>
      <c r="CF760" s="40"/>
      <c r="CG760" s="28"/>
      <c r="CH760" s="28"/>
      <c r="CI760" s="41"/>
      <c r="CJ760" s="27"/>
      <c r="CK760" s="27"/>
      <c r="CL760" s="27"/>
      <c r="CM760" s="27"/>
      <c r="CN760" s="27"/>
      <c r="CO760" s="27"/>
      <c r="CP760" s="27"/>
      <c r="CQ760" s="27"/>
      <c r="CR760" s="27"/>
      <c r="CS760" s="27"/>
      <c r="CT760" s="27"/>
      <c r="CU760" s="27"/>
      <c r="CV760" s="27"/>
      <c r="CW760" s="27"/>
      <c r="CX760" s="27"/>
      <c r="CY760" s="27"/>
      <c r="CZ760" s="68"/>
      <c r="DF760" s="42"/>
      <c r="DW760" s="7"/>
      <c r="ED760" s="10">
        <f t="shared" ca="1" si="438"/>
        <v>11</v>
      </c>
    </row>
    <row r="761" spans="1:134" x14ac:dyDescent="0.2">
      <c r="A761" s="79"/>
      <c r="B761" s="28"/>
      <c r="C761" s="41"/>
      <c r="D761" s="40"/>
      <c r="E761" s="41"/>
      <c r="F761" s="40"/>
      <c r="M761" s="151"/>
      <c r="N761" s="151"/>
      <c r="P761" s="153"/>
      <c r="Q761" s="159"/>
      <c r="R761" s="151"/>
      <c r="S761" s="151"/>
      <c r="T761" s="28"/>
      <c r="U761" s="137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  <c r="AQ761" s="40"/>
      <c r="AR761" s="40"/>
      <c r="AS761" s="40"/>
      <c r="AT761" s="40"/>
      <c r="AU761" s="40"/>
      <c r="AV761" s="40"/>
      <c r="AW761" s="40"/>
      <c r="AX761" s="40"/>
      <c r="AY761" s="40"/>
      <c r="AZ761" s="40"/>
      <c r="BA761" s="28"/>
      <c r="BB761" s="28"/>
      <c r="BC761" s="40"/>
      <c r="BD761" s="40"/>
      <c r="BE761" s="40"/>
      <c r="BF761" s="40"/>
      <c r="BG761" s="40"/>
      <c r="BH761" s="40"/>
      <c r="BI761" s="41"/>
      <c r="BJ761" s="41"/>
      <c r="BK761" s="41"/>
      <c r="BL761" s="41"/>
      <c r="BM761" s="41"/>
      <c r="BN761" s="41"/>
      <c r="BO761" s="41"/>
      <c r="BP761" s="41"/>
      <c r="BQ761" s="41"/>
      <c r="BR761" s="40"/>
      <c r="BS761" s="40"/>
      <c r="BT761" s="40"/>
      <c r="BU761" s="41"/>
      <c r="BV761" s="41"/>
      <c r="BW761" s="41"/>
      <c r="BX761" s="41"/>
      <c r="BY761" s="41"/>
      <c r="BZ761" s="41"/>
      <c r="CA761" s="41"/>
      <c r="CB761" s="41"/>
      <c r="CC761" s="41"/>
      <c r="CD761" s="41"/>
      <c r="CE761" s="41"/>
      <c r="CF761" s="41"/>
      <c r="CG761" s="28"/>
      <c r="CH761" s="28"/>
      <c r="CI761" s="41"/>
      <c r="CJ761" s="27"/>
      <c r="CK761" s="27"/>
      <c r="CL761" s="27"/>
      <c r="CM761" s="27"/>
      <c r="CN761" s="27"/>
      <c r="CO761" s="27"/>
      <c r="CP761" s="27"/>
      <c r="CQ761" s="27"/>
      <c r="CR761" s="27"/>
      <c r="CS761" s="27"/>
      <c r="CT761" s="27"/>
      <c r="CU761" s="27"/>
      <c r="CV761" s="27"/>
      <c r="CW761" s="27"/>
      <c r="CX761" s="27"/>
      <c r="CY761" s="27"/>
      <c r="CZ761" s="68"/>
      <c r="DF761" s="42"/>
      <c r="DW761" s="7"/>
      <c r="ED761" s="10">
        <f t="shared" ca="1" si="438"/>
        <v>31</v>
      </c>
    </row>
    <row r="762" spans="1:134" x14ac:dyDescent="0.2">
      <c r="A762" s="79"/>
      <c r="B762" s="28"/>
      <c r="C762" s="41"/>
      <c r="D762" s="40"/>
      <c r="E762" s="41"/>
      <c r="F762" s="40"/>
      <c r="M762" s="151"/>
      <c r="N762" s="151"/>
      <c r="P762" s="153"/>
      <c r="Q762" s="159"/>
      <c r="R762" s="151"/>
      <c r="S762" s="151"/>
      <c r="T762" s="28"/>
      <c r="U762" s="137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  <c r="AQ762" s="40"/>
      <c r="AR762" s="40"/>
      <c r="AS762" s="40"/>
      <c r="AT762" s="40"/>
      <c r="AU762" s="40"/>
      <c r="AV762" s="40"/>
      <c r="AW762" s="40"/>
      <c r="AX762" s="40"/>
      <c r="AY762" s="40"/>
      <c r="AZ762" s="40"/>
      <c r="BA762" s="28"/>
      <c r="BB762" s="28"/>
      <c r="BC762" s="40"/>
      <c r="BD762" s="40"/>
      <c r="BE762" s="40"/>
      <c r="BF762" s="40"/>
      <c r="BG762" s="40"/>
      <c r="BH762" s="40"/>
      <c r="BI762" s="41"/>
      <c r="BJ762" s="41"/>
      <c r="BK762" s="41"/>
      <c r="BL762" s="41"/>
      <c r="BM762" s="41"/>
      <c r="BN762" s="41"/>
      <c r="BO762" s="41"/>
      <c r="BP762" s="41"/>
      <c r="BQ762" s="41"/>
      <c r="BR762" s="40"/>
      <c r="BS762" s="40"/>
      <c r="BT762" s="40"/>
      <c r="BU762" s="41"/>
      <c r="BV762" s="41"/>
      <c r="BW762" s="41"/>
      <c r="BX762" s="41"/>
      <c r="BY762" s="41"/>
      <c r="BZ762" s="41"/>
      <c r="CA762" s="41"/>
      <c r="CB762" s="41"/>
      <c r="CC762" s="41"/>
      <c r="CD762" s="41"/>
      <c r="CE762" s="41"/>
      <c r="CF762" s="41"/>
      <c r="CG762" s="28"/>
      <c r="CH762" s="28"/>
      <c r="CI762" s="41"/>
      <c r="CJ762" s="27"/>
      <c r="CK762" s="27"/>
      <c r="CL762" s="27"/>
      <c r="CM762" s="27"/>
      <c r="CN762" s="27"/>
      <c r="CO762" s="27"/>
      <c r="CP762" s="27"/>
      <c r="CQ762" s="27"/>
      <c r="CR762" s="27"/>
      <c r="CS762" s="27"/>
      <c r="CT762" s="27"/>
      <c r="CU762" s="27"/>
      <c r="CV762" s="27"/>
      <c r="CW762" s="27"/>
      <c r="CX762" s="27"/>
      <c r="CY762" s="27"/>
      <c r="CZ762" s="68"/>
      <c r="DF762" s="42"/>
      <c r="DW762" s="7"/>
      <c r="ED762" s="10">
        <f t="shared" ca="1" si="438"/>
        <v>7</v>
      </c>
    </row>
    <row r="763" spans="1:134" x14ac:dyDescent="0.2">
      <c r="A763" s="79"/>
      <c r="B763" s="28"/>
      <c r="C763" s="41"/>
      <c r="D763" s="40"/>
      <c r="E763" s="41"/>
      <c r="F763" s="40"/>
      <c r="M763" s="151"/>
      <c r="N763" s="151"/>
      <c r="P763" s="153"/>
      <c r="Q763" s="159"/>
      <c r="R763" s="151"/>
      <c r="S763" s="151"/>
      <c r="T763" s="28"/>
      <c r="U763" s="137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  <c r="AQ763" s="40"/>
      <c r="AR763" s="40"/>
      <c r="AS763" s="40"/>
      <c r="AT763" s="40"/>
      <c r="AU763" s="40"/>
      <c r="AV763" s="40"/>
      <c r="AW763" s="40"/>
      <c r="AX763" s="40"/>
      <c r="AY763" s="40"/>
      <c r="AZ763" s="40"/>
      <c r="BA763" s="28"/>
      <c r="BB763" s="28"/>
      <c r="BC763" s="40"/>
      <c r="BD763" s="40"/>
      <c r="BE763" s="40"/>
      <c r="BF763" s="40"/>
      <c r="BG763" s="40"/>
      <c r="BH763" s="40"/>
      <c r="BI763" s="41"/>
      <c r="BJ763" s="41"/>
      <c r="BK763" s="41"/>
      <c r="BL763" s="41"/>
      <c r="BM763" s="41"/>
      <c r="BN763" s="41"/>
      <c r="BO763" s="41"/>
      <c r="BP763" s="41"/>
      <c r="BQ763" s="41"/>
      <c r="BR763" s="40"/>
      <c r="BS763" s="40"/>
      <c r="BT763" s="40"/>
      <c r="BU763" s="41"/>
      <c r="BV763" s="41"/>
      <c r="BW763" s="41"/>
      <c r="BX763" s="41"/>
      <c r="BY763" s="41"/>
      <c r="BZ763" s="41"/>
      <c r="CA763" s="41"/>
      <c r="CB763" s="41"/>
      <c r="CC763" s="41"/>
      <c r="CD763" s="41"/>
      <c r="CE763" s="41"/>
      <c r="CF763" s="41"/>
      <c r="CG763" s="28"/>
      <c r="CH763" s="28"/>
      <c r="CI763" s="41"/>
      <c r="CJ763" s="27"/>
      <c r="CK763" s="27"/>
      <c r="CL763" s="27"/>
      <c r="CM763" s="27"/>
      <c r="CN763" s="27"/>
      <c r="CO763" s="27"/>
      <c r="CP763" s="27"/>
      <c r="CQ763" s="27"/>
      <c r="CR763" s="27"/>
      <c r="CS763" s="27"/>
      <c r="CT763" s="27"/>
      <c r="CU763" s="27"/>
      <c r="CV763" s="27"/>
      <c r="CW763" s="27"/>
      <c r="CX763" s="27"/>
      <c r="CY763" s="27"/>
      <c r="CZ763" s="68"/>
      <c r="DF763" s="42"/>
      <c r="DW763" s="7"/>
      <c r="ED763" s="10">
        <f t="shared" ca="1" si="438"/>
        <v>10</v>
      </c>
    </row>
    <row r="764" spans="1:134" x14ac:dyDescent="0.2">
      <c r="A764" s="79"/>
      <c r="B764" s="28"/>
      <c r="C764" s="41"/>
      <c r="D764" s="40"/>
      <c r="E764" s="41"/>
      <c r="F764" s="40"/>
      <c r="M764" s="151"/>
      <c r="N764" s="151"/>
      <c r="P764" s="153"/>
      <c r="Q764" s="159"/>
      <c r="R764" s="151"/>
      <c r="S764" s="151"/>
      <c r="T764" s="28"/>
      <c r="U764" s="137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  <c r="AQ764" s="40"/>
      <c r="AR764" s="40"/>
      <c r="AS764" s="40"/>
      <c r="AT764" s="40"/>
      <c r="AU764" s="40"/>
      <c r="AV764" s="40"/>
      <c r="AW764" s="40"/>
      <c r="AX764" s="40"/>
      <c r="AY764" s="40"/>
      <c r="AZ764" s="40"/>
      <c r="BA764" s="28"/>
      <c r="BB764" s="28"/>
      <c r="BC764" s="40"/>
      <c r="BD764" s="40"/>
      <c r="BE764" s="40"/>
      <c r="BF764" s="40"/>
      <c r="BG764" s="40"/>
      <c r="BH764" s="40"/>
      <c r="BI764" s="41"/>
      <c r="BJ764" s="41"/>
      <c r="BK764" s="41"/>
      <c r="BL764" s="41"/>
      <c r="BM764" s="41"/>
      <c r="BN764" s="41"/>
      <c r="BO764" s="41"/>
      <c r="BP764" s="41"/>
      <c r="BQ764" s="41"/>
      <c r="BR764" s="40"/>
      <c r="BS764" s="40"/>
      <c r="BT764" s="40"/>
      <c r="BU764" s="41"/>
      <c r="BV764" s="41"/>
      <c r="BW764" s="41"/>
      <c r="BX764" s="41"/>
      <c r="BY764" s="41"/>
      <c r="BZ764" s="41"/>
      <c r="CA764" s="41"/>
      <c r="CB764" s="41"/>
      <c r="CC764" s="41"/>
      <c r="CD764" s="41"/>
      <c r="CE764" s="41"/>
      <c r="CF764" s="41"/>
      <c r="CG764" s="28"/>
      <c r="CH764" s="28"/>
      <c r="CI764" s="41"/>
      <c r="CJ764" s="27"/>
      <c r="CK764" s="27"/>
      <c r="CL764" s="27"/>
      <c r="CM764" s="27"/>
      <c r="CN764" s="27"/>
      <c r="CO764" s="27"/>
      <c r="CP764" s="27"/>
      <c r="CQ764" s="27"/>
      <c r="CR764" s="27"/>
      <c r="CS764" s="27"/>
      <c r="CT764" s="27"/>
      <c r="CU764" s="27"/>
      <c r="CV764" s="27"/>
      <c r="CW764" s="27"/>
      <c r="CX764" s="27"/>
      <c r="CY764" s="27"/>
      <c r="CZ764" s="68"/>
      <c r="DF764" s="42"/>
      <c r="DW764" s="7"/>
      <c r="ED764" s="10">
        <f t="shared" ca="1" si="438"/>
        <v>0</v>
      </c>
    </row>
    <row r="765" spans="1:134" x14ac:dyDescent="0.2">
      <c r="A765" s="79"/>
      <c r="B765" s="28"/>
      <c r="C765" s="41"/>
      <c r="D765" s="40"/>
      <c r="E765" s="41"/>
      <c r="F765" s="40"/>
      <c r="M765" s="151"/>
      <c r="N765" s="151"/>
      <c r="P765" s="153"/>
      <c r="Q765" s="159"/>
      <c r="R765" s="151"/>
      <c r="S765" s="151"/>
      <c r="T765" s="28"/>
      <c r="U765" s="137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  <c r="AQ765" s="40"/>
      <c r="AR765" s="40"/>
      <c r="AS765" s="40"/>
      <c r="AT765" s="40"/>
      <c r="AU765" s="40"/>
      <c r="AV765" s="40"/>
      <c r="AW765" s="40"/>
      <c r="AX765" s="40"/>
      <c r="AY765" s="40"/>
      <c r="AZ765" s="40"/>
      <c r="BA765" s="28"/>
      <c r="BB765" s="28"/>
      <c r="BC765" s="40"/>
      <c r="BD765" s="40"/>
      <c r="BE765" s="40"/>
      <c r="BF765" s="40"/>
      <c r="BG765" s="40"/>
      <c r="BH765" s="40"/>
      <c r="BI765" s="41"/>
      <c r="BJ765" s="41"/>
      <c r="BK765" s="41"/>
      <c r="BL765" s="41"/>
      <c r="BM765" s="41"/>
      <c r="BN765" s="41"/>
      <c r="BO765" s="41"/>
      <c r="BP765" s="41"/>
      <c r="BQ765" s="41"/>
      <c r="BR765" s="40"/>
      <c r="BS765" s="40"/>
      <c r="BT765" s="40"/>
      <c r="BU765" s="41"/>
      <c r="BV765" s="41"/>
      <c r="BW765" s="41"/>
      <c r="BX765" s="41"/>
      <c r="BY765" s="41"/>
      <c r="BZ765" s="41"/>
      <c r="CA765" s="41"/>
      <c r="CB765" s="41"/>
      <c r="CC765" s="41"/>
      <c r="CD765" s="41"/>
      <c r="CE765" s="41"/>
      <c r="CF765" s="41"/>
      <c r="CG765" s="28"/>
      <c r="CH765" s="28"/>
      <c r="CI765" s="41"/>
      <c r="CJ765" s="27"/>
      <c r="CK765" s="27"/>
      <c r="CL765" s="27"/>
      <c r="CM765" s="27"/>
      <c r="CN765" s="27"/>
      <c r="CO765" s="27"/>
      <c r="CP765" s="27"/>
      <c r="CQ765" s="27"/>
      <c r="CR765" s="27"/>
      <c r="CS765" s="27"/>
      <c r="CT765" s="27"/>
      <c r="CU765" s="27"/>
      <c r="CV765" s="27"/>
      <c r="CW765" s="27"/>
      <c r="CX765" s="27"/>
      <c r="CY765" s="27"/>
      <c r="CZ765" s="68"/>
      <c r="DF765" s="42"/>
      <c r="DW765" s="7"/>
      <c r="ED765" s="10">
        <f t="shared" ca="1" si="438"/>
        <v>27</v>
      </c>
    </row>
    <row r="766" spans="1:134" x14ac:dyDescent="0.2">
      <c r="A766" s="79"/>
      <c r="B766" s="28"/>
      <c r="C766" s="41"/>
      <c r="D766" s="40"/>
      <c r="E766" s="41"/>
      <c r="F766" s="40"/>
      <c r="M766" s="151"/>
      <c r="N766" s="151"/>
      <c r="P766" s="153"/>
      <c r="Q766" s="159"/>
      <c r="R766" s="151"/>
      <c r="S766" s="151"/>
      <c r="T766" s="28"/>
      <c r="U766" s="137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  <c r="AQ766" s="40"/>
      <c r="AR766" s="40"/>
      <c r="AS766" s="40"/>
      <c r="AT766" s="40"/>
      <c r="AU766" s="40"/>
      <c r="AV766" s="40"/>
      <c r="AW766" s="40"/>
      <c r="AX766" s="40"/>
      <c r="AY766" s="40"/>
      <c r="AZ766" s="40"/>
      <c r="BA766" s="28"/>
      <c r="BB766" s="28"/>
      <c r="BC766" s="40"/>
      <c r="BD766" s="40"/>
      <c r="BE766" s="40"/>
      <c r="BF766" s="40"/>
      <c r="BG766" s="40"/>
      <c r="BH766" s="40"/>
      <c r="BI766" s="40"/>
      <c r="BJ766" s="40"/>
      <c r="BK766" s="40"/>
      <c r="BL766" s="40"/>
      <c r="BM766" s="40"/>
      <c r="BN766" s="40"/>
      <c r="BO766" s="40"/>
      <c r="BP766" s="40"/>
      <c r="BQ766" s="40"/>
      <c r="BR766" s="40"/>
      <c r="BS766" s="40"/>
      <c r="BT766" s="40"/>
      <c r="BU766" s="40"/>
      <c r="BV766" s="40"/>
      <c r="BW766" s="40"/>
      <c r="BX766" s="40"/>
      <c r="BY766" s="40"/>
      <c r="BZ766" s="40"/>
      <c r="CA766" s="40"/>
      <c r="CB766" s="40"/>
      <c r="CC766" s="40"/>
      <c r="CD766" s="40"/>
      <c r="CE766" s="40"/>
      <c r="CF766" s="40"/>
      <c r="CG766" s="28"/>
      <c r="CH766" s="28"/>
      <c r="CI766" s="41"/>
      <c r="CJ766" s="27"/>
      <c r="CK766" s="27"/>
      <c r="CL766" s="27"/>
      <c r="CM766" s="27"/>
      <c r="CN766" s="27"/>
      <c r="CO766" s="27"/>
      <c r="CP766" s="27"/>
      <c r="CQ766" s="27"/>
      <c r="CR766" s="27"/>
      <c r="CS766" s="27"/>
      <c r="CT766" s="27"/>
      <c r="CU766" s="27"/>
      <c r="CV766" s="27"/>
      <c r="CW766" s="27"/>
      <c r="CX766" s="27"/>
      <c r="CY766" s="27"/>
      <c r="CZ766" s="68"/>
      <c r="DF766" s="42"/>
      <c r="DW766" s="7"/>
      <c r="ED766" s="10">
        <f t="shared" ca="1" si="438"/>
        <v>24</v>
      </c>
    </row>
    <row r="767" spans="1:134" x14ac:dyDescent="0.2">
      <c r="A767" s="79"/>
      <c r="B767" s="28"/>
      <c r="C767" s="41"/>
      <c r="D767" s="40"/>
      <c r="E767" s="41"/>
      <c r="F767" s="40"/>
      <c r="M767" s="151"/>
      <c r="N767" s="151"/>
      <c r="P767" s="153"/>
      <c r="Q767" s="159"/>
      <c r="R767" s="151"/>
      <c r="S767" s="151"/>
      <c r="T767" s="28"/>
      <c r="U767" s="137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  <c r="AQ767" s="40"/>
      <c r="AR767" s="40"/>
      <c r="AS767" s="40"/>
      <c r="AT767" s="40"/>
      <c r="AU767" s="40"/>
      <c r="AV767" s="40"/>
      <c r="AW767" s="40"/>
      <c r="AX767" s="40"/>
      <c r="AY767" s="40"/>
      <c r="AZ767" s="40"/>
      <c r="BA767" s="28"/>
      <c r="BB767" s="28"/>
      <c r="BC767" s="40"/>
      <c r="BD767" s="40"/>
      <c r="BE767" s="40"/>
      <c r="BF767" s="40"/>
      <c r="BG767" s="40"/>
      <c r="BH767" s="40"/>
      <c r="BI767" s="40"/>
      <c r="BJ767" s="40"/>
      <c r="BK767" s="40"/>
      <c r="BL767" s="40"/>
      <c r="BM767" s="40"/>
      <c r="BN767" s="40"/>
      <c r="BO767" s="40"/>
      <c r="BP767" s="40"/>
      <c r="BQ767" s="40"/>
      <c r="BR767" s="40"/>
      <c r="BS767" s="40"/>
      <c r="BT767" s="40"/>
      <c r="BU767" s="40"/>
      <c r="BV767" s="40"/>
      <c r="BW767" s="40"/>
      <c r="BX767" s="40"/>
      <c r="BY767" s="40"/>
      <c r="BZ767" s="40"/>
      <c r="CA767" s="40"/>
      <c r="CB767" s="40"/>
      <c r="CC767" s="40"/>
      <c r="CD767" s="40"/>
      <c r="CE767" s="40"/>
      <c r="CF767" s="40"/>
      <c r="CG767" s="28"/>
      <c r="CH767" s="28"/>
      <c r="CI767" s="41"/>
      <c r="CJ767" s="27"/>
      <c r="CK767" s="27"/>
      <c r="CL767" s="27"/>
      <c r="CM767" s="27"/>
      <c r="CN767" s="27"/>
      <c r="CO767" s="27"/>
      <c r="CP767" s="27"/>
      <c r="CQ767" s="27"/>
      <c r="CR767" s="27"/>
      <c r="CS767" s="27"/>
      <c r="CT767" s="27"/>
      <c r="CU767" s="27"/>
      <c r="CV767" s="27"/>
      <c r="CW767" s="27"/>
      <c r="CX767" s="27"/>
      <c r="CY767" s="27"/>
      <c r="CZ767" s="68"/>
      <c r="DF767" s="42"/>
      <c r="DW767" s="7"/>
      <c r="ED767" s="10">
        <f t="shared" ca="1" si="438"/>
        <v>35</v>
      </c>
    </row>
    <row r="768" spans="1:134" x14ac:dyDescent="0.2">
      <c r="A768" s="79"/>
      <c r="B768" s="28"/>
      <c r="C768" s="41"/>
      <c r="D768" s="40"/>
      <c r="E768" s="41"/>
      <c r="F768" s="40"/>
      <c r="M768" s="151"/>
      <c r="N768" s="151"/>
      <c r="P768" s="153"/>
      <c r="Q768" s="159"/>
      <c r="R768" s="151"/>
      <c r="S768" s="151"/>
      <c r="T768" s="28"/>
      <c r="U768" s="137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  <c r="AQ768" s="40"/>
      <c r="AR768" s="40"/>
      <c r="AS768" s="40"/>
      <c r="AT768" s="40"/>
      <c r="AU768" s="40"/>
      <c r="AV768" s="40"/>
      <c r="AW768" s="40"/>
      <c r="AX768" s="40"/>
      <c r="AY768" s="40"/>
      <c r="AZ768" s="40"/>
      <c r="BA768" s="28"/>
      <c r="BB768" s="28"/>
      <c r="BC768" s="40"/>
      <c r="BD768" s="40"/>
      <c r="BE768" s="40"/>
      <c r="BF768" s="40"/>
      <c r="BG768" s="40"/>
      <c r="BH768" s="40"/>
      <c r="BI768" s="40"/>
      <c r="BJ768" s="40"/>
      <c r="BK768" s="40"/>
      <c r="BL768" s="40"/>
      <c r="BM768" s="40"/>
      <c r="BN768" s="40"/>
      <c r="BO768" s="40"/>
      <c r="BP768" s="40"/>
      <c r="BQ768" s="40"/>
      <c r="BR768" s="40"/>
      <c r="BS768" s="40"/>
      <c r="BT768" s="40"/>
      <c r="BU768" s="40"/>
      <c r="BV768" s="40"/>
      <c r="BW768" s="40"/>
      <c r="BX768" s="40"/>
      <c r="BY768" s="40"/>
      <c r="BZ768" s="40"/>
      <c r="CA768" s="40"/>
      <c r="CB768" s="40"/>
      <c r="CC768" s="40"/>
      <c r="CD768" s="40"/>
      <c r="CE768" s="40"/>
      <c r="CF768" s="40"/>
      <c r="CG768" s="28"/>
      <c r="CH768" s="28"/>
      <c r="CI768" s="41"/>
      <c r="CJ768" s="27"/>
      <c r="CK768" s="27"/>
      <c r="CL768" s="27"/>
      <c r="CM768" s="27"/>
      <c r="CN768" s="27"/>
      <c r="CO768" s="27"/>
      <c r="CP768" s="27"/>
      <c r="CQ768" s="27"/>
      <c r="CR768" s="27"/>
      <c r="CS768" s="27"/>
      <c r="CT768" s="27"/>
      <c r="CU768" s="27"/>
      <c r="CV768" s="27"/>
      <c r="CW768" s="27"/>
      <c r="CX768" s="27"/>
      <c r="CY768" s="27"/>
      <c r="CZ768" s="68"/>
      <c r="DF768" s="42"/>
      <c r="DW768" s="7"/>
      <c r="ED768" s="10">
        <f t="shared" ca="1" si="438"/>
        <v>26</v>
      </c>
    </row>
    <row r="769" spans="1:134" x14ac:dyDescent="0.2">
      <c r="A769" s="79"/>
      <c r="B769" s="28"/>
      <c r="C769" s="41"/>
      <c r="D769" s="40"/>
      <c r="E769" s="41"/>
      <c r="F769" s="40"/>
      <c r="M769" s="151"/>
      <c r="N769" s="151"/>
      <c r="P769" s="153"/>
      <c r="Q769" s="159"/>
      <c r="R769" s="151"/>
      <c r="S769" s="151"/>
      <c r="T769" s="28"/>
      <c r="U769" s="137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  <c r="AQ769" s="40"/>
      <c r="AR769" s="40"/>
      <c r="AS769" s="40"/>
      <c r="AT769" s="40"/>
      <c r="AU769" s="40"/>
      <c r="AV769" s="40"/>
      <c r="AW769" s="40"/>
      <c r="AX769" s="40"/>
      <c r="AY769" s="40"/>
      <c r="AZ769" s="40"/>
      <c r="BA769" s="28"/>
      <c r="BB769" s="28"/>
      <c r="BC769" s="40"/>
      <c r="BD769" s="40"/>
      <c r="BE769" s="40"/>
      <c r="BF769" s="40"/>
      <c r="BG769" s="40"/>
      <c r="BH769" s="40"/>
      <c r="BI769" s="40"/>
      <c r="BJ769" s="40"/>
      <c r="BK769" s="40"/>
      <c r="BL769" s="40"/>
      <c r="BM769" s="40"/>
      <c r="BN769" s="40"/>
      <c r="BO769" s="40"/>
      <c r="BP769" s="40"/>
      <c r="BQ769" s="40"/>
      <c r="BR769" s="40"/>
      <c r="BS769" s="40"/>
      <c r="BT769" s="40"/>
      <c r="BU769" s="40"/>
      <c r="BV769" s="40"/>
      <c r="BW769" s="40"/>
      <c r="BX769" s="40"/>
      <c r="BY769" s="40"/>
      <c r="BZ769" s="40"/>
      <c r="CA769" s="40"/>
      <c r="CB769" s="40"/>
      <c r="CC769" s="40"/>
      <c r="CD769" s="40"/>
      <c r="CE769" s="40"/>
      <c r="CF769" s="40"/>
      <c r="CG769" s="28"/>
      <c r="CH769" s="28"/>
      <c r="CI769" s="41"/>
      <c r="CJ769" s="27"/>
      <c r="CK769" s="27"/>
      <c r="CL769" s="27"/>
      <c r="CM769" s="27"/>
      <c r="CN769" s="27"/>
      <c r="CO769" s="27"/>
      <c r="CP769" s="27"/>
      <c r="CQ769" s="27"/>
      <c r="CR769" s="27"/>
      <c r="CS769" s="27"/>
      <c r="CT769" s="27"/>
      <c r="CU769" s="27"/>
      <c r="CV769" s="27"/>
      <c r="CW769" s="27"/>
      <c r="CX769" s="27"/>
      <c r="CY769" s="27"/>
      <c r="CZ769" s="68"/>
      <c r="DF769" s="42"/>
      <c r="DW769" s="7"/>
      <c r="ED769" s="10">
        <f t="shared" ca="1" si="438"/>
        <v>30</v>
      </c>
    </row>
    <row r="770" spans="1:134" x14ac:dyDescent="0.2">
      <c r="A770" s="79"/>
      <c r="B770" s="28"/>
      <c r="C770" s="41"/>
      <c r="D770" s="40"/>
      <c r="E770" s="41"/>
      <c r="F770" s="40"/>
      <c r="M770" s="151"/>
      <c r="N770" s="151"/>
      <c r="P770" s="153"/>
      <c r="Q770" s="159"/>
      <c r="R770" s="151"/>
      <c r="S770" s="151"/>
      <c r="T770" s="28"/>
      <c r="U770" s="137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  <c r="AQ770" s="40"/>
      <c r="AR770" s="40"/>
      <c r="AS770" s="40"/>
      <c r="AT770" s="40"/>
      <c r="AU770" s="40"/>
      <c r="AV770" s="40"/>
      <c r="AW770" s="40"/>
      <c r="AX770" s="40"/>
      <c r="AY770" s="40"/>
      <c r="AZ770" s="40"/>
      <c r="BA770" s="28"/>
      <c r="BB770" s="28"/>
      <c r="BC770" s="40"/>
      <c r="BD770" s="40"/>
      <c r="BE770" s="40"/>
      <c r="BF770" s="40"/>
      <c r="BG770" s="40"/>
      <c r="BH770" s="40"/>
      <c r="BI770" s="40"/>
      <c r="BJ770" s="40"/>
      <c r="BK770" s="40"/>
      <c r="BL770" s="40"/>
      <c r="BM770" s="40"/>
      <c r="BN770" s="40"/>
      <c r="BO770" s="40"/>
      <c r="BP770" s="40"/>
      <c r="BQ770" s="40"/>
      <c r="BR770" s="40"/>
      <c r="BS770" s="40"/>
      <c r="BT770" s="40"/>
      <c r="BU770" s="40"/>
      <c r="BV770" s="40"/>
      <c r="BW770" s="40"/>
      <c r="BX770" s="40"/>
      <c r="BY770" s="40"/>
      <c r="BZ770" s="40"/>
      <c r="CA770" s="40"/>
      <c r="CB770" s="40"/>
      <c r="CC770" s="40"/>
      <c r="CD770" s="40"/>
      <c r="CE770" s="40"/>
      <c r="CF770" s="40"/>
      <c r="CG770" s="28"/>
      <c r="CH770" s="28"/>
      <c r="CI770" s="41"/>
      <c r="CJ770" s="27"/>
      <c r="CK770" s="27"/>
      <c r="CL770" s="27"/>
      <c r="CM770" s="27"/>
      <c r="CN770" s="27"/>
      <c r="CO770" s="27"/>
      <c r="CP770" s="27"/>
      <c r="CQ770" s="27"/>
      <c r="CR770" s="27"/>
      <c r="CS770" s="27"/>
      <c r="CT770" s="27"/>
      <c r="CU770" s="27"/>
      <c r="CV770" s="27"/>
      <c r="CW770" s="27"/>
      <c r="CX770" s="27"/>
      <c r="CY770" s="27"/>
      <c r="CZ770" s="68"/>
      <c r="DF770" s="42"/>
      <c r="DW770" s="7"/>
      <c r="ED770" s="10">
        <f t="shared" ca="1" si="438"/>
        <v>4</v>
      </c>
    </row>
    <row r="771" spans="1:134" x14ac:dyDescent="0.2">
      <c r="A771" s="79"/>
      <c r="B771" s="28"/>
      <c r="C771" s="41"/>
      <c r="D771" s="40"/>
      <c r="E771" s="41"/>
      <c r="F771" s="40"/>
      <c r="M771" s="151"/>
      <c r="N771" s="151"/>
      <c r="P771" s="153"/>
      <c r="Q771" s="159"/>
      <c r="R771" s="151"/>
      <c r="S771" s="151"/>
      <c r="T771" s="28"/>
      <c r="U771" s="137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  <c r="AQ771" s="40"/>
      <c r="AR771" s="40"/>
      <c r="AS771" s="40"/>
      <c r="AT771" s="40"/>
      <c r="AU771" s="40"/>
      <c r="AV771" s="40"/>
      <c r="AW771" s="40"/>
      <c r="AX771" s="40"/>
      <c r="AY771" s="40"/>
      <c r="AZ771" s="40"/>
      <c r="BA771" s="28"/>
      <c r="BB771" s="28"/>
      <c r="BC771" s="40"/>
      <c r="BD771" s="40"/>
      <c r="BE771" s="40"/>
      <c r="BF771" s="40"/>
      <c r="BG771" s="40"/>
      <c r="BH771" s="40"/>
      <c r="BI771" s="40"/>
      <c r="BJ771" s="40"/>
      <c r="BK771" s="40"/>
      <c r="BL771" s="40"/>
      <c r="BM771" s="40"/>
      <c r="BN771" s="40"/>
      <c r="BO771" s="40"/>
      <c r="BP771" s="40"/>
      <c r="BQ771" s="40"/>
      <c r="BR771" s="40"/>
      <c r="BS771" s="40"/>
      <c r="BT771" s="40"/>
      <c r="BU771" s="40"/>
      <c r="BV771" s="40"/>
      <c r="BW771" s="40"/>
      <c r="BX771" s="40"/>
      <c r="BY771" s="40"/>
      <c r="BZ771" s="40"/>
      <c r="CA771" s="40"/>
      <c r="CB771" s="40"/>
      <c r="CC771" s="40"/>
      <c r="CD771" s="40"/>
      <c r="CE771" s="40"/>
      <c r="CF771" s="40"/>
      <c r="CG771" s="28"/>
      <c r="CH771" s="28"/>
      <c r="CI771" s="41"/>
      <c r="CJ771" s="27"/>
      <c r="CK771" s="27"/>
      <c r="CL771" s="27"/>
      <c r="CM771" s="27"/>
      <c r="CN771" s="27"/>
      <c r="CO771" s="27"/>
      <c r="CP771" s="27"/>
      <c r="CQ771" s="27"/>
      <c r="CR771" s="27"/>
      <c r="CS771" s="27"/>
      <c r="CT771" s="27"/>
      <c r="CU771" s="27"/>
      <c r="CV771" s="27"/>
      <c r="CW771" s="27"/>
      <c r="CX771" s="27"/>
      <c r="CY771" s="27"/>
      <c r="CZ771" s="68"/>
      <c r="DF771" s="42"/>
      <c r="DW771" s="7"/>
      <c r="ED771" s="10">
        <f t="shared" ca="1" si="438"/>
        <v>11</v>
      </c>
    </row>
    <row r="772" spans="1:134" x14ac:dyDescent="0.2">
      <c r="A772" s="79"/>
      <c r="B772" s="28"/>
      <c r="C772" s="41"/>
      <c r="D772" s="40"/>
      <c r="E772" s="41"/>
      <c r="F772" s="40"/>
      <c r="M772" s="151"/>
      <c r="N772" s="151"/>
      <c r="P772" s="153"/>
      <c r="Q772" s="159"/>
      <c r="R772" s="151"/>
      <c r="S772" s="151"/>
      <c r="T772" s="28"/>
      <c r="U772" s="137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  <c r="AQ772" s="40"/>
      <c r="AR772" s="40"/>
      <c r="AS772" s="40"/>
      <c r="AT772" s="40"/>
      <c r="AU772" s="40"/>
      <c r="AV772" s="40"/>
      <c r="AW772" s="40"/>
      <c r="AX772" s="40"/>
      <c r="AY772" s="40"/>
      <c r="AZ772" s="40"/>
      <c r="BA772" s="28"/>
      <c r="BB772" s="28"/>
      <c r="BC772" s="40"/>
      <c r="BD772" s="40"/>
      <c r="BE772" s="40"/>
      <c r="BF772" s="40"/>
      <c r="BG772" s="40"/>
      <c r="BH772" s="40"/>
      <c r="BI772" s="40"/>
      <c r="BJ772" s="40"/>
      <c r="BK772" s="40"/>
      <c r="BL772" s="40"/>
      <c r="BM772" s="40"/>
      <c r="BN772" s="40"/>
      <c r="BO772" s="40"/>
      <c r="BP772" s="40"/>
      <c r="BQ772" s="40"/>
      <c r="BR772" s="40"/>
      <c r="BS772" s="40"/>
      <c r="BT772" s="40"/>
      <c r="BU772" s="40"/>
      <c r="BV772" s="40"/>
      <c r="BW772" s="40"/>
      <c r="BX772" s="40"/>
      <c r="BY772" s="40"/>
      <c r="BZ772" s="40"/>
      <c r="CA772" s="40"/>
      <c r="CB772" s="40"/>
      <c r="CC772" s="40"/>
      <c r="CD772" s="40"/>
      <c r="CE772" s="40"/>
      <c r="CF772" s="40"/>
      <c r="CG772" s="28"/>
      <c r="CH772" s="28"/>
      <c r="CI772" s="41"/>
      <c r="CJ772" s="27"/>
      <c r="CK772" s="27"/>
      <c r="CL772" s="27"/>
      <c r="CM772" s="27"/>
      <c r="CN772" s="27"/>
      <c r="CO772" s="27"/>
      <c r="CP772" s="27"/>
      <c r="CQ772" s="27"/>
      <c r="CR772" s="27"/>
      <c r="CS772" s="27"/>
      <c r="CT772" s="27"/>
      <c r="CU772" s="27"/>
      <c r="CV772" s="27"/>
      <c r="CW772" s="27"/>
      <c r="CX772" s="27"/>
      <c r="CY772" s="27"/>
      <c r="CZ772" s="68"/>
      <c r="DF772" s="42"/>
      <c r="DW772" s="7"/>
      <c r="ED772" s="10">
        <f t="shared" ca="1" si="438"/>
        <v>33</v>
      </c>
    </row>
    <row r="773" spans="1:134" x14ac:dyDescent="0.2">
      <c r="A773" s="79"/>
      <c r="B773" s="28"/>
      <c r="C773" s="41"/>
      <c r="D773" s="40"/>
      <c r="E773" s="41"/>
      <c r="F773" s="40"/>
      <c r="M773" s="151"/>
      <c r="N773" s="151"/>
      <c r="P773" s="153"/>
      <c r="Q773" s="159"/>
      <c r="R773" s="151"/>
      <c r="S773" s="151"/>
      <c r="T773" s="28"/>
      <c r="U773" s="137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  <c r="AQ773" s="40"/>
      <c r="AR773" s="40"/>
      <c r="AS773" s="40"/>
      <c r="AT773" s="40"/>
      <c r="AU773" s="40"/>
      <c r="AV773" s="40"/>
      <c r="AW773" s="40"/>
      <c r="AX773" s="40"/>
      <c r="AY773" s="40"/>
      <c r="AZ773" s="40"/>
      <c r="BA773" s="28"/>
      <c r="BB773" s="28"/>
      <c r="BC773" s="40"/>
      <c r="BD773" s="40"/>
      <c r="BE773" s="40"/>
      <c r="BF773" s="40"/>
      <c r="BG773" s="40"/>
      <c r="BH773" s="40"/>
      <c r="BI773" s="40"/>
      <c r="BJ773" s="40"/>
      <c r="BK773" s="40"/>
      <c r="BL773" s="40"/>
      <c r="BM773" s="40"/>
      <c r="BN773" s="40"/>
      <c r="BO773" s="40"/>
      <c r="BP773" s="40"/>
      <c r="BQ773" s="40"/>
      <c r="BR773" s="40"/>
      <c r="BS773" s="40"/>
      <c r="BT773" s="40"/>
      <c r="BU773" s="40"/>
      <c r="BV773" s="40"/>
      <c r="BW773" s="40"/>
      <c r="BX773" s="40"/>
      <c r="BY773" s="40"/>
      <c r="BZ773" s="40"/>
      <c r="CA773" s="40"/>
      <c r="CB773" s="40"/>
      <c r="CC773" s="40"/>
      <c r="CD773" s="40"/>
      <c r="CE773" s="40"/>
      <c r="CF773" s="40"/>
      <c r="CG773" s="28"/>
      <c r="CH773" s="28"/>
      <c r="CI773" s="41"/>
      <c r="CJ773" s="27"/>
      <c r="CK773" s="27"/>
      <c r="CL773" s="27"/>
      <c r="CM773" s="27"/>
      <c r="CN773" s="27"/>
      <c r="CO773" s="27"/>
      <c r="CP773" s="27"/>
      <c r="CQ773" s="27"/>
      <c r="CR773" s="27"/>
      <c r="CS773" s="27"/>
      <c r="CT773" s="27"/>
      <c r="CU773" s="27"/>
      <c r="CV773" s="27"/>
      <c r="CW773" s="27"/>
      <c r="CX773" s="27"/>
      <c r="CY773" s="27"/>
      <c r="CZ773" s="68"/>
      <c r="DF773" s="42"/>
      <c r="DW773" s="7"/>
      <c r="ED773" s="10">
        <f t="shared" ref="ED773:ED836" ca="1" si="439">IF($A$2="no",INT(RAND()*36+1),INT(RAND()*37))</f>
        <v>28</v>
      </c>
    </row>
    <row r="774" spans="1:134" x14ac:dyDescent="0.2">
      <c r="A774" s="79"/>
      <c r="B774" s="28"/>
      <c r="C774" s="41"/>
      <c r="D774" s="40"/>
      <c r="E774" s="41"/>
      <c r="F774" s="40"/>
      <c r="M774" s="151"/>
      <c r="N774" s="151"/>
      <c r="P774" s="153"/>
      <c r="Q774" s="159"/>
      <c r="R774" s="151"/>
      <c r="S774" s="151"/>
      <c r="T774" s="28"/>
      <c r="U774" s="137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  <c r="AQ774" s="40"/>
      <c r="AR774" s="40"/>
      <c r="AS774" s="40"/>
      <c r="AT774" s="40"/>
      <c r="AU774" s="40"/>
      <c r="AV774" s="40"/>
      <c r="AW774" s="40"/>
      <c r="AX774" s="40"/>
      <c r="AY774" s="40"/>
      <c r="AZ774" s="40"/>
      <c r="BA774" s="28"/>
      <c r="BB774" s="28"/>
      <c r="BC774" s="40"/>
      <c r="BD774" s="40"/>
      <c r="BE774" s="40"/>
      <c r="BF774" s="40"/>
      <c r="BG774" s="40"/>
      <c r="BH774" s="40"/>
      <c r="BI774" s="40"/>
      <c r="BJ774" s="40"/>
      <c r="BK774" s="40"/>
      <c r="BL774" s="40"/>
      <c r="BM774" s="40"/>
      <c r="BN774" s="40"/>
      <c r="BO774" s="40"/>
      <c r="BP774" s="40"/>
      <c r="BQ774" s="40"/>
      <c r="BR774" s="40"/>
      <c r="BS774" s="40"/>
      <c r="BT774" s="40"/>
      <c r="BU774" s="40"/>
      <c r="BV774" s="40"/>
      <c r="BW774" s="40"/>
      <c r="BX774" s="40"/>
      <c r="BY774" s="40"/>
      <c r="BZ774" s="40"/>
      <c r="CA774" s="40"/>
      <c r="CB774" s="40"/>
      <c r="CC774" s="40"/>
      <c r="CD774" s="40"/>
      <c r="CE774" s="40"/>
      <c r="CF774" s="40"/>
      <c r="CG774" s="28"/>
      <c r="CH774" s="28"/>
      <c r="CI774" s="41"/>
      <c r="CJ774" s="27"/>
      <c r="CK774" s="27"/>
      <c r="CL774" s="27"/>
      <c r="CM774" s="27"/>
      <c r="CN774" s="27"/>
      <c r="CO774" s="27"/>
      <c r="CP774" s="27"/>
      <c r="CQ774" s="27"/>
      <c r="CR774" s="27"/>
      <c r="CS774" s="27"/>
      <c r="CT774" s="27"/>
      <c r="CU774" s="27"/>
      <c r="CV774" s="27"/>
      <c r="CW774" s="27"/>
      <c r="CX774" s="27"/>
      <c r="CY774" s="27"/>
      <c r="CZ774" s="68"/>
      <c r="DF774" s="42"/>
      <c r="DW774" s="7"/>
      <c r="ED774" s="10">
        <f t="shared" ca="1" si="439"/>
        <v>6</v>
      </c>
    </row>
    <row r="775" spans="1:134" x14ac:dyDescent="0.2">
      <c r="A775" s="79"/>
      <c r="B775" s="28"/>
      <c r="C775" s="41"/>
      <c r="D775" s="40"/>
      <c r="E775" s="41"/>
      <c r="F775" s="40"/>
      <c r="M775" s="151"/>
      <c r="N775" s="151"/>
      <c r="P775" s="153"/>
      <c r="Q775" s="159"/>
      <c r="R775" s="151"/>
      <c r="S775" s="151"/>
      <c r="T775" s="28"/>
      <c r="U775" s="137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  <c r="AQ775" s="40"/>
      <c r="AR775" s="40"/>
      <c r="AS775" s="40"/>
      <c r="AT775" s="40"/>
      <c r="AU775" s="40"/>
      <c r="AV775" s="40"/>
      <c r="AW775" s="40"/>
      <c r="AX775" s="40"/>
      <c r="AY775" s="40"/>
      <c r="AZ775" s="40"/>
      <c r="BA775" s="28"/>
      <c r="BB775" s="28"/>
      <c r="BC775" s="40"/>
      <c r="BD775" s="40"/>
      <c r="BE775" s="40"/>
      <c r="BF775" s="40"/>
      <c r="BG775" s="40"/>
      <c r="BH775" s="40"/>
      <c r="BI775" s="40"/>
      <c r="BJ775" s="40"/>
      <c r="BK775" s="40"/>
      <c r="BL775" s="40"/>
      <c r="BM775" s="40"/>
      <c r="BN775" s="40"/>
      <c r="BO775" s="40"/>
      <c r="BP775" s="40"/>
      <c r="BQ775" s="40"/>
      <c r="BR775" s="40"/>
      <c r="BS775" s="40"/>
      <c r="BT775" s="40"/>
      <c r="BU775" s="40"/>
      <c r="BV775" s="40"/>
      <c r="BW775" s="40"/>
      <c r="BX775" s="40"/>
      <c r="BY775" s="40"/>
      <c r="BZ775" s="40"/>
      <c r="CA775" s="40"/>
      <c r="CB775" s="40"/>
      <c r="CC775" s="40"/>
      <c r="CD775" s="40"/>
      <c r="CE775" s="40"/>
      <c r="CF775" s="40"/>
      <c r="CG775" s="28"/>
      <c r="CH775" s="28"/>
      <c r="CI775" s="41"/>
      <c r="CJ775" s="27"/>
      <c r="CK775" s="27"/>
      <c r="CL775" s="27"/>
      <c r="CM775" s="27"/>
      <c r="CN775" s="27"/>
      <c r="CO775" s="27"/>
      <c r="CP775" s="27"/>
      <c r="CQ775" s="27"/>
      <c r="CR775" s="27"/>
      <c r="CS775" s="27"/>
      <c r="CT775" s="27"/>
      <c r="CU775" s="27"/>
      <c r="CV775" s="27"/>
      <c r="CW775" s="27"/>
      <c r="CX775" s="27"/>
      <c r="CY775" s="27"/>
      <c r="CZ775" s="68"/>
      <c r="DF775" s="42"/>
      <c r="DW775" s="7"/>
      <c r="ED775" s="10">
        <f t="shared" ca="1" si="439"/>
        <v>26</v>
      </c>
    </row>
    <row r="776" spans="1:134" x14ac:dyDescent="0.2">
      <c r="A776" s="79"/>
      <c r="B776" s="28"/>
      <c r="C776" s="41"/>
      <c r="D776" s="40"/>
      <c r="E776" s="41"/>
      <c r="F776" s="40"/>
      <c r="M776" s="151"/>
      <c r="N776" s="151"/>
      <c r="P776" s="153"/>
      <c r="Q776" s="159"/>
      <c r="R776" s="151"/>
      <c r="S776" s="151"/>
      <c r="T776" s="28"/>
      <c r="U776" s="137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  <c r="AQ776" s="40"/>
      <c r="AR776" s="40"/>
      <c r="AS776" s="40"/>
      <c r="AT776" s="40"/>
      <c r="AU776" s="40"/>
      <c r="AV776" s="40"/>
      <c r="AW776" s="40"/>
      <c r="AX776" s="40"/>
      <c r="AY776" s="40"/>
      <c r="AZ776" s="40"/>
      <c r="BA776" s="28"/>
      <c r="BB776" s="28"/>
      <c r="BC776" s="40"/>
      <c r="BD776" s="40"/>
      <c r="BE776" s="40"/>
      <c r="BF776" s="40"/>
      <c r="BG776" s="40"/>
      <c r="BH776" s="40"/>
      <c r="BI776" s="40"/>
      <c r="BJ776" s="40"/>
      <c r="BK776" s="40"/>
      <c r="BL776" s="40"/>
      <c r="BM776" s="40"/>
      <c r="BN776" s="40"/>
      <c r="BO776" s="40"/>
      <c r="BP776" s="40"/>
      <c r="BQ776" s="40"/>
      <c r="BR776" s="40"/>
      <c r="BS776" s="40"/>
      <c r="BT776" s="40"/>
      <c r="BU776" s="40"/>
      <c r="BV776" s="40"/>
      <c r="BW776" s="40"/>
      <c r="BX776" s="40"/>
      <c r="BY776" s="40"/>
      <c r="BZ776" s="40"/>
      <c r="CA776" s="40"/>
      <c r="CB776" s="40"/>
      <c r="CC776" s="40"/>
      <c r="CD776" s="40"/>
      <c r="CE776" s="40"/>
      <c r="CF776" s="40"/>
      <c r="CG776" s="28"/>
      <c r="CH776" s="28"/>
      <c r="CI776" s="41"/>
      <c r="CJ776" s="27"/>
      <c r="CK776" s="27"/>
      <c r="CL776" s="27"/>
      <c r="CM776" s="27"/>
      <c r="CN776" s="27"/>
      <c r="CO776" s="27"/>
      <c r="CP776" s="27"/>
      <c r="CQ776" s="27"/>
      <c r="CR776" s="27"/>
      <c r="CS776" s="27"/>
      <c r="CT776" s="27"/>
      <c r="CU776" s="27"/>
      <c r="CV776" s="27"/>
      <c r="CW776" s="27"/>
      <c r="CX776" s="27"/>
      <c r="CY776" s="27"/>
      <c r="CZ776" s="68"/>
      <c r="DF776" s="42"/>
      <c r="DW776" s="7"/>
      <c r="ED776" s="10">
        <f t="shared" ca="1" si="439"/>
        <v>35</v>
      </c>
    </row>
    <row r="777" spans="1:134" x14ac:dyDescent="0.2">
      <c r="A777" s="79"/>
      <c r="B777" s="28"/>
      <c r="C777" s="41"/>
      <c r="D777" s="40"/>
      <c r="E777" s="41"/>
      <c r="F777" s="40"/>
      <c r="M777" s="151"/>
      <c r="N777" s="151"/>
      <c r="P777" s="153"/>
      <c r="Q777" s="159"/>
      <c r="R777" s="151"/>
      <c r="S777" s="151"/>
      <c r="T777" s="28"/>
      <c r="U777" s="137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  <c r="AQ777" s="40"/>
      <c r="AR777" s="40"/>
      <c r="AS777" s="40"/>
      <c r="AT777" s="40"/>
      <c r="AU777" s="40"/>
      <c r="AV777" s="40"/>
      <c r="AW777" s="40"/>
      <c r="AX777" s="40"/>
      <c r="AY777" s="40"/>
      <c r="AZ777" s="40"/>
      <c r="BA777" s="28"/>
      <c r="BB777" s="28"/>
      <c r="BC777" s="40"/>
      <c r="BD777" s="40"/>
      <c r="BE777" s="40"/>
      <c r="BF777" s="40"/>
      <c r="BG777" s="40"/>
      <c r="BH777" s="40"/>
      <c r="BI777" s="41"/>
      <c r="BJ777" s="41"/>
      <c r="BK777" s="41"/>
      <c r="BL777" s="41"/>
      <c r="BM777" s="41"/>
      <c r="BN777" s="41"/>
      <c r="BO777" s="41"/>
      <c r="BP777" s="41"/>
      <c r="BQ777" s="41"/>
      <c r="BR777" s="40"/>
      <c r="BS777" s="40"/>
      <c r="BT777" s="40"/>
      <c r="BU777" s="41"/>
      <c r="BV777" s="41"/>
      <c r="BW777" s="41"/>
      <c r="BX777" s="41"/>
      <c r="BY777" s="41"/>
      <c r="BZ777" s="41"/>
      <c r="CA777" s="41"/>
      <c r="CB777" s="41"/>
      <c r="CC777" s="41"/>
      <c r="CD777" s="41"/>
      <c r="CE777" s="41"/>
      <c r="CF777" s="41"/>
      <c r="CG777" s="28"/>
      <c r="CH777" s="28"/>
      <c r="CI777" s="41"/>
      <c r="CJ777" s="27"/>
      <c r="CK777" s="27"/>
      <c r="CL777" s="27"/>
      <c r="CM777" s="27"/>
      <c r="CN777" s="27"/>
      <c r="CO777" s="27"/>
      <c r="CP777" s="27"/>
      <c r="CQ777" s="27"/>
      <c r="CR777" s="27"/>
      <c r="CS777" s="27"/>
      <c r="CT777" s="27"/>
      <c r="CU777" s="27"/>
      <c r="CV777" s="27"/>
      <c r="CW777" s="27"/>
      <c r="CX777" s="27"/>
      <c r="CY777" s="27"/>
      <c r="CZ777" s="68"/>
      <c r="DF777" s="42"/>
      <c r="DW777" s="7"/>
      <c r="ED777" s="10">
        <f t="shared" ca="1" si="439"/>
        <v>6</v>
      </c>
    </row>
    <row r="778" spans="1:134" x14ac:dyDescent="0.2">
      <c r="A778" s="79"/>
      <c r="B778" s="28"/>
      <c r="C778" s="41"/>
      <c r="D778" s="40"/>
      <c r="E778" s="41"/>
      <c r="F778" s="40"/>
      <c r="M778" s="151"/>
      <c r="N778" s="151"/>
      <c r="P778" s="153"/>
      <c r="Q778" s="159"/>
      <c r="R778" s="151"/>
      <c r="S778" s="151"/>
      <c r="T778" s="28"/>
      <c r="U778" s="137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  <c r="AQ778" s="40"/>
      <c r="AR778" s="40"/>
      <c r="AS778" s="40"/>
      <c r="AT778" s="40"/>
      <c r="AU778" s="40"/>
      <c r="AV778" s="40"/>
      <c r="AW778" s="40"/>
      <c r="AX778" s="40"/>
      <c r="AY778" s="40"/>
      <c r="AZ778" s="40"/>
      <c r="BA778" s="28"/>
      <c r="BB778" s="28"/>
      <c r="BC778" s="40"/>
      <c r="BD778" s="40"/>
      <c r="BE778" s="40"/>
      <c r="BF778" s="40"/>
      <c r="BG778" s="40"/>
      <c r="BH778" s="40"/>
      <c r="BI778" s="41"/>
      <c r="BJ778" s="41"/>
      <c r="BK778" s="41"/>
      <c r="BL778" s="41"/>
      <c r="BM778" s="41"/>
      <c r="BN778" s="41"/>
      <c r="BO778" s="41"/>
      <c r="BP778" s="41"/>
      <c r="BQ778" s="41"/>
      <c r="BR778" s="40"/>
      <c r="BS778" s="40"/>
      <c r="BT778" s="40"/>
      <c r="BU778" s="41"/>
      <c r="BV778" s="41"/>
      <c r="BW778" s="41"/>
      <c r="BX778" s="41"/>
      <c r="BY778" s="41"/>
      <c r="BZ778" s="41"/>
      <c r="CA778" s="41"/>
      <c r="CB778" s="41"/>
      <c r="CC778" s="41"/>
      <c r="CD778" s="41"/>
      <c r="CE778" s="41"/>
      <c r="CF778" s="41"/>
      <c r="CG778" s="28"/>
      <c r="CH778" s="28"/>
      <c r="CI778" s="41"/>
      <c r="CJ778" s="27"/>
      <c r="CK778" s="27"/>
      <c r="CL778" s="27"/>
      <c r="CM778" s="27"/>
      <c r="CN778" s="27"/>
      <c r="CO778" s="27"/>
      <c r="CP778" s="27"/>
      <c r="CQ778" s="27"/>
      <c r="CR778" s="27"/>
      <c r="CS778" s="27"/>
      <c r="CT778" s="27"/>
      <c r="CU778" s="27"/>
      <c r="CV778" s="27"/>
      <c r="CW778" s="27"/>
      <c r="CX778" s="27"/>
      <c r="CY778" s="27"/>
      <c r="CZ778" s="68"/>
      <c r="DF778" s="42"/>
      <c r="DW778" s="7"/>
      <c r="ED778" s="10">
        <f t="shared" ca="1" si="439"/>
        <v>29</v>
      </c>
    </row>
    <row r="779" spans="1:134" x14ac:dyDescent="0.2">
      <c r="A779" s="79"/>
      <c r="B779" s="28"/>
      <c r="C779" s="41"/>
      <c r="D779" s="40"/>
      <c r="E779" s="41"/>
      <c r="F779" s="40"/>
      <c r="M779" s="151"/>
      <c r="N779" s="151"/>
      <c r="P779" s="153"/>
      <c r="Q779" s="159"/>
      <c r="R779" s="151"/>
      <c r="S779" s="151"/>
      <c r="T779" s="28"/>
      <c r="U779" s="137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  <c r="AQ779" s="40"/>
      <c r="AR779" s="40"/>
      <c r="AS779" s="40"/>
      <c r="AT779" s="40"/>
      <c r="AU779" s="40"/>
      <c r="AV779" s="40"/>
      <c r="AW779" s="40"/>
      <c r="AX779" s="40"/>
      <c r="AY779" s="40"/>
      <c r="AZ779" s="40"/>
      <c r="BA779" s="28"/>
      <c r="BB779" s="28"/>
      <c r="BC779" s="40"/>
      <c r="BD779" s="40"/>
      <c r="BE779" s="40"/>
      <c r="BF779" s="40"/>
      <c r="BG779" s="40"/>
      <c r="BH779" s="40"/>
      <c r="BI779" s="41"/>
      <c r="BJ779" s="41"/>
      <c r="BK779" s="41"/>
      <c r="BL779" s="41"/>
      <c r="BM779" s="41"/>
      <c r="BN779" s="41"/>
      <c r="BO779" s="41"/>
      <c r="BP779" s="41"/>
      <c r="BQ779" s="41"/>
      <c r="BR779" s="40"/>
      <c r="BS779" s="40"/>
      <c r="BT779" s="40"/>
      <c r="BU779" s="41"/>
      <c r="BV779" s="41"/>
      <c r="BW779" s="41"/>
      <c r="BX779" s="41"/>
      <c r="BY779" s="41"/>
      <c r="BZ779" s="41"/>
      <c r="CA779" s="41"/>
      <c r="CB779" s="41"/>
      <c r="CC779" s="41"/>
      <c r="CD779" s="41"/>
      <c r="CE779" s="41"/>
      <c r="CF779" s="41"/>
      <c r="CG779" s="28"/>
      <c r="CH779" s="28"/>
      <c r="CI779" s="41"/>
      <c r="CJ779" s="27"/>
      <c r="CK779" s="27"/>
      <c r="CL779" s="27"/>
      <c r="CM779" s="27"/>
      <c r="CN779" s="27"/>
      <c r="CO779" s="27"/>
      <c r="CP779" s="27"/>
      <c r="CQ779" s="27"/>
      <c r="CR779" s="27"/>
      <c r="CS779" s="27"/>
      <c r="CT779" s="27"/>
      <c r="CU779" s="27"/>
      <c r="CV779" s="27"/>
      <c r="CW779" s="27"/>
      <c r="CX779" s="27"/>
      <c r="CY779" s="27"/>
      <c r="CZ779" s="68"/>
      <c r="DF779" s="42"/>
      <c r="DW779" s="7"/>
      <c r="ED779" s="10">
        <f t="shared" ca="1" si="439"/>
        <v>28</v>
      </c>
    </row>
    <row r="780" spans="1:134" x14ac:dyDescent="0.2">
      <c r="A780" s="79"/>
      <c r="B780" s="28"/>
      <c r="C780" s="41"/>
      <c r="D780" s="40"/>
      <c r="E780" s="41"/>
      <c r="F780" s="40"/>
      <c r="M780" s="151"/>
      <c r="N780" s="151"/>
      <c r="P780" s="153"/>
      <c r="Q780" s="159"/>
      <c r="R780" s="151"/>
      <c r="S780" s="151"/>
      <c r="T780" s="28"/>
      <c r="U780" s="137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  <c r="AQ780" s="40"/>
      <c r="AR780" s="40"/>
      <c r="AS780" s="40"/>
      <c r="AT780" s="40"/>
      <c r="AU780" s="40"/>
      <c r="AV780" s="40"/>
      <c r="AW780" s="40"/>
      <c r="AX780" s="40"/>
      <c r="AY780" s="40"/>
      <c r="AZ780" s="40"/>
      <c r="BA780" s="28"/>
      <c r="BB780" s="28"/>
      <c r="BC780" s="40"/>
      <c r="BD780" s="40"/>
      <c r="BE780" s="40"/>
      <c r="BF780" s="40"/>
      <c r="BG780" s="40"/>
      <c r="BH780" s="40"/>
      <c r="BI780" s="41"/>
      <c r="BJ780" s="41"/>
      <c r="BK780" s="41"/>
      <c r="BL780" s="41"/>
      <c r="BM780" s="41"/>
      <c r="BN780" s="41"/>
      <c r="BO780" s="41"/>
      <c r="BP780" s="41"/>
      <c r="BQ780" s="41"/>
      <c r="BR780" s="40"/>
      <c r="BS780" s="40"/>
      <c r="BT780" s="40"/>
      <c r="BU780" s="41"/>
      <c r="BV780" s="41"/>
      <c r="BW780" s="41"/>
      <c r="BX780" s="41"/>
      <c r="BY780" s="41"/>
      <c r="BZ780" s="41"/>
      <c r="CA780" s="41"/>
      <c r="CB780" s="41"/>
      <c r="CC780" s="41"/>
      <c r="CD780" s="41"/>
      <c r="CE780" s="41"/>
      <c r="CF780" s="41"/>
      <c r="CG780" s="28"/>
      <c r="CH780" s="28"/>
      <c r="CI780" s="41"/>
      <c r="CJ780" s="27"/>
      <c r="CK780" s="27"/>
      <c r="CL780" s="27"/>
      <c r="CM780" s="27"/>
      <c r="CN780" s="27"/>
      <c r="CO780" s="27"/>
      <c r="CP780" s="27"/>
      <c r="CQ780" s="27"/>
      <c r="CR780" s="27"/>
      <c r="CS780" s="27"/>
      <c r="CT780" s="27"/>
      <c r="CU780" s="27"/>
      <c r="CV780" s="27"/>
      <c r="CW780" s="27"/>
      <c r="CX780" s="27"/>
      <c r="CY780" s="27"/>
      <c r="CZ780" s="68"/>
      <c r="DF780" s="42"/>
      <c r="DW780" s="7"/>
      <c r="ED780" s="10">
        <f t="shared" ca="1" si="439"/>
        <v>24</v>
      </c>
    </row>
    <row r="781" spans="1:134" x14ac:dyDescent="0.2">
      <c r="A781" s="79"/>
      <c r="B781" s="28"/>
      <c r="C781" s="41"/>
      <c r="D781" s="40"/>
      <c r="E781" s="41"/>
      <c r="F781" s="40"/>
      <c r="M781" s="151"/>
      <c r="N781" s="151"/>
      <c r="P781" s="153"/>
      <c r="Q781" s="159"/>
      <c r="R781" s="151"/>
      <c r="S781" s="151"/>
      <c r="T781" s="28"/>
      <c r="U781" s="137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  <c r="AQ781" s="40"/>
      <c r="AR781" s="40"/>
      <c r="AS781" s="40"/>
      <c r="AT781" s="40"/>
      <c r="AU781" s="40"/>
      <c r="AV781" s="40"/>
      <c r="AW781" s="40"/>
      <c r="AX781" s="40"/>
      <c r="AY781" s="40"/>
      <c r="AZ781" s="40"/>
      <c r="BA781" s="28"/>
      <c r="BB781" s="28"/>
      <c r="BC781" s="40"/>
      <c r="BD781" s="40"/>
      <c r="BE781" s="40"/>
      <c r="BF781" s="40"/>
      <c r="BG781" s="40"/>
      <c r="BH781" s="40"/>
      <c r="BI781" s="41"/>
      <c r="BJ781" s="41"/>
      <c r="BK781" s="41"/>
      <c r="BL781" s="41"/>
      <c r="BM781" s="41"/>
      <c r="BN781" s="41"/>
      <c r="BO781" s="41"/>
      <c r="BP781" s="41"/>
      <c r="BQ781" s="41"/>
      <c r="BR781" s="40"/>
      <c r="BS781" s="40"/>
      <c r="BT781" s="40"/>
      <c r="BU781" s="41"/>
      <c r="BV781" s="41"/>
      <c r="BW781" s="41"/>
      <c r="BX781" s="41"/>
      <c r="BY781" s="41"/>
      <c r="BZ781" s="41"/>
      <c r="CA781" s="41"/>
      <c r="CB781" s="41"/>
      <c r="CC781" s="41"/>
      <c r="CD781" s="41"/>
      <c r="CE781" s="41"/>
      <c r="CF781" s="41"/>
      <c r="CG781" s="28"/>
      <c r="CH781" s="28"/>
      <c r="CI781" s="41"/>
      <c r="CJ781" s="27"/>
      <c r="CK781" s="27"/>
      <c r="CL781" s="27"/>
      <c r="CM781" s="27"/>
      <c r="CN781" s="27"/>
      <c r="CO781" s="27"/>
      <c r="CP781" s="27"/>
      <c r="CQ781" s="27"/>
      <c r="CR781" s="27"/>
      <c r="CS781" s="27"/>
      <c r="CT781" s="27"/>
      <c r="CU781" s="27"/>
      <c r="CV781" s="27"/>
      <c r="CW781" s="27"/>
      <c r="CX781" s="27"/>
      <c r="CY781" s="27"/>
      <c r="CZ781" s="68"/>
      <c r="DF781" s="42"/>
      <c r="DW781" s="7"/>
      <c r="ED781" s="10">
        <f t="shared" ca="1" si="439"/>
        <v>18</v>
      </c>
    </row>
    <row r="782" spans="1:134" x14ac:dyDescent="0.2">
      <c r="A782" s="79"/>
      <c r="B782" s="28"/>
      <c r="C782" s="41"/>
      <c r="D782" s="40"/>
      <c r="E782" s="41"/>
      <c r="F782" s="40"/>
      <c r="M782" s="151"/>
      <c r="N782" s="151"/>
      <c r="P782" s="153"/>
      <c r="Q782" s="159"/>
      <c r="R782" s="151"/>
      <c r="S782" s="151"/>
      <c r="T782" s="28"/>
      <c r="U782" s="137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  <c r="AQ782" s="40"/>
      <c r="AR782" s="40"/>
      <c r="AS782" s="40"/>
      <c r="AT782" s="40"/>
      <c r="AU782" s="40"/>
      <c r="AV782" s="40"/>
      <c r="AW782" s="40"/>
      <c r="AX782" s="40"/>
      <c r="AY782" s="40"/>
      <c r="AZ782" s="40"/>
      <c r="BA782" s="28"/>
      <c r="BB782" s="28"/>
      <c r="BC782" s="40"/>
      <c r="BD782" s="40"/>
      <c r="BE782" s="40"/>
      <c r="BF782" s="40"/>
      <c r="BG782" s="40"/>
      <c r="BH782" s="40"/>
      <c r="BI782" s="40"/>
      <c r="BJ782" s="40"/>
      <c r="BK782" s="40"/>
      <c r="BL782" s="40"/>
      <c r="BM782" s="40"/>
      <c r="BN782" s="40"/>
      <c r="BO782" s="40"/>
      <c r="BP782" s="40"/>
      <c r="BQ782" s="40"/>
      <c r="BR782" s="40"/>
      <c r="BS782" s="40"/>
      <c r="BT782" s="40"/>
      <c r="BU782" s="40"/>
      <c r="BV782" s="40"/>
      <c r="BW782" s="40"/>
      <c r="BX782" s="40"/>
      <c r="BY782" s="40"/>
      <c r="BZ782" s="40"/>
      <c r="CA782" s="40"/>
      <c r="CB782" s="40"/>
      <c r="CC782" s="40"/>
      <c r="CD782" s="40"/>
      <c r="CE782" s="40"/>
      <c r="CF782" s="40"/>
      <c r="CG782" s="28"/>
      <c r="CH782" s="28"/>
      <c r="CI782" s="41"/>
      <c r="CJ782" s="27"/>
      <c r="CK782" s="27"/>
      <c r="CL782" s="27"/>
      <c r="CM782" s="27"/>
      <c r="CN782" s="27"/>
      <c r="CO782" s="27"/>
      <c r="CP782" s="27"/>
      <c r="CQ782" s="27"/>
      <c r="CR782" s="27"/>
      <c r="CS782" s="27"/>
      <c r="CT782" s="27"/>
      <c r="CU782" s="27"/>
      <c r="CV782" s="27"/>
      <c r="CW782" s="27"/>
      <c r="CX782" s="27"/>
      <c r="CY782" s="27"/>
      <c r="CZ782" s="68"/>
      <c r="DF782" s="42"/>
      <c r="DW782" s="7"/>
      <c r="ED782" s="10">
        <f t="shared" ca="1" si="439"/>
        <v>12</v>
      </c>
    </row>
    <row r="783" spans="1:134" x14ac:dyDescent="0.2">
      <c r="A783" s="79"/>
      <c r="B783" s="28"/>
      <c r="C783" s="41"/>
      <c r="D783" s="40"/>
      <c r="E783" s="41"/>
      <c r="F783" s="40"/>
      <c r="M783" s="151"/>
      <c r="N783" s="151"/>
      <c r="P783" s="153"/>
      <c r="Q783" s="159"/>
      <c r="R783" s="151"/>
      <c r="S783" s="151"/>
      <c r="T783" s="28"/>
      <c r="U783" s="137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  <c r="AQ783" s="40"/>
      <c r="AR783" s="40"/>
      <c r="AS783" s="40"/>
      <c r="AT783" s="40"/>
      <c r="AU783" s="40"/>
      <c r="AV783" s="40"/>
      <c r="AW783" s="40"/>
      <c r="AX783" s="40"/>
      <c r="AY783" s="40"/>
      <c r="AZ783" s="40"/>
      <c r="BA783" s="28"/>
      <c r="BB783" s="28"/>
      <c r="BC783" s="40"/>
      <c r="BD783" s="40"/>
      <c r="BE783" s="40"/>
      <c r="BF783" s="40"/>
      <c r="BG783" s="40"/>
      <c r="BH783" s="40"/>
      <c r="BI783" s="40"/>
      <c r="BJ783" s="40"/>
      <c r="BK783" s="40"/>
      <c r="BL783" s="40"/>
      <c r="BM783" s="40"/>
      <c r="BN783" s="40"/>
      <c r="BO783" s="40"/>
      <c r="BP783" s="40"/>
      <c r="BQ783" s="40"/>
      <c r="BR783" s="40"/>
      <c r="BS783" s="40"/>
      <c r="BT783" s="40"/>
      <c r="BU783" s="40"/>
      <c r="BV783" s="40"/>
      <c r="BW783" s="40"/>
      <c r="BX783" s="40"/>
      <c r="BY783" s="40"/>
      <c r="BZ783" s="40"/>
      <c r="CA783" s="40"/>
      <c r="CB783" s="40"/>
      <c r="CC783" s="40"/>
      <c r="CD783" s="40"/>
      <c r="CE783" s="40"/>
      <c r="CF783" s="40"/>
      <c r="CG783" s="28"/>
      <c r="CH783" s="28"/>
      <c r="CI783" s="41"/>
      <c r="CJ783" s="27"/>
      <c r="CK783" s="27"/>
      <c r="CL783" s="27"/>
      <c r="CM783" s="27"/>
      <c r="CN783" s="27"/>
      <c r="CO783" s="27"/>
      <c r="CP783" s="27"/>
      <c r="CQ783" s="27"/>
      <c r="CR783" s="27"/>
      <c r="CS783" s="27"/>
      <c r="CT783" s="27"/>
      <c r="CU783" s="27"/>
      <c r="CV783" s="27"/>
      <c r="CW783" s="27"/>
      <c r="CX783" s="27"/>
      <c r="CY783" s="27"/>
      <c r="CZ783" s="68"/>
      <c r="DF783" s="42"/>
      <c r="DW783" s="7"/>
      <c r="ED783" s="10">
        <f t="shared" ca="1" si="439"/>
        <v>30</v>
      </c>
    </row>
    <row r="784" spans="1:134" x14ac:dyDescent="0.2">
      <c r="A784" s="79"/>
      <c r="B784" s="28"/>
      <c r="C784" s="41"/>
      <c r="D784" s="40"/>
      <c r="E784" s="41"/>
      <c r="F784" s="40"/>
      <c r="M784" s="151"/>
      <c r="N784" s="151"/>
      <c r="P784" s="153"/>
      <c r="Q784" s="159"/>
      <c r="R784" s="151"/>
      <c r="S784" s="151"/>
      <c r="T784" s="28"/>
      <c r="U784" s="137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  <c r="AQ784" s="40"/>
      <c r="AR784" s="40"/>
      <c r="AS784" s="40"/>
      <c r="AT784" s="40"/>
      <c r="AU784" s="40"/>
      <c r="AV784" s="40"/>
      <c r="AW784" s="40"/>
      <c r="AX784" s="40"/>
      <c r="AY784" s="40"/>
      <c r="AZ784" s="40"/>
      <c r="BA784" s="28"/>
      <c r="BB784" s="28"/>
      <c r="BC784" s="40"/>
      <c r="BD784" s="40"/>
      <c r="BE784" s="40"/>
      <c r="BF784" s="40"/>
      <c r="BG784" s="40"/>
      <c r="BH784" s="40"/>
      <c r="BI784" s="40"/>
      <c r="BJ784" s="40"/>
      <c r="BK784" s="40"/>
      <c r="BL784" s="40"/>
      <c r="BM784" s="40"/>
      <c r="BN784" s="40"/>
      <c r="BO784" s="40"/>
      <c r="BP784" s="40"/>
      <c r="BQ784" s="40"/>
      <c r="BR784" s="40"/>
      <c r="BS784" s="40"/>
      <c r="BT784" s="40"/>
      <c r="BU784" s="40"/>
      <c r="BV784" s="40"/>
      <c r="BW784" s="40"/>
      <c r="BX784" s="40"/>
      <c r="BY784" s="40"/>
      <c r="BZ784" s="40"/>
      <c r="CA784" s="40"/>
      <c r="CB784" s="40"/>
      <c r="CC784" s="40"/>
      <c r="CD784" s="40"/>
      <c r="CE784" s="40"/>
      <c r="CF784" s="40"/>
      <c r="CG784" s="28"/>
      <c r="CH784" s="28"/>
      <c r="CI784" s="41"/>
      <c r="CJ784" s="27"/>
      <c r="CK784" s="27"/>
      <c r="CL784" s="27"/>
      <c r="CM784" s="27"/>
      <c r="CN784" s="27"/>
      <c r="CO784" s="27"/>
      <c r="CP784" s="27"/>
      <c r="CQ784" s="27"/>
      <c r="CR784" s="27"/>
      <c r="CS784" s="27"/>
      <c r="CT784" s="27"/>
      <c r="CU784" s="27"/>
      <c r="CV784" s="27"/>
      <c r="CW784" s="27"/>
      <c r="CX784" s="27"/>
      <c r="CY784" s="27"/>
      <c r="CZ784" s="68"/>
      <c r="DF784" s="42"/>
      <c r="DW784" s="7"/>
      <c r="ED784" s="10">
        <f t="shared" ca="1" si="439"/>
        <v>26</v>
      </c>
    </row>
    <row r="785" spans="1:134" x14ac:dyDescent="0.2">
      <c r="A785" s="79"/>
      <c r="B785" s="28"/>
      <c r="C785" s="41"/>
      <c r="D785" s="40"/>
      <c r="E785" s="41"/>
      <c r="F785" s="40"/>
      <c r="M785" s="151"/>
      <c r="N785" s="151"/>
      <c r="P785" s="153"/>
      <c r="Q785" s="159"/>
      <c r="R785" s="151"/>
      <c r="S785" s="151"/>
      <c r="T785" s="28"/>
      <c r="U785" s="137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  <c r="AQ785" s="40"/>
      <c r="AR785" s="40"/>
      <c r="AS785" s="40"/>
      <c r="AT785" s="40"/>
      <c r="AU785" s="40"/>
      <c r="AV785" s="40"/>
      <c r="AW785" s="40"/>
      <c r="AX785" s="40"/>
      <c r="AY785" s="40"/>
      <c r="AZ785" s="40"/>
      <c r="BA785" s="28"/>
      <c r="BB785" s="28"/>
      <c r="BC785" s="40"/>
      <c r="BD785" s="40"/>
      <c r="BE785" s="40"/>
      <c r="BF785" s="40"/>
      <c r="BG785" s="40"/>
      <c r="BH785" s="40"/>
      <c r="BI785" s="40"/>
      <c r="BJ785" s="40"/>
      <c r="BK785" s="40"/>
      <c r="BL785" s="40"/>
      <c r="BM785" s="40"/>
      <c r="BN785" s="40"/>
      <c r="BO785" s="40"/>
      <c r="BP785" s="40"/>
      <c r="BQ785" s="40"/>
      <c r="BR785" s="40"/>
      <c r="BS785" s="40"/>
      <c r="BT785" s="40"/>
      <c r="BU785" s="40"/>
      <c r="BV785" s="40"/>
      <c r="BW785" s="40"/>
      <c r="BX785" s="40"/>
      <c r="BY785" s="40"/>
      <c r="BZ785" s="40"/>
      <c r="CA785" s="40"/>
      <c r="CB785" s="40"/>
      <c r="CC785" s="40"/>
      <c r="CD785" s="40"/>
      <c r="CE785" s="40"/>
      <c r="CF785" s="40"/>
      <c r="CG785" s="28"/>
      <c r="CH785" s="28"/>
      <c r="CI785" s="41"/>
      <c r="CJ785" s="27"/>
      <c r="CK785" s="27"/>
      <c r="CL785" s="27"/>
      <c r="CM785" s="27"/>
      <c r="CN785" s="27"/>
      <c r="CO785" s="27"/>
      <c r="CP785" s="27"/>
      <c r="CQ785" s="27"/>
      <c r="CR785" s="27"/>
      <c r="CS785" s="27"/>
      <c r="CT785" s="27"/>
      <c r="CU785" s="27"/>
      <c r="CV785" s="27"/>
      <c r="CW785" s="27"/>
      <c r="CX785" s="27"/>
      <c r="CY785" s="27"/>
      <c r="CZ785" s="68"/>
      <c r="DF785" s="42"/>
      <c r="DW785" s="7"/>
      <c r="ED785" s="10">
        <f t="shared" ca="1" si="439"/>
        <v>19</v>
      </c>
    </row>
    <row r="786" spans="1:134" x14ac:dyDescent="0.2">
      <c r="A786" s="79"/>
      <c r="B786" s="28"/>
      <c r="C786" s="41"/>
      <c r="D786" s="40"/>
      <c r="E786" s="41"/>
      <c r="F786" s="40"/>
      <c r="M786" s="151"/>
      <c r="N786" s="151"/>
      <c r="P786" s="153"/>
      <c r="Q786" s="159"/>
      <c r="R786" s="151"/>
      <c r="S786" s="151"/>
      <c r="T786" s="28"/>
      <c r="U786" s="137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  <c r="AQ786" s="40"/>
      <c r="AR786" s="40"/>
      <c r="AS786" s="40"/>
      <c r="AT786" s="40"/>
      <c r="AU786" s="40"/>
      <c r="AV786" s="40"/>
      <c r="AW786" s="40"/>
      <c r="AX786" s="40"/>
      <c r="AY786" s="40"/>
      <c r="AZ786" s="40"/>
      <c r="BA786" s="28"/>
      <c r="BB786" s="28"/>
      <c r="BC786" s="40"/>
      <c r="BD786" s="40"/>
      <c r="BE786" s="40"/>
      <c r="BF786" s="40"/>
      <c r="BG786" s="40"/>
      <c r="BH786" s="40"/>
      <c r="BI786" s="40"/>
      <c r="BJ786" s="40"/>
      <c r="BK786" s="40"/>
      <c r="BL786" s="40"/>
      <c r="BM786" s="40"/>
      <c r="BN786" s="40"/>
      <c r="BO786" s="40"/>
      <c r="BP786" s="40"/>
      <c r="BQ786" s="40"/>
      <c r="BR786" s="40"/>
      <c r="BS786" s="40"/>
      <c r="BT786" s="40"/>
      <c r="BU786" s="40"/>
      <c r="BV786" s="40"/>
      <c r="BW786" s="40"/>
      <c r="BX786" s="40"/>
      <c r="BY786" s="40"/>
      <c r="BZ786" s="40"/>
      <c r="CA786" s="40"/>
      <c r="CB786" s="40"/>
      <c r="CC786" s="40"/>
      <c r="CD786" s="40"/>
      <c r="CE786" s="40"/>
      <c r="CF786" s="40"/>
      <c r="CG786" s="28"/>
      <c r="CH786" s="28"/>
      <c r="CI786" s="41"/>
      <c r="CJ786" s="27"/>
      <c r="CK786" s="27"/>
      <c r="CL786" s="27"/>
      <c r="CM786" s="27"/>
      <c r="CN786" s="27"/>
      <c r="CO786" s="27"/>
      <c r="CP786" s="27"/>
      <c r="CQ786" s="27"/>
      <c r="CR786" s="27"/>
      <c r="CS786" s="27"/>
      <c r="CT786" s="27"/>
      <c r="CU786" s="27"/>
      <c r="CV786" s="27"/>
      <c r="CW786" s="27"/>
      <c r="CX786" s="27"/>
      <c r="CY786" s="27"/>
      <c r="CZ786" s="68"/>
      <c r="DF786" s="42"/>
      <c r="DW786" s="7"/>
      <c r="ED786" s="10">
        <f t="shared" ca="1" si="439"/>
        <v>9</v>
      </c>
    </row>
    <row r="787" spans="1:134" x14ac:dyDescent="0.2">
      <c r="A787" s="79"/>
      <c r="B787" s="28"/>
      <c r="C787" s="41"/>
      <c r="D787" s="40"/>
      <c r="E787" s="41"/>
      <c r="F787" s="40"/>
      <c r="M787" s="151"/>
      <c r="N787" s="151"/>
      <c r="P787" s="153"/>
      <c r="Q787" s="159"/>
      <c r="R787" s="151"/>
      <c r="S787" s="151"/>
      <c r="T787" s="28"/>
      <c r="U787" s="137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  <c r="AQ787" s="40"/>
      <c r="AR787" s="40"/>
      <c r="AS787" s="40"/>
      <c r="AT787" s="40"/>
      <c r="AU787" s="40"/>
      <c r="AV787" s="40"/>
      <c r="AW787" s="40"/>
      <c r="AX787" s="40"/>
      <c r="AY787" s="40"/>
      <c r="AZ787" s="40"/>
      <c r="BA787" s="28"/>
      <c r="BB787" s="28"/>
      <c r="BC787" s="40"/>
      <c r="BD787" s="40"/>
      <c r="BE787" s="40"/>
      <c r="BF787" s="40"/>
      <c r="BG787" s="40"/>
      <c r="BH787" s="40"/>
      <c r="BI787" s="40"/>
      <c r="BJ787" s="40"/>
      <c r="BK787" s="40"/>
      <c r="BL787" s="40"/>
      <c r="BM787" s="40"/>
      <c r="BN787" s="40"/>
      <c r="BO787" s="40"/>
      <c r="BP787" s="40"/>
      <c r="BQ787" s="40"/>
      <c r="BR787" s="40"/>
      <c r="BS787" s="40"/>
      <c r="BT787" s="40"/>
      <c r="BU787" s="40"/>
      <c r="BV787" s="40"/>
      <c r="BW787" s="40"/>
      <c r="BX787" s="40"/>
      <c r="BY787" s="40"/>
      <c r="BZ787" s="40"/>
      <c r="CA787" s="40"/>
      <c r="CB787" s="40"/>
      <c r="CC787" s="40"/>
      <c r="CD787" s="40"/>
      <c r="CE787" s="40"/>
      <c r="CF787" s="40"/>
      <c r="CG787" s="28"/>
      <c r="CH787" s="28"/>
      <c r="CI787" s="41"/>
      <c r="CJ787" s="27"/>
      <c r="CK787" s="27"/>
      <c r="CL787" s="27"/>
      <c r="CM787" s="27"/>
      <c r="CN787" s="27"/>
      <c r="CO787" s="27"/>
      <c r="CP787" s="27"/>
      <c r="CQ787" s="27"/>
      <c r="CR787" s="27"/>
      <c r="CS787" s="27"/>
      <c r="CT787" s="27"/>
      <c r="CU787" s="27"/>
      <c r="CV787" s="27"/>
      <c r="CW787" s="27"/>
      <c r="CX787" s="27"/>
      <c r="CY787" s="27"/>
      <c r="CZ787" s="68"/>
      <c r="DF787" s="42"/>
      <c r="DW787" s="7"/>
      <c r="ED787" s="10">
        <f t="shared" ca="1" si="439"/>
        <v>17</v>
      </c>
    </row>
    <row r="788" spans="1:134" x14ac:dyDescent="0.2">
      <c r="A788" s="79"/>
      <c r="B788" s="28"/>
      <c r="C788" s="41"/>
      <c r="D788" s="40"/>
      <c r="E788" s="41"/>
      <c r="F788" s="40"/>
      <c r="M788" s="151"/>
      <c r="N788" s="151"/>
      <c r="P788" s="153"/>
      <c r="Q788" s="159"/>
      <c r="R788" s="151"/>
      <c r="S788" s="151"/>
      <c r="T788" s="28"/>
      <c r="U788" s="137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  <c r="AQ788" s="40"/>
      <c r="AR788" s="40"/>
      <c r="AS788" s="40"/>
      <c r="AT788" s="40"/>
      <c r="AU788" s="40"/>
      <c r="AV788" s="40"/>
      <c r="AW788" s="40"/>
      <c r="AX788" s="40"/>
      <c r="AY788" s="40"/>
      <c r="AZ788" s="40"/>
      <c r="BA788" s="28"/>
      <c r="BB788" s="28"/>
      <c r="BC788" s="40"/>
      <c r="BD788" s="40"/>
      <c r="BE788" s="40"/>
      <c r="BF788" s="40"/>
      <c r="BG788" s="40"/>
      <c r="BH788" s="40"/>
      <c r="BI788" s="40"/>
      <c r="BJ788" s="40"/>
      <c r="BK788" s="40"/>
      <c r="BL788" s="40"/>
      <c r="BM788" s="40"/>
      <c r="BN788" s="40"/>
      <c r="BO788" s="40"/>
      <c r="BP788" s="40"/>
      <c r="BQ788" s="40"/>
      <c r="BR788" s="40"/>
      <c r="BS788" s="40"/>
      <c r="BT788" s="40"/>
      <c r="BU788" s="40"/>
      <c r="BV788" s="40"/>
      <c r="BW788" s="40"/>
      <c r="BX788" s="40"/>
      <c r="BY788" s="40"/>
      <c r="BZ788" s="40"/>
      <c r="CA788" s="40"/>
      <c r="CB788" s="40"/>
      <c r="CC788" s="40"/>
      <c r="CD788" s="40"/>
      <c r="CE788" s="40"/>
      <c r="CF788" s="40"/>
      <c r="CG788" s="28"/>
      <c r="CH788" s="28"/>
      <c r="CI788" s="41"/>
      <c r="CJ788" s="27"/>
      <c r="CK788" s="27"/>
      <c r="CL788" s="27"/>
      <c r="CM788" s="27"/>
      <c r="CN788" s="27"/>
      <c r="CO788" s="27"/>
      <c r="CP788" s="27"/>
      <c r="CQ788" s="27"/>
      <c r="CR788" s="27"/>
      <c r="CS788" s="27"/>
      <c r="CT788" s="27"/>
      <c r="CU788" s="27"/>
      <c r="CV788" s="27"/>
      <c r="CW788" s="27"/>
      <c r="CX788" s="27"/>
      <c r="CY788" s="27"/>
      <c r="CZ788" s="68"/>
      <c r="DF788" s="42"/>
      <c r="DW788" s="7"/>
      <c r="ED788" s="10">
        <f t="shared" ca="1" si="439"/>
        <v>9</v>
      </c>
    </row>
    <row r="789" spans="1:134" x14ac:dyDescent="0.2">
      <c r="A789" s="79"/>
      <c r="B789" s="28"/>
      <c r="C789" s="41"/>
      <c r="D789" s="40"/>
      <c r="E789" s="41"/>
      <c r="F789" s="40"/>
      <c r="M789" s="151"/>
      <c r="N789" s="151"/>
      <c r="P789" s="153"/>
      <c r="Q789" s="159"/>
      <c r="R789" s="151"/>
      <c r="S789" s="151"/>
      <c r="T789" s="28"/>
      <c r="U789" s="137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40"/>
      <c r="AV789" s="40"/>
      <c r="AW789" s="40"/>
      <c r="AX789" s="40"/>
      <c r="AY789" s="40"/>
      <c r="AZ789" s="40"/>
      <c r="BA789" s="28"/>
      <c r="BB789" s="28"/>
      <c r="BC789" s="40"/>
      <c r="BD789" s="40"/>
      <c r="BE789" s="40"/>
      <c r="BF789" s="40"/>
      <c r="BG789" s="40"/>
      <c r="BH789" s="40"/>
      <c r="BI789" s="40"/>
      <c r="BJ789" s="40"/>
      <c r="BK789" s="40"/>
      <c r="BL789" s="40"/>
      <c r="BM789" s="40"/>
      <c r="BN789" s="40"/>
      <c r="BO789" s="40"/>
      <c r="BP789" s="40"/>
      <c r="BQ789" s="40"/>
      <c r="BR789" s="40"/>
      <c r="BS789" s="40"/>
      <c r="BT789" s="40"/>
      <c r="BU789" s="40"/>
      <c r="BV789" s="40"/>
      <c r="BW789" s="40"/>
      <c r="BX789" s="40"/>
      <c r="BY789" s="40"/>
      <c r="BZ789" s="40"/>
      <c r="CA789" s="40"/>
      <c r="CB789" s="40"/>
      <c r="CC789" s="40"/>
      <c r="CD789" s="40"/>
      <c r="CE789" s="40"/>
      <c r="CF789" s="40"/>
      <c r="CG789" s="28"/>
      <c r="CH789" s="28"/>
      <c r="CI789" s="41"/>
      <c r="CJ789" s="27"/>
      <c r="CK789" s="27"/>
      <c r="CL789" s="27"/>
      <c r="CM789" s="27"/>
      <c r="CN789" s="27"/>
      <c r="CO789" s="27"/>
      <c r="CP789" s="27"/>
      <c r="CQ789" s="27"/>
      <c r="CR789" s="27"/>
      <c r="CS789" s="27"/>
      <c r="CT789" s="27"/>
      <c r="CU789" s="27"/>
      <c r="CV789" s="27"/>
      <c r="CW789" s="27"/>
      <c r="CX789" s="27"/>
      <c r="CY789" s="27"/>
      <c r="CZ789" s="68"/>
      <c r="DF789" s="42"/>
      <c r="DW789" s="7"/>
      <c r="ED789" s="10">
        <f t="shared" ca="1" si="439"/>
        <v>31</v>
      </c>
    </row>
    <row r="790" spans="1:134" x14ac:dyDescent="0.2">
      <c r="A790" s="79"/>
      <c r="B790" s="28"/>
      <c r="C790" s="41"/>
      <c r="D790" s="40"/>
      <c r="E790" s="41"/>
      <c r="F790" s="40"/>
      <c r="M790" s="151"/>
      <c r="N790" s="151"/>
      <c r="P790" s="153"/>
      <c r="Q790" s="159"/>
      <c r="R790" s="151"/>
      <c r="S790" s="151"/>
      <c r="T790" s="28"/>
      <c r="U790" s="137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  <c r="AQ790" s="40"/>
      <c r="AR790" s="40"/>
      <c r="AS790" s="40"/>
      <c r="AT790" s="40"/>
      <c r="AU790" s="40"/>
      <c r="AV790" s="40"/>
      <c r="AW790" s="40"/>
      <c r="AX790" s="40"/>
      <c r="AY790" s="40"/>
      <c r="AZ790" s="40"/>
      <c r="BA790" s="28"/>
      <c r="BB790" s="28"/>
      <c r="BC790" s="40"/>
      <c r="BD790" s="40"/>
      <c r="BE790" s="40"/>
      <c r="BF790" s="40"/>
      <c r="BG790" s="40"/>
      <c r="BH790" s="40"/>
      <c r="BI790" s="40"/>
      <c r="BJ790" s="40"/>
      <c r="BK790" s="40"/>
      <c r="BL790" s="40"/>
      <c r="BM790" s="40"/>
      <c r="BN790" s="40"/>
      <c r="BO790" s="40"/>
      <c r="BP790" s="40"/>
      <c r="BQ790" s="40"/>
      <c r="BR790" s="40"/>
      <c r="BS790" s="40"/>
      <c r="BT790" s="40"/>
      <c r="BU790" s="40"/>
      <c r="BV790" s="40"/>
      <c r="BW790" s="40"/>
      <c r="BX790" s="40"/>
      <c r="BY790" s="40"/>
      <c r="BZ790" s="40"/>
      <c r="CA790" s="40"/>
      <c r="CB790" s="40"/>
      <c r="CC790" s="40"/>
      <c r="CD790" s="40"/>
      <c r="CE790" s="40"/>
      <c r="CF790" s="40"/>
      <c r="CG790" s="28"/>
      <c r="CH790" s="28"/>
      <c r="CI790" s="41"/>
      <c r="CJ790" s="27"/>
      <c r="CK790" s="27"/>
      <c r="CL790" s="27"/>
      <c r="CM790" s="27"/>
      <c r="CN790" s="27"/>
      <c r="CO790" s="27"/>
      <c r="CP790" s="27"/>
      <c r="CQ790" s="27"/>
      <c r="CR790" s="27"/>
      <c r="CS790" s="27"/>
      <c r="CT790" s="27"/>
      <c r="CU790" s="27"/>
      <c r="CV790" s="27"/>
      <c r="CW790" s="27"/>
      <c r="CX790" s="27"/>
      <c r="CY790" s="27"/>
      <c r="CZ790" s="68"/>
      <c r="DF790" s="42"/>
      <c r="DW790" s="7"/>
      <c r="ED790" s="10">
        <f t="shared" ca="1" si="439"/>
        <v>20</v>
      </c>
    </row>
    <row r="791" spans="1:134" x14ac:dyDescent="0.2">
      <c r="A791" s="79"/>
      <c r="B791" s="28"/>
      <c r="C791" s="41"/>
      <c r="D791" s="40"/>
      <c r="E791" s="41"/>
      <c r="F791" s="40"/>
      <c r="M791" s="151"/>
      <c r="N791" s="151"/>
      <c r="P791" s="153"/>
      <c r="Q791" s="159"/>
      <c r="R791" s="151"/>
      <c r="S791" s="151"/>
      <c r="T791" s="28"/>
      <c r="U791" s="137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  <c r="AQ791" s="40"/>
      <c r="AR791" s="40"/>
      <c r="AS791" s="40"/>
      <c r="AT791" s="40"/>
      <c r="AU791" s="40"/>
      <c r="AV791" s="40"/>
      <c r="AW791" s="40"/>
      <c r="AX791" s="40"/>
      <c r="AY791" s="40"/>
      <c r="AZ791" s="40"/>
      <c r="BA791" s="28"/>
      <c r="BB791" s="28"/>
      <c r="BC791" s="40"/>
      <c r="BD791" s="40"/>
      <c r="BE791" s="40"/>
      <c r="BF791" s="40"/>
      <c r="BG791" s="40"/>
      <c r="BH791" s="40"/>
      <c r="BI791" s="40"/>
      <c r="BJ791" s="40"/>
      <c r="BK791" s="40"/>
      <c r="BL791" s="40"/>
      <c r="BM791" s="40"/>
      <c r="BN791" s="40"/>
      <c r="BO791" s="40"/>
      <c r="BP791" s="40"/>
      <c r="BQ791" s="40"/>
      <c r="BR791" s="40"/>
      <c r="BS791" s="40"/>
      <c r="BT791" s="40"/>
      <c r="BU791" s="40"/>
      <c r="BV791" s="40"/>
      <c r="BW791" s="40"/>
      <c r="BX791" s="40"/>
      <c r="BY791" s="40"/>
      <c r="BZ791" s="40"/>
      <c r="CA791" s="40"/>
      <c r="CB791" s="40"/>
      <c r="CC791" s="40"/>
      <c r="CD791" s="40"/>
      <c r="CE791" s="40"/>
      <c r="CF791" s="40"/>
      <c r="CG791" s="28"/>
      <c r="CH791" s="28"/>
      <c r="CI791" s="41"/>
      <c r="CJ791" s="27"/>
      <c r="CK791" s="27"/>
      <c r="CL791" s="27"/>
      <c r="CM791" s="27"/>
      <c r="CN791" s="27"/>
      <c r="CO791" s="27"/>
      <c r="CP791" s="27"/>
      <c r="CQ791" s="27"/>
      <c r="CR791" s="27"/>
      <c r="CS791" s="27"/>
      <c r="CT791" s="27"/>
      <c r="CU791" s="27"/>
      <c r="CV791" s="27"/>
      <c r="CW791" s="27"/>
      <c r="CX791" s="27"/>
      <c r="CY791" s="27"/>
      <c r="CZ791" s="68"/>
      <c r="DF791" s="42"/>
      <c r="DW791" s="7"/>
      <c r="ED791" s="10">
        <f t="shared" ca="1" si="439"/>
        <v>28</v>
      </c>
    </row>
    <row r="792" spans="1:134" x14ac:dyDescent="0.2">
      <c r="A792" s="79"/>
      <c r="B792" s="28"/>
      <c r="C792" s="41"/>
      <c r="D792" s="40"/>
      <c r="E792" s="41"/>
      <c r="F792" s="40"/>
      <c r="M792" s="151"/>
      <c r="N792" s="151"/>
      <c r="P792" s="153"/>
      <c r="Q792" s="159"/>
      <c r="R792" s="151"/>
      <c r="S792" s="151"/>
      <c r="T792" s="28"/>
      <c r="U792" s="137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  <c r="AQ792" s="40"/>
      <c r="AR792" s="40"/>
      <c r="AS792" s="40"/>
      <c r="AT792" s="40"/>
      <c r="AU792" s="40"/>
      <c r="AV792" s="40"/>
      <c r="AW792" s="40"/>
      <c r="AX792" s="40"/>
      <c r="AY792" s="40"/>
      <c r="AZ792" s="40"/>
      <c r="BA792" s="28"/>
      <c r="BB792" s="28"/>
      <c r="BC792" s="40"/>
      <c r="BD792" s="40"/>
      <c r="BE792" s="40"/>
      <c r="BF792" s="40"/>
      <c r="BG792" s="40"/>
      <c r="BH792" s="40"/>
      <c r="BI792" s="40"/>
      <c r="BJ792" s="40"/>
      <c r="BK792" s="40"/>
      <c r="BL792" s="40"/>
      <c r="BM792" s="40"/>
      <c r="BN792" s="40"/>
      <c r="BO792" s="40"/>
      <c r="BP792" s="40"/>
      <c r="BQ792" s="40"/>
      <c r="BR792" s="40"/>
      <c r="BS792" s="40"/>
      <c r="BT792" s="40"/>
      <c r="BU792" s="40"/>
      <c r="BV792" s="40"/>
      <c r="BW792" s="40"/>
      <c r="BX792" s="40"/>
      <c r="BY792" s="40"/>
      <c r="BZ792" s="40"/>
      <c r="CA792" s="40"/>
      <c r="CB792" s="40"/>
      <c r="CC792" s="40"/>
      <c r="CD792" s="40"/>
      <c r="CE792" s="40"/>
      <c r="CF792" s="40"/>
      <c r="CG792" s="28"/>
      <c r="CH792" s="28"/>
      <c r="CI792" s="41"/>
      <c r="CJ792" s="27"/>
      <c r="CK792" s="27"/>
      <c r="CL792" s="27"/>
      <c r="CM792" s="27"/>
      <c r="CN792" s="27"/>
      <c r="CO792" s="27"/>
      <c r="CP792" s="27"/>
      <c r="CQ792" s="27"/>
      <c r="CR792" s="27"/>
      <c r="CS792" s="27"/>
      <c r="CT792" s="27"/>
      <c r="CU792" s="27"/>
      <c r="CV792" s="27"/>
      <c r="CW792" s="27"/>
      <c r="CX792" s="27"/>
      <c r="CY792" s="27"/>
      <c r="CZ792" s="68"/>
      <c r="DF792" s="42"/>
      <c r="DW792" s="7"/>
      <c r="ED792" s="10">
        <f t="shared" ca="1" si="439"/>
        <v>3</v>
      </c>
    </row>
    <row r="793" spans="1:134" x14ac:dyDescent="0.2">
      <c r="A793" s="79"/>
      <c r="B793" s="28"/>
      <c r="C793" s="41"/>
      <c r="D793" s="40"/>
      <c r="E793" s="41"/>
      <c r="F793" s="40"/>
      <c r="M793" s="151"/>
      <c r="N793" s="151"/>
      <c r="P793" s="153"/>
      <c r="Q793" s="159"/>
      <c r="R793" s="151"/>
      <c r="S793" s="151"/>
      <c r="T793" s="28"/>
      <c r="U793" s="137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  <c r="AQ793" s="40"/>
      <c r="AR793" s="40"/>
      <c r="AS793" s="40"/>
      <c r="AT793" s="40"/>
      <c r="AU793" s="40"/>
      <c r="AV793" s="40"/>
      <c r="AW793" s="40"/>
      <c r="AX793" s="40"/>
      <c r="AY793" s="40"/>
      <c r="AZ793" s="40"/>
      <c r="BA793" s="28"/>
      <c r="BB793" s="28"/>
      <c r="BC793" s="40"/>
      <c r="BD793" s="40"/>
      <c r="BE793" s="40"/>
      <c r="BF793" s="40"/>
      <c r="BG793" s="40"/>
      <c r="BH793" s="40"/>
      <c r="BI793" s="41"/>
      <c r="BJ793" s="41"/>
      <c r="BK793" s="41"/>
      <c r="BL793" s="41"/>
      <c r="BM793" s="41"/>
      <c r="BN793" s="41"/>
      <c r="BO793" s="41"/>
      <c r="BP793" s="41"/>
      <c r="BQ793" s="41"/>
      <c r="BR793" s="40"/>
      <c r="BS793" s="40"/>
      <c r="BT793" s="40"/>
      <c r="BU793" s="41"/>
      <c r="BV793" s="41"/>
      <c r="BW793" s="41"/>
      <c r="BX793" s="41"/>
      <c r="BY793" s="41"/>
      <c r="BZ793" s="41"/>
      <c r="CA793" s="41"/>
      <c r="CB793" s="41"/>
      <c r="CC793" s="41"/>
      <c r="CD793" s="41"/>
      <c r="CE793" s="41"/>
      <c r="CF793" s="41"/>
      <c r="CG793" s="28"/>
      <c r="CH793" s="28"/>
      <c r="CI793" s="41"/>
      <c r="CJ793" s="27"/>
      <c r="CK793" s="27"/>
      <c r="CL793" s="27"/>
      <c r="CM793" s="27"/>
      <c r="CN793" s="27"/>
      <c r="CO793" s="27"/>
      <c r="CP793" s="27"/>
      <c r="CQ793" s="27"/>
      <c r="CR793" s="27"/>
      <c r="CS793" s="27"/>
      <c r="CT793" s="27"/>
      <c r="CU793" s="27"/>
      <c r="CV793" s="27"/>
      <c r="CW793" s="27"/>
      <c r="CX793" s="27"/>
      <c r="CY793" s="27"/>
      <c r="CZ793" s="68"/>
      <c r="DF793" s="42"/>
      <c r="DW793" s="7"/>
      <c r="ED793" s="10">
        <f t="shared" ca="1" si="439"/>
        <v>23</v>
      </c>
    </row>
    <row r="794" spans="1:134" x14ac:dyDescent="0.2">
      <c r="A794" s="79"/>
      <c r="B794" s="28"/>
      <c r="C794" s="41"/>
      <c r="D794" s="40"/>
      <c r="E794" s="41"/>
      <c r="F794" s="40"/>
      <c r="M794" s="151"/>
      <c r="N794" s="151"/>
      <c r="P794" s="153"/>
      <c r="Q794" s="159"/>
      <c r="R794" s="151"/>
      <c r="S794" s="151"/>
      <c r="T794" s="28"/>
      <c r="U794" s="137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  <c r="AQ794" s="40"/>
      <c r="AR794" s="40"/>
      <c r="AS794" s="40"/>
      <c r="AT794" s="40"/>
      <c r="AU794" s="40"/>
      <c r="AV794" s="40"/>
      <c r="AW794" s="40"/>
      <c r="AX794" s="40"/>
      <c r="AY794" s="40"/>
      <c r="AZ794" s="40"/>
      <c r="BA794" s="28"/>
      <c r="BB794" s="28"/>
      <c r="BC794" s="40"/>
      <c r="BD794" s="40"/>
      <c r="BE794" s="40"/>
      <c r="BF794" s="40"/>
      <c r="BG794" s="40"/>
      <c r="BH794" s="40"/>
      <c r="BI794" s="41"/>
      <c r="BJ794" s="41"/>
      <c r="BK794" s="41"/>
      <c r="BL794" s="41"/>
      <c r="BM794" s="41"/>
      <c r="BN794" s="41"/>
      <c r="BO794" s="41"/>
      <c r="BP794" s="41"/>
      <c r="BQ794" s="41"/>
      <c r="BR794" s="40"/>
      <c r="BS794" s="40"/>
      <c r="BT794" s="40"/>
      <c r="BU794" s="41"/>
      <c r="BV794" s="41"/>
      <c r="BW794" s="41"/>
      <c r="BX794" s="41"/>
      <c r="BY794" s="41"/>
      <c r="BZ794" s="41"/>
      <c r="CA794" s="41"/>
      <c r="CB794" s="41"/>
      <c r="CC794" s="41"/>
      <c r="CD794" s="41"/>
      <c r="CE794" s="41"/>
      <c r="CF794" s="41"/>
      <c r="CG794" s="28"/>
      <c r="CH794" s="28"/>
      <c r="CI794" s="41"/>
      <c r="CJ794" s="27"/>
      <c r="CK794" s="27"/>
      <c r="CL794" s="27"/>
      <c r="CM794" s="27"/>
      <c r="CN794" s="27"/>
      <c r="CO794" s="27"/>
      <c r="CP794" s="27"/>
      <c r="CQ794" s="27"/>
      <c r="CR794" s="27"/>
      <c r="CS794" s="27"/>
      <c r="CT794" s="27"/>
      <c r="CU794" s="27"/>
      <c r="CV794" s="27"/>
      <c r="CW794" s="27"/>
      <c r="CX794" s="27"/>
      <c r="CY794" s="27"/>
      <c r="CZ794" s="68"/>
      <c r="DF794" s="42"/>
      <c r="DW794" s="7"/>
      <c r="ED794" s="10">
        <f t="shared" ca="1" si="439"/>
        <v>24</v>
      </c>
    </row>
    <row r="795" spans="1:134" x14ac:dyDescent="0.2">
      <c r="A795" s="79"/>
      <c r="B795" s="28"/>
      <c r="C795" s="41"/>
      <c r="D795" s="40"/>
      <c r="E795" s="41"/>
      <c r="F795" s="40"/>
      <c r="M795" s="151"/>
      <c r="N795" s="151"/>
      <c r="P795" s="153"/>
      <c r="Q795" s="159"/>
      <c r="R795" s="151"/>
      <c r="S795" s="151"/>
      <c r="T795" s="28"/>
      <c r="U795" s="137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40"/>
      <c r="AH795" s="40"/>
      <c r="AI795" s="40"/>
      <c r="AJ795" s="40"/>
      <c r="AK795" s="40"/>
      <c r="AL795" s="40"/>
      <c r="AM795" s="40"/>
      <c r="AN795" s="40"/>
      <c r="AO795" s="40"/>
      <c r="AP795" s="40"/>
      <c r="AQ795" s="40"/>
      <c r="AR795" s="40"/>
      <c r="AS795" s="40"/>
      <c r="AT795" s="40"/>
      <c r="AU795" s="40"/>
      <c r="AV795" s="40"/>
      <c r="AW795" s="40"/>
      <c r="AX795" s="40"/>
      <c r="AY795" s="40"/>
      <c r="AZ795" s="40"/>
      <c r="BA795" s="28"/>
      <c r="BB795" s="28"/>
      <c r="BC795" s="40"/>
      <c r="BD795" s="40"/>
      <c r="BE795" s="40"/>
      <c r="BF795" s="40"/>
      <c r="BG795" s="40"/>
      <c r="BH795" s="40"/>
      <c r="BI795" s="41"/>
      <c r="BJ795" s="41"/>
      <c r="BK795" s="41"/>
      <c r="BL795" s="41"/>
      <c r="BM795" s="41"/>
      <c r="BN795" s="41"/>
      <c r="BO795" s="41"/>
      <c r="BP795" s="41"/>
      <c r="BQ795" s="41"/>
      <c r="BR795" s="40"/>
      <c r="BS795" s="40"/>
      <c r="BT795" s="40"/>
      <c r="BU795" s="41"/>
      <c r="BV795" s="41"/>
      <c r="BW795" s="41"/>
      <c r="BX795" s="41"/>
      <c r="BY795" s="41"/>
      <c r="BZ795" s="41"/>
      <c r="CA795" s="41"/>
      <c r="CB795" s="41"/>
      <c r="CC795" s="41"/>
      <c r="CD795" s="41"/>
      <c r="CE795" s="41"/>
      <c r="CF795" s="41"/>
      <c r="CG795" s="28"/>
      <c r="CH795" s="28"/>
      <c r="CI795" s="41"/>
      <c r="CJ795" s="27"/>
      <c r="CK795" s="27"/>
      <c r="CL795" s="27"/>
      <c r="CM795" s="27"/>
      <c r="CN795" s="27"/>
      <c r="CO795" s="27"/>
      <c r="CP795" s="27"/>
      <c r="CQ795" s="27"/>
      <c r="CR795" s="27"/>
      <c r="CS795" s="27"/>
      <c r="CT795" s="27"/>
      <c r="CU795" s="27"/>
      <c r="CV795" s="27"/>
      <c r="CW795" s="27"/>
      <c r="CX795" s="27"/>
      <c r="CY795" s="27"/>
      <c r="CZ795" s="68"/>
      <c r="DF795" s="42"/>
      <c r="DW795" s="7"/>
      <c r="ED795" s="10">
        <f t="shared" ca="1" si="439"/>
        <v>17</v>
      </c>
    </row>
    <row r="796" spans="1:134" x14ac:dyDescent="0.2">
      <c r="A796" s="79"/>
      <c r="B796" s="28"/>
      <c r="C796" s="41"/>
      <c r="D796" s="40"/>
      <c r="E796" s="41"/>
      <c r="F796" s="40"/>
      <c r="M796" s="151"/>
      <c r="N796" s="151"/>
      <c r="P796" s="153"/>
      <c r="Q796" s="159"/>
      <c r="R796" s="151"/>
      <c r="S796" s="151"/>
      <c r="T796" s="28"/>
      <c r="U796" s="137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40"/>
      <c r="AH796" s="40"/>
      <c r="AI796" s="40"/>
      <c r="AJ796" s="40"/>
      <c r="AK796" s="40"/>
      <c r="AL796" s="40"/>
      <c r="AM796" s="40"/>
      <c r="AN796" s="40"/>
      <c r="AO796" s="40"/>
      <c r="AP796" s="40"/>
      <c r="AQ796" s="40"/>
      <c r="AR796" s="40"/>
      <c r="AS796" s="40"/>
      <c r="AT796" s="40"/>
      <c r="AU796" s="40"/>
      <c r="AV796" s="40"/>
      <c r="AW796" s="40"/>
      <c r="AX796" s="40"/>
      <c r="AY796" s="40"/>
      <c r="AZ796" s="40"/>
      <c r="BA796" s="28"/>
      <c r="BB796" s="28"/>
      <c r="BC796" s="40"/>
      <c r="BD796" s="40"/>
      <c r="BE796" s="40"/>
      <c r="BF796" s="40"/>
      <c r="BG796" s="40"/>
      <c r="BH796" s="40"/>
      <c r="BI796" s="41"/>
      <c r="BJ796" s="41"/>
      <c r="BK796" s="41"/>
      <c r="BL796" s="41"/>
      <c r="BM796" s="41"/>
      <c r="BN796" s="41"/>
      <c r="BO796" s="41"/>
      <c r="BP796" s="41"/>
      <c r="BQ796" s="41"/>
      <c r="BR796" s="40"/>
      <c r="BS796" s="40"/>
      <c r="BT796" s="40"/>
      <c r="BU796" s="41"/>
      <c r="BV796" s="41"/>
      <c r="BW796" s="41"/>
      <c r="BX796" s="41"/>
      <c r="BY796" s="41"/>
      <c r="BZ796" s="41"/>
      <c r="CA796" s="41"/>
      <c r="CB796" s="41"/>
      <c r="CC796" s="41"/>
      <c r="CD796" s="41"/>
      <c r="CE796" s="41"/>
      <c r="CF796" s="41"/>
      <c r="CG796" s="28"/>
      <c r="CH796" s="28"/>
      <c r="CI796" s="41"/>
      <c r="CJ796" s="27"/>
      <c r="CK796" s="27"/>
      <c r="CL796" s="27"/>
      <c r="CM796" s="27"/>
      <c r="CN796" s="27"/>
      <c r="CO796" s="27"/>
      <c r="CP796" s="27"/>
      <c r="CQ796" s="27"/>
      <c r="CR796" s="27"/>
      <c r="CS796" s="27"/>
      <c r="CT796" s="27"/>
      <c r="CU796" s="27"/>
      <c r="CV796" s="27"/>
      <c r="CW796" s="27"/>
      <c r="CX796" s="27"/>
      <c r="CY796" s="27"/>
      <c r="CZ796" s="68"/>
      <c r="DF796" s="42"/>
      <c r="DW796" s="7"/>
      <c r="ED796" s="10">
        <f t="shared" ca="1" si="439"/>
        <v>13</v>
      </c>
    </row>
    <row r="797" spans="1:134" x14ac:dyDescent="0.2">
      <c r="A797" s="79"/>
      <c r="B797" s="28"/>
      <c r="C797" s="41"/>
      <c r="D797" s="40"/>
      <c r="E797" s="41"/>
      <c r="F797" s="40"/>
      <c r="M797" s="151"/>
      <c r="N797" s="151"/>
      <c r="P797" s="153"/>
      <c r="Q797" s="159"/>
      <c r="R797" s="151"/>
      <c r="S797" s="151"/>
      <c r="T797" s="28"/>
      <c r="U797" s="137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40"/>
      <c r="AH797" s="40"/>
      <c r="AI797" s="40"/>
      <c r="AJ797" s="40"/>
      <c r="AK797" s="40"/>
      <c r="AL797" s="40"/>
      <c r="AM797" s="40"/>
      <c r="AN797" s="40"/>
      <c r="AO797" s="40"/>
      <c r="AP797" s="40"/>
      <c r="AQ797" s="40"/>
      <c r="AR797" s="40"/>
      <c r="AS797" s="40"/>
      <c r="AT797" s="40"/>
      <c r="AU797" s="40"/>
      <c r="AV797" s="40"/>
      <c r="AW797" s="40"/>
      <c r="AX797" s="40"/>
      <c r="AY797" s="40"/>
      <c r="AZ797" s="40"/>
      <c r="BA797" s="28"/>
      <c r="BB797" s="28"/>
      <c r="BC797" s="40"/>
      <c r="BD797" s="40"/>
      <c r="BE797" s="40"/>
      <c r="BF797" s="40"/>
      <c r="BG797" s="40"/>
      <c r="BH797" s="40"/>
      <c r="BI797" s="41"/>
      <c r="BJ797" s="41"/>
      <c r="BK797" s="41"/>
      <c r="BL797" s="41"/>
      <c r="BM797" s="41"/>
      <c r="BN797" s="41"/>
      <c r="BO797" s="41"/>
      <c r="BP797" s="41"/>
      <c r="BQ797" s="41"/>
      <c r="BR797" s="40"/>
      <c r="BS797" s="40"/>
      <c r="BT797" s="40"/>
      <c r="BU797" s="41"/>
      <c r="BV797" s="41"/>
      <c r="BW797" s="41"/>
      <c r="BX797" s="41"/>
      <c r="BY797" s="41"/>
      <c r="BZ797" s="41"/>
      <c r="CA797" s="41"/>
      <c r="CB797" s="41"/>
      <c r="CC797" s="41"/>
      <c r="CD797" s="41"/>
      <c r="CE797" s="41"/>
      <c r="CF797" s="41"/>
      <c r="CG797" s="28"/>
      <c r="CH797" s="28"/>
      <c r="CI797" s="41"/>
      <c r="CJ797" s="27"/>
      <c r="CK797" s="27"/>
      <c r="CL797" s="27"/>
      <c r="CM797" s="27"/>
      <c r="CN797" s="27"/>
      <c r="CO797" s="27"/>
      <c r="CP797" s="27"/>
      <c r="CQ797" s="27"/>
      <c r="CR797" s="27"/>
      <c r="CS797" s="27"/>
      <c r="CT797" s="27"/>
      <c r="CU797" s="27"/>
      <c r="CV797" s="27"/>
      <c r="CW797" s="27"/>
      <c r="CX797" s="27"/>
      <c r="CY797" s="27"/>
      <c r="CZ797" s="68"/>
      <c r="DF797" s="42"/>
      <c r="DW797" s="7"/>
      <c r="ED797" s="10">
        <f t="shared" ca="1" si="439"/>
        <v>20</v>
      </c>
    </row>
    <row r="798" spans="1:134" x14ac:dyDescent="0.2">
      <c r="A798" s="79"/>
      <c r="B798" s="28"/>
      <c r="C798" s="41"/>
      <c r="D798" s="40"/>
      <c r="E798" s="41"/>
      <c r="F798" s="40"/>
      <c r="M798" s="151"/>
      <c r="N798" s="151"/>
      <c r="P798" s="153"/>
      <c r="Q798" s="159"/>
      <c r="R798" s="151"/>
      <c r="S798" s="151"/>
      <c r="T798" s="28"/>
      <c r="U798" s="137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40"/>
      <c r="AH798" s="40"/>
      <c r="AI798" s="40"/>
      <c r="AJ798" s="40"/>
      <c r="AK798" s="40"/>
      <c r="AL798" s="40"/>
      <c r="AM798" s="40"/>
      <c r="AN798" s="40"/>
      <c r="AO798" s="40"/>
      <c r="AP798" s="40"/>
      <c r="AQ798" s="40"/>
      <c r="AR798" s="40"/>
      <c r="AS798" s="40"/>
      <c r="AT798" s="40"/>
      <c r="AU798" s="40"/>
      <c r="AV798" s="40"/>
      <c r="AW798" s="40"/>
      <c r="AX798" s="40"/>
      <c r="AY798" s="40"/>
      <c r="AZ798" s="40"/>
      <c r="BA798" s="28"/>
      <c r="BB798" s="28"/>
      <c r="BC798" s="40"/>
      <c r="BD798" s="40"/>
      <c r="BE798" s="40"/>
      <c r="BF798" s="40"/>
      <c r="BG798" s="40"/>
      <c r="BH798" s="40"/>
      <c r="BI798" s="40"/>
      <c r="BJ798" s="40"/>
      <c r="BK798" s="40"/>
      <c r="BL798" s="40"/>
      <c r="BM798" s="40"/>
      <c r="BN798" s="40"/>
      <c r="BO798" s="40"/>
      <c r="BP798" s="40"/>
      <c r="BQ798" s="40"/>
      <c r="BR798" s="40"/>
      <c r="BS798" s="40"/>
      <c r="BT798" s="40"/>
      <c r="BU798" s="40"/>
      <c r="BV798" s="40"/>
      <c r="BW798" s="40"/>
      <c r="BX798" s="40"/>
      <c r="BY798" s="40"/>
      <c r="BZ798" s="40"/>
      <c r="CA798" s="40"/>
      <c r="CB798" s="40"/>
      <c r="CC798" s="40"/>
      <c r="CD798" s="40"/>
      <c r="CE798" s="40"/>
      <c r="CF798" s="40"/>
      <c r="CG798" s="28"/>
      <c r="CH798" s="28"/>
      <c r="CI798" s="41"/>
      <c r="CJ798" s="27"/>
      <c r="CK798" s="27"/>
      <c r="CL798" s="27"/>
      <c r="CM798" s="27"/>
      <c r="CN798" s="27"/>
      <c r="CO798" s="27"/>
      <c r="CP798" s="27"/>
      <c r="CQ798" s="27"/>
      <c r="CR798" s="27"/>
      <c r="CS798" s="27"/>
      <c r="CT798" s="27"/>
      <c r="CU798" s="27"/>
      <c r="CV798" s="27"/>
      <c r="CW798" s="27"/>
      <c r="CX798" s="27"/>
      <c r="CY798" s="27"/>
      <c r="CZ798" s="68"/>
      <c r="DF798" s="42"/>
      <c r="DW798" s="7"/>
      <c r="ED798" s="10">
        <f t="shared" ca="1" si="439"/>
        <v>7</v>
      </c>
    </row>
    <row r="799" spans="1:134" x14ac:dyDescent="0.2">
      <c r="A799" s="79"/>
      <c r="B799" s="28"/>
      <c r="C799" s="41"/>
      <c r="D799" s="40"/>
      <c r="E799" s="41"/>
      <c r="F799" s="40"/>
      <c r="M799" s="151"/>
      <c r="N799" s="151"/>
      <c r="P799" s="153"/>
      <c r="Q799" s="159"/>
      <c r="R799" s="151"/>
      <c r="S799" s="151"/>
      <c r="T799" s="28"/>
      <c r="U799" s="137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40"/>
      <c r="AH799" s="40"/>
      <c r="AI799" s="40"/>
      <c r="AJ799" s="40"/>
      <c r="AK799" s="40"/>
      <c r="AL799" s="40"/>
      <c r="AM799" s="40"/>
      <c r="AN799" s="40"/>
      <c r="AO799" s="40"/>
      <c r="AP799" s="40"/>
      <c r="AQ799" s="40"/>
      <c r="AR799" s="40"/>
      <c r="AS799" s="40"/>
      <c r="AT799" s="40"/>
      <c r="AU799" s="40"/>
      <c r="AV799" s="40"/>
      <c r="AW799" s="40"/>
      <c r="AX799" s="40"/>
      <c r="AY799" s="40"/>
      <c r="AZ799" s="40"/>
      <c r="BA799" s="28"/>
      <c r="BB799" s="28"/>
      <c r="BC799" s="40"/>
      <c r="BD799" s="40"/>
      <c r="BE799" s="40"/>
      <c r="BF799" s="40"/>
      <c r="BG799" s="40"/>
      <c r="BH799" s="40"/>
      <c r="BI799" s="40"/>
      <c r="BJ799" s="40"/>
      <c r="BK799" s="40"/>
      <c r="BL799" s="40"/>
      <c r="BM799" s="40"/>
      <c r="BN799" s="40"/>
      <c r="BO799" s="40"/>
      <c r="BP799" s="40"/>
      <c r="BQ799" s="40"/>
      <c r="BR799" s="40"/>
      <c r="BS799" s="40"/>
      <c r="BT799" s="40"/>
      <c r="BU799" s="40"/>
      <c r="BV799" s="40"/>
      <c r="BW799" s="40"/>
      <c r="BX799" s="40"/>
      <c r="BY799" s="40"/>
      <c r="BZ799" s="40"/>
      <c r="CA799" s="40"/>
      <c r="CB799" s="40"/>
      <c r="CC799" s="40"/>
      <c r="CD799" s="40"/>
      <c r="CE799" s="40"/>
      <c r="CF799" s="40"/>
      <c r="CG799" s="28"/>
      <c r="CH799" s="28"/>
      <c r="CI799" s="41"/>
      <c r="CJ799" s="27"/>
      <c r="CK799" s="27"/>
      <c r="CL799" s="27"/>
      <c r="CM799" s="27"/>
      <c r="CN799" s="27"/>
      <c r="CO799" s="27"/>
      <c r="CP799" s="27"/>
      <c r="CQ799" s="27"/>
      <c r="CR799" s="27"/>
      <c r="CS799" s="27"/>
      <c r="CT799" s="27"/>
      <c r="CU799" s="27"/>
      <c r="CV799" s="27"/>
      <c r="CW799" s="27"/>
      <c r="CX799" s="27"/>
      <c r="CY799" s="27"/>
      <c r="CZ799" s="68"/>
      <c r="DF799" s="42"/>
      <c r="DW799" s="7"/>
      <c r="ED799" s="10">
        <f t="shared" ca="1" si="439"/>
        <v>25</v>
      </c>
    </row>
    <row r="800" spans="1:134" x14ac:dyDescent="0.2">
      <c r="A800" s="79"/>
      <c r="B800" s="28"/>
      <c r="C800" s="41"/>
      <c r="D800" s="40"/>
      <c r="E800" s="41"/>
      <c r="F800" s="40"/>
      <c r="M800" s="151"/>
      <c r="N800" s="151"/>
      <c r="P800" s="153"/>
      <c r="Q800" s="159"/>
      <c r="R800" s="151"/>
      <c r="S800" s="151"/>
      <c r="T800" s="28"/>
      <c r="U800" s="137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40"/>
      <c r="AH800" s="40"/>
      <c r="AI800" s="40"/>
      <c r="AJ800" s="40"/>
      <c r="AK800" s="40"/>
      <c r="AL800" s="40"/>
      <c r="AM800" s="40"/>
      <c r="AN800" s="40"/>
      <c r="AO800" s="40"/>
      <c r="AP800" s="40"/>
      <c r="AQ800" s="40"/>
      <c r="AR800" s="40"/>
      <c r="AS800" s="40"/>
      <c r="AT800" s="40"/>
      <c r="AU800" s="40"/>
      <c r="AV800" s="40"/>
      <c r="AW800" s="40"/>
      <c r="AX800" s="40"/>
      <c r="AY800" s="40"/>
      <c r="AZ800" s="40"/>
      <c r="BA800" s="28"/>
      <c r="BB800" s="28"/>
      <c r="BC800" s="40"/>
      <c r="BD800" s="40"/>
      <c r="BE800" s="40"/>
      <c r="BF800" s="40"/>
      <c r="BG800" s="40"/>
      <c r="BH800" s="40"/>
      <c r="BI800" s="40"/>
      <c r="BJ800" s="40"/>
      <c r="BK800" s="40"/>
      <c r="BL800" s="40"/>
      <c r="BM800" s="40"/>
      <c r="BN800" s="40"/>
      <c r="BO800" s="40"/>
      <c r="BP800" s="40"/>
      <c r="BQ800" s="40"/>
      <c r="BR800" s="40"/>
      <c r="BS800" s="40"/>
      <c r="BT800" s="40"/>
      <c r="BU800" s="40"/>
      <c r="BV800" s="40"/>
      <c r="BW800" s="40"/>
      <c r="BX800" s="40"/>
      <c r="BY800" s="40"/>
      <c r="BZ800" s="40"/>
      <c r="CA800" s="40"/>
      <c r="CB800" s="40"/>
      <c r="CC800" s="40"/>
      <c r="CD800" s="40"/>
      <c r="CE800" s="40"/>
      <c r="CF800" s="40"/>
      <c r="CG800" s="28"/>
      <c r="CH800" s="28"/>
      <c r="CI800" s="41"/>
      <c r="CJ800" s="27"/>
      <c r="CK800" s="27"/>
      <c r="CL800" s="27"/>
      <c r="CM800" s="27"/>
      <c r="CN800" s="27"/>
      <c r="CO800" s="27"/>
      <c r="CP800" s="27"/>
      <c r="CQ800" s="27"/>
      <c r="CR800" s="27"/>
      <c r="CS800" s="27"/>
      <c r="CT800" s="27"/>
      <c r="CU800" s="27"/>
      <c r="CV800" s="27"/>
      <c r="CW800" s="27"/>
      <c r="CX800" s="27"/>
      <c r="CY800" s="27"/>
      <c r="CZ800" s="68"/>
      <c r="DF800" s="42"/>
      <c r="DW800" s="7"/>
      <c r="ED800" s="10">
        <f t="shared" ca="1" si="439"/>
        <v>30</v>
      </c>
    </row>
    <row r="801" spans="1:134" x14ac:dyDescent="0.2">
      <c r="A801" s="79"/>
      <c r="B801" s="28"/>
      <c r="C801" s="41"/>
      <c r="D801" s="40"/>
      <c r="E801" s="41"/>
      <c r="F801" s="40"/>
      <c r="M801" s="151"/>
      <c r="N801" s="151"/>
      <c r="P801" s="153"/>
      <c r="Q801" s="159"/>
      <c r="R801" s="151"/>
      <c r="S801" s="151"/>
      <c r="T801" s="28"/>
      <c r="U801" s="137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40"/>
      <c r="AH801" s="40"/>
      <c r="AI801" s="40"/>
      <c r="AJ801" s="40"/>
      <c r="AK801" s="40"/>
      <c r="AL801" s="40"/>
      <c r="AM801" s="40"/>
      <c r="AN801" s="40"/>
      <c r="AO801" s="40"/>
      <c r="AP801" s="40"/>
      <c r="AQ801" s="40"/>
      <c r="AR801" s="40"/>
      <c r="AS801" s="40"/>
      <c r="AT801" s="40"/>
      <c r="AU801" s="40"/>
      <c r="AV801" s="40"/>
      <c r="AW801" s="40"/>
      <c r="AX801" s="40"/>
      <c r="AY801" s="40"/>
      <c r="AZ801" s="40"/>
      <c r="BA801" s="28"/>
      <c r="BB801" s="28"/>
      <c r="BC801" s="40"/>
      <c r="BD801" s="40"/>
      <c r="BE801" s="40"/>
      <c r="BF801" s="40"/>
      <c r="BG801" s="40"/>
      <c r="BH801" s="40"/>
      <c r="BI801" s="40"/>
      <c r="BJ801" s="40"/>
      <c r="BK801" s="40"/>
      <c r="BL801" s="40"/>
      <c r="BM801" s="40"/>
      <c r="BN801" s="40"/>
      <c r="BO801" s="40"/>
      <c r="BP801" s="40"/>
      <c r="BQ801" s="40"/>
      <c r="BR801" s="40"/>
      <c r="BS801" s="40"/>
      <c r="BT801" s="40"/>
      <c r="BU801" s="40"/>
      <c r="BV801" s="40"/>
      <c r="BW801" s="40"/>
      <c r="BX801" s="40"/>
      <c r="BY801" s="40"/>
      <c r="BZ801" s="40"/>
      <c r="CA801" s="40"/>
      <c r="CB801" s="40"/>
      <c r="CC801" s="40"/>
      <c r="CD801" s="40"/>
      <c r="CE801" s="40"/>
      <c r="CF801" s="40"/>
      <c r="CG801" s="28"/>
      <c r="CH801" s="28"/>
      <c r="CI801" s="41"/>
      <c r="CJ801" s="27"/>
      <c r="CK801" s="27"/>
      <c r="CL801" s="27"/>
      <c r="CM801" s="27"/>
      <c r="CN801" s="27"/>
      <c r="CO801" s="27"/>
      <c r="CP801" s="27"/>
      <c r="CQ801" s="27"/>
      <c r="CR801" s="27"/>
      <c r="CS801" s="27"/>
      <c r="CT801" s="27"/>
      <c r="CU801" s="27"/>
      <c r="CV801" s="27"/>
      <c r="CW801" s="27"/>
      <c r="CX801" s="27"/>
      <c r="CY801" s="27"/>
      <c r="CZ801" s="68"/>
      <c r="DF801" s="42"/>
      <c r="DW801" s="7"/>
      <c r="ED801" s="10">
        <f t="shared" ca="1" si="439"/>
        <v>0</v>
      </c>
    </row>
    <row r="802" spans="1:134" x14ac:dyDescent="0.2">
      <c r="A802" s="79"/>
      <c r="B802" s="28"/>
      <c r="C802" s="41"/>
      <c r="D802" s="40"/>
      <c r="E802" s="41"/>
      <c r="F802" s="40"/>
      <c r="M802" s="151"/>
      <c r="N802" s="151"/>
      <c r="P802" s="153"/>
      <c r="Q802" s="159"/>
      <c r="R802" s="151"/>
      <c r="S802" s="151"/>
      <c r="T802" s="28"/>
      <c r="U802" s="137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40"/>
      <c r="AV802" s="40"/>
      <c r="AW802" s="40"/>
      <c r="AX802" s="40"/>
      <c r="AY802" s="40"/>
      <c r="AZ802" s="40"/>
      <c r="BA802" s="28"/>
      <c r="BB802" s="28"/>
      <c r="BC802" s="40"/>
      <c r="BD802" s="40"/>
      <c r="BE802" s="40"/>
      <c r="BF802" s="40"/>
      <c r="BG802" s="40"/>
      <c r="BH802" s="40"/>
      <c r="BI802" s="40"/>
      <c r="BJ802" s="40"/>
      <c r="BK802" s="40"/>
      <c r="BL802" s="40"/>
      <c r="BM802" s="40"/>
      <c r="BN802" s="40"/>
      <c r="BO802" s="40"/>
      <c r="BP802" s="40"/>
      <c r="BQ802" s="40"/>
      <c r="BR802" s="40"/>
      <c r="BS802" s="40"/>
      <c r="BT802" s="40"/>
      <c r="BU802" s="40"/>
      <c r="BV802" s="40"/>
      <c r="BW802" s="40"/>
      <c r="BX802" s="40"/>
      <c r="BY802" s="40"/>
      <c r="BZ802" s="40"/>
      <c r="CA802" s="40"/>
      <c r="CB802" s="40"/>
      <c r="CC802" s="40"/>
      <c r="CD802" s="40"/>
      <c r="CE802" s="40"/>
      <c r="CF802" s="40"/>
      <c r="CG802" s="28"/>
      <c r="CH802" s="28"/>
      <c r="CI802" s="41"/>
      <c r="CJ802" s="27"/>
      <c r="CK802" s="27"/>
      <c r="CL802" s="27"/>
      <c r="CM802" s="27"/>
      <c r="CN802" s="27"/>
      <c r="CO802" s="27"/>
      <c r="CP802" s="27"/>
      <c r="CQ802" s="27"/>
      <c r="CR802" s="27"/>
      <c r="CS802" s="27"/>
      <c r="CT802" s="27"/>
      <c r="CU802" s="27"/>
      <c r="CV802" s="27"/>
      <c r="CW802" s="27"/>
      <c r="CX802" s="27"/>
      <c r="CY802" s="27"/>
      <c r="CZ802" s="68"/>
      <c r="DF802" s="42"/>
      <c r="DW802" s="7"/>
      <c r="ED802" s="10">
        <f t="shared" ca="1" si="439"/>
        <v>17</v>
      </c>
    </row>
    <row r="803" spans="1:134" x14ac:dyDescent="0.2">
      <c r="A803" s="79"/>
      <c r="B803" s="28"/>
      <c r="C803" s="41"/>
      <c r="D803" s="40"/>
      <c r="E803" s="41"/>
      <c r="F803" s="40"/>
      <c r="M803" s="151"/>
      <c r="N803" s="151"/>
      <c r="P803" s="153"/>
      <c r="Q803" s="159"/>
      <c r="R803" s="151"/>
      <c r="S803" s="151"/>
      <c r="T803" s="28"/>
      <c r="U803" s="137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40"/>
      <c r="AH803" s="40"/>
      <c r="AI803" s="40"/>
      <c r="AJ803" s="40"/>
      <c r="AK803" s="40"/>
      <c r="AL803" s="40"/>
      <c r="AM803" s="40"/>
      <c r="AN803" s="40"/>
      <c r="AO803" s="40"/>
      <c r="AP803" s="40"/>
      <c r="AQ803" s="40"/>
      <c r="AR803" s="40"/>
      <c r="AS803" s="40"/>
      <c r="AT803" s="40"/>
      <c r="AU803" s="40"/>
      <c r="AV803" s="40"/>
      <c r="AW803" s="40"/>
      <c r="AX803" s="40"/>
      <c r="AY803" s="40"/>
      <c r="AZ803" s="40"/>
      <c r="BA803" s="28"/>
      <c r="BB803" s="28"/>
      <c r="BC803" s="40"/>
      <c r="BD803" s="40"/>
      <c r="BE803" s="40"/>
      <c r="BF803" s="40"/>
      <c r="BG803" s="40"/>
      <c r="BH803" s="40"/>
      <c r="BI803" s="40"/>
      <c r="BJ803" s="40"/>
      <c r="BK803" s="40"/>
      <c r="BL803" s="40"/>
      <c r="BM803" s="40"/>
      <c r="BN803" s="40"/>
      <c r="BO803" s="40"/>
      <c r="BP803" s="40"/>
      <c r="BQ803" s="40"/>
      <c r="BR803" s="40"/>
      <c r="BS803" s="40"/>
      <c r="BT803" s="40"/>
      <c r="BU803" s="40"/>
      <c r="BV803" s="40"/>
      <c r="BW803" s="40"/>
      <c r="BX803" s="40"/>
      <c r="BY803" s="40"/>
      <c r="BZ803" s="40"/>
      <c r="CA803" s="40"/>
      <c r="CB803" s="40"/>
      <c r="CC803" s="40"/>
      <c r="CD803" s="40"/>
      <c r="CE803" s="40"/>
      <c r="CF803" s="40"/>
      <c r="CG803" s="28"/>
      <c r="CH803" s="28"/>
      <c r="CI803" s="41"/>
      <c r="CJ803" s="27"/>
      <c r="CK803" s="27"/>
      <c r="CL803" s="27"/>
      <c r="CM803" s="27"/>
      <c r="CN803" s="27"/>
      <c r="CO803" s="27"/>
      <c r="CP803" s="27"/>
      <c r="CQ803" s="27"/>
      <c r="CR803" s="27"/>
      <c r="CS803" s="27"/>
      <c r="CT803" s="27"/>
      <c r="CU803" s="27"/>
      <c r="CV803" s="27"/>
      <c r="CW803" s="27"/>
      <c r="CX803" s="27"/>
      <c r="CY803" s="27"/>
      <c r="CZ803" s="68"/>
      <c r="DF803" s="42"/>
      <c r="DW803" s="7"/>
      <c r="ED803" s="10">
        <f t="shared" ca="1" si="439"/>
        <v>27</v>
      </c>
    </row>
    <row r="804" spans="1:134" x14ac:dyDescent="0.2">
      <c r="A804" s="79"/>
      <c r="B804" s="28"/>
      <c r="C804" s="41"/>
      <c r="D804" s="40"/>
      <c r="E804" s="41"/>
      <c r="F804" s="40"/>
      <c r="M804" s="151"/>
      <c r="N804" s="151"/>
      <c r="P804" s="153"/>
      <c r="Q804" s="159"/>
      <c r="R804" s="151"/>
      <c r="S804" s="151"/>
      <c r="T804" s="28"/>
      <c r="U804" s="137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40"/>
      <c r="AH804" s="40"/>
      <c r="AI804" s="40"/>
      <c r="AJ804" s="40"/>
      <c r="AK804" s="40"/>
      <c r="AL804" s="40"/>
      <c r="AM804" s="40"/>
      <c r="AN804" s="40"/>
      <c r="AO804" s="40"/>
      <c r="AP804" s="40"/>
      <c r="AQ804" s="40"/>
      <c r="AR804" s="40"/>
      <c r="AS804" s="40"/>
      <c r="AT804" s="40"/>
      <c r="AU804" s="40"/>
      <c r="AV804" s="40"/>
      <c r="AW804" s="40"/>
      <c r="AX804" s="40"/>
      <c r="AY804" s="40"/>
      <c r="AZ804" s="40"/>
      <c r="BA804" s="28"/>
      <c r="BB804" s="28"/>
      <c r="BC804" s="40"/>
      <c r="BD804" s="40"/>
      <c r="BE804" s="40"/>
      <c r="BF804" s="40"/>
      <c r="BG804" s="40"/>
      <c r="BH804" s="40"/>
      <c r="BI804" s="40"/>
      <c r="BJ804" s="40"/>
      <c r="BK804" s="40"/>
      <c r="BL804" s="40"/>
      <c r="BM804" s="40"/>
      <c r="BN804" s="40"/>
      <c r="BO804" s="40"/>
      <c r="BP804" s="40"/>
      <c r="BQ804" s="40"/>
      <c r="BR804" s="40"/>
      <c r="BS804" s="40"/>
      <c r="BT804" s="40"/>
      <c r="BU804" s="40"/>
      <c r="BV804" s="40"/>
      <c r="BW804" s="40"/>
      <c r="BX804" s="40"/>
      <c r="BY804" s="40"/>
      <c r="BZ804" s="40"/>
      <c r="CA804" s="40"/>
      <c r="CB804" s="40"/>
      <c r="CC804" s="40"/>
      <c r="CD804" s="40"/>
      <c r="CE804" s="40"/>
      <c r="CF804" s="40"/>
      <c r="CG804" s="28"/>
      <c r="CH804" s="28"/>
      <c r="CI804" s="41"/>
      <c r="CJ804" s="27"/>
      <c r="CK804" s="27"/>
      <c r="CL804" s="27"/>
      <c r="CM804" s="27"/>
      <c r="CN804" s="27"/>
      <c r="CO804" s="27"/>
      <c r="CP804" s="27"/>
      <c r="CQ804" s="27"/>
      <c r="CR804" s="27"/>
      <c r="CS804" s="27"/>
      <c r="CT804" s="27"/>
      <c r="CU804" s="27"/>
      <c r="CV804" s="27"/>
      <c r="CW804" s="27"/>
      <c r="CX804" s="27"/>
      <c r="CY804" s="27"/>
      <c r="CZ804" s="68"/>
      <c r="DF804" s="42"/>
      <c r="DW804" s="7"/>
      <c r="ED804" s="10">
        <f t="shared" ca="1" si="439"/>
        <v>8</v>
      </c>
    </row>
    <row r="805" spans="1:134" x14ac:dyDescent="0.2">
      <c r="A805" s="79"/>
      <c r="B805" s="28"/>
      <c r="C805" s="41"/>
      <c r="D805" s="40"/>
      <c r="E805" s="41"/>
      <c r="F805" s="40"/>
      <c r="M805" s="151"/>
      <c r="N805" s="151"/>
      <c r="P805" s="153"/>
      <c r="Q805" s="159"/>
      <c r="R805" s="151"/>
      <c r="S805" s="151"/>
      <c r="T805" s="28"/>
      <c r="U805" s="137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40"/>
      <c r="AH805" s="40"/>
      <c r="AI805" s="40"/>
      <c r="AJ805" s="40"/>
      <c r="AK805" s="40"/>
      <c r="AL805" s="40"/>
      <c r="AM805" s="40"/>
      <c r="AN805" s="40"/>
      <c r="AO805" s="40"/>
      <c r="AP805" s="40"/>
      <c r="AQ805" s="40"/>
      <c r="AR805" s="40"/>
      <c r="AS805" s="40"/>
      <c r="AT805" s="40"/>
      <c r="AU805" s="40"/>
      <c r="AV805" s="40"/>
      <c r="AW805" s="40"/>
      <c r="AX805" s="40"/>
      <c r="AY805" s="40"/>
      <c r="AZ805" s="40"/>
      <c r="BA805" s="28"/>
      <c r="BB805" s="28"/>
      <c r="BC805" s="40"/>
      <c r="BD805" s="40"/>
      <c r="BE805" s="40"/>
      <c r="BF805" s="40"/>
      <c r="BG805" s="40"/>
      <c r="BH805" s="40"/>
      <c r="BI805" s="40"/>
      <c r="BJ805" s="40"/>
      <c r="BK805" s="40"/>
      <c r="BL805" s="40"/>
      <c r="BM805" s="40"/>
      <c r="BN805" s="40"/>
      <c r="BO805" s="40"/>
      <c r="BP805" s="40"/>
      <c r="BQ805" s="40"/>
      <c r="BR805" s="40"/>
      <c r="BS805" s="40"/>
      <c r="BT805" s="40"/>
      <c r="BU805" s="40"/>
      <c r="BV805" s="40"/>
      <c r="BW805" s="40"/>
      <c r="BX805" s="40"/>
      <c r="BY805" s="40"/>
      <c r="BZ805" s="40"/>
      <c r="CA805" s="40"/>
      <c r="CB805" s="40"/>
      <c r="CC805" s="40"/>
      <c r="CD805" s="40"/>
      <c r="CE805" s="40"/>
      <c r="CF805" s="40"/>
      <c r="CG805" s="28"/>
      <c r="CH805" s="28"/>
      <c r="CI805" s="41"/>
      <c r="CJ805" s="27"/>
      <c r="CK805" s="27"/>
      <c r="CL805" s="27"/>
      <c r="CM805" s="27"/>
      <c r="CN805" s="27"/>
      <c r="CO805" s="27"/>
      <c r="CP805" s="27"/>
      <c r="CQ805" s="27"/>
      <c r="CR805" s="27"/>
      <c r="CS805" s="27"/>
      <c r="CT805" s="27"/>
      <c r="CU805" s="27"/>
      <c r="CV805" s="27"/>
      <c r="CW805" s="27"/>
      <c r="CX805" s="27"/>
      <c r="CY805" s="27"/>
      <c r="CZ805" s="68"/>
      <c r="DF805" s="42"/>
      <c r="DW805" s="7"/>
      <c r="ED805" s="10">
        <f t="shared" ca="1" si="439"/>
        <v>2</v>
      </c>
    </row>
    <row r="806" spans="1:134" x14ac:dyDescent="0.2">
      <c r="A806" s="79"/>
      <c r="B806" s="28"/>
      <c r="C806" s="41"/>
      <c r="D806" s="40"/>
      <c r="E806" s="41"/>
      <c r="F806" s="40"/>
      <c r="M806" s="151"/>
      <c r="N806" s="151"/>
      <c r="P806" s="153"/>
      <c r="Q806" s="159"/>
      <c r="R806" s="151"/>
      <c r="S806" s="151"/>
      <c r="T806" s="28"/>
      <c r="U806" s="137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40"/>
      <c r="AH806" s="40"/>
      <c r="AI806" s="40"/>
      <c r="AJ806" s="40"/>
      <c r="AK806" s="40"/>
      <c r="AL806" s="40"/>
      <c r="AM806" s="40"/>
      <c r="AN806" s="40"/>
      <c r="AO806" s="40"/>
      <c r="AP806" s="40"/>
      <c r="AQ806" s="40"/>
      <c r="AR806" s="40"/>
      <c r="AS806" s="40"/>
      <c r="AT806" s="40"/>
      <c r="AU806" s="40"/>
      <c r="AV806" s="40"/>
      <c r="AW806" s="40"/>
      <c r="AX806" s="40"/>
      <c r="AY806" s="40"/>
      <c r="AZ806" s="40"/>
      <c r="BA806" s="28"/>
      <c r="BB806" s="28"/>
      <c r="BC806" s="40"/>
      <c r="BD806" s="40"/>
      <c r="BE806" s="40"/>
      <c r="BF806" s="40"/>
      <c r="BG806" s="40"/>
      <c r="BH806" s="40"/>
      <c r="BI806" s="40"/>
      <c r="BJ806" s="40"/>
      <c r="BK806" s="40"/>
      <c r="BL806" s="40"/>
      <c r="BM806" s="40"/>
      <c r="BN806" s="40"/>
      <c r="BO806" s="40"/>
      <c r="BP806" s="40"/>
      <c r="BQ806" s="40"/>
      <c r="BR806" s="40"/>
      <c r="BS806" s="40"/>
      <c r="BT806" s="40"/>
      <c r="BU806" s="40"/>
      <c r="BV806" s="40"/>
      <c r="BW806" s="40"/>
      <c r="BX806" s="40"/>
      <c r="BY806" s="40"/>
      <c r="BZ806" s="40"/>
      <c r="CA806" s="40"/>
      <c r="CB806" s="40"/>
      <c r="CC806" s="40"/>
      <c r="CD806" s="40"/>
      <c r="CE806" s="40"/>
      <c r="CF806" s="40"/>
      <c r="CG806" s="28"/>
      <c r="CH806" s="28"/>
      <c r="CI806" s="41"/>
      <c r="CJ806" s="27"/>
      <c r="CK806" s="27"/>
      <c r="CL806" s="27"/>
      <c r="CM806" s="27"/>
      <c r="CN806" s="27"/>
      <c r="CO806" s="27"/>
      <c r="CP806" s="27"/>
      <c r="CQ806" s="27"/>
      <c r="CR806" s="27"/>
      <c r="CS806" s="27"/>
      <c r="CT806" s="27"/>
      <c r="CU806" s="27"/>
      <c r="CV806" s="27"/>
      <c r="CW806" s="27"/>
      <c r="CX806" s="27"/>
      <c r="CY806" s="27"/>
      <c r="CZ806" s="68"/>
      <c r="DF806" s="42"/>
      <c r="DW806" s="7"/>
      <c r="ED806" s="10">
        <f t="shared" ca="1" si="439"/>
        <v>34</v>
      </c>
    </row>
    <row r="807" spans="1:134" x14ac:dyDescent="0.2">
      <c r="A807" s="79"/>
      <c r="B807" s="28"/>
      <c r="C807" s="41"/>
      <c r="D807" s="40"/>
      <c r="E807" s="41"/>
      <c r="F807" s="40"/>
      <c r="M807" s="151"/>
      <c r="N807" s="151"/>
      <c r="P807" s="153"/>
      <c r="Q807" s="159"/>
      <c r="R807" s="151"/>
      <c r="S807" s="151"/>
      <c r="T807" s="28"/>
      <c r="U807" s="137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40"/>
      <c r="AH807" s="40"/>
      <c r="AI807" s="40"/>
      <c r="AJ807" s="40"/>
      <c r="AK807" s="40"/>
      <c r="AL807" s="40"/>
      <c r="AM807" s="40"/>
      <c r="AN807" s="40"/>
      <c r="AO807" s="40"/>
      <c r="AP807" s="40"/>
      <c r="AQ807" s="40"/>
      <c r="AR807" s="40"/>
      <c r="AS807" s="40"/>
      <c r="AT807" s="40"/>
      <c r="AU807" s="40"/>
      <c r="AV807" s="40"/>
      <c r="AW807" s="40"/>
      <c r="AX807" s="40"/>
      <c r="AY807" s="40"/>
      <c r="AZ807" s="40"/>
      <c r="BA807" s="28"/>
      <c r="BB807" s="28"/>
      <c r="BC807" s="40"/>
      <c r="BD807" s="40"/>
      <c r="BE807" s="40"/>
      <c r="BF807" s="40"/>
      <c r="BG807" s="40"/>
      <c r="BH807" s="40"/>
      <c r="BI807" s="40"/>
      <c r="BJ807" s="40"/>
      <c r="BK807" s="40"/>
      <c r="BL807" s="40"/>
      <c r="BM807" s="40"/>
      <c r="BN807" s="40"/>
      <c r="BO807" s="40"/>
      <c r="BP807" s="40"/>
      <c r="BQ807" s="40"/>
      <c r="BR807" s="40"/>
      <c r="BS807" s="40"/>
      <c r="BT807" s="40"/>
      <c r="BU807" s="40"/>
      <c r="BV807" s="40"/>
      <c r="BW807" s="40"/>
      <c r="BX807" s="40"/>
      <c r="BY807" s="40"/>
      <c r="BZ807" s="40"/>
      <c r="CA807" s="40"/>
      <c r="CB807" s="40"/>
      <c r="CC807" s="40"/>
      <c r="CD807" s="40"/>
      <c r="CE807" s="40"/>
      <c r="CF807" s="40"/>
      <c r="CG807" s="28"/>
      <c r="CH807" s="28"/>
      <c r="CI807" s="41"/>
      <c r="CJ807" s="27"/>
      <c r="CK807" s="27"/>
      <c r="CL807" s="27"/>
      <c r="CM807" s="27"/>
      <c r="CN807" s="27"/>
      <c r="CO807" s="27"/>
      <c r="CP807" s="27"/>
      <c r="CQ807" s="27"/>
      <c r="CR807" s="27"/>
      <c r="CS807" s="27"/>
      <c r="CT807" s="27"/>
      <c r="CU807" s="27"/>
      <c r="CV807" s="27"/>
      <c r="CW807" s="27"/>
      <c r="CX807" s="27"/>
      <c r="CY807" s="27"/>
      <c r="CZ807" s="68"/>
      <c r="DF807" s="42"/>
      <c r="DW807" s="7"/>
      <c r="ED807" s="10">
        <f t="shared" ca="1" si="439"/>
        <v>11</v>
      </c>
    </row>
    <row r="808" spans="1:134" x14ac:dyDescent="0.2">
      <c r="A808" s="79"/>
      <c r="B808" s="28"/>
      <c r="C808" s="41"/>
      <c r="D808" s="40"/>
      <c r="E808" s="41"/>
      <c r="F808" s="40"/>
      <c r="M808" s="151"/>
      <c r="N808" s="151"/>
      <c r="P808" s="153"/>
      <c r="Q808" s="159"/>
      <c r="R808" s="151"/>
      <c r="S808" s="151"/>
      <c r="T808" s="28"/>
      <c r="U808" s="137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40"/>
      <c r="AH808" s="40"/>
      <c r="AI808" s="40"/>
      <c r="AJ808" s="40"/>
      <c r="AK808" s="40"/>
      <c r="AL808" s="40"/>
      <c r="AM808" s="40"/>
      <c r="AN808" s="40"/>
      <c r="AO808" s="40"/>
      <c r="AP808" s="40"/>
      <c r="AQ808" s="40"/>
      <c r="AR808" s="40"/>
      <c r="AS808" s="40"/>
      <c r="AT808" s="40"/>
      <c r="AU808" s="40"/>
      <c r="AV808" s="40"/>
      <c r="AW808" s="40"/>
      <c r="AX808" s="40"/>
      <c r="AY808" s="40"/>
      <c r="AZ808" s="40"/>
      <c r="BA808" s="28"/>
      <c r="BB808" s="28"/>
      <c r="BC808" s="40"/>
      <c r="BD808" s="40"/>
      <c r="BE808" s="40"/>
      <c r="BF808" s="40"/>
      <c r="BG808" s="40"/>
      <c r="BH808" s="40"/>
      <c r="BI808" s="40"/>
      <c r="BJ808" s="40"/>
      <c r="BK808" s="40"/>
      <c r="BL808" s="40"/>
      <c r="BM808" s="40"/>
      <c r="BN808" s="40"/>
      <c r="BO808" s="40"/>
      <c r="BP808" s="40"/>
      <c r="BQ808" s="40"/>
      <c r="BR808" s="40"/>
      <c r="BS808" s="40"/>
      <c r="BT808" s="40"/>
      <c r="BU808" s="40"/>
      <c r="BV808" s="40"/>
      <c r="BW808" s="40"/>
      <c r="BX808" s="40"/>
      <c r="BY808" s="40"/>
      <c r="BZ808" s="40"/>
      <c r="CA808" s="40"/>
      <c r="CB808" s="40"/>
      <c r="CC808" s="40"/>
      <c r="CD808" s="40"/>
      <c r="CE808" s="40"/>
      <c r="CF808" s="40"/>
      <c r="CG808" s="28"/>
      <c r="CH808" s="28"/>
      <c r="CI808" s="41"/>
      <c r="CJ808" s="27"/>
      <c r="CK808" s="27"/>
      <c r="CL808" s="27"/>
      <c r="CM808" s="27"/>
      <c r="CN808" s="27"/>
      <c r="CO808" s="27"/>
      <c r="CP808" s="27"/>
      <c r="CQ808" s="27"/>
      <c r="CR808" s="27"/>
      <c r="CS808" s="27"/>
      <c r="CT808" s="27"/>
      <c r="CU808" s="27"/>
      <c r="CV808" s="27"/>
      <c r="CW808" s="27"/>
      <c r="CX808" s="27"/>
      <c r="CY808" s="27"/>
      <c r="CZ808" s="68"/>
      <c r="DF808" s="42"/>
      <c r="DW808" s="7"/>
      <c r="ED808" s="10">
        <f t="shared" ca="1" si="439"/>
        <v>9</v>
      </c>
    </row>
    <row r="809" spans="1:134" x14ac:dyDescent="0.2">
      <c r="A809" s="79"/>
      <c r="B809" s="28"/>
      <c r="C809" s="41"/>
      <c r="D809" s="40"/>
      <c r="E809" s="41"/>
      <c r="F809" s="40"/>
      <c r="M809" s="151"/>
      <c r="N809" s="151"/>
      <c r="P809" s="153"/>
      <c r="Q809" s="159"/>
      <c r="R809" s="151"/>
      <c r="S809" s="151"/>
      <c r="T809" s="28"/>
      <c r="U809" s="137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40"/>
      <c r="AH809" s="40"/>
      <c r="AI809" s="40"/>
      <c r="AJ809" s="40"/>
      <c r="AK809" s="40"/>
      <c r="AL809" s="40"/>
      <c r="AM809" s="40"/>
      <c r="AN809" s="40"/>
      <c r="AO809" s="40"/>
      <c r="AP809" s="40"/>
      <c r="AQ809" s="40"/>
      <c r="AR809" s="40"/>
      <c r="AS809" s="40"/>
      <c r="AT809" s="40"/>
      <c r="AU809" s="40"/>
      <c r="AV809" s="40"/>
      <c r="AW809" s="40"/>
      <c r="AX809" s="40"/>
      <c r="AY809" s="40"/>
      <c r="AZ809" s="40"/>
      <c r="BA809" s="28"/>
      <c r="BB809" s="28"/>
      <c r="BC809" s="40"/>
      <c r="BD809" s="40"/>
      <c r="BE809" s="40"/>
      <c r="BF809" s="40"/>
      <c r="BG809" s="40"/>
      <c r="BH809" s="40"/>
      <c r="BI809" s="41"/>
      <c r="BJ809" s="41"/>
      <c r="BK809" s="41"/>
      <c r="BL809" s="41"/>
      <c r="BM809" s="41"/>
      <c r="BN809" s="41"/>
      <c r="BO809" s="41"/>
      <c r="BP809" s="41"/>
      <c r="BQ809" s="41"/>
      <c r="BR809" s="40"/>
      <c r="BS809" s="40"/>
      <c r="BT809" s="40"/>
      <c r="BU809" s="41"/>
      <c r="BV809" s="41"/>
      <c r="BW809" s="41"/>
      <c r="BX809" s="41"/>
      <c r="BY809" s="41"/>
      <c r="BZ809" s="41"/>
      <c r="CA809" s="41"/>
      <c r="CB809" s="41"/>
      <c r="CC809" s="41"/>
      <c r="CD809" s="41"/>
      <c r="CE809" s="41"/>
      <c r="CF809" s="41"/>
      <c r="CG809" s="28"/>
      <c r="CH809" s="28"/>
      <c r="CI809" s="41"/>
      <c r="CJ809" s="27"/>
      <c r="CK809" s="27"/>
      <c r="CL809" s="27"/>
      <c r="CM809" s="27"/>
      <c r="CN809" s="27"/>
      <c r="CO809" s="27"/>
      <c r="CP809" s="27"/>
      <c r="CQ809" s="27"/>
      <c r="CR809" s="27"/>
      <c r="CS809" s="27"/>
      <c r="CT809" s="27"/>
      <c r="CU809" s="27"/>
      <c r="CV809" s="27"/>
      <c r="CW809" s="27"/>
      <c r="CX809" s="27"/>
      <c r="CY809" s="27"/>
      <c r="CZ809" s="68"/>
      <c r="DF809" s="42"/>
      <c r="DW809" s="7"/>
      <c r="ED809" s="10">
        <f t="shared" ca="1" si="439"/>
        <v>10</v>
      </c>
    </row>
    <row r="810" spans="1:134" x14ac:dyDescent="0.2">
      <c r="A810" s="79"/>
      <c r="B810" s="28"/>
      <c r="C810" s="41"/>
      <c r="D810" s="40"/>
      <c r="E810" s="41"/>
      <c r="F810" s="40"/>
      <c r="M810" s="151"/>
      <c r="N810" s="151"/>
      <c r="P810" s="153"/>
      <c r="Q810" s="159"/>
      <c r="R810" s="151"/>
      <c r="S810" s="151"/>
      <c r="T810" s="28"/>
      <c r="U810" s="137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40"/>
      <c r="AH810" s="40"/>
      <c r="AI810" s="40"/>
      <c r="AJ810" s="40"/>
      <c r="AK810" s="40"/>
      <c r="AL810" s="40"/>
      <c r="AM810" s="40"/>
      <c r="AN810" s="40"/>
      <c r="AO810" s="40"/>
      <c r="AP810" s="40"/>
      <c r="AQ810" s="40"/>
      <c r="AR810" s="40"/>
      <c r="AS810" s="40"/>
      <c r="AT810" s="40"/>
      <c r="AU810" s="40"/>
      <c r="AV810" s="40"/>
      <c r="AW810" s="40"/>
      <c r="AX810" s="40"/>
      <c r="AY810" s="40"/>
      <c r="AZ810" s="40"/>
      <c r="BA810" s="28"/>
      <c r="BB810" s="28"/>
      <c r="BC810" s="40"/>
      <c r="BD810" s="40"/>
      <c r="BE810" s="40"/>
      <c r="BF810" s="40"/>
      <c r="BG810" s="40"/>
      <c r="BH810" s="40"/>
      <c r="BI810" s="41"/>
      <c r="BJ810" s="41"/>
      <c r="BK810" s="41"/>
      <c r="BL810" s="41"/>
      <c r="BM810" s="41"/>
      <c r="BN810" s="41"/>
      <c r="BO810" s="41"/>
      <c r="BP810" s="41"/>
      <c r="BQ810" s="41"/>
      <c r="BR810" s="40"/>
      <c r="BS810" s="40"/>
      <c r="BT810" s="40"/>
      <c r="BU810" s="41"/>
      <c r="BV810" s="41"/>
      <c r="BW810" s="41"/>
      <c r="BX810" s="41"/>
      <c r="BY810" s="41"/>
      <c r="BZ810" s="41"/>
      <c r="CA810" s="41"/>
      <c r="CB810" s="41"/>
      <c r="CC810" s="41"/>
      <c r="CD810" s="41"/>
      <c r="CE810" s="41"/>
      <c r="CF810" s="41"/>
      <c r="CG810" s="28"/>
      <c r="CH810" s="28"/>
      <c r="CI810" s="41"/>
      <c r="CJ810" s="27"/>
      <c r="CK810" s="27"/>
      <c r="CL810" s="27"/>
      <c r="CM810" s="27"/>
      <c r="CN810" s="27"/>
      <c r="CO810" s="27"/>
      <c r="CP810" s="27"/>
      <c r="CQ810" s="27"/>
      <c r="CR810" s="27"/>
      <c r="CS810" s="27"/>
      <c r="CT810" s="27"/>
      <c r="CU810" s="27"/>
      <c r="CV810" s="27"/>
      <c r="CW810" s="27"/>
      <c r="CX810" s="27"/>
      <c r="CY810" s="27"/>
      <c r="CZ810" s="68"/>
      <c r="DF810" s="42"/>
      <c r="DW810" s="7"/>
      <c r="ED810" s="10">
        <f t="shared" ca="1" si="439"/>
        <v>3</v>
      </c>
    </row>
    <row r="811" spans="1:134" x14ac:dyDescent="0.2">
      <c r="A811" s="79"/>
      <c r="B811" s="28"/>
      <c r="C811" s="41"/>
      <c r="D811" s="40"/>
      <c r="E811" s="41"/>
      <c r="F811" s="40"/>
      <c r="M811" s="151"/>
      <c r="N811" s="151"/>
      <c r="P811" s="153"/>
      <c r="Q811" s="159"/>
      <c r="R811" s="151"/>
      <c r="S811" s="151"/>
      <c r="T811" s="28"/>
      <c r="U811" s="137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40"/>
      <c r="AH811" s="40"/>
      <c r="AI811" s="40"/>
      <c r="AJ811" s="40"/>
      <c r="AK811" s="40"/>
      <c r="AL811" s="40"/>
      <c r="AM811" s="40"/>
      <c r="AN811" s="40"/>
      <c r="AO811" s="40"/>
      <c r="AP811" s="40"/>
      <c r="AQ811" s="40"/>
      <c r="AR811" s="40"/>
      <c r="AS811" s="40"/>
      <c r="AT811" s="40"/>
      <c r="AU811" s="40"/>
      <c r="AV811" s="40"/>
      <c r="AW811" s="40"/>
      <c r="AX811" s="40"/>
      <c r="AY811" s="40"/>
      <c r="AZ811" s="40"/>
      <c r="BA811" s="28"/>
      <c r="BB811" s="28"/>
      <c r="BC811" s="40"/>
      <c r="BD811" s="40"/>
      <c r="BE811" s="40"/>
      <c r="BF811" s="40"/>
      <c r="BG811" s="40"/>
      <c r="BH811" s="40"/>
      <c r="BI811" s="41"/>
      <c r="BJ811" s="41"/>
      <c r="BK811" s="41"/>
      <c r="BL811" s="41"/>
      <c r="BM811" s="41"/>
      <c r="BN811" s="41"/>
      <c r="BO811" s="41"/>
      <c r="BP811" s="41"/>
      <c r="BQ811" s="41"/>
      <c r="BR811" s="40"/>
      <c r="BS811" s="40"/>
      <c r="BT811" s="40"/>
      <c r="BU811" s="41"/>
      <c r="BV811" s="41"/>
      <c r="BW811" s="41"/>
      <c r="BX811" s="41"/>
      <c r="BY811" s="41"/>
      <c r="BZ811" s="41"/>
      <c r="CA811" s="41"/>
      <c r="CB811" s="41"/>
      <c r="CC811" s="41"/>
      <c r="CD811" s="41"/>
      <c r="CE811" s="41"/>
      <c r="CF811" s="41"/>
      <c r="CG811" s="28"/>
      <c r="CH811" s="28"/>
      <c r="CI811" s="41"/>
      <c r="CJ811" s="27"/>
      <c r="CK811" s="27"/>
      <c r="CL811" s="27"/>
      <c r="CM811" s="27"/>
      <c r="CN811" s="27"/>
      <c r="CO811" s="27"/>
      <c r="CP811" s="27"/>
      <c r="CQ811" s="27"/>
      <c r="CR811" s="27"/>
      <c r="CS811" s="27"/>
      <c r="CT811" s="27"/>
      <c r="CU811" s="27"/>
      <c r="CV811" s="27"/>
      <c r="CW811" s="27"/>
      <c r="CX811" s="27"/>
      <c r="CY811" s="27"/>
      <c r="CZ811" s="68"/>
      <c r="DF811" s="42"/>
      <c r="DW811" s="7"/>
      <c r="ED811" s="10">
        <f t="shared" ca="1" si="439"/>
        <v>5</v>
      </c>
    </row>
    <row r="812" spans="1:134" x14ac:dyDescent="0.2">
      <c r="A812" s="79"/>
      <c r="B812" s="28"/>
      <c r="C812" s="41"/>
      <c r="D812" s="40"/>
      <c r="E812" s="41"/>
      <c r="F812" s="40"/>
      <c r="M812" s="151"/>
      <c r="N812" s="151"/>
      <c r="P812" s="153"/>
      <c r="Q812" s="159"/>
      <c r="R812" s="151"/>
      <c r="S812" s="151"/>
      <c r="T812" s="28"/>
      <c r="U812" s="137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40"/>
      <c r="AH812" s="40"/>
      <c r="AI812" s="40"/>
      <c r="AJ812" s="40"/>
      <c r="AK812" s="40"/>
      <c r="AL812" s="40"/>
      <c r="AM812" s="40"/>
      <c r="AN812" s="40"/>
      <c r="AO812" s="40"/>
      <c r="AP812" s="40"/>
      <c r="AQ812" s="40"/>
      <c r="AR812" s="40"/>
      <c r="AS812" s="40"/>
      <c r="AT812" s="40"/>
      <c r="AU812" s="40"/>
      <c r="AV812" s="40"/>
      <c r="AW812" s="40"/>
      <c r="AX812" s="40"/>
      <c r="AY812" s="40"/>
      <c r="AZ812" s="40"/>
      <c r="BA812" s="28"/>
      <c r="BB812" s="28"/>
      <c r="BC812" s="40"/>
      <c r="BD812" s="40"/>
      <c r="BE812" s="40"/>
      <c r="BF812" s="40"/>
      <c r="BG812" s="40"/>
      <c r="BH812" s="40"/>
      <c r="BI812" s="41"/>
      <c r="BJ812" s="41"/>
      <c r="BK812" s="41"/>
      <c r="BL812" s="41"/>
      <c r="BM812" s="41"/>
      <c r="BN812" s="41"/>
      <c r="BO812" s="41"/>
      <c r="BP812" s="41"/>
      <c r="BQ812" s="41"/>
      <c r="BR812" s="40"/>
      <c r="BS812" s="40"/>
      <c r="BT812" s="40"/>
      <c r="BU812" s="41"/>
      <c r="BV812" s="41"/>
      <c r="BW812" s="41"/>
      <c r="BX812" s="41"/>
      <c r="BY812" s="41"/>
      <c r="BZ812" s="41"/>
      <c r="CA812" s="41"/>
      <c r="CB812" s="41"/>
      <c r="CC812" s="41"/>
      <c r="CD812" s="41"/>
      <c r="CE812" s="41"/>
      <c r="CF812" s="41"/>
      <c r="CG812" s="28"/>
      <c r="CH812" s="28"/>
      <c r="CI812" s="41"/>
      <c r="CJ812" s="27"/>
      <c r="CK812" s="27"/>
      <c r="CL812" s="27"/>
      <c r="CM812" s="27"/>
      <c r="CN812" s="27"/>
      <c r="CO812" s="27"/>
      <c r="CP812" s="27"/>
      <c r="CQ812" s="27"/>
      <c r="CR812" s="27"/>
      <c r="CS812" s="27"/>
      <c r="CT812" s="27"/>
      <c r="CU812" s="27"/>
      <c r="CV812" s="27"/>
      <c r="CW812" s="27"/>
      <c r="CX812" s="27"/>
      <c r="CY812" s="27"/>
      <c r="CZ812" s="68"/>
      <c r="DF812" s="42"/>
      <c r="DW812" s="7"/>
      <c r="ED812" s="10">
        <f t="shared" ca="1" si="439"/>
        <v>14</v>
      </c>
    </row>
    <row r="813" spans="1:134" x14ac:dyDescent="0.2">
      <c r="A813" s="79"/>
      <c r="B813" s="28"/>
      <c r="C813" s="41"/>
      <c r="D813" s="40"/>
      <c r="E813" s="41"/>
      <c r="F813" s="40"/>
      <c r="M813" s="151"/>
      <c r="N813" s="151"/>
      <c r="P813" s="153"/>
      <c r="Q813" s="159"/>
      <c r="R813" s="151"/>
      <c r="S813" s="151"/>
      <c r="T813" s="28"/>
      <c r="U813" s="137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40"/>
      <c r="AH813" s="40"/>
      <c r="AI813" s="40"/>
      <c r="AJ813" s="40"/>
      <c r="AK813" s="40"/>
      <c r="AL813" s="40"/>
      <c r="AM813" s="40"/>
      <c r="AN813" s="40"/>
      <c r="AO813" s="40"/>
      <c r="AP813" s="40"/>
      <c r="AQ813" s="40"/>
      <c r="AR813" s="40"/>
      <c r="AS813" s="40"/>
      <c r="AT813" s="40"/>
      <c r="AU813" s="40"/>
      <c r="AV813" s="40"/>
      <c r="AW813" s="40"/>
      <c r="AX813" s="40"/>
      <c r="AY813" s="40"/>
      <c r="AZ813" s="40"/>
      <c r="BA813" s="28"/>
      <c r="BB813" s="28"/>
      <c r="BC813" s="40"/>
      <c r="BD813" s="40"/>
      <c r="BE813" s="40"/>
      <c r="BF813" s="40"/>
      <c r="BG813" s="40"/>
      <c r="BH813" s="40"/>
      <c r="BI813" s="41"/>
      <c r="BJ813" s="41"/>
      <c r="BK813" s="41"/>
      <c r="BL813" s="41"/>
      <c r="BM813" s="41"/>
      <c r="BN813" s="41"/>
      <c r="BO813" s="41"/>
      <c r="BP813" s="41"/>
      <c r="BQ813" s="41"/>
      <c r="BR813" s="40"/>
      <c r="BS813" s="40"/>
      <c r="BT813" s="40"/>
      <c r="BU813" s="41"/>
      <c r="BV813" s="41"/>
      <c r="BW813" s="41"/>
      <c r="BX813" s="41"/>
      <c r="BY813" s="41"/>
      <c r="BZ813" s="41"/>
      <c r="CA813" s="41"/>
      <c r="CB813" s="41"/>
      <c r="CC813" s="41"/>
      <c r="CD813" s="41"/>
      <c r="CE813" s="41"/>
      <c r="CF813" s="41"/>
      <c r="CG813" s="28"/>
      <c r="CH813" s="28"/>
      <c r="CI813" s="41"/>
      <c r="CJ813" s="27"/>
      <c r="CK813" s="27"/>
      <c r="CL813" s="27"/>
      <c r="CM813" s="27"/>
      <c r="CN813" s="27"/>
      <c r="CO813" s="27"/>
      <c r="CP813" s="27"/>
      <c r="CQ813" s="27"/>
      <c r="CR813" s="27"/>
      <c r="CS813" s="27"/>
      <c r="CT813" s="27"/>
      <c r="CU813" s="27"/>
      <c r="CV813" s="27"/>
      <c r="CW813" s="27"/>
      <c r="CX813" s="27"/>
      <c r="CY813" s="27"/>
      <c r="CZ813" s="68"/>
      <c r="DF813" s="42"/>
      <c r="DW813" s="7"/>
      <c r="ED813" s="10">
        <f t="shared" ca="1" si="439"/>
        <v>2</v>
      </c>
    </row>
    <row r="814" spans="1:134" x14ac:dyDescent="0.2">
      <c r="A814" s="79"/>
      <c r="B814" s="28"/>
      <c r="C814" s="41"/>
      <c r="D814" s="40"/>
      <c r="E814" s="41"/>
      <c r="F814" s="40"/>
      <c r="M814" s="151"/>
      <c r="N814" s="151"/>
      <c r="P814" s="153"/>
      <c r="Q814" s="159"/>
      <c r="R814" s="151"/>
      <c r="S814" s="151"/>
      <c r="T814" s="28"/>
      <c r="U814" s="137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40"/>
      <c r="AH814" s="40"/>
      <c r="AI814" s="40"/>
      <c r="AJ814" s="40"/>
      <c r="AK814" s="40"/>
      <c r="AL814" s="40"/>
      <c r="AM814" s="40"/>
      <c r="AN814" s="40"/>
      <c r="AO814" s="40"/>
      <c r="AP814" s="40"/>
      <c r="AQ814" s="40"/>
      <c r="AR814" s="40"/>
      <c r="AS814" s="40"/>
      <c r="AT814" s="40"/>
      <c r="AU814" s="40"/>
      <c r="AV814" s="40"/>
      <c r="AW814" s="40"/>
      <c r="AX814" s="40"/>
      <c r="AY814" s="40"/>
      <c r="AZ814" s="40"/>
      <c r="BA814" s="28"/>
      <c r="BB814" s="28"/>
      <c r="BC814" s="40"/>
      <c r="BD814" s="40"/>
      <c r="BE814" s="40"/>
      <c r="BF814" s="40"/>
      <c r="BG814" s="40"/>
      <c r="BH814" s="40"/>
      <c r="BI814" s="40"/>
      <c r="BJ814" s="40"/>
      <c r="BK814" s="40"/>
      <c r="BL814" s="40"/>
      <c r="BM814" s="40"/>
      <c r="BN814" s="40"/>
      <c r="BO814" s="40"/>
      <c r="BP814" s="40"/>
      <c r="BQ814" s="40"/>
      <c r="BR814" s="40"/>
      <c r="BS814" s="40"/>
      <c r="BT814" s="40"/>
      <c r="BU814" s="40"/>
      <c r="BV814" s="40"/>
      <c r="BW814" s="40"/>
      <c r="BX814" s="40"/>
      <c r="BY814" s="40"/>
      <c r="BZ814" s="40"/>
      <c r="CA814" s="40"/>
      <c r="CB814" s="40"/>
      <c r="CC814" s="40"/>
      <c r="CD814" s="40"/>
      <c r="CE814" s="40"/>
      <c r="CF814" s="40"/>
      <c r="CG814" s="28"/>
      <c r="CH814" s="28"/>
      <c r="CI814" s="41"/>
      <c r="CJ814" s="27"/>
      <c r="CK814" s="27"/>
      <c r="CL814" s="27"/>
      <c r="CM814" s="27"/>
      <c r="CN814" s="27"/>
      <c r="CO814" s="27"/>
      <c r="CP814" s="27"/>
      <c r="CQ814" s="27"/>
      <c r="CR814" s="27"/>
      <c r="CS814" s="27"/>
      <c r="CT814" s="27"/>
      <c r="CU814" s="27"/>
      <c r="CV814" s="27"/>
      <c r="CW814" s="27"/>
      <c r="CX814" s="27"/>
      <c r="CY814" s="27"/>
      <c r="CZ814" s="68"/>
      <c r="DF814" s="42"/>
      <c r="DW814" s="7"/>
      <c r="ED814" s="10">
        <f t="shared" ca="1" si="439"/>
        <v>4</v>
      </c>
    </row>
    <row r="815" spans="1:134" x14ac:dyDescent="0.2">
      <c r="A815" s="79"/>
      <c r="B815" s="28"/>
      <c r="C815" s="41"/>
      <c r="D815" s="40"/>
      <c r="E815" s="41"/>
      <c r="F815" s="40"/>
      <c r="M815" s="151"/>
      <c r="N815" s="151"/>
      <c r="P815" s="153"/>
      <c r="Q815" s="159"/>
      <c r="R815" s="151"/>
      <c r="S815" s="151"/>
      <c r="T815" s="28"/>
      <c r="U815" s="137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40"/>
      <c r="AH815" s="40"/>
      <c r="AI815" s="40"/>
      <c r="AJ815" s="40"/>
      <c r="AK815" s="40"/>
      <c r="AL815" s="40"/>
      <c r="AM815" s="40"/>
      <c r="AN815" s="40"/>
      <c r="AO815" s="40"/>
      <c r="AP815" s="40"/>
      <c r="AQ815" s="40"/>
      <c r="AR815" s="40"/>
      <c r="AS815" s="40"/>
      <c r="AT815" s="40"/>
      <c r="AU815" s="40"/>
      <c r="AV815" s="40"/>
      <c r="AW815" s="40"/>
      <c r="AX815" s="40"/>
      <c r="AY815" s="40"/>
      <c r="AZ815" s="40"/>
      <c r="BA815" s="28"/>
      <c r="BB815" s="28"/>
      <c r="BC815" s="40"/>
      <c r="BD815" s="40"/>
      <c r="BE815" s="40"/>
      <c r="BF815" s="40"/>
      <c r="BG815" s="40"/>
      <c r="BH815" s="40"/>
      <c r="BI815" s="40"/>
      <c r="BJ815" s="40"/>
      <c r="BK815" s="40"/>
      <c r="BL815" s="40"/>
      <c r="BM815" s="40"/>
      <c r="BN815" s="40"/>
      <c r="BO815" s="40"/>
      <c r="BP815" s="40"/>
      <c r="BQ815" s="40"/>
      <c r="BR815" s="40"/>
      <c r="BS815" s="40"/>
      <c r="BT815" s="40"/>
      <c r="BU815" s="40"/>
      <c r="BV815" s="40"/>
      <c r="BW815" s="40"/>
      <c r="BX815" s="40"/>
      <c r="BY815" s="40"/>
      <c r="BZ815" s="40"/>
      <c r="CA815" s="40"/>
      <c r="CB815" s="40"/>
      <c r="CC815" s="40"/>
      <c r="CD815" s="40"/>
      <c r="CE815" s="40"/>
      <c r="CF815" s="40"/>
      <c r="CG815" s="28"/>
      <c r="CH815" s="28"/>
      <c r="CI815" s="41"/>
      <c r="CJ815" s="27"/>
      <c r="CK815" s="27"/>
      <c r="CL815" s="27"/>
      <c r="CM815" s="27"/>
      <c r="CN815" s="27"/>
      <c r="CO815" s="27"/>
      <c r="CP815" s="27"/>
      <c r="CQ815" s="27"/>
      <c r="CR815" s="27"/>
      <c r="CS815" s="27"/>
      <c r="CT815" s="27"/>
      <c r="CU815" s="27"/>
      <c r="CV815" s="27"/>
      <c r="CW815" s="27"/>
      <c r="CX815" s="27"/>
      <c r="CY815" s="27"/>
      <c r="CZ815" s="68"/>
      <c r="DF815" s="42"/>
      <c r="DW815" s="7"/>
      <c r="ED815" s="10">
        <f t="shared" ca="1" si="439"/>
        <v>7</v>
      </c>
    </row>
    <row r="816" spans="1:134" x14ac:dyDescent="0.2">
      <c r="A816" s="79"/>
      <c r="B816" s="28"/>
      <c r="C816" s="41"/>
      <c r="D816" s="40"/>
      <c r="E816" s="41"/>
      <c r="F816" s="40"/>
      <c r="M816" s="151"/>
      <c r="N816" s="151"/>
      <c r="P816" s="153"/>
      <c r="Q816" s="159"/>
      <c r="R816" s="151"/>
      <c r="S816" s="151"/>
      <c r="T816" s="28"/>
      <c r="U816" s="137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40"/>
      <c r="AH816" s="40"/>
      <c r="AI816" s="40"/>
      <c r="AJ816" s="40"/>
      <c r="AK816" s="40"/>
      <c r="AL816" s="40"/>
      <c r="AM816" s="40"/>
      <c r="AN816" s="40"/>
      <c r="AO816" s="40"/>
      <c r="AP816" s="40"/>
      <c r="AQ816" s="40"/>
      <c r="AR816" s="40"/>
      <c r="AS816" s="40"/>
      <c r="AT816" s="40"/>
      <c r="AU816" s="40"/>
      <c r="AV816" s="40"/>
      <c r="AW816" s="40"/>
      <c r="AX816" s="40"/>
      <c r="AY816" s="40"/>
      <c r="AZ816" s="40"/>
      <c r="BA816" s="28"/>
      <c r="BB816" s="28"/>
      <c r="BC816" s="40"/>
      <c r="BD816" s="40"/>
      <c r="BE816" s="40"/>
      <c r="BF816" s="40"/>
      <c r="BG816" s="40"/>
      <c r="BH816" s="40"/>
      <c r="BI816" s="40"/>
      <c r="BJ816" s="40"/>
      <c r="BK816" s="40"/>
      <c r="BL816" s="40"/>
      <c r="BM816" s="40"/>
      <c r="BN816" s="40"/>
      <c r="BO816" s="40"/>
      <c r="BP816" s="40"/>
      <c r="BQ816" s="40"/>
      <c r="BR816" s="40"/>
      <c r="BS816" s="40"/>
      <c r="BT816" s="40"/>
      <c r="BU816" s="40"/>
      <c r="BV816" s="40"/>
      <c r="BW816" s="40"/>
      <c r="BX816" s="40"/>
      <c r="BY816" s="40"/>
      <c r="BZ816" s="40"/>
      <c r="CA816" s="40"/>
      <c r="CB816" s="40"/>
      <c r="CC816" s="40"/>
      <c r="CD816" s="40"/>
      <c r="CE816" s="40"/>
      <c r="CF816" s="40"/>
      <c r="CG816" s="28"/>
      <c r="CH816" s="28"/>
      <c r="CI816" s="41"/>
      <c r="CJ816" s="27"/>
      <c r="CK816" s="27"/>
      <c r="CL816" s="27"/>
      <c r="CM816" s="27"/>
      <c r="CN816" s="27"/>
      <c r="CO816" s="27"/>
      <c r="CP816" s="27"/>
      <c r="CQ816" s="27"/>
      <c r="CR816" s="27"/>
      <c r="CS816" s="27"/>
      <c r="CT816" s="27"/>
      <c r="CU816" s="27"/>
      <c r="CV816" s="27"/>
      <c r="CW816" s="27"/>
      <c r="CX816" s="27"/>
      <c r="CY816" s="27"/>
      <c r="CZ816" s="68"/>
      <c r="DF816" s="42"/>
      <c r="DW816" s="7"/>
      <c r="ED816" s="10">
        <f t="shared" ca="1" si="439"/>
        <v>30</v>
      </c>
    </row>
    <row r="817" spans="1:134" x14ac:dyDescent="0.2">
      <c r="A817" s="79"/>
      <c r="B817" s="28"/>
      <c r="C817" s="41"/>
      <c r="D817" s="40"/>
      <c r="E817" s="41"/>
      <c r="F817" s="40"/>
      <c r="M817" s="151"/>
      <c r="N817" s="151"/>
      <c r="P817" s="153"/>
      <c r="Q817" s="159"/>
      <c r="R817" s="151"/>
      <c r="S817" s="151"/>
      <c r="T817" s="28"/>
      <c r="U817" s="137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40"/>
      <c r="AH817" s="40"/>
      <c r="AI817" s="40"/>
      <c r="AJ817" s="40"/>
      <c r="AK817" s="40"/>
      <c r="AL817" s="40"/>
      <c r="AM817" s="40"/>
      <c r="AN817" s="40"/>
      <c r="AO817" s="40"/>
      <c r="AP817" s="40"/>
      <c r="AQ817" s="40"/>
      <c r="AR817" s="40"/>
      <c r="AS817" s="40"/>
      <c r="AT817" s="40"/>
      <c r="AU817" s="40"/>
      <c r="AV817" s="40"/>
      <c r="AW817" s="40"/>
      <c r="AX817" s="40"/>
      <c r="AY817" s="40"/>
      <c r="AZ817" s="40"/>
      <c r="BA817" s="28"/>
      <c r="BB817" s="28"/>
      <c r="BC817" s="40"/>
      <c r="BD817" s="40"/>
      <c r="BE817" s="40"/>
      <c r="BF817" s="40"/>
      <c r="BG817" s="40"/>
      <c r="BH817" s="40"/>
      <c r="BI817" s="40"/>
      <c r="BJ817" s="40"/>
      <c r="BK817" s="40"/>
      <c r="BL817" s="40"/>
      <c r="BM817" s="40"/>
      <c r="BN817" s="40"/>
      <c r="BO817" s="40"/>
      <c r="BP817" s="40"/>
      <c r="BQ817" s="40"/>
      <c r="BR817" s="40"/>
      <c r="BS817" s="40"/>
      <c r="BT817" s="40"/>
      <c r="BU817" s="40"/>
      <c r="BV817" s="40"/>
      <c r="BW817" s="40"/>
      <c r="BX817" s="40"/>
      <c r="BY817" s="40"/>
      <c r="BZ817" s="40"/>
      <c r="CA817" s="40"/>
      <c r="CB817" s="40"/>
      <c r="CC817" s="40"/>
      <c r="CD817" s="40"/>
      <c r="CE817" s="40"/>
      <c r="CF817" s="40"/>
      <c r="CG817" s="28"/>
      <c r="CH817" s="28"/>
      <c r="CI817" s="41"/>
      <c r="CJ817" s="27"/>
      <c r="CK817" s="27"/>
      <c r="CL817" s="27"/>
      <c r="CM817" s="27"/>
      <c r="CN817" s="27"/>
      <c r="CO817" s="27"/>
      <c r="CP817" s="27"/>
      <c r="CQ817" s="27"/>
      <c r="CR817" s="27"/>
      <c r="CS817" s="27"/>
      <c r="CT817" s="27"/>
      <c r="CU817" s="27"/>
      <c r="CV817" s="27"/>
      <c r="CW817" s="27"/>
      <c r="CX817" s="27"/>
      <c r="CY817" s="27"/>
      <c r="CZ817" s="68"/>
      <c r="DF817" s="42"/>
      <c r="DW817" s="7"/>
      <c r="ED817" s="10">
        <f t="shared" ca="1" si="439"/>
        <v>33</v>
      </c>
    </row>
    <row r="818" spans="1:134" x14ac:dyDescent="0.2">
      <c r="A818" s="79"/>
      <c r="B818" s="28"/>
      <c r="C818" s="41"/>
      <c r="D818" s="40"/>
      <c r="E818" s="41"/>
      <c r="F818" s="40"/>
      <c r="M818" s="151"/>
      <c r="N818" s="151"/>
      <c r="P818" s="153"/>
      <c r="Q818" s="159"/>
      <c r="R818" s="151"/>
      <c r="S818" s="151"/>
      <c r="T818" s="28"/>
      <c r="U818" s="137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40"/>
      <c r="AH818" s="40"/>
      <c r="AI818" s="40"/>
      <c r="AJ818" s="40"/>
      <c r="AK818" s="40"/>
      <c r="AL818" s="40"/>
      <c r="AM818" s="40"/>
      <c r="AN818" s="40"/>
      <c r="AO818" s="40"/>
      <c r="AP818" s="40"/>
      <c r="AQ818" s="40"/>
      <c r="AR818" s="40"/>
      <c r="AS818" s="40"/>
      <c r="AT818" s="40"/>
      <c r="AU818" s="40"/>
      <c r="AV818" s="40"/>
      <c r="AW818" s="40"/>
      <c r="AX818" s="40"/>
      <c r="AY818" s="40"/>
      <c r="AZ818" s="40"/>
      <c r="BA818" s="28"/>
      <c r="BB818" s="28"/>
      <c r="BC818" s="40"/>
      <c r="BD818" s="40"/>
      <c r="BE818" s="40"/>
      <c r="BF818" s="40"/>
      <c r="BG818" s="40"/>
      <c r="BH818" s="40"/>
      <c r="BI818" s="40"/>
      <c r="BJ818" s="40"/>
      <c r="BK818" s="40"/>
      <c r="BL818" s="40"/>
      <c r="BM818" s="40"/>
      <c r="BN818" s="40"/>
      <c r="BO818" s="40"/>
      <c r="BP818" s="40"/>
      <c r="BQ818" s="40"/>
      <c r="BR818" s="40"/>
      <c r="BS818" s="40"/>
      <c r="BT818" s="40"/>
      <c r="BU818" s="40"/>
      <c r="BV818" s="40"/>
      <c r="BW818" s="40"/>
      <c r="BX818" s="40"/>
      <c r="BY818" s="40"/>
      <c r="BZ818" s="40"/>
      <c r="CA818" s="40"/>
      <c r="CB818" s="40"/>
      <c r="CC818" s="40"/>
      <c r="CD818" s="40"/>
      <c r="CE818" s="40"/>
      <c r="CF818" s="40"/>
      <c r="CG818" s="28"/>
      <c r="CH818" s="28"/>
      <c r="CI818" s="41"/>
      <c r="CJ818" s="27"/>
      <c r="CK818" s="27"/>
      <c r="CL818" s="27"/>
      <c r="CM818" s="27"/>
      <c r="CN818" s="27"/>
      <c r="CO818" s="27"/>
      <c r="CP818" s="27"/>
      <c r="CQ818" s="27"/>
      <c r="CR818" s="27"/>
      <c r="CS818" s="27"/>
      <c r="CT818" s="27"/>
      <c r="CU818" s="27"/>
      <c r="CV818" s="27"/>
      <c r="CW818" s="27"/>
      <c r="CX818" s="27"/>
      <c r="CY818" s="27"/>
      <c r="CZ818" s="68"/>
      <c r="DF818" s="42"/>
      <c r="DW818" s="7"/>
      <c r="ED818" s="10">
        <f t="shared" ca="1" si="439"/>
        <v>0</v>
      </c>
    </row>
    <row r="819" spans="1:134" x14ac:dyDescent="0.2">
      <c r="A819" s="79"/>
      <c r="B819" s="28"/>
      <c r="C819" s="41"/>
      <c r="D819" s="40"/>
      <c r="E819" s="41"/>
      <c r="F819" s="40"/>
      <c r="M819" s="151"/>
      <c r="N819" s="151"/>
      <c r="P819" s="153"/>
      <c r="Q819" s="159"/>
      <c r="R819" s="151"/>
      <c r="S819" s="151"/>
      <c r="T819" s="28"/>
      <c r="U819" s="137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40"/>
      <c r="AH819" s="40"/>
      <c r="AI819" s="40"/>
      <c r="AJ819" s="40"/>
      <c r="AK819" s="40"/>
      <c r="AL819" s="40"/>
      <c r="AM819" s="40"/>
      <c r="AN819" s="40"/>
      <c r="AO819" s="40"/>
      <c r="AP819" s="40"/>
      <c r="AQ819" s="40"/>
      <c r="AR819" s="40"/>
      <c r="AS819" s="40"/>
      <c r="AT819" s="40"/>
      <c r="AU819" s="40"/>
      <c r="AV819" s="40"/>
      <c r="AW819" s="40"/>
      <c r="AX819" s="40"/>
      <c r="AY819" s="40"/>
      <c r="AZ819" s="40"/>
      <c r="BA819" s="28"/>
      <c r="BB819" s="28"/>
      <c r="BC819" s="40"/>
      <c r="BD819" s="40"/>
      <c r="BE819" s="40"/>
      <c r="BF819" s="40"/>
      <c r="BG819" s="40"/>
      <c r="BH819" s="40"/>
      <c r="BI819" s="40"/>
      <c r="BJ819" s="40"/>
      <c r="BK819" s="40"/>
      <c r="BL819" s="40"/>
      <c r="BM819" s="40"/>
      <c r="BN819" s="40"/>
      <c r="BO819" s="40"/>
      <c r="BP819" s="40"/>
      <c r="BQ819" s="40"/>
      <c r="BR819" s="40"/>
      <c r="BS819" s="40"/>
      <c r="BT819" s="40"/>
      <c r="BU819" s="40"/>
      <c r="BV819" s="40"/>
      <c r="BW819" s="40"/>
      <c r="BX819" s="40"/>
      <c r="BY819" s="40"/>
      <c r="BZ819" s="40"/>
      <c r="CA819" s="40"/>
      <c r="CB819" s="40"/>
      <c r="CC819" s="40"/>
      <c r="CD819" s="40"/>
      <c r="CE819" s="40"/>
      <c r="CF819" s="40"/>
      <c r="CG819" s="28"/>
      <c r="CH819" s="28"/>
      <c r="CI819" s="41"/>
      <c r="CJ819" s="27"/>
      <c r="CK819" s="27"/>
      <c r="CL819" s="27"/>
      <c r="CM819" s="27"/>
      <c r="CN819" s="27"/>
      <c r="CO819" s="27"/>
      <c r="CP819" s="27"/>
      <c r="CQ819" s="27"/>
      <c r="CR819" s="27"/>
      <c r="CS819" s="27"/>
      <c r="CT819" s="27"/>
      <c r="CU819" s="27"/>
      <c r="CV819" s="27"/>
      <c r="CW819" s="27"/>
      <c r="CX819" s="27"/>
      <c r="CY819" s="27"/>
      <c r="CZ819" s="68"/>
      <c r="DF819" s="42"/>
      <c r="DW819" s="7"/>
      <c r="ED819" s="10">
        <f t="shared" ca="1" si="439"/>
        <v>28</v>
      </c>
    </row>
    <row r="820" spans="1:134" x14ac:dyDescent="0.2">
      <c r="A820" s="79"/>
      <c r="B820" s="28"/>
      <c r="C820" s="41"/>
      <c r="D820" s="40"/>
      <c r="E820" s="41"/>
      <c r="F820" s="40"/>
      <c r="M820" s="151"/>
      <c r="N820" s="151"/>
      <c r="P820" s="153"/>
      <c r="Q820" s="159"/>
      <c r="R820" s="151"/>
      <c r="S820" s="151"/>
      <c r="T820" s="28"/>
      <c r="U820" s="137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40"/>
      <c r="AH820" s="40"/>
      <c r="AI820" s="40"/>
      <c r="AJ820" s="40"/>
      <c r="AK820" s="40"/>
      <c r="AL820" s="40"/>
      <c r="AM820" s="40"/>
      <c r="AN820" s="40"/>
      <c r="AO820" s="40"/>
      <c r="AP820" s="40"/>
      <c r="AQ820" s="40"/>
      <c r="AR820" s="40"/>
      <c r="AS820" s="40"/>
      <c r="AT820" s="40"/>
      <c r="AU820" s="40"/>
      <c r="AV820" s="40"/>
      <c r="AW820" s="40"/>
      <c r="AX820" s="40"/>
      <c r="AY820" s="40"/>
      <c r="AZ820" s="40"/>
      <c r="BA820" s="28"/>
      <c r="BB820" s="28"/>
      <c r="BC820" s="40"/>
      <c r="BD820" s="40"/>
      <c r="BE820" s="40"/>
      <c r="BF820" s="40"/>
      <c r="BG820" s="40"/>
      <c r="BH820" s="40"/>
      <c r="BI820" s="40"/>
      <c r="BJ820" s="40"/>
      <c r="BK820" s="40"/>
      <c r="BL820" s="40"/>
      <c r="BM820" s="40"/>
      <c r="BN820" s="40"/>
      <c r="BO820" s="40"/>
      <c r="BP820" s="40"/>
      <c r="BQ820" s="40"/>
      <c r="BR820" s="40"/>
      <c r="BS820" s="40"/>
      <c r="BT820" s="40"/>
      <c r="BU820" s="40"/>
      <c r="BV820" s="40"/>
      <c r="BW820" s="40"/>
      <c r="BX820" s="40"/>
      <c r="BY820" s="40"/>
      <c r="BZ820" s="40"/>
      <c r="CA820" s="40"/>
      <c r="CB820" s="40"/>
      <c r="CC820" s="40"/>
      <c r="CD820" s="40"/>
      <c r="CE820" s="40"/>
      <c r="CF820" s="40"/>
      <c r="CG820" s="28"/>
      <c r="CH820" s="28"/>
      <c r="CI820" s="41"/>
      <c r="CJ820" s="27"/>
      <c r="CK820" s="27"/>
      <c r="CL820" s="27"/>
      <c r="CM820" s="27"/>
      <c r="CN820" s="27"/>
      <c r="CO820" s="27"/>
      <c r="CP820" s="27"/>
      <c r="CQ820" s="27"/>
      <c r="CR820" s="27"/>
      <c r="CS820" s="27"/>
      <c r="CT820" s="27"/>
      <c r="CU820" s="27"/>
      <c r="CV820" s="27"/>
      <c r="CW820" s="27"/>
      <c r="CX820" s="27"/>
      <c r="CY820" s="27"/>
      <c r="CZ820" s="68"/>
      <c r="DF820" s="42"/>
      <c r="DW820" s="7"/>
      <c r="ED820" s="10">
        <f t="shared" ca="1" si="439"/>
        <v>7</v>
      </c>
    </row>
    <row r="821" spans="1:134" x14ac:dyDescent="0.2">
      <c r="A821" s="79"/>
      <c r="B821" s="28"/>
      <c r="C821" s="41"/>
      <c r="D821" s="40"/>
      <c r="E821" s="41"/>
      <c r="F821" s="40"/>
      <c r="M821" s="151"/>
      <c r="N821" s="151"/>
      <c r="P821" s="153"/>
      <c r="Q821" s="159"/>
      <c r="R821" s="151"/>
      <c r="S821" s="151"/>
      <c r="T821" s="28"/>
      <c r="U821" s="137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U821" s="40"/>
      <c r="AV821" s="40"/>
      <c r="AW821" s="40"/>
      <c r="AX821" s="40"/>
      <c r="AY821" s="40"/>
      <c r="AZ821" s="40"/>
      <c r="BA821" s="28"/>
      <c r="BB821" s="28"/>
      <c r="BC821" s="40"/>
      <c r="BD821" s="40"/>
      <c r="BE821" s="40"/>
      <c r="BF821" s="40"/>
      <c r="BG821" s="40"/>
      <c r="BH821" s="40"/>
      <c r="BI821" s="40"/>
      <c r="BJ821" s="40"/>
      <c r="BK821" s="40"/>
      <c r="BL821" s="40"/>
      <c r="BM821" s="40"/>
      <c r="BN821" s="40"/>
      <c r="BO821" s="40"/>
      <c r="BP821" s="40"/>
      <c r="BQ821" s="40"/>
      <c r="BR821" s="40"/>
      <c r="BS821" s="40"/>
      <c r="BT821" s="40"/>
      <c r="BU821" s="40"/>
      <c r="BV821" s="40"/>
      <c r="BW821" s="40"/>
      <c r="BX821" s="40"/>
      <c r="BY821" s="40"/>
      <c r="BZ821" s="40"/>
      <c r="CA821" s="40"/>
      <c r="CB821" s="40"/>
      <c r="CC821" s="40"/>
      <c r="CD821" s="40"/>
      <c r="CE821" s="40"/>
      <c r="CF821" s="40"/>
      <c r="CG821" s="28"/>
      <c r="CH821" s="28"/>
      <c r="CI821" s="41"/>
      <c r="CJ821" s="27"/>
      <c r="CK821" s="27"/>
      <c r="CL821" s="27"/>
      <c r="CM821" s="27"/>
      <c r="CN821" s="27"/>
      <c r="CO821" s="27"/>
      <c r="CP821" s="27"/>
      <c r="CQ821" s="27"/>
      <c r="CR821" s="27"/>
      <c r="CS821" s="27"/>
      <c r="CT821" s="27"/>
      <c r="CU821" s="27"/>
      <c r="CV821" s="27"/>
      <c r="CW821" s="27"/>
      <c r="CX821" s="27"/>
      <c r="CY821" s="27"/>
      <c r="CZ821" s="68"/>
      <c r="DF821" s="42"/>
      <c r="DW821" s="7"/>
      <c r="ED821" s="10">
        <f t="shared" ca="1" si="439"/>
        <v>28</v>
      </c>
    </row>
    <row r="822" spans="1:134" x14ac:dyDescent="0.2">
      <c r="A822" s="79"/>
      <c r="B822" s="28"/>
      <c r="C822" s="41"/>
      <c r="D822" s="40"/>
      <c r="E822" s="41"/>
      <c r="F822" s="40"/>
      <c r="M822" s="151"/>
      <c r="N822" s="151"/>
      <c r="P822" s="153"/>
      <c r="Q822" s="159"/>
      <c r="R822" s="151"/>
      <c r="S822" s="151"/>
      <c r="T822" s="28"/>
      <c r="U822" s="137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40"/>
      <c r="AH822" s="40"/>
      <c r="AI822" s="40"/>
      <c r="AJ822" s="40"/>
      <c r="AK822" s="40"/>
      <c r="AL822" s="40"/>
      <c r="AM822" s="40"/>
      <c r="AN822" s="40"/>
      <c r="AO822" s="40"/>
      <c r="AP822" s="40"/>
      <c r="AQ822" s="40"/>
      <c r="AR822" s="40"/>
      <c r="AS822" s="40"/>
      <c r="AT822" s="40"/>
      <c r="AU822" s="40"/>
      <c r="AV822" s="40"/>
      <c r="AW822" s="40"/>
      <c r="AX822" s="40"/>
      <c r="AY822" s="40"/>
      <c r="AZ822" s="40"/>
      <c r="BA822" s="28"/>
      <c r="BB822" s="28"/>
      <c r="BC822" s="40"/>
      <c r="BD822" s="40"/>
      <c r="BE822" s="40"/>
      <c r="BF822" s="40"/>
      <c r="BG822" s="40"/>
      <c r="BH822" s="40"/>
      <c r="BI822" s="40"/>
      <c r="BJ822" s="40"/>
      <c r="BK822" s="40"/>
      <c r="BL822" s="40"/>
      <c r="BM822" s="40"/>
      <c r="BN822" s="40"/>
      <c r="BO822" s="40"/>
      <c r="BP822" s="40"/>
      <c r="BQ822" s="40"/>
      <c r="BR822" s="40"/>
      <c r="BS822" s="40"/>
      <c r="BT822" s="40"/>
      <c r="BU822" s="40"/>
      <c r="BV822" s="40"/>
      <c r="BW822" s="40"/>
      <c r="BX822" s="40"/>
      <c r="BY822" s="40"/>
      <c r="BZ822" s="40"/>
      <c r="CA822" s="40"/>
      <c r="CB822" s="40"/>
      <c r="CC822" s="40"/>
      <c r="CD822" s="40"/>
      <c r="CE822" s="40"/>
      <c r="CF822" s="40"/>
      <c r="CG822" s="28"/>
      <c r="CH822" s="28"/>
      <c r="CI822" s="41"/>
      <c r="CJ822" s="27"/>
      <c r="CK822" s="27"/>
      <c r="CL822" s="27"/>
      <c r="CM822" s="27"/>
      <c r="CN822" s="27"/>
      <c r="CO822" s="27"/>
      <c r="CP822" s="27"/>
      <c r="CQ822" s="27"/>
      <c r="CR822" s="27"/>
      <c r="CS822" s="27"/>
      <c r="CT822" s="27"/>
      <c r="CU822" s="27"/>
      <c r="CV822" s="27"/>
      <c r="CW822" s="27"/>
      <c r="CX822" s="27"/>
      <c r="CY822" s="27"/>
      <c r="CZ822" s="68"/>
      <c r="DF822" s="42"/>
      <c r="DW822" s="7"/>
      <c r="ED822" s="10">
        <f t="shared" ca="1" si="439"/>
        <v>26</v>
      </c>
    </row>
    <row r="823" spans="1:134" x14ac:dyDescent="0.2">
      <c r="A823" s="79"/>
      <c r="B823" s="28"/>
      <c r="C823" s="41"/>
      <c r="D823" s="40"/>
      <c r="E823" s="41"/>
      <c r="F823" s="40"/>
      <c r="M823" s="151"/>
      <c r="N823" s="151"/>
      <c r="P823" s="153"/>
      <c r="Q823" s="159"/>
      <c r="R823" s="151"/>
      <c r="S823" s="151"/>
      <c r="T823" s="28"/>
      <c r="U823" s="137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40"/>
      <c r="AH823" s="40"/>
      <c r="AI823" s="40"/>
      <c r="AJ823" s="40"/>
      <c r="AK823" s="40"/>
      <c r="AL823" s="40"/>
      <c r="AM823" s="40"/>
      <c r="AN823" s="40"/>
      <c r="AO823" s="40"/>
      <c r="AP823" s="40"/>
      <c r="AQ823" s="40"/>
      <c r="AR823" s="40"/>
      <c r="AS823" s="40"/>
      <c r="AT823" s="40"/>
      <c r="AU823" s="40"/>
      <c r="AV823" s="40"/>
      <c r="AW823" s="40"/>
      <c r="AX823" s="40"/>
      <c r="AY823" s="40"/>
      <c r="AZ823" s="40"/>
      <c r="BA823" s="28"/>
      <c r="BB823" s="28"/>
      <c r="BC823" s="40"/>
      <c r="BD823" s="40"/>
      <c r="BE823" s="40"/>
      <c r="BF823" s="40"/>
      <c r="BG823" s="40"/>
      <c r="BH823" s="40"/>
      <c r="BI823" s="40"/>
      <c r="BJ823" s="40"/>
      <c r="BK823" s="40"/>
      <c r="BL823" s="40"/>
      <c r="BM823" s="40"/>
      <c r="BN823" s="40"/>
      <c r="BO823" s="40"/>
      <c r="BP823" s="40"/>
      <c r="BQ823" s="40"/>
      <c r="BR823" s="40"/>
      <c r="BS823" s="40"/>
      <c r="BT823" s="40"/>
      <c r="BU823" s="40"/>
      <c r="BV823" s="40"/>
      <c r="BW823" s="40"/>
      <c r="BX823" s="40"/>
      <c r="BY823" s="40"/>
      <c r="BZ823" s="40"/>
      <c r="CA823" s="40"/>
      <c r="CB823" s="40"/>
      <c r="CC823" s="40"/>
      <c r="CD823" s="40"/>
      <c r="CE823" s="40"/>
      <c r="CF823" s="40"/>
      <c r="CG823" s="28"/>
      <c r="CH823" s="28"/>
      <c r="CI823" s="41"/>
      <c r="CJ823" s="27"/>
      <c r="CK823" s="27"/>
      <c r="CL823" s="27"/>
      <c r="CM823" s="27"/>
      <c r="CN823" s="27"/>
      <c r="CO823" s="27"/>
      <c r="CP823" s="27"/>
      <c r="CQ823" s="27"/>
      <c r="CR823" s="27"/>
      <c r="CS823" s="27"/>
      <c r="CT823" s="27"/>
      <c r="CU823" s="27"/>
      <c r="CV823" s="27"/>
      <c r="CW823" s="27"/>
      <c r="CX823" s="27"/>
      <c r="CY823" s="27"/>
      <c r="CZ823" s="68"/>
      <c r="DF823" s="42"/>
      <c r="DW823" s="7"/>
      <c r="ED823" s="10">
        <f t="shared" ca="1" si="439"/>
        <v>4</v>
      </c>
    </row>
    <row r="824" spans="1:134" x14ac:dyDescent="0.2">
      <c r="A824" s="79"/>
      <c r="B824" s="28"/>
      <c r="C824" s="41"/>
      <c r="D824" s="40"/>
      <c r="E824" s="41"/>
      <c r="F824" s="40"/>
      <c r="M824" s="151"/>
      <c r="N824" s="151"/>
      <c r="P824" s="153"/>
      <c r="Q824" s="159"/>
      <c r="R824" s="151"/>
      <c r="S824" s="151"/>
      <c r="T824" s="28"/>
      <c r="U824" s="137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40"/>
      <c r="AH824" s="40"/>
      <c r="AI824" s="40"/>
      <c r="AJ824" s="40"/>
      <c r="AK824" s="40"/>
      <c r="AL824" s="40"/>
      <c r="AM824" s="40"/>
      <c r="AN824" s="40"/>
      <c r="AO824" s="40"/>
      <c r="AP824" s="40"/>
      <c r="AQ824" s="40"/>
      <c r="AR824" s="40"/>
      <c r="AS824" s="40"/>
      <c r="AT824" s="40"/>
      <c r="AU824" s="40"/>
      <c r="AV824" s="40"/>
      <c r="AW824" s="40"/>
      <c r="AX824" s="40"/>
      <c r="AY824" s="40"/>
      <c r="AZ824" s="40"/>
      <c r="BA824" s="28"/>
      <c r="BB824" s="28"/>
      <c r="BC824" s="40"/>
      <c r="BD824" s="40"/>
      <c r="BE824" s="40"/>
      <c r="BF824" s="40"/>
      <c r="BG824" s="40"/>
      <c r="BH824" s="40"/>
      <c r="BI824" s="40"/>
      <c r="BJ824" s="40"/>
      <c r="BK824" s="40"/>
      <c r="BL824" s="40"/>
      <c r="BM824" s="40"/>
      <c r="BN824" s="40"/>
      <c r="BO824" s="40"/>
      <c r="BP824" s="40"/>
      <c r="BQ824" s="40"/>
      <c r="BR824" s="40"/>
      <c r="BS824" s="40"/>
      <c r="BT824" s="40"/>
      <c r="BU824" s="40"/>
      <c r="BV824" s="40"/>
      <c r="BW824" s="40"/>
      <c r="BX824" s="40"/>
      <c r="BY824" s="40"/>
      <c r="BZ824" s="40"/>
      <c r="CA824" s="40"/>
      <c r="CB824" s="40"/>
      <c r="CC824" s="40"/>
      <c r="CD824" s="40"/>
      <c r="CE824" s="40"/>
      <c r="CF824" s="40"/>
      <c r="CG824" s="28"/>
      <c r="CH824" s="28"/>
      <c r="CI824" s="41"/>
      <c r="CJ824" s="27"/>
      <c r="CK824" s="27"/>
      <c r="CL824" s="27"/>
      <c r="CM824" s="27"/>
      <c r="CN824" s="27"/>
      <c r="CO824" s="27"/>
      <c r="CP824" s="27"/>
      <c r="CQ824" s="27"/>
      <c r="CR824" s="27"/>
      <c r="CS824" s="27"/>
      <c r="CT824" s="27"/>
      <c r="CU824" s="27"/>
      <c r="CV824" s="27"/>
      <c r="CW824" s="27"/>
      <c r="CX824" s="27"/>
      <c r="CY824" s="27"/>
      <c r="CZ824" s="68"/>
      <c r="DF824" s="42"/>
      <c r="DW824" s="7"/>
      <c r="ED824" s="10">
        <f t="shared" ca="1" si="439"/>
        <v>13</v>
      </c>
    </row>
    <row r="825" spans="1:134" x14ac:dyDescent="0.2">
      <c r="A825" s="79"/>
      <c r="B825" s="28"/>
      <c r="C825" s="41"/>
      <c r="D825" s="40"/>
      <c r="E825" s="41"/>
      <c r="F825" s="40"/>
      <c r="M825" s="151"/>
      <c r="N825" s="151"/>
      <c r="P825" s="153"/>
      <c r="Q825" s="159"/>
      <c r="R825" s="151"/>
      <c r="S825" s="151"/>
      <c r="T825" s="28"/>
      <c r="U825" s="137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40"/>
      <c r="AH825" s="40"/>
      <c r="AI825" s="40"/>
      <c r="AJ825" s="40"/>
      <c r="AK825" s="40"/>
      <c r="AL825" s="40"/>
      <c r="AM825" s="40"/>
      <c r="AN825" s="40"/>
      <c r="AO825" s="40"/>
      <c r="AP825" s="40"/>
      <c r="AQ825" s="40"/>
      <c r="AR825" s="40"/>
      <c r="AS825" s="40"/>
      <c r="AT825" s="40"/>
      <c r="AU825" s="40"/>
      <c r="AV825" s="40"/>
      <c r="AW825" s="40"/>
      <c r="AX825" s="40"/>
      <c r="AY825" s="40"/>
      <c r="AZ825" s="40"/>
      <c r="BA825" s="28"/>
      <c r="BB825" s="28"/>
      <c r="BC825" s="40"/>
      <c r="BD825" s="40"/>
      <c r="BE825" s="40"/>
      <c r="BF825" s="40"/>
      <c r="BG825" s="40"/>
      <c r="BH825" s="40"/>
      <c r="BI825" s="41"/>
      <c r="BJ825" s="41"/>
      <c r="BK825" s="41"/>
      <c r="BL825" s="41"/>
      <c r="BM825" s="41"/>
      <c r="BN825" s="41"/>
      <c r="BO825" s="41"/>
      <c r="BP825" s="41"/>
      <c r="BQ825" s="41"/>
      <c r="BR825" s="40"/>
      <c r="BS825" s="40"/>
      <c r="BT825" s="40"/>
      <c r="BU825" s="41"/>
      <c r="BV825" s="41"/>
      <c r="BW825" s="41"/>
      <c r="BX825" s="41"/>
      <c r="BY825" s="41"/>
      <c r="BZ825" s="41"/>
      <c r="CA825" s="41"/>
      <c r="CB825" s="41"/>
      <c r="CC825" s="41"/>
      <c r="CD825" s="41"/>
      <c r="CE825" s="41"/>
      <c r="CF825" s="41"/>
      <c r="CG825" s="28"/>
      <c r="CH825" s="28"/>
      <c r="CI825" s="41"/>
      <c r="CJ825" s="27"/>
      <c r="CK825" s="27"/>
      <c r="CL825" s="27"/>
      <c r="CM825" s="27"/>
      <c r="CN825" s="27"/>
      <c r="CO825" s="27"/>
      <c r="CP825" s="27"/>
      <c r="CQ825" s="27"/>
      <c r="CR825" s="27"/>
      <c r="CS825" s="27"/>
      <c r="CT825" s="27"/>
      <c r="CU825" s="27"/>
      <c r="CV825" s="27"/>
      <c r="CW825" s="27"/>
      <c r="CX825" s="27"/>
      <c r="CY825" s="27"/>
      <c r="CZ825" s="68"/>
      <c r="DF825" s="42"/>
      <c r="DW825" s="7"/>
      <c r="ED825" s="10">
        <f t="shared" ca="1" si="439"/>
        <v>8</v>
      </c>
    </row>
    <row r="826" spans="1:134" x14ac:dyDescent="0.2">
      <c r="A826" s="79"/>
      <c r="B826" s="28"/>
      <c r="C826" s="41"/>
      <c r="D826" s="40"/>
      <c r="E826" s="41"/>
      <c r="F826" s="40"/>
      <c r="M826" s="151"/>
      <c r="N826" s="151"/>
      <c r="P826" s="153"/>
      <c r="Q826" s="159"/>
      <c r="R826" s="151"/>
      <c r="S826" s="151"/>
      <c r="T826" s="28"/>
      <c r="U826" s="137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40"/>
      <c r="AH826" s="40"/>
      <c r="AI826" s="40"/>
      <c r="AJ826" s="40"/>
      <c r="AK826" s="40"/>
      <c r="AL826" s="40"/>
      <c r="AM826" s="40"/>
      <c r="AN826" s="40"/>
      <c r="AO826" s="40"/>
      <c r="AP826" s="40"/>
      <c r="AQ826" s="40"/>
      <c r="AR826" s="40"/>
      <c r="AS826" s="40"/>
      <c r="AT826" s="40"/>
      <c r="AU826" s="40"/>
      <c r="AV826" s="40"/>
      <c r="AW826" s="40"/>
      <c r="AX826" s="40"/>
      <c r="AY826" s="40"/>
      <c r="AZ826" s="40"/>
      <c r="BA826" s="28"/>
      <c r="BB826" s="28"/>
      <c r="BC826" s="40"/>
      <c r="BD826" s="40"/>
      <c r="BE826" s="40"/>
      <c r="BF826" s="40"/>
      <c r="BG826" s="40"/>
      <c r="BH826" s="40"/>
      <c r="BI826" s="41"/>
      <c r="BJ826" s="41"/>
      <c r="BK826" s="41"/>
      <c r="BL826" s="41"/>
      <c r="BM826" s="41"/>
      <c r="BN826" s="41"/>
      <c r="BO826" s="41"/>
      <c r="BP826" s="41"/>
      <c r="BQ826" s="41"/>
      <c r="BR826" s="40"/>
      <c r="BS826" s="40"/>
      <c r="BT826" s="40"/>
      <c r="BU826" s="41"/>
      <c r="BV826" s="41"/>
      <c r="BW826" s="41"/>
      <c r="BX826" s="41"/>
      <c r="BY826" s="41"/>
      <c r="BZ826" s="41"/>
      <c r="CA826" s="41"/>
      <c r="CB826" s="41"/>
      <c r="CC826" s="41"/>
      <c r="CD826" s="41"/>
      <c r="CE826" s="41"/>
      <c r="CF826" s="41"/>
      <c r="CG826" s="28"/>
      <c r="CH826" s="28"/>
      <c r="CI826" s="41"/>
      <c r="CJ826" s="27"/>
      <c r="CK826" s="27"/>
      <c r="CL826" s="27"/>
      <c r="CM826" s="27"/>
      <c r="CN826" s="27"/>
      <c r="CO826" s="27"/>
      <c r="CP826" s="27"/>
      <c r="CQ826" s="27"/>
      <c r="CR826" s="27"/>
      <c r="CS826" s="27"/>
      <c r="CT826" s="27"/>
      <c r="CU826" s="27"/>
      <c r="CV826" s="27"/>
      <c r="CW826" s="27"/>
      <c r="CX826" s="27"/>
      <c r="CY826" s="27"/>
      <c r="CZ826" s="68"/>
      <c r="DF826" s="42"/>
      <c r="DW826" s="7"/>
      <c r="ED826" s="10">
        <f t="shared" ca="1" si="439"/>
        <v>1</v>
      </c>
    </row>
    <row r="827" spans="1:134" x14ac:dyDescent="0.2">
      <c r="A827" s="79"/>
      <c r="B827" s="28"/>
      <c r="C827" s="41"/>
      <c r="D827" s="40"/>
      <c r="E827" s="41"/>
      <c r="F827" s="40"/>
      <c r="M827" s="151"/>
      <c r="N827" s="151"/>
      <c r="P827" s="153"/>
      <c r="Q827" s="159"/>
      <c r="R827" s="151"/>
      <c r="S827" s="151"/>
      <c r="T827" s="28"/>
      <c r="U827" s="137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40"/>
      <c r="AH827" s="40"/>
      <c r="AI827" s="40"/>
      <c r="AJ827" s="40"/>
      <c r="AK827" s="40"/>
      <c r="AL827" s="40"/>
      <c r="AM827" s="40"/>
      <c r="AN827" s="40"/>
      <c r="AO827" s="40"/>
      <c r="AP827" s="40"/>
      <c r="AQ827" s="40"/>
      <c r="AR827" s="40"/>
      <c r="AS827" s="40"/>
      <c r="AT827" s="40"/>
      <c r="AU827" s="40"/>
      <c r="AV827" s="40"/>
      <c r="AW827" s="40"/>
      <c r="AX827" s="40"/>
      <c r="AY827" s="40"/>
      <c r="AZ827" s="40"/>
      <c r="BA827" s="28"/>
      <c r="BB827" s="28"/>
      <c r="BC827" s="40"/>
      <c r="BD827" s="40"/>
      <c r="BE827" s="40"/>
      <c r="BF827" s="40"/>
      <c r="BG827" s="40"/>
      <c r="BH827" s="40"/>
      <c r="BI827" s="41"/>
      <c r="BJ827" s="41"/>
      <c r="BK827" s="41"/>
      <c r="BL827" s="41"/>
      <c r="BM827" s="41"/>
      <c r="BN827" s="41"/>
      <c r="BO827" s="41"/>
      <c r="BP827" s="41"/>
      <c r="BQ827" s="41"/>
      <c r="BR827" s="40"/>
      <c r="BS827" s="40"/>
      <c r="BT827" s="40"/>
      <c r="BU827" s="41"/>
      <c r="BV827" s="41"/>
      <c r="BW827" s="41"/>
      <c r="BX827" s="41"/>
      <c r="BY827" s="41"/>
      <c r="BZ827" s="41"/>
      <c r="CA827" s="41"/>
      <c r="CB827" s="41"/>
      <c r="CC827" s="41"/>
      <c r="CD827" s="41"/>
      <c r="CE827" s="41"/>
      <c r="CF827" s="41"/>
      <c r="CG827" s="28"/>
      <c r="CH827" s="28"/>
      <c r="CI827" s="41"/>
      <c r="CJ827" s="27"/>
      <c r="CK827" s="27"/>
      <c r="CL827" s="27"/>
      <c r="CM827" s="27"/>
      <c r="CN827" s="27"/>
      <c r="CO827" s="27"/>
      <c r="CP827" s="27"/>
      <c r="CQ827" s="27"/>
      <c r="CR827" s="27"/>
      <c r="CS827" s="27"/>
      <c r="CT827" s="27"/>
      <c r="CU827" s="27"/>
      <c r="CV827" s="27"/>
      <c r="CW827" s="27"/>
      <c r="CX827" s="27"/>
      <c r="CY827" s="27"/>
      <c r="CZ827" s="68"/>
      <c r="DF827" s="42"/>
      <c r="DW827" s="7"/>
      <c r="ED827" s="10">
        <f t="shared" ca="1" si="439"/>
        <v>11</v>
      </c>
    </row>
    <row r="828" spans="1:134" x14ac:dyDescent="0.2">
      <c r="A828" s="79"/>
      <c r="B828" s="28"/>
      <c r="C828" s="41"/>
      <c r="D828" s="40"/>
      <c r="E828" s="41"/>
      <c r="F828" s="40"/>
      <c r="M828" s="151"/>
      <c r="N828" s="151"/>
      <c r="P828" s="153"/>
      <c r="Q828" s="159"/>
      <c r="R828" s="151"/>
      <c r="S828" s="151"/>
      <c r="T828" s="28"/>
      <c r="U828" s="137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40"/>
      <c r="AH828" s="40"/>
      <c r="AI828" s="40"/>
      <c r="AJ828" s="40"/>
      <c r="AK828" s="40"/>
      <c r="AL828" s="40"/>
      <c r="AM828" s="40"/>
      <c r="AN828" s="40"/>
      <c r="AO828" s="40"/>
      <c r="AP828" s="40"/>
      <c r="AQ828" s="40"/>
      <c r="AR828" s="40"/>
      <c r="AS828" s="40"/>
      <c r="AT828" s="40"/>
      <c r="AU828" s="40"/>
      <c r="AV828" s="40"/>
      <c r="AW828" s="40"/>
      <c r="AX828" s="40"/>
      <c r="AY828" s="40"/>
      <c r="AZ828" s="40"/>
      <c r="BA828" s="28"/>
      <c r="BB828" s="28"/>
      <c r="BC828" s="40"/>
      <c r="BD828" s="40"/>
      <c r="BE828" s="40"/>
      <c r="BF828" s="40"/>
      <c r="BG828" s="40"/>
      <c r="BH828" s="40"/>
      <c r="BI828" s="41"/>
      <c r="BJ828" s="41"/>
      <c r="BK828" s="41"/>
      <c r="BL828" s="41"/>
      <c r="BM828" s="41"/>
      <c r="BN828" s="41"/>
      <c r="BO828" s="41"/>
      <c r="BP828" s="41"/>
      <c r="BQ828" s="41"/>
      <c r="BR828" s="40"/>
      <c r="BS828" s="40"/>
      <c r="BT828" s="40"/>
      <c r="BU828" s="41"/>
      <c r="BV828" s="41"/>
      <c r="BW828" s="41"/>
      <c r="BX828" s="41"/>
      <c r="BY828" s="41"/>
      <c r="BZ828" s="41"/>
      <c r="CA828" s="41"/>
      <c r="CB828" s="41"/>
      <c r="CC828" s="41"/>
      <c r="CD828" s="41"/>
      <c r="CE828" s="41"/>
      <c r="CF828" s="41"/>
      <c r="CG828" s="28"/>
      <c r="CH828" s="28"/>
      <c r="CI828" s="41"/>
      <c r="CJ828" s="27"/>
      <c r="CK828" s="27"/>
      <c r="CL828" s="27"/>
      <c r="CM828" s="27"/>
      <c r="CN828" s="27"/>
      <c r="CO828" s="27"/>
      <c r="CP828" s="27"/>
      <c r="CQ828" s="27"/>
      <c r="CR828" s="27"/>
      <c r="CS828" s="27"/>
      <c r="CT828" s="27"/>
      <c r="CU828" s="27"/>
      <c r="CV828" s="27"/>
      <c r="CW828" s="27"/>
      <c r="CX828" s="27"/>
      <c r="CY828" s="27"/>
      <c r="CZ828" s="68"/>
      <c r="DF828" s="42"/>
      <c r="DW828" s="7"/>
      <c r="ED828" s="10">
        <f t="shared" ca="1" si="439"/>
        <v>7</v>
      </c>
    </row>
    <row r="829" spans="1:134" x14ac:dyDescent="0.2">
      <c r="A829" s="79"/>
      <c r="B829" s="28"/>
      <c r="C829" s="41"/>
      <c r="D829" s="40"/>
      <c r="E829" s="41"/>
      <c r="F829" s="40"/>
      <c r="M829" s="151"/>
      <c r="N829" s="151"/>
      <c r="P829" s="153"/>
      <c r="Q829" s="159"/>
      <c r="R829" s="151"/>
      <c r="S829" s="151"/>
      <c r="T829" s="28"/>
      <c r="U829" s="137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40"/>
      <c r="AH829" s="40"/>
      <c r="AI829" s="40"/>
      <c r="AJ829" s="40"/>
      <c r="AK829" s="40"/>
      <c r="AL829" s="40"/>
      <c r="AM829" s="40"/>
      <c r="AN829" s="40"/>
      <c r="AO829" s="40"/>
      <c r="AP829" s="40"/>
      <c r="AQ829" s="40"/>
      <c r="AR829" s="40"/>
      <c r="AS829" s="40"/>
      <c r="AT829" s="40"/>
      <c r="AU829" s="40"/>
      <c r="AV829" s="40"/>
      <c r="AW829" s="40"/>
      <c r="AX829" s="40"/>
      <c r="AY829" s="40"/>
      <c r="AZ829" s="40"/>
      <c r="BA829" s="28"/>
      <c r="BB829" s="28"/>
      <c r="BC829" s="40"/>
      <c r="BD829" s="40"/>
      <c r="BE829" s="40"/>
      <c r="BF829" s="40"/>
      <c r="BG829" s="40"/>
      <c r="BH829" s="40"/>
      <c r="BI829" s="41"/>
      <c r="BJ829" s="41"/>
      <c r="BK829" s="41"/>
      <c r="BL829" s="41"/>
      <c r="BM829" s="41"/>
      <c r="BN829" s="41"/>
      <c r="BO829" s="41"/>
      <c r="BP829" s="41"/>
      <c r="BQ829" s="41"/>
      <c r="BR829" s="40"/>
      <c r="BS829" s="40"/>
      <c r="BT829" s="40"/>
      <c r="BU829" s="41"/>
      <c r="BV829" s="41"/>
      <c r="BW829" s="41"/>
      <c r="BX829" s="41"/>
      <c r="BY829" s="41"/>
      <c r="BZ829" s="41"/>
      <c r="CA829" s="41"/>
      <c r="CB829" s="41"/>
      <c r="CC829" s="41"/>
      <c r="CD829" s="41"/>
      <c r="CE829" s="41"/>
      <c r="CF829" s="41"/>
      <c r="CG829" s="28"/>
      <c r="CH829" s="28"/>
      <c r="CI829" s="41"/>
      <c r="CJ829" s="27"/>
      <c r="CK829" s="27"/>
      <c r="CL829" s="27"/>
      <c r="CM829" s="27"/>
      <c r="CN829" s="27"/>
      <c r="CO829" s="27"/>
      <c r="CP829" s="27"/>
      <c r="CQ829" s="27"/>
      <c r="CR829" s="27"/>
      <c r="CS829" s="27"/>
      <c r="CT829" s="27"/>
      <c r="CU829" s="27"/>
      <c r="CV829" s="27"/>
      <c r="CW829" s="27"/>
      <c r="CX829" s="27"/>
      <c r="CY829" s="27"/>
      <c r="CZ829" s="68"/>
      <c r="DF829" s="42"/>
      <c r="DW829" s="7"/>
      <c r="ED829" s="10">
        <f t="shared" ca="1" si="439"/>
        <v>28</v>
      </c>
    </row>
    <row r="830" spans="1:134" x14ac:dyDescent="0.2">
      <c r="A830" s="79"/>
      <c r="B830" s="28"/>
      <c r="C830" s="41"/>
      <c r="D830" s="40"/>
      <c r="E830" s="41"/>
      <c r="F830" s="40"/>
      <c r="M830" s="151"/>
      <c r="N830" s="151"/>
      <c r="P830" s="153"/>
      <c r="Q830" s="159"/>
      <c r="R830" s="151"/>
      <c r="S830" s="151"/>
      <c r="T830" s="28"/>
      <c r="U830" s="137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40"/>
      <c r="AH830" s="40"/>
      <c r="AI830" s="40"/>
      <c r="AJ830" s="40"/>
      <c r="AK830" s="40"/>
      <c r="AL830" s="40"/>
      <c r="AM830" s="40"/>
      <c r="AN830" s="40"/>
      <c r="AO830" s="40"/>
      <c r="AP830" s="40"/>
      <c r="AQ830" s="40"/>
      <c r="AR830" s="40"/>
      <c r="AS830" s="40"/>
      <c r="AT830" s="40"/>
      <c r="AU830" s="40"/>
      <c r="AV830" s="40"/>
      <c r="AW830" s="40"/>
      <c r="AX830" s="40"/>
      <c r="AY830" s="40"/>
      <c r="AZ830" s="40"/>
      <c r="BA830" s="28"/>
      <c r="BB830" s="28"/>
      <c r="BC830" s="40"/>
      <c r="BD830" s="40"/>
      <c r="BE830" s="40"/>
      <c r="BF830" s="40"/>
      <c r="BG830" s="40"/>
      <c r="BH830" s="40"/>
      <c r="BI830" s="40"/>
      <c r="BJ830" s="40"/>
      <c r="BK830" s="40"/>
      <c r="BL830" s="40"/>
      <c r="BM830" s="40"/>
      <c r="BN830" s="40"/>
      <c r="BO830" s="40"/>
      <c r="BP830" s="40"/>
      <c r="BQ830" s="40"/>
      <c r="BR830" s="40"/>
      <c r="BS830" s="40"/>
      <c r="BT830" s="40"/>
      <c r="BU830" s="40"/>
      <c r="BV830" s="40"/>
      <c r="BW830" s="40"/>
      <c r="BX830" s="40"/>
      <c r="BY830" s="40"/>
      <c r="BZ830" s="40"/>
      <c r="CA830" s="40"/>
      <c r="CB830" s="40"/>
      <c r="CC830" s="40"/>
      <c r="CD830" s="40"/>
      <c r="CE830" s="40"/>
      <c r="CF830" s="40"/>
      <c r="CG830" s="28"/>
      <c r="CH830" s="28"/>
      <c r="CI830" s="41"/>
      <c r="CJ830" s="27"/>
      <c r="CK830" s="27"/>
      <c r="CL830" s="27"/>
      <c r="CM830" s="27"/>
      <c r="CN830" s="27"/>
      <c r="CO830" s="27"/>
      <c r="CP830" s="27"/>
      <c r="CQ830" s="27"/>
      <c r="CR830" s="27"/>
      <c r="CS830" s="27"/>
      <c r="CT830" s="27"/>
      <c r="CU830" s="27"/>
      <c r="CV830" s="27"/>
      <c r="CW830" s="27"/>
      <c r="CX830" s="27"/>
      <c r="CY830" s="27"/>
      <c r="CZ830" s="68"/>
      <c r="DF830" s="42"/>
      <c r="DW830" s="7"/>
      <c r="ED830" s="10">
        <f t="shared" ca="1" si="439"/>
        <v>2</v>
      </c>
    </row>
    <row r="831" spans="1:134" x14ac:dyDescent="0.2">
      <c r="A831" s="79"/>
      <c r="B831" s="28"/>
      <c r="C831" s="41"/>
      <c r="D831" s="40"/>
      <c r="E831" s="41"/>
      <c r="F831" s="40"/>
      <c r="M831" s="151"/>
      <c r="N831" s="151"/>
      <c r="P831" s="153"/>
      <c r="Q831" s="159"/>
      <c r="R831" s="151"/>
      <c r="S831" s="151"/>
      <c r="T831" s="28"/>
      <c r="U831" s="137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40"/>
      <c r="AH831" s="40"/>
      <c r="AI831" s="40"/>
      <c r="AJ831" s="40"/>
      <c r="AK831" s="40"/>
      <c r="AL831" s="40"/>
      <c r="AM831" s="40"/>
      <c r="AN831" s="40"/>
      <c r="AO831" s="40"/>
      <c r="AP831" s="40"/>
      <c r="AQ831" s="40"/>
      <c r="AR831" s="40"/>
      <c r="AS831" s="40"/>
      <c r="AT831" s="40"/>
      <c r="AU831" s="40"/>
      <c r="AV831" s="40"/>
      <c r="AW831" s="40"/>
      <c r="AX831" s="40"/>
      <c r="AY831" s="40"/>
      <c r="AZ831" s="40"/>
      <c r="BA831" s="28"/>
      <c r="BB831" s="28"/>
      <c r="BC831" s="40"/>
      <c r="BD831" s="40"/>
      <c r="BE831" s="40"/>
      <c r="BF831" s="40"/>
      <c r="BG831" s="40"/>
      <c r="BH831" s="40"/>
      <c r="BI831" s="40"/>
      <c r="BJ831" s="40"/>
      <c r="BK831" s="40"/>
      <c r="BL831" s="40"/>
      <c r="BM831" s="40"/>
      <c r="BN831" s="40"/>
      <c r="BO831" s="40"/>
      <c r="BP831" s="40"/>
      <c r="BQ831" s="40"/>
      <c r="BR831" s="40"/>
      <c r="BS831" s="40"/>
      <c r="BT831" s="40"/>
      <c r="BU831" s="40"/>
      <c r="BV831" s="40"/>
      <c r="BW831" s="40"/>
      <c r="BX831" s="40"/>
      <c r="BY831" s="40"/>
      <c r="BZ831" s="40"/>
      <c r="CA831" s="40"/>
      <c r="CB831" s="40"/>
      <c r="CC831" s="40"/>
      <c r="CD831" s="40"/>
      <c r="CE831" s="40"/>
      <c r="CF831" s="40"/>
      <c r="CG831" s="28"/>
      <c r="CH831" s="28"/>
      <c r="CI831" s="41"/>
      <c r="CJ831" s="27"/>
      <c r="CK831" s="27"/>
      <c r="CL831" s="27"/>
      <c r="CM831" s="27"/>
      <c r="CN831" s="27"/>
      <c r="CO831" s="27"/>
      <c r="CP831" s="27"/>
      <c r="CQ831" s="27"/>
      <c r="CR831" s="27"/>
      <c r="CS831" s="27"/>
      <c r="CT831" s="27"/>
      <c r="CU831" s="27"/>
      <c r="CV831" s="27"/>
      <c r="CW831" s="27"/>
      <c r="CX831" s="27"/>
      <c r="CY831" s="27"/>
      <c r="CZ831" s="68"/>
      <c r="DF831" s="42"/>
      <c r="DW831" s="7"/>
      <c r="ED831" s="10">
        <f t="shared" ca="1" si="439"/>
        <v>34</v>
      </c>
    </row>
    <row r="832" spans="1:134" x14ac:dyDescent="0.2">
      <c r="A832" s="79"/>
      <c r="B832" s="28"/>
      <c r="C832" s="41"/>
      <c r="D832" s="40"/>
      <c r="E832" s="41"/>
      <c r="F832" s="40"/>
      <c r="M832" s="151"/>
      <c r="N832" s="151"/>
      <c r="P832" s="153"/>
      <c r="Q832" s="159"/>
      <c r="R832" s="151"/>
      <c r="S832" s="151"/>
      <c r="T832" s="28"/>
      <c r="U832" s="137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40"/>
      <c r="AH832" s="40"/>
      <c r="AI832" s="40"/>
      <c r="AJ832" s="40"/>
      <c r="AK832" s="40"/>
      <c r="AL832" s="40"/>
      <c r="AM832" s="40"/>
      <c r="AN832" s="40"/>
      <c r="AO832" s="40"/>
      <c r="AP832" s="40"/>
      <c r="AQ832" s="40"/>
      <c r="AR832" s="40"/>
      <c r="AS832" s="40"/>
      <c r="AT832" s="40"/>
      <c r="AU832" s="40"/>
      <c r="AV832" s="40"/>
      <c r="AW832" s="40"/>
      <c r="AX832" s="40"/>
      <c r="AY832" s="40"/>
      <c r="AZ832" s="40"/>
      <c r="BA832" s="28"/>
      <c r="BB832" s="28"/>
      <c r="BC832" s="40"/>
      <c r="BD832" s="40"/>
      <c r="BE832" s="40"/>
      <c r="BF832" s="40"/>
      <c r="BG832" s="40"/>
      <c r="BH832" s="40"/>
      <c r="BI832" s="40"/>
      <c r="BJ832" s="40"/>
      <c r="BK832" s="40"/>
      <c r="BL832" s="40"/>
      <c r="BM832" s="40"/>
      <c r="BN832" s="40"/>
      <c r="BO832" s="40"/>
      <c r="BP832" s="40"/>
      <c r="BQ832" s="40"/>
      <c r="BR832" s="40"/>
      <c r="BS832" s="40"/>
      <c r="BT832" s="40"/>
      <c r="BU832" s="40"/>
      <c r="BV832" s="40"/>
      <c r="BW832" s="40"/>
      <c r="BX832" s="40"/>
      <c r="BY832" s="40"/>
      <c r="BZ832" s="40"/>
      <c r="CA832" s="40"/>
      <c r="CB832" s="40"/>
      <c r="CC832" s="40"/>
      <c r="CD832" s="40"/>
      <c r="CE832" s="40"/>
      <c r="CF832" s="40"/>
      <c r="CG832" s="28"/>
      <c r="CH832" s="28"/>
      <c r="CI832" s="41"/>
      <c r="CJ832" s="27"/>
      <c r="CK832" s="27"/>
      <c r="CL832" s="27"/>
      <c r="CM832" s="27"/>
      <c r="CN832" s="27"/>
      <c r="CO832" s="27"/>
      <c r="CP832" s="27"/>
      <c r="CQ832" s="27"/>
      <c r="CR832" s="27"/>
      <c r="CS832" s="27"/>
      <c r="CT832" s="27"/>
      <c r="CU832" s="27"/>
      <c r="CV832" s="27"/>
      <c r="CW832" s="27"/>
      <c r="CX832" s="27"/>
      <c r="CY832" s="27"/>
      <c r="CZ832" s="68"/>
      <c r="DF832" s="42"/>
      <c r="DW832" s="7"/>
      <c r="ED832" s="10">
        <f t="shared" ca="1" si="439"/>
        <v>21</v>
      </c>
    </row>
    <row r="833" spans="1:134" x14ac:dyDescent="0.2">
      <c r="A833" s="79"/>
      <c r="B833" s="28"/>
      <c r="C833" s="41"/>
      <c r="D833" s="40"/>
      <c r="E833" s="41"/>
      <c r="F833" s="40"/>
      <c r="M833" s="151"/>
      <c r="N833" s="151"/>
      <c r="P833" s="153"/>
      <c r="Q833" s="159"/>
      <c r="R833" s="151"/>
      <c r="S833" s="151"/>
      <c r="T833" s="28"/>
      <c r="U833" s="137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40"/>
      <c r="AH833" s="40"/>
      <c r="AI833" s="40"/>
      <c r="AJ833" s="40"/>
      <c r="AK833" s="40"/>
      <c r="AL833" s="40"/>
      <c r="AM833" s="40"/>
      <c r="AN833" s="40"/>
      <c r="AO833" s="40"/>
      <c r="AP833" s="40"/>
      <c r="AQ833" s="40"/>
      <c r="AR833" s="40"/>
      <c r="AS833" s="40"/>
      <c r="AT833" s="40"/>
      <c r="AU833" s="40"/>
      <c r="AV833" s="40"/>
      <c r="AW833" s="40"/>
      <c r="AX833" s="40"/>
      <c r="AY833" s="40"/>
      <c r="AZ833" s="40"/>
      <c r="BA833" s="28"/>
      <c r="BB833" s="28"/>
      <c r="BC833" s="40"/>
      <c r="BD833" s="40"/>
      <c r="BE833" s="40"/>
      <c r="BF833" s="40"/>
      <c r="BG833" s="40"/>
      <c r="BH833" s="40"/>
      <c r="BI833" s="40"/>
      <c r="BJ833" s="40"/>
      <c r="BK833" s="40"/>
      <c r="BL833" s="40"/>
      <c r="BM833" s="40"/>
      <c r="BN833" s="40"/>
      <c r="BO833" s="40"/>
      <c r="BP833" s="40"/>
      <c r="BQ833" s="40"/>
      <c r="BR833" s="40"/>
      <c r="BS833" s="40"/>
      <c r="BT833" s="40"/>
      <c r="BU833" s="40"/>
      <c r="BV833" s="40"/>
      <c r="BW833" s="40"/>
      <c r="BX833" s="40"/>
      <c r="BY833" s="40"/>
      <c r="BZ833" s="40"/>
      <c r="CA833" s="40"/>
      <c r="CB833" s="40"/>
      <c r="CC833" s="40"/>
      <c r="CD833" s="40"/>
      <c r="CE833" s="40"/>
      <c r="CF833" s="40"/>
      <c r="CG833" s="28"/>
      <c r="CH833" s="28"/>
      <c r="CI833" s="41"/>
      <c r="CJ833" s="27"/>
      <c r="CK833" s="27"/>
      <c r="CL833" s="27"/>
      <c r="CM833" s="27"/>
      <c r="CN833" s="27"/>
      <c r="CO833" s="27"/>
      <c r="CP833" s="27"/>
      <c r="CQ833" s="27"/>
      <c r="CR833" s="27"/>
      <c r="CS833" s="27"/>
      <c r="CT833" s="27"/>
      <c r="CU833" s="27"/>
      <c r="CV833" s="27"/>
      <c r="CW833" s="27"/>
      <c r="CX833" s="27"/>
      <c r="CY833" s="27"/>
      <c r="CZ833" s="68"/>
      <c r="DF833" s="42"/>
      <c r="DW833" s="7"/>
      <c r="ED833" s="10">
        <f t="shared" ca="1" si="439"/>
        <v>22</v>
      </c>
    </row>
    <row r="834" spans="1:134" x14ac:dyDescent="0.2">
      <c r="A834" s="79"/>
      <c r="B834" s="28"/>
      <c r="C834" s="41"/>
      <c r="D834" s="40"/>
      <c r="E834" s="41"/>
      <c r="F834" s="40"/>
      <c r="M834" s="151"/>
      <c r="N834" s="151"/>
      <c r="P834" s="153"/>
      <c r="Q834" s="159"/>
      <c r="R834" s="151"/>
      <c r="S834" s="151"/>
      <c r="T834" s="28"/>
      <c r="U834" s="137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J834" s="40"/>
      <c r="AK834" s="40"/>
      <c r="AL834" s="40"/>
      <c r="AM834" s="40"/>
      <c r="AN834" s="40"/>
      <c r="AO834" s="40"/>
      <c r="AP834" s="40"/>
      <c r="AQ834" s="40"/>
      <c r="AR834" s="40"/>
      <c r="AS834" s="40"/>
      <c r="AT834" s="40"/>
      <c r="AU834" s="40"/>
      <c r="AV834" s="40"/>
      <c r="AW834" s="40"/>
      <c r="AX834" s="40"/>
      <c r="AY834" s="40"/>
      <c r="AZ834" s="40"/>
      <c r="BA834" s="28"/>
      <c r="BB834" s="28"/>
      <c r="BC834" s="40"/>
      <c r="BD834" s="40"/>
      <c r="BE834" s="40"/>
      <c r="BF834" s="40"/>
      <c r="BG834" s="40"/>
      <c r="BH834" s="40"/>
      <c r="BI834" s="40"/>
      <c r="BJ834" s="40"/>
      <c r="BK834" s="40"/>
      <c r="BL834" s="40"/>
      <c r="BM834" s="40"/>
      <c r="BN834" s="40"/>
      <c r="BO834" s="40"/>
      <c r="BP834" s="40"/>
      <c r="BQ834" s="40"/>
      <c r="BR834" s="40"/>
      <c r="BS834" s="40"/>
      <c r="BT834" s="40"/>
      <c r="BU834" s="40"/>
      <c r="BV834" s="40"/>
      <c r="BW834" s="40"/>
      <c r="BX834" s="40"/>
      <c r="BY834" s="40"/>
      <c r="BZ834" s="40"/>
      <c r="CA834" s="40"/>
      <c r="CB834" s="40"/>
      <c r="CC834" s="40"/>
      <c r="CD834" s="40"/>
      <c r="CE834" s="40"/>
      <c r="CF834" s="40"/>
      <c r="CG834" s="28"/>
      <c r="CH834" s="28"/>
      <c r="CI834" s="41"/>
      <c r="CJ834" s="27"/>
      <c r="CK834" s="27"/>
      <c r="CL834" s="27"/>
      <c r="CM834" s="27"/>
      <c r="CN834" s="27"/>
      <c r="CO834" s="27"/>
      <c r="CP834" s="27"/>
      <c r="CQ834" s="27"/>
      <c r="CR834" s="27"/>
      <c r="CS834" s="27"/>
      <c r="CT834" s="27"/>
      <c r="CU834" s="27"/>
      <c r="CV834" s="27"/>
      <c r="CW834" s="27"/>
      <c r="CX834" s="27"/>
      <c r="CY834" s="27"/>
      <c r="CZ834" s="68"/>
      <c r="DF834" s="42"/>
      <c r="DW834" s="7"/>
      <c r="ED834" s="10">
        <f t="shared" ca="1" si="439"/>
        <v>27</v>
      </c>
    </row>
    <row r="835" spans="1:134" x14ac:dyDescent="0.2">
      <c r="A835" s="79"/>
      <c r="B835" s="28"/>
      <c r="C835" s="41"/>
      <c r="D835" s="40"/>
      <c r="E835" s="41"/>
      <c r="F835" s="40"/>
      <c r="M835" s="151"/>
      <c r="N835" s="151"/>
      <c r="P835" s="153"/>
      <c r="Q835" s="159"/>
      <c r="R835" s="151"/>
      <c r="S835" s="151"/>
      <c r="T835" s="28"/>
      <c r="U835" s="137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40"/>
      <c r="AH835" s="40"/>
      <c r="AI835" s="40"/>
      <c r="AJ835" s="40"/>
      <c r="AK835" s="40"/>
      <c r="AL835" s="40"/>
      <c r="AM835" s="40"/>
      <c r="AN835" s="40"/>
      <c r="AO835" s="40"/>
      <c r="AP835" s="40"/>
      <c r="AQ835" s="40"/>
      <c r="AR835" s="40"/>
      <c r="AS835" s="40"/>
      <c r="AT835" s="40"/>
      <c r="AU835" s="40"/>
      <c r="AV835" s="40"/>
      <c r="AW835" s="40"/>
      <c r="AX835" s="40"/>
      <c r="AY835" s="40"/>
      <c r="AZ835" s="40"/>
      <c r="BA835" s="28"/>
      <c r="BB835" s="28"/>
      <c r="BC835" s="40"/>
      <c r="BD835" s="40"/>
      <c r="BE835" s="40"/>
      <c r="BF835" s="40"/>
      <c r="BG835" s="40"/>
      <c r="BH835" s="40"/>
      <c r="BI835" s="40"/>
      <c r="BJ835" s="40"/>
      <c r="BK835" s="40"/>
      <c r="BL835" s="40"/>
      <c r="BM835" s="40"/>
      <c r="BN835" s="40"/>
      <c r="BO835" s="40"/>
      <c r="BP835" s="40"/>
      <c r="BQ835" s="40"/>
      <c r="BR835" s="40"/>
      <c r="BS835" s="40"/>
      <c r="BT835" s="40"/>
      <c r="BU835" s="40"/>
      <c r="BV835" s="40"/>
      <c r="BW835" s="40"/>
      <c r="BX835" s="40"/>
      <c r="BY835" s="40"/>
      <c r="BZ835" s="40"/>
      <c r="CA835" s="40"/>
      <c r="CB835" s="40"/>
      <c r="CC835" s="40"/>
      <c r="CD835" s="40"/>
      <c r="CE835" s="40"/>
      <c r="CF835" s="40"/>
      <c r="CG835" s="28"/>
      <c r="CH835" s="28"/>
      <c r="CI835" s="41"/>
      <c r="CJ835" s="27"/>
      <c r="CK835" s="27"/>
      <c r="CL835" s="27"/>
      <c r="CM835" s="27"/>
      <c r="CN835" s="27"/>
      <c r="CO835" s="27"/>
      <c r="CP835" s="27"/>
      <c r="CQ835" s="27"/>
      <c r="CR835" s="27"/>
      <c r="CS835" s="27"/>
      <c r="CT835" s="27"/>
      <c r="CU835" s="27"/>
      <c r="CV835" s="27"/>
      <c r="CW835" s="27"/>
      <c r="CX835" s="27"/>
      <c r="CY835" s="27"/>
      <c r="CZ835" s="68"/>
      <c r="DF835" s="42"/>
      <c r="DW835" s="7"/>
      <c r="ED835" s="10">
        <f t="shared" ca="1" si="439"/>
        <v>16</v>
      </c>
    </row>
    <row r="836" spans="1:134" x14ac:dyDescent="0.2">
      <c r="A836" s="79"/>
      <c r="B836" s="28"/>
      <c r="C836" s="41"/>
      <c r="D836" s="40"/>
      <c r="E836" s="41"/>
      <c r="F836" s="40"/>
      <c r="M836" s="151"/>
      <c r="N836" s="151"/>
      <c r="P836" s="153"/>
      <c r="Q836" s="159"/>
      <c r="R836" s="151"/>
      <c r="S836" s="151"/>
      <c r="T836" s="28"/>
      <c r="U836" s="137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40"/>
      <c r="AH836" s="40"/>
      <c r="AI836" s="40"/>
      <c r="AJ836" s="40"/>
      <c r="AK836" s="40"/>
      <c r="AL836" s="40"/>
      <c r="AM836" s="40"/>
      <c r="AN836" s="40"/>
      <c r="AO836" s="40"/>
      <c r="AP836" s="40"/>
      <c r="AQ836" s="40"/>
      <c r="AR836" s="40"/>
      <c r="AS836" s="40"/>
      <c r="AT836" s="40"/>
      <c r="AU836" s="40"/>
      <c r="AV836" s="40"/>
      <c r="AW836" s="40"/>
      <c r="AX836" s="40"/>
      <c r="AY836" s="40"/>
      <c r="AZ836" s="40"/>
      <c r="BA836" s="28"/>
      <c r="BB836" s="28"/>
      <c r="BC836" s="40"/>
      <c r="BD836" s="40"/>
      <c r="BE836" s="40"/>
      <c r="BF836" s="40"/>
      <c r="BG836" s="40"/>
      <c r="BH836" s="40"/>
      <c r="BI836" s="40"/>
      <c r="BJ836" s="40"/>
      <c r="BK836" s="40"/>
      <c r="BL836" s="40"/>
      <c r="BM836" s="40"/>
      <c r="BN836" s="40"/>
      <c r="BO836" s="40"/>
      <c r="BP836" s="40"/>
      <c r="BQ836" s="40"/>
      <c r="BR836" s="40"/>
      <c r="BS836" s="40"/>
      <c r="BT836" s="40"/>
      <c r="BU836" s="40"/>
      <c r="BV836" s="40"/>
      <c r="BW836" s="40"/>
      <c r="BX836" s="40"/>
      <c r="BY836" s="40"/>
      <c r="BZ836" s="40"/>
      <c r="CA836" s="40"/>
      <c r="CB836" s="40"/>
      <c r="CC836" s="40"/>
      <c r="CD836" s="40"/>
      <c r="CE836" s="40"/>
      <c r="CF836" s="40"/>
      <c r="CG836" s="28"/>
      <c r="CH836" s="28"/>
      <c r="CI836" s="41"/>
      <c r="CJ836" s="27"/>
      <c r="CK836" s="27"/>
      <c r="CL836" s="27"/>
      <c r="CM836" s="27"/>
      <c r="CN836" s="27"/>
      <c r="CO836" s="27"/>
      <c r="CP836" s="27"/>
      <c r="CQ836" s="27"/>
      <c r="CR836" s="27"/>
      <c r="CS836" s="27"/>
      <c r="CT836" s="27"/>
      <c r="CU836" s="27"/>
      <c r="CV836" s="27"/>
      <c r="CW836" s="27"/>
      <c r="CX836" s="27"/>
      <c r="CY836" s="27"/>
      <c r="CZ836" s="68"/>
      <c r="DF836" s="42"/>
      <c r="DW836" s="7"/>
      <c r="ED836" s="10">
        <f t="shared" ca="1" si="439"/>
        <v>36</v>
      </c>
    </row>
    <row r="837" spans="1:134" x14ac:dyDescent="0.2">
      <c r="A837" s="79"/>
      <c r="B837" s="28"/>
      <c r="C837" s="41"/>
      <c r="D837" s="40"/>
      <c r="E837" s="41"/>
      <c r="F837" s="40"/>
      <c r="M837" s="151"/>
      <c r="N837" s="151"/>
      <c r="P837" s="153"/>
      <c r="Q837" s="159"/>
      <c r="R837" s="151"/>
      <c r="S837" s="151"/>
      <c r="T837" s="28"/>
      <c r="U837" s="137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40"/>
      <c r="AH837" s="40"/>
      <c r="AI837" s="40"/>
      <c r="AJ837" s="40"/>
      <c r="AK837" s="40"/>
      <c r="AL837" s="40"/>
      <c r="AM837" s="40"/>
      <c r="AN837" s="40"/>
      <c r="AO837" s="40"/>
      <c r="AP837" s="40"/>
      <c r="AQ837" s="40"/>
      <c r="AR837" s="40"/>
      <c r="AS837" s="40"/>
      <c r="AT837" s="40"/>
      <c r="AU837" s="40"/>
      <c r="AV837" s="40"/>
      <c r="AW837" s="40"/>
      <c r="AX837" s="40"/>
      <c r="AY837" s="40"/>
      <c r="AZ837" s="40"/>
      <c r="BA837" s="28"/>
      <c r="BB837" s="28"/>
      <c r="BC837" s="40"/>
      <c r="BD837" s="40"/>
      <c r="BE837" s="40"/>
      <c r="BF837" s="40"/>
      <c r="BG837" s="40"/>
      <c r="BH837" s="40"/>
      <c r="BI837" s="40"/>
      <c r="BJ837" s="40"/>
      <c r="BK837" s="40"/>
      <c r="BL837" s="40"/>
      <c r="BM837" s="40"/>
      <c r="BN837" s="40"/>
      <c r="BO837" s="40"/>
      <c r="BP837" s="40"/>
      <c r="BQ837" s="40"/>
      <c r="BR837" s="40"/>
      <c r="BS837" s="40"/>
      <c r="BT837" s="40"/>
      <c r="BU837" s="40"/>
      <c r="BV837" s="40"/>
      <c r="BW837" s="40"/>
      <c r="BX837" s="40"/>
      <c r="BY837" s="40"/>
      <c r="BZ837" s="40"/>
      <c r="CA837" s="40"/>
      <c r="CB837" s="40"/>
      <c r="CC837" s="40"/>
      <c r="CD837" s="40"/>
      <c r="CE837" s="40"/>
      <c r="CF837" s="40"/>
      <c r="CG837" s="28"/>
      <c r="CH837" s="28"/>
      <c r="CI837" s="41"/>
      <c r="CJ837" s="27"/>
      <c r="CK837" s="27"/>
      <c r="CL837" s="27"/>
      <c r="CM837" s="27"/>
      <c r="CN837" s="27"/>
      <c r="CO837" s="27"/>
      <c r="CP837" s="27"/>
      <c r="CQ837" s="27"/>
      <c r="CR837" s="27"/>
      <c r="CS837" s="27"/>
      <c r="CT837" s="27"/>
      <c r="CU837" s="27"/>
      <c r="CV837" s="27"/>
      <c r="CW837" s="27"/>
      <c r="CX837" s="27"/>
      <c r="CY837" s="27"/>
      <c r="CZ837" s="68"/>
      <c r="DF837" s="42"/>
      <c r="DW837" s="7"/>
      <c r="ED837" s="10">
        <f t="shared" ref="ED837:ED900" ca="1" si="440">IF($A$2="no",INT(RAND()*36+1),INT(RAND()*37))</f>
        <v>25</v>
      </c>
    </row>
    <row r="838" spans="1:134" x14ac:dyDescent="0.2">
      <c r="A838" s="79"/>
      <c r="B838" s="28"/>
      <c r="C838" s="41"/>
      <c r="D838" s="40"/>
      <c r="E838" s="41"/>
      <c r="F838" s="40"/>
      <c r="M838" s="151"/>
      <c r="N838" s="151"/>
      <c r="P838" s="153"/>
      <c r="Q838" s="159"/>
      <c r="R838" s="151"/>
      <c r="S838" s="151"/>
      <c r="T838" s="28"/>
      <c r="U838" s="137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40"/>
      <c r="AH838" s="40"/>
      <c r="AI838" s="40"/>
      <c r="AJ838" s="40"/>
      <c r="AK838" s="40"/>
      <c r="AL838" s="40"/>
      <c r="AM838" s="40"/>
      <c r="AN838" s="40"/>
      <c r="AO838" s="40"/>
      <c r="AP838" s="40"/>
      <c r="AQ838" s="40"/>
      <c r="AR838" s="40"/>
      <c r="AS838" s="40"/>
      <c r="AT838" s="40"/>
      <c r="AU838" s="40"/>
      <c r="AV838" s="40"/>
      <c r="AW838" s="40"/>
      <c r="AX838" s="40"/>
      <c r="AY838" s="40"/>
      <c r="AZ838" s="40"/>
      <c r="BA838" s="28"/>
      <c r="BB838" s="28"/>
      <c r="BC838" s="40"/>
      <c r="BD838" s="40"/>
      <c r="BE838" s="40"/>
      <c r="BF838" s="40"/>
      <c r="BG838" s="40"/>
      <c r="BH838" s="40"/>
      <c r="BI838" s="40"/>
      <c r="BJ838" s="40"/>
      <c r="BK838" s="40"/>
      <c r="BL838" s="40"/>
      <c r="BM838" s="40"/>
      <c r="BN838" s="40"/>
      <c r="BO838" s="40"/>
      <c r="BP838" s="40"/>
      <c r="BQ838" s="40"/>
      <c r="BR838" s="40"/>
      <c r="BS838" s="40"/>
      <c r="BT838" s="40"/>
      <c r="BU838" s="40"/>
      <c r="BV838" s="40"/>
      <c r="BW838" s="40"/>
      <c r="BX838" s="40"/>
      <c r="BY838" s="40"/>
      <c r="BZ838" s="40"/>
      <c r="CA838" s="40"/>
      <c r="CB838" s="40"/>
      <c r="CC838" s="40"/>
      <c r="CD838" s="40"/>
      <c r="CE838" s="40"/>
      <c r="CF838" s="40"/>
      <c r="CG838" s="28"/>
      <c r="CH838" s="28"/>
      <c r="CI838" s="41"/>
      <c r="CJ838" s="27"/>
      <c r="CK838" s="27"/>
      <c r="CL838" s="27"/>
      <c r="CM838" s="27"/>
      <c r="CN838" s="27"/>
      <c r="CO838" s="27"/>
      <c r="CP838" s="27"/>
      <c r="CQ838" s="27"/>
      <c r="CR838" s="27"/>
      <c r="CS838" s="27"/>
      <c r="CT838" s="27"/>
      <c r="CU838" s="27"/>
      <c r="CV838" s="27"/>
      <c r="CW838" s="27"/>
      <c r="CX838" s="27"/>
      <c r="CY838" s="27"/>
      <c r="CZ838" s="68"/>
      <c r="DF838" s="42"/>
      <c r="DW838" s="7"/>
      <c r="ED838" s="10">
        <f t="shared" ca="1" si="440"/>
        <v>16</v>
      </c>
    </row>
    <row r="839" spans="1:134" x14ac:dyDescent="0.2">
      <c r="A839" s="79"/>
      <c r="B839" s="28"/>
      <c r="C839" s="41"/>
      <c r="D839" s="40"/>
      <c r="E839" s="41"/>
      <c r="F839" s="40"/>
      <c r="M839" s="151"/>
      <c r="N839" s="151"/>
      <c r="P839" s="153"/>
      <c r="Q839" s="159"/>
      <c r="R839" s="151"/>
      <c r="S839" s="151"/>
      <c r="T839" s="28"/>
      <c r="U839" s="137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40"/>
      <c r="AH839" s="40"/>
      <c r="AI839" s="40"/>
      <c r="AJ839" s="40"/>
      <c r="AK839" s="40"/>
      <c r="AL839" s="40"/>
      <c r="AM839" s="40"/>
      <c r="AN839" s="40"/>
      <c r="AO839" s="40"/>
      <c r="AP839" s="40"/>
      <c r="AQ839" s="40"/>
      <c r="AR839" s="40"/>
      <c r="AS839" s="40"/>
      <c r="AT839" s="40"/>
      <c r="AU839" s="40"/>
      <c r="AV839" s="40"/>
      <c r="AW839" s="40"/>
      <c r="AX839" s="40"/>
      <c r="AY839" s="40"/>
      <c r="AZ839" s="40"/>
      <c r="BA839" s="28"/>
      <c r="BB839" s="28"/>
      <c r="BC839" s="40"/>
      <c r="BD839" s="40"/>
      <c r="BE839" s="40"/>
      <c r="BF839" s="40"/>
      <c r="BG839" s="40"/>
      <c r="BH839" s="40"/>
      <c r="BI839" s="40"/>
      <c r="BJ839" s="40"/>
      <c r="BK839" s="40"/>
      <c r="BL839" s="40"/>
      <c r="BM839" s="40"/>
      <c r="BN839" s="40"/>
      <c r="BO839" s="40"/>
      <c r="BP839" s="40"/>
      <c r="BQ839" s="40"/>
      <c r="BR839" s="40"/>
      <c r="BS839" s="40"/>
      <c r="BT839" s="40"/>
      <c r="BU839" s="40"/>
      <c r="BV839" s="40"/>
      <c r="BW839" s="40"/>
      <c r="BX839" s="40"/>
      <c r="BY839" s="40"/>
      <c r="BZ839" s="40"/>
      <c r="CA839" s="40"/>
      <c r="CB839" s="40"/>
      <c r="CC839" s="40"/>
      <c r="CD839" s="40"/>
      <c r="CE839" s="40"/>
      <c r="CF839" s="40"/>
      <c r="CG839" s="28"/>
      <c r="CH839" s="28"/>
      <c r="CI839" s="41"/>
      <c r="CJ839" s="27"/>
      <c r="CK839" s="27"/>
      <c r="CL839" s="27"/>
      <c r="CM839" s="27"/>
      <c r="CN839" s="27"/>
      <c r="CO839" s="27"/>
      <c r="CP839" s="27"/>
      <c r="CQ839" s="27"/>
      <c r="CR839" s="27"/>
      <c r="CS839" s="27"/>
      <c r="CT839" s="27"/>
      <c r="CU839" s="27"/>
      <c r="CV839" s="27"/>
      <c r="CW839" s="27"/>
      <c r="CX839" s="27"/>
      <c r="CY839" s="27"/>
      <c r="CZ839" s="68"/>
      <c r="DF839" s="42"/>
      <c r="DW839" s="7"/>
      <c r="ED839" s="10">
        <f t="shared" ca="1" si="440"/>
        <v>20</v>
      </c>
    </row>
    <row r="840" spans="1:134" x14ac:dyDescent="0.2">
      <c r="A840" s="79"/>
      <c r="B840" s="28"/>
      <c r="C840" s="41"/>
      <c r="D840" s="40"/>
      <c r="E840" s="41"/>
      <c r="F840" s="40"/>
      <c r="M840" s="151"/>
      <c r="N840" s="151"/>
      <c r="P840" s="153"/>
      <c r="Q840" s="159"/>
      <c r="R840" s="151"/>
      <c r="S840" s="151"/>
      <c r="T840" s="28"/>
      <c r="U840" s="137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40"/>
      <c r="AH840" s="40"/>
      <c r="AI840" s="40"/>
      <c r="AJ840" s="40"/>
      <c r="AK840" s="40"/>
      <c r="AL840" s="40"/>
      <c r="AM840" s="40"/>
      <c r="AN840" s="40"/>
      <c r="AO840" s="40"/>
      <c r="AP840" s="40"/>
      <c r="AQ840" s="40"/>
      <c r="AR840" s="40"/>
      <c r="AS840" s="40"/>
      <c r="AT840" s="40"/>
      <c r="AU840" s="40"/>
      <c r="AV840" s="40"/>
      <c r="AW840" s="40"/>
      <c r="AX840" s="40"/>
      <c r="AY840" s="40"/>
      <c r="AZ840" s="40"/>
      <c r="BA840" s="28"/>
      <c r="BB840" s="28"/>
      <c r="BC840" s="40"/>
      <c r="BD840" s="40"/>
      <c r="BE840" s="40"/>
      <c r="BF840" s="40"/>
      <c r="BG840" s="40"/>
      <c r="BH840" s="40"/>
      <c r="BI840" s="40"/>
      <c r="BJ840" s="40"/>
      <c r="BK840" s="40"/>
      <c r="BL840" s="40"/>
      <c r="BM840" s="40"/>
      <c r="BN840" s="40"/>
      <c r="BO840" s="40"/>
      <c r="BP840" s="40"/>
      <c r="BQ840" s="40"/>
      <c r="BR840" s="40"/>
      <c r="BS840" s="40"/>
      <c r="BT840" s="40"/>
      <c r="BU840" s="40"/>
      <c r="BV840" s="40"/>
      <c r="BW840" s="40"/>
      <c r="BX840" s="40"/>
      <c r="BY840" s="40"/>
      <c r="BZ840" s="40"/>
      <c r="CA840" s="40"/>
      <c r="CB840" s="40"/>
      <c r="CC840" s="40"/>
      <c r="CD840" s="40"/>
      <c r="CE840" s="40"/>
      <c r="CF840" s="40"/>
      <c r="CG840" s="28"/>
      <c r="CH840" s="28"/>
      <c r="CI840" s="41"/>
      <c r="CJ840" s="27"/>
      <c r="CK840" s="27"/>
      <c r="CL840" s="27"/>
      <c r="CM840" s="27"/>
      <c r="CN840" s="27"/>
      <c r="CO840" s="27"/>
      <c r="CP840" s="27"/>
      <c r="CQ840" s="27"/>
      <c r="CR840" s="27"/>
      <c r="CS840" s="27"/>
      <c r="CT840" s="27"/>
      <c r="CU840" s="27"/>
      <c r="CV840" s="27"/>
      <c r="CW840" s="27"/>
      <c r="CX840" s="27"/>
      <c r="CY840" s="27"/>
      <c r="CZ840" s="68"/>
      <c r="DF840" s="42"/>
      <c r="DW840" s="7"/>
      <c r="ED840" s="10">
        <f t="shared" ca="1" si="440"/>
        <v>3</v>
      </c>
    </row>
    <row r="841" spans="1:134" x14ac:dyDescent="0.2">
      <c r="A841" s="79"/>
      <c r="B841" s="28"/>
      <c r="C841" s="41"/>
      <c r="D841" s="40"/>
      <c r="E841" s="41"/>
      <c r="F841" s="40"/>
      <c r="M841" s="151"/>
      <c r="N841" s="151"/>
      <c r="P841" s="153"/>
      <c r="Q841" s="159"/>
      <c r="R841" s="151"/>
      <c r="S841" s="151"/>
      <c r="T841" s="28"/>
      <c r="U841" s="137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40"/>
      <c r="AR841" s="40"/>
      <c r="AS841" s="40"/>
      <c r="AT841" s="40"/>
      <c r="AU841" s="40"/>
      <c r="AV841" s="40"/>
      <c r="AW841" s="40"/>
      <c r="AX841" s="40"/>
      <c r="AY841" s="40"/>
      <c r="AZ841" s="40"/>
      <c r="BA841" s="28"/>
      <c r="BB841" s="28"/>
      <c r="BC841" s="40"/>
      <c r="BD841" s="40"/>
      <c r="BE841" s="40"/>
      <c r="BF841" s="40"/>
      <c r="BG841" s="40"/>
      <c r="BH841" s="40"/>
      <c r="BI841" s="41"/>
      <c r="BJ841" s="41"/>
      <c r="BK841" s="41"/>
      <c r="BL841" s="41"/>
      <c r="BM841" s="41"/>
      <c r="BN841" s="41"/>
      <c r="BO841" s="41"/>
      <c r="BP841" s="41"/>
      <c r="BQ841" s="41"/>
      <c r="BR841" s="40"/>
      <c r="BS841" s="40"/>
      <c r="BT841" s="40"/>
      <c r="BU841" s="41"/>
      <c r="BV841" s="41"/>
      <c r="BW841" s="41"/>
      <c r="BX841" s="41"/>
      <c r="BY841" s="41"/>
      <c r="BZ841" s="41"/>
      <c r="CA841" s="41"/>
      <c r="CB841" s="41"/>
      <c r="CC841" s="41"/>
      <c r="CD841" s="41"/>
      <c r="CE841" s="41"/>
      <c r="CF841" s="41"/>
      <c r="CG841" s="28"/>
      <c r="CH841" s="28"/>
      <c r="CI841" s="41"/>
      <c r="CJ841" s="27"/>
      <c r="CK841" s="27"/>
      <c r="CL841" s="27"/>
      <c r="CM841" s="27"/>
      <c r="CN841" s="27"/>
      <c r="CO841" s="27"/>
      <c r="CP841" s="27"/>
      <c r="CQ841" s="27"/>
      <c r="CR841" s="27"/>
      <c r="CS841" s="27"/>
      <c r="CT841" s="27"/>
      <c r="CU841" s="27"/>
      <c r="CV841" s="27"/>
      <c r="CW841" s="27"/>
      <c r="CX841" s="27"/>
      <c r="CY841" s="27"/>
      <c r="CZ841" s="68"/>
      <c r="DF841" s="42"/>
      <c r="DW841" s="7"/>
      <c r="ED841" s="10">
        <f t="shared" ca="1" si="440"/>
        <v>25</v>
      </c>
    </row>
    <row r="842" spans="1:134" x14ac:dyDescent="0.2">
      <c r="A842" s="79"/>
      <c r="B842" s="28"/>
      <c r="C842" s="41"/>
      <c r="D842" s="40"/>
      <c r="E842" s="41"/>
      <c r="F842" s="40"/>
      <c r="M842" s="151"/>
      <c r="N842" s="151"/>
      <c r="P842" s="153"/>
      <c r="Q842" s="159"/>
      <c r="R842" s="151"/>
      <c r="S842" s="151"/>
      <c r="T842" s="28"/>
      <c r="U842" s="137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40"/>
      <c r="AH842" s="40"/>
      <c r="AI842" s="40"/>
      <c r="AJ842" s="40"/>
      <c r="AK842" s="40"/>
      <c r="AL842" s="40"/>
      <c r="AM842" s="40"/>
      <c r="AN842" s="40"/>
      <c r="AO842" s="40"/>
      <c r="AP842" s="40"/>
      <c r="AQ842" s="40"/>
      <c r="AR842" s="40"/>
      <c r="AS842" s="40"/>
      <c r="AT842" s="40"/>
      <c r="AU842" s="40"/>
      <c r="AV842" s="40"/>
      <c r="AW842" s="40"/>
      <c r="AX842" s="40"/>
      <c r="AY842" s="40"/>
      <c r="AZ842" s="40"/>
      <c r="BA842" s="28"/>
      <c r="BB842" s="28"/>
      <c r="BC842" s="40"/>
      <c r="BD842" s="40"/>
      <c r="BE842" s="40"/>
      <c r="BF842" s="40"/>
      <c r="BG842" s="40"/>
      <c r="BH842" s="40"/>
      <c r="BI842" s="41"/>
      <c r="BJ842" s="41"/>
      <c r="BK842" s="41"/>
      <c r="BL842" s="41"/>
      <c r="BM842" s="41"/>
      <c r="BN842" s="41"/>
      <c r="BO842" s="41"/>
      <c r="BP842" s="41"/>
      <c r="BQ842" s="41"/>
      <c r="BR842" s="40"/>
      <c r="BS842" s="40"/>
      <c r="BT842" s="40"/>
      <c r="BU842" s="41"/>
      <c r="BV842" s="41"/>
      <c r="BW842" s="41"/>
      <c r="BX842" s="41"/>
      <c r="BY842" s="41"/>
      <c r="BZ842" s="41"/>
      <c r="CA842" s="41"/>
      <c r="CB842" s="41"/>
      <c r="CC842" s="41"/>
      <c r="CD842" s="41"/>
      <c r="CE842" s="41"/>
      <c r="CF842" s="41"/>
      <c r="CG842" s="28"/>
      <c r="CH842" s="28"/>
      <c r="CI842" s="41"/>
      <c r="CJ842" s="27"/>
      <c r="CK842" s="27"/>
      <c r="CL842" s="27"/>
      <c r="CM842" s="27"/>
      <c r="CN842" s="27"/>
      <c r="CO842" s="27"/>
      <c r="CP842" s="27"/>
      <c r="CQ842" s="27"/>
      <c r="CR842" s="27"/>
      <c r="CS842" s="27"/>
      <c r="CT842" s="27"/>
      <c r="CU842" s="27"/>
      <c r="CV842" s="27"/>
      <c r="CW842" s="27"/>
      <c r="CX842" s="27"/>
      <c r="CY842" s="27"/>
      <c r="CZ842" s="68"/>
      <c r="DF842" s="42"/>
      <c r="DW842" s="7"/>
      <c r="ED842" s="10">
        <f t="shared" ca="1" si="440"/>
        <v>7</v>
      </c>
    </row>
    <row r="843" spans="1:134" x14ac:dyDescent="0.2">
      <c r="A843" s="79"/>
      <c r="B843" s="28"/>
      <c r="C843" s="41"/>
      <c r="D843" s="40"/>
      <c r="E843" s="41"/>
      <c r="F843" s="40"/>
      <c r="M843" s="151"/>
      <c r="N843" s="151"/>
      <c r="P843" s="153"/>
      <c r="Q843" s="159"/>
      <c r="R843" s="151"/>
      <c r="S843" s="151"/>
      <c r="T843" s="28"/>
      <c r="U843" s="137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40"/>
      <c r="AH843" s="40"/>
      <c r="AI843" s="40"/>
      <c r="AJ843" s="40"/>
      <c r="AK843" s="40"/>
      <c r="AL843" s="40"/>
      <c r="AM843" s="40"/>
      <c r="AN843" s="40"/>
      <c r="AO843" s="40"/>
      <c r="AP843" s="40"/>
      <c r="AQ843" s="40"/>
      <c r="AR843" s="40"/>
      <c r="AS843" s="40"/>
      <c r="AT843" s="40"/>
      <c r="AU843" s="40"/>
      <c r="AV843" s="40"/>
      <c r="AW843" s="40"/>
      <c r="AX843" s="40"/>
      <c r="AY843" s="40"/>
      <c r="AZ843" s="40"/>
      <c r="BA843" s="28"/>
      <c r="BB843" s="28"/>
      <c r="BC843" s="40"/>
      <c r="BD843" s="40"/>
      <c r="BE843" s="40"/>
      <c r="BF843" s="40"/>
      <c r="BG843" s="40"/>
      <c r="BH843" s="40"/>
      <c r="BI843" s="41"/>
      <c r="BJ843" s="41"/>
      <c r="BK843" s="41"/>
      <c r="BL843" s="41"/>
      <c r="BM843" s="41"/>
      <c r="BN843" s="41"/>
      <c r="BO843" s="41"/>
      <c r="BP843" s="41"/>
      <c r="BQ843" s="41"/>
      <c r="BR843" s="40"/>
      <c r="BS843" s="40"/>
      <c r="BT843" s="40"/>
      <c r="BU843" s="41"/>
      <c r="BV843" s="41"/>
      <c r="BW843" s="41"/>
      <c r="BX843" s="41"/>
      <c r="BY843" s="41"/>
      <c r="BZ843" s="41"/>
      <c r="CA843" s="41"/>
      <c r="CB843" s="41"/>
      <c r="CC843" s="41"/>
      <c r="CD843" s="41"/>
      <c r="CE843" s="41"/>
      <c r="CF843" s="41"/>
      <c r="CG843" s="28"/>
      <c r="CH843" s="28"/>
      <c r="CI843" s="41"/>
      <c r="CJ843" s="27"/>
      <c r="CK843" s="27"/>
      <c r="CL843" s="27"/>
      <c r="CM843" s="27"/>
      <c r="CN843" s="27"/>
      <c r="CO843" s="27"/>
      <c r="CP843" s="27"/>
      <c r="CQ843" s="27"/>
      <c r="CR843" s="27"/>
      <c r="CS843" s="27"/>
      <c r="CT843" s="27"/>
      <c r="CU843" s="27"/>
      <c r="CV843" s="27"/>
      <c r="CW843" s="27"/>
      <c r="CX843" s="27"/>
      <c r="CY843" s="27"/>
      <c r="CZ843" s="68"/>
      <c r="DF843" s="42"/>
      <c r="DW843" s="7"/>
      <c r="ED843" s="10">
        <f t="shared" ca="1" si="440"/>
        <v>27</v>
      </c>
    </row>
    <row r="844" spans="1:134" x14ac:dyDescent="0.2">
      <c r="A844" s="79"/>
      <c r="B844" s="28"/>
      <c r="C844" s="41"/>
      <c r="D844" s="40"/>
      <c r="E844" s="41"/>
      <c r="F844" s="40"/>
      <c r="M844" s="151"/>
      <c r="N844" s="151"/>
      <c r="P844" s="153"/>
      <c r="Q844" s="159"/>
      <c r="R844" s="151"/>
      <c r="S844" s="151"/>
      <c r="T844" s="28"/>
      <c r="U844" s="137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40"/>
      <c r="AH844" s="40"/>
      <c r="AI844" s="40"/>
      <c r="AJ844" s="40"/>
      <c r="AK844" s="40"/>
      <c r="AL844" s="40"/>
      <c r="AM844" s="40"/>
      <c r="AN844" s="40"/>
      <c r="AO844" s="40"/>
      <c r="AP844" s="40"/>
      <c r="AQ844" s="40"/>
      <c r="AR844" s="40"/>
      <c r="AS844" s="40"/>
      <c r="AT844" s="40"/>
      <c r="AU844" s="40"/>
      <c r="AV844" s="40"/>
      <c r="AW844" s="40"/>
      <c r="AX844" s="40"/>
      <c r="AY844" s="40"/>
      <c r="AZ844" s="40"/>
      <c r="BA844" s="28"/>
      <c r="BB844" s="28"/>
      <c r="BC844" s="40"/>
      <c r="BD844" s="40"/>
      <c r="BE844" s="40"/>
      <c r="BF844" s="40"/>
      <c r="BG844" s="40"/>
      <c r="BH844" s="40"/>
      <c r="BI844" s="41"/>
      <c r="BJ844" s="41"/>
      <c r="BK844" s="41"/>
      <c r="BL844" s="41"/>
      <c r="BM844" s="41"/>
      <c r="BN844" s="41"/>
      <c r="BO844" s="41"/>
      <c r="BP844" s="41"/>
      <c r="BQ844" s="41"/>
      <c r="BR844" s="40"/>
      <c r="BS844" s="40"/>
      <c r="BT844" s="40"/>
      <c r="BU844" s="41"/>
      <c r="BV844" s="41"/>
      <c r="BW844" s="41"/>
      <c r="BX844" s="41"/>
      <c r="BY844" s="41"/>
      <c r="BZ844" s="41"/>
      <c r="CA844" s="41"/>
      <c r="CB844" s="41"/>
      <c r="CC844" s="41"/>
      <c r="CD844" s="41"/>
      <c r="CE844" s="41"/>
      <c r="CF844" s="41"/>
      <c r="CG844" s="28"/>
      <c r="CH844" s="28"/>
      <c r="CI844" s="41"/>
      <c r="CJ844" s="27"/>
      <c r="CK844" s="27"/>
      <c r="CL844" s="27"/>
      <c r="CM844" s="27"/>
      <c r="CN844" s="27"/>
      <c r="CO844" s="27"/>
      <c r="CP844" s="27"/>
      <c r="CQ844" s="27"/>
      <c r="CR844" s="27"/>
      <c r="CS844" s="27"/>
      <c r="CT844" s="27"/>
      <c r="CU844" s="27"/>
      <c r="CV844" s="27"/>
      <c r="CW844" s="27"/>
      <c r="CX844" s="27"/>
      <c r="CY844" s="27"/>
      <c r="CZ844" s="68"/>
      <c r="DF844" s="42"/>
      <c r="DW844" s="7"/>
      <c r="ED844" s="10">
        <f t="shared" ca="1" si="440"/>
        <v>11</v>
      </c>
    </row>
    <row r="845" spans="1:134" x14ac:dyDescent="0.2">
      <c r="A845" s="79"/>
      <c r="B845" s="28"/>
      <c r="C845" s="41"/>
      <c r="D845" s="40"/>
      <c r="E845" s="41"/>
      <c r="F845" s="40"/>
      <c r="M845" s="151"/>
      <c r="N845" s="151"/>
      <c r="P845" s="153"/>
      <c r="Q845" s="159"/>
      <c r="R845" s="151"/>
      <c r="S845" s="151"/>
      <c r="T845" s="28"/>
      <c r="U845" s="137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40"/>
      <c r="AH845" s="40"/>
      <c r="AI845" s="40"/>
      <c r="AJ845" s="40"/>
      <c r="AK845" s="40"/>
      <c r="AL845" s="40"/>
      <c r="AM845" s="40"/>
      <c r="AN845" s="40"/>
      <c r="AO845" s="40"/>
      <c r="AP845" s="40"/>
      <c r="AQ845" s="40"/>
      <c r="AR845" s="40"/>
      <c r="AS845" s="40"/>
      <c r="AT845" s="40"/>
      <c r="AU845" s="40"/>
      <c r="AV845" s="40"/>
      <c r="AW845" s="40"/>
      <c r="AX845" s="40"/>
      <c r="AY845" s="40"/>
      <c r="AZ845" s="40"/>
      <c r="BA845" s="28"/>
      <c r="BB845" s="28"/>
      <c r="BC845" s="40"/>
      <c r="BD845" s="40"/>
      <c r="BE845" s="40"/>
      <c r="BF845" s="40"/>
      <c r="BG845" s="40"/>
      <c r="BH845" s="40"/>
      <c r="BI845" s="41"/>
      <c r="BJ845" s="41"/>
      <c r="BK845" s="41"/>
      <c r="BL845" s="41"/>
      <c r="BM845" s="41"/>
      <c r="BN845" s="41"/>
      <c r="BO845" s="41"/>
      <c r="BP845" s="41"/>
      <c r="BQ845" s="41"/>
      <c r="BR845" s="40"/>
      <c r="BS845" s="40"/>
      <c r="BT845" s="40"/>
      <c r="BU845" s="41"/>
      <c r="BV845" s="41"/>
      <c r="BW845" s="41"/>
      <c r="BX845" s="41"/>
      <c r="BY845" s="41"/>
      <c r="BZ845" s="41"/>
      <c r="CA845" s="41"/>
      <c r="CB845" s="41"/>
      <c r="CC845" s="41"/>
      <c r="CD845" s="41"/>
      <c r="CE845" s="41"/>
      <c r="CF845" s="41"/>
      <c r="CG845" s="28"/>
      <c r="CH845" s="28"/>
      <c r="CI845" s="41"/>
      <c r="CJ845" s="27"/>
      <c r="CK845" s="27"/>
      <c r="CL845" s="27"/>
      <c r="CM845" s="27"/>
      <c r="CN845" s="27"/>
      <c r="CO845" s="27"/>
      <c r="CP845" s="27"/>
      <c r="CQ845" s="27"/>
      <c r="CR845" s="27"/>
      <c r="CS845" s="27"/>
      <c r="CT845" s="27"/>
      <c r="CU845" s="27"/>
      <c r="CV845" s="27"/>
      <c r="CW845" s="27"/>
      <c r="CX845" s="27"/>
      <c r="CY845" s="27"/>
      <c r="CZ845" s="68"/>
      <c r="DF845" s="42"/>
      <c r="DW845" s="7"/>
      <c r="ED845" s="10">
        <f t="shared" ca="1" si="440"/>
        <v>36</v>
      </c>
    </row>
    <row r="846" spans="1:134" x14ac:dyDescent="0.2">
      <c r="A846" s="79"/>
      <c r="B846" s="28"/>
      <c r="C846" s="41"/>
      <c r="D846" s="40"/>
      <c r="E846" s="41"/>
      <c r="F846" s="40"/>
      <c r="M846" s="151"/>
      <c r="N846" s="151"/>
      <c r="P846" s="153"/>
      <c r="Q846" s="159"/>
      <c r="R846" s="151"/>
      <c r="S846" s="151"/>
      <c r="T846" s="28"/>
      <c r="U846" s="137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40"/>
      <c r="AH846" s="40"/>
      <c r="AI846" s="40"/>
      <c r="AJ846" s="40"/>
      <c r="AK846" s="40"/>
      <c r="AL846" s="40"/>
      <c r="AM846" s="40"/>
      <c r="AN846" s="40"/>
      <c r="AO846" s="40"/>
      <c r="AP846" s="40"/>
      <c r="AQ846" s="40"/>
      <c r="AR846" s="40"/>
      <c r="AS846" s="40"/>
      <c r="AT846" s="40"/>
      <c r="AU846" s="40"/>
      <c r="AV846" s="40"/>
      <c r="AW846" s="40"/>
      <c r="AX846" s="40"/>
      <c r="AY846" s="40"/>
      <c r="AZ846" s="40"/>
      <c r="BA846" s="28"/>
      <c r="BB846" s="28"/>
      <c r="BC846" s="40"/>
      <c r="BD846" s="40"/>
      <c r="BE846" s="40"/>
      <c r="BF846" s="40"/>
      <c r="BG846" s="40"/>
      <c r="BH846" s="40"/>
      <c r="BI846" s="40"/>
      <c r="BJ846" s="40"/>
      <c r="BK846" s="40"/>
      <c r="BL846" s="40"/>
      <c r="BM846" s="40"/>
      <c r="BN846" s="40"/>
      <c r="BO846" s="40"/>
      <c r="BP846" s="40"/>
      <c r="BQ846" s="40"/>
      <c r="BR846" s="40"/>
      <c r="BS846" s="40"/>
      <c r="BT846" s="40"/>
      <c r="BU846" s="40"/>
      <c r="BV846" s="40"/>
      <c r="BW846" s="40"/>
      <c r="BX846" s="40"/>
      <c r="BY846" s="40"/>
      <c r="BZ846" s="40"/>
      <c r="CA846" s="40"/>
      <c r="CB846" s="40"/>
      <c r="CC846" s="40"/>
      <c r="CD846" s="40"/>
      <c r="CE846" s="40"/>
      <c r="CF846" s="40"/>
      <c r="CG846" s="28"/>
      <c r="CH846" s="28"/>
      <c r="CI846" s="41"/>
      <c r="CJ846" s="27"/>
      <c r="CK846" s="27"/>
      <c r="CL846" s="27"/>
      <c r="CM846" s="27"/>
      <c r="CN846" s="27"/>
      <c r="CO846" s="27"/>
      <c r="CP846" s="27"/>
      <c r="CQ846" s="27"/>
      <c r="CR846" s="27"/>
      <c r="CS846" s="27"/>
      <c r="CT846" s="27"/>
      <c r="CU846" s="27"/>
      <c r="CV846" s="27"/>
      <c r="CW846" s="27"/>
      <c r="CX846" s="27"/>
      <c r="CY846" s="27"/>
      <c r="CZ846" s="68"/>
      <c r="DF846" s="42"/>
      <c r="DW846" s="7"/>
      <c r="ED846" s="10">
        <f t="shared" ca="1" si="440"/>
        <v>8</v>
      </c>
    </row>
    <row r="847" spans="1:134" x14ac:dyDescent="0.2">
      <c r="A847" s="79"/>
      <c r="B847" s="28"/>
      <c r="C847" s="41"/>
      <c r="D847" s="40"/>
      <c r="E847" s="41"/>
      <c r="F847" s="40"/>
      <c r="M847" s="151"/>
      <c r="N847" s="151"/>
      <c r="P847" s="153"/>
      <c r="Q847" s="159"/>
      <c r="R847" s="151"/>
      <c r="S847" s="151"/>
      <c r="T847" s="28"/>
      <c r="U847" s="137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40"/>
      <c r="AH847" s="40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40"/>
      <c r="AV847" s="40"/>
      <c r="AW847" s="40"/>
      <c r="AX847" s="40"/>
      <c r="AY847" s="40"/>
      <c r="AZ847" s="40"/>
      <c r="BA847" s="28"/>
      <c r="BB847" s="28"/>
      <c r="BC847" s="40"/>
      <c r="BD847" s="40"/>
      <c r="BE847" s="40"/>
      <c r="BF847" s="40"/>
      <c r="BG847" s="40"/>
      <c r="BH847" s="40"/>
      <c r="BI847" s="40"/>
      <c r="BJ847" s="40"/>
      <c r="BK847" s="40"/>
      <c r="BL847" s="40"/>
      <c r="BM847" s="40"/>
      <c r="BN847" s="40"/>
      <c r="BO847" s="40"/>
      <c r="BP847" s="40"/>
      <c r="BQ847" s="40"/>
      <c r="BR847" s="40"/>
      <c r="BS847" s="40"/>
      <c r="BT847" s="40"/>
      <c r="BU847" s="40"/>
      <c r="BV847" s="40"/>
      <c r="BW847" s="40"/>
      <c r="BX847" s="40"/>
      <c r="BY847" s="40"/>
      <c r="BZ847" s="40"/>
      <c r="CA847" s="40"/>
      <c r="CB847" s="40"/>
      <c r="CC847" s="40"/>
      <c r="CD847" s="40"/>
      <c r="CE847" s="40"/>
      <c r="CF847" s="40"/>
      <c r="CG847" s="28"/>
      <c r="CH847" s="28"/>
      <c r="CI847" s="41"/>
      <c r="CJ847" s="27"/>
      <c r="CK847" s="27"/>
      <c r="CL847" s="27"/>
      <c r="CM847" s="27"/>
      <c r="CN847" s="27"/>
      <c r="CO847" s="27"/>
      <c r="CP847" s="27"/>
      <c r="CQ847" s="27"/>
      <c r="CR847" s="27"/>
      <c r="CS847" s="27"/>
      <c r="CT847" s="27"/>
      <c r="CU847" s="27"/>
      <c r="CV847" s="27"/>
      <c r="CW847" s="27"/>
      <c r="CX847" s="27"/>
      <c r="CY847" s="27"/>
      <c r="CZ847" s="68"/>
      <c r="DF847" s="42"/>
      <c r="DW847" s="7"/>
      <c r="ED847" s="10">
        <f t="shared" ca="1" si="440"/>
        <v>10</v>
      </c>
    </row>
    <row r="848" spans="1:134" x14ac:dyDescent="0.2">
      <c r="A848" s="79"/>
      <c r="B848" s="28"/>
      <c r="C848" s="41"/>
      <c r="D848" s="40"/>
      <c r="E848" s="41"/>
      <c r="F848" s="40"/>
      <c r="M848" s="151"/>
      <c r="N848" s="151"/>
      <c r="P848" s="153"/>
      <c r="Q848" s="159"/>
      <c r="R848" s="151"/>
      <c r="S848" s="151"/>
      <c r="T848" s="28"/>
      <c r="U848" s="137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40"/>
      <c r="AH848" s="40"/>
      <c r="AI848" s="40"/>
      <c r="AJ848" s="40"/>
      <c r="AK848" s="40"/>
      <c r="AL848" s="40"/>
      <c r="AM848" s="40"/>
      <c r="AN848" s="40"/>
      <c r="AO848" s="40"/>
      <c r="AP848" s="40"/>
      <c r="AQ848" s="40"/>
      <c r="AR848" s="40"/>
      <c r="AS848" s="40"/>
      <c r="AT848" s="40"/>
      <c r="AU848" s="40"/>
      <c r="AV848" s="40"/>
      <c r="AW848" s="40"/>
      <c r="AX848" s="40"/>
      <c r="AY848" s="40"/>
      <c r="AZ848" s="40"/>
      <c r="BA848" s="28"/>
      <c r="BB848" s="28"/>
      <c r="BC848" s="40"/>
      <c r="BD848" s="40"/>
      <c r="BE848" s="40"/>
      <c r="BF848" s="40"/>
      <c r="BG848" s="40"/>
      <c r="BH848" s="40"/>
      <c r="BI848" s="40"/>
      <c r="BJ848" s="40"/>
      <c r="BK848" s="40"/>
      <c r="BL848" s="40"/>
      <c r="BM848" s="40"/>
      <c r="BN848" s="40"/>
      <c r="BO848" s="40"/>
      <c r="BP848" s="40"/>
      <c r="BQ848" s="40"/>
      <c r="BR848" s="40"/>
      <c r="BS848" s="40"/>
      <c r="BT848" s="40"/>
      <c r="BU848" s="40"/>
      <c r="BV848" s="40"/>
      <c r="BW848" s="40"/>
      <c r="BX848" s="40"/>
      <c r="BY848" s="40"/>
      <c r="BZ848" s="40"/>
      <c r="CA848" s="40"/>
      <c r="CB848" s="40"/>
      <c r="CC848" s="40"/>
      <c r="CD848" s="40"/>
      <c r="CE848" s="40"/>
      <c r="CF848" s="40"/>
      <c r="CG848" s="28"/>
      <c r="CH848" s="28"/>
      <c r="CI848" s="41"/>
      <c r="CJ848" s="27"/>
      <c r="CK848" s="27"/>
      <c r="CL848" s="27"/>
      <c r="CM848" s="27"/>
      <c r="CN848" s="27"/>
      <c r="CO848" s="27"/>
      <c r="CP848" s="27"/>
      <c r="CQ848" s="27"/>
      <c r="CR848" s="27"/>
      <c r="CS848" s="27"/>
      <c r="CT848" s="27"/>
      <c r="CU848" s="27"/>
      <c r="CV848" s="27"/>
      <c r="CW848" s="27"/>
      <c r="CX848" s="27"/>
      <c r="CY848" s="27"/>
      <c r="CZ848" s="68"/>
      <c r="DF848" s="42"/>
      <c r="DW848" s="7"/>
      <c r="ED848" s="10">
        <f t="shared" ca="1" si="440"/>
        <v>31</v>
      </c>
    </row>
    <row r="849" spans="1:134" x14ac:dyDescent="0.2">
      <c r="A849" s="79"/>
      <c r="B849" s="28"/>
      <c r="C849" s="41"/>
      <c r="D849" s="40"/>
      <c r="E849" s="41"/>
      <c r="F849" s="40"/>
      <c r="M849" s="151"/>
      <c r="N849" s="151"/>
      <c r="P849" s="153"/>
      <c r="Q849" s="159"/>
      <c r="R849" s="151"/>
      <c r="S849" s="151"/>
      <c r="T849" s="28"/>
      <c r="U849" s="137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40"/>
      <c r="AH849" s="40"/>
      <c r="AI849" s="40"/>
      <c r="AJ849" s="40"/>
      <c r="AK849" s="40"/>
      <c r="AL849" s="40"/>
      <c r="AM849" s="40"/>
      <c r="AN849" s="40"/>
      <c r="AO849" s="40"/>
      <c r="AP849" s="40"/>
      <c r="AQ849" s="40"/>
      <c r="AR849" s="40"/>
      <c r="AS849" s="40"/>
      <c r="AT849" s="40"/>
      <c r="AU849" s="40"/>
      <c r="AV849" s="40"/>
      <c r="AW849" s="40"/>
      <c r="AX849" s="40"/>
      <c r="AY849" s="40"/>
      <c r="AZ849" s="40"/>
      <c r="BA849" s="28"/>
      <c r="BB849" s="28"/>
      <c r="BC849" s="40"/>
      <c r="BD849" s="40"/>
      <c r="BE849" s="40"/>
      <c r="BF849" s="40"/>
      <c r="BG849" s="40"/>
      <c r="BH849" s="40"/>
      <c r="BI849" s="40"/>
      <c r="BJ849" s="40"/>
      <c r="BK849" s="40"/>
      <c r="BL849" s="40"/>
      <c r="BM849" s="40"/>
      <c r="BN849" s="40"/>
      <c r="BO849" s="40"/>
      <c r="BP849" s="40"/>
      <c r="BQ849" s="40"/>
      <c r="BR849" s="40"/>
      <c r="BS849" s="40"/>
      <c r="BT849" s="40"/>
      <c r="BU849" s="40"/>
      <c r="BV849" s="40"/>
      <c r="BW849" s="40"/>
      <c r="BX849" s="40"/>
      <c r="BY849" s="40"/>
      <c r="BZ849" s="40"/>
      <c r="CA849" s="40"/>
      <c r="CB849" s="40"/>
      <c r="CC849" s="40"/>
      <c r="CD849" s="40"/>
      <c r="CE849" s="40"/>
      <c r="CF849" s="40"/>
      <c r="CG849" s="28"/>
      <c r="CH849" s="28"/>
      <c r="CI849" s="41"/>
      <c r="CJ849" s="27"/>
      <c r="CK849" s="27"/>
      <c r="CL849" s="27"/>
      <c r="CM849" s="27"/>
      <c r="CN849" s="27"/>
      <c r="CO849" s="27"/>
      <c r="CP849" s="27"/>
      <c r="CQ849" s="27"/>
      <c r="CR849" s="27"/>
      <c r="CS849" s="27"/>
      <c r="CT849" s="27"/>
      <c r="CU849" s="27"/>
      <c r="CV849" s="27"/>
      <c r="CW849" s="27"/>
      <c r="CX849" s="27"/>
      <c r="CY849" s="27"/>
      <c r="CZ849" s="68"/>
      <c r="DF849" s="42"/>
      <c r="DW849" s="7"/>
      <c r="ED849" s="10">
        <f t="shared" ca="1" si="440"/>
        <v>18</v>
      </c>
    </row>
    <row r="850" spans="1:134" x14ac:dyDescent="0.2">
      <c r="A850" s="79"/>
      <c r="B850" s="28"/>
      <c r="C850" s="41"/>
      <c r="D850" s="40"/>
      <c r="E850" s="41"/>
      <c r="F850" s="40"/>
      <c r="M850" s="151"/>
      <c r="N850" s="151"/>
      <c r="P850" s="153"/>
      <c r="Q850" s="159"/>
      <c r="R850" s="151"/>
      <c r="S850" s="151"/>
      <c r="T850" s="28"/>
      <c r="U850" s="137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40"/>
      <c r="AH850" s="40"/>
      <c r="AI850" s="40"/>
      <c r="AJ850" s="40"/>
      <c r="AK850" s="40"/>
      <c r="AL850" s="40"/>
      <c r="AM850" s="40"/>
      <c r="AN850" s="40"/>
      <c r="AO850" s="40"/>
      <c r="AP850" s="40"/>
      <c r="AQ850" s="40"/>
      <c r="AR850" s="40"/>
      <c r="AS850" s="40"/>
      <c r="AT850" s="40"/>
      <c r="AU850" s="40"/>
      <c r="AV850" s="40"/>
      <c r="AW850" s="40"/>
      <c r="AX850" s="40"/>
      <c r="AY850" s="40"/>
      <c r="AZ850" s="40"/>
      <c r="BA850" s="28"/>
      <c r="BB850" s="28"/>
      <c r="BC850" s="40"/>
      <c r="BD850" s="40"/>
      <c r="BE850" s="40"/>
      <c r="BF850" s="40"/>
      <c r="BG850" s="40"/>
      <c r="BH850" s="40"/>
      <c r="BI850" s="40"/>
      <c r="BJ850" s="40"/>
      <c r="BK850" s="40"/>
      <c r="BL850" s="40"/>
      <c r="BM850" s="40"/>
      <c r="BN850" s="40"/>
      <c r="BO850" s="40"/>
      <c r="BP850" s="40"/>
      <c r="BQ850" s="40"/>
      <c r="BR850" s="40"/>
      <c r="BS850" s="40"/>
      <c r="BT850" s="40"/>
      <c r="BU850" s="40"/>
      <c r="BV850" s="40"/>
      <c r="BW850" s="40"/>
      <c r="BX850" s="40"/>
      <c r="BY850" s="40"/>
      <c r="BZ850" s="40"/>
      <c r="CA850" s="40"/>
      <c r="CB850" s="40"/>
      <c r="CC850" s="40"/>
      <c r="CD850" s="40"/>
      <c r="CE850" s="40"/>
      <c r="CF850" s="40"/>
      <c r="CG850" s="28"/>
      <c r="CH850" s="28"/>
      <c r="CI850" s="41"/>
      <c r="CJ850" s="27"/>
      <c r="CK850" s="27"/>
      <c r="CL850" s="27"/>
      <c r="CM850" s="27"/>
      <c r="CN850" s="27"/>
      <c r="CO850" s="27"/>
      <c r="CP850" s="27"/>
      <c r="CQ850" s="27"/>
      <c r="CR850" s="27"/>
      <c r="CS850" s="27"/>
      <c r="CT850" s="27"/>
      <c r="CU850" s="27"/>
      <c r="CV850" s="27"/>
      <c r="CW850" s="27"/>
      <c r="CX850" s="27"/>
      <c r="CY850" s="27"/>
      <c r="CZ850" s="68"/>
      <c r="DF850" s="42"/>
      <c r="DW850" s="7"/>
      <c r="ED850" s="10">
        <f t="shared" ca="1" si="440"/>
        <v>24</v>
      </c>
    </row>
    <row r="851" spans="1:134" x14ac:dyDescent="0.2">
      <c r="A851" s="79"/>
      <c r="B851" s="28"/>
      <c r="C851" s="41"/>
      <c r="D851" s="40"/>
      <c r="E851" s="41"/>
      <c r="F851" s="40"/>
      <c r="M851" s="151"/>
      <c r="N851" s="151"/>
      <c r="P851" s="153"/>
      <c r="Q851" s="159"/>
      <c r="R851" s="151"/>
      <c r="S851" s="151"/>
      <c r="T851" s="28"/>
      <c r="U851" s="137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40"/>
      <c r="AH851" s="40"/>
      <c r="AI851" s="40"/>
      <c r="AJ851" s="40"/>
      <c r="AK851" s="40"/>
      <c r="AL851" s="40"/>
      <c r="AM851" s="40"/>
      <c r="AN851" s="40"/>
      <c r="AO851" s="40"/>
      <c r="AP851" s="40"/>
      <c r="AQ851" s="40"/>
      <c r="AR851" s="40"/>
      <c r="AS851" s="40"/>
      <c r="AT851" s="40"/>
      <c r="AU851" s="40"/>
      <c r="AV851" s="40"/>
      <c r="AW851" s="40"/>
      <c r="AX851" s="40"/>
      <c r="AY851" s="40"/>
      <c r="AZ851" s="40"/>
      <c r="BA851" s="28"/>
      <c r="BB851" s="28"/>
      <c r="BC851" s="40"/>
      <c r="BD851" s="40"/>
      <c r="BE851" s="40"/>
      <c r="BF851" s="40"/>
      <c r="BG851" s="40"/>
      <c r="BH851" s="40"/>
      <c r="BI851" s="40"/>
      <c r="BJ851" s="40"/>
      <c r="BK851" s="40"/>
      <c r="BL851" s="40"/>
      <c r="BM851" s="40"/>
      <c r="BN851" s="40"/>
      <c r="BO851" s="40"/>
      <c r="BP851" s="40"/>
      <c r="BQ851" s="40"/>
      <c r="BR851" s="40"/>
      <c r="BS851" s="40"/>
      <c r="BT851" s="40"/>
      <c r="BU851" s="40"/>
      <c r="BV851" s="40"/>
      <c r="BW851" s="40"/>
      <c r="BX851" s="40"/>
      <c r="BY851" s="40"/>
      <c r="BZ851" s="40"/>
      <c r="CA851" s="40"/>
      <c r="CB851" s="40"/>
      <c r="CC851" s="40"/>
      <c r="CD851" s="40"/>
      <c r="CE851" s="40"/>
      <c r="CF851" s="40"/>
      <c r="CG851" s="28"/>
      <c r="CH851" s="28"/>
      <c r="CI851" s="41"/>
      <c r="CJ851" s="27"/>
      <c r="CK851" s="27"/>
      <c r="CL851" s="27"/>
      <c r="CM851" s="27"/>
      <c r="CN851" s="27"/>
      <c r="CO851" s="27"/>
      <c r="CP851" s="27"/>
      <c r="CQ851" s="27"/>
      <c r="CR851" s="27"/>
      <c r="CS851" s="27"/>
      <c r="CT851" s="27"/>
      <c r="CU851" s="27"/>
      <c r="CV851" s="27"/>
      <c r="CW851" s="27"/>
      <c r="CX851" s="27"/>
      <c r="CY851" s="27"/>
      <c r="CZ851" s="68"/>
      <c r="DF851" s="42"/>
      <c r="DW851" s="7"/>
      <c r="ED851" s="10">
        <f t="shared" ca="1" si="440"/>
        <v>32</v>
      </c>
    </row>
    <row r="852" spans="1:134" x14ac:dyDescent="0.2">
      <c r="A852" s="79"/>
      <c r="B852" s="28"/>
      <c r="C852" s="41"/>
      <c r="D852" s="40"/>
      <c r="E852" s="41"/>
      <c r="F852" s="40"/>
      <c r="M852" s="151"/>
      <c r="N852" s="151"/>
      <c r="P852" s="153"/>
      <c r="Q852" s="159"/>
      <c r="R852" s="151"/>
      <c r="S852" s="151"/>
      <c r="T852" s="28"/>
      <c r="U852" s="137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40"/>
      <c r="AH852" s="40"/>
      <c r="AI852" s="40"/>
      <c r="AJ852" s="40"/>
      <c r="AK852" s="40"/>
      <c r="AL852" s="40"/>
      <c r="AM852" s="40"/>
      <c r="AN852" s="40"/>
      <c r="AO852" s="40"/>
      <c r="AP852" s="40"/>
      <c r="AQ852" s="40"/>
      <c r="AR852" s="40"/>
      <c r="AS852" s="40"/>
      <c r="AT852" s="40"/>
      <c r="AU852" s="40"/>
      <c r="AV852" s="40"/>
      <c r="AW852" s="40"/>
      <c r="AX852" s="40"/>
      <c r="AY852" s="40"/>
      <c r="AZ852" s="40"/>
      <c r="BA852" s="28"/>
      <c r="BB852" s="28"/>
      <c r="BC852" s="40"/>
      <c r="BD852" s="40"/>
      <c r="BE852" s="40"/>
      <c r="BF852" s="40"/>
      <c r="BG852" s="40"/>
      <c r="BH852" s="40"/>
      <c r="BI852" s="40"/>
      <c r="BJ852" s="40"/>
      <c r="BK852" s="40"/>
      <c r="BL852" s="40"/>
      <c r="BM852" s="40"/>
      <c r="BN852" s="40"/>
      <c r="BO852" s="40"/>
      <c r="BP852" s="40"/>
      <c r="BQ852" s="40"/>
      <c r="BR852" s="40"/>
      <c r="BS852" s="40"/>
      <c r="BT852" s="40"/>
      <c r="BU852" s="40"/>
      <c r="BV852" s="40"/>
      <c r="BW852" s="40"/>
      <c r="BX852" s="40"/>
      <c r="BY852" s="40"/>
      <c r="BZ852" s="40"/>
      <c r="CA852" s="40"/>
      <c r="CB852" s="40"/>
      <c r="CC852" s="40"/>
      <c r="CD852" s="40"/>
      <c r="CE852" s="40"/>
      <c r="CF852" s="40"/>
      <c r="CG852" s="28"/>
      <c r="CH852" s="28"/>
      <c r="CI852" s="41"/>
      <c r="CJ852" s="27"/>
      <c r="CK852" s="27"/>
      <c r="CL852" s="27"/>
      <c r="CM852" s="27"/>
      <c r="CN852" s="27"/>
      <c r="CO852" s="27"/>
      <c r="CP852" s="27"/>
      <c r="CQ852" s="27"/>
      <c r="CR852" s="27"/>
      <c r="CS852" s="27"/>
      <c r="CT852" s="27"/>
      <c r="CU852" s="27"/>
      <c r="CV852" s="27"/>
      <c r="CW852" s="27"/>
      <c r="CX852" s="27"/>
      <c r="CY852" s="27"/>
      <c r="CZ852" s="68"/>
      <c r="DF852" s="42"/>
      <c r="DW852" s="7"/>
      <c r="ED852" s="10">
        <f t="shared" ca="1" si="440"/>
        <v>9</v>
      </c>
    </row>
    <row r="853" spans="1:134" x14ac:dyDescent="0.2">
      <c r="A853" s="79"/>
      <c r="B853" s="28"/>
      <c r="C853" s="41"/>
      <c r="D853" s="40"/>
      <c r="E853" s="41"/>
      <c r="F853" s="40"/>
      <c r="M853" s="151"/>
      <c r="N853" s="151"/>
      <c r="P853" s="153"/>
      <c r="Q853" s="159"/>
      <c r="R853" s="151"/>
      <c r="S853" s="151"/>
      <c r="T853" s="28"/>
      <c r="U853" s="137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40"/>
      <c r="AH853" s="40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40"/>
      <c r="AV853" s="40"/>
      <c r="AW853" s="40"/>
      <c r="AX853" s="40"/>
      <c r="AY853" s="40"/>
      <c r="AZ853" s="40"/>
      <c r="BA853" s="28"/>
      <c r="BB853" s="28"/>
      <c r="BC853" s="40"/>
      <c r="BD853" s="40"/>
      <c r="BE853" s="40"/>
      <c r="BF853" s="40"/>
      <c r="BG853" s="40"/>
      <c r="BH853" s="40"/>
      <c r="BI853" s="40"/>
      <c r="BJ853" s="40"/>
      <c r="BK853" s="40"/>
      <c r="BL853" s="40"/>
      <c r="BM853" s="40"/>
      <c r="BN853" s="40"/>
      <c r="BO853" s="40"/>
      <c r="BP853" s="40"/>
      <c r="BQ853" s="40"/>
      <c r="BR853" s="40"/>
      <c r="BS853" s="40"/>
      <c r="BT853" s="40"/>
      <c r="BU853" s="40"/>
      <c r="BV853" s="40"/>
      <c r="BW853" s="40"/>
      <c r="BX853" s="40"/>
      <c r="BY853" s="40"/>
      <c r="BZ853" s="40"/>
      <c r="CA853" s="40"/>
      <c r="CB853" s="40"/>
      <c r="CC853" s="40"/>
      <c r="CD853" s="40"/>
      <c r="CE853" s="40"/>
      <c r="CF853" s="40"/>
      <c r="CG853" s="28"/>
      <c r="CH853" s="28"/>
      <c r="CI853" s="41"/>
      <c r="CJ853" s="27"/>
      <c r="CK853" s="27"/>
      <c r="CL853" s="27"/>
      <c r="CM853" s="27"/>
      <c r="CN853" s="27"/>
      <c r="CO853" s="27"/>
      <c r="CP853" s="27"/>
      <c r="CQ853" s="27"/>
      <c r="CR853" s="27"/>
      <c r="CS853" s="27"/>
      <c r="CT853" s="27"/>
      <c r="CU853" s="27"/>
      <c r="CV853" s="27"/>
      <c r="CW853" s="27"/>
      <c r="CX853" s="27"/>
      <c r="CY853" s="27"/>
      <c r="CZ853" s="68"/>
      <c r="DF853" s="42"/>
      <c r="DW853" s="7"/>
      <c r="ED853" s="10">
        <f t="shared" ca="1" si="440"/>
        <v>23</v>
      </c>
    </row>
    <row r="854" spans="1:134" x14ac:dyDescent="0.2">
      <c r="A854" s="79"/>
      <c r="B854" s="28"/>
      <c r="C854" s="41"/>
      <c r="D854" s="40"/>
      <c r="E854" s="41"/>
      <c r="F854" s="40"/>
      <c r="M854" s="151"/>
      <c r="N854" s="151"/>
      <c r="P854" s="153"/>
      <c r="Q854" s="159"/>
      <c r="R854" s="151"/>
      <c r="S854" s="151"/>
      <c r="T854" s="28"/>
      <c r="U854" s="137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40"/>
      <c r="AH854" s="40"/>
      <c r="AI854" s="40"/>
      <c r="AJ854" s="40"/>
      <c r="AK854" s="40"/>
      <c r="AL854" s="40"/>
      <c r="AM854" s="40"/>
      <c r="AN854" s="40"/>
      <c r="AO854" s="40"/>
      <c r="AP854" s="40"/>
      <c r="AQ854" s="40"/>
      <c r="AR854" s="40"/>
      <c r="AS854" s="40"/>
      <c r="AT854" s="40"/>
      <c r="AU854" s="40"/>
      <c r="AV854" s="40"/>
      <c r="AW854" s="40"/>
      <c r="AX854" s="40"/>
      <c r="AY854" s="40"/>
      <c r="AZ854" s="40"/>
      <c r="BA854" s="28"/>
      <c r="BB854" s="28"/>
      <c r="BC854" s="40"/>
      <c r="BD854" s="40"/>
      <c r="BE854" s="40"/>
      <c r="BF854" s="40"/>
      <c r="BG854" s="40"/>
      <c r="BH854" s="40"/>
      <c r="BI854" s="40"/>
      <c r="BJ854" s="40"/>
      <c r="BK854" s="40"/>
      <c r="BL854" s="40"/>
      <c r="BM854" s="40"/>
      <c r="BN854" s="40"/>
      <c r="BO854" s="40"/>
      <c r="BP854" s="40"/>
      <c r="BQ854" s="40"/>
      <c r="BR854" s="40"/>
      <c r="BS854" s="40"/>
      <c r="BT854" s="40"/>
      <c r="BU854" s="40"/>
      <c r="BV854" s="40"/>
      <c r="BW854" s="40"/>
      <c r="BX854" s="40"/>
      <c r="BY854" s="40"/>
      <c r="BZ854" s="40"/>
      <c r="CA854" s="40"/>
      <c r="CB854" s="40"/>
      <c r="CC854" s="40"/>
      <c r="CD854" s="40"/>
      <c r="CE854" s="40"/>
      <c r="CF854" s="40"/>
      <c r="CG854" s="28"/>
      <c r="CH854" s="28"/>
      <c r="CI854" s="41"/>
      <c r="CJ854" s="27"/>
      <c r="CK854" s="27"/>
      <c r="CL854" s="27"/>
      <c r="CM854" s="27"/>
      <c r="CN854" s="27"/>
      <c r="CO854" s="27"/>
      <c r="CP854" s="27"/>
      <c r="CQ854" s="27"/>
      <c r="CR854" s="27"/>
      <c r="CS854" s="27"/>
      <c r="CT854" s="27"/>
      <c r="CU854" s="27"/>
      <c r="CV854" s="27"/>
      <c r="CW854" s="27"/>
      <c r="CX854" s="27"/>
      <c r="CY854" s="27"/>
      <c r="CZ854" s="68"/>
      <c r="DF854" s="42"/>
      <c r="DW854" s="7"/>
      <c r="ED854" s="10">
        <f t="shared" ca="1" si="440"/>
        <v>9</v>
      </c>
    </row>
    <row r="855" spans="1:134" x14ac:dyDescent="0.2">
      <c r="A855" s="79"/>
      <c r="B855" s="28"/>
      <c r="C855" s="41"/>
      <c r="D855" s="40"/>
      <c r="E855" s="41"/>
      <c r="F855" s="40"/>
      <c r="M855" s="151"/>
      <c r="N855" s="151"/>
      <c r="P855" s="153"/>
      <c r="Q855" s="159"/>
      <c r="R855" s="151"/>
      <c r="S855" s="151"/>
      <c r="T855" s="28"/>
      <c r="U855" s="137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40"/>
      <c r="AH855" s="40"/>
      <c r="AI855" s="40"/>
      <c r="AJ855" s="40"/>
      <c r="AK855" s="40"/>
      <c r="AL855" s="40"/>
      <c r="AM855" s="40"/>
      <c r="AN855" s="40"/>
      <c r="AO855" s="40"/>
      <c r="AP855" s="40"/>
      <c r="AQ855" s="40"/>
      <c r="AR855" s="40"/>
      <c r="AS855" s="40"/>
      <c r="AT855" s="40"/>
      <c r="AU855" s="40"/>
      <c r="AV855" s="40"/>
      <c r="AW855" s="40"/>
      <c r="AX855" s="40"/>
      <c r="AY855" s="40"/>
      <c r="AZ855" s="40"/>
      <c r="BA855" s="28"/>
      <c r="BB855" s="28"/>
      <c r="BC855" s="40"/>
      <c r="BD855" s="40"/>
      <c r="BE855" s="40"/>
      <c r="BF855" s="40"/>
      <c r="BG855" s="40"/>
      <c r="BH855" s="40"/>
      <c r="BI855" s="40"/>
      <c r="BJ855" s="40"/>
      <c r="BK855" s="40"/>
      <c r="BL855" s="40"/>
      <c r="BM855" s="40"/>
      <c r="BN855" s="40"/>
      <c r="BO855" s="40"/>
      <c r="BP855" s="40"/>
      <c r="BQ855" s="40"/>
      <c r="BR855" s="40"/>
      <c r="BS855" s="40"/>
      <c r="BT855" s="40"/>
      <c r="BU855" s="40"/>
      <c r="BV855" s="40"/>
      <c r="BW855" s="40"/>
      <c r="BX855" s="40"/>
      <c r="BY855" s="40"/>
      <c r="BZ855" s="40"/>
      <c r="CA855" s="40"/>
      <c r="CB855" s="40"/>
      <c r="CC855" s="40"/>
      <c r="CD855" s="40"/>
      <c r="CE855" s="40"/>
      <c r="CF855" s="40"/>
      <c r="CG855" s="28"/>
      <c r="CH855" s="28"/>
      <c r="CI855" s="41"/>
      <c r="CJ855" s="27"/>
      <c r="CK855" s="27"/>
      <c r="CL855" s="27"/>
      <c r="CM855" s="27"/>
      <c r="CN855" s="27"/>
      <c r="CO855" s="27"/>
      <c r="CP855" s="27"/>
      <c r="CQ855" s="27"/>
      <c r="CR855" s="27"/>
      <c r="CS855" s="27"/>
      <c r="CT855" s="27"/>
      <c r="CU855" s="27"/>
      <c r="CV855" s="27"/>
      <c r="CW855" s="27"/>
      <c r="CX855" s="27"/>
      <c r="CY855" s="27"/>
      <c r="CZ855" s="68"/>
      <c r="DF855" s="42"/>
      <c r="DW855" s="7"/>
      <c r="ED855" s="10">
        <f t="shared" ca="1" si="440"/>
        <v>34</v>
      </c>
    </row>
    <row r="856" spans="1:134" x14ac:dyDescent="0.2">
      <c r="A856" s="79"/>
      <c r="B856" s="28"/>
      <c r="C856" s="41"/>
      <c r="D856" s="40"/>
      <c r="E856" s="41"/>
      <c r="F856" s="40"/>
      <c r="M856" s="151"/>
      <c r="N856" s="151"/>
      <c r="P856" s="153"/>
      <c r="Q856" s="159"/>
      <c r="R856" s="151"/>
      <c r="S856" s="151"/>
      <c r="T856" s="28"/>
      <c r="U856" s="137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40"/>
      <c r="AH856" s="40"/>
      <c r="AI856" s="40"/>
      <c r="AJ856" s="40"/>
      <c r="AK856" s="40"/>
      <c r="AL856" s="40"/>
      <c r="AM856" s="40"/>
      <c r="AN856" s="40"/>
      <c r="AO856" s="40"/>
      <c r="AP856" s="40"/>
      <c r="AQ856" s="40"/>
      <c r="AR856" s="40"/>
      <c r="AS856" s="40"/>
      <c r="AT856" s="40"/>
      <c r="AU856" s="40"/>
      <c r="AV856" s="40"/>
      <c r="AW856" s="40"/>
      <c r="AX856" s="40"/>
      <c r="AY856" s="40"/>
      <c r="AZ856" s="40"/>
      <c r="BA856" s="28"/>
      <c r="BB856" s="28"/>
      <c r="BC856" s="40"/>
      <c r="BD856" s="40"/>
      <c r="BE856" s="40"/>
      <c r="BF856" s="40"/>
      <c r="BG856" s="40"/>
      <c r="BH856" s="40"/>
      <c r="BI856" s="40"/>
      <c r="BJ856" s="40"/>
      <c r="BK856" s="40"/>
      <c r="BL856" s="40"/>
      <c r="BM856" s="40"/>
      <c r="BN856" s="40"/>
      <c r="BO856" s="40"/>
      <c r="BP856" s="40"/>
      <c r="BQ856" s="40"/>
      <c r="BR856" s="40"/>
      <c r="BS856" s="40"/>
      <c r="BT856" s="40"/>
      <c r="BU856" s="40"/>
      <c r="BV856" s="40"/>
      <c r="BW856" s="40"/>
      <c r="BX856" s="40"/>
      <c r="BY856" s="40"/>
      <c r="BZ856" s="40"/>
      <c r="CA856" s="40"/>
      <c r="CB856" s="40"/>
      <c r="CC856" s="40"/>
      <c r="CD856" s="40"/>
      <c r="CE856" s="40"/>
      <c r="CF856" s="40"/>
      <c r="CG856" s="28"/>
      <c r="CH856" s="28"/>
      <c r="CI856" s="41"/>
      <c r="CJ856" s="27"/>
      <c r="CK856" s="27"/>
      <c r="CL856" s="27"/>
      <c r="CM856" s="27"/>
      <c r="CN856" s="27"/>
      <c r="CO856" s="27"/>
      <c r="CP856" s="27"/>
      <c r="CQ856" s="27"/>
      <c r="CR856" s="27"/>
      <c r="CS856" s="27"/>
      <c r="CT856" s="27"/>
      <c r="CU856" s="27"/>
      <c r="CV856" s="27"/>
      <c r="CW856" s="27"/>
      <c r="CX856" s="27"/>
      <c r="CY856" s="27"/>
      <c r="CZ856" s="68"/>
      <c r="DF856" s="42"/>
      <c r="DW856" s="7"/>
      <c r="ED856" s="10">
        <f t="shared" ca="1" si="440"/>
        <v>21</v>
      </c>
    </row>
    <row r="857" spans="1:134" x14ac:dyDescent="0.2">
      <c r="A857" s="79"/>
      <c r="B857" s="28"/>
      <c r="C857" s="41"/>
      <c r="D857" s="40"/>
      <c r="E857" s="41"/>
      <c r="F857" s="40"/>
      <c r="M857" s="151"/>
      <c r="N857" s="151"/>
      <c r="P857" s="153"/>
      <c r="Q857" s="159"/>
      <c r="R857" s="151"/>
      <c r="S857" s="151"/>
      <c r="T857" s="28"/>
      <c r="U857" s="137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40"/>
      <c r="AH857" s="40"/>
      <c r="AI857" s="40"/>
      <c r="AJ857" s="40"/>
      <c r="AK857" s="40"/>
      <c r="AL857" s="40"/>
      <c r="AM857" s="40"/>
      <c r="AN857" s="40"/>
      <c r="AO857" s="40"/>
      <c r="AP857" s="40"/>
      <c r="AQ857" s="40"/>
      <c r="AR857" s="40"/>
      <c r="AS857" s="40"/>
      <c r="AT857" s="40"/>
      <c r="AU857" s="40"/>
      <c r="AV857" s="40"/>
      <c r="AW857" s="40"/>
      <c r="AX857" s="40"/>
      <c r="AY857" s="40"/>
      <c r="AZ857" s="40"/>
      <c r="BA857" s="28"/>
      <c r="BB857" s="28"/>
      <c r="BC857" s="40"/>
      <c r="BD857" s="40"/>
      <c r="BE857" s="40"/>
      <c r="BF857" s="40"/>
      <c r="BG857" s="40"/>
      <c r="BH857" s="40"/>
      <c r="BI857" s="41"/>
      <c r="BJ857" s="41"/>
      <c r="BK857" s="41"/>
      <c r="BL857" s="41"/>
      <c r="BM857" s="41"/>
      <c r="BN857" s="41"/>
      <c r="BO857" s="41"/>
      <c r="BP857" s="41"/>
      <c r="BQ857" s="41"/>
      <c r="BR857" s="40"/>
      <c r="BS857" s="40"/>
      <c r="BT857" s="40"/>
      <c r="BU857" s="41"/>
      <c r="BV857" s="41"/>
      <c r="BW857" s="41"/>
      <c r="BX857" s="41"/>
      <c r="BY857" s="41"/>
      <c r="BZ857" s="41"/>
      <c r="CA857" s="41"/>
      <c r="CB857" s="41"/>
      <c r="CC857" s="41"/>
      <c r="CD857" s="41"/>
      <c r="CE857" s="41"/>
      <c r="CF857" s="41"/>
      <c r="CG857" s="28"/>
      <c r="CH857" s="28"/>
      <c r="CI857" s="41"/>
      <c r="CJ857" s="27"/>
      <c r="CK857" s="27"/>
      <c r="CL857" s="27"/>
      <c r="CM857" s="27"/>
      <c r="CN857" s="27"/>
      <c r="CO857" s="27"/>
      <c r="CP857" s="27"/>
      <c r="CQ857" s="27"/>
      <c r="CR857" s="27"/>
      <c r="CS857" s="27"/>
      <c r="CT857" s="27"/>
      <c r="CU857" s="27"/>
      <c r="CV857" s="27"/>
      <c r="CW857" s="27"/>
      <c r="CX857" s="27"/>
      <c r="CY857" s="27"/>
      <c r="CZ857" s="68"/>
      <c r="DF857" s="42"/>
      <c r="DW857" s="7"/>
      <c r="ED857" s="10">
        <f t="shared" ca="1" si="440"/>
        <v>25</v>
      </c>
    </row>
    <row r="858" spans="1:134" x14ac:dyDescent="0.2">
      <c r="A858" s="79"/>
      <c r="B858" s="28"/>
      <c r="C858" s="41"/>
      <c r="D858" s="40"/>
      <c r="E858" s="41"/>
      <c r="F858" s="40"/>
      <c r="M858" s="151"/>
      <c r="N858" s="151"/>
      <c r="P858" s="153"/>
      <c r="Q858" s="159"/>
      <c r="R858" s="151"/>
      <c r="S858" s="151"/>
      <c r="T858" s="28"/>
      <c r="U858" s="137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40"/>
      <c r="AH858" s="40"/>
      <c r="AI858" s="40"/>
      <c r="AJ858" s="40"/>
      <c r="AK858" s="40"/>
      <c r="AL858" s="40"/>
      <c r="AM858" s="40"/>
      <c r="AN858" s="40"/>
      <c r="AO858" s="40"/>
      <c r="AP858" s="40"/>
      <c r="AQ858" s="40"/>
      <c r="AR858" s="40"/>
      <c r="AS858" s="40"/>
      <c r="AT858" s="40"/>
      <c r="AU858" s="40"/>
      <c r="AV858" s="40"/>
      <c r="AW858" s="40"/>
      <c r="AX858" s="40"/>
      <c r="AY858" s="40"/>
      <c r="AZ858" s="40"/>
      <c r="BA858" s="28"/>
      <c r="BB858" s="28"/>
      <c r="BC858" s="40"/>
      <c r="BD858" s="40"/>
      <c r="BE858" s="40"/>
      <c r="BF858" s="40"/>
      <c r="BG858" s="40"/>
      <c r="BH858" s="40"/>
      <c r="BI858" s="41"/>
      <c r="BJ858" s="41"/>
      <c r="BK858" s="41"/>
      <c r="BL858" s="41"/>
      <c r="BM858" s="41"/>
      <c r="BN858" s="41"/>
      <c r="BO858" s="41"/>
      <c r="BP858" s="41"/>
      <c r="BQ858" s="41"/>
      <c r="BR858" s="40"/>
      <c r="BS858" s="40"/>
      <c r="BT858" s="40"/>
      <c r="BU858" s="41"/>
      <c r="BV858" s="41"/>
      <c r="BW858" s="41"/>
      <c r="BX858" s="41"/>
      <c r="BY858" s="41"/>
      <c r="BZ858" s="41"/>
      <c r="CA858" s="41"/>
      <c r="CB858" s="41"/>
      <c r="CC858" s="41"/>
      <c r="CD858" s="41"/>
      <c r="CE858" s="41"/>
      <c r="CF858" s="41"/>
      <c r="CG858" s="28"/>
      <c r="CH858" s="28"/>
      <c r="CI858" s="41"/>
      <c r="CJ858" s="27"/>
      <c r="CK858" s="27"/>
      <c r="CL858" s="27"/>
      <c r="CM858" s="27"/>
      <c r="CN858" s="27"/>
      <c r="CO858" s="27"/>
      <c r="CP858" s="27"/>
      <c r="CQ858" s="27"/>
      <c r="CR858" s="27"/>
      <c r="CS858" s="27"/>
      <c r="CT858" s="27"/>
      <c r="CU858" s="27"/>
      <c r="CV858" s="27"/>
      <c r="CW858" s="27"/>
      <c r="CX858" s="27"/>
      <c r="CY858" s="27"/>
      <c r="CZ858" s="68"/>
      <c r="DF858" s="42"/>
      <c r="DW858" s="7"/>
      <c r="ED858" s="10">
        <f t="shared" ca="1" si="440"/>
        <v>20</v>
      </c>
    </row>
    <row r="859" spans="1:134" x14ac:dyDescent="0.2">
      <c r="A859" s="79"/>
      <c r="B859" s="28"/>
      <c r="C859" s="41"/>
      <c r="D859" s="40"/>
      <c r="E859" s="41"/>
      <c r="F859" s="40"/>
      <c r="M859" s="151"/>
      <c r="N859" s="151"/>
      <c r="P859" s="153"/>
      <c r="Q859" s="159"/>
      <c r="R859" s="151"/>
      <c r="S859" s="151"/>
      <c r="T859" s="28"/>
      <c r="U859" s="137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40"/>
      <c r="AH859" s="40"/>
      <c r="AI859" s="40"/>
      <c r="AJ859" s="40"/>
      <c r="AK859" s="40"/>
      <c r="AL859" s="40"/>
      <c r="AM859" s="40"/>
      <c r="AN859" s="40"/>
      <c r="AO859" s="40"/>
      <c r="AP859" s="40"/>
      <c r="AQ859" s="40"/>
      <c r="AR859" s="40"/>
      <c r="AS859" s="40"/>
      <c r="AT859" s="40"/>
      <c r="AU859" s="40"/>
      <c r="AV859" s="40"/>
      <c r="AW859" s="40"/>
      <c r="AX859" s="40"/>
      <c r="AY859" s="40"/>
      <c r="AZ859" s="40"/>
      <c r="BA859" s="28"/>
      <c r="BB859" s="28"/>
      <c r="BC859" s="40"/>
      <c r="BD859" s="40"/>
      <c r="BE859" s="40"/>
      <c r="BF859" s="40"/>
      <c r="BG859" s="40"/>
      <c r="BH859" s="40"/>
      <c r="BI859" s="41"/>
      <c r="BJ859" s="41"/>
      <c r="BK859" s="41"/>
      <c r="BL859" s="41"/>
      <c r="BM859" s="41"/>
      <c r="BN859" s="41"/>
      <c r="BO859" s="41"/>
      <c r="BP859" s="41"/>
      <c r="BQ859" s="41"/>
      <c r="BR859" s="40"/>
      <c r="BS859" s="40"/>
      <c r="BT859" s="40"/>
      <c r="BU859" s="41"/>
      <c r="BV859" s="41"/>
      <c r="BW859" s="41"/>
      <c r="BX859" s="41"/>
      <c r="BY859" s="41"/>
      <c r="BZ859" s="41"/>
      <c r="CA859" s="41"/>
      <c r="CB859" s="41"/>
      <c r="CC859" s="41"/>
      <c r="CD859" s="41"/>
      <c r="CE859" s="41"/>
      <c r="CF859" s="41"/>
      <c r="CG859" s="28"/>
      <c r="CH859" s="28"/>
      <c r="CI859" s="41"/>
      <c r="CJ859" s="27"/>
      <c r="CK859" s="27"/>
      <c r="CL859" s="27"/>
      <c r="CM859" s="27"/>
      <c r="CN859" s="27"/>
      <c r="CO859" s="27"/>
      <c r="CP859" s="27"/>
      <c r="CQ859" s="27"/>
      <c r="CR859" s="27"/>
      <c r="CS859" s="27"/>
      <c r="CT859" s="27"/>
      <c r="CU859" s="27"/>
      <c r="CV859" s="27"/>
      <c r="CW859" s="27"/>
      <c r="CX859" s="27"/>
      <c r="CY859" s="27"/>
      <c r="CZ859" s="68"/>
      <c r="DF859" s="42"/>
      <c r="DW859" s="7"/>
      <c r="ED859" s="10">
        <f t="shared" ca="1" si="440"/>
        <v>21</v>
      </c>
    </row>
    <row r="860" spans="1:134" x14ac:dyDescent="0.2">
      <c r="A860" s="79"/>
      <c r="B860" s="28"/>
      <c r="C860" s="41"/>
      <c r="D860" s="40"/>
      <c r="E860" s="41"/>
      <c r="F860" s="40"/>
      <c r="M860" s="151"/>
      <c r="N860" s="151"/>
      <c r="P860" s="153"/>
      <c r="Q860" s="159"/>
      <c r="R860" s="151"/>
      <c r="S860" s="151"/>
      <c r="T860" s="28"/>
      <c r="U860" s="137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40"/>
      <c r="AH860" s="40"/>
      <c r="AI860" s="40"/>
      <c r="AJ860" s="40"/>
      <c r="AK860" s="40"/>
      <c r="AL860" s="40"/>
      <c r="AM860" s="40"/>
      <c r="AN860" s="40"/>
      <c r="AO860" s="40"/>
      <c r="AP860" s="40"/>
      <c r="AQ860" s="40"/>
      <c r="AR860" s="40"/>
      <c r="AS860" s="40"/>
      <c r="AT860" s="40"/>
      <c r="AU860" s="40"/>
      <c r="AV860" s="40"/>
      <c r="AW860" s="40"/>
      <c r="AX860" s="40"/>
      <c r="AY860" s="40"/>
      <c r="AZ860" s="40"/>
      <c r="BA860" s="28"/>
      <c r="BB860" s="28"/>
      <c r="BC860" s="40"/>
      <c r="BD860" s="40"/>
      <c r="BE860" s="40"/>
      <c r="BF860" s="40"/>
      <c r="BG860" s="40"/>
      <c r="BH860" s="40"/>
      <c r="BI860" s="41"/>
      <c r="BJ860" s="41"/>
      <c r="BK860" s="41"/>
      <c r="BL860" s="41"/>
      <c r="BM860" s="41"/>
      <c r="BN860" s="41"/>
      <c r="BO860" s="41"/>
      <c r="BP860" s="41"/>
      <c r="BQ860" s="41"/>
      <c r="BR860" s="40"/>
      <c r="BS860" s="40"/>
      <c r="BT860" s="40"/>
      <c r="BU860" s="41"/>
      <c r="BV860" s="41"/>
      <c r="BW860" s="41"/>
      <c r="BX860" s="41"/>
      <c r="BY860" s="41"/>
      <c r="BZ860" s="41"/>
      <c r="CA860" s="41"/>
      <c r="CB860" s="41"/>
      <c r="CC860" s="41"/>
      <c r="CD860" s="41"/>
      <c r="CE860" s="41"/>
      <c r="CF860" s="41"/>
      <c r="CG860" s="28"/>
      <c r="CH860" s="28"/>
      <c r="CI860" s="41"/>
      <c r="CJ860" s="27"/>
      <c r="CK860" s="27"/>
      <c r="CL860" s="27"/>
      <c r="CM860" s="27"/>
      <c r="CN860" s="27"/>
      <c r="CO860" s="27"/>
      <c r="CP860" s="27"/>
      <c r="CQ860" s="27"/>
      <c r="CR860" s="27"/>
      <c r="CS860" s="27"/>
      <c r="CT860" s="27"/>
      <c r="CU860" s="27"/>
      <c r="CV860" s="27"/>
      <c r="CW860" s="27"/>
      <c r="CX860" s="27"/>
      <c r="CY860" s="27"/>
      <c r="CZ860" s="68"/>
      <c r="DF860" s="42"/>
      <c r="DW860" s="7"/>
      <c r="ED860" s="10">
        <f t="shared" ca="1" si="440"/>
        <v>36</v>
      </c>
    </row>
    <row r="861" spans="1:134" x14ac:dyDescent="0.2">
      <c r="A861" s="79"/>
      <c r="B861" s="28"/>
      <c r="C861" s="41"/>
      <c r="D861" s="40"/>
      <c r="E861" s="41"/>
      <c r="F861" s="40"/>
      <c r="M861" s="151"/>
      <c r="N861" s="151"/>
      <c r="P861" s="153"/>
      <c r="Q861" s="159"/>
      <c r="R861" s="151"/>
      <c r="S861" s="151"/>
      <c r="T861" s="28"/>
      <c r="U861" s="137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40"/>
      <c r="AH861" s="40"/>
      <c r="AI861" s="40"/>
      <c r="AJ861" s="40"/>
      <c r="AK861" s="40"/>
      <c r="AL861" s="40"/>
      <c r="AM861" s="40"/>
      <c r="AN861" s="40"/>
      <c r="AO861" s="40"/>
      <c r="AP861" s="40"/>
      <c r="AQ861" s="40"/>
      <c r="AR861" s="40"/>
      <c r="AS861" s="40"/>
      <c r="AT861" s="40"/>
      <c r="AU861" s="40"/>
      <c r="AV861" s="40"/>
      <c r="AW861" s="40"/>
      <c r="AX861" s="40"/>
      <c r="AY861" s="40"/>
      <c r="AZ861" s="40"/>
      <c r="BA861" s="28"/>
      <c r="BB861" s="28"/>
      <c r="BC861" s="40"/>
      <c r="BD861" s="40"/>
      <c r="BE861" s="40"/>
      <c r="BF861" s="40"/>
      <c r="BG861" s="40"/>
      <c r="BH861" s="40"/>
      <c r="BI861" s="41"/>
      <c r="BJ861" s="41"/>
      <c r="BK861" s="41"/>
      <c r="BL861" s="41"/>
      <c r="BM861" s="41"/>
      <c r="BN861" s="41"/>
      <c r="BO861" s="41"/>
      <c r="BP861" s="41"/>
      <c r="BQ861" s="41"/>
      <c r="BR861" s="40"/>
      <c r="BS861" s="40"/>
      <c r="BT861" s="40"/>
      <c r="BU861" s="41"/>
      <c r="BV861" s="41"/>
      <c r="BW861" s="41"/>
      <c r="BX861" s="41"/>
      <c r="BY861" s="41"/>
      <c r="BZ861" s="41"/>
      <c r="CA861" s="41"/>
      <c r="CB861" s="41"/>
      <c r="CC861" s="41"/>
      <c r="CD861" s="41"/>
      <c r="CE861" s="41"/>
      <c r="CF861" s="41"/>
      <c r="CG861" s="28"/>
      <c r="CH861" s="28"/>
      <c r="CI861" s="41"/>
      <c r="CJ861" s="27"/>
      <c r="CK861" s="27"/>
      <c r="CL861" s="27"/>
      <c r="CM861" s="27"/>
      <c r="CN861" s="27"/>
      <c r="CO861" s="27"/>
      <c r="CP861" s="27"/>
      <c r="CQ861" s="27"/>
      <c r="CR861" s="27"/>
      <c r="CS861" s="27"/>
      <c r="CT861" s="27"/>
      <c r="CU861" s="27"/>
      <c r="CV861" s="27"/>
      <c r="CW861" s="27"/>
      <c r="CX861" s="27"/>
      <c r="CY861" s="27"/>
      <c r="CZ861" s="68"/>
      <c r="DF861" s="42"/>
      <c r="DW861" s="7"/>
      <c r="ED861" s="10">
        <f t="shared" ca="1" si="440"/>
        <v>13</v>
      </c>
    </row>
    <row r="862" spans="1:134" x14ac:dyDescent="0.2">
      <c r="A862" s="79"/>
      <c r="B862" s="28"/>
      <c r="C862" s="41"/>
      <c r="D862" s="40"/>
      <c r="E862" s="41"/>
      <c r="F862" s="40"/>
      <c r="M862" s="151"/>
      <c r="N862" s="151"/>
      <c r="P862" s="153"/>
      <c r="Q862" s="159"/>
      <c r="R862" s="151"/>
      <c r="S862" s="151"/>
      <c r="T862" s="28"/>
      <c r="U862" s="137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40"/>
      <c r="AH862" s="40"/>
      <c r="AI862" s="40"/>
      <c r="AJ862" s="40"/>
      <c r="AK862" s="40"/>
      <c r="AL862" s="40"/>
      <c r="AM862" s="40"/>
      <c r="AN862" s="40"/>
      <c r="AO862" s="40"/>
      <c r="AP862" s="40"/>
      <c r="AQ862" s="40"/>
      <c r="AR862" s="40"/>
      <c r="AS862" s="40"/>
      <c r="AT862" s="40"/>
      <c r="AU862" s="40"/>
      <c r="AV862" s="40"/>
      <c r="AW862" s="40"/>
      <c r="AX862" s="40"/>
      <c r="AY862" s="40"/>
      <c r="AZ862" s="40"/>
      <c r="BA862" s="28"/>
      <c r="BB862" s="28"/>
      <c r="BC862" s="40"/>
      <c r="BD862" s="40"/>
      <c r="BE862" s="40"/>
      <c r="BF862" s="40"/>
      <c r="BG862" s="40"/>
      <c r="BH862" s="40"/>
      <c r="BI862" s="40"/>
      <c r="BJ862" s="40"/>
      <c r="BK862" s="40"/>
      <c r="BL862" s="40"/>
      <c r="BM862" s="40"/>
      <c r="BN862" s="40"/>
      <c r="BO862" s="40"/>
      <c r="BP862" s="40"/>
      <c r="BQ862" s="40"/>
      <c r="BR862" s="40"/>
      <c r="BS862" s="40"/>
      <c r="BT862" s="40"/>
      <c r="BU862" s="40"/>
      <c r="BV862" s="40"/>
      <c r="BW862" s="40"/>
      <c r="BX862" s="40"/>
      <c r="BY862" s="40"/>
      <c r="BZ862" s="40"/>
      <c r="CA862" s="40"/>
      <c r="CB862" s="40"/>
      <c r="CC862" s="40"/>
      <c r="CD862" s="40"/>
      <c r="CE862" s="40"/>
      <c r="CF862" s="40"/>
      <c r="CG862" s="28"/>
      <c r="CH862" s="28"/>
      <c r="CI862" s="41"/>
      <c r="CJ862" s="27"/>
      <c r="CK862" s="27"/>
      <c r="CL862" s="27"/>
      <c r="CM862" s="27"/>
      <c r="CN862" s="27"/>
      <c r="CO862" s="27"/>
      <c r="CP862" s="27"/>
      <c r="CQ862" s="27"/>
      <c r="CR862" s="27"/>
      <c r="CS862" s="27"/>
      <c r="CT862" s="27"/>
      <c r="CU862" s="27"/>
      <c r="CV862" s="27"/>
      <c r="CW862" s="27"/>
      <c r="CX862" s="27"/>
      <c r="CY862" s="27"/>
      <c r="CZ862" s="68"/>
      <c r="DF862" s="42"/>
      <c r="DW862" s="7"/>
      <c r="ED862" s="10">
        <f t="shared" ca="1" si="440"/>
        <v>10</v>
      </c>
    </row>
    <row r="863" spans="1:134" x14ac:dyDescent="0.2">
      <c r="A863" s="79"/>
      <c r="B863" s="28"/>
      <c r="C863" s="41"/>
      <c r="D863" s="40"/>
      <c r="E863" s="41"/>
      <c r="F863" s="40"/>
      <c r="M863" s="151"/>
      <c r="N863" s="151"/>
      <c r="P863" s="153"/>
      <c r="Q863" s="159"/>
      <c r="R863" s="151"/>
      <c r="S863" s="151"/>
      <c r="T863" s="28"/>
      <c r="U863" s="137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40"/>
      <c r="AH863" s="40"/>
      <c r="AI863" s="40"/>
      <c r="AJ863" s="40"/>
      <c r="AK863" s="40"/>
      <c r="AL863" s="40"/>
      <c r="AM863" s="40"/>
      <c r="AN863" s="40"/>
      <c r="AO863" s="40"/>
      <c r="AP863" s="40"/>
      <c r="AQ863" s="40"/>
      <c r="AR863" s="40"/>
      <c r="AS863" s="40"/>
      <c r="AT863" s="40"/>
      <c r="AU863" s="40"/>
      <c r="AV863" s="40"/>
      <c r="AW863" s="40"/>
      <c r="AX863" s="40"/>
      <c r="AY863" s="40"/>
      <c r="AZ863" s="40"/>
      <c r="BA863" s="28"/>
      <c r="BB863" s="28"/>
      <c r="BC863" s="40"/>
      <c r="BD863" s="40"/>
      <c r="BE863" s="40"/>
      <c r="BF863" s="40"/>
      <c r="BG863" s="40"/>
      <c r="BH863" s="40"/>
      <c r="BI863" s="40"/>
      <c r="BJ863" s="40"/>
      <c r="BK863" s="40"/>
      <c r="BL863" s="40"/>
      <c r="BM863" s="40"/>
      <c r="BN863" s="40"/>
      <c r="BO863" s="40"/>
      <c r="BP863" s="40"/>
      <c r="BQ863" s="40"/>
      <c r="BR863" s="40"/>
      <c r="BS863" s="40"/>
      <c r="BT863" s="40"/>
      <c r="BU863" s="40"/>
      <c r="BV863" s="40"/>
      <c r="BW863" s="40"/>
      <c r="BX863" s="40"/>
      <c r="BY863" s="40"/>
      <c r="BZ863" s="40"/>
      <c r="CA863" s="40"/>
      <c r="CB863" s="40"/>
      <c r="CC863" s="40"/>
      <c r="CD863" s="40"/>
      <c r="CE863" s="40"/>
      <c r="CF863" s="40"/>
      <c r="CG863" s="28"/>
      <c r="CH863" s="28"/>
      <c r="CI863" s="41"/>
      <c r="CJ863" s="27"/>
      <c r="CK863" s="27"/>
      <c r="CL863" s="27"/>
      <c r="CM863" s="27"/>
      <c r="CN863" s="27"/>
      <c r="CO863" s="27"/>
      <c r="CP863" s="27"/>
      <c r="CQ863" s="27"/>
      <c r="CR863" s="27"/>
      <c r="CS863" s="27"/>
      <c r="CT863" s="27"/>
      <c r="CU863" s="27"/>
      <c r="CV863" s="27"/>
      <c r="CW863" s="27"/>
      <c r="CX863" s="27"/>
      <c r="CY863" s="27"/>
      <c r="CZ863" s="68"/>
      <c r="DF863" s="42"/>
      <c r="DW863" s="7"/>
      <c r="ED863" s="10">
        <f t="shared" ca="1" si="440"/>
        <v>1</v>
      </c>
    </row>
    <row r="864" spans="1:134" x14ac:dyDescent="0.2">
      <c r="A864" s="79"/>
      <c r="B864" s="28"/>
      <c r="C864" s="41"/>
      <c r="D864" s="40"/>
      <c r="E864" s="41"/>
      <c r="F864" s="40"/>
      <c r="M864" s="151"/>
      <c r="N864" s="151"/>
      <c r="P864" s="153"/>
      <c r="Q864" s="159"/>
      <c r="R864" s="151"/>
      <c r="S864" s="151"/>
      <c r="T864" s="28"/>
      <c r="U864" s="137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40"/>
      <c r="AH864" s="40"/>
      <c r="AI864" s="40"/>
      <c r="AJ864" s="40"/>
      <c r="AK864" s="40"/>
      <c r="AL864" s="40"/>
      <c r="AM864" s="40"/>
      <c r="AN864" s="40"/>
      <c r="AO864" s="40"/>
      <c r="AP864" s="40"/>
      <c r="AQ864" s="40"/>
      <c r="AR864" s="40"/>
      <c r="AS864" s="40"/>
      <c r="AT864" s="40"/>
      <c r="AU864" s="40"/>
      <c r="AV864" s="40"/>
      <c r="AW864" s="40"/>
      <c r="AX864" s="40"/>
      <c r="AY864" s="40"/>
      <c r="AZ864" s="40"/>
      <c r="BA864" s="28"/>
      <c r="BB864" s="28"/>
      <c r="BC864" s="40"/>
      <c r="BD864" s="40"/>
      <c r="BE864" s="40"/>
      <c r="BF864" s="40"/>
      <c r="BG864" s="40"/>
      <c r="BH864" s="40"/>
      <c r="BI864" s="40"/>
      <c r="BJ864" s="40"/>
      <c r="BK864" s="40"/>
      <c r="BL864" s="40"/>
      <c r="BM864" s="40"/>
      <c r="BN864" s="40"/>
      <c r="BO864" s="40"/>
      <c r="BP864" s="40"/>
      <c r="BQ864" s="40"/>
      <c r="BR864" s="40"/>
      <c r="BS864" s="40"/>
      <c r="BT864" s="40"/>
      <c r="BU864" s="40"/>
      <c r="BV864" s="40"/>
      <c r="BW864" s="40"/>
      <c r="BX864" s="40"/>
      <c r="BY864" s="40"/>
      <c r="BZ864" s="40"/>
      <c r="CA864" s="40"/>
      <c r="CB864" s="40"/>
      <c r="CC864" s="40"/>
      <c r="CD864" s="40"/>
      <c r="CE864" s="40"/>
      <c r="CF864" s="40"/>
      <c r="CG864" s="28"/>
      <c r="CH864" s="28"/>
      <c r="CI864" s="41"/>
      <c r="CJ864" s="27"/>
      <c r="CK864" s="27"/>
      <c r="CL864" s="27"/>
      <c r="CM864" s="27"/>
      <c r="CN864" s="27"/>
      <c r="CO864" s="27"/>
      <c r="CP864" s="27"/>
      <c r="CQ864" s="27"/>
      <c r="CR864" s="27"/>
      <c r="CS864" s="27"/>
      <c r="CT864" s="27"/>
      <c r="CU864" s="27"/>
      <c r="CV864" s="27"/>
      <c r="CW864" s="27"/>
      <c r="CX864" s="27"/>
      <c r="CY864" s="27"/>
      <c r="CZ864" s="68"/>
      <c r="DF864" s="42"/>
      <c r="DW864" s="7"/>
      <c r="ED864" s="10">
        <f t="shared" ca="1" si="440"/>
        <v>17</v>
      </c>
    </row>
    <row r="865" spans="1:134" x14ac:dyDescent="0.2">
      <c r="A865" s="79"/>
      <c r="B865" s="28"/>
      <c r="C865" s="41"/>
      <c r="D865" s="40"/>
      <c r="E865" s="41"/>
      <c r="F865" s="40"/>
      <c r="M865" s="151"/>
      <c r="N865" s="151"/>
      <c r="P865" s="153"/>
      <c r="Q865" s="159"/>
      <c r="R865" s="151"/>
      <c r="S865" s="151"/>
      <c r="T865" s="28"/>
      <c r="U865" s="137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40"/>
      <c r="AH865" s="40"/>
      <c r="AI865" s="40"/>
      <c r="AJ865" s="40"/>
      <c r="AK865" s="40"/>
      <c r="AL865" s="40"/>
      <c r="AM865" s="40"/>
      <c r="AN865" s="40"/>
      <c r="AO865" s="40"/>
      <c r="AP865" s="40"/>
      <c r="AQ865" s="40"/>
      <c r="AR865" s="40"/>
      <c r="AS865" s="40"/>
      <c r="AT865" s="40"/>
      <c r="AU865" s="40"/>
      <c r="AV865" s="40"/>
      <c r="AW865" s="40"/>
      <c r="AX865" s="40"/>
      <c r="AY865" s="40"/>
      <c r="AZ865" s="40"/>
      <c r="BA865" s="28"/>
      <c r="BB865" s="28"/>
      <c r="BC865" s="40"/>
      <c r="BD865" s="40"/>
      <c r="BE865" s="40"/>
      <c r="BF865" s="40"/>
      <c r="BG865" s="40"/>
      <c r="BH865" s="40"/>
      <c r="BI865" s="40"/>
      <c r="BJ865" s="40"/>
      <c r="BK865" s="40"/>
      <c r="BL865" s="40"/>
      <c r="BM865" s="40"/>
      <c r="BN865" s="40"/>
      <c r="BO865" s="40"/>
      <c r="BP865" s="40"/>
      <c r="BQ865" s="40"/>
      <c r="BR865" s="40"/>
      <c r="BS865" s="40"/>
      <c r="BT865" s="40"/>
      <c r="BU865" s="40"/>
      <c r="BV865" s="40"/>
      <c r="BW865" s="40"/>
      <c r="BX865" s="40"/>
      <c r="BY865" s="40"/>
      <c r="BZ865" s="40"/>
      <c r="CA865" s="40"/>
      <c r="CB865" s="40"/>
      <c r="CC865" s="40"/>
      <c r="CD865" s="40"/>
      <c r="CE865" s="40"/>
      <c r="CF865" s="40"/>
      <c r="CG865" s="28"/>
      <c r="CH865" s="28"/>
      <c r="CI865" s="41"/>
      <c r="CJ865" s="27"/>
      <c r="CK865" s="27"/>
      <c r="CL865" s="27"/>
      <c r="CM865" s="27"/>
      <c r="CN865" s="27"/>
      <c r="CO865" s="27"/>
      <c r="CP865" s="27"/>
      <c r="CQ865" s="27"/>
      <c r="CR865" s="27"/>
      <c r="CS865" s="27"/>
      <c r="CT865" s="27"/>
      <c r="CU865" s="27"/>
      <c r="CV865" s="27"/>
      <c r="CW865" s="27"/>
      <c r="CX865" s="27"/>
      <c r="CY865" s="27"/>
      <c r="CZ865" s="68"/>
      <c r="DF865" s="42"/>
      <c r="DW865" s="7"/>
      <c r="ED865" s="10">
        <f t="shared" ca="1" si="440"/>
        <v>1</v>
      </c>
    </row>
    <row r="866" spans="1:134" x14ac:dyDescent="0.2">
      <c r="A866" s="79"/>
      <c r="B866" s="28"/>
      <c r="C866" s="41"/>
      <c r="D866" s="40"/>
      <c r="E866" s="41"/>
      <c r="F866" s="40"/>
      <c r="M866" s="151"/>
      <c r="N866" s="151"/>
      <c r="P866" s="153"/>
      <c r="Q866" s="159"/>
      <c r="R866" s="151"/>
      <c r="S866" s="151"/>
      <c r="T866" s="28"/>
      <c r="U866" s="137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40"/>
      <c r="AH866" s="40"/>
      <c r="AI866" s="40"/>
      <c r="AJ866" s="40"/>
      <c r="AK866" s="40"/>
      <c r="AL866" s="40"/>
      <c r="AM866" s="40"/>
      <c r="AN866" s="40"/>
      <c r="AO866" s="40"/>
      <c r="AP866" s="40"/>
      <c r="AQ866" s="40"/>
      <c r="AR866" s="40"/>
      <c r="AS866" s="40"/>
      <c r="AT866" s="40"/>
      <c r="AU866" s="40"/>
      <c r="AV866" s="40"/>
      <c r="AW866" s="40"/>
      <c r="AX866" s="40"/>
      <c r="AY866" s="40"/>
      <c r="AZ866" s="40"/>
      <c r="BA866" s="28"/>
      <c r="BB866" s="28"/>
      <c r="BC866" s="40"/>
      <c r="BD866" s="40"/>
      <c r="BE866" s="40"/>
      <c r="BF866" s="40"/>
      <c r="BG866" s="40"/>
      <c r="BH866" s="40"/>
      <c r="BI866" s="40"/>
      <c r="BJ866" s="40"/>
      <c r="BK866" s="40"/>
      <c r="BL866" s="40"/>
      <c r="BM866" s="40"/>
      <c r="BN866" s="40"/>
      <c r="BO866" s="40"/>
      <c r="BP866" s="40"/>
      <c r="BQ866" s="40"/>
      <c r="BR866" s="40"/>
      <c r="BS866" s="40"/>
      <c r="BT866" s="40"/>
      <c r="BU866" s="40"/>
      <c r="BV866" s="40"/>
      <c r="BW866" s="40"/>
      <c r="BX866" s="40"/>
      <c r="BY866" s="40"/>
      <c r="BZ866" s="40"/>
      <c r="CA866" s="40"/>
      <c r="CB866" s="40"/>
      <c r="CC866" s="40"/>
      <c r="CD866" s="40"/>
      <c r="CE866" s="40"/>
      <c r="CF866" s="40"/>
      <c r="CG866" s="28"/>
      <c r="CH866" s="28"/>
      <c r="CI866" s="41"/>
      <c r="CJ866" s="27"/>
      <c r="CK866" s="27"/>
      <c r="CL866" s="27"/>
      <c r="CM866" s="27"/>
      <c r="CN866" s="27"/>
      <c r="CO866" s="27"/>
      <c r="CP866" s="27"/>
      <c r="CQ866" s="27"/>
      <c r="CR866" s="27"/>
      <c r="CS866" s="27"/>
      <c r="CT866" s="27"/>
      <c r="CU866" s="27"/>
      <c r="CV866" s="27"/>
      <c r="CW866" s="27"/>
      <c r="CX866" s="27"/>
      <c r="CY866" s="27"/>
      <c r="CZ866" s="68"/>
      <c r="DF866" s="42"/>
      <c r="DW866" s="7"/>
      <c r="ED866" s="10">
        <f t="shared" ca="1" si="440"/>
        <v>0</v>
      </c>
    </row>
    <row r="867" spans="1:134" x14ac:dyDescent="0.2">
      <c r="A867" s="79"/>
      <c r="B867" s="28"/>
      <c r="C867" s="41"/>
      <c r="D867" s="40"/>
      <c r="E867" s="41"/>
      <c r="F867" s="40"/>
      <c r="M867" s="151"/>
      <c r="N867" s="151"/>
      <c r="P867" s="153"/>
      <c r="Q867" s="159"/>
      <c r="R867" s="151"/>
      <c r="S867" s="151"/>
      <c r="T867" s="28"/>
      <c r="U867" s="137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40"/>
      <c r="AH867" s="40"/>
      <c r="AI867" s="40"/>
      <c r="AJ867" s="40"/>
      <c r="AK867" s="40"/>
      <c r="AL867" s="40"/>
      <c r="AM867" s="40"/>
      <c r="AN867" s="40"/>
      <c r="AO867" s="40"/>
      <c r="AP867" s="40"/>
      <c r="AQ867" s="40"/>
      <c r="AR867" s="40"/>
      <c r="AS867" s="40"/>
      <c r="AT867" s="40"/>
      <c r="AU867" s="40"/>
      <c r="AV867" s="40"/>
      <c r="AW867" s="40"/>
      <c r="AX867" s="40"/>
      <c r="AY867" s="40"/>
      <c r="AZ867" s="40"/>
      <c r="BA867" s="28"/>
      <c r="BB867" s="28"/>
      <c r="BC867" s="40"/>
      <c r="BD867" s="40"/>
      <c r="BE867" s="40"/>
      <c r="BF867" s="40"/>
      <c r="BG867" s="40"/>
      <c r="BH867" s="40"/>
      <c r="BI867" s="40"/>
      <c r="BJ867" s="40"/>
      <c r="BK867" s="40"/>
      <c r="BL867" s="40"/>
      <c r="BM867" s="40"/>
      <c r="BN867" s="40"/>
      <c r="BO867" s="40"/>
      <c r="BP867" s="40"/>
      <c r="BQ867" s="40"/>
      <c r="BR867" s="40"/>
      <c r="BS867" s="40"/>
      <c r="BT867" s="40"/>
      <c r="BU867" s="40"/>
      <c r="BV867" s="40"/>
      <c r="BW867" s="40"/>
      <c r="BX867" s="40"/>
      <c r="BY867" s="40"/>
      <c r="BZ867" s="40"/>
      <c r="CA867" s="40"/>
      <c r="CB867" s="40"/>
      <c r="CC867" s="40"/>
      <c r="CD867" s="40"/>
      <c r="CE867" s="40"/>
      <c r="CF867" s="40"/>
      <c r="CG867" s="28"/>
      <c r="CH867" s="28"/>
      <c r="CI867" s="41"/>
      <c r="CJ867" s="27"/>
      <c r="CK867" s="27"/>
      <c r="CL867" s="27"/>
      <c r="CM867" s="27"/>
      <c r="CN867" s="27"/>
      <c r="CO867" s="27"/>
      <c r="CP867" s="27"/>
      <c r="CQ867" s="27"/>
      <c r="CR867" s="27"/>
      <c r="CS867" s="27"/>
      <c r="CT867" s="27"/>
      <c r="CU867" s="27"/>
      <c r="CV867" s="27"/>
      <c r="CW867" s="27"/>
      <c r="CX867" s="27"/>
      <c r="CY867" s="27"/>
      <c r="CZ867" s="68"/>
      <c r="DF867" s="42"/>
      <c r="DW867" s="7"/>
      <c r="ED867" s="10">
        <f t="shared" ca="1" si="440"/>
        <v>4</v>
      </c>
    </row>
    <row r="868" spans="1:134" x14ac:dyDescent="0.2">
      <c r="A868" s="79"/>
      <c r="B868" s="28"/>
      <c r="C868" s="41"/>
      <c r="D868" s="40"/>
      <c r="E868" s="41"/>
      <c r="F868" s="40"/>
      <c r="M868" s="151"/>
      <c r="N868" s="151"/>
      <c r="P868" s="153"/>
      <c r="Q868" s="159"/>
      <c r="R868" s="151"/>
      <c r="S868" s="151"/>
      <c r="T868" s="28"/>
      <c r="U868" s="137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40"/>
      <c r="AH868" s="40"/>
      <c r="AI868" s="40"/>
      <c r="AJ868" s="40"/>
      <c r="AK868" s="40"/>
      <c r="AL868" s="40"/>
      <c r="AM868" s="40"/>
      <c r="AN868" s="40"/>
      <c r="AO868" s="40"/>
      <c r="AP868" s="40"/>
      <c r="AQ868" s="40"/>
      <c r="AR868" s="40"/>
      <c r="AS868" s="40"/>
      <c r="AT868" s="40"/>
      <c r="AU868" s="40"/>
      <c r="AV868" s="40"/>
      <c r="AW868" s="40"/>
      <c r="AX868" s="40"/>
      <c r="AY868" s="40"/>
      <c r="AZ868" s="40"/>
      <c r="BA868" s="28"/>
      <c r="BB868" s="28"/>
      <c r="BC868" s="40"/>
      <c r="BD868" s="40"/>
      <c r="BE868" s="40"/>
      <c r="BF868" s="40"/>
      <c r="BG868" s="40"/>
      <c r="BH868" s="40"/>
      <c r="BI868" s="40"/>
      <c r="BJ868" s="40"/>
      <c r="BK868" s="40"/>
      <c r="BL868" s="40"/>
      <c r="BM868" s="40"/>
      <c r="BN868" s="40"/>
      <c r="BO868" s="40"/>
      <c r="BP868" s="40"/>
      <c r="BQ868" s="40"/>
      <c r="BR868" s="40"/>
      <c r="BS868" s="40"/>
      <c r="BT868" s="40"/>
      <c r="BU868" s="40"/>
      <c r="BV868" s="40"/>
      <c r="BW868" s="40"/>
      <c r="BX868" s="40"/>
      <c r="BY868" s="40"/>
      <c r="BZ868" s="40"/>
      <c r="CA868" s="40"/>
      <c r="CB868" s="40"/>
      <c r="CC868" s="40"/>
      <c r="CD868" s="40"/>
      <c r="CE868" s="40"/>
      <c r="CF868" s="40"/>
      <c r="CG868" s="28"/>
      <c r="CH868" s="28"/>
      <c r="CI868" s="41"/>
      <c r="CJ868" s="27"/>
      <c r="CK868" s="27"/>
      <c r="CL868" s="27"/>
      <c r="CM868" s="27"/>
      <c r="CN868" s="27"/>
      <c r="CO868" s="27"/>
      <c r="CP868" s="27"/>
      <c r="CQ868" s="27"/>
      <c r="CR868" s="27"/>
      <c r="CS868" s="27"/>
      <c r="CT868" s="27"/>
      <c r="CU868" s="27"/>
      <c r="CV868" s="27"/>
      <c r="CW868" s="27"/>
      <c r="CX868" s="27"/>
      <c r="CY868" s="27"/>
      <c r="CZ868" s="68"/>
      <c r="DF868" s="42"/>
      <c r="DW868" s="7"/>
      <c r="ED868" s="10">
        <f t="shared" ca="1" si="440"/>
        <v>28</v>
      </c>
    </row>
    <row r="869" spans="1:134" x14ac:dyDescent="0.2">
      <c r="A869" s="79"/>
      <c r="B869" s="28"/>
      <c r="C869" s="41"/>
      <c r="D869" s="40"/>
      <c r="E869" s="41"/>
      <c r="F869" s="40"/>
      <c r="M869" s="151"/>
      <c r="N869" s="151"/>
      <c r="P869" s="153"/>
      <c r="Q869" s="159"/>
      <c r="R869" s="151"/>
      <c r="S869" s="151"/>
      <c r="T869" s="28"/>
      <c r="U869" s="137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40"/>
      <c r="AH869" s="40"/>
      <c r="AI869" s="40"/>
      <c r="AJ869" s="40"/>
      <c r="AK869" s="40"/>
      <c r="AL869" s="40"/>
      <c r="AM869" s="40"/>
      <c r="AN869" s="40"/>
      <c r="AO869" s="40"/>
      <c r="AP869" s="40"/>
      <c r="AQ869" s="40"/>
      <c r="AR869" s="40"/>
      <c r="AS869" s="40"/>
      <c r="AT869" s="40"/>
      <c r="AU869" s="40"/>
      <c r="AV869" s="40"/>
      <c r="AW869" s="40"/>
      <c r="AX869" s="40"/>
      <c r="AY869" s="40"/>
      <c r="AZ869" s="40"/>
      <c r="BA869" s="28"/>
      <c r="BB869" s="28"/>
      <c r="BC869" s="40"/>
      <c r="BD869" s="40"/>
      <c r="BE869" s="40"/>
      <c r="BF869" s="40"/>
      <c r="BG869" s="40"/>
      <c r="BH869" s="40"/>
      <c r="BI869" s="40"/>
      <c r="BJ869" s="40"/>
      <c r="BK869" s="40"/>
      <c r="BL869" s="40"/>
      <c r="BM869" s="40"/>
      <c r="BN869" s="40"/>
      <c r="BO869" s="40"/>
      <c r="BP869" s="40"/>
      <c r="BQ869" s="40"/>
      <c r="BR869" s="40"/>
      <c r="BS869" s="40"/>
      <c r="BT869" s="40"/>
      <c r="BU869" s="40"/>
      <c r="BV869" s="40"/>
      <c r="BW869" s="40"/>
      <c r="BX869" s="40"/>
      <c r="BY869" s="40"/>
      <c r="BZ869" s="40"/>
      <c r="CA869" s="40"/>
      <c r="CB869" s="40"/>
      <c r="CC869" s="40"/>
      <c r="CD869" s="40"/>
      <c r="CE869" s="40"/>
      <c r="CF869" s="40"/>
      <c r="CG869" s="28"/>
      <c r="CH869" s="28"/>
      <c r="CI869" s="41"/>
      <c r="CJ869" s="27"/>
      <c r="CK869" s="27"/>
      <c r="CL869" s="27"/>
      <c r="CM869" s="27"/>
      <c r="CN869" s="27"/>
      <c r="CO869" s="27"/>
      <c r="CP869" s="27"/>
      <c r="CQ869" s="27"/>
      <c r="CR869" s="27"/>
      <c r="CS869" s="27"/>
      <c r="CT869" s="27"/>
      <c r="CU869" s="27"/>
      <c r="CV869" s="27"/>
      <c r="CW869" s="27"/>
      <c r="CX869" s="27"/>
      <c r="CY869" s="27"/>
      <c r="CZ869" s="68"/>
      <c r="DF869" s="42"/>
      <c r="DW869" s="7"/>
      <c r="ED869" s="10">
        <f t="shared" ca="1" si="440"/>
        <v>27</v>
      </c>
    </row>
    <row r="870" spans="1:134" x14ac:dyDescent="0.2">
      <c r="A870" s="79"/>
      <c r="B870" s="28"/>
      <c r="C870" s="41"/>
      <c r="D870" s="40"/>
      <c r="E870" s="41"/>
      <c r="F870" s="40"/>
      <c r="M870" s="151"/>
      <c r="N870" s="151"/>
      <c r="P870" s="153"/>
      <c r="Q870" s="159"/>
      <c r="R870" s="151"/>
      <c r="S870" s="151"/>
      <c r="T870" s="28"/>
      <c r="U870" s="137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40"/>
      <c r="AH870" s="40"/>
      <c r="AI870" s="40"/>
      <c r="AJ870" s="40"/>
      <c r="AK870" s="40"/>
      <c r="AL870" s="40"/>
      <c r="AM870" s="40"/>
      <c r="AN870" s="40"/>
      <c r="AO870" s="40"/>
      <c r="AP870" s="40"/>
      <c r="AQ870" s="40"/>
      <c r="AR870" s="40"/>
      <c r="AS870" s="40"/>
      <c r="AT870" s="40"/>
      <c r="AU870" s="40"/>
      <c r="AV870" s="40"/>
      <c r="AW870" s="40"/>
      <c r="AX870" s="40"/>
      <c r="AY870" s="40"/>
      <c r="AZ870" s="40"/>
      <c r="BA870" s="28"/>
      <c r="BB870" s="28"/>
      <c r="BC870" s="40"/>
      <c r="BD870" s="40"/>
      <c r="BE870" s="40"/>
      <c r="BF870" s="40"/>
      <c r="BG870" s="40"/>
      <c r="BH870" s="40"/>
      <c r="BI870" s="40"/>
      <c r="BJ870" s="40"/>
      <c r="BK870" s="40"/>
      <c r="BL870" s="40"/>
      <c r="BM870" s="40"/>
      <c r="BN870" s="40"/>
      <c r="BO870" s="40"/>
      <c r="BP870" s="40"/>
      <c r="BQ870" s="40"/>
      <c r="BR870" s="40"/>
      <c r="BS870" s="40"/>
      <c r="BT870" s="40"/>
      <c r="BU870" s="40"/>
      <c r="BV870" s="40"/>
      <c r="BW870" s="40"/>
      <c r="BX870" s="40"/>
      <c r="BY870" s="40"/>
      <c r="BZ870" s="40"/>
      <c r="CA870" s="40"/>
      <c r="CB870" s="40"/>
      <c r="CC870" s="40"/>
      <c r="CD870" s="40"/>
      <c r="CE870" s="40"/>
      <c r="CF870" s="40"/>
      <c r="CG870" s="28"/>
      <c r="CH870" s="28"/>
      <c r="CI870" s="41"/>
      <c r="CJ870" s="27"/>
      <c r="CK870" s="27"/>
      <c r="CL870" s="27"/>
      <c r="CM870" s="27"/>
      <c r="CN870" s="27"/>
      <c r="CO870" s="27"/>
      <c r="CP870" s="27"/>
      <c r="CQ870" s="27"/>
      <c r="CR870" s="27"/>
      <c r="CS870" s="27"/>
      <c r="CT870" s="27"/>
      <c r="CU870" s="27"/>
      <c r="CV870" s="27"/>
      <c r="CW870" s="27"/>
      <c r="CX870" s="27"/>
      <c r="CY870" s="27"/>
      <c r="CZ870" s="68"/>
      <c r="DF870" s="42"/>
      <c r="DW870" s="7"/>
      <c r="ED870" s="10">
        <f t="shared" ca="1" si="440"/>
        <v>10</v>
      </c>
    </row>
    <row r="871" spans="1:134" x14ac:dyDescent="0.2">
      <c r="A871" s="79"/>
      <c r="B871" s="28"/>
      <c r="C871" s="41"/>
      <c r="D871" s="40"/>
      <c r="E871" s="41"/>
      <c r="F871" s="40"/>
      <c r="M871" s="151"/>
      <c r="N871" s="151"/>
      <c r="P871" s="153"/>
      <c r="Q871" s="159"/>
      <c r="R871" s="151"/>
      <c r="S871" s="151"/>
      <c r="T871" s="28"/>
      <c r="U871" s="137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40"/>
      <c r="AH871" s="40"/>
      <c r="AI871" s="40"/>
      <c r="AJ871" s="40"/>
      <c r="AK871" s="40"/>
      <c r="AL871" s="40"/>
      <c r="AM871" s="40"/>
      <c r="AN871" s="40"/>
      <c r="AO871" s="40"/>
      <c r="AP871" s="40"/>
      <c r="AQ871" s="40"/>
      <c r="AR871" s="40"/>
      <c r="AS871" s="40"/>
      <c r="AT871" s="40"/>
      <c r="AU871" s="40"/>
      <c r="AV871" s="40"/>
      <c r="AW871" s="40"/>
      <c r="AX871" s="40"/>
      <c r="AY871" s="40"/>
      <c r="AZ871" s="40"/>
      <c r="BA871" s="28"/>
      <c r="BB871" s="28"/>
      <c r="BC871" s="40"/>
      <c r="BD871" s="40"/>
      <c r="BE871" s="40"/>
      <c r="BF871" s="40"/>
      <c r="BG871" s="40"/>
      <c r="BH871" s="40"/>
      <c r="BI871" s="40"/>
      <c r="BJ871" s="40"/>
      <c r="BK871" s="40"/>
      <c r="BL871" s="40"/>
      <c r="BM871" s="40"/>
      <c r="BN871" s="40"/>
      <c r="BO871" s="40"/>
      <c r="BP871" s="40"/>
      <c r="BQ871" s="40"/>
      <c r="BR871" s="40"/>
      <c r="BS871" s="40"/>
      <c r="BT871" s="40"/>
      <c r="BU871" s="40"/>
      <c r="BV871" s="40"/>
      <c r="BW871" s="40"/>
      <c r="BX871" s="40"/>
      <c r="BY871" s="40"/>
      <c r="BZ871" s="40"/>
      <c r="CA871" s="40"/>
      <c r="CB871" s="40"/>
      <c r="CC871" s="40"/>
      <c r="CD871" s="40"/>
      <c r="CE871" s="40"/>
      <c r="CF871" s="40"/>
      <c r="CG871" s="28"/>
      <c r="CH871" s="28"/>
      <c r="CI871" s="41"/>
      <c r="CJ871" s="27"/>
      <c r="CK871" s="27"/>
      <c r="CL871" s="27"/>
      <c r="CM871" s="27"/>
      <c r="CN871" s="27"/>
      <c r="CO871" s="27"/>
      <c r="CP871" s="27"/>
      <c r="CQ871" s="27"/>
      <c r="CR871" s="27"/>
      <c r="CS871" s="27"/>
      <c r="CT871" s="27"/>
      <c r="CU871" s="27"/>
      <c r="CV871" s="27"/>
      <c r="CW871" s="27"/>
      <c r="CX871" s="27"/>
      <c r="CY871" s="27"/>
      <c r="CZ871" s="68"/>
      <c r="DF871" s="42"/>
      <c r="DW871" s="7"/>
      <c r="ED871" s="10">
        <f t="shared" ca="1" si="440"/>
        <v>12</v>
      </c>
    </row>
    <row r="872" spans="1:134" x14ac:dyDescent="0.2">
      <c r="A872" s="79"/>
      <c r="B872" s="28"/>
      <c r="C872" s="41"/>
      <c r="D872" s="40"/>
      <c r="E872" s="41"/>
      <c r="F872" s="40"/>
      <c r="M872" s="151"/>
      <c r="N872" s="151"/>
      <c r="P872" s="153"/>
      <c r="Q872" s="159"/>
      <c r="R872" s="151"/>
      <c r="S872" s="151"/>
      <c r="T872" s="28"/>
      <c r="U872" s="137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40"/>
      <c r="AH872" s="40"/>
      <c r="AI872" s="40"/>
      <c r="AJ872" s="40"/>
      <c r="AK872" s="40"/>
      <c r="AL872" s="40"/>
      <c r="AM872" s="40"/>
      <c r="AN872" s="40"/>
      <c r="AO872" s="40"/>
      <c r="AP872" s="40"/>
      <c r="AQ872" s="40"/>
      <c r="AR872" s="40"/>
      <c r="AS872" s="40"/>
      <c r="AT872" s="40"/>
      <c r="AU872" s="40"/>
      <c r="AV872" s="40"/>
      <c r="AW872" s="40"/>
      <c r="AX872" s="40"/>
      <c r="AY872" s="40"/>
      <c r="AZ872" s="40"/>
      <c r="BA872" s="28"/>
      <c r="BB872" s="28"/>
      <c r="BC872" s="40"/>
      <c r="BD872" s="40"/>
      <c r="BE872" s="40"/>
      <c r="BF872" s="40"/>
      <c r="BG872" s="40"/>
      <c r="BH872" s="40"/>
      <c r="BI872" s="40"/>
      <c r="BJ872" s="40"/>
      <c r="BK872" s="40"/>
      <c r="BL872" s="40"/>
      <c r="BM872" s="40"/>
      <c r="BN872" s="40"/>
      <c r="BO872" s="40"/>
      <c r="BP872" s="40"/>
      <c r="BQ872" s="40"/>
      <c r="BR872" s="40"/>
      <c r="BS872" s="40"/>
      <c r="BT872" s="40"/>
      <c r="BU872" s="40"/>
      <c r="BV872" s="40"/>
      <c r="BW872" s="40"/>
      <c r="BX872" s="40"/>
      <c r="BY872" s="40"/>
      <c r="BZ872" s="40"/>
      <c r="CA872" s="40"/>
      <c r="CB872" s="40"/>
      <c r="CC872" s="40"/>
      <c r="CD872" s="40"/>
      <c r="CE872" s="40"/>
      <c r="CF872" s="40"/>
      <c r="CG872" s="28"/>
      <c r="CH872" s="28"/>
      <c r="CI872" s="41"/>
      <c r="CJ872" s="27"/>
      <c r="CK872" s="27"/>
      <c r="CL872" s="27"/>
      <c r="CM872" s="27"/>
      <c r="CN872" s="27"/>
      <c r="CO872" s="27"/>
      <c r="CP872" s="27"/>
      <c r="CQ872" s="27"/>
      <c r="CR872" s="27"/>
      <c r="CS872" s="27"/>
      <c r="CT872" s="27"/>
      <c r="CU872" s="27"/>
      <c r="CV872" s="27"/>
      <c r="CW872" s="27"/>
      <c r="CX872" s="27"/>
      <c r="CY872" s="27"/>
      <c r="CZ872" s="68"/>
      <c r="DF872" s="42"/>
      <c r="DW872" s="7"/>
      <c r="ED872" s="10">
        <f t="shared" ca="1" si="440"/>
        <v>35</v>
      </c>
    </row>
    <row r="873" spans="1:134" x14ac:dyDescent="0.2">
      <c r="A873" s="79"/>
      <c r="B873" s="28"/>
      <c r="C873" s="41"/>
      <c r="D873" s="40"/>
      <c r="E873" s="41"/>
      <c r="F873" s="40"/>
      <c r="M873" s="151"/>
      <c r="N873" s="151"/>
      <c r="P873" s="153"/>
      <c r="Q873" s="159"/>
      <c r="R873" s="151"/>
      <c r="S873" s="151"/>
      <c r="T873" s="28"/>
      <c r="U873" s="137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40"/>
      <c r="AO873" s="40"/>
      <c r="AP873" s="40"/>
      <c r="AQ873" s="40"/>
      <c r="AR873" s="40"/>
      <c r="AS873" s="40"/>
      <c r="AT873" s="40"/>
      <c r="AU873" s="40"/>
      <c r="AV873" s="40"/>
      <c r="AW873" s="40"/>
      <c r="AX873" s="40"/>
      <c r="AY873" s="40"/>
      <c r="AZ873" s="40"/>
      <c r="BA873" s="28"/>
      <c r="BB873" s="28"/>
      <c r="BC873" s="40"/>
      <c r="BD873" s="40"/>
      <c r="BE873" s="40"/>
      <c r="BF873" s="40"/>
      <c r="BG873" s="40"/>
      <c r="BH873" s="40"/>
      <c r="BI873" s="41"/>
      <c r="BJ873" s="41"/>
      <c r="BK873" s="41"/>
      <c r="BL873" s="41"/>
      <c r="BM873" s="41"/>
      <c r="BN873" s="41"/>
      <c r="BO873" s="41"/>
      <c r="BP873" s="41"/>
      <c r="BQ873" s="41"/>
      <c r="BR873" s="40"/>
      <c r="BS873" s="40"/>
      <c r="BT873" s="40"/>
      <c r="BU873" s="41"/>
      <c r="BV873" s="41"/>
      <c r="BW873" s="41"/>
      <c r="BX873" s="41"/>
      <c r="BY873" s="41"/>
      <c r="BZ873" s="41"/>
      <c r="CA873" s="41"/>
      <c r="CB873" s="41"/>
      <c r="CC873" s="41"/>
      <c r="CD873" s="41"/>
      <c r="CE873" s="41"/>
      <c r="CF873" s="41"/>
      <c r="CG873" s="28"/>
      <c r="CH873" s="28"/>
      <c r="CI873" s="41"/>
      <c r="CJ873" s="27"/>
      <c r="CK873" s="27"/>
      <c r="CL873" s="27"/>
      <c r="CM873" s="27"/>
      <c r="CN873" s="27"/>
      <c r="CO873" s="27"/>
      <c r="CP873" s="27"/>
      <c r="CQ873" s="27"/>
      <c r="CR873" s="27"/>
      <c r="CS873" s="27"/>
      <c r="CT873" s="27"/>
      <c r="CU873" s="27"/>
      <c r="CV873" s="27"/>
      <c r="CW873" s="27"/>
      <c r="CX873" s="27"/>
      <c r="CY873" s="27"/>
      <c r="CZ873" s="68"/>
      <c r="DF873" s="42"/>
      <c r="DW873" s="7"/>
      <c r="ED873" s="10">
        <f t="shared" ca="1" si="440"/>
        <v>13</v>
      </c>
    </row>
    <row r="874" spans="1:134" x14ac:dyDescent="0.2">
      <c r="A874" s="79"/>
      <c r="B874" s="28"/>
      <c r="C874" s="41"/>
      <c r="D874" s="40"/>
      <c r="E874" s="41"/>
      <c r="F874" s="40"/>
      <c r="M874" s="151"/>
      <c r="N874" s="151"/>
      <c r="P874" s="153"/>
      <c r="Q874" s="159"/>
      <c r="R874" s="151"/>
      <c r="S874" s="151"/>
      <c r="T874" s="28"/>
      <c r="U874" s="137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40"/>
      <c r="AO874" s="40"/>
      <c r="AP874" s="40"/>
      <c r="AQ874" s="40"/>
      <c r="AR874" s="40"/>
      <c r="AS874" s="40"/>
      <c r="AT874" s="40"/>
      <c r="AU874" s="40"/>
      <c r="AV874" s="40"/>
      <c r="AW874" s="40"/>
      <c r="AX874" s="40"/>
      <c r="AY874" s="40"/>
      <c r="AZ874" s="40"/>
      <c r="BA874" s="28"/>
      <c r="BB874" s="28"/>
      <c r="BC874" s="40"/>
      <c r="BD874" s="40"/>
      <c r="BE874" s="40"/>
      <c r="BF874" s="40"/>
      <c r="BG874" s="40"/>
      <c r="BH874" s="40"/>
      <c r="BI874" s="41"/>
      <c r="BJ874" s="41"/>
      <c r="BK874" s="41"/>
      <c r="BL874" s="41"/>
      <c r="BM874" s="41"/>
      <c r="BN874" s="41"/>
      <c r="BO874" s="41"/>
      <c r="BP874" s="41"/>
      <c r="BQ874" s="41"/>
      <c r="BR874" s="40"/>
      <c r="BS874" s="40"/>
      <c r="BT874" s="40"/>
      <c r="BU874" s="41"/>
      <c r="BV874" s="41"/>
      <c r="BW874" s="41"/>
      <c r="BX874" s="41"/>
      <c r="BY874" s="41"/>
      <c r="BZ874" s="41"/>
      <c r="CA874" s="41"/>
      <c r="CB874" s="41"/>
      <c r="CC874" s="41"/>
      <c r="CD874" s="41"/>
      <c r="CE874" s="41"/>
      <c r="CF874" s="41"/>
      <c r="CG874" s="28"/>
      <c r="CH874" s="28"/>
      <c r="CI874" s="41"/>
      <c r="CJ874" s="27"/>
      <c r="CK874" s="27"/>
      <c r="CL874" s="27"/>
      <c r="CM874" s="27"/>
      <c r="CN874" s="27"/>
      <c r="CO874" s="27"/>
      <c r="CP874" s="27"/>
      <c r="CQ874" s="27"/>
      <c r="CR874" s="27"/>
      <c r="CS874" s="27"/>
      <c r="CT874" s="27"/>
      <c r="CU874" s="27"/>
      <c r="CV874" s="27"/>
      <c r="CW874" s="27"/>
      <c r="CX874" s="27"/>
      <c r="CY874" s="27"/>
      <c r="CZ874" s="68"/>
      <c r="DF874" s="42"/>
      <c r="DW874" s="7"/>
      <c r="ED874" s="10">
        <f t="shared" ca="1" si="440"/>
        <v>13</v>
      </c>
    </row>
    <row r="875" spans="1:134" x14ac:dyDescent="0.2">
      <c r="A875" s="79"/>
      <c r="B875" s="28"/>
      <c r="C875" s="41"/>
      <c r="D875" s="40"/>
      <c r="E875" s="41"/>
      <c r="F875" s="40"/>
      <c r="M875" s="151"/>
      <c r="N875" s="151"/>
      <c r="P875" s="153"/>
      <c r="Q875" s="159"/>
      <c r="R875" s="151"/>
      <c r="S875" s="151"/>
      <c r="T875" s="28"/>
      <c r="U875" s="137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40"/>
      <c r="AO875" s="40"/>
      <c r="AP875" s="40"/>
      <c r="AQ875" s="40"/>
      <c r="AR875" s="40"/>
      <c r="AS875" s="40"/>
      <c r="AT875" s="40"/>
      <c r="AU875" s="40"/>
      <c r="AV875" s="40"/>
      <c r="AW875" s="40"/>
      <c r="AX875" s="40"/>
      <c r="AY875" s="40"/>
      <c r="AZ875" s="40"/>
      <c r="BA875" s="28"/>
      <c r="BB875" s="28"/>
      <c r="BC875" s="40"/>
      <c r="BD875" s="40"/>
      <c r="BE875" s="40"/>
      <c r="BF875" s="40"/>
      <c r="BG875" s="40"/>
      <c r="BH875" s="40"/>
      <c r="BI875" s="41"/>
      <c r="BJ875" s="41"/>
      <c r="BK875" s="41"/>
      <c r="BL875" s="41"/>
      <c r="BM875" s="41"/>
      <c r="BN875" s="41"/>
      <c r="BO875" s="41"/>
      <c r="BP875" s="41"/>
      <c r="BQ875" s="41"/>
      <c r="BR875" s="40"/>
      <c r="BS875" s="40"/>
      <c r="BT875" s="40"/>
      <c r="BU875" s="41"/>
      <c r="BV875" s="41"/>
      <c r="BW875" s="41"/>
      <c r="BX875" s="41"/>
      <c r="BY875" s="41"/>
      <c r="BZ875" s="41"/>
      <c r="CA875" s="41"/>
      <c r="CB875" s="41"/>
      <c r="CC875" s="41"/>
      <c r="CD875" s="41"/>
      <c r="CE875" s="41"/>
      <c r="CF875" s="41"/>
      <c r="CG875" s="28"/>
      <c r="CH875" s="28"/>
      <c r="CI875" s="41"/>
      <c r="CJ875" s="27"/>
      <c r="CK875" s="27"/>
      <c r="CL875" s="27"/>
      <c r="CM875" s="27"/>
      <c r="CN875" s="27"/>
      <c r="CO875" s="27"/>
      <c r="CP875" s="27"/>
      <c r="CQ875" s="27"/>
      <c r="CR875" s="27"/>
      <c r="CS875" s="27"/>
      <c r="CT875" s="27"/>
      <c r="CU875" s="27"/>
      <c r="CV875" s="27"/>
      <c r="CW875" s="27"/>
      <c r="CX875" s="27"/>
      <c r="CY875" s="27"/>
      <c r="CZ875" s="68"/>
      <c r="DF875" s="42"/>
      <c r="DW875" s="7"/>
      <c r="ED875" s="10">
        <f t="shared" ca="1" si="440"/>
        <v>12</v>
      </c>
    </row>
    <row r="876" spans="1:134" x14ac:dyDescent="0.2">
      <c r="A876" s="79"/>
      <c r="B876" s="28"/>
      <c r="C876" s="41"/>
      <c r="D876" s="40"/>
      <c r="E876" s="41"/>
      <c r="F876" s="40"/>
      <c r="M876" s="151"/>
      <c r="N876" s="151"/>
      <c r="P876" s="153"/>
      <c r="Q876" s="159"/>
      <c r="R876" s="151"/>
      <c r="S876" s="151"/>
      <c r="T876" s="28"/>
      <c r="U876" s="137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40"/>
      <c r="AO876" s="40"/>
      <c r="AP876" s="40"/>
      <c r="AQ876" s="40"/>
      <c r="AR876" s="40"/>
      <c r="AS876" s="40"/>
      <c r="AT876" s="40"/>
      <c r="AU876" s="40"/>
      <c r="AV876" s="40"/>
      <c r="AW876" s="40"/>
      <c r="AX876" s="40"/>
      <c r="AY876" s="40"/>
      <c r="AZ876" s="40"/>
      <c r="BA876" s="28"/>
      <c r="BB876" s="28"/>
      <c r="BC876" s="40"/>
      <c r="BD876" s="40"/>
      <c r="BE876" s="40"/>
      <c r="BF876" s="40"/>
      <c r="BG876" s="40"/>
      <c r="BH876" s="40"/>
      <c r="BI876" s="41"/>
      <c r="BJ876" s="41"/>
      <c r="BK876" s="41"/>
      <c r="BL876" s="41"/>
      <c r="BM876" s="41"/>
      <c r="BN876" s="41"/>
      <c r="BO876" s="41"/>
      <c r="BP876" s="41"/>
      <c r="BQ876" s="41"/>
      <c r="BR876" s="40"/>
      <c r="BS876" s="40"/>
      <c r="BT876" s="40"/>
      <c r="BU876" s="41"/>
      <c r="BV876" s="41"/>
      <c r="BW876" s="41"/>
      <c r="BX876" s="41"/>
      <c r="BY876" s="41"/>
      <c r="BZ876" s="41"/>
      <c r="CA876" s="41"/>
      <c r="CB876" s="41"/>
      <c r="CC876" s="41"/>
      <c r="CD876" s="41"/>
      <c r="CE876" s="41"/>
      <c r="CF876" s="41"/>
      <c r="CG876" s="28"/>
      <c r="CH876" s="28"/>
      <c r="CI876" s="41"/>
      <c r="CJ876" s="27"/>
      <c r="CK876" s="27"/>
      <c r="CL876" s="27"/>
      <c r="CM876" s="27"/>
      <c r="CN876" s="27"/>
      <c r="CO876" s="27"/>
      <c r="CP876" s="27"/>
      <c r="CQ876" s="27"/>
      <c r="CR876" s="27"/>
      <c r="CS876" s="27"/>
      <c r="CT876" s="27"/>
      <c r="CU876" s="27"/>
      <c r="CV876" s="27"/>
      <c r="CW876" s="27"/>
      <c r="CX876" s="27"/>
      <c r="CY876" s="27"/>
      <c r="CZ876" s="68"/>
      <c r="DF876" s="42"/>
      <c r="DW876" s="7"/>
      <c r="ED876" s="10">
        <f t="shared" ca="1" si="440"/>
        <v>19</v>
      </c>
    </row>
    <row r="877" spans="1:134" x14ac:dyDescent="0.2">
      <c r="A877" s="79"/>
      <c r="B877" s="28"/>
      <c r="C877" s="41"/>
      <c r="D877" s="40"/>
      <c r="E877" s="41"/>
      <c r="F877" s="40"/>
      <c r="M877" s="151"/>
      <c r="N877" s="151"/>
      <c r="P877" s="153"/>
      <c r="Q877" s="159"/>
      <c r="R877" s="151"/>
      <c r="S877" s="151"/>
      <c r="T877" s="28"/>
      <c r="U877" s="137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40"/>
      <c r="AO877" s="40"/>
      <c r="AP877" s="40"/>
      <c r="AQ877" s="40"/>
      <c r="AR877" s="40"/>
      <c r="AS877" s="40"/>
      <c r="AT877" s="40"/>
      <c r="AU877" s="40"/>
      <c r="AV877" s="40"/>
      <c r="AW877" s="40"/>
      <c r="AX877" s="40"/>
      <c r="AY877" s="40"/>
      <c r="AZ877" s="40"/>
      <c r="BA877" s="28"/>
      <c r="BB877" s="28"/>
      <c r="BC877" s="40"/>
      <c r="BD877" s="40"/>
      <c r="BE877" s="40"/>
      <c r="BF877" s="40"/>
      <c r="BG877" s="40"/>
      <c r="BH877" s="40"/>
      <c r="BI877" s="41"/>
      <c r="BJ877" s="41"/>
      <c r="BK877" s="41"/>
      <c r="BL877" s="41"/>
      <c r="BM877" s="41"/>
      <c r="BN877" s="41"/>
      <c r="BO877" s="41"/>
      <c r="BP877" s="41"/>
      <c r="BQ877" s="41"/>
      <c r="BR877" s="40"/>
      <c r="BS877" s="40"/>
      <c r="BT877" s="40"/>
      <c r="BU877" s="41"/>
      <c r="BV877" s="41"/>
      <c r="BW877" s="41"/>
      <c r="BX877" s="41"/>
      <c r="BY877" s="41"/>
      <c r="BZ877" s="41"/>
      <c r="CA877" s="41"/>
      <c r="CB877" s="41"/>
      <c r="CC877" s="41"/>
      <c r="CD877" s="41"/>
      <c r="CE877" s="41"/>
      <c r="CF877" s="41"/>
      <c r="CG877" s="28"/>
      <c r="CH877" s="28"/>
      <c r="CI877" s="41"/>
      <c r="CJ877" s="27"/>
      <c r="CK877" s="27"/>
      <c r="CL877" s="27"/>
      <c r="CM877" s="27"/>
      <c r="CN877" s="27"/>
      <c r="CO877" s="27"/>
      <c r="CP877" s="27"/>
      <c r="CQ877" s="27"/>
      <c r="CR877" s="27"/>
      <c r="CS877" s="27"/>
      <c r="CT877" s="27"/>
      <c r="CU877" s="27"/>
      <c r="CV877" s="27"/>
      <c r="CW877" s="27"/>
      <c r="CX877" s="27"/>
      <c r="CY877" s="27"/>
      <c r="CZ877" s="68"/>
      <c r="DF877" s="42"/>
      <c r="DW877" s="7"/>
      <c r="ED877" s="10">
        <f t="shared" ca="1" si="440"/>
        <v>34</v>
      </c>
    </row>
    <row r="878" spans="1:134" x14ac:dyDescent="0.2">
      <c r="A878" s="79"/>
      <c r="B878" s="28"/>
      <c r="C878" s="41"/>
      <c r="D878" s="40"/>
      <c r="E878" s="41"/>
      <c r="F878" s="40"/>
      <c r="M878" s="151"/>
      <c r="N878" s="151"/>
      <c r="P878" s="153"/>
      <c r="Q878" s="159"/>
      <c r="R878" s="151"/>
      <c r="S878" s="151"/>
      <c r="T878" s="28"/>
      <c r="U878" s="137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40"/>
      <c r="AO878" s="40"/>
      <c r="AP878" s="40"/>
      <c r="AQ878" s="40"/>
      <c r="AR878" s="40"/>
      <c r="AS878" s="40"/>
      <c r="AT878" s="40"/>
      <c r="AU878" s="40"/>
      <c r="AV878" s="40"/>
      <c r="AW878" s="40"/>
      <c r="AX878" s="40"/>
      <c r="AY878" s="40"/>
      <c r="AZ878" s="40"/>
      <c r="BA878" s="28"/>
      <c r="BB878" s="28"/>
      <c r="BC878" s="40"/>
      <c r="BD878" s="40"/>
      <c r="BE878" s="40"/>
      <c r="BF878" s="40"/>
      <c r="BG878" s="40"/>
      <c r="BH878" s="40"/>
      <c r="BI878" s="40"/>
      <c r="BJ878" s="40"/>
      <c r="BK878" s="40"/>
      <c r="BL878" s="40"/>
      <c r="BM878" s="40"/>
      <c r="BN878" s="40"/>
      <c r="BO878" s="40"/>
      <c r="BP878" s="40"/>
      <c r="BQ878" s="40"/>
      <c r="BR878" s="40"/>
      <c r="BS878" s="40"/>
      <c r="BT878" s="40"/>
      <c r="BU878" s="40"/>
      <c r="BV878" s="40"/>
      <c r="BW878" s="40"/>
      <c r="BX878" s="40"/>
      <c r="BY878" s="40"/>
      <c r="BZ878" s="40"/>
      <c r="CA878" s="40"/>
      <c r="CB878" s="40"/>
      <c r="CC878" s="40"/>
      <c r="CD878" s="40"/>
      <c r="CE878" s="40"/>
      <c r="CF878" s="40"/>
      <c r="CG878" s="28"/>
      <c r="CH878" s="28"/>
      <c r="CI878" s="41"/>
      <c r="CJ878" s="27"/>
      <c r="CK878" s="27"/>
      <c r="CL878" s="27"/>
      <c r="CM878" s="27"/>
      <c r="CN878" s="27"/>
      <c r="CO878" s="27"/>
      <c r="CP878" s="27"/>
      <c r="CQ878" s="27"/>
      <c r="CR878" s="27"/>
      <c r="CS878" s="27"/>
      <c r="CT878" s="27"/>
      <c r="CU878" s="27"/>
      <c r="CV878" s="27"/>
      <c r="CW878" s="27"/>
      <c r="CX878" s="27"/>
      <c r="CY878" s="27"/>
      <c r="CZ878" s="68"/>
      <c r="DF878" s="42"/>
      <c r="DW878" s="7"/>
      <c r="ED878" s="10">
        <f t="shared" ca="1" si="440"/>
        <v>12</v>
      </c>
    </row>
    <row r="879" spans="1:134" x14ac:dyDescent="0.2">
      <c r="A879" s="79"/>
      <c r="B879" s="28"/>
      <c r="C879" s="41"/>
      <c r="D879" s="40"/>
      <c r="E879" s="41"/>
      <c r="F879" s="40"/>
      <c r="M879" s="151"/>
      <c r="N879" s="151"/>
      <c r="P879" s="153"/>
      <c r="Q879" s="159"/>
      <c r="R879" s="151"/>
      <c r="S879" s="151"/>
      <c r="T879" s="28"/>
      <c r="U879" s="137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40"/>
      <c r="AO879" s="40"/>
      <c r="AP879" s="40"/>
      <c r="AQ879" s="40"/>
      <c r="AR879" s="40"/>
      <c r="AS879" s="40"/>
      <c r="AT879" s="40"/>
      <c r="AU879" s="40"/>
      <c r="AV879" s="40"/>
      <c r="AW879" s="40"/>
      <c r="AX879" s="40"/>
      <c r="AY879" s="40"/>
      <c r="AZ879" s="40"/>
      <c r="BA879" s="28"/>
      <c r="BB879" s="28"/>
      <c r="BC879" s="40"/>
      <c r="BD879" s="40"/>
      <c r="BE879" s="40"/>
      <c r="BF879" s="40"/>
      <c r="BG879" s="40"/>
      <c r="BH879" s="40"/>
      <c r="BI879" s="40"/>
      <c r="BJ879" s="40"/>
      <c r="BK879" s="40"/>
      <c r="BL879" s="40"/>
      <c r="BM879" s="40"/>
      <c r="BN879" s="40"/>
      <c r="BO879" s="40"/>
      <c r="BP879" s="40"/>
      <c r="BQ879" s="40"/>
      <c r="BR879" s="40"/>
      <c r="BS879" s="40"/>
      <c r="BT879" s="40"/>
      <c r="BU879" s="40"/>
      <c r="BV879" s="40"/>
      <c r="BW879" s="40"/>
      <c r="BX879" s="40"/>
      <c r="BY879" s="40"/>
      <c r="BZ879" s="40"/>
      <c r="CA879" s="40"/>
      <c r="CB879" s="40"/>
      <c r="CC879" s="40"/>
      <c r="CD879" s="40"/>
      <c r="CE879" s="40"/>
      <c r="CF879" s="40"/>
      <c r="CG879" s="28"/>
      <c r="CH879" s="28"/>
      <c r="CI879" s="41"/>
      <c r="CJ879" s="27"/>
      <c r="CK879" s="27"/>
      <c r="CL879" s="27"/>
      <c r="CM879" s="27"/>
      <c r="CN879" s="27"/>
      <c r="CO879" s="27"/>
      <c r="CP879" s="27"/>
      <c r="CQ879" s="27"/>
      <c r="CR879" s="27"/>
      <c r="CS879" s="27"/>
      <c r="CT879" s="27"/>
      <c r="CU879" s="27"/>
      <c r="CV879" s="27"/>
      <c r="CW879" s="27"/>
      <c r="CX879" s="27"/>
      <c r="CY879" s="27"/>
      <c r="CZ879" s="68"/>
      <c r="DF879" s="42"/>
      <c r="DW879" s="7"/>
      <c r="ED879" s="10">
        <f t="shared" ca="1" si="440"/>
        <v>1</v>
      </c>
    </row>
    <row r="880" spans="1:134" x14ac:dyDescent="0.2">
      <c r="A880" s="79"/>
      <c r="B880" s="28"/>
      <c r="C880" s="41"/>
      <c r="D880" s="40"/>
      <c r="E880" s="41"/>
      <c r="F880" s="40"/>
      <c r="M880" s="151"/>
      <c r="N880" s="151"/>
      <c r="P880" s="153"/>
      <c r="Q880" s="159"/>
      <c r="R880" s="151"/>
      <c r="S880" s="151"/>
      <c r="T880" s="28"/>
      <c r="U880" s="137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40"/>
      <c r="AO880" s="40"/>
      <c r="AP880" s="40"/>
      <c r="AQ880" s="40"/>
      <c r="AR880" s="40"/>
      <c r="AS880" s="40"/>
      <c r="AT880" s="40"/>
      <c r="AU880" s="40"/>
      <c r="AV880" s="40"/>
      <c r="AW880" s="40"/>
      <c r="AX880" s="40"/>
      <c r="AY880" s="40"/>
      <c r="AZ880" s="40"/>
      <c r="BA880" s="28"/>
      <c r="BB880" s="28"/>
      <c r="BC880" s="40"/>
      <c r="BD880" s="40"/>
      <c r="BE880" s="40"/>
      <c r="BF880" s="40"/>
      <c r="BG880" s="40"/>
      <c r="BH880" s="40"/>
      <c r="BI880" s="40"/>
      <c r="BJ880" s="40"/>
      <c r="BK880" s="40"/>
      <c r="BL880" s="40"/>
      <c r="BM880" s="40"/>
      <c r="BN880" s="40"/>
      <c r="BO880" s="40"/>
      <c r="BP880" s="40"/>
      <c r="BQ880" s="40"/>
      <c r="BR880" s="40"/>
      <c r="BS880" s="40"/>
      <c r="BT880" s="40"/>
      <c r="BU880" s="40"/>
      <c r="BV880" s="40"/>
      <c r="BW880" s="40"/>
      <c r="BX880" s="40"/>
      <c r="BY880" s="40"/>
      <c r="BZ880" s="40"/>
      <c r="CA880" s="40"/>
      <c r="CB880" s="40"/>
      <c r="CC880" s="40"/>
      <c r="CD880" s="40"/>
      <c r="CE880" s="40"/>
      <c r="CF880" s="40"/>
      <c r="CG880" s="28"/>
      <c r="CH880" s="28"/>
      <c r="CI880" s="41"/>
      <c r="CJ880" s="27"/>
      <c r="CK880" s="27"/>
      <c r="CL880" s="27"/>
      <c r="CM880" s="27"/>
      <c r="CN880" s="27"/>
      <c r="CO880" s="27"/>
      <c r="CP880" s="27"/>
      <c r="CQ880" s="27"/>
      <c r="CR880" s="27"/>
      <c r="CS880" s="27"/>
      <c r="CT880" s="27"/>
      <c r="CU880" s="27"/>
      <c r="CV880" s="27"/>
      <c r="CW880" s="27"/>
      <c r="CX880" s="27"/>
      <c r="CY880" s="27"/>
      <c r="CZ880" s="68"/>
      <c r="DF880" s="42"/>
      <c r="DW880" s="7"/>
      <c r="ED880" s="10">
        <f t="shared" ca="1" si="440"/>
        <v>20</v>
      </c>
    </row>
    <row r="881" spans="1:134" x14ac:dyDescent="0.2">
      <c r="A881" s="79"/>
      <c r="B881" s="28"/>
      <c r="C881" s="41"/>
      <c r="D881" s="40"/>
      <c r="E881" s="41"/>
      <c r="F881" s="40"/>
      <c r="M881" s="151"/>
      <c r="N881" s="151"/>
      <c r="P881" s="153"/>
      <c r="Q881" s="159"/>
      <c r="R881" s="151"/>
      <c r="S881" s="151"/>
      <c r="T881" s="28"/>
      <c r="U881" s="137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40"/>
      <c r="AO881" s="40"/>
      <c r="AP881" s="40"/>
      <c r="AQ881" s="40"/>
      <c r="AR881" s="40"/>
      <c r="AS881" s="40"/>
      <c r="AT881" s="40"/>
      <c r="AU881" s="40"/>
      <c r="AV881" s="40"/>
      <c r="AW881" s="40"/>
      <c r="AX881" s="40"/>
      <c r="AY881" s="40"/>
      <c r="AZ881" s="40"/>
      <c r="BA881" s="28"/>
      <c r="BB881" s="28"/>
      <c r="BC881" s="40"/>
      <c r="BD881" s="40"/>
      <c r="BE881" s="40"/>
      <c r="BF881" s="40"/>
      <c r="BG881" s="40"/>
      <c r="BH881" s="40"/>
      <c r="BI881" s="40"/>
      <c r="BJ881" s="40"/>
      <c r="BK881" s="40"/>
      <c r="BL881" s="40"/>
      <c r="BM881" s="40"/>
      <c r="BN881" s="40"/>
      <c r="BO881" s="40"/>
      <c r="BP881" s="40"/>
      <c r="BQ881" s="40"/>
      <c r="BR881" s="40"/>
      <c r="BS881" s="40"/>
      <c r="BT881" s="40"/>
      <c r="BU881" s="40"/>
      <c r="BV881" s="40"/>
      <c r="BW881" s="40"/>
      <c r="BX881" s="40"/>
      <c r="BY881" s="40"/>
      <c r="BZ881" s="40"/>
      <c r="CA881" s="40"/>
      <c r="CB881" s="40"/>
      <c r="CC881" s="40"/>
      <c r="CD881" s="40"/>
      <c r="CE881" s="40"/>
      <c r="CF881" s="40"/>
      <c r="CG881" s="28"/>
      <c r="CH881" s="28"/>
      <c r="CI881" s="41"/>
      <c r="CJ881" s="27"/>
      <c r="CK881" s="27"/>
      <c r="CL881" s="27"/>
      <c r="CM881" s="27"/>
      <c r="CN881" s="27"/>
      <c r="CO881" s="27"/>
      <c r="CP881" s="27"/>
      <c r="CQ881" s="27"/>
      <c r="CR881" s="27"/>
      <c r="CS881" s="27"/>
      <c r="CT881" s="27"/>
      <c r="CU881" s="27"/>
      <c r="CV881" s="27"/>
      <c r="CW881" s="27"/>
      <c r="CX881" s="27"/>
      <c r="CY881" s="27"/>
      <c r="CZ881" s="68"/>
      <c r="DF881" s="42"/>
      <c r="DW881" s="7"/>
      <c r="ED881" s="10">
        <f t="shared" ca="1" si="440"/>
        <v>29</v>
      </c>
    </row>
    <row r="882" spans="1:134" x14ac:dyDescent="0.2">
      <c r="A882" s="79"/>
      <c r="B882" s="28"/>
      <c r="C882" s="41"/>
      <c r="D882" s="40"/>
      <c r="E882" s="41"/>
      <c r="F882" s="40"/>
      <c r="M882" s="151"/>
      <c r="N882" s="151"/>
      <c r="P882" s="153"/>
      <c r="Q882" s="159"/>
      <c r="R882" s="151"/>
      <c r="S882" s="151"/>
      <c r="T882" s="28"/>
      <c r="U882" s="137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40"/>
      <c r="AO882" s="40"/>
      <c r="AP882" s="40"/>
      <c r="AQ882" s="40"/>
      <c r="AR882" s="40"/>
      <c r="AS882" s="40"/>
      <c r="AT882" s="40"/>
      <c r="AU882" s="40"/>
      <c r="AV882" s="40"/>
      <c r="AW882" s="40"/>
      <c r="AX882" s="40"/>
      <c r="AY882" s="40"/>
      <c r="AZ882" s="40"/>
      <c r="BA882" s="28"/>
      <c r="BB882" s="28"/>
      <c r="BC882" s="40"/>
      <c r="BD882" s="40"/>
      <c r="BE882" s="40"/>
      <c r="BF882" s="40"/>
      <c r="BG882" s="40"/>
      <c r="BH882" s="40"/>
      <c r="BI882" s="40"/>
      <c r="BJ882" s="40"/>
      <c r="BK882" s="40"/>
      <c r="BL882" s="40"/>
      <c r="BM882" s="40"/>
      <c r="BN882" s="40"/>
      <c r="BO882" s="40"/>
      <c r="BP882" s="40"/>
      <c r="BQ882" s="40"/>
      <c r="BR882" s="40"/>
      <c r="BS882" s="40"/>
      <c r="BT882" s="40"/>
      <c r="BU882" s="40"/>
      <c r="BV882" s="40"/>
      <c r="BW882" s="40"/>
      <c r="BX882" s="40"/>
      <c r="BY882" s="40"/>
      <c r="BZ882" s="40"/>
      <c r="CA882" s="40"/>
      <c r="CB882" s="40"/>
      <c r="CC882" s="40"/>
      <c r="CD882" s="40"/>
      <c r="CE882" s="40"/>
      <c r="CF882" s="40"/>
      <c r="CG882" s="28"/>
      <c r="CH882" s="28"/>
      <c r="CI882" s="41"/>
      <c r="CJ882" s="27"/>
      <c r="CK882" s="27"/>
      <c r="CL882" s="27"/>
      <c r="CM882" s="27"/>
      <c r="CN882" s="27"/>
      <c r="CO882" s="27"/>
      <c r="CP882" s="27"/>
      <c r="CQ882" s="27"/>
      <c r="CR882" s="27"/>
      <c r="CS882" s="27"/>
      <c r="CT882" s="27"/>
      <c r="CU882" s="27"/>
      <c r="CV882" s="27"/>
      <c r="CW882" s="27"/>
      <c r="CX882" s="27"/>
      <c r="CY882" s="27"/>
      <c r="CZ882" s="68"/>
      <c r="DF882" s="42"/>
      <c r="DW882" s="7"/>
      <c r="ED882" s="10">
        <f t="shared" ca="1" si="440"/>
        <v>19</v>
      </c>
    </row>
    <row r="883" spans="1:134" x14ac:dyDescent="0.2">
      <c r="A883" s="79"/>
      <c r="B883" s="28"/>
      <c r="C883" s="41"/>
      <c r="D883" s="40"/>
      <c r="E883" s="41"/>
      <c r="F883" s="40"/>
      <c r="M883" s="151"/>
      <c r="N883" s="151"/>
      <c r="P883" s="153"/>
      <c r="Q883" s="159"/>
      <c r="R883" s="151"/>
      <c r="S883" s="151"/>
      <c r="T883" s="28"/>
      <c r="U883" s="137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40"/>
      <c r="AO883" s="40"/>
      <c r="AP883" s="40"/>
      <c r="AQ883" s="40"/>
      <c r="AR883" s="40"/>
      <c r="AS883" s="40"/>
      <c r="AT883" s="40"/>
      <c r="AU883" s="40"/>
      <c r="AV883" s="40"/>
      <c r="AW883" s="40"/>
      <c r="AX883" s="40"/>
      <c r="AY883" s="40"/>
      <c r="AZ883" s="40"/>
      <c r="BA883" s="28"/>
      <c r="BB883" s="28"/>
      <c r="BC883" s="40"/>
      <c r="BD883" s="40"/>
      <c r="BE883" s="40"/>
      <c r="BF883" s="40"/>
      <c r="BG883" s="40"/>
      <c r="BH883" s="40"/>
      <c r="BI883" s="40"/>
      <c r="BJ883" s="40"/>
      <c r="BK883" s="40"/>
      <c r="BL883" s="40"/>
      <c r="BM883" s="40"/>
      <c r="BN883" s="40"/>
      <c r="BO883" s="40"/>
      <c r="BP883" s="40"/>
      <c r="BQ883" s="40"/>
      <c r="BR883" s="40"/>
      <c r="BS883" s="40"/>
      <c r="BT883" s="40"/>
      <c r="BU883" s="40"/>
      <c r="BV883" s="40"/>
      <c r="BW883" s="40"/>
      <c r="BX883" s="40"/>
      <c r="BY883" s="40"/>
      <c r="BZ883" s="40"/>
      <c r="CA883" s="40"/>
      <c r="CB883" s="40"/>
      <c r="CC883" s="40"/>
      <c r="CD883" s="40"/>
      <c r="CE883" s="40"/>
      <c r="CF883" s="40"/>
      <c r="CG883" s="28"/>
      <c r="CH883" s="28"/>
      <c r="CI883" s="41"/>
      <c r="CJ883" s="27"/>
      <c r="CK883" s="27"/>
      <c r="CL883" s="27"/>
      <c r="CM883" s="27"/>
      <c r="CN883" s="27"/>
      <c r="CO883" s="27"/>
      <c r="CP883" s="27"/>
      <c r="CQ883" s="27"/>
      <c r="CR883" s="27"/>
      <c r="CS883" s="27"/>
      <c r="CT883" s="27"/>
      <c r="CU883" s="27"/>
      <c r="CV883" s="27"/>
      <c r="CW883" s="27"/>
      <c r="CX883" s="27"/>
      <c r="CY883" s="27"/>
      <c r="CZ883" s="68"/>
      <c r="DF883" s="42"/>
      <c r="DW883" s="7"/>
      <c r="ED883" s="10">
        <f t="shared" ca="1" si="440"/>
        <v>1</v>
      </c>
    </row>
    <row r="884" spans="1:134" x14ac:dyDescent="0.2">
      <c r="A884" s="79"/>
      <c r="B884" s="28"/>
      <c r="C884" s="41"/>
      <c r="D884" s="40"/>
      <c r="E884" s="41"/>
      <c r="F884" s="40"/>
      <c r="M884" s="151"/>
      <c r="N884" s="151"/>
      <c r="P884" s="153"/>
      <c r="Q884" s="159"/>
      <c r="R884" s="151"/>
      <c r="S884" s="151"/>
      <c r="T884" s="28"/>
      <c r="U884" s="137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40"/>
      <c r="AO884" s="40"/>
      <c r="AP884" s="40"/>
      <c r="AQ884" s="40"/>
      <c r="AR884" s="40"/>
      <c r="AS884" s="40"/>
      <c r="AT884" s="40"/>
      <c r="AU884" s="40"/>
      <c r="AV884" s="40"/>
      <c r="AW884" s="40"/>
      <c r="AX884" s="40"/>
      <c r="AY884" s="40"/>
      <c r="AZ884" s="40"/>
      <c r="BA884" s="28"/>
      <c r="BB884" s="28"/>
      <c r="BC884" s="40"/>
      <c r="BD884" s="40"/>
      <c r="BE884" s="40"/>
      <c r="BF884" s="40"/>
      <c r="BG884" s="40"/>
      <c r="BH884" s="40"/>
      <c r="BI884" s="40"/>
      <c r="BJ884" s="40"/>
      <c r="BK884" s="40"/>
      <c r="BL884" s="40"/>
      <c r="BM884" s="40"/>
      <c r="BN884" s="40"/>
      <c r="BO884" s="40"/>
      <c r="BP884" s="40"/>
      <c r="BQ884" s="40"/>
      <c r="BR884" s="40"/>
      <c r="BS884" s="40"/>
      <c r="BT884" s="40"/>
      <c r="BU884" s="40"/>
      <c r="BV884" s="40"/>
      <c r="BW884" s="40"/>
      <c r="BX884" s="40"/>
      <c r="BY884" s="40"/>
      <c r="BZ884" s="40"/>
      <c r="CA884" s="40"/>
      <c r="CB884" s="40"/>
      <c r="CC884" s="40"/>
      <c r="CD884" s="40"/>
      <c r="CE884" s="40"/>
      <c r="CF884" s="40"/>
      <c r="CG884" s="28"/>
      <c r="CH884" s="28"/>
      <c r="CI884" s="41"/>
      <c r="CJ884" s="27"/>
      <c r="CK884" s="27"/>
      <c r="CL884" s="27"/>
      <c r="CM884" s="27"/>
      <c r="CN884" s="27"/>
      <c r="CO884" s="27"/>
      <c r="CP884" s="27"/>
      <c r="CQ884" s="27"/>
      <c r="CR884" s="27"/>
      <c r="CS884" s="27"/>
      <c r="CT884" s="27"/>
      <c r="CU884" s="27"/>
      <c r="CV884" s="27"/>
      <c r="CW884" s="27"/>
      <c r="CX884" s="27"/>
      <c r="CY884" s="27"/>
      <c r="CZ884" s="68"/>
      <c r="DF884" s="42"/>
      <c r="DW884" s="7"/>
      <c r="ED884" s="10">
        <f t="shared" ca="1" si="440"/>
        <v>28</v>
      </c>
    </row>
    <row r="885" spans="1:134" x14ac:dyDescent="0.2">
      <c r="A885" s="79"/>
      <c r="B885" s="28"/>
      <c r="C885" s="41"/>
      <c r="D885" s="40"/>
      <c r="E885" s="41"/>
      <c r="F885" s="40"/>
      <c r="M885" s="151"/>
      <c r="N885" s="151"/>
      <c r="P885" s="153"/>
      <c r="Q885" s="159"/>
      <c r="R885" s="151"/>
      <c r="S885" s="151"/>
      <c r="T885" s="28"/>
      <c r="U885" s="137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40"/>
      <c r="AO885" s="40"/>
      <c r="AP885" s="40"/>
      <c r="AQ885" s="40"/>
      <c r="AR885" s="40"/>
      <c r="AS885" s="40"/>
      <c r="AT885" s="40"/>
      <c r="AU885" s="40"/>
      <c r="AV885" s="40"/>
      <c r="AW885" s="40"/>
      <c r="AX885" s="40"/>
      <c r="AY885" s="40"/>
      <c r="AZ885" s="40"/>
      <c r="BA885" s="28"/>
      <c r="BB885" s="28"/>
      <c r="BC885" s="40"/>
      <c r="BD885" s="40"/>
      <c r="BE885" s="40"/>
      <c r="BF885" s="40"/>
      <c r="BG885" s="40"/>
      <c r="BH885" s="40"/>
      <c r="BI885" s="40"/>
      <c r="BJ885" s="40"/>
      <c r="BK885" s="40"/>
      <c r="BL885" s="40"/>
      <c r="BM885" s="40"/>
      <c r="BN885" s="40"/>
      <c r="BO885" s="40"/>
      <c r="BP885" s="40"/>
      <c r="BQ885" s="40"/>
      <c r="BR885" s="40"/>
      <c r="BS885" s="40"/>
      <c r="BT885" s="40"/>
      <c r="BU885" s="40"/>
      <c r="BV885" s="40"/>
      <c r="BW885" s="40"/>
      <c r="BX885" s="40"/>
      <c r="BY885" s="40"/>
      <c r="BZ885" s="40"/>
      <c r="CA885" s="40"/>
      <c r="CB885" s="40"/>
      <c r="CC885" s="40"/>
      <c r="CD885" s="40"/>
      <c r="CE885" s="40"/>
      <c r="CF885" s="40"/>
      <c r="CG885" s="28"/>
      <c r="CH885" s="28"/>
      <c r="CI885" s="41"/>
      <c r="CJ885" s="27"/>
      <c r="CK885" s="27"/>
      <c r="CL885" s="27"/>
      <c r="CM885" s="27"/>
      <c r="CN885" s="27"/>
      <c r="CO885" s="27"/>
      <c r="CP885" s="27"/>
      <c r="CQ885" s="27"/>
      <c r="CR885" s="27"/>
      <c r="CS885" s="27"/>
      <c r="CT885" s="27"/>
      <c r="CU885" s="27"/>
      <c r="CV885" s="27"/>
      <c r="CW885" s="27"/>
      <c r="CX885" s="27"/>
      <c r="CY885" s="27"/>
      <c r="CZ885" s="68"/>
      <c r="DF885" s="42"/>
      <c r="DW885" s="7"/>
      <c r="ED885" s="10">
        <f t="shared" ca="1" si="440"/>
        <v>30</v>
      </c>
    </row>
    <row r="886" spans="1:134" x14ac:dyDescent="0.2">
      <c r="A886" s="79"/>
      <c r="B886" s="28"/>
      <c r="C886" s="41"/>
      <c r="D886" s="40"/>
      <c r="E886" s="41"/>
      <c r="F886" s="40"/>
      <c r="M886" s="151"/>
      <c r="N886" s="151"/>
      <c r="P886" s="153"/>
      <c r="Q886" s="159"/>
      <c r="R886" s="151"/>
      <c r="S886" s="151"/>
      <c r="T886" s="28"/>
      <c r="U886" s="137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40"/>
      <c r="AO886" s="40"/>
      <c r="AP886" s="40"/>
      <c r="AQ886" s="40"/>
      <c r="AR886" s="40"/>
      <c r="AS886" s="40"/>
      <c r="AT886" s="40"/>
      <c r="AU886" s="40"/>
      <c r="AV886" s="40"/>
      <c r="AW886" s="40"/>
      <c r="AX886" s="40"/>
      <c r="AY886" s="40"/>
      <c r="AZ886" s="40"/>
      <c r="BA886" s="28"/>
      <c r="BB886" s="28"/>
      <c r="BC886" s="40"/>
      <c r="BD886" s="40"/>
      <c r="BE886" s="40"/>
      <c r="BF886" s="40"/>
      <c r="BG886" s="40"/>
      <c r="BH886" s="40"/>
      <c r="BI886" s="40"/>
      <c r="BJ886" s="40"/>
      <c r="BK886" s="40"/>
      <c r="BL886" s="40"/>
      <c r="BM886" s="40"/>
      <c r="BN886" s="40"/>
      <c r="BO886" s="40"/>
      <c r="BP886" s="40"/>
      <c r="BQ886" s="40"/>
      <c r="BR886" s="40"/>
      <c r="BS886" s="40"/>
      <c r="BT886" s="40"/>
      <c r="BU886" s="40"/>
      <c r="BV886" s="40"/>
      <c r="BW886" s="40"/>
      <c r="BX886" s="40"/>
      <c r="BY886" s="40"/>
      <c r="BZ886" s="40"/>
      <c r="CA886" s="40"/>
      <c r="CB886" s="40"/>
      <c r="CC886" s="40"/>
      <c r="CD886" s="40"/>
      <c r="CE886" s="40"/>
      <c r="CF886" s="40"/>
      <c r="CG886" s="28"/>
      <c r="CH886" s="28"/>
      <c r="CI886" s="41"/>
      <c r="CJ886" s="27"/>
      <c r="CK886" s="27"/>
      <c r="CL886" s="27"/>
      <c r="CM886" s="27"/>
      <c r="CN886" s="27"/>
      <c r="CO886" s="27"/>
      <c r="CP886" s="27"/>
      <c r="CQ886" s="27"/>
      <c r="CR886" s="27"/>
      <c r="CS886" s="27"/>
      <c r="CT886" s="27"/>
      <c r="CU886" s="27"/>
      <c r="CV886" s="27"/>
      <c r="CW886" s="27"/>
      <c r="CX886" s="27"/>
      <c r="CY886" s="27"/>
      <c r="CZ886" s="68"/>
      <c r="DF886" s="42"/>
      <c r="DW886" s="7"/>
      <c r="ED886" s="10">
        <f t="shared" ca="1" si="440"/>
        <v>34</v>
      </c>
    </row>
    <row r="887" spans="1:134" x14ac:dyDescent="0.2">
      <c r="A887" s="79"/>
      <c r="B887" s="28"/>
      <c r="C887" s="41"/>
      <c r="D887" s="40"/>
      <c r="E887" s="41"/>
      <c r="F887" s="40"/>
      <c r="M887" s="151"/>
      <c r="N887" s="151"/>
      <c r="P887" s="153"/>
      <c r="Q887" s="159"/>
      <c r="R887" s="151"/>
      <c r="S887" s="151"/>
      <c r="T887" s="28"/>
      <c r="U887" s="137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40"/>
      <c r="AO887" s="40"/>
      <c r="AP887" s="40"/>
      <c r="AQ887" s="40"/>
      <c r="AR887" s="40"/>
      <c r="AS887" s="40"/>
      <c r="AT887" s="40"/>
      <c r="AU887" s="40"/>
      <c r="AV887" s="40"/>
      <c r="AW887" s="40"/>
      <c r="AX887" s="40"/>
      <c r="AY887" s="40"/>
      <c r="AZ887" s="40"/>
      <c r="BA887" s="28"/>
      <c r="BB887" s="28"/>
      <c r="BC887" s="40"/>
      <c r="BD887" s="40"/>
      <c r="BE887" s="40"/>
      <c r="BF887" s="40"/>
      <c r="BG887" s="40"/>
      <c r="BH887" s="40"/>
      <c r="BI887" s="40"/>
      <c r="BJ887" s="40"/>
      <c r="BK887" s="40"/>
      <c r="BL887" s="40"/>
      <c r="BM887" s="40"/>
      <c r="BN887" s="40"/>
      <c r="BO887" s="40"/>
      <c r="BP887" s="40"/>
      <c r="BQ887" s="40"/>
      <c r="BR887" s="40"/>
      <c r="BS887" s="40"/>
      <c r="BT887" s="40"/>
      <c r="BU887" s="40"/>
      <c r="BV887" s="40"/>
      <c r="BW887" s="40"/>
      <c r="BX887" s="40"/>
      <c r="BY887" s="40"/>
      <c r="BZ887" s="40"/>
      <c r="CA887" s="40"/>
      <c r="CB887" s="40"/>
      <c r="CC887" s="40"/>
      <c r="CD887" s="40"/>
      <c r="CE887" s="40"/>
      <c r="CF887" s="40"/>
      <c r="CG887" s="28"/>
      <c r="CH887" s="28"/>
      <c r="CI887" s="41"/>
      <c r="CJ887" s="27"/>
      <c r="CK887" s="27"/>
      <c r="CL887" s="27"/>
      <c r="CM887" s="27"/>
      <c r="CN887" s="27"/>
      <c r="CO887" s="27"/>
      <c r="CP887" s="27"/>
      <c r="CQ887" s="27"/>
      <c r="CR887" s="27"/>
      <c r="CS887" s="27"/>
      <c r="CT887" s="27"/>
      <c r="CU887" s="27"/>
      <c r="CV887" s="27"/>
      <c r="CW887" s="27"/>
      <c r="CX887" s="27"/>
      <c r="CY887" s="27"/>
      <c r="CZ887" s="68"/>
      <c r="DF887" s="42"/>
      <c r="DW887" s="7"/>
      <c r="ED887" s="10">
        <f t="shared" ca="1" si="440"/>
        <v>32</v>
      </c>
    </row>
    <row r="888" spans="1:134" x14ac:dyDescent="0.2">
      <c r="A888" s="79"/>
      <c r="B888" s="28"/>
      <c r="C888" s="41"/>
      <c r="D888" s="40"/>
      <c r="E888" s="41"/>
      <c r="F888" s="40"/>
      <c r="M888" s="151"/>
      <c r="N888" s="151"/>
      <c r="P888" s="153"/>
      <c r="Q888" s="159"/>
      <c r="R888" s="151"/>
      <c r="S888" s="151"/>
      <c r="T888" s="28"/>
      <c r="U888" s="137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40"/>
      <c r="AO888" s="40"/>
      <c r="AP888" s="40"/>
      <c r="AQ888" s="40"/>
      <c r="AR888" s="40"/>
      <c r="AS888" s="40"/>
      <c r="AT888" s="40"/>
      <c r="AU888" s="40"/>
      <c r="AV888" s="40"/>
      <c r="AW888" s="40"/>
      <c r="AX888" s="40"/>
      <c r="AY888" s="40"/>
      <c r="AZ888" s="40"/>
      <c r="BA888" s="28"/>
      <c r="BB888" s="28"/>
      <c r="BC888" s="40"/>
      <c r="BD888" s="40"/>
      <c r="BE888" s="40"/>
      <c r="BF888" s="40"/>
      <c r="BG888" s="40"/>
      <c r="BH888" s="40"/>
      <c r="BI888" s="40"/>
      <c r="BJ888" s="40"/>
      <c r="BK888" s="40"/>
      <c r="BL888" s="40"/>
      <c r="BM888" s="40"/>
      <c r="BN888" s="40"/>
      <c r="BO888" s="40"/>
      <c r="BP888" s="40"/>
      <c r="BQ888" s="40"/>
      <c r="BR888" s="40"/>
      <c r="BS888" s="40"/>
      <c r="BT888" s="40"/>
      <c r="BU888" s="40"/>
      <c r="BV888" s="40"/>
      <c r="BW888" s="40"/>
      <c r="BX888" s="40"/>
      <c r="BY888" s="40"/>
      <c r="BZ888" s="40"/>
      <c r="CA888" s="40"/>
      <c r="CB888" s="40"/>
      <c r="CC888" s="40"/>
      <c r="CD888" s="40"/>
      <c r="CE888" s="40"/>
      <c r="CF888" s="40"/>
      <c r="CG888" s="28"/>
      <c r="CH888" s="28"/>
      <c r="CI888" s="41"/>
      <c r="CJ888" s="27"/>
      <c r="CK888" s="27"/>
      <c r="CL888" s="27"/>
      <c r="CM888" s="27"/>
      <c r="CN888" s="27"/>
      <c r="CO888" s="27"/>
      <c r="CP888" s="27"/>
      <c r="CQ888" s="27"/>
      <c r="CR888" s="27"/>
      <c r="CS888" s="27"/>
      <c r="CT888" s="27"/>
      <c r="CU888" s="27"/>
      <c r="CV888" s="27"/>
      <c r="CW888" s="27"/>
      <c r="CX888" s="27"/>
      <c r="CY888" s="27"/>
      <c r="CZ888" s="68"/>
      <c r="DF888" s="42"/>
      <c r="DW888" s="7"/>
      <c r="ED888" s="10">
        <f t="shared" ca="1" si="440"/>
        <v>0</v>
      </c>
    </row>
    <row r="889" spans="1:134" x14ac:dyDescent="0.2">
      <c r="A889" s="79"/>
      <c r="B889" s="28"/>
      <c r="C889" s="41"/>
      <c r="D889" s="40"/>
      <c r="E889" s="41"/>
      <c r="F889" s="40"/>
      <c r="M889" s="151"/>
      <c r="N889" s="151"/>
      <c r="P889" s="153"/>
      <c r="Q889" s="159"/>
      <c r="R889" s="151"/>
      <c r="S889" s="151"/>
      <c r="T889" s="28"/>
      <c r="U889" s="137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40"/>
      <c r="AO889" s="40"/>
      <c r="AP889" s="40"/>
      <c r="AQ889" s="40"/>
      <c r="AR889" s="40"/>
      <c r="AS889" s="40"/>
      <c r="AT889" s="40"/>
      <c r="AU889" s="40"/>
      <c r="AV889" s="40"/>
      <c r="AW889" s="40"/>
      <c r="AX889" s="40"/>
      <c r="AY889" s="40"/>
      <c r="AZ889" s="40"/>
      <c r="BA889" s="28"/>
      <c r="BB889" s="28"/>
      <c r="BC889" s="40"/>
      <c r="BD889" s="40"/>
      <c r="BE889" s="40"/>
      <c r="BF889" s="40"/>
      <c r="BG889" s="40"/>
      <c r="BH889" s="40"/>
      <c r="BI889" s="41"/>
      <c r="BJ889" s="41"/>
      <c r="BK889" s="41"/>
      <c r="BL889" s="41"/>
      <c r="BM889" s="41"/>
      <c r="BN889" s="41"/>
      <c r="BO889" s="41"/>
      <c r="BP889" s="41"/>
      <c r="BQ889" s="41"/>
      <c r="BR889" s="40"/>
      <c r="BS889" s="40"/>
      <c r="BT889" s="40"/>
      <c r="BU889" s="41"/>
      <c r="BV889" s="41"/>
      <c r="BW889" s="41"/>
      <c r="BX889" s="41"/>
      <c r="BY889" s="41"/>
      <c r="BZ889" s="41"/>
      <c r="CA889" s="41"/>
      <c r="CB889" s="41"/>
      <c r="CC889" s="41"/>
      <c r="CD889" s="41"/>
      <c r="CE889" s="41"/>
      <c r="CF889" s="41"/>
      <c r="CG889" s="28"/>
      <c r="CH889" s="28"/>
      <c r="CI889" s="41"/>
      <c r="CJ889" s="27"/>
      <c r="CK889" s="27"/>
      <c r="CL889" s="27"/>
      <c r="CM889" s="27"/>
      <c r="CN889" s="27"/>
      <c r="CO889" s="27"/>
      <c r="CP889" s="27"/>
      <c r="CQ889" s="27"/>
      <c r="CR889" s="27"/>
      <c r="CS889" s="27"/>
      <c r="CT889" s="27"/>
      <c r="CU889" s="27"/>
      <c r="CV889" s="27"/>
      <c r="CW889" s="27"/>
      <c r="CX889" s="27"/>
      <c r="CY889" s="27"/>
      <c r="CZ889" s="68"/>
      <c r="DF889" s="42"/>
      <c r="DW889" s="7"/>
      <c r="ED889" s="10">
        <f t="shared" ca="1" si="440"/>
        <v>18</v>
      </c>
    </row>
    <row r="890" spans="1:134" x14ac:dyDescent="0.2">
      <c r="A890" s="79"/>
      <c r="B890" s="28"/>
      <c r="C890" s="41"/>
      <c r="D890" s="40"/>
      <c r="E890" s="41"/>
      <c r="F890" s="40"/>
      <c r="M890" s="151"/>
      <c r="N890" s="151"/>
      <c r="P890" s="153"/>
      <c r="Q890" s="159"/>
      <c r="R890" s="151"/>
      <c r="S890" s="151"/>
      <c r="T890" s="28"/>
      <c r="U890" s="137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40"/>
      <c r="AO890" s="40"/>
      <c r="AP890" s="40"/>
      <c r="AQ890" s="40"/>
      <c r="AR890" s="40"/>
      <c r="AS890" s="40"/>
      <c r="AT890" s="40"/>
      <c r="AU890" s="40"/>
      <c r="AV890" s="40"/>
      <c r="AW890" s="40"/>
      <c r="AX890" s="40"/>
      <c r="AY890" s="40"/>
      <c r="AZ890" s="40"/>
      <c r="BA890" s="28"/>
      <c r="BB890" s="28"/>
      <c r="BC890" s="40"/>
      <c r="BD890" s="40"/>
      <c r="BE890" s="40"/>
      <c r="BF890" s="40"/>
      <c r="BG890" s="40"/>
      <c r="BH890" s="40"/>
      <c r="BI890" s="41"/>
      <c r="BJ890" s="41"/>
      <c r="BK890" s="41"/>
      <c r="BL890" s="41"/>
      <c r="BM890" s="41"/>
      <c r="BN890" s="41"/>
      <c r="BO890" s="41"/>
      <c r="BP890" s="41"/>
      <c r="BQ890" s="41"/>
      <c r="BR890" s="40"/>
      <c r="BS890" s="40"/>
      <c r="BT890" s="40"/>
      <c r="BU890" s="41"/>
      <c r="BV890" s="41"/>
      <c r="BW890" s="41"/>
      <c r="BX890" s="41"/>
      <c r="BY890" s="41"/>
      <c r="BZ890" s="41"/>
      <c r="CA890" s="41"/>
      <c r="CB890" s="41"/>
      <c r="CC890" s="41"/>
      <c r="CD890" s="41"/>
      <c r="CE890" s="41"/>
      <c r="CF890" s="41"/>
      <c r="CG890" s="28"/>
      <c r="CH890" s="28"/>
      <c r="CI890" s="41"/>
      <c r="CJ890" s="27"/>
      <c r="CK890" s="27"/>
      <c r="CL890" s="27"/>
      <c r="CM890" s="27"/>
      <c r="CN890" s="27"/>
      <c r="CO890" s="27"/>
      <c r="CP890" s="27"/>
      <c r="CQ890" s="27"/>
      <c r="CR890" s="27"/>
      <c r="CS890" s="27"/>
      <c r="CT890" s="27"/>
      <c r="CU890" s="27"/>
      <c r="CV890" s="27"/>
      <c r="CW890" s="27"/>
      <c r="CX890" s="27"/>
      <c r="CY890" s="27"/>
      <c r="CZ890" s="68"/>
      <c r="DF890" s="42"/>
      <c r="DW890" s="7"/>
      <c r="ED890" s="10">
        <f t="shared" ca="1" si="440"/>
        <v>6</v>
      </c>
    </row>
    <row r="891" spans="1:134" x14ac:dyDescent="0.2">
      <c r="A891" s="79"/>
      <c r="B891" s="28"/>
      <c r="C891" s="41"/>
      <c r="D891" s="40"/>
      <c r="E891" s="41"/>
      <c r="F891" s="40"/>
      <c r="M891" s="151"/>
      <c r="N891" s="151"/>
      <c r="P891" s="153"/>
      <c r="Q891" s="159"/>
      <c r="R891" s="151"/>
      <c r="S891" s="151"/>
      <c r="T891" s="28"/>
      <c r="U891" s="137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40"/>
      <c r="AO891" s="40"/>
      <c r="AP891" s="40"/>
      <c r="AQ891" s="40"/>
      <c r="AR891" s="40"/>
      <c r="AS891" s="40"/>
      <c r="AT891" s="40"/>
      <c r="AU891" s="40"/>
      <c r="AV891" s="40"/>
      <c r="AW891" s="40"/>
      <c r="AX891" s="40"/>
      <c r="AY891" s="40"/>
      <c r="AZ891" s="40"/>
      <c r="BA891" s="28"/>
      <c r="BB891" s="28"/>
      <c r="BC891" s="40"/>
      <c r="BD891" s="40"/>
      <c r="BE891" s="40"/>
      <c r="BF891" s="40"/>
      <c r="BG891" s="40"/>
      <c r="BH891" s="40"/>
      <c r="BI891" s="41"/>
      <c r="BJ891" s="41"/>
      <c r="BK891" s="41"/>
      <c r="BL891" s="41"/>
      <c r="BM891" s="41"/>
      <c r="BN891" s="41"/>
      <c r="BO891" s="41"/>
      <c r="BP891" s="41"/>
      <c r="BQ891" s="41"/>
      <c r="BR891" s="40"/>
      <c r="BS891" s="40"/>
      <c r="BT891" s="40"/>
      <c r="BU891" s="41"/>
      <c r="BV891" s="41"/>
      <c r="BW891" s="41"/>
      <c r="BX891" s="41"/>
      <c r="BY891" s="41"/>
      <c r="BZ891" s="41"/>
      <c r="CA891" s="41"/>
      <c r="CB891" s="41"/>
      <c r="CC891" s="41"/>
      <c r="CD891" s="41"/>
      <c r="CE891" s="41"/>
      <c r="CF891" s="41"/>
      <c r="CG891" s="28"/>
      <c r="CH891" s="28"/>
      <c r="CI891" s="41"/>
      <c r="CJ891" s="27"/>
      <c r="CK891" s="27"/>
      <c r="CL891" s="27"/>
      <c r="CM891" s="27"/>
      <c r="CN891" s="27"/>
      <c r="CO891" s="27"/>
      <c r="CP891" s="27"/>
      <c r="CQ891" s="27"/>
      <c r="CR891" s="27"/>
      <c r="CS891" s="27"/>
      <c r="CT891" s="27"/>
      <c r="CU891" s="27"/>
      <c r="CV891" s="27"/>
      <c r="CW891" s="27"/>
      <c r="CX891" s="27"/>
      <c r="CY891" s="27"/>
      <c r="CZ891" s="68"/>
      <c r="DF891" s="42"/>
      <c r="DW891" s="7"/>
      <c r="ED891" s="10">
        <f t="shared" ca="1" si="440"/>
        <v>22</v>
      </c>
    </row>
    <row r="892" spans="1:134" x14ac:dyDescent="0.2">
      <c r="A892" s="79"/>
      <c r="B892" s="28"/>
      <c r="C892" s="41"/>
      <c r="D892" s="40"/>
      <c r="E892" s="41"/>
      <c r="F892" s="40"/>
      <c r="M892" s="151"/>
      <c r="N892" s="151"/>
      <c r="P892" s="153"/>
      <c r="Q892" s="159"/>
      <c r="R892" s="151"/>
      <c r="S892" s="151"/>
      <c r="T892" s="28"/>
      <c r="U892" s="137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40"/>
      <c r="AO892" s="40"/>
      <c r="AP892" s="40"/>
      <c r="AQ892" s="40"/>
      <c r="AR892" s="40"/>
      <c r="AS892" s="40"/>
      <c r="AT892" s="40"/>
      <c r="AU892" s="40"/>
      <c r="AV892" s="40"/>
      <c r="AW892" s="40"/>
      <c r="AX892" s="40"/>
      <c r="AY892" s="40"/>
      <c r="AZ892" s="40"/>
      <c r="BA892" s="28"/>
      <c r="BB892" s="28"/>
      <c r="BC892" s="40"/>
      <c r="BD892" s="40"/>
      <c r="BE892" s="40"/>
      <c r="BF892" s="40"/>
      <c r="BG892" s="40"/>
      <c r="BH892" s="40"/>
      <c r="BI892" s="41"/>
      <c r="BJ892" s="41"/>
      <c r="BK892" s="41"/>
      <c r="BL892" s="41"/>
      <c r="BM892" s="41"/>
      <c r="BN892" s="41"/>
      <c r="BO892" s="41"/>
      <c r="BP892" s="41"/>
      <c r="BQ892" s="41"/>
      <c r="BR892" s="40"/>
      <c r="BS892" s="40"/>
      <c r="BT892" s="40"/>
      <c r="BU892" s="41"/>
      <c r="BV892" s="41"/>
      <c r="BW892" s="41"/>
      <c r="BX892" s="41"/>
      <c r="BY892" s="41"/>
      <c r="BZ892" s="41"/>
      <c r="CA892" s="41"/>
      <c r="CB892" s="41"/>
      <c r="CC892" s="41"/>
      <c r="CD892" s="41"/>
      <c r="CE892" s="41"/>
      <c r="CF892" s="41"/>
      <c r="CG892" s="28"/>
      <c r="CH892" s="28"/>
      <c r="CI892" s="41"/>
      <c r="CJ892" s="27"/>
      <c r="CK892" s="27"/>
      <c r="CL892" s="27"/>
      <c r="CM892" s="27"/>
      <c r="CN892" s="27"/>
      <c r="CO892" s="27"/>
      <c r="CP892" s="27"/>
      <c r="CQ892" s="27"/>
      <c r="CR892" s="27"/>
      <c r="CS892" s="27"/>
      <c r="CT892" s="27"/>
      <c r="CU892" s="27"/>
      <c r="CV892" s="27"/>
      <c r="CW892" s="27"/>
      <c r="CX892" s="27"/>
      <c r="CY892" s="27"/>
      <c r="CZ892" s="68"/>
      <c r="DF892" s="42"/>
      <c r="DW892" s="7"/>
      <c r="ED892" s="10">
        <f t="shared" ca="1" si="440"/>
        <v>14</v>
      </c>
    </row>
    <row r="893" spans="1:134" x14ac:dyDescent="0.2">
      <c r="A893" s="79"/>
      <c r="B893" s="28"/>
      <c r="C893" s="41"/>
      <c r="D893" s="40"/>
      <c r="E893" s="41"/>
      <c r="F893" s="40"/>
      <c r="M893" s="151"/>
      <c r="N893" s="151"/>
      <c r="P893" s="153"/>
      <c r="Q893" s="159"/>
      <c r="R893" s="151"/>
      <c r="S893" s="151"/>
      <c r="T893" s="28"/>
      <c r="U893" s="137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40"/>
      <c r="AO893" s="40"/>
      <c r="AP893" s="40"/>
      <c r="AQ893" s="40"/>
      <c r="AR893" s="40"/>
      <c r="AS893" s="40"/>
      <c r="AT893" s="40"/>
      <c r="AU893" s="40"/>
      <c r="AV893" s="40"/>
      <c r="AW893" s="40"/>
      <c r="AX893" s="40"/>
      <c r="AY893" s="40"/>
      <c r="AZ893" s="40"/>
      <c r="BA893" s="28"/>
      <c r="BB893" s="28"/>
      <c r="BC893" s="40"/>
      <c r="BD893" s="40"/>
      <c r="BE893" s="40"/>
      <c r="BF893" s="40"/>
      <c r="BG893" s="40"/>
      <c r="BH893" s="40"/>
      <c r="BI893" s="41"/>
      <c r="BJ893" s="41"/>
      <c r="BK893" s="41"/>
      <c r="BL893" s="41"/>
      <c r="BM893" s="41"/>
      <c r="BN893" s="41"/>
      <c r="BO893" s="41"/>
      <c r="BP893" s="41"/>
      <c r="BQ893" s="41"/>
      <c r="BR893" s="40"/>
      <c r="BS893" s="40"/>
      <c r="BT893" s="40"/>
      <c r="BU893" s="41"/>
      <c r="BV893" s="41"/>
      <c r="BW893" s="41"/>
      <c r="BX893" s="41"/>
      <c r="BY893" s="41"/>
      <c r="BZ893" s="41"/>
      <c r="CA893" s="41"/>
      <c r="CB893" s="41"/>
      <c r="CC893" s="41"/>
      <c r="CD893" s="41"/>
      <c r="CE893" s="41"/>
      <c r="CF893" s="41"/>
      <c r="CG893" s="28"/>
      <c r="CH893" s="28"/>
      <c r="CI893" s="41"/>
      <c r="CJ893" s="27"/>
      <c r="CK893" s="27"/>
      <c r="CL893" s="27"/>
      <c r="CM893" s="27"/>
      <c r="CN893" s="27"/>
      <c r="CO893" s="27"/>
      <c r="CP893" s="27"/>
      <c r="CQ893" s="27"/>
      <c r="CR893" s="27"/>
      <c r="CS893" s="27"/>
      <c r="CT893" s="27"/>
      <c r="CU893" s="27"/>
      <c r="CV893" s="27"/>
      <c r="CW893" s="27"/>
      <c r="CX893" s="27"/>
      <c r="CY893" s="27"/>
      <c r="CZ893" s="68"/>
      <c r="DF893" s="42"/>
      <c r="DW893" s="7"/>
      <c r="ED893" s="10">
        <f t="shared" ca="1" si="440"/>
        <v>16</v>
      </c>
    </row>
    <row r="894" spans="1:134" x14ac:dyDescent="0.2">
      <c r="A894" s="79"/>
      <c r="B894" s="28"/>
      <c r="C894" s="41"/>
      <c r="D894" s="40"/>
      <c r="E894" s="41"/>
      <c r="F894" s="40"/>
      <c r="M894" s="151"/>
      <c r="N894" s="151"/>
      <c r="P894" s="153"/>
      <c r="Q894" s="159"/>
      <c r="R894" s="151"/>
      <c r="S894" s="151"/>
      <c r="T894" s="28"/>
      <c r="U894" s="137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40"/>
      <c r="AO894" s="40"/>
      <c r="AP894" s="40"/>
      <c r="AQ894" s="40"/>
      <c r="AR894" s="40"/>
      <c r="AS894" s="40"/>
      <c r="AT894" s="40"/>
      <c r="AU894" s="40"/>
      <c r="AV894" s="40"/>
      <c r="AW894" s="40"/>
      <c r="AX894" s="40"/>
      <c r="AY894" s="40"/>
      <c r="AZ894" s="40"/>
      <c r="BA894" s="28"/>
      <c r="BB894" s="28"/>
      <c r="BC894" s="40"/>
      <c r="BD894" s="40"/>
      <c r="BE894" s="40"/>
      <c r="BF894" s="40"/>
      <c r="BG894" s="40"/>
      <c r="BH894" s="40"/>
      <c r="BI894" s="40"/>
      <c r="BJ894" s="40"/>
      <c r="BK894" s="40"/>
      <c r="BL894" s="40"/>
      <c r="BM894" s="40"/>
      <c r="BN894" s="40"/>
      <c r="BO894" s="40"/>
      <c r="BP894" s="40"/>
      <c r="BQ894" s="40"/>
      <c r="BR894" s="40"/>
      <c r="BS894" s="40"/>
      <c r="BT894" s="40"/>
      <c r="BU894" s="40"/>
      <c r="BV894" s="40"/>
      <c r="BW894" s="40"/>
      <c r="BX894" s="40"/>
      <c r="BY894" s="40"/>
      <c r="BZ894" s="40"/>
      <c r="CA894" s="40"/>
      <c r="CB894" s="40"/>
      <c r="CC894" s="40"/>
      <c r="CD894" s="40"/>
      <c r="CE894" s="40"/>
      <c r="CF894" s="40"/>
      <c r="CG894" s="28"/>
      <c r="CH894" s="28"/>
      <c r="CI894" s="41"/>
      <c r="CJ894" s="27"/>
      <c r="CK894" s="27"/>
      <c r="CL894" s="27"/>
      <c r="CM894" s="27"/>
      <c r="CN894" s="27"/>
      <c r="CO894" s="27"/>
      <c r="CP894" s="27"/>
      <c r="CQ894" s="27"/>
      <c r="CR894" s="27"/>
      <c r="CS894" s="27"/>
      <c r="CT894" s="27"/>
      <c r="CU894" s="27"/>
      <c r="CV894" s="27"/>
      <c r="CW894" s="27"/>
      <c r="CX894" s="27"/>
      <c r="CY894" s="27"/>
      <c r="CZ894" s="68"/>
      <c r="DF894" s="42"/>
      <c r="DW894" s="7"/>
      <c r="ED894" s="10">
        <f t="shared" ca="1" si="440"/>
        <v>21</v>
      </c>
    </row>
    <row r="895" spans="1:134" x14ac:dyDescent="0.2">
      <c r="A895" s="79"/>
      <c r="B895" s="28"/>
      <c r="C895" s="41"/>
      <c r="D895" s="40"/>
      <c r="E895" s="41"/>
      <c r="F895" s="40"/>
      <c r="M895" s="151"/>
      <c r="N895" s="151"/>
      <c r="P895" s="153"/>
      <c r="Q895" s="159"/>
      <c r="R895" s="151"/>
      <c r="S895" s="151"/>
      <c r="T895" s="28"/>
      <c r="U895" s="137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40"/>
      <c r="AO895" s="40"/>
      <c r="AP895" s="40"/>
      <c r="AQ895" s="40"/>
      <c r="AR895" s="40"/>
      <c r="AS895" s="40"/>
      <c r="AT895" s="40"/>
      <c r="AU895" s="40"/>
      <c r="AV895" s="40"/>
      <c r="AW895" s="40"/>
      <c r="AX895" s="40"/>
      <c r="AY895" s="40"/>
      <c r="AZ895" s="40"/>
      <c r="BA895" s="28"/>
      <c r="BB895" s="28"/>
      <c r="BC895" s="40"/>
      <c r="BD895" s="40"/>
      <c r="BE895" s="40"/>
      <c r="BF895" s="40"/>
      <c r="BG895" s="40"/>
      <c r="BH895" s="40"/>
      <c r="BI895" s="40"/>
      <c r="BJ895" s="40"/>
      <c r="BK895" s="40"/>
      <c r="BL895" s="40"/>
      <c r="BM895" s="40"/>
      <c r="BN895" s="40"/>
      <c r="BO895" s="40"/>
      <c r="BP895" s="40"/>
      <c r="BQ895" s="40"/>
      <c r="BR895" s="40"/>
      <c r="BS895" s="40"/>
      <c r="BT895" s="40"/>
      <c r="BU895" s="40"/>
      <c r="BV895" s="40"/>
      <c r="BW895" s="40"/>
      <c r="BX895" s="40"/>
      <c r="BY895" s="40"/>
      <c r="BZ895" s="40"/>
      <c r="CA895" s="40"/>
      <c r="CB895" s="40"/>
      <c r="CC895" s="40"/>
      <c r="CD895" s="40"/>
      <c r="CE895" s="40"/>
      <c r="CF895" s="40"/>
      <c r="CG895" s="28"/>
      <c r="CH895" s="28"/>
      <c r="CI895" s="41"/>
      <c r="CJ895" s="27"/>
      <c r="CK895" s="27"/>
      <c r="CL895" s="27"/>
      <c r="CM895" s="27"/>
      <c r="CN895" s="27"/>
      <c r="CO895" s="27"/>
      <c r="CP895" s="27"/>
      <c r="CQ895" s="27"/>
      <c r="CR895" s="27"/>
      <c r="CS895" s="27"/>
      <c r="CT895" s="27"/>
      <c r="CU895" s="27"/>
      <c r="CV895" s="27"/>
      <c r="CW895" s="27"/>
      <c r="CX895" s="27"/>
      <c r="CY895" s="27"/>
      <c r="CZ895" s="68"/>
      <c r="DF895" s="42"/>
      <c r="DW895" s="7"/>
      <c r="ED895" s="10">
        <f t="shared" ca="1" si="440"/>
        <v>35</v>
      </c>
    </row>
    <row r="896" spans="1:134" x14ac:dyDescent="0.2">
      <c r="A896" s="79"/>
      <c r="B896" s="28"/>
      <c r="C896" s="41"/>
      <c r="D896" s="40"/>
      <c r="E896" s="41"/>
      <c r="F896" s="40"/>
      <c r="M896" s="151"/>
      <c r="N896" s="151"/>
      <c r="P896" s="153"/>
      <c r="Q896" s="159"/>
      <c r="R896" s="151"/>
      <c r="S896" s="151"/>
      <c r="T896" s="28"/>
      <c r="U896" s="137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40"/>
      <c r="AO896" s="40"/>
      <c r="AP896" s="40"/>
      <c r="AQ896" s="40"/>
      <c r="AR896" s="40"/>
      <c r="AS896" s="40"/>
      <c r="AT896" s="40"/>
      <c r="AU896" s="40"/>
      <c r="AV896" s="40"/>
      <c r="AW896" s="40"/>
      <c r="AX896" s="40"/>
      <c r="AY896" s="40"/>
      <c r="AZ896" s="40"/>
      <c r="BA896" s="28"/>
      <c r="BB896" s="28"/>
      <c r="BC896" s="40"/>
      <c r="BD896" s="40"/>
      <c r="BE896" s="40"/>
      <c r="BF896" s="40"/>
      <c r="BG896" s="40"/>
      <c r="BH896" s="40"/>
      <c r="BI896" s="40"/>
      <c r="BJ896" s="40"/>
      <c r="BK896" s="40"/>
      <c r="BL896" s="40"/>
      <c r="BM896" s="40"/>
      <c r="BN896" s="40"/>
      <c r="BO896" s="40"/>
      <c r="BP896" s="40"/>
      <c r="BQ896" s="40"/>
      <c r="BR896" s="40"/>
      <c r="BS896" s="40"/>
      <c r="BT896" s="40"/>
      <c r="BU896" s="40"/>
      <c r="BV896" s="40"/>
      <c r="BW896" s="40"/>
      <c r="BX896" s="40"/>
      <c r="BY896" s="40"/>
      <c r="BZ896" s="40"/>
      <c r="CA896" s="40"/>
      <c r="CB896" s="40"/>
      <c r="CC896" s="40"/>
      <c r="CD896" s="40"/>
      <c r="CE896" s="40"/>
      <c r="CF896" s="40"/>
      <c r="CG896" s="28"/>
      <c r="CH896" s="28"/>
      <c r="CI896" s="41"/>
      <c r="CJ896" s="27"/>
      <c r="CK896" s="27"/>
      <c r="CL896" s="27"/>
      <c r="CM896" s="27"/>
      <c r="CN896" s="27"/>
      <c r="CO896" s="27"/>
      <c r="CP896" s="27"/>
      <c r="CQ896" s="27"/>
      <c r="CR896" s="27"/>
      <c r="CS896" s="27"/>
      <c r="CT896" s="27"/>
      <c r="CU896" s="27"/>
      <c r="CV896" s="27"/>
      <c r="CW896" s="27"/>
      <c r="CX896" s="27"/>
      <c r="CY896" s="27"/>
      <c r="CZ896" s="68"/>
      <c r="DF896" s="42"/>
      <c r="DW896" s="7"/>
      <c r="ED896" s="10">
        <f t="shared" ca="1" si="440"/>
        <v>12</v>
      </c>
    </row>
    <row r="897" spans="1:134" x14ac:dyDescent="0.2">
      <c r="A897" s="79"/>
      <c r="B897" s="28"/>
      <c r="C897" s="41"/>
      <c r="D897" s="40"/>
      <c r="E897" s="41"/>
      <c r="F897" s="40"/>
      <c r="M897" s="151"/>
      <c r="N897" s="151"/>
      <c r="P897" s="153"/>
      <c r="Q897" s="159"/>
      <c r="R897" s="151"/>
      <c r="S897" s="151"/>
      <c r="T897" s="28"/>
      <c r="U897" s="137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40"/>
      <c r="AO897" s="40"/>
      <c r="AP897" s="40"/>
      <c r="AQ897" s="40"/>
      <c r="AR897" s="40"/>
      <c r="AS897" s="40"/>
      <c r="AT897" s="40"/>
      <c r="AU897" s="40"/>
      <c r="AV897" s="40"/>
      <c r="AW897" s="40"/>
      <c r="AX897" s="40"/>
      <c r="AY897" s="40"/>
      <c r="AZ897" s="40"/>
      <c r="BA897" s="28"/>
      <c r="BB897" s="28"/>
      <c r="BC897" s="40"/>
      <c r="BD897" s="40"/>
      <c r="BE897" s="40"/>
      <c r="BF897" s="40"/>
      <c r="BG897" s="40"/>
      <c r="BH897" s="40"/>
      <c r="BI897" s="40"/>
      <c r="BJ897" s="40"/>
      <c r="BK897" s="40"/>
      <c r="BL897" s="40"/>
      <c r="BM897" s="40"/>
      <c r="BN897" s="40"/>
      <c r="BO897" s="40"/>
      <c r="BP897" s="40"/>
      <c r="BQ897" s="40"/>
      <c r="BR897" s="40"/>
      <c r="BS897" s="40"/>
      <c r="BT897" s="40"/>
      <c r="BU897" s="40"/>
      <c r="BV897" s="40"/>
      <c r="BW897" s="40"/>
      <c r="BX897" s="40"/>
      <c r="BY897" s="40"/>
      <c r="BZ897" s="40"/>
      <c r="CA897" s="40"/>
      <c r="CB897" s="40"/>
      <c r="CC897" s="40"/>
      <c r="CD897" s="40"/>
      <c r="CE897" s="40"/>
      <c r="CF897" s="40"/>
      <c r="CG897" s="28"/>
      <c r="CH897" s="28"/>
      <c r="CI897" s="41"/>
      <c r="CJ897" s="27"/>
      <c r="CK897" s="27"/>
      <c r="CL897" s="27"/>
      <c r="CM897" s="27"/>
      <c r="CN897" s="27"/>
      <c r="CO897" s="27"/>
      <c r="CP897" s="27"/>
      <c r="CQ897" s="27"/>
      <c r="CR897" s="27"/>
      <c r="CS897" s="27"/>
      <c r="CT897" s="27"/>
      <c r="CU897" s="27"/>
      <c r="CV897" s="27"/>
      <c r="CW897" s="27"/>
      <c r="CX897" s="27"/>
      <c r="CY897" s="27"/>
      <c r="CZ897" s="68"/>
      <c r="DF897" s="42"/>
      <c r="DW897" s="7"/>
      <c r="ED897" s="10">
        <f t="shared" ca="1" si="440"/>
        <v>7</v>
      </c>
    </row>
    <row r="898" spans="1:134" x14ac:dyDescent="0.2">
      <c r="A898" s="79"/>
      <c r="B898" s="28"/>
      <c r="C898" s="41"/>
      <c r="D898" s="40"/>
      <c r="E898" s="41"/>
      <c r="F898" s="40"/>
      <c r="M898" s="151"/>
      <c r="N898" s="151"/>
      <c r="P898" s="153"/>
      <c r="Q898" s="159"/>
      <c r="R898" s="151"/>
      <c r="S898" s="151"/>
      <c r="T898" s="28"/>
      <c r="U898" s="137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40"/>
      <c r="AO898" s="40"/>
      <c r="AP898" s="40"/>
      <c r="AQ898" s="40"/>
      <c r="AR898" s="40"/>
      <c r="AS898" s="40"/>
      <c r="AT898" s="40"/>
      <c r="AU898" s="40"/>
      <c r="AV898" s="40"/>
      <c r="AW898" s="40"/>
      <c r="AX898" s="40"/>
      <c r="AY898" s="40"/>
      <c r="AZ898" s="40"/>
      <c r="BA898" s="28"/>
      <c r="BB898" s="28"/>
      <c r="BC898" s="40"/>
      <c r="BD898" s="40"/>
      <c r="BE898" s="40"/>
      <c r="BF898" s="40"/>
      <c r="BG898" s="40"/>
      <c r="BH898" s="40"/>
      <c r="BI898" s="40"/>
      <c r="BJ898" s="40"/>
      <c r="BK898" s="40"/>
      <c r="BL898" s="40"/>
      <c r="BM898" s="40"/>
      <c r="BN898" s="40"/>
      <c r="BO898" s="40"/>
      <c r="BP898" s="40"/>
      <c r="BQ898" s="40"/>
      <c r="BR898" s="40"/>
      <c r="BS898" s="40"/>
      <c r="BT898" s="40"/>
      <c r="BU898" s="40"/>
      <c r="BV898" s="40"/>
      <c r="BW898" s="40"/>
      <c r="BX898" s="40"/>
      <c r="BY898" s="40"/>
      <c r="BZ898" s="40"/>
      <c r="CA898" s="40"/>
      <c r="CB898" s="40"/>
      <c r="CC898" s="40"/>
      <c r="CD898" s="40"/>
      <c r="CE898" s="40"/>
      <c r="CF898" s="40"/>
      <c r="CG898" s="28"/>
      <c r="CH898" s="28"/>
      <c r="CI898" s="41"/>
      <c r="CJ898" s="27"/>
      <c r="CK898" s="27"/>
      <c r="CL898" s="27"/>
      <c r="CM898" s="27"/>
      <c r="CN898" s="27"/>
      <c r="CO898" s="27"/>
      <c r="CP898" s="27"/>
      <c r="CQ898" s="27"/>
      <c r="CR898" s="27"/>
      <c r="CS898" s="27"/>
      <c r="CT898" s="27"/>
      <c r="CU898" s="27"/>
      <c r="CV898" s="27"/>
      <c r="CW898" s="27"/>
      <c r="CX898" s="27"/>
      <c r="CY898" s="27"/>
      <c r="CZ898" s="68"/>
      <c r="DF898" s="42"/>
      <c r="DW898" s="7"/>
      <c r="ED898" s="10">
        <f t="shared" ca="1" si="440"/>
        <v>35</v>
      </c>
    </row>
    <row r="899" spans="1:134" x14ac:dyDescent="0.2">
      <c r="A899" s="79"/>
      <c r="B899" s="28"/>
      <c r="C899" s="41"/>
      <c r="D899" s="40"/>
      <c r="E899" s="41"/>
      <c r="F899" s="40"/>
      <c r="M899" s="151"/>
      <c r="N899" s="151"/>
      <c r="P899" s="153"/>
      <c r="Q899" s="159"/>
      <c r="R899" s="151"/>
      <c r="S899" s="151"/>
      <c r="T899" s="28"/>
      <c r="U899" s="137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40"/>
      <c r="AO899" s="40"/>
      <c r="AP899" s="40"/>
      <c r="AQ899" s="40"/>
      <c r="AR899" s="40"/>
      <c r="AS899" s="40"/>
      <c r="AT899" s="40"/>
      <c r="AU899" s="40"/>
      <c r="AV899" s="40"/>
      <c r="AW899" s="40"/>
      <c r="AX899" s="40"/>
      <c r="AY899" s="40"/>
      <c r="AZ899" s="40"/>
      <c r="BA899" s="28"/>
      <c r="BB899" s="28"/>
      <c r="BC899" s="40"/>
      <c r="BD899" s="40"/>
      <c r="BE899" s="40"/>
      <c r="BF899" s="40"/>
      <c r="BG899" s="40"/>
      <c r="BH899" s="40"/>
      <c r="BI899" s="40"/>
      <c r="BJ899" s="40"/>
      <c r="BK899" s="40"/>
      <c r="BL899" s="40"/>
      <c r="BM899" s="40"/>
      <c r="BN899" s="40"/>
      <c r="BO899" s="40"/>
      <c r="BP899" s="40"/>
      <c r="BQ899" s="40"/>
      <c r="BR899" s="40"/>
      <c r="BS899" s="40"/>
      <c r="BT899" s="40"/>
      <c r="BU899" s="40"/>
      <c r="BV899" s="40"/>
      <c r="BW899" s="40"/>
      <c r="BX899" s="40"/>
      <c r="BY899" s="40"/>
      <c r="BZ899" s="40"/>
      <c r="CA899" s="40"/>
      <c r="CB899" s="40"/>
      <c r="CC899" s="40"/>
      <c r="CD899" s="40"/>
      <c r="CE899" s="40"/>
      <c r="CF899" s="40"/>
      <c r="CG899" s="28"/>
      <c r="CH899" s="28"/>
      <c r="CI899" s="41"/>
      <c r="CJ899" s="27"/>
      <c r="CK899" s="27"/>
      <c r="CL899" s="27"/>
      <c r="CM899" s="27"/>
      <c r="CN899" s="27"/>
      <c r="CO899" s="27"/>
      <c r="CP899" s="27"/>
      <c r="CQ899" s="27"/>
      <c r="CR899" s="27"/>
      <c r="CS899" s="27"/>
      <c r="CT899" s="27"/>
      <c r="CU899" s="27"/>
      <c r="CV899" s="27"/>
      <c r="CW899" s="27"/>
      <c r="CX899" s="27"/>
      <c r="CY899" s="27"/>
      <c r="CZ899" s="68"/>
      <c r="DF899" s="42"/>
      <c r="DW899" s="7"/>
      <c r="ED899" s="10">
        <f t="shared" ca="1" si="440"/>
        <v>4</v>
      </c>
    </row>
    <row r="900" spans="1:134" x14ac:dyDescent="0.2">
      <c r="A900" s="79"/>
      <c r="B900" s="28"/>
      <c r="C900" s="41"/>
      <c r="D900" s="40"/>
      <c r="E900" s="41"/>
      <c r="F900" s="40"/>
      <c r="M900" s="151"/>
      <c r="N900" s="151"/>
      <c r="P900" s="153"/>
      <c r="Q900" s="159"/>
      <c r="R900" s="151"/>
      <c r="S900" s="151"/>
      <c r="T900" s="28"/>
      <c r="U900" s="137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40"/>
      <c r="AO900" s="40"/>
      <c r="AP900" s="40"/>
      <c r="AQ900" s="40"/>
      <c r="AR900" s="40"/>
      <c r="AS900" s="40"/>
      <c r="AT900" s="40"/>
      <c r="AU900" s="40"/>
      <c r="AV900" s="40"/>
      <c r="AW900" s="40"/>
      <c r="AX900" s="40"/>
      <c r="AY900" s="40"/>
      <c r="AZ900" s="40"/>
      <c r="BA900" s="28"/>
      <c r="BB900" s="28"/>
      <c r="BC900" s="40"/>
      <c r="BD900" s="40"/>
      <c r="BE900" s="40"/>
      <c r="BF900" s="40"/>
      <c r="BG900" s="40"/>
      <c r="BH900" s="40"/>
      <c r="BI900" s="40"/>
      <c r="BJ900" s="40"/>
      <c r="BK900" s="40"/>
      <c r="BL900" s="40"/>
      <c r="BM900" s="40"/>
      <c r="BN900" s="40"/>
      <c r="BO900" s="40"/>
      <c r="BP900" s="40"/>
      <c r="BQ900" s="40"/>
      <c r="BR900" s="40"/>
      <c r="BS900" s="40"/>
      <c r="BT900" s="40"/>
      <c r="BU900" s="40"/>
      <c r="BV900" s="40"/>
      <c r="BW900" s="40"/>
      <c r="BX900" s="40"/>
      <c r="BY900" s="40"/>
      <c r="BZ900" s="40"/>
      <c r="CA900" s="40"/>
      <c r="CB900" s="40"/>
      <c r="CC900" s="40"/>
      <c r="CD900" s="40"/>
      <c r="CE900" s="40"/>
      <c r="CF900" s="40"/>
      <c r="CG900" s="28"/>
      <c r="CH900" s="28"/>
      <c r="CI900" s="41"/>
      <c r="CJ900" s="27"/>
      <c r="CK900" s="27"/>
      <c r="CL900" s="27"/>
      <c r="CM900" s="27"/>
      <c r="CN900" s="27"/>
      <c r="CO900" s="27"/>
      <c r="CP900" s="27"/>
      <c r="CQ900" s="27"/>
      <c r="CR900" s="27"/>
      <c r="CS900" s="27"/>
      <c r="CT900" s="27"/>
      <c r="CU900" s="27"/>
      <c r="CV900" s="27"/>
      <c r="CW900" s="27"/>
      <c r="CX900" s="27"/>
      <c r="CY900" s="27"/>
      <c r="CZ900" s="68"/>
      <c r="DF900" s="42"/>
      <c r="DW900" s="7"/>
      <c r="ED900" s="10">
        <f t="shared" ca="1" si="440"/>
        <v>23</v>
      </c>
    </row>
    <row r="901" spans="1:134" x14ac:dyDescent="0.2">
      <c r="A901" s="79"/>
      <c r="B901" s="28"/>
      <c r="C901" s="41"/>
      <c r="D901" s="40"/>
      <c r="E901" s="41"/>
      <c r="F901" s="40"/>
      <c r="M901" s="151"/>
      <c r="N901" s="151"/>
      <c r="P901" s="153"/>
      <c r="Q901" s="159"/>
      <c r="R901" s="151"/>
      <c r="S901" s="151"/>
      <c r="T901" s="28"/>
      <c r="U901" s="137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40"/>
      <c r="AO901" s="40"/>
      <c r="AP901" s="40"/>
      <c r="AQ901" s="40"/>
      <c r="AR901" s="40"/>
      <c r="AS901" s="40"/>
      <c r="AT901" s="40"/>
      <c r="AU901" s="40"/>
      <c r="AV901" s="40"/>
      <c r="AW901" s="40"/>
      <c r="AX901" s="40"/>
      <c r="AY901" s="40"/>
      <c r="AZ901" s="40"/>
      <c r="BA901" s="28"/>
      <c r="BB901" s="28"/>
      <c r="BC901" s="40"/>
      <c r="BD901" s="40"/>
      <c r="BE901" s="40"/>
      <c r="BF901" s="40"/>
      <c r="BG901" s="40"/>
      <c r="BH901" s="40"/>
      <c r="BI901" s="40"/>
      <c r="BJ901" s="40"/>
      <c r="BK901" s="40"/>
      <c r="BL901" s="40"/>
      <c r="BM901" s="40"/>
      <c r="BN901" s="40"/>
      <c r="BO901" s="40"/>
      <c r="BP901" s="40"/>
      <c r="BQ901" s="40"/>
      <c r="BR901" s="40"/>
      <c r="BS901" s="40"/>
      <c r="BT901" s="40"/>
      <c r="BU901" s="40"/>
      <c r="BV901" s="40"/>
      <c r="BW901" s="40"/>
      <c r="BX901" s="40"/>
      <c r="BY901" s="40"/>
      <c r="BZ901" s="40"/>
      <c r="CA901" s="40"/>
      <c r="CB901" s="40"/>
      <c r="CC901" s="40"/>
      <c r="CD901" s="40"/>
      <c r="CE901" s="40"/>
      <c r="CF901" s="40"/>
      <c r="CG901" s="28"/>
      <c r="CH901" s="28"/>
      <c r="CI901" s="41"/>
      <c r="CJ901" s="27"/>
      <c r="CK901" s="27"/>
      <c r="CL901" s="27"/>
      <c r="CM901" s="27"/>
      <c r="CN901" s="27"/>
      <c r="CO901" s="27"/>
      <c r="CP901" s="27"/>
      <c r="CQ901" s="27"/>
      <c r="CR901" s="27"/>
      <c r="CS901" s="27"/>
      <c r="CT901" s="27"/>
      <c r="CU901" s="27"/>
      <c r="CV901" s="27"/>
      <c r="CW901" s="27"/>
      <c r="CX901" s="27"/>
      <c r="CY901" s="27"/>
      <c r="CZ901" s="68"/>
      <c r="DF901" s="42"/>
      <c r="DW901" s="7"/>
      <c r="ED901" s="10">
        <f t="shared" ref="ED901:ED964" ca="1" si="441">IF($A$2="no",INT(RAND()*36+1),INT(RAND()*37))</f>
        <v>29</v>
      </c>
    </row>
    <row r="902" spans="1:134" x14ac:dyDescent="0.2">
      <c r="A902" s="79"/>
      <c r="B902" s="28"/>
      <c r="C902" s="41"/>
      <c r="D902" s="40"/>
      <c r="E902" s="41"/>
      <c r="F902" s="40"/>
      <c r="M902" s="151"/>
      <c r="N902" s="151"/>
      <c r="P902" s="153"/>
      <c r="Q902" s="159"/>
      <c r="R902" s="151"/>
      <c r="S902" s="151"/>
      <c r="T902" s="28"/>
      <c r="U902" s="137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40"/>
      <c r="AO902" s="40"/>
      <c r="AP902" s="40"/>
      <c r="AQ902" s="40"/>
      <c r="AR902" s="40"/>
      <c r="AS902" s="40"/>
      <c r="AT902" s="40"/>
      <c r="AU902" s="40"/>
      <c r="AV902" s="40"/>
      <c r="AW902" s="40"/>
      <c r="AX902" s="40"/>
      <c r="AY902" s="40"/>
      <c r="AZ902" s="40"/>
      <c r="BA902" s="28"/>
      <c r="BB902" s="28"/>
      <c r="BC902" s="40"/>
      <c r="BD902" s="40"/>
      <c r="BE902" s="40"/>
      <c r="BF902" s="40"/>
      <c r="BG902" s="40"/>
      <c r="BH902" s="40"/>
      <c r="BI902" s="40"/>
      <c r="BJ902" s="40"/>
      <c r="BK902" s="40"/>
      <c r="BL902" s="40"/>
      <c r="BM902" s="40"/>
      <c r="BN902" s="40"/>
      <c r="BO902" s="40"/>
      <c r="BP902" s="40"/>
      <c r="BQ902" s="40"/>
      <c r="BR902" s="40"/>
      <c r="BS902" s="40"/>
      <c r="BT902" s="40"/>
      <c r="BU902" s="40"/>
      <c r="BV902" s="40"/>
      <c r="BW902" s="40"/>
      <c r="BX902" s="40"/>
      <c r="BY902" s="40"/>
      <c r="BZ902" s="40"/>
      <c r="CA902" s="40"/>
      <c r="CB902" s="40"/>
      <c r="CC902" s="40"/>
      <c r="CD902" s="40"/>
      <c r="CE902" s="40"/>
      <c r="CF902" s="40"/>
      <c r="CG902" s="28"/>
      <c r="CH902" s="28"/>
      <c r="CI902" s="41"/>
      <c r="CJ902" s="27"/>
      <c r="CK902" s="27"/>
      <c r="CL902" s="27"/>
      <c r="CM902" s="27"/>
      <c r="CN902" s="27"/>
      <c r="CO902" s="27"/>
      <c r="CP902" s="27"/>
      <c r="CQ902" s="27"/>
      <c r="CR902" s="27"/>
      <c r="CS902" s="27"/>
      <c r="CT902" s="27"/>
      <c r="CU902" s="27"/>
      <c r="CV902" s="27"/>
      <c r="CW902" s="27"/>
      <c r="CX902" s="27"/>
      <c r="CY902" s="27"/>
      <c r="CZ902" s="68"/>
      <c r="DF902" s="42"/>
      <c r="DW902" s="7"/>
      <c r="ED902" s="10">
        <f t="shared" ca="1" si="441"/>
        <v>23</v>
      </c>
    </row>
    <row r="903" spans="1:134" x14ac:dyDescent="0.2">
      <c r="A903" s="79"/>
      <c r="B903" s="28"/>
      <c r="C903" s="41"/>
      <c r="D903" s="40"/>
      <c r="E903" s="41"/>
      <c r="F903" s="40"/>
      <c r="M903" s="151"/>
      <c r="N903" s="151"/>
      <c r="P903" s="153"/>
      <c r="Q903" s="159"/>
      <c r="R903" s="151"/>
      <c r="S903" s="151"/>
      <c r="T903" s="28"/>
      <c r="U903" s="137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40"/>
      <c r="AO903" s="40"/>
      <c r="AP903" s="40"/>
      <c r="AQ903" s="40"/>
      <c r="AR903" s="40"/>
      <c r="AS903" s="40"/>
      <c r="AT903" s="40"/>
      <c r="AU903" s="40"/>
      <c r="AV903" s="40"/>
      <c r="AW903" s="40"/>
      <c r="AX903" s="40"/>
      <c r="AY903" s="40"/>
      <c r="AZ903" s="40"/>
      <c r="BA903" s="28"/>
      <c r="BB903" s="28"/>
      <c r="BC903" s="40"/>
      <c r="BD903" s="40"/>
      <c r="BE903" s="40"/>
      <c r="BF903" s="40"/>
      <c r="BG903" s="40"/>
      <c r="BH903" s="40"/>
      <c r="BI903" s="40"/>
      <c r="BJ903" s="40"/>
      <c r="BK903" s="40"/>
      <c r="BL903" s="40"/>
      <c r="BM903" s="40"/>
      <c r="BN903" s="40"/>
      <c r="BO903" s="40"/>
      <c r="BP903" s="40"/>
      <c r="BQ903" s="40"/>
      <c r="BR903" s="40"/>
      <c r="BS903" s="40"/>
      <c r="BT903" s="40"/>
      <c r="BU903" s="40"/>
      <c r="BV903" s="40"/>
      <c r="BW903" s="40"/>
      <c r="BX903" s="40"/>
      <c r="BY903" s="40"/>
      <c r="BZ903" s="40"/>
      <c r="CA903" s="40"/>
      <c r="CB903" s="40"/>
      <c r="CC903" s="40"/>
      <c r="CD903" s="40"/>
      <c r="CE903" s="40"/>
      <c r="CF903" s="40"/>
      <c r="CG903" s="28"/>
      <c r="CH903" s="28"/>
      <c r="CI903" s="41"/>
      <c r="CJ903" s="27"/>
      <c r="CK903" s="27"/>
      <c r="CL903" s="27"/>
      <c r="CM903" s="27"/>
      <c r="CN903" s="27"/>
      <c r="CO903" s="27"/>
      <c r="CP903" s="27"/>
      <c r="CQ903" s="27"/>
      <c r="CR903" s="27"/>
      <c r="CS903" s="27"/>
      <c r="CT903" s="27"/>
      <c r="CU903" s="27"/>
      <c r="CV903" s="27"/>
      <c r="CW903" s="27"/>
      <c r="CX903" s="27"/>
      <c r="CY903" s="27"/>
      <c r="CZ903" s="68"/>
      <c r="DF903" s="42"/>
      <c r="DW903" s="7"/>
      <c r="ED903" s="10">
        <f t="shared" ca="1" si="441"/>
        <v>29</v>
      </c>
    </row>
    <row r="904" spans="1:134" x14ac:dyDescent="0.2">
      <c r="A904" s="79"/>
      <c r="B904" s="28"/>
      <c r="C904" s="41"/>
      <c r="D904" s="40"/>
      <c r="E904" s="41"/>
      <c r="F904" s="40"/>
      <c r="M904" s="151"/>
      <c r="N904" s="151"/>
      <c r="P904" s="153"/>
      <c r="Q904" s="159"/>
      <c r="R904" s="151"/>
      <c r="S904" s="151"/>
      <c r="T904" s="28"/>
      <c r="U904" s="137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40"/>
      <c r="AO904" s="40"/>
      <c r="AP904" s="40"/>
      <c r="AQ904" s="40"/>
      <c r="AR904" s="40"/>
      <c r="AS904" s="40"/>
      <c r="AT904" s="40"/>
      <c r="AU904" s="40"/>
      <c r="AV904" s="40"/>
      <c r="AW904" s="40"/>
      <c r="AX904" s="40"/>
      <c r="AY904" s="40"/>
      <c r="AZ904" s="40"/>
      <c r="BA904" s="28"/>
      <c r="BB904" s="28"/>
      <c r="BC904" s="40"/>
      <c r="BD904" s="40"/>
      <c r="BE904" s="40"/>
      <c r="BF904" s="40"/>
      <c r="BG904" s="40"/>
      <c r="BH904" s="40"/>
      <c r="BI904" s="40"/>
      <c r="BJ904" s="40"/>
      <c r="BK904" s="40"/>
      <c r="BL904" s="40"/>
      <c r="BM904" s="40"/>
      <c r="BN904" s="40"/>
      <c r="BO904" s="40"/>
      <c r="BP904" s="40"/>
      <c r="BQ904" s="40"/>
      <c r="BR904" s="40"/>
      <c r="BS904" s="40"/>
      <c r="BT904" s="40"/>
      <c r="BU904" s="40"/>
      <c r="BV904" s="40"/>
      <c r="BW904" s="40"/>
      <c r="BX904" s="40"/>
      <c r="BY904" s="40"/>
      <c r="BZ904" s="40"/>
      <c r="CA904" s="40"/>
      <c r="CB904" s="40"/>
      <c r="CC904" s="40"/>
      <c r="CD904" s="40"/>
      <c r="CE904" s="40"/>
      <c r="CF904" s="40"/>
      <c r="CG904" s="28"/>
      <c r="CH904" s="28"/>
      <c r="CI904" s="41"/>
      <c r="CJ904" s="27"/>
      <c r="CK904" s="27"/>
      <c r="CL904" s="27"/>
      <c r="CM904" s="27"/>
      <c r="CN904" s="27"/>
      <c r="CO904" s="27"/>
      <c r="CP904" s="27"/>
      <c r="CQ904" s="27"/>
      <c r="CR904" s="27"/>
      <c r="CS904" s="27"/>
      <c r="CT904" s="27"/>
      <c r="CU904" s="27"/>
      <c r="CV904" s="27"/>
      <c r="CW904" s="27"/>
      <c r="CX904" s="27"/>
      <c r="CY904" s="27"/>
      <c r="CZ904" s="68"/>
      <c r="DF904" s="42"/>
      <c r="DW904" s="7"/>
      <c r="ED904" s="10">
        <f t="shared" ca="1" si="441"/>
        <v>7</v>
      </c>
    </row>
    <row r="905" spans="1:134" x14ac:dyDescent="0.2">
      <c r="A905" s="79"/>
      <c r="B905" s="28"/>
      <c r="C905" s="41"/>
      <c r="D905" s="40"/>
      <c r="E905" s="41"/>
      <c r="F905" s="40"/>
      <c r="M905" s="151"/>
      <c r="N905" s="151"/>
      <c r="P905" s="153"/>
      <c r="Q905" s="159"/>
      <c r="R905" s="151"/>
      <c r="S905" s="151"/>
      <c r="T905" s="28"/>
      <c r="U905" s="137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40"/>
      <c r="AO905" s="40"/>
      <c r="AP905" s="40"/>
      <c r="AQ905" s="40"/>
      <c r="AR905" s="40"/>
      <c r="AS905" s="40"/>
      <c r="AT905" s="40"/>
      <c r="AU905" s="40"/>
      <c r="AV905" s="40"/>
      <c r="AW905" s="40"/>
      <c r="AX905" s="40"/>
      <c r="AY905" s="40"/>
      <c r="AZ905" s="40"/>
      <c r="BA905" s="28"/>
      <c r="BB905" s="28"/>
      <c r="BC905" s="40"/>
      <c r="BD905" s="40"/>
      <c r="BE905" s="40"/>
      <c r="BF905" s="40"/>
      <c r="BG905" s="40"/>
      <c r="BH905" s="40"/>
      <c r="BI905" s="41"/>
      <c r="BJ905" s="41"/>
      <c r="BK905" s="41"/>
      <c r="BL905" s="41"/>
      <c r="BM905" s="41"/>
      <c r="BN905" s="41"/>
      <c r="BO905" s="41"/>
      <c r="BP905" s="41"/>
      <c r="BQ905" s="41"/>
      <c r="BR905" s="40"/>
      <c r="BS905" s="40"/>
      <c r="BT905" s="40"/>
      <c r="BU905" s="41"/>
      <c r="BV905" s="41"/>
      <c r="BW905" s="41"/>
      <c r="BX905" s="41"/>
      <c r="BY905" s="41"/>
      <c r="BZ905" s="41"/>
      <c r="CA905" s="41"/>
      <c r="CB905" s="41"/>
      <c r="CC905" s="41"/>
      <c r="CD905" s="41"/>
      <c r="CE905" s="41"/>
      <c r="CF905" s="41"/>
      <c r="CG905" s="28"/>
      <c r="CH905" s="28"/>
      <c r="CI905" s="41"/>
      <c r="CJ905" s="27"/>
      <c r="CK905" s="27"/>
      <c r="CL905" s="27"/>
      <c r="CM905" s="27"/>
      <c r="CN905" s="27"/>
      <c r="CO905" s="27"/>
      <c r="CP905" s="27"/>
      <c r="CQ905" s="27"/>
      <c r="CR905" s="27"/>
      <c r="CS905" s="27"/>
      <c r="CT905" s="27"/>
      <c r="CU905" s="27"/>
      <c r="CV905" s="27"/>
      <c r="CW905" s="27"/>
      <c r="CX905" s="27"/>
      <c r="CY905" s="27"/>
      <c r="CZ905" s="68"/>
      <c r="DF905" s="42"/>
      <c r="DW905" s="7"/>
      <c r="ED905" s="10">
        <f t="shared" ca="1" si="441"/>
        <v>11</v>
      </c>
    </row>
    <row r="906" spans="1:134" x14ac:dyDescent="0.2">
      <c r="A906" s="79"/>
      <c r="B906" s="28"/>
      <c r="C906" s="41"/>
      <c r="D906" s="40"/>
      <c r="E906" s="41"/>
      <c r="F906" s="40"/>
      <c r="M906" s="151"/>
      <c r="N906" s="151"/>
      <c r="P906" s="153"/>
      <c r="Q906" s="159"/>
      <c r="R906" s="151"/>
      <c r="S906" s="151"/>
      <c r="T906" s="28"/>
      <c r="U906" s="137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40"/>
      <c r="AO906" s="40"/>
      <c r="AP906" s="40"/>
      <c r="AQ906" s="40"/>
      <c r="AR906" s="40"/>
      <c r="AS906" s="40"/>
      <c r="AT906" s="40"/>
      <c r="AU906" s="40"/>
      <c r="AV906" s="40"/>
      <c r="AW906" s="40"/>
      <c r="AX906" s="40"/>
      <c r="AY906" s="40"/>
      <c r="AZ906" s="40"/>
      <c r="BA906" s="28"/>
      <c r="BB906" s="28"/>
      <c r="BC906" s="40"/>
      <c r="BD906" s="40"/>
      <c r="BE906" s="40"/>
      <c r="BF906" s="40"/>
      <c r="BG906" s="40"/>
      <c r="BH906" s="40"/>
      <c r="BI906" s="41"/>
      <c r="BJ906" s="41"/>
      <c r="BK906" s="41"/>
      <c r="BL906" s="41"/>
      <c r="BM906" s="41"/>
      <c r="BN906" s="41"/>
      <c r="BO906" s="41"/>
      <c r="BP906" s="41"/>
      <c r="BQ906" s="41"/>
      <c r="BR906" s="40"/>
      <c r="BS906" s="40"/>
      <c r="BT906" s="40"/>
      <c r="BU906" s="41"/>
      <c r="BV906" s="41"/>
      <c r="BW906" s="41"/>
      <c r="BX906" s="41"/>
      <c r="BY906" s="41"/>
      <c r="BZ906" s="41"/>
      <c r="CA906" s="41"/>
      <c r="CB906" s="41"/>
      <c r="CC906" s="41"/>
      <c r="CD906" s="41"/>
      <c r="CE906" s="41"/>
      <c r="CF906" s="41"/>
      <c r="CG906" s="28"/>
      <c r="CH906" s="28"/>
      <c r="CI906" s="41"/>
      <c r="CJ906" s="27"/>
      <c r="CK906" s="27"/>
      <c r="CL906" s="27"/>
      <c r="CM906" s="27"/>
      <c r="CN906" s="27"/>
      <c r="CO906" s="27"/>
      <c r="CP906" s="27"/>
      <c r="CQ906" s="27"/>
      <c r="CR906" s="27"/>
      <c r="CS906" s="27"/>
      <c r="CT906" s="27"/>
      <c r="CU906" s="27"/>
      <c r="CV906" s="27"/>
      <c r="CW906" s="27"/>
      <c r="CX906" s="27"/>
      <c r="CY906" s="27"/>
      <c r="CZ906" s="68"/>
      <c r="DF906" s="42"/>
      <c r="DW906" s="7"/>
      <c r="ED906" s="10">
        <f t="shared" ca="1" si="441"/>
        <v>17</v>
      </c>
    </row>
    <row r="907" spans="1:134" x14ac:dyDescent="0.2">
      <c r="A907" s="79"/>
      <c r="B907" s="28"/>
      <c r="C907" s="41"/>
      <c r="D907" s="40"/>
      <c r="E907" s="41"/>
      <c r="F907" s="40"/>
      <c r="M907" s="151"/>
      <c r="N907" s="151"/>
      <c r="P907" s="153"/>
      <c r="Q907" s="159"/>
      <c r="R907" s="151"/>
      <c r="S907" s="151"/>
      <c r="T907" s="28"/>
      <c r="U907" s="137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40"/>
      <c r="AO907" s="40"/>
      <c r="AP907" s="40"/>
      <c r="AQ907" s="40"/>
      <c r="AR907" s="40"/>
      <c r="AS907" s="40"/>
      <c r="AT907" s="40"/>
      <c r="AU907" s="40"/>
      <c r="AV907" s="40"/>
      <c r="AW907" s="40"/>
      <c r="AX907" s="40"/>
      <c r="AY907" s="40"/>
      <c r="AZ907" s="40"/>
      <c r="BA907" s="28"/>
      <c r="BB907" s="28"/>
      <c r="BC907" s="40"/>
      <c r="BD907" s="40"/>
      <c r="BE907" s="40"/>
      <c r="BF907" s="40"/>
      <c r="BG907" s="40"/>
      <c r="BH907" s="40"/>
      <c r="BI907" s="41"/>
      <c r="BJ907" s="41"/>
      <c r="BK907" s="41"/>
      <c r="BL907" s="41"/>
      <c r="BM907" s="41"/>
      <c r="BN907" s="41"/>
      <c r="BO907" s="41"/>
      <c r="BP907" s="41"/>
      <c r="BQ907" s="41"/>
      <c r="BR907" s="40"/>
      <c r="BS907" s="40"/>
      <c r="BT907" s="40"/>
      <c r="BU907" s="41"/>
      <c r="BV907" s="41"/>
      <c r="BW907" s="41"/>
      <c r="BX907" s="41"/>
      <c r="BY907" s="41"/>
      <c r="BZ907" s="41"/>
      <c r="CA907" s="41"/>
      <c r="CB907" s="41"/>
      <c r="CC907" s="41"/>
      <c r="CD907" s="41"/>
      <c r="CE907" s="41"/>
      <c r="CF907" s="41"/>
      <c r="CG907" s="28"/>
      <c r="CH907" s="28"/>
      <c r="CI907" s="41"/>
      <c r="CJ907" s="27"/>
      <c r="CK907" s="27"/>
      <c r="CL907" s="27"/>
      <c r="CM907" s="27"/>
      <c r="CN907" s="27"/>
      <c r="CO907" s="27"/>
      <c r="CP907" s="27"/>
      <c r="CQ907" s="27"/>
      <c r="CR907" s="27"/>
      <c r="CS907" s="27"/>
      <c r="CT907" s="27"/>
      <c r="CU907" s="27"/>
      <c r="CV907" s="27"/>
      <c r="CW907" s="27"/>
      <c r="CX907" s="27"/>
      <c r="CY907" s="27"/>
      <c r="CZ907" s="68"/>
      <c r="DF907" s="42"/>
      <c r="DW907" s="7"/>
      <c r="ED907" s="10">
        <f t="shared" ca="1" si="441"/>
        <v>13</v>
      </c>
    </row>
    <row r="908" spans="1:134" x14ac:dyDescent="0.2">
      <c r="A908" s="79"/>
      <c r="B908" s="28"/>
      <c r="C908" s="41"/>
      <c r="D908" s="40"/>
      <c r="E908" s="41"/>
      <c r="F908" s="40"/>
      <c r="M908" s="151"/>
      <c r="N908" s="151"/>
      <c r="P908" s="153"/>
      <c r="Q908" s="159"/>
      <c r="R908" s="151"/>
      <c r="S908" s="151"/>
      <c r="T908" s="28"/>
      <c r="U908" s="137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40"/>
      <c r="AO908" s="40"/>
      <c r="AP908" s="40"/>
      <c r="AQ908" s="40"/>
      <c r="AR908" s="40"/>
      <c r="AS908" s="40"/>
      <c r="AT908" s="40"/>
      <c r="AU908" s="40"/>
      <c r="AV908" s="40"/>
      <c r="AW908" s="40"/>
      <c r="AX908" s="40"/>
      <c r="AY908" s="40"/>
      <c r="AZ908" s="40"/>
      <c r="BA908" s="28"/>
      <c r="BB908" s="28"/>
      <c r="BC908" s="40"/>
      <c r="BD908" s="40"/>
      <c r="BE908" s="40"/>
      <c r="BF908" s="40"/>
      <c r="BG908" s="40"/>
      <c r="BH908" s="40"/>
      <c r="BI908" s="41"/>
      <c r="BJ908" s="41"/>
      <c r="BK908" s="41"/>
      <c r="BL908" s="41"/>
      <c r="BM908" s="41"/>
      <c r="BN908" s="41"/>
      <c r="BO908" s="41"/>
      <c r="BP908" s="41"/>
      <c r="BQ908" s="41"/>
      <c r="BR908" s="40"/>
      <c r="BS908" s="40"/>
      <c r="BT908" s="40"/>
      <c r="BU908" s="41"/>
      <c r="BV908" s="41"/>
      <c r="BW908" s="41"/>
      <c r="BX908" s="41"/>
      <c r="BY908" s="41"/>
      <c r="BZ908" s="41"/>
      <c r="CA908" s="41"/>
      <c r="CB908" s="41"/>
      <c r="CC908" s="41"/>
      <c r="CD908" s="41"/>
      <c r="CE908" s="41"/>
      <c r="CF908" s="41"/>
      <c r="CG908" s="28"/>
      <c r="CH908" s="28"/>
      <c r="CI908" s="41"/>
      <c r="CJ908" s="27"/>
      <c r="CK908" s="27"/>
      <c r="CL908" s="27"/>
      <c r="CM908" s="27"/>
      <c r="CN908" s="27"/>
      <c r="CO908" s="27"/>
      <c r="CP908" s="27"/>
      <c r="CQ908" s="27"/>
      <c r="CR908" s="27"/>
      <c r="CS908" s="27"/>
      <c r="CT908" s="27"/>
      <c r="CU908" s="27"/>
      <c r="CV908" s="27"/>
      <c r="CW908" s="27"/>
      <c r="CX908" s="27"/>
      <c r="CY908" s="27"/>
      <c r="CZ908" s="68"/>
      <c r="DF908" s="42"/>
      <c r="DW908" s="7"/>
      <c r="ED908" s="10">
        <f t="shared" ca="1" si="441"/>
        <v>10</v>
      </c>
    </row>
    <row r="909" spans="1:134" x14ac:dyDescent="0.2">
      <c r="A909" s="79"/>
      <c r="B909" s="28"/>
      <c r="C909" s="41"/>
      <c r="D909" s="40"/>
      <c r="E909" s="41"/>
      <c r="F909" s="40"/>
      <c r="M909" s="151"/>
      <c r="N909" s="151"/>
      <c r="P909" s="153"/>
      <c r="Q909" s="159"/>
      <c r="R909" s="151"/>
      <c r="S909" s="151"/>
      <c r="T909" s="28"/>
      <c r="U909" s="137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40"/>
      <c r="AO909" s="40"/>
      <c r="AP909" s="40"/>
      <c r="AQ909" s="40"/>
      <c r="AR909" s="40"/>
      <c r="AS909" s="40"/>
      <c r="AT909" s="40"/>
      <c r="AU909" s="40"/>
      <c r="AV909" s="40"/>
      <c r="AW909" s="40"/>
      <c r="AX909" s="40"/>
      <c r="AY909" s="40"/>
      <c r="AZ909" s="40"/>
      <c r="BA909" s="28"/>
      <c r="BB909" s="28"/>
      <c r="BC909" s="40"/>
      <c r="BD909" s="40"/>
      <c r="BE909" s="40"/>
      <c r="BF909" s="40"/>
      <c r="BG909" s="40"/>
      <c r="BH909" s="40"/>
      <c r="BI909" s="41"/>
      <c r="BJ909" s="41"/>
      <c r="BK909" s="41"/>
      <c r="BL909" s="41"/>
      <c r="BM909" s="41"/>
      <c r="BN909" s="41"/>
      <c r="BO909" s="41"/>
      <c r="BP909" s="41"/>
      <c r="BQ909" s="41"/>
      <c r="BR909" s="40"/>
      <c r="BS909" s="40"/>
      <c r="BT909" s="40"/>
      <c r="BU909" s="41"/>
      <c r="BV909" s="41"/>
      <c r="BW909" s="41"/>
      <c r="BX909" s="41"/>
      <c r="BY909" s="41"/>
      <c r="BZ909" s="41"/>
      <c r="CA909" s="41"/>
      <c r="CB909" s="41"/>
      <c r="CC909" s="41"/>
      <c r="CD909" s="41"/>
      <c r="CE909" s="41"/>
      <c r="CF909" s="41"/>
      <c r="CG909" s="28"/>
      <c r="CH909" s="28"/>
      <c r="CI909" s="41"/>
      <c r="CJ909" s="27"/>
      <c r="CK909" s="27"/>
      <c r="CL909" s="27"/>
      <c r="CM909" s="27"/>
      <c r="CN909" s="27"/>
      <c r="CO909" s="27"/>
      <c r="CP909" s="27"/>
      <c r="CQ909" s="27"/>
      <c r="CR909" s="27"/>
      <c r="CS909" s="27"/>
      <c r="CT909" s="27"/>
      <c r="CU909" s="27"/>
      <c r="CV909" s="27"/>
      <c r="CW909" s="27"/>
      <c r="CX909" s="27"/>
      <c r="CY909" s="27"/>
      <c r="CZ909" s="68"/>
      <c r="DF909" s="42"/>
      <c r="DW909" s="7"/>
      <c r="ED909" s="10">
        <f t="shared" ca="1" si="441"/>
        <v>28</v>
      </c>
    </row>
    <row r="910" spans="1:134" x14ac:dyDescent="0.2">
      <c r="A910" s="79"/>
      <c r="B910" s="28"/>
      <c r="C910" s="41"/>
      <c r="D910" s="40"/>
      <c r="E910" s="41"/>
      <c r="F910" s="40"/>
      <c r="M910" s="151"/>
      <c r="N910" s="151"/>
      <c r="P910" s="153"/>
      <c r="Q910" s="159"/>
      <c r="R910" s="151"/>
      <c r="S910" s="151"/>
      <c r="T910" s="28"/>
      <c r="U910" s="137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40"/>
      <c r="AO910" s="40"/>
      <c r="AP910" s="40"/>
      <c r="AQ910" s="40"/>
      <c r="AR910" s="40"/>
      <c r="AS910" s="40"/>
      <c r="AT910" s="40"/>
      <c r="AU910" s="40"/>
      <c r="AV910" s="40"/>
      <c r="AW910" s="40"/>
      <c r="AX910" s="40"/>
      <c r="AY910" s="40"/>
      <c r="AZ910" s="40"/>
      <c r="BA910" s="28"/>
      <c r="BB910" s="28"/>
      <c r="BC910" s="40"/>
      <c r="BD910" s="40"/>
      <c r="BE910" s="40"/>
      <c r="BF910" s="40"/>
      <c r="BG910" s="40"/>
      <c r="BH910" s="40"/>
      <c r="BI910" s="40"/>
      <c r="BJ910" s="40"/>
      <c r="BK910" s="40"/>
      <c r="BL910" s="40"/>
      <c r="BM910" s="40"/>
      <c r="BN910" s="40"/>
      <c r="BO910" s="40"/>
      <c r="BP910" s="40"/>
      <c r="BQ910" s="40"/>
      <c r="BR910" s="40"/>
      <c r="BS910" s="40"/>
      <c r="BT910" s="40"/>
      <c r="BU910" s="40"/>
      <c r="BV910" s="40"/>
      <c r="BW910" s="40"/>
      <c r="BX910" s="40"/>
      <c r="BY910" s="40"/>
      <c r="BZ910" s="40"/>
      <c r="CA910" s="40"/>
      <c r="CB910" s="40"/>
      <c r="CC910" s="40"/>
      <c r="CD910" s="40"/>
      <c r="CE910" s="40"/>
      <c r="CF910" s="40"/>
      <c r="CG910" s="28"/>
      <c r="CH910" s="28"/>
      <c r="CI910" s="41"/>
      <c r="CJ910" s="27"/>
      <c r="CK910" s="27"/>
      <c r="CL910" s="27"/>
      <c r="CM910" s="27"/>
      <c r="CN910" s="27"/>
      <c r="CO910" s="27"/>
      <c r="CP910" s="27"/>
      <c r="CQ910" s="27"/>
      <c r="CR910" s="27"/>
      <c r="CS910" s="27"/>
      <c r="CT910" s="27"/>
      <c r="CU910" s="27"/>
      <c r="CV910" s="27"/>
      <c r="CW910" s="27"/>
      <c r="CX910" s="27"/>
      <c r="CY910" s="27"/>
      <c r="CZ910" s="68"/>
      <c r="DF910" s="42"/>
      <c r="DW910" s="7"/>
      <c r="ED910" s="10">
        <f t="shared" ca="1" si="441"/>
        <v>5</v>
      </c>
    </row>
    <row r="911" spans="1:134" x14ac:dyDescent="0.2">
      <c r="A911" s="79"/>
      <c r="B911" s="28"/>
      <c r="C911" s="41"/>
      <c r="D911" s="40"/>
      <c r="E911" s="41"/>
      <c r="F911" s="40"/>
      <c r="M911" s="151"/>
      <c r="N911" s="151"/>
      <c r="P911" s="153"/>
      <c r="Q911" s="159"/>
      <c r="R911" s="151"/>
      <c r="S911" s="151"/>
      <c r="T911" s="28"/>
      <c r="U911" s="137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40"/>
      <c r="AO911" s="40"/>
      <c r="AP911" s="40"/>
      <c r="AQ911" s="40"/>
      <c r="AR911" s="40"/>
      <c r="AS911" s="40"/>
      <c r="AT911" s="40"/>
      <c r="AU911" s="40"/>
      <c r="AV911" s="40"/>
      <c r="AW911" s="40"/>
      <c r="AX911" s="40"/>
      <c r="AY911" s="40"/>
      <c r="AZ911" s="40"/>
      <c r="BA911" s="28"/>
      <c r="BB911" s="28"/>
      <c r="BC911" s="40"/>
      <c r="BD911" s="40"/>
      <c r="BE911" s="40"/>
      <c r="BF911" s="40"/>
      <c r="BG911" s="40"/>
      <c r="BH911" s="40"/>
      <c r="BI911" s="40"/>
      <c r="BJ911" s="40"/>
      <c r="BK911" s="40"/>
      <c r="BL911" s="40"/>
      <c r="BM911" s="40"/>
      <c r="BN911" s="40"/>
      <c r="BO911" s="40"/>
      <c r="BP911" s="40"/>
      <c r="BQ911" s="40"/>
      <c r="BR911" s="40"/>
      <c r="BS911" s="40"/>
      <c r="BT911" s="40"/>
      <c r="BU911" s="40"/>
      <c r="BV911" s="40"/>
      <c r="BW911" s="40"/>
      <c r="BX911" s="40"/>
      <c r="BY911" s="40"/>
      <c r="BZ911" s="40"/>
      <c r="CA911" s="40"/>
      <c r="CB911" s="40"/>
      <c r="CC911" s="40"/>
      <c r="CD911" s="40"/>
      <c r="CE911" s="40"/>
      <c r="CF911" s="40"/>
      <c r="CG911" s="28"/>
      <c r="CH911" s="28"/>
      <c r="CI911" s="41"/>
      <c r="CJ911" s="27"/>
      <c r="CK911" s="27"/>
      <c r="CL911" s="27"/>
      <c r="CM911" s="27"/>
      <c r="CN911" s="27"/>
      <c r="CO911" s="27"/>
      <c r="CP911" s="27"/>
      <c r="CQ911" s="27"/>
      <c r="CR911" s="27"/>
      <c r="CS911" s="27"/>
      <c r="CT911" s="27"/>
      <c r="CU911" s="27"/>
      <c r="CV911" s="27"/>
      <c r="CW911" s="27"/>
      <c r="CX911" s="27"/>
      <c r="CY911" s="27"/>
      <c r="CZ911" s="68"/>
      <c r="DF911" s="42"/>
      <c r="DW911" s="7"/>
      <c r="ED911" s="10">
        <f t="shared" ca="1" si="441"/>
        <v>18</v>
      </c>
    </row>
    <row r="912" spans="1:134" x14ac:dyDescent="0.2">
      <c r="A912" s="79"/>
      <c r="B912" s="28"/>
      <c r="C912" s="41"/>
      <c r="D912" s="40"/>
      <c r="E912" s="41"/>
      <c r="F912" s="40"/>
      <c r="M912" s="151"/>
      <c r="N912" s="151"/>
      <c r="P912" s="153"/>
      <c r="Q912" s="159"/>
      <c r="R912" s="151"/>
      <c r="S912" s="151"/>
      <c r="T912" s="28"/>
      <c r="U912" s="137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40"/>
      <c r="AH912" s="40"/>
      <c r="AI912" s="40"/>
      <c r="AJ912" s="40"/>
      <c r="AK912" s="40"/>
      <c r="AL912" s="40"/>
      <c r="AM912" s="40"/>
      <c r="AN912" s="40"/>
      <c r="AO912" s="40"/>
      <c r="AP912" s="40"/>
      <c r="AQ912" s="40"/>
      <c r="AR912" s="40"/>
      <c r="AS912" s="40"/>
      <c r="AT912" s="40"/>
      <c r="AU912" s="40"/>
      <c r="AV912" s="40"/>
      <c r="AW912" s="40"/>
      <c r="AX912" s="40"/>
      <c r="AY912" s="40"/>
      <c r="AZ912" s="40"/>
      <c r="BA912" s="28"/>
      <c r="BB912" s="28"/>
      <c r="BC912" s="40"/>
      <c r="BD912" s="40"/>
      <c r="BE912" s="40"/>
      <c r="BF912" s="40"/>
      <c r="BG912" s="40"/>
      <c r="BH912" s="40"/>
      <c r="BI912" s="40"/>
      <c r="BJ912" s="40"/>
      <c r="BK912" s="40"/>
      <c r="BL912" s="40"/>
      <c r="BM912" s="40"/>
      <c r="BN912" s="40"/>
      <c r="BO912" s="40"/>
      <c r="BP912" s="40"/>
      <c r="BQ912" s="40"/>
      <c r="BR912" s="40"/>
      <c r="BS912" s="40"/>
      <c r="BT912" s="40"/>
      <c r="BU912" s="40"/>
      <c r="BV912" s="40"/>
      <c r="BW912" s="40"/>
      <c r="BX912" s="40"/>
      <c r="BY912" s="40"/>
      <c r="BZ912" s="40"/>
      <c r="CA912" s="40"/>
      <c r="CB912" s="40"/>
      <c r="CC912" s="40"/>
      <c r="CD912" s="40"/>
      <c r="CE912" s="40"/>
      <c r="CF912" s="40"/>
      <c r="CG912" s="28"/>
      <c r="CH912" s="28"/>
      <c r="CI912" s="41"/>
      <c r="CJ912" s="27"/>
      <c r="CK912" s="27"/>
      <c r="CL912" s="27"/>
      <c r="CM912" s="27"/>
      <c r="CN912" s="27"/>
      <c r="CO912" s="27"/>
      <c r="CP912" s="27"/>
      <c r="CQ912" s="27"/>
      <c r="CR912" s="27"/>
      <c r="CS912" s="27"/>
      <c r="CT912" s="27"/>
      <c r="CU912" s="27"/>
      <c r="CV912" s="27"/>
      <c r="CW912" s="27"/>
      <c r="CX912" s="27"/>
      <c r="CY912" s="27"/>
      <c r="CZ912" s="68"/>
      <c r="DF912" s="42"/>
      <c r="DW912" s="7"/>
      <c r="ED912" s="10">
        <f t="shared" ca="1" si="441"/>
        <v>20</v>
      </c>
    </row>
    <row r="913" spans="1:134" x14ac:dyDescent="0.2">
      <c r="A913" s="79"/>
      <c r="B913" s="28"/>
      <c r="C913" s="41"/>
      <c r="D913" s="40"/>
      <c r="E913" s="41"/>
      <c r="F913" s="40"/>
      <c r="M913" s="151"/>
      <c r="N913" s="151"/>
      <c r="P913" s="153"/>
      <c r="Q913" s="159"/>
      <c r="R913" s="151"/>
      <c r="S913" s="151"/>
      <c r="T913" s="28"/>
      <c r="U913" s="137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40"/>
      <c r="AH913" s="40"/>
      <c r="AI913" s="40"/>
      <c r="AJ913" s="40"/>
      <c r="AK913" s="40"/>
      <c r="AL913" s="40"/>
      <c r="AM913" s="40"/>
      <c r="AN913" s="40"/>
      <c r="AO913" s="40"/>
      <c r="AP913" s="40"/>
      <c r="AQ913" s="40"/>
      <c r="AR913" s="40"/>
      <c r="AS913" s="40"/>
      <c r="AT913" s="40"/>
      <c r="AU913" s="40"/>
      <c r="AV913" s="40"/>
      <c r="AW913" s="40"/>
      <c r="AX913" s="40"/>
      <c r="AY913" s="40"/>
      <c r="AZ913" s="40"/>
      <c r="BA913" s="28"/>
      <c r="BB913" s="28"/>
      <c r="BC913" s="40"/>
      <c r="BD913" s="40"/>
      <c r="BE913" s="40"/>
      <c r="BF913" s="40"/>
      <c r="BG913" s="40"/>
      <c r="BH913" s="40"/>
      <c r="BI913" s="40"/>
      <c r="BJ913" s="40"/>
      <c r="BK913" s="40"/>
      <c r="BL913" s="40"/>
      <c r="BM913" s="40"/>
      <c r="BN913" s="40"/>
      <c r="BO913" s="40"/>
      <c r="BP913" s="40"/>
      <c r="BQ913" s="40"/>
      <c r="BR913" s="40"/>
      <c r="BS913" s="40"/>
      <c r="BT913" s="40"/>
      <c r="BU913" s="40"/>
      <c r="BV913" s="40"/>
      <c r="BW913" s="40"/>
      <c r="BX913" s="40"/>
      <c r="BY913" s="40"/>
      <c r="BZ913" s="40"/>
      <c r="CA913" s="40"/>
      <c r="CB913" s="40"/>
      <c r="CC913" s="40"/>
      <c r="CD913" s="40"/>
      <c r="CE913" s="40"/>
      <c r="CF913" s="40"/>
      <c r="CG913" s="28"/>
      <c r="CH913" s="28"/>
      <c r="CI913" s="41"/>
      <c r="CJ913" s="27"/>
      <c r="CK913" s="27"/>
      <c r="CL913" s="27"/>
      <c r="CM913" s="27"/>
      <c r="CN913" s="27"/>
      <c r="CO913" s="27"/>
      <c r="CP913" s="27"/>
      <c r="CQ913" s="27"/>
      <c r="CR913" s="27"/>
      <c r="CS913" s="27"/>
      <c r="CT913" s="27"/>
      <c r="CU913" s="27"/>
      <c r="CV913" s="27"/>
      <c r="CW913" s="27"/>
      <c r="CX913" s="27"/>
      <c r="CY913" s="27"/>
      <c r="CZ913" s="68"/>
      <c r="DF913" s="42"/>
      <c r="DW913" s="7"/>
      <c r="ED913" s="10">
        <f t="shared" ca="1" si="441"/>
        <v>9</v>
      </c>
    </row>
    <row r="914" spans="1:134" x14ac:dyDescent="0.2">
      <c r="A914" s="79"/>
      <c r="B914" s="28"/>
      <c r="C914" s="41"/>
      <c r="D914" s="40"/>
      <c r="E914" s="41"/>
      <c r="F914" s="40"/>
      <c r="M914" s="151"/>
      <c r="N914" s="151"/>
      <c r="P914" s="153"/>
      <c r="Q914" s="159"/>
      <c r="R914" s="151"/>
      <c r="S914" s="151"/>
      <c r="T914" s="28"/>
      <c r="U914" s="137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40"/>
      <c r="AH914" s="40"/>
      <c r="AI914" s="40"/>
      <c r="AJ914" s="40"/>
      <c r="AK914" s="40"/>
      <c r="AL914" s="40"/>
      <c r="AM914" s="40"/>
      <c r="AN914" s="40"/>
      <c r="AO914" s="40"/>
      <c r="AP914" s="40"/>
      <c r="AQ914" s="40"/>
      <c r="AR914" s="40"/>
      <c r="AS914" s="40"/>
      <c r="AT914" s="40"/>
      <c r="AU914" s="40"/>
      <c r="AV914" s="40"/>
      <c r="AW914" s="40"/>
      <c r="AX914" s="40"/>
      <c r="AY914" s="40"/>
      <c r="AZ914" s="40"/>
      <c r="BA914" s="28"/>
      <c r="BB914" s="28"/>
      <c r="BC914" s="40"/>
      <c r="BD914" s="40"/>
      <c r="BE914" s="40"/>
      <c r="BF914" s="40"/>
      <c r="BG914" s="40"/>
      <c r="BH914" s="40"/>
      <c r="BI914" s="40"/>
      <c r="BJ914" s="40"/>
      <c r="BK914" s="40"/>
      <c r="BL914" s="40"/>
      <c r="BM914" s="40"/>
      <c r="BN914" s="40"/>
      <c r="BO914" s="40"/>
      <c r="BP914" s="40"/>
      <c r="BQ914" s="40"/>
      <c r="BR914" s="40"/>
      <c r="BS914" s="40"/>
      <c r="BT914" s="40"/>
      <c r="BU914" s="40"/>
      <c r="BV914" s="40"/>
      <c r="BW914" s="40"/>
      <c r="BX914" s="40"/>
      <c r="BY914" s="40"/>
      <c r="BZ914" s="40"/>
      <c r="CA914" s="40"/>
      <c r="CB914" s="40"/>
      <c r="CC914" s="40"/>
      <c r="CD914" s="40"/>
      <c r="CE914" s="40"/>
      <c r="CF914" s="40"/>
      <c r="CG914" s="28"/>
      <c r="CH914" s="28"/>
      <c r="CI914" s="41"/>
      <c r="CJ914" s="27"/>
      <c r="CK914" s="27"/>
      <c r="CL914" s="27"/>
      <c r="CM914" s="27"/>
      <c r="CN914" s="27"/>
      <c r="CO914" s="27"/>
      <c r="CP914" s="27"/>
      <c r="CQ914" s="27"/>
      <c r="CR914" s="27"/>
      <c r="CS914" s="27"/>
      <c r="CT914" s="27"/>
      <c r="CU914" s="27"/>
      <c r="CV914" s="27"/>
      <c r="CW914" s="27"/>
      <c r="CX914" s="27"/>
      <c r="CY914" s="27"/>
      <c r="CZ914" s="68"/>
      <c r="DF914" s="42"/>
      <c r="DW914" s="7"/>
      <c r="ED914" s="10">
        <f t="shared" ca="1" si="441"/>
        <v>29</v>
      </c>
    </row>
    <row r="915" spans="1:134" x14ac:dyDescent="0.2">
      <c r="A915" s="79"/>
      <c r="B915" s="28"/>
      <c r="C915" s="41"/>
      <c r="D915" s="40"/>
      <c r="E915" s="41"/>
      <c r="F915" s="40"/>
      <c r="M915" s="151"/>
      <c r="N915" s="151"/>
      <c r="P915" s="153"/>
      <c r="Q915" s="159"/>
      <c r="R915" s="151"/>
      <c r="S915" s="151"/>
      <c r="T915" s="28"/>
      <c r="U915" s="137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40"/>
      <c r="AH915" s="40"/>
      <c r="AI915" s="40"/>
      <c r="AJ915" s="40"/>
      <c r="AK915" s="40"/>
      <c r="AL915" s="40"/>
      <c r="AM915" s="40"/>
      <c r="AN915" s="40"/>
      <c r="AO915" s="40"/>
      <c r="AP915" s="40"/>
      <c r="AQ915" s="40"/>
      <c r="AR915" s="40"/>
      <c r="AS915" s="40"/>
      <c r="AT915" s="40"/>
      <c r="AU915" s="40"/>
      <c r="AV915" s="40"/>
      <c r="AW915" s="40"/>
      <c r="AX915" s="40"/>
      <c r="AY915" s="40"/>
      <c r="AZ915" s="40"/>
      <c r="BA915" s="28"/>
      <c r="BB915" s="28"/>
      <c r="BC915" s="40"/>
      <c r="BD915" s="40"/>
      <c r="BE915" s="40"/>
      <c r="BF915" s="40"/>
      <c r="BG915" s="40"/>
      <c r="BH915" s="40"/>
      <c r="BI915" s="40"/>
      <c r="BJ915" s="40"/>
      <c r="BK915" s="40"/>
      <c r="BL915" s="40"/>
      <c r="BM915" s="40"/>
      <c r="BN915" s="40"/>
      <c r="BO915" s="40"/>
      <c r="BP915" s="40"/>
      <c r="BQ915" s="40"/>
      <c r="BR915" s="40"/>
      <c r="BS915" s="40"/>
      <c r="BT915" s="40"/>
      <c r="BU915" s="40"/>
      <c r="BV915" s="40"/>
      <c r="BW915" s="40"/>
      <c r="BX915" s="40"/>
      <c r="BY915" s="40"/>
      <c r="BZ915" s="40"/>
      <c r="CA915" s="40"/>
      <c r="CB915" s="40"/>
      <c r="CC915" s="40"/>
      <c r="CD915" s="40"/>
      <c r="CE915" s="40"/>
      <c r="CF915" s="40"/>
      <c r="CG915" s="28"/>
      <c r="CH915" s="28"/>
      <c r="CI915" s="41"/>
      <c r="CJ915" s="27"/>
      <c r="CK915" s="27"/>
      <c r="CL915" s="27"/>
      <c r="CM915" s="27"/>
      <c r="CN915" s="27"/>
      <c r="CO915" s="27"/>
      <c r="CP915" s="27"/>
      <c r="CQ915" s="27"/>
      <c r="CR915" s="27"/>
      <c r="CS915" s="27"/>
      <c r="CT915" s="27"/>
      <c r="CU915" s="27"/>
      <c r="CV915" s="27"/>
      <c r="CW915" s="27"/>
      <c r="CX915" s="27"/>
      <c r="CY915" s="27"/>
      <c r="CZ915" s="68"/>
      <c r="DF915" s="42"/>
      <c r="DW915" s="7"/>
      <c r="ED915" s="10">
        <f t="shared" ca="1" si="441"/>
        <v>1</v>
      </c>
    </row>
    <row r="916" spans="1:134" x14ac:dyDescent="0.2">
      <c r="A916" s="79"/>
      <c r="B916" s="28"/>
      <c r="C916" s="41"/>
      <c r="D916" s="40"/>
      <c r="E916" s="41"/>
      <c r="F916" s="40"/>
      <c r="M916" s="151"/>
      <c r="N916" s="151"/>
      <c r="P916" s="153"/>
      <c r="Q916" s="159"/>
      <c r="R916" s="151"/>
      <c r="S916" s="151"/>
      <c r="T916" s="28"/>
      <c r="U916" s="137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40"/>
      <c r="AH916" s="40"/>
      <c r="AI916" s="40"/>
      <c r="AJ916" s="40"/>
      <c r="AK916" s="40"/>
      <c r="AL916" s="40"/>
      <c r="AM916" s="40"/>
      <c r="AN916" s="40"/>
      <c r="AO916" s="40"/>
      <c r="AP916" s="40"/>
      <c r="AQ916" s="40"/>
      <c r="AR916" s="40"/>
      <c r="AS916" s="40"/>
      <c r="AT916" s="40"/>
      <c r="AU916" s="40"/>
      <c r="AV916" s="40"/>
      <c r="AW916" s="40"/>
      <c r="AX916" s="40"/>
      <c r="AY916" s="40"/>
      <c r="AZ916" s="40"/>
      <c r="BA916" s="28"/>
      <c r="BB916" s="28"/>
      <c r="BC916" s="40"/>
      <c r="BD916" s="40"/>
      <c r="BE916" s="40"/>
      <c r="BF916" s="40"/>
      <c r="BG916" s="40"/>
      <c r="BH916" s="40"/>
      <c r="BI916" s="40"/>
      <c r="BJ916" s="40"/>
      <c r="BK916" s="40"/>
      <c r="BL916" s="40"/>
      <c r="BM916" s="40"/>
      <c r="BN916" s="40"/>
      <c r="BO916" s="40"/>
      <c r="BP916" s="40"/>
      <c r="BQ916" s="40"/>
      <c r="BR916" s="40"/>
      <c r="BS916" s="40"/>
      <c r="BT916" s="40"/>
      <c r="BU916" s="40"/>
      <c r="BV916" s="40"/>
      <c r="BW916" s="40"/>
      <c r="BX916" s="40"/>
      <c r="BY916" s="40"/>
      <c r="BZ916" s="40"/>
      <c r="CA916" s="40"/>
      <c r="CB916" s="40"/>
      <c r="CC916" s="40"/>
      <c r="CD916" s="40"/>
      <c r="CE916" s="40"/>
      <c r="CF916" s="40"/>
      <c r="CG916" s="28"/>
      <c r="CH916" s="28"/>
      <c r="CI916" s="41"/>
      <c r="CJ916" s="27"/>
      <c r="CK916" s="27"/>
      <c r="CL916" s="27"/>
      <c r="CM916" s="27"/>
      <c r="CN916" s="27"/>
      <c r="CO916" s="27"/>
      <c r="CP916" s="27"/>
      <c r="CQ916" s="27"/>
      <c r="CR916" s="27"/>
      <c r="CS916" s="27"/>
      <c r="CT916" s="27"/>
      <c r="CU916" s="27"/>
      <c r="CV916" s="27"/>
      <c r="CW916" s="27"/>
      <c r="CX916" s="27"/>
      <c r="CY916" s="27"/>
      <c r="CZ916" s="68"/>
      <c r="DF916" s="42"/>
      <c r="DW916" s="7"/>
      <c r="ED916" s="10">
        <f t="shared" ca="1" si="441"/>
        <v>2</v>
      </c>
    </row>
    <row r="917" spans="1:134" x14ac:dyDescent="0.2">
      <c r="A917" s="79"/>
      <c r="B917" s="28"/>
      <c r="C917" s="41"/>
      <c r="D917" s="40"/>
      <c r="E917" s="41"/>
      <c r="F917" s="40"/>
      <c r="M917" s="151"/>
      <c r="N917" s="151"/>
      <c r="P917" s="153"/>
      <c r="Q917" s="159"/>
      <c r="R917" s="151"/>
      <c r="S917" s="151"/>
      <c r="T917" s="28"/>
      <c r="U917" s="137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40"/>
      <c r="AH917" s="40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40"/>
      <c r="AV917" s="40"/>
      <c r="AW917" s="40"/>
      <c r="AX917" s="40"/>
      <c r="AY917" s="40"/>
      <c r="AZ917" s="40"/>
      <c r="BA917" s="28"/>
      <c r="BB917" s="28"/>
      <c r="BC917" s="40"/>
      <c r="BD917" s="40"/>
      <c r="BE917" s="40"/>
      <c r="BF917" s="40"/>
      <c r="BG917" s="40"/>
      <c r="BH917" s="40"/>
      <c r="BI917" s="40"/>
      <c r="BJ917" s="40"/>
      <c r="BK917" s="40"/>
      <c r="BL917" s="40"/>
      <c r="BM917" s="40"/>
      <c r="BN917" s="40"/>
      <c r="BO917" s="40"/>
      <c r="BP917" s="40"/>
      <c r="BQ917" s="40"/>
      <c r="BR917" s="40"/>
      <c r="BS917" s="40"/>
      <c r="BT917" s="40"/>
      <c r="BU917" s="40"/>
      <c r="BV917" s="40"/>
      <c r="BW917" s="40"/>
      <c r="BX917" s="40"/>
      <c r="BY917" s="40"/>
      <c r="BZ917" s="40"/>
      <c r="CA917" s="40"/>
      <c r="CB917" s="40"/>
      <c r="CC917" s="40"/>
      <c r="CD917" s="40"/>
      <c r="CE917" s="40"/>
      <c r="CF917" s="40"/>
      <c r="CG917" s="28"/>
      <c r="CH917" s="28"/>
      <c r="CI917" s="41"/>
      <c r="CJ917" s="27"/>
      <c r="CK917" s="27"/>
      <c r="CL917" s="27"/>
      <c r="CM917" s="27"/>
      <c r="CN917" s="27"/>
      <c r="CO917" s="27"/>
      <c r="CP917" s="27"/>
      <c r="CQ917" s="27"/>
      <c r="CR917" s="27"/>
      <c r="CS917" s="27"/>
      <c r="CT917" s="27"/>
      <c r="CU917" s="27"/>
      <c r="CV917" s="27"/>
      <c r="CW917" s="27"/>
      <c r="CX917" s="27"/>
      <c r="CY917" s="27"/>
      <c r="CZ917" s="68"/>
      <c r="DF917" s="42"/>
      <c r="DW917" s="7"/>
      <c r="ED917" s="10">
        <f t="shared" ca="1" si="441"/>
        <v>14</v>
      </c>
    </row>
    <row r="918" spans="1:134" x14ac:dyDescent="0.2">
      <c r="A918" s="79"/>
      <c r="B918" s="28"/>
      <c r="C918" s="41"/>
      <c r="D918" s="40"/>
      <c r="E918" s="41"/>
      <c r="F918" s="40"/>
      <c r="M918" s="151"/>
      <c r="N918" s="151"/>
      <c r="P918" s="153"/>
      <c r="Q918" s="159"/>
      <c r="R918" s="151"/>
      <c r="S918" s="151"/>
      <c r="T918" s="28"/>
      <c r="U918" s="137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40"/>
      <c r="AH918" s="40"/>
      <c r="AI918" s="40"/>
      <c r="AJ918" s="40"/>
      <c r="AK918" s="40"/>
      <c r="AL918" s="40"/>
      <c r="AM918" s="40"/>
      <c r="AN918" s="40"/>
      <c r="AO918" s="40"/>
      <c r="AP918" s="40"/>
      <c r="AQ918" s="40"/>
      <c r="AR918" s="40"/>
      <c r="AS918" s="40"/>
      <c r="AT918" s="40"/>
      <c r="AU918" s="40"/>
      <c r="AV918" s="40"/>
      <c r="AW918" s="40"/>
      <c r="AX918" s="40"/>
      <c r="AY918" s="40"/>
      <c r="AZ918" s="40"/>
      <c r="BA918" s="28"/>
      <c r="BB918" s="28"/>
      <c r="BC918" s="40"/>
      <c r="BD918" s="40"/>
      <c r="BE918" s="40"/>
      <c r="BF918" s="40"/>
      <c r="BG918" s="40"/>
      <c r="BH918" s="40"/>
      <c r="BI918" s="40"/>
      <c r="BJ918" s="40"/>
      <c r="BK918" s="40"/>
      <c r="BL918" s="40"/>
      <c r="BM918" s="40"/>
      <c r="BN918" s="40"/>
      <c r="BO918" s="40"/>
      <c r="BP918" s="40"/>
      <c r="BQ918" s="40"/>
      <c r="BR918" s="40"/>
      <c r="BS918" s="40"/>
      <c r="BT918" s="40"/>
      <c r="BU918" s="40"/>
      <c r="BV918" s="40"/>
      <c r="BW918" s="40"/>
      <c r="BX918" s="40"/>
      <c r="BY918" s="40"/>
      <c r="BZ918" s="40"/>
      <c r="CA918" s="40"/>
      <c r="CB918" s="40"/>
      <c r="CC918" s="40"/>
      <c r="CD918" s="40"/>
      <c r="CE918" s="40"/>
      <c r="CF918" s="40"/>
      <c r="CG918" s="28"/>
      <c r="CH918" s="28"/>
      <c r="CI918" s="41"/>
      <c r="CJ918" s="27"/>
      <c r="CK918" s="27"/>
      <c r="CL918" s="27"/>
      <c r="CM918" s="27"/>
      <c r="CN918" s="27"/>
      <c r="CO918" s="27"/>
      <c r="CP918" s="27"/>
      <c r="CQ918" s="27"/>
      <c r="CR918" s="27"/>
      <c r="CS918" s="27"/>
      <c r="CT918" s="27"/>
      <c r="CU918" s="27"/>
      <c r="CV918" s="27"/>
      <c r="CW918" s="27"/>
      <c r="CX918" s="27"/>
      <c r="CY918" s="27"/>
      <c r="CZ918" s="68"/>
      <c r="DF918" s="42"/>
      <c r="DW918" s="7"/>
      <c r="ED918" s="10">
        <f t="shared" ca="1" si="441"/>
        <v>5</v>
      </c>
    </row>
    <row r="919" spans="1:134" x14ac:dyDescent="0.2">
      <c r="A919" s="79"/>
      <c r="B919" s="28"/>
      <c r="C919" s="41"/>
      <c r="D919" s="40"/>
      <c r="E919" s="41"/>
      <c r="F919" s="40"/>
      <c r="M919" s="151"/>
      <c r="N919" s="151"/>
      <c r="P919" s="153"/>
      <c r="Q919" s="159"/>
      <c r="R919" s="151"/>
      <c r="S919" s="151"/>
      <c r="T919" s="28"/>
      <c r="U919" s="137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40"/>
      <c r="AH919" s="40"/>
      <c r="AI919" s="40"/>
      <c r="AJ919" s="40"/>
      <c r="AK919" s="40"/>
      <c r="AL919" s="40"/>
      <c r="AM919" s="40"/>
      <c r="AN919" s="40"/>
      <c r="AO919" s="40"/>
      <c r="AP919" s="40"/>
      <c r="AQ919" s="40"/>
      <c r="AR919" s="40"/>
      <c r="AS919" s="40"/>
      <c r="AT919" s="40"/>
      <c r="AU919" s="40"/>
      <c r="AV919" s="40"/>
      <c r="AW919" s="40"/>
      <c r="AX919" s="40"/>
      <c r="AY919" s="40"/>
      <c r="AZ919" s="40"/>
      <c r="BA919" s="28"/>
      <c r="BB919" s="28"/>
      <c r="BC919" s="40"/>
      <c r="BD919" s="40"/>
      <c r="BE919" s="40"/>
      <c r="BF919" s="40"/>
      <c r="BG919" s="40"/>
      <c r="BH919" s="40"/>
      <c r="BI919" s="40"/>
      <c r="BJ919" s="40"/>
      <c r="BK919" s="40"/>
      <c r="BL919" s="40"/>
      <c r="BM919" s="40"/>
      <c r="BN919" s="40"/>
      <c r="BO919" s="40"/>
      <c r="BP919" s="40"/>
      <c r="BQ919" s="40"/>
      <c r="BR919" s="40"/>
      <c r="BS919" s="40"/>
      <c r="BT919" s="40"/>
      <c r="BU919" s="40"/>
      <c r="BV919" s="40"/>
      <c r="BW919" s="40"/>
      <c r="BX919" s="40"/>
      <c r="BY919" s="40"/>
      <c r="BZ919" s="40"/>
      <c r="CA919" s="40"/>
      <c r="CB919" s="40"/>
      <c r="CC919" s="40"/>
      <c r="CD919" s="40"/>
      <c r="CE919" s="40"/>
      <c r="CF919" s="40"/>
      <c r="CG919" s="28"/>
      <c r="CH919" s="28"/>
      <c r="CI919" s="41"/>
      <c r="CJ919" s="27"/>
      <c r="CK919" s="27"/>
      <c r="CL919" s="27"/>
      <c r="CM919" s="27"/>
      <c r="CN919" s="27"/>
      <c r="CO919" s="27"/>
      <c r="CP919" s="27"/>
      <c r="CQ919" s="27"/>
      <c r="CR919" s="27"/>
      <c r="CS919" s="27"/>
      <c r="CT919" s="27"/>
      <c r="CU919" s="27"/>
      <c r="CV919" s="27"/>
      <c r="CW919" s="27"/>
      <c r="CX919" s="27"/>
      <c r="CY919" s="27"/>
      <c r="CZ919" s="68"/>
      <c r="DF919" s="42"/>
      <c r="DW919" s="7"/>
      <c r="ED919" s="10">
        <f t="shared" ca="1" si="441"/>
        <v>9</v>
      </c>
    </row>
    <row r="920" spans="1:134" x14ac:dyDescent="0.2">
      <c r="A920" s="79"/>
      <c r="B920" s="28"/>
      <c r="C920" s="41"/>
      <c r="D920" s="40"/>
      <c r="E920" s="41"/>
      <c r="F920" s="40"/>
      <c r="M920" s="151"/>
      <c r="N920" s="151"/>
      <c r="P920" s="153"/>
      <c r="Q920" s="159"/>
      <c r="R920" s="151"/>
      <c r="S920" s="151"/>
      <c r="T920" s="28"/>
      <c r="U920" s="137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40"/>
      <c r="AH920" s="40"/>
      <c r="AI920" s="40"/>
      <c r="AJ920" s="40"/>
      <c r="AK920" s="40"/>
      <c r="AL920" s="40"/>
      <c r="AM920" s="40"/>
      <c r="AN920" s="40"/>
      <c r="AO920" s="40"/>
      <c r="AP920" s="40"/>
      <c r="AQ920" s="40"/>
      <c r="AR920" s="40"/>
      <c r="AS920" s="40"/>
      <c r="AT920" s="40"/>
      <c r="AU920" s="40"/>
      <c r="AV920" s="40"/>
      <c r="AW920" s="40"/>
      <c r="AX920" s="40"/>
      <c r="AY920" s="40"/>
      <c r="AZ920" s="40"/>
      <c r="BA920" s="28"/>
      <c r="BB920" s="28"/>
      <c r="BC920" s="40"/>
      <c r="BD920" s="40"/>
      <c r="BE920" s="40"/>
      <c r="BF920" s="40"/>
      <c r="BG920" s="40"/>
      <c r="BH920" s="40"/>
      <c r="BI920" s="40"/>
      <c r="BJ920" s="40"/>
      <c r="BK920" s="40"/>
      <c r="BL920" s="40"/>
      <c r="BM920" s="40"/>
      <c r="BN920" s="40"/>
      <c r="BO920" s="40"/>
      <c r="BP920" s="40"/>
      <c r="BQ920" s="40"/>
      <c r="BR920" s="40"/>
      <c r="BS920" s="40"/>
      <c r="BT920" s="40"/>
      <c r="BU920" s="40"/>
      <c r="BV920" s="40"/>
      <c r="BW920" s="40"/>
      <c r="BX920" s="40"/>
      <c r="BY920" s="40"/>
      <c r="BZ920" s="40"/>
      <c r="CA920" s="40"/>
      <c r="CB920" s="40"/>
      <c r="CC920" s="40"/>
      <c r="CD920" s="40"/>
      <c r="CE920" s="40"/>
      <c r="CF920" s="40"/>
      <c r="CG920" s="28"/>
      <c r="CH920" s="28"/>
      <c r="CI920" s="41"/>
      <c r="CJ920" s="27"/>
      <c r="CK920" s="27"/>
      <c r="CL920" s="27"/>
      <c r="CM920" s="27"/>
      <c r="CN920" s="27"/>
      <c r="CO920" s="27"/>
      <c r="CP920" s="27"/>
      <c r="CQ920" s="27"/>
      <c r="CR920" s="27"/>
      <c r="CS920" s="27"/>
      <c r="CT920" s="27"/>
      <c r="CU920" s="27"/>
      <c r="CV920" s="27"/>
      <c r="CW920" s="27"/>
      <c r="CX920" s="27"/>
      <c r="CY920" s="27"/>
      <c r="CZ920" s="68"/>
      <c r="DF920" s="42"/>
      <c r="DW920" s="7"/>
      <c r="ED920" s="10">
        <f t="shared" ca="1" si="441"/>
        <v>26</v>
      </c>
    </row>
    <row r="921" spans="1:134" x14ac:dyDescent="0.2">
      <c r="A921" s="79"/>
      <c r="B921" s="28"/>
      <c r="C921" s="41"/>
      <c r="D921" s="40"/>
      <c r="E921" s="41"/>
      <c r="F921" s="40"/>
      <c r="M921" s="151"/>
      <c r="N921" s="151"/>
      <c r="P921" s="153"/>
      <c r="Q921" s="159"/>
      <c r="R921" s="151"/>
      <c r="S921" s="151"/>
      <c r="T921" s="28"/>
      <c r="U921" s="137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40"/>
      <c r="AH921" s="40"/>
      <c r="AI921" s="40"/>
      <c r="AJ921" s="40"/>
      <c r="AK921" s="40"/>
      <c r="AL921" s="40"/>
      <c r="AM921" s="40"/>
      <c r="AN921" s="40"/>
      <c r="AO921" s="40"/>
      <c r="AP921" s="40"/>
      <c r="AQ921" s="40"/>
      <c r="AR921" s="40"/>
      <c r="AS921" s="40"/>
      <c r="AT921" s="40"/>
      <c r="AU921" s="40"/>
      <c r="AV921" s="40"/>
      <c r="AW921" s="40"/>
      <c r="AX921" s="40"/>
      <c r="AY921" s="40"/>
      <c r="AZ921" s="40"/>
      <c r="BA921" s="28"/>
      <c r="BB921" s="28"/>
      <c r="BC921" s="40"/>
      <c r="BD921" s="40"/>
      <c r="BE921" s="40"/>
      <c r="BF921" s="40"/>
      <c r="BG921" s="40"/>
      <c r="BH921" s="40"/>
      <c r="BI921" s="41"/>
      <c r="BJ921" s="41"/>
      <c r="BK921" s="41"/>
      <c r="BL921" s="41"/>
      <c r="BM921" s="41"/>
      <c r="BN921" s="41"/>
      <c r="BO921" s="41"/>
      <c r="BP921" s="41"/>
      <c r="BQ921" s="41"/>
      <c r="BR921" s="40"/>
      <c r="BS921" s="40"/>
      <c r="BT921" s="40"/>
      <c r="BU921" s="41"/>
      <c r="BV921" s="41"/>
      <c r="BW921" s="41"/>
      <c r="BX921" s="41"/>
      <c r="BY921" s="41"/>
      <c r="BZ921" s="41"/>
      <c r="CA921" s="41"/>
      <c r="CB921" s="41"/>
      <c r="CC921" s="41"/>
      <c r="CD921" s="41"/>
      <c r="CE921" s="41"/>
      <c r="CF921" s="41"/>
      <c r="CG921" s="28"/>
      <c r="CH921" s="28"/>
      <c r="CI921" s="41"/>
      <c r="CJ921" s="27"/>
      <c r="CK921" s="27"/>
      <c r="CL921" s="27"/>
      <c r="CM921" s="27"/>
      <c r="CN921" s="27"/>
      <c r="CO921" s="27"/>
      <c r="CP921" s="27"/>
      <c r="CQ921" s="27"/>
      <c r="CR921" s="27"/>
      <c r="CS921" s="27"/>
      <c r="CT921" s="27"/>
      <c r="CU921" s="27"/>
      <c r="CV921" s="27"/>
      <c r="CW921" s="27"/>
      <c r="CX921" s="27"/>
      <c r="CY921" s="27"/>
      <c r="CZ921" s="68"/>
      <c r="DF921" s="42"/>
      <c r="DW921" s="7"/>
      <c r="ED921" s="10">
        <f t="shared" ca="1" si="441"/>
        <v>29</v>
      </c>
    </row>
    <row r="922" spans="1:134" x14ac:dyDescent="0.2">
      <c r="A922" s="79"/>
      <c r="B922" s="28"/>
      <c r="C922" s="41"/>
      <c r="D922" s="40"/>
      <c r="E922" s="41"/>
      <c r="F922" s="40"/>
      <c r="M922" s="151"/>
      <c r="N922" s="151"/>
      <c r="P922" s="153"/>
      <c r="Q922" s="159"/>
      <c r="R922" s="151"/>
      <c r="S922" s="151"/>
      <c r="T922" s="28"/>
      <c r="U922" s="137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40"/>
      <c r="AH922" s="40"/>
      <c r="AI922" s="40"/>
      <c r="AJ922" s="40"/>
      <c r="AK922" s="40"/>
      <c r="AL922" s="40"/>
      <c r="AM922" s="40"/>
      <c r="AN922" s="40"/>
      <c r="AO922" s="40"/>
      <c r="AP922" s="40"/>
      <c r="AQ922" s="40"/>
      <c r="AR922" s="40"/>
      <c r="AS922" s="40"/>
      <c r="AT922" s="40"/>
      <c r="AU922" s="40"/>
      <c r="AV922" s="40"/>
      <c r="AW922" s="40"/>
      <c r="AX922" s="40"/>
      <c r="AY922" s="40"/>
      <c r="AZ922" s="40"/>
      <c r="BA922" s="28"/>
      <c r="BB922" s="28"/>
      <c r="BC922" s="40"/>
      <c r="BD922" s="40"/>
      <c r="BE922" s="40"/>
      <c r="BF922" s="40"/>
      <c r="BG922" s="40"/>
      <c r="BH922" s="40"/>
      <c r="BI922" s="41"/>
      <c r="BJ922" s="41"/>
      <c r="BK922" s="41"/>
      <c r="BL922" s="41"/>
      <c r="BM922" s="41"/>
      <c r="BN922" s="41"/>
      <c r="BO922" s="41"/>
      <c r="BP922" s="41"/>
      <c r="BQ922" s="41"/>
      <c r="BR922" s="40"/>
      <c r="BS922" s="40"/>
      <c r="BT922" s="40"/>
      <c r="BU922" s="41"/>
      <c r="BV922" s="41"/>
      <c r="BW922" s="41"/>
      <c r="BX922" s="41"/>
      <c r="BY922" s="41"/>
      <c r="BZ922" s="41"/>
      <c r="CA922" s="41"/>
      <c r="CB922" s="41"/>
      <c r="CC922" s="41"/>
      <c r="CD922" s="41"/>
      <c r="CE922" s="41"/>
      <c r="CF922" s="41"/>
      <c r="CG922" s="28"/>
      <c r="CH922" s="28"/>
      <c r="CI922" s="41"/>
      <c r="CJ922" s="27"/>
      <c r="CK922" s="27"/>
      <c r="CL922" s="27"/>
      <c r="CM922" s="27"/>
      <c r="CN922" s="27"/>
      <c r="CO922" s="27"/>
      <c r="CP922" s="27"/>
      <c r="CQ922" s="27"/>
      <c r="CR922" s="27"/>
      <c r="CS922" s="27"/>
      <c r="CT922" s="27"/>
      <c r="CU922" s="27"/>
      <c r="CV922" s="27"/>
      <c r="CW922" s="27"/>
      <c r="CX922" s="27"/>
      <c r="CY922" s="27"/>
      <c r="CZ922" s="68"/>
      <c r="DF922" s="42"/>
      <c r="DW922" s="7"/>
      <c r="ED922" s="10">
        <f t="shared" ca="1" si="441"/>
        <v>17</v>
      </c>
    </row>
    <row r="923" spans="1:134" x14ac:dyDescent="0.2">
      <c r="A923" s="79"/>
      <c r="B923" s="28"/>
      <c r="C923" s="41"/>
      <c r="D923" s="40"/>
      <c r="E923" s="41"/>
      <c r="F923" s="40"/>
      <c r="M923" s="151"/>
      <c r="N923" s="151"/>
      <c r="P923" s="153"/>
      <c r="Q923" s="159"/>
      <c r="R923" s="151"/>
      <c r="S923" s="151"/>
      <c r="T923" s="28"/>
      <c r="U923" s="137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40"/>
      <c r="AH923" s="40"/>
      <c r="AI923" s="40"/>
      <c r="AJ923" s="40"/>
      <c r="AK923" s="40"/>
      <c r="AL923" s="40"/>
      <c r="AM923" s="40"/>
      <c r="AN923" s="40"/>
      <c r="AO923" s="40"/>
      <c r="AP923" s="40"/>
      <c r="AQ923" s="40"/>
      <c r="AR923" s="40"/>
      <c r="AS923" s="40"/>
      <c r="AT923" s="40"/>
      <c r="AU923" s="40"/>
      <c r="AV923" s="40"/>
      <c r="AW923" s="40"/>
      <c r="AX923" s="40"/>
      <c r="AY923" s="40"/>
      <c r="AZ923" s="40"/>
      <c r="BA923" s="28"/>
      <c r="BB923" s="28"/>
      <c r="BC923" s="40"/>
      <c r="BD923" s="40"/>
      <c r="BE923" s="40"/>
      <c r="BF923" s="40"/>
      <c r="BG923" s="40"/>
      <c r="BH923" s="40"/>
      <c r="BI923" s="41"/>
      <c r="BJ923" s="41"/>
      <c r="BK923" s="41"/>
      <c r="BL923" s="41"/>
      <c r="BM923" s="41"/>
      <c r="BN923" s="41"/>
      <c r="BO923" s="41"/>
      <c r="BP923" s="41"/>
      <c r="BQ923" s="41"/>
      <c r="BR923" s="40"/>
      <c r="BS923" s="40"/>
      <c r="BT923" s="40"/>
      <c r="BU923" s="41"/>
      <c r="BV923" s="41"/>
      <c r="BW923" s="41"/>
      <c r="BX923" s="41"/>
      <c r="BY923" s="41"/>
      <c r="BZ923" s="41"/>
      <c r="CA923" s="41"/>
      <c r="CB923" s="41"/>
      <c r="CC923" s="41"/>
      <c r="CD923" s="41"/>
      <c r="CE923" s="41"/>
      <c r="CF923" s="41"/>
      <c r="CG923" s="28"/>
      <c r="CH923" s="28"/>
      <c r="CI923" s="41"/>
      <c r="CJ923" s="27"/>
      <c r="CK923" s="27"/>
      <c r="CL923" s="27"/>
      <c r="CM923" s="27"/>
      <c r="CN923" s="27"/>
      <c r="CO923" s="27"/>
      <c r="CP923" s="27"/>
      <c r="CQ923" s="27"/>
      <c r="CR923" s="27"/>
      <c r="CS923" s="27"/>
      <c r="CT923" s="27"/>
      <c r="CU923" s="27"/>
      <c r="CV923" s="27"/>
      <c r="CW923" s="27"/>
      <c r="CX923" s="27"/>
      <c r="CY923" s="27"/>
      <c r="CZ923" s="68"/>
      <c r="DF923" s="42"/>
      <c r="DW923" s="7"/>
      <c r="ED923" s="10">
        <f t="shared" ca="1" si="441"/>
        <v>9</v>
      </c>
    </row>
    <row r="924" spans="1:134" x14ac:dyDescent="0.2">
      <c r="A924" s="79"/>
      <c r="B924" s="28"/>
      <c r="C924" s="41"/>
      <c r="D924" s="40"/>
      <c r="E924" s="41"/>
      <c r="F924" s="40"/>
      <c r="M924" s="151"/>
      <c r="N924" s="151"/>
      <c r="P924" s="153"/>
      <c r="Q924" s="159"/>
      <c r="R924" s="151"/>
      <c r="S924" s="151"/>
      <c r="T924" s="28"/>
      <c r="U924" s="137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40"/>
      <c r="AH924" s="40"/>
      <c r="AI924" s="40"/>
      <c r="AJ924" s="40"/>
      <c r="AK924" s="40"/>
      <c r="AL924" s="40"/>
      <c r="AM924" s="40"/>
      <c r="AN924" s="40"/>
      <c r="AO924" s="40"/>
      <c r="AP924" s="40"/>
      <c r="AQ924" s="40"/>
      <c r="AR924" s="40"/>
      <c r="AS924" s="40"/>
      <c r="AT924" s="40"/>
      <c r="AU924" s="40"/>
      <c r="AV924" s="40"/>
      <c r="AW924" s="40"/>
      <c r="AX924" s="40"/>
      <c r="AY924" s="40"/>
      <c r="AZ924" s="40"/>
      <c r="BA924" s="28"/>
      <c r="BB924" s="28"/>
      <c r="BC924" s="40"/>
      <c r="BD924" s="40"/>
      <c r="BE924" s="40"/>
      <c r="BF924" s="40"/>
      <c r="BG924" s="40"/>
      <c r="BH924" s="40"/>
      <c r="BI924" s="41"/>
      <c r="BJ924" s="41"/>
      <c r="BK924" s="41"/>
      <c r="BL924" s="41"/>
      <c r="BM924" s="41"/>
      <c r="BN924" s="41"/>
      <c r="BO924" s="41"/>
      <c r="BP924" s="41"/>
      <c r="BQ924" s="41"/>
      <c r="BR924" s="40"/>
      <c r="BS924" s="40"/>
      <c r="BT924" s="40"/>
      <c r="BU924" s="41"/>
      <c r="BV924" s="41"/>
      <c r="BW924" s="41"/>
      <c r="BX924" s="41"/>
      <c r="BY924" s="41"/>
      <c r="BZ924" s="41"/>
      <c r="CA924" s="41"/>
      <c r="CB924" s="41"/>
      <c r="CC924" s="41"/>
      <c r="CD924" s="41"/>
      <c r="CE924" s="41"/>
      <c r="CF924" s="41"/>
      <c r="CG924" s="28"/>
      <c r="CH924" s="28"/>
      <c r="CI924" s="41"/>
      <c r="CJ924" s="27"/>
      <c r="CK924" s="27"/>
      <c r="CL924" s="27"/>
      <c r="CM924" s="27"/>
      <c r="CN924" s="27"/>
      <c r="CO924" s="27"/>
      <c r="CP924" s="27"/>
      <c r="CQ924" s="27"/>
      <c r="CR924" s="27"/>
      <c r="CS924" s="27"/>
      <c r="CT924" s="27"/>
      <c r="CU924" s="27"/>
      <c r="CV924" s="27"/>
      <c r="CW924" s="27"/>
      <c r="CX924" s="27"/>
      <c r="CY924" s="27"/>
      <c r="CZ924" s="68"/>
      <c r="DF924" s="42"/>
      <c r="DW924" s="7"/>
      <c r="ED924" s="10">
        <f t="shared" ca="1" si="441"/>
        <v>9</v>
      </c>
    </row>
    <row r="925" spans="1:134" x14ac:dyDescent="0.2">
      <c r="A925" s="79"/>
      <c r="B925" s="28"/>
      <c r="C925" s="41"/>
      <c r="D925" s="40"/>
      <c r="E925" s="41"/>
      <c r="F925" s="40"/>
      <c r="M925" s="151"/>
      <c r="N925" s="151"/>
      <c r="P925" s="153"/>
      <c r="Q925" s="159"/>
      <c r="R925" s="151"/>
      <c r="S925" s="151"/>
      <c r="T925" s="28"/>
      <c r="U925" s="137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40"/>
      <c r="AH925" s="40"/>
      <c r="AI925" s="40"/>
      <c r="AJ925" s="40"/>
      <c r="AK925" s="40"/>
      <c r="AL925" s="40"/>
      <c r="AM925" s="40"/>
      <c r="AN925" s="40"/>
      <c r="AO925" s="40"/>
      <c r="AP925" s="40"/>
      <c r="AQ925" s="40"/>
      <c r="AR925" s="40"/>
      <c r="AS925" s="40"/>
      <c r="AT925" s="40"/>
      <c r="AU925" s="40"/>
      <c r="AV925" s="40"/>
      <c r="AW925" s="40"/>
      <c r="AX925" s="40"/>
      <c r="AY925" s="40"/>
      <c r="AZ925" s="40"/>
      <c r="BA925" s="28"/>
      <c r="BB925" s="28"/>
      <c r="BC925" s="40"/>
      <c r="BD925" s="40"/>
      <c r="BE925" s="40"/>
      <c r="BF925" s="40"/>
      <c r="BG925" s="40"/>
      <c r="BH925" s="40"/>
      <c r="BI925" s="41"/>
      <c r="BJ925" s="41"/>
      <c r="BK925" s="41"/>
      <c r="BL925" s="41"/>
      <c r="BM925" s="41"/>
      <c r="BN925" s="41"/>
      <c r="BO925" s="41"/>
      <c r="BP925" s="41"/>
      <c r="BQ925" s="41"/>
      <c r="BR925" s="40"/>
      <c r="BS925" s="40"/>
      <c r="BT925" s="40"/>
      <c r="BU925" s="41"/>
      <c r="BV925" s="41"/>
      <c r="BW925" s="41"/>
      <c r="BX925" s="41"/>
      <c r="BY925" s="41"/>
      <c r="BZ925" s="41"/>
      <c r="CA925" s="41"/>
      <c r="CB925" s="41"/>
      <c r="CC925" s="41"/>
      <c r="CD925" s="41"/>
      <c r="CE925" s="41"/>
      <c r="CF925" s="41"/>
      <c r="CG925" s="28"/>
      <c r="CH925" s="28"/>
      <c r="CI925" s="41"/>
      <c r="CJ925" s="27"/>
      <c r="CK925" s="27"/>
      <c r="CL925" s="27"/>
      <c r="CM925" s="27"/>
      <c r="CN925" s="27"/>
      <c r="CO925" s="27"/>
      <c r="CP925" s="27"/>
      <c r="CQ925" s="27"/>
      <c r="CR925" s="27"/>
      <c r="CS925" s="27"/>
      <c r="CT925" s="27"/>
      <c r="CU925" s="27"/>
      <c r="CV925" s="27"/>
      <c r="CW925" s="27"/>
      <c r="CX925" s="27"/>
      <c r="CY925" s="27"/>
      <c r="CZ925" s="68"/>
      <c r="DF925" s="42"/>
      <c r="DW925" s="7"/>
      <c r="ED925" s="10">
        <f t="shared" ca="1" si="441"/>
        <v>1</v>
      </c>
    </row>
    <row r="926" spans="1:134" x14ac:dyDescent="0.2">
      <c r="A926" s="79"/>
      <c r="B926" s="28"/>
      <c r="C926" s="41"/>
      <c r="D926" s="40"/>
      <c r="E926" s="41"/>
      <c r="F926" s="40"/>
      <c r="M926" s="151"/>
      <c r="N926" s="151"/>
      <c r="P926" s="153"/>
      <c r="Q926" s="159"/>
      <c r="R926" s="151"/>
      <c r="S926" s="151"/>
      <c r="T926" s="28"/>
      <c r="U926" s="137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40"/>
      <c r="AH926" s="40"/>
      <c r="AI926" s="40"/>
      <c r="AJ926" s="40"/>
      <c r="AK926" s="40"/>
      <c r="AL926" s="40"/>
      <c r="AM926" s="40"/>
      <c r="AN926" s="40"/>
      <c r="AO926" s="40"/>
      <c r="AP926" s="40"/>
      <c r="AQ926" s="40"/>
      <c r="AR926" s="40"/>
      <c r="AS926" s="40"/>
      <c r="AT926" s="40"/>
      <c r="AU926" s="40"/>
      <c r="AV926" s="40"/>
      <c r="AW926" s="40"/>
      <c r="AX926" s="40"/>
      <c r="AY926" s="40"/>
      <c r="AZ926" s="40"/>
      <c r="BA926" s="28"/>
      <c r="BB926" s="28"/>
      <c r="BC926" s="40"/>
      <c r="BD926" s="40"/>
      <c r="BE926" s="40"/>
      <c r="BF926" s="40"/>
      <c r="BG926" s="40"/>
      <c r="BH926" s="40"/>
      <c r="BI926" s="40"/>
      <c r="BJ926" s="40"/>
      <c r="BK926" s="40"/>
      <c r="BL926" s="40"/>
      <c r="BM926" s="40"/>
      <c r="BN926" s="40"/>
      <c r="BO926" s="40"/>
      <c r="BP926" s="40"/>
      <c r="BQ926" s="40"/>
      <c r="BR926" s="40"/>
      <c r="BS926" s="40"/>
      <c r="BT926" s="40"/>
      <c r="BU926" s="40"/>
      <c r="BV926" s="40"/>
      <c r="BW926" s="40"/>
      <c r="BX926" s="40"/>
      <c r="BY926" s="40"/>
      <c r="BZ926" s="40"/>
      <c r="CA926" s="40"/>
      <c r="CB926" s="40"/>
      <c r="CC926" s="40"/>
      <c r="CD926" s="40"/>
      <c r="CE926" s="40"/>
      <c r="CF926" s="40"/>
      <c r="CG926" s="28"/>
      <c r="CH926" s="28"/>
      <c r="CI926" s="41"/>
      <c r="CJ926" s="27"/>
      <c r="CK926" s="27"/>
      <c r="CL926" s="27"/>
      <c r="CM926" s="27"/>
      <c r="CN926" s="27"/>
      <c r="CO926" s="27"/>
      <c r="CP926" s="27"/>
      <c r="CQ926" s="27"/>
      <c r="CR926" s="27"/>
      <c r="CS926" s="27"/>
      <c r="CT926" s="27"/>
      <c r="CU926" s="27"/>
      <c r="CV926" s="27"/>
      <c r="CW926" s="27"/>
      <c r="CX926" s="27"/>
      <c r="CY926" s="27"/>
      <c r="CZ926" s="68"/>
      <c r="DF926" s="42"/>
      <c r="DW926" s="7"/>
      <c r="ED926" s="10">
        <f t="shared" ca="1" si="441"/>
        <v>14</v>
      </c>
    </row>
    <row r="927" spans="1:134" x14ac:dyDescent="0.2">
      <c r="A927" s="79"/>
      <c r="B927" s="28"/>
      <c r="C927" s="41"/>
      <c r="D927" s="40"/>
      <c r="E927" s="41"/>
      <c r="F927" s="40"/>
      <c r="M927" s="151"/>
      <c r="N927" s="151"/>
      <c r="P927" s="153"/>
      <c r="Q927" s="159"/>
      <c r="R927" s="151"/>
      <c r="S927" s="151"/>
      <c r="T927" s="28"/>
      <c r="U927" s="137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40"/>
      <c r="AH927" s="40"/>
      <c r="AI927" s="40"/>
      <c r="AJ927" s="40"/>
      <c r="AK927" s="40"/>
      <c r="AL927" s="40"/>
      <c r="AM927" s="40"/>
      <c r="AN927" s="40"/>
      <c r="AO927" s="40"/>
      <c r="AP927" s="40"/>
      <c r="AQ927" s="40"/>
      <c r="AR927" s="40"/>
      <c r="AS927" s="40"/>
      <c r="AT927" s="40"/>
      <c r="AU927" s="40"/>
      <c r="AV927" s="40"/>
      <c r="AW927" s="40"/>
      <c r="AX927" s="40"/>
      <c r="AY927" s="40"/>
      <c r="AZ927" s="40"/>
      <c r="BA927" s="28"/>
      <c r="BB927" s="28"/>
      <c r="BC927" s="40"/>
      <c r="BD927" s="40"/>
      <c r="BE927" s="40"/>
      <c r="BF927" s="40"/>
      <c r="BG927" s="40"/>
      <c r="BH927" s="40"/>
      <c r="BI927" s="40"/>
      <c r="BJ927" s="40"/>
      <c r="BK927" s="40"/>
      <c r="BL927" s="40"/>
      <c r="BM927" s="40"/>
      <c r="BN927" s="40"/>
      <c r="BO927" s="40"/>
      <c r="BP927" s="40"/>
      <c r="BQ927" s="40"/>
      <c r="BR927" s="40"/>
      <c r="BS927" s="40"/>
      <c r="BT927" s="40"/>
      <c r="BU927" s="40"/>
      <c r="BV927" s="40"/>
      <c r="BW927" s="40"/>
      <c r="BX927" s="40"/>
      <c r="BY927" s="40"/>
      <c r="BZ927" s="40"/>
      <c r="CA927" s="40"/>
      <c r="CB927" s="40"/>
      <c r="CC927" s="40"/>
      <c r="CD927" s="40"/>
      <c r="CE927" s="40"/>
      <c r="CF927" s="40"/>
      <c r="CG927" s="28"/>
      <c r="CH927" s="28"/>
      <c r="CI927" s="41"/>
      <c r="CJ927" s="27"/>
      <c r="CK927" s="27"/>
      <c r="CL927" s="27"/>
      <c r="CM927" s="27"/>
      <c r="CN927" s="27"/>
      <c r="CO927" s="27"/>
      <c r="CP927" s="27"/>
      <c r="CQ927" s="27"/>
      <c r="CR927" s="27"/>
      <c r="CS927" s="27"/>
      <c r="CT927" s="27"/>
      <c r="CU927" s="27"/>
      <c r="CV927" s="27"/>
      <c r="CW927" s="27"/>
      <c r="CX927" s="27"/>
      <c r="CY927" s="27"/>
      <c r="CZ927" s="68"/>
      <c r="DF927" s="42"/>
      <c r="DW927" s="7"/>
      <c r="ED927" s="10">
        <f t="shared" ca="1" si="441"/>
        <v>24</v>
      </c>
    </row>
    <row r="928" spans="1:134" x14ac:dyDescent="0.2">
      <c r="A928" s="79"/>
      <c r="B928" s="28"/>
      <c r="C928" s="41"/>
      <c r="D928" s="40"/>
      <c r="E928" s="41"/>
      <c r="F928" s="40"/>
      <c r="M928" s="151"/>
      <c r="N928" s="151"/>
      <c r="P928" s="153"/>
      <c r="Q928" s="159"/>
      <c r="R928" s="151"/>
      <c r="S928" s="151"/>
      <c r="T928" s="28"/>
      <c r="U928" s="137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40"/>
      <c r="AH928" s="40"/>
      <c r="AI928" s="40"/>
      <c r="AJ928" s="40"/>
      <c r="AK928" s="40"/>
      <c r="AL928" s="40"/>
      <c r="AM928" s="40"/>
      <c r="AN928" s="40"/>
      <c r="AO928" s="40"/>
      <c r="AP928" s="40"/>
      <c r="AQ928" s="40"/>
      <c r="AR928" s="40"/>
      <c r="AS928" s="40"/>
      <c r="AT928" s="40"/>
      <c r="AU928" s="40"/>
      <c r="AV928" s="40"/>
      <c r="AW928" s="40"/>
      <c r="AX928" s="40"/>
      <c r="AY928" s="40"/>
      <c r="AZ928" s="40"/>
      <c r="BA928" s="28"/>
      <c r="BB928" s="28"/>
      <c r="BC928" s="40"/>
      <c r="BD928" s="40"/>
      <c r="BE928" s="40"/>
      <c r="BF928" s="40"/>
      <c r="BG928" s="40"/>
      <c r="BH928" s="40"/>
      <c r="BI928" s="40"/>
      <c r="BJ928" s="40"/>
      <c r="BK928" s="40"/>
      <c r="BL928" s="40"/>
      <c r="BM928" s="40"/>
      <c r="BN928" s="40"/>
      <c r="BO928" s="40"/>
      <c r="BP928" s="40"/>
      <c r="BQ928" s="40"/>
      <c r="BR928" s="40"/>
      <c r="BS928" s="40"/>
      <c r="BT928" s="40"/>
      <c r="BU928" s="40"/>
      <c r="BV928" s="40"/>
      <c r="BW928" s="40"/>
      <c r="BX928" s="40"/>
      <c r="BY928" s="40"/>
      <c r="BZ928" s="40"/>
      <c r="CA928" s="40"/>
      <c r="CB928" s="40"/>
      <c r="CC928" s="40"/>
      <c r="CD928" s="40"/>
      <c r="CE928" s="40"/>
      <c r="CF928" s="40"/>
      <c r="CG928" s="28"/>
      <c r="CH928" s="28"/>
      <c r="CI928" s="41"/>
      <c r="CJ928" s="27"/>
      <c r="CK928" s="27"/>
      <c r="CL928" s="27"/>
      <c r="CM928" s="27"/>
      <c r="CN928" s="27"/>
      <c r="CO928" s="27"/>
      <c r="CP928" s="27"/>
      <c r="CQ928" s="27"/>
      <c r="CR928" s="27"/>
      <c r="CS928" s="27"/>
      <c r="CT928" s="27"/>
      <c r="CU928" s="27"/>
      <c r="CV928" s="27"/>
      <c r="CW928" s="27"/>
      <c r="CX928" s="27"/>
      <c r="CY928" s="27"/>
      <c r="CZ928" s="68"/>
      <c r="DF928" s="42"/>
      <c r="DW928" s="7"/>
      <c r="ED928" s="10">
        <f t="shared" ca="1" si="441"/>
        <v>5</v>
      </c>
    </row>
    <row r="929" spans="1:134" x14ac:dyDescent="0.2">
      <c r="A929" s="79"/>
      <c r="B929" s="28"/>
      <c r="C929" s="41"/>
      <c r="D929" s="40"/>
      <c r="E929" s="41"/>
      <c r="F929" s="40"/>
      <c r="M929" s="151"/>
      <c r="N929" s="151"/>
      <c r="P929" s="153"/>
      <c r="Q929" s="159"/>
      <c r="R929" s="151"/>
      <c r="S929" s="151"/>
      <c r="T929" s="28"/>
      <c r="U929" s="137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40"/>
      <c r="AH929" s="40"/>
      <c r="AI929" s="40"/>
      <c r="AJ929" s="40"/>
      <c r="AK929" s="40"/>
      <c r="AL929" s="40"/>
      <c r="AM929" s="40"/>
      <c r="AN929" s="40"/>
      <c r="AO929" s="40"/>
      <c r="AP929" s="40"/>
      <c r="AQ929" s="40"/>
      <c r="AR929" s="40"/>
      <c r="AS929" s="40"/>
      <c r="AT929" s="40"/>
      <c r="AU929" s="40"/>
      <c r="AV929" s="40"/>
      <c r="AW929" s="40"/>
      <c r="AX929" s="40"/>
      <c r="AY929" s="40"/>
      <c r="AZ929" s="40"/>
      <c r="BA929" s="28"/>
      <c r="BB929" s="28"/>
      <c r="BC929" s="40"/>
      <c r="BD929" s="40"/>
      <c r="BE929" s="40"/>
      <c r="BF929" s="40"/>
      <c r="BG929" s="40"/>
      <c r="BH929" s="40"/>
      <c r="BI929" s="40"/>
      <c r="BJ929" s="40"/>
      <c r="BK929" s="40"/>
      <c r="BL929" s="40"/>
      <c r="BM929" s="40"/>
      <c r="BN929" s="40"/>
      <c r="BO929" s="40"/>
      <c r="BP929" s="40"/>
      <c r="BQ929" s="40"/>
      <c r="BR929" s="40"/>
      <c r="BS929" s="40"/>
      <c r="BT929" s="40"/>
      <c r="BU929" s="40"/>
      <c r="BV929" s="40"/>
      <c r="BW929" s="40"/>
      <c r="BX929" s="40"/>
      <c r="BY929" s="40"/>
      <c r="BZ929" s="40"/>
      <c r="CA929" s="40"/>
      <c r="CB929" s="40"/>
      <c r="CC929" s="40"/>
      <c r="CD929" s="40"/>
      <c r="CE929" s="40"/>
      <c r="CF929" s="40"/>
      <c r="CG929" s="28"/>
      <c r="CH929" s="28"/>
      <c r="CI929" s="41"/>
      <c r="CJ929" s="27"/>
      <c r="CK929" s="27"/>
      <c r="CL929" s="27"/>
      <c r="CM929" s="27"/>
      <c r="CN929" s="27"/>
      <c r="CO929" s="27"/>
      <c r="CP929" s="27"/>
      <c r="CQ929" s="27"/>
      <c r="CR929" s="27"/>
      <c r="CS929" s="27"/>
      <c r="CT929" s="27"/>
      <c r="CU929" s="27"/>
      <c r="CV929" s="27"/>
      <c r="CW929" s="27"/>
      <c r="CX929" s="27"/>
      <c r="CY929" s="27"/>
      <c r="CZ929" s="68"/>
      <c r="DF929" s="42"/>
      <c r="DW929" s="7"/>
      <c r="ED929" s="10">
        <f t="shared" ca="1" si="441"/>
        <v>16</v>
      </c>
    </row>
    <row r="930" spans="1:134" x14ac:dyDescent="0.2">
      <c r="A930" s="79"/>
      <c r="B930" s="28"/>
      <c r="C930" s="41"/>
      <c r="D930" s="40"/>
      <c r="E930" s="41"/>
      <c r="F930" s="40"/>
      <c r="M930" s="151"/>
      <c r="N930" s="151"/>
      <c r="P930" s="153"/>
      <c r="Q930" s="159"/>
      <c r="R930" s="151"/>
      <c r="S930" s="151"/>
      <c r="T930" s="28"/>
      <c r="U930" s="137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40"/>
      <c r="AH930" s="40"/>
      <c r="AI930" s="40"/>
      <c r="AJ930" s="40"/>
      <c r="AK930" s="40"/>
      <c r="AL930" s="40"/>
      <c r="AM930" s="40"/>
      <c r="AN930" s="40"/>
      <c r="AO930" s="40"/>
      <c r="AP930" s="40"/>
      <c r="AQ930" s="40"/>
      <c r="AR930" s="40"/>
      <c r="AS930" s="40"/>
      <c r="AT930" s="40"/>
      <c r="AU930" s="40"/>
      <c r="AV930" s="40"/>
      <c r="AW930" s="40"/>
      <c r="AX930" s="40"/>
      <c r="AY930" s="40"/>
      <c r="AZ930" s="40"/>
      <c r="BA930" s="28"/>
      <c r="BB930" s="28"/>
      <c r="BC930" s="40"/>
      <c r="BD930" s="40"/>
      <c r="BE930" s="40"/>
      <c r="BF930" s="40"/>
      <c r="BG930" s="40"/>
      <c r="BH930" s="40"/>
      <c r="BI930" s="40"/>
      <c r="BJ930" s="40"/>
      <c r="BK930" s="40"/>
      <c r="BL930" s="40"/>
      <c r="BM930" s="40"/>
      <c r="BN930" s="40"/>
      <c r="BO930" s="40"/>
      <c r="BP930" s="40"/>
      <c r="BQ930" s="40"/>
      <c r="BR930" s="40"/>
      <c r="BS930" s="40"/>
      <c r="BT930" s="40"/>
      <c r="BU930" s="40"/>
      <c r="BV930" s="40"/>
      <c r="BW930" s="40"/>
      <c r="BX930" s="40"/>
      <c r="BY930" s="40"/>
      <c r="BZ930" s="40"/>
      <c r="CA930" s="40"/>
      <c r="CB930" s="40"/>
      <c r="CC930" s="40"/>
      <c r="CD930" s="40"/>
      <c r="CE930" s="40"/>
      <c r="CF930" s="40"/>
      <c r="CG930" s="28"/>
      <c r="CH930" s="28"/>
      <c r="CI930" s="41"/>
      <c r="CJ930" s="27"/>
      <c r="CK930" s="27"/>
      <c r="CL930" s="27"/>
      <c r="CM930" s="27"/>
      <c r="CN930" s="27"/>
      <c r="CO930" s="27"/>
      <c r="CP930" s="27"/>
      <c r="CQ930" s="27"/>
      <c r="CR930" s="27"/>
      <c r="CS930" s="27"/>
      <c r="CT930" s="27"/>
      <c r="CU930" s="27"/>
      <c r="CV930" s="27"/>
      <c r="CW930" s="27"/>
      <c r="CX930" s="27"/>
      <c r="CY930" s="27"/>
      <c r="CZ930" s="68"/>
      <c r="DF930" s="42"/>
      <c r="DW930" s="7"/>
      <c r="ED930" s="10">
        <f t="shared" ca="1" si="441"/>
        <v>7</v>
      </c>
    </row>
    <row r="931" spans="1:134" x14ac:dyDescent="0.2">
      <c r="A931" s="79"/>
      <c r="B931" s="28"/>
      <c r="C931" s="41"/>
      <c r="D931" s="40"/>
      <c r="E931" s="41"/>
      <c r="F931" s="40"/>
      <c r="M931" s="151"/>
      <c r="N931" s="151"/>
      <c r="P931" s="153"/>
      <c r="Q931" s="159"/>
      <c r="R931" s="151"/>
      <c r="S931" s="151"/>
      <c r="T931" s="28"/>
      <c r="U931" s="137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40"/>
      <c r="AH931" s="40"/>
      <c r="AI931" s="40"/>
      <c r="AJ931" s="40"/>
      <c r="AK931" s="40"/>
      <c r="AL931" s="40"/>
      <c r="AM931" s="40"/>
      <c r="AN931" s="40"/>
      <c r="AO931" s="40"/>
      <c r="AP931" s="40"/>
      <c r="AQ931" s="40"/>
      <c r="AR931" s="40"/>
      <c r="AS931" s="40"/>
      <c r="AT931" s="40"/>
      <c r="AU931" s="40"/>
      <c r="AV931" s="40"/>
      <c r="AW931" s="40"/>
      <c r="AX931" s="40"/>
      <c r="AY931" s="40"/>
      <c r="AZ931" s="40"/>
      <c r="BA931" s="28"/>
      <c r="BB931" s="28"/>
      <c r="BC931" s="40"/>
      <c r="BD931" s="40"/>
      <c r="BE931" s="40"/>
      <c r="BF931" s="40"/>
      <c r="BG931" s="40"/>
      <c r="BH931" s="40"/>
      <c r="BI931" s="40"/>
      <c r="BJ931" s="40"/>
      <c r="BK931" s="40"/>
      <c r="BL931" s="40"/>
      <c r="BM931" s="40"/>
      <c r="BN931" s="40"/>
      <c r="BO931" s="40"/>
      <c r="BP931" s="40"/>
      <c r="BQ931" s="40"/>
      <c r="BR931" s="40"/>
      <c r="BS931" s="40"/>
      <c r="BT931" s="40"/>
      <c r="BU931" s="40"/>
      <c r="BV931" s="40"/>
      <c r="BW931" s="40"/>
      <c r="BX931" s="40"/>
      <c r="BY931" s="40"/>
      <c r="BZ931" s="40"/>
      <c r="CA931" s="40"/>
      <c r="CB931" s="40"/>
      <c r="CC931" s="40"/>
      <c r="CD931" s="40"/>
      <c r="CE931" s="40"/>
      <c r="CF931" s="40"/>
      <c r="CG931" s="28"/>
      <c r="CH931" s="28"/>
      <c r="CI931" s="41"/>
      <c r="CJ931" s="27"/>
      <c r="CK931" s="27"/>
      <c r="CL931" s="27"/>
      <c r="CM931" s="27"/>
      <c r="CN931" s="27"/>
      <c r="CO931" s="27"/>
      <c r="CP931" s="27"/>
      <c r="CQ931" s="27"/>
      <c r="CR931" s="27"/>
      <c r="CS931" s="27"/>
      <c r="CT931" s="27"/>
      <c r="CU931" s="27"/>
      <c r="CV931" s="27"/>
      <c r="CW931" s="27"/>
      <c r="CX931" s="27"/>
      <c r="CY931" s="27"/>
      <c r="CZ931" s="68"/>
      <c r="DF931" s="42"/>
      <c r="DW931" s="7"/>
      <c r="ED931" s="10">
        <f t="shared" ca="1" si="441"/>
        <v>5</v>
      </c>
    </row>
    <row r="932" spans="1:134" x14ac:dyDescent="0.2">
      <c r="A932" s="79"/>
      <c r="B932" s="28"/>
      <c r="C932" s="41"/>
      <c r="D932" s="40"/>
      <c r="E932" s="41"/>
      <c r="F932" s="40"/>
      <c r="M932" s="151"/>
      <c r="N932" s="151"/>
      <c r="P932" s="153"/>
      <c r="Q932" s="159"/>
      <c r="R932" s="151"/>
      <c r="S932" s="151"/>
      <c r="T932" s="28"/>
      <c r="U932" s="137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40"/>
      <c r="AH932" s="40"/>
      <c r="AI932" s="40"/>
      <c r="AJ932" s="40"/>
      <c r="AK932" s="40"/>
      <c r="AL932" s="40"/>
      <c r="AM932" s="40"/>
      <c r="AN932" s="40"/>
      <c r="AO932" s="40"/>
      <c r="AP932" s="40"/>
      <c r="AQ932" s="40"/>
      <c r="AR932" s="40"/>
      <c r="AS932" s="40"/>
      <c r="AT932" s="40"/>
      <c r="AU932" s="40"/>
      <c r="AV932" s="40"/>
      <c r="AW932" s="40"/>
      <c r="AX932" s="40"/>
      <c r="AY932" s="40"/>
      <c r="AZ932" s="40"/>
      <c r="BA932" s="28"/>
      <c r="BB932" s="28"/>
      <c r="BC932" s="40"/>
      <c r="BD932" s="40"/>
      <c r="BE932" s="40"/>
      <c r="BF932" s="40"/>
      <c r="BG932" s="40"/>
      <c r="BH932" s="40"/>
      <c r="BI932" s="40"/>
      <c r="BJ932" s="40"/>
      <c r="BK932" s="40"/>
      <c r="BL932" s="40"/>
      <c r="BM932" s="40"/>
      <c r="BN932" s="40"/>
      <c r="BO932" s="40"/>
      <c r="BP932" s="40"/>
      <c r="BQ932" s="40"/>
      <c r="BR932" s="40"/>
      <c r="BS932" s="40"/>
      <c r="BT932" s="40"/>
      <c r="BU932" s="40"/>
      <c r="BV932" s="40"/>
      <c r="BW932" s="40"/>
      <c r="BX932" s="40"/>
      <c r="BY932" s="40"/>
      <c r="BZ932" s="40"/>
      <c r="CA932" s="40"/>
      <c r="CB932" s="40"/>
      <c r="CC932" s="40"/>
      <c r="CD932" s="40"/>
      <c r="CE932" s="40"/>
      <c r="CF932" s="40"/>
      <c r="CG932" s="28"/>
      <c r="CH932" s="28"/>
      <c r="CI932" s="41"/>
      <c r="CJ932" s="27"/>
      <c r="CK932" s="27"/>
      <c r="CL932" s="27"/>
      <c r="CM932" s="27"/>
      <c r="CN932" s="27"/>
      <c r="CO932" s="27"/>
      <c r="CP932" s="27"/>
      <c r="CQ932" s="27"/>
      <c r="CR932" s="27"/>
      <c r="CS932" s="27"/>
      <c r="CT932" s="27"/>
      <c r="CU932" s="27"/>
      <c r="CV932" s="27"/>
      <c r="CW932" s="27"/>
      <c r="CX932" s="27"/>
      <c r="CY932" s="27"/>
      <c r="CZ932" s="68"/>
      <c r="DF932" s="42"/>
      <c r="DW932" s="7"/>
      <c r="ED932" s="10">
        <f t="shared" ca="1" si="441"/>
        <v>35</v>
      </c>
    </row>
    <row r="933" spans="1:134" x14ac:dyDescent="0.2">
      <c r="A933" s="79"/>
      <c r="B933" s="28"/>
      <c r="C933" s="41"/>
      <c r="D933" s="40"/>
      <c r="E933" s="41"/>
      <c r="F933" s="40"/>
      <c r="M933" s="151"/>
      <c r="N933" s="151"/>
      <c r="P933" s="153"/>
      <c r="Q933" s="159"/>
      <c r="R933" s="151"/>
      <c r="S933" s="151"/>
      <c r="T933" s="28"/>
      <c r="U933" s="137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40"/>
      <c r="AH933" s="40"/>
      <c r="AI933" s="40"/>
      <c r="AJ933" s="40"/>
      <c r="AK933" s="40"/>
      <c r="AL933" s="40"/>
      <c r="AM933" s="40"/>
      <c r="AN933" s="40"/>
      <c r="AO933" s="40"/>
      <c r="AP933" s="40"/>
      <c r="AQ933" s="40"/>
      <c r="AR933" s="40"/>
      <c r="AS933" s="40"/>
      <c r="AT933" s="40"/>
      <c r="AU933" s="40"/>
      <c r="AV933" s="40"/>
      <c r="AW933" s="40"/>
      <c r="AX933" s="40"/>
      <c r="AY933" s="40"/>
      <c r="AZ933" s="40"/>
      <c r="BA933" s="28"/>
      <c r="BB933" s="28"/>
      <c r="BC933" s="40"/>
      <c r="BD933" s="40"/>
      <c r="BE933" s="40"/>
      <c r="BF933" s="40"/>
      <c r="BG933" s="40"/>
      <c r="BH933" s="40"/>
      <c r="BI933" s="40"/>
      <c r="BJ933" s="40"/>
      <c r="BK933" s="40"/>
      <c r="BL933" s="40"/>
      <c r="BM933" s="40"/>
      <c r="BN933" s="40"/>
      <c r="BO933" s="40"/>
      <c r="BP933" s="40"/>
      <c r="BQ933" s="40"/>
      <c r="BR933" s="40"/>
      <c r="BS933" s="40"/>
      <c r="BT933" s="40"/>
      <c r="BU933" s="40"/>
      <c r="BV933" s="40"/>
      <c r="BW933" s="40"/>
      <c r="BX933" s="40"/>
      <c r="BY933" s="40"/>
      <c r="BZ933" s="40"/>
      <c r="CA933" s="40"/>
      <c r="CB933" s="40"/>
      <c r="CC933" s="40"/>
      <c r="CD933" s="40"/>
      <c r="CE933" s="40"/>
      <c r="CF933" s="40"/>
      <c r="CG933" s="28"/>
      <c r="CH933" s="28"/>
      <c r="CI933" s="41"/>
      <c r="CJ933" s="27"/>
      <c r="CK933" s="27"/>
      <c r="CL933" s="27"/>
      <c r="CM933" s="27"/>
      <c r="CN933" s="27"/>
      <c r="CO933" s="27"/>
      <c r="CP933" s="27"/>
      <c r="CQ933" s="27"/>
      <c r="CR933" s="27"/>
      <c r="CS933" s="27"/>
      <c r="CT933" s="27"/>
      <c r="CU933" s="27"/>
      <c r="CV933" s="27"/>
      <c r="CW933" s="27"/>
      <c r="CX933" s="27"/>
      <c r="CY933" s="27"/>
      <c r="CZ933" s="68"/>
      <c r="DF933" s="42"/>
      <c r="DW933" s="7"/>
      <c r="ED933" s="10">
        <f t="shared" ca="1" si="441"/>
        <v>22</v>
      </c>
    </row>
    <row r="934" spans="1:134" x14ac:dyDescent="0.2">
      <c r="A934" s="79"/>
      <c r="B934" s="28"/>
      <c r="C934" s="41"/>
      <c r="D934" s="40"/>
      <c r="E934" s="41"/>
      <c r="F934" s="40"/>
      <c r="M934" s="151"/>
      <c r="N934" s="151"/>
      <c r="P934" s="153"/>
      <c r="Q934" s="159"/>
      <c r="R934" s="151"/>
      <c r="S934" s="151"/>
      <c r="T934" s="28"/>
      <c r="U934" s="137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40"/>
      <c r="AH934" s="40"/>
      <c r="AI934" s="40"/>
      <c r="AJ934" s="40"/>
      <c r="AK934" s="40"/>
      <c r="AL934" s="40"/>
      <c r="AM934" s="40"/>
      <c r="AN934" s="40"/>
      <c r="AO934" s="40"/>
      <c r="AP934" s="40"/>
      <c r="AQ934" s="40"/>
      <c r="AR934" s="40"/>
      <c r="AS934" s="40"/>
      <c r="AT934" s="40"/>
      <c r="AU934" s="40"/>
      <c r="AV934" s="40"/>
      <c r="AW934" s="40"/>
      <c r="AX934" s="40"/>
      <c r="AY934" s="40"/>
      <c r="AZ934" s="40"/>
      <c r="BA934" s="28"/>
      <c r="BB934" s="28"/>
      <c r="BC934" s="40"/>
      <c r="BD934" s="40"/>
      <c r="BE934" s="40"/>
      <c r="BF934" s="40"/>
      <c r="BG934" s="40"/>
      <c r="BH934" s="40"/>
      <c r="BI934" s="40"/>
      <c r="BJ934" s="40"/>
      <c r="BK934" s="40"/>
      <c r="BL934" s="40"/>
      <c r="BM934" s="40"/>
      <c r="BN934" s="40"/>
      <c r="BO934" s="40"/>
      <c r="BP934" s="40"/>
      <c r="BQ934" s="40"/>
      <c r="BR934" s="40"/>
      <c r="BS934" s="40"/>
      <c r="BT934" s="40"/>
      <c r="BU934" s="40"/>
      <c r="BV934" s="40"/>
      <c r="BW934" s="40"/>
      <c r="BX934" s="40"/>
      <c r="BY934" s="40"/>
      <c r="BZ934" s="40"/>
      <c r="CA934" s="40"/>
      <c r="CB934" s="40"/>
      <c r="CC934" s="40"/>
      <c r="CD934" s="40"/>
      <c r="CE934" s="40"/>
      <c r="CF934" s="40"/>
      <c r="CG934" s="28"/>
      <c r="CH934" s="28"/>
      <c r="CI934" s="41"/>
      <c r="CJ934" s="27"/>
      <c r="CK934" s="27"/>
      <c r="CL934" s="27"/>
      <c r="CM934" s="27"/>
      <c r="CN934" s="27"/>
      <c r="CO934" s="27"/>
      <c r="CP934" s="27"/>
      <c r="CQ934" s="27"/>
      <c r="CR934" s="27"/>
      <c r="CS934" s="27"/>
      <c r="CT934" s="27"/>
      <c r="CU934" s="27"/>
      <c r="CV934" s="27"/>
      <c r="CW934" s="27"/>
      <c r="CX934" s="27"/>
      <c r="CY934" s="27"/>
      <c r="CZ934" s="68"/>
      <c r="DF934" s="42"/>
      <c r="DW934" s="7"/>
      <c r="ED934" s="10">
        <f t="shared" ca="1" si="441"/>
        <v>18</v>
      </c>
    </row>
    <row r="935" spans="1:134" x14ac:dyDescent="0.2">
      <c r="A935" s="79"/>
      <c r="B935" s="28"/>
      <c r="C935" s="41"/>
      <c r="D935" s="40"/>
      <c r="E935" s="41"/>
      <c r="F935" s="40"/>
      <c r="M935" s="151"/>
      <c r="N935" s="151"/>
      <c r="P935" s="153"/>
      <c r="Q935" s="159"/>
      <c r="R935" s="151"/>
      <c r="S935" s="151"/>
      <c r="T935" s="28"/>
      <c r="U935" s="137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40"/>
      <c r="AH935" s="40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40"/>
      <c r="AV935" s="40"/>
      <c r="AW935" s="40"/>
      <c r="AX935" s="40"/>
      <c r="AY935" s="40"/>
      <c r="AZ935" s="40"/>
      <c r="BA935" s="28"/>
      <c r="BB935" s="28"/>
      <c r="BC935" s="40"/>
      <c r="BD935" s="40"/>
      <c r="BE935" s="40"/>
      <c r="BF935" s="40"/>
      <c r="BG935" s="40"/>
      <c r="BH935" s="40"/>
      <c r="BI935" s="40"/>
      <c r="BJ935" s="40"/>
      <c r="BK935" s="40"/>
      <c r="BL935" s="40"/>
      <c r="BM935" s="40"/>
      <c r="BN935" s="40"/>
      <c r="BO935" s="40"/>
      <c r="BP935" s="40"/>
      <c r="BQ935" s="40"/>
      <c r="BR935" s="40"/>
      <c r="BS935" s="40"/>
      <c r="BT935" s="40"/>
      <c r="BU935" s="40"/>
      <c r="BV935" s="40"/>
      <c r="BW935" s="40"/>
      <c r="BX935" s="40"/>
      <c r="BY935" s="40"/>
      <c r="BZ935" s="40"/>
      <c r="CA935" s="40"/>
      <c r="CB935" s="40"/>
      <c r="CC935" s="40"/>
      <c r="CD935" s="40"/>
      <c r="CE935" s="40"/>
      <c r="CF935" s="40"/>
      <c r="CG935" s="28"/>
      <c r="CH935" s="28"/>
      <c r="CI935" s="41"/>
      <c r="CJ935" s="27"/>
      <c r="CK935" s="27"/>
      <c r="CL935" s="27"/>
      <c r="CM935" s="27"/>
      <c r="CN935" s="27"/>
      <c r="CO935" s="27"/>
      <c r="CP935" s="27"/>
      <c r="CQ935" s="27"/>
      <c r="CR935" s="27"/>
      <c r="CS935" s="27"/>
      <c r="CT935" s="27"/>
      <c r="CU935" s="27"/>
      <c r="CV935" s="27"/>
      <c r="CW935" s="27"/>
      <c r="CX935" s="27"/>
      <c r="CY935" s="27"/>
      <c r="CZ935" s="68"/>
      <c r="DF935" s="42"/>
      <c r="DW935" s="7"/>
      <c r="ED935" s="10">
        <f t="shared" ca="1" si="441"/>
        <v>15</v>
      </c>
    </row>
    <row r="936" spans="1:134" x14ac:dyDescent="0.2">
      <c r="A936" s="79"/>
      <c r="B936" s="28"/>
      <c r="C936" s="41"/>
      <c r="D936" s="40"/>
      <c r="E936" s="41"/>
      <c r="F936" s="40"/>
      <c r="M936" s="151"/>
      <c r="N936" s="151"/>
      <c r="P936" s="153"/>
      <c r="Q936" s="159"/>
      <c r="R936" s="151"/>
      <c r="S936" s="151"/>
      <c r="T936" s="28"/>
      <c r="U936" s="137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40"/>
      <c r="AH936" s="40"/>
      <c r="AI936" s="40"/>
      <c r="AJ936" s="40"/>
      <c r="AK936" s="40"/>
      <c r="AL936" s="40"/>
      <c r="AM936" s="40"/>
      <c r="AN936" s="40"/>
      <c r="AO936" s="40"/>
      <c r="AP936" s="40"/>
      <c r="AQ936" s="40"/>
      <c r="AR936" s="40"/>
      <c r="AS936" s="40"/>
      <c r="AT936" s="40"/>
      <c r="AU936" s="40"/>
      <c r="AV936" s="40"/>
      <c r="AW936" s="40"/>
      <c r="AX936" s="40"/>
      <c r="AY936" s="40"/>
      <c r="AZ936" s="40"/>
      <c r="BA936" s="28"/>
      <c r="BB936" s="28"/>
      <c r="BC936" s="40"/>
      <c r="BD936" s="40"/>
      <c r="BE936" s="40"/>
      <c r="BF936" s="40"/>
      <c r="BG936" s="40"/>
      <c r="BH936" s="40"/>
      <c r="BI936" s="40"/>
      <c r="BJ936" s="40"/>
      <c r="BK936" s="40"/>
      <c r="BL936" s="40"/>
      <c r="BM936" s="40"/>
      <c r="BN936" s="40"/>
      <c r="BO936" s="40"/>
      <c r="BP936" s="40"/>
      <c r="BQ936" s="40"/>
      <c r="BR936" s="40"/>
      <c r="BS936" s="40"/>
      <c r="BT936" s="40"/>
      <c r="BU936" s="40"/>
      <c r="BV936" s="40"/>
      <c r="BW936" s="40"/>
      <c r="BX936" s="40"/>
      <c r="BY936" s="40"/>
      <c r="BZ936" s="40"/>
      <c r="CA936" s="40"/>
      <c r="CB936" s="40"/>
      <c r="CC936" s="40"/>
      <c r="CD936" s="40"/>
      <c r="CE936" s="40"/>
      <c r="CF936" s="40"/>
      <c r="CG936" s="28"/>
      <c r="CH936" s="28"/>
      <c r="CI936" s="41"/>
      <c r="CJ936" s="27"/>
      <c r="CK936" s="27"/>
      <c r="CL936" s="27"/>
      <c r="CM936" s="27"/>
      <c r="CN936" s="27"/>
      <c r="CO936" s="27"/>
      <c r="CP936" s="27"/>
      <c r="CQ936" s="27"/>
      <c r="CR936" s="27"/>
      <c r="CS936" s="27"/>
      <c r="CT936" s="27"/>
      <c r="CU936" s="27"/>
      <c r="CV936" s="27"/>
      <c r="CW936" s="27"/>
      <c r="CX936" s="27"/>
      <c r="CY936" s="27"/>
      <c r="CZ936" s="68"/>
      <c r="DF936" s="42"/>
      <c r="DW936" s="7"/>
      <c r="ED936" s="10">
        <f t="shared" ca="1" si="441"/>
        <v>7</v>
      </c>
    </row>
    <row r="937" spans="1:134" x14ac:dyDescent="0.2">
      <c r="A937" s="79"/>
      <c r="B937" s="28"/>
      <c r="C937" s="41"/>
      <c r="D937" s="40"/>
      <c r="E937" s="41"/>
      <c r="F937" s="40"/>
      <c r="M937" s="151"/>
      <c r="N937" s="151"/>
      <c r="P937" s="153"/>
      <c r="Q937" s="159"/>
      <c r="R937" s="151"/>
      <c r="S937" s="151"/>
      <c r="T937" s="28"/>
      <c r="U937" s="137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40"/>
      <c r="AH937" s="40"/>
      <c r="AI937" s="40"/>
      <c r="AJ937" s="40"/>
      <c r="AK937" s="40"/>
      <c r="AL937" s="40"/>
      <c r="AM937" s="40"/>
      <c r="AN937" s="40"/>
      <c r="AO937" s="40"/>
      <c r="AP937" s="40"/>
      <c r="AQ937" s="40"/>
      <c r="AR937" s="40"/>
      <c r="AS937" s="40"/>
      <c r="AT937" s="40"/>
      <c r="AU937" s="40"/>
      <c r="AV937" s="40"/>
      <c r="AW937" s="40"/>
      <c r="AX937" s="40"/>
      <c r="AY937" s="40"/>
      <c r="AZ937" s="40"/>
      <c r="BA937" s="28"/>
      <c r="BB937" s="28"/>
      <c r="BC937" s="40"/>
      <c r="BD937" s="40"/>
      <c r="BE937" s="40"/>
      <c r="BF937" s="40"/>
      <c r="BG937" s="40"/>
      <c r="BH937" s="40"/>
      <c r="BI937" s="41"/>
      <c r="BJ937" s="41"/>
      <c r="BK937" s="41"/>
      <c r="BL937" s="41"/>
      <c r="BM937" s="41"/>
      <c r="BN937" s="41"/>
      <c r="BO937" s="41"/>
      <c r="BP937" s="41"/>
      <c r="BQ937" s="41"/>
      <c r="BR937" s="40"/>
      <c r="BS937" s="40"/>
      <c r="BT937" s="40"/>
      <c r="BU937" s="41"/>
      <c r="BV937" s="41"/>
      <c r="BW937" s="41"/>
      <c r="BX937" s="41"/>
      <c r="BY937" s="41"/>
      <c r="BZ937" s="41"/>
      <c r="CA937" s="41"/>
      <c r="CB937" s="41"/>
      <c r="CC937" s="41"/>
      <c r="CD937" s="41"/>
      <c r="CE937" s="41"/>
      <c r="CF937" s="41"/>
      <c r="CG937" s="28"/>
      <c r="CH937" s="28"/>
      <c r="CI937" s="41"/>
      <c r="CJ937" s="27"/>
      <c r="CK937" s="27"/>
      <c r="CL937" s="27"/>
      <c r="CM937" s="27"/>
      <c r="CN937" s="27"/>
      <c r="CO937" s="27"/>
      <c r="CP937" s="27"/>
      <c r="CQ937" s="27"/>
      <c r="CR937" s="27"/>
      <c r="CS937" s="27"/>
      <c r="CT937" s="27"/>
      <c r="CU937" s="27"/>
      <c r="CV937" s="27"/>
      <c r="CW937" s="27"/>
      <c r="CX937" s="27"/>
      <c r="CY937" s="27"/>
      <c r="CZ937" s="68"/>
      <c r="DF937" s="42"/>
      <c r="DW937" s="7"/>
      <c r="ED937" s="10">
        <f t="shared" ca="1" si="441"/>
        <v>16</v>
      </c>
    </row>
    <row r="938" spans="1:134" x14ac:dyDescent="0.2">
      <c r="A938" s="79"/>
      <c r="B938" s="28"/>
      <c r="C938" s="41"/>
      <c r="D938" s="40"/>
      <c r="E938" s="41"/>
      <c r="F938" s="40"/>
      <c r="M938" s="151"/>
      <c r="N938" s="151"/>
      <c r="P938" s="153"/>
      <c r="Q938" s="159"/>
      <c r="R938" s="151"/>
      <c r="S938" s="151"/>
      <c r="T938" s="28"/>
      <c r="U938" s="137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40"/>
      <c r="AH938" s="40"/>
      <c r="AI938" s="40"/>
      <c r="AJ938" s="40"/>
      <c r="AK938" s="40"/>
      <c r="AL938" s="40"/>
      <c r="AM938" s="40"/>
      <c r="AN938" s="40"/>
      <c r="AO938" s="40"/>
      <c r="AP938" s="40"/>
      <c r="AQ938" s="40"/>
      <c r="AR938" s="40"/>
      <c r="AS938" s="40"/>
      <c r="AT938" s="40"/>
      <c r="AU938" s="40"/>
      <c r="AV938" s="40"/>
      <c r="AW938" s="40"/>
      <c r="AX938" s="40"/>
      <c r="AY938" s="40"/>
      <c r="AZ938" s="40"/>
      <c r="BA938" s="28"/>
      <c r="BB938" s="28"/>
      <c r="BC938" s="40"/>
      <c r="BD938" s="40"/>
      <c r="BE938" s="40"/>
      <c r="BF938" s="40"/>
      <c r="BG938" s="40"/>
      <c r="BH938" s="40"/>
      <c r="BI938" s="41"/>
      <c r="BJ938" s="41"/>
      <c r="BK938" s="41"/>
      <c r="BL938" s="41"/>
      <c r="BM938" s="41"/>
      <c r="BN938" s="41"/>
      <c r="BO938" s="41"/>
      <c r="BP938" s="41"/>
      <c r="BQ938" s="41"/>
      <c r="BR938" s="40"/>
      <c r="BS938" s="40"/>
      <c r="BT938" s="40"/>
      <c r="BU938" s="41"/>
      <c r="BV938" s="41"/>
      <c r="BW938" s="41"/>
      <c r="BX938" s="41"/>
      <c r="BY938" s="41"/>
      <c r="BZ938" s="41"/>
      <c r="CA938" s="41"/>
      <c r="CB938" s="41"/>
      <c r="CC938" s="41"/>
      <c r="CD938" s="41"/>
      <c r="CE938" s="41"/>
      <c r="CF938" s="41"/>
      <c r="CG938" s="28"/>
      <c r="CH938" s="28"/>
      <c r="CI938" s="41"/>
      <c r="CJ938" s="27"/>
      <c r="CK938" s="27"/>
      <c r="CL938" s="27"/>
      <c r="CM938" s="27"/>
      <c r="CN938" s="27"/>
      <c r="CO938" s="27"/>
      <c r="CP938" s="27"/>
      <c r="CQ938" s="27"/>
      <c r="CR938" s="27"/>
      <c r="CS938" s="27"/>
      <c r="CT938" s="27"/>
      <c r="CU938" s="27"/>
      <c r="CV938" s="27"/>
      <c r="CW938" s="27"/>
      <c r="CX938" s="27"/>
      <c r="CY938" s="27"/>
      <c r="CZ938" s="68"/>
      <c r="DF938" s="42"/>
      <c r="DW938" s="7"/>
      <c r="ED938" s="10">
        <f t="shared" ca="1" si="441"/>
        <v>23</v>
      </c>
    </row>
    <row r="939" spans="1:134" x14ac:dyDescent="0.2">
      <c r="A939" s="79"/>
      <c r="B939" s="28"/>
      <c r="C939" s="41"/>
      <c r="D939" s="40"/>
      <c r="E939" s="41"/>
      <c r="F939" s="40"/>
      <c r="M939" s="151"/>
      <c r="N939" s="151"/>
      <c r="P939" s="153"/>
      <c r="Q939" s="159"/>
      <c r="R939" s="151"/>
      <c r="S939" s="151"/>
      <c r="T939" s="28"/>
      <c r="U939" s="137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40"/>
      <c r="AH939" s="40"/>
      <c r="AI939" s="40"/>
      <c r="AJ939" s="40"/>
      <c r="AK939" s="40"/>
      <c r="AL939" s="40"/>
      <c r="AM939" s="40"/>
      <c r="AN939" s="40"/>
      <c r="AO939" s="40"/>
      <c r="AP939" s="40"/>
      <c r="AQ939" s="40"/>
      <c r="AR939" s="40"/>
      <c r="AS939" s="40"/>
      <c r="AT939" s="40"/>
      <c r="AU939" s="40"/>
      <c r="AV939" s="40"/>
      <c r="AW939" s="40"/>
      <c r="AX939" s="40"/>
      <c r="AY939" s="40"/>
      <c r="AZ939" s="40"/>
      <c r="BA939" s="28"/>
      <c r="BB939" s="28"/>
      <c r="BC939" s="40"/>
      <c r="BD939" s="40"/>
      <c r="BE939" s="40"/>
      <c r="BF939" s="40"/>
      <c r="BG939" s="40"/>
      <c r="BH939" s="40"/>
      <c r="BI939" s="41"/>
      <c r="BJ939" s="41"/>
      <c r="BK939" s="41"/>
      <c r="BL939" s="41"/>
      <c r="BM939" s="41"/>
      <c r="BN939" s="41"/>
      <c r="BO939" s="41"/>
      <c r="BP939" s="41"/>
      <c r="BQ939" s="41"/>
      <c r="BR939" s="40"/>
      <c r="BS939" s="40"/>
      <c r="BT939" s="40"/>
      <c r="BU939" s="41"/>
      <c r="BV939" s="41"/>
      <c r="BW939" s="41"/>
      <c r="BX939" s="41"/>
      <c r="BY939" s="41"/>
      <c r="BZ939" s="41"/>
      <c r="CA939" s="41"/>
      <c r="CB939" s="41"/>
      <c r="CC939" s="41"/>
      <c r="CD939" s="41"/>
      <c r="CE939" s="41"/>
      <c r="CF939" s="41"/>
      <c r="CG939" s="28"/>
      <c r="CH939" s="28"/>
      <c r="CI939" s="41"/>
      <c r="CJ939" s="27"/>
      <c r="CK939" s="27"/>
      <c r="CL939" s="27"/>
      <c r="CM939" s="27"/>
      <c r="CN939" s="27"/>
      <c r="CO939" s="27"/>
      <c r="CP939" s="27"/>
      <c r="CQ939" s="27"/>
      <c r="CR939" s="27"/>
      <c r="CS939" s="27"/>
      <c r="CT939" s="27"/>
      <c r="CU939" s="27"/>
      <c r="CV939" s="27"/>
      <c r="CW939" s="27"/>
      <c r="CX939" s="27"/>
      <c r="CY939" s="27"/>
      <c r="CZ939" s="68"/>
      <c r="DF939" s="42"/>
      <c r="DW939" s="7"/>
      <c r="ED939" s="10">
        <f t="shared" ca="1" si="441"/>
        <v>7</v>
      </c>
    </row>
    <row r="940" spans="1:134" x14ac:dyDescent="0.2">
      <c r="A940" s="79"/>
      <c r="B940" s="28"/>
      <c r="C940" s="41"/>
      <c r="D940" s="40"/>
      <c r="E940" s="41"/>
      <c r="F940" s="40"/>
      <c r="M940" s="151"/>
      <c r="N940" s="151"/>
      <c r="P940" s="153"/>
      <c r="Q940" s="159"/>
      <c r="R940" s="151"/>
      <c r="S940" s="151"/>
      <c r="T940" s="28"/>
      <c r="U940" s="137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40"/>
      <c r="AH940" s="40"/>
      <c r="AI940" s="40"/>
      <c r="AJ940" s="40"/>
      <c r="AK940" s="40"/>
      <c r="AL940" s="40"/>
      <c r="AM940" s="40"/>
      <c r="AN940" s="40"/>
      <c r="AO940" s="40"/>
      <c r="AP940" s="40"/>
      <c r="AQ940" s="40"/>
      <c r="AR940" s="40"/>
      <c r="AS940" s="40"/>
      <c r="AT940" s="40"/>
      <c r="AU940" s="40"/>
      <c r="AV940" s="40"/>
      <c r="AW940" s="40"/>
      <c r="AX940" s="40"/>
      <c r="AY940" s="40"/>
      <c r="AZ940" s="40"/>
      <c r="BA940" s="28"/>
      <c r="BB940" s="28"/>
      <c r="BC940" s="40"/>
      <c r="BD940" s="40"/>
      <c r="BE940" s="40"/>
      <c r="BF940" s="40"/>
      <c r="BG940" s="40"/>
      <c r="BH940" s="40"/>
      <c r="BI940" s="41"/>
      <c r="BJ940" s="41"/>
      <c r="BK940" s="41"/>
      <c r="BL940" s="41"/>
      <c r="BM940" s="41"/>
      <c r="BN940" s="41"/>
      <c r="BO940" s="41"/>
      <c r="BP940" s="41"/>
      <c r="BQ940" s="41"/>
      <c r="BR940" s="40"/>
      <c r="BS940" s="40"/>
      <c r="BT940" s="40"/>
      <c r="BU940" s="41"/>
      <c r="BV940" s="41"/>
      <c r="BW940" s="41"/>
      <c r="BX940" s="41"/>
      <c r="BY940" s="41"/>
      <c r="BZ940" s="41"/>
      <c r="CA940" s="41"/>
      <c r="CB940" s="41"/>
      <c r="CC940" s="41"/>
      <c r="CD940" s="41"/>
      <c r="CE940" s="41"/>
      <c r="CF940" s="41"/>
      <c r="CG940" s="28"/>
      <c r="CH940" s="28"/>
      <c r="CI940" s="41"/>
      <c r="CJ940" s="27"/>
      <c r="CK940" s="27"/>
      <c r="CL940" s="27"/>
      <c r="CM940" s="27"/>
      <c r="CN940" s="27"/>
      <c r="CO940" s="27"/>
      <c r="CP940" s="27"/>
      <c r="CQ940" s="27"/>
      <c r="CR940" s="27"/>
      <c r="CS940" s="27"/>
      <c r="CT940" s="27"/>
      <c r="CU940" s="27"/>
      <c r="CV940" s="27"/>
      <c r="CW940" s="27"/>
      <c r="CX940" s="27"/>
      <c r="CY940" s="27"/>
      <c r="CZ940" s="68"/>
      <c r="DF940" s="42"/>
      <c r="DW940" s="7"/>
      <c r="ED940" s="10">
        <f t="shared" ca="1" si="441"/>
        <v>19</v>
      </c>
    </row>
    <row r="941" spans="1:134" x14ac:dyDescent="0.2">
      <c r="A941" s="79"/>
      <c r="B941" s="28"/>
      <c r="C941" s="41"/>
      <c r="D941" s="40"/>
      <c r="E941" s="41"/>
      <c r="F941" s="40"/>
      <c r="M941" s="151"/>
      <c r="N941" s="151"/>
      <c r="P941" s="153"/>
      <c r="Q941" s="159"/>
      <c r="R941" s="151"/>
      <c r="S941" s="151"/>
      <c r="T941" s="28"/>
      <c r="U941" s="137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40"/>
      <c r="AH941" s="40"/>
      <c r="AI941" s="40"/>
      <c r="AJ941" s="40"/>
      <c r="AK941" s="40"/>
      <c r="AL941" s="40"/>
      <c r="AM941" s="40"/>
      <c r="AN941" s="40"/>
      <c r="AO941" s="40"/>
      <c r="AP941" s="40"/>
      <c r="AQ941" s="40"/>
      <c r="AR941" s="40"/>
      <c r="AS941" s="40"/>
      <c r="AT941" s="40"/>
      <c r="AU941" s="40"/>
      <c r="AV941" s="40"/>
      <c r="AW941" s="40"/>
      <c r="AX941" s="40"/>
      <c r="AY941" s="40"/>
      <c r="AZ941" s="40"/>
      <c r="BA941" s="28"/>
      <c r="BB941" s="28"/>
      <c r="BC941" s="40"/>
      <c r="BD941" s="40"/>
      <c r="BE941" s="40"/>
      <c r="BF941" s="40"/>
      <c r="BG941" s="40"/>
      <c r="BH941" s="40"/>
      <c r="BI941" s="41"/>
      <c r="BJ941" s="41"/>
      <c r="BK941" s="41"/>
      <c r="BL941" s="41"/>
      <c r="BM941" s="41"/>
      <c r="BN941" s="41"/>
      <c r="BO941" s="41"/>
      <c r="BP941" s="41"/>
      <c r="BQ941" s="41"/>
      <c r="BR941" s="40"/>
      <c r="BS941" s="40"/>
      <c r="BT941" s="40"/>
      <c r="BU941" s="41"/>
      <c r="BV941" s="41"/>
      <c r="BW941" s="41"/>
      <c r="BX941" s="41"/>
      <c r="BY941" s="41"/>
      <c r="BZ941" s="41"/>
      <c r="CA941" s="41"/>
      <c r="CB941" s="41"/>
      <c r="CC941" s="41"/>
      <c r="CD941" s="41"/>
      <c r="CE941" s="41"/>
      <c r="CF941" s="41"/>
      <c r="CG941" s="28"/>
      <c r="CH941" s="28"/>
      <c r="CI941" s="41"/>
      <c r="CJ941" s="27"/>
      <c r="CK941" s="27"/>
      <c r="CL941" s="27"/>
      <c r="CM941" s="27"/>
      <c r="CN941" s="27"/>
      <c r="CO941" s="27"/>
      <c r="CP941" s="27"/>
      <c r="CQ941" s="27"/>
      <c r="CR941" s="27"/>
      <c r="CS941" s="27"/>
      <c r="CT941" s="27"/>
      <c r="CU941" s="27"/>
      <c r="CV941" s="27"/>
      <c r="CW941" s="27"/>
      <c r="CX941" s="27"/>
      <c r="CY941" s="27"/>
      <c r="CZ941" s="68"/>
      <c r="DF941" s="42"/>
      <c r="DW941" s="7"/>
      <c r="ED941" s="10">
        <f t="shared" ca="1" si="441"/>
        <v>17</v>
      </c>
    </row>
    <row r="942" spans="1:134" x14ac:dyDescent="0.2">
      <c r="A942" s="79"/>
      <c r="B942" s="28"/>
      <c r="C942" s="41"/>
      <c r="D942" s="40"/>
      <c r="E942" s="41"/>
      <c r="F942" s="40"/>
      <c r="M942" s="151"/>
      <c r="N942" s="151"/>
      <c r="P942" s="153"/>
      <c r="Q942" s="159"/>
      <c r="R942" s="151"/>
      <c r="S942" s="151"/>
      <c r="T942" s="28"/>
      <c r="U942" s="137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40"/>
      <c r="AH942" s="40"/>
      <c r="AI942" s="40"/>
      <c r="AJ942" s="40"/>
      <c r="AK942" s="40"/>
      <c r="AL942" s="40"/>
      <c r="AM942" s="40"/>
      <c r="AN942" s="40"/>
      <c r="AO942" s="40"/>
      <c r="AP942" s="40"/>
      <c r="AQ942" s="40"/>
      <c r="AR942" s="40"/>
      <c r="AS942" s="40"/>
      <c r="AT942" s="40"/>
      <c r="AU942" s="40"/>
      <c r="AV942" s="40"/>
      <c r="AW942" s="40"/>
      <c r="AX942" s="40"/>
      <c r="AY942" s="40"/>
      <c r="AZ942" s="40"/>
      <c r="BA942" s="28"/>
      <c r="BB942" s="28"/>
      <c r="BC942" s="40"/>
      <c r="BD942" s="40"/>
      <c r="BE942" s="40"/>
      <c r="BF942" s="40"/>
      <c r="BG942" s="40"/>
      <c r="BH942" s="40"/>
      <c r="BI942" s="40"/>
      <c r="BJ942" s="40"/>
      <c r="BK942" s="40"/>
      <c r="BL942" s="40"/>
      <c r="BM942" s="40"/>
      <c r="BN942" s="40"/>
      <c r="BO942" s="40"/>
      <c r="BP942" s="40"/>
      <c r="BQ942" s="40"/>
      <c r="BR942" s="40"/>
      <c r="BS942" s="40"/>
      <c r="BT942" s="40"/>
      <c r="BU942" s="40"/>
      <c r="BV942" s="40"/>
      <c r="BW942" s="40"/>
      <c r="BX942" s="40"/>
      <c r="BY942" s="40"/>
      <c r="BZ942" s="40"/>
      <c r="CA942" s="40"/>
      <c r="CB942" s="40"/>
      <c r="CC942" s="40"/>
      <c r="CD942" s="40"/>
      <c r="CE942" s="40"/>
      <c r="CF942" s="40"/>
      <c r="CG942" s="28"/>
      <c r="CH942" s="28"/>
      <c r="CI942" s="41"/>
      <c r="CJ942" s="27"/>
      <c r="CK942" s="27"/>
      <c r="CL942" s="27"/>
      <c r="CM942" s="27"/>
      <c r="CN942" s="27"/>
      <c r="CO942" s="27"/>
      <c r="CP942" s="27"/>
      <c r="CQ942" s="27"/>
      <c r="CR942" s="27"/>
      <c r="CS942" s="27"/>
      <c r="CT942" s="27"/>
      <c r="CU942" s="27"/>
      <c r="CV942" s="27"/>
      <c r="CW942" s="27"/>
      <c r="CX942" s="27"/>
      <c r="CY942" s="27"/>
      <c r="CZ942" s="68"/>
      <c r="DF942" s="42"/>
      <c r="DW942" s="7"/>
      <c r="ED942" s="10">
        <f t="shared" ca="1" si="441"/>
        <v>13</v>
      </c>
    </row>
    <row r="943" spans="1:134" x14ac:dyDescent="0.2">
      <c r="A943" s="79"/>
      <c r="B943" s="28"/>
      <c r="C943" s="41"/>
      <c r="D943" s="40"/>
      <c r="E943" s="41"/>
      <c r="F943" s="40"/>
      <c r="M943" s="151"/>
      <c r="N943" s="151"/>
      <c r="P943" s="153"/>
      <c r="Q943" s="159"/>
      <c r="R943" s="151"/>
      <c r="S943" s="151"/>
      <c r="T943" s="28"/>
      <c r="U943" s="137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40"/>
      <c r="AH943" s="40"/>
      <c r="AI943" s="40"/>
      <c r="AJ943" s="40"/>
      <c r="AK943" s="40"/>
      <c r="AL943" s="40"/>
      <c r="AM943" s="40"/>
      <c r="AN943" s="40"/>
      <c r="AO943" s="40"/>
      <c r="AP943" s="40"/>
      <c r="AQ943" s="40"/>
      <c r="AR943" s="40"/>
      <c r="AS943" s="40"/>
      <c r="AT943" s="40"/>
      <c r="AU943" s="40"/>
      <c r="AV943" s="40"/>
      <c r="AW943" s="40"/>
      <c r="AX943" s="40"/>
      <c r="AY943" s="40"/>
      <c r="AZ943" s="40"/>
      <c r="BA943" s="28"/>
      <c r="BB943" s="28"/>
      <c r="BC943" s="40"/>
      <c r="BD943" s="40"/>
      <c r="BE943" s="40"/>
      <c r="BF943" s="40"/>
      <c r="BG943" s="40"/>
      <c r="BH943" s="40"/>
      <c r="BI943" s="40"/>
      <c r="BJ943" s="40"/>
      <c r="BK943" s="40"/>
      <c r="BL943" s="40"/>
      <c r="BM943" s="40"/>
      <c r="BN943" s="40"/>
      <c r="BO943" s="40"/>
      <c r="BP943" s="40"/>
      <c r="BQ943" s="40"/>
      <c r="BR943" s="40"/>
      <c r="BS943" s="40"/>
      <c r="BT943" s="40"/>
      <c r="BU943" s="40"/>
      <c r="BV943" s="40"/>
      <c r="BW943" s="40"/>
      <c r="BX943" s="40"/>
      <c r="BY943" s="40"/>
      <c r="BZ943" s="40"/>
      <c r="CA943" s="40"/>
      <c r="CB943" s="40"/>
      <c r="CC943" s="40"/>
      <c r="CD943" s="40"/>
      <c r="CE943" s="40"/>
      <c r="CF943" s="40"/>
      <c r="CG943" s="28"/>
      <c r="CH943" s="28"/>
      <c r="CI943" s="41"/>
      <c r="CJ943" s="27"/>
      <c r="CK943" s="27"/>
      <c r="CL943" s="27"/>
      <c r="CM943" s="27"/>
      <c r="CN943" s="27"/>
      <c r="CO943" s="27"/>
      <c r="CP943" s="27"/>
      <c r="CQ943" s="27"/>
      <c r="CR943" s="27"/>
      <c r="CS943" s="27"/>
      <c r="CT943" s="27"/>
      <c r="CU943" s="27"/>
      <c r="CV943" s="27"/>
      <c r="CW943" s="27"/>
      <c r="CX943" s="27"/>
      <c r="CY943" s="27"/>
      <c r="CZ943" s="68"/>
      <c r="DF943" s="42"/>
      <c r="DW943" s="7"/>
      <c r="ED943" s="10">
        <f t="shared" ca="1" si="441"/>
        <v>32</v>
      </c>
    </row>
    <row r="944" spans="1:134" x14ac:dyDescent="0.2">
      <c r="A944" s="79"/>
      <c r="B944" s="28"/>
      <c r="C944" s="41"/>
      <c r="D944" s="40"/>
      <c r="E944" s="41"/>
      <c r="F944" s="40"/>
      <c r="M944" s="151"/>
      <c r="N944" s="151"/>
      <c r="P944" s="153"/>
      <c r="Q944" s="159"/>
      <c r="R944" s="151"/>
      <c r="S944" s="151"/>
      <c r="T944" s="28"/>
      <c r="U944" s="137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40"/>
      <c r="AH944" s="40"/>
      <c r="AI944" s="40"/>
      <c r="AJ944" s="40"/>
      <c r="AK944" s="40"/>
      <c r="AL944" s="40"/>
      <c r="AM944" s="40"/>
      <c r="AN944" s="40"/>
      <c r="AO944" s="40"/>
      <c r="AP944" s="40"/>
      <c r="AQ944" s="40"/>
      <c r="AR944" s="40"/>
      <c r="AS944" s="40"/>
      <c r="AT944" s="40"/>
      <c r="AU944" s="40"/>
      <c r="AV944" s="40"/>
      <c r="AW944" s="40"/>
      <c r="AX944" s="40"/>
      <c r="AY944" s="40"/>
      <c r="AZ944" s="40"/>
      <c r="BA944" s="28"/>
      <c r="BB944" s="28"/>
      <c r="BC944" s="40"/>
      <c r="BD944" s="40"/>
      <c r="BE944" s="40"/>
      <c r="BF944" s="40"/>
      <c r="BG944" s="40"/>
      <c r="BH944" s="40"/>
      <c r="BI944" s="40"/>
      <c r="BJ944" s="40"/>
      <c r="BK944" s="40"/>
      <c r="BL944" s="40"/>
      <c r="BM944" s="40"/>
      <c r="BN944" s="40"/>
      <c r="BO944" s="40"/>
      <c r="BP944" s="40"/>
      <c r="BQ944" s="40"/>
      <c r="BR944" s="40"/>
      <c r="BS944" s="40"/>
      <c r="BT944" s="40"/>
      <c r="BU944" s="40"/>
      <c r="BV944" s="40"/>
      <c r="BW944" s="40"/>
      <c r="BX944" s="40"/>
      <c r="BY944" s="40"/>
      <c r="BZ944" s="40"/>
      <c r="CA944" s="40"/>
      <c r="CB944" s="40"/>
      <c r="CC944" s="40"/>
      <c r="CD944" s="40"/>
      <c r="CE944" s="40"/>
      <c r="CF944" s="40"/>
      <c r="CG944" s="28"/>
      <c r="CH944" s="28"/>
      <c r="CI944" s="41"/>
      <c r="CJ944" s="27"/>
      <c r="CK944" s="27"/>
      <c r="CL944" s="27"/>
      <c r="CM944" s="27"/>
      <c r="CN944" s="27"/>
      <c r="CO944" s="27"/>
      <c r="CP944" s="27"/>
      <c r="CQ944" s="27"/>
      <c r="CR944" s="27"/>
      <c r="CS944" s="27"/>
      <c r="CT944" s="27"/>
      <c r="CU944" s="27"/>
      <c r="CV944" s="27"/>
      <c r="CW944" s="27"/>
      <c r="CX944" s="27"/>
      <c r="CY944" s="27"/>
      <c r="CZ944" s="68"/>
      <c r="DF944" s="42"/>
      <c r="DW944" s="7"/>
      <c r="ED944" s="10">
        <f t="shared" ca="1" si="441"/>
        <v>26</v>
      </c>
    </row>
    <row r="945" spans="1:134" x14ac:dyDescent="0.2">
      <c r="A945" s="79"/>
      <c r="B945" s="28"/>
      <c r="C945" s="41"/>
      <c r="D945" s="40"/>
      <c r="E945" s="41"/>
      <c r="F945" s="40"/>
      <c r="M945" s="151"/>
      <c r="N945" s="151"/>
      <c r="P945" s="153"/>
      <c r="Q945" s="159"/>
      <c r="R945" s="151"/>
      <c r="S945" s="151"/>
      <c r="T945" s="28"/>
      <c r="U945" s="137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40"/>
      <c r="AH945" s="40"/>
      <c r="AI945" s="40"/>
      <c r="AJ945" s="40"/>
      <c r="AK945" s="40"/>
      <c r="AL945" s="40"/>
      <c r="AM945" s="40"/>
      <c r="AN945" s="40"/>
      <c r="AO945" s="40"/>
      <c r="AP945" s="40"/>
      <c r="AQ945" s="40"/>
      <c r="AR945" s="40"/>
      <c r="AS945" s="40"/>
      <c r="AT945" s="40"/>
      <c r="AU945" s="40"/>
      <c r="AV945" s="40"/>
      <c r="AW945" s="40"/>
      <c r="AX945" s="40"/>
      <c r="AY945" s="40"/>
      <c r="AZ945" s="40"/>
      <c r="BA945" s="28"/>
      <c r="BB945" s="28"/>
      <c r="BC945" s="40"/>
      <c r="BD945" s="40"/>
      <c r="BE945" s="40"/>
      <c r="BF945" s="40"/>
      <c r="BG945" s="40"/>
      <c r="BH945" s="40"/>
      <c r="BI945" s="40"/>
      <c r="BJ945" s="40"/>
      <c r="BK945" s="40"/>
      <c r="BL945" s="40"/>
      <c r="BM945" s="40"/>
      <c r="BN945" s="40"/>
      <c r="BO945" s="40"/>
      <c r="BP945" s="40"/>
      <c r="BQ945" s="40"/>
      <c r="BR945" s="40"/>
      <c r="BS945" s="40"/>
      <c r="BT945" s="40"/>
      <c r="BU945" s="40"/>
      <c r="BV945" s="40"/>
      <c r="BW945" s="40"/>
      <c r="BX945" s="40"/>
      <c r="BY945" s="40"/>
      <c r="BZ945" s="40"/>
      <c r="CA945" s="40"/>
      <c r="CB945" s="40"/>
      <c r="CC945" s="40"/>
      <c r="CD945" s="40"/>
      <c r="CE945" s="40"/>
      <c r="CF945" s="40"/>
      <c r="CG945" s="28"/>
      <c r="CH945" s="28"/>
      <c r="CI945" s="41"/>
      <c r="CJ945" s="27"/>
      <c r="CK945" s="27"/>
      <c r="CL945" s="27"/>
      <c r="CM945" s="27"/>
      <c r="CN945" s="27"/>
      <c r="CO945" s="27"/>
      <c r="CP945" s="27"/>
      <c r="CQ945" s="27"/>
      <c r="CR945" s="27"/>
      <c r="CS945" s="27"/>
      <c r="CT945" s="27"/>
      <c r="CU945" s="27"/>
      <c r="CV945" s="27"/>
      <c r="CW945" s="27"/>
      <c r="CX945" s="27"/>
      <c r="CY945" s="27"/>
      <c r="CZ945" s="68"/>
      <c r="DF945" s="42"/>
      <c r="DW945" s="7"/>
      <c r="ED945" s="10">
        <f t="shared" ca="1" si="441"/>
        <v>3</v>
      </c>
    </row>
    <row r="946" spans="1:134" x14ac:dyDescent="0.2">
      <c r="A946" s="79"/>
      <c r="B946" s="28"/>
      <c r="C946" s="41"/>
      <c r="D946" s="40"/>
      <c r="E946" s="41"/>
      <c r="F946" s="40"/>
      <c r="M946" s="151"/>
      <c r="N946" s="151"/>
      <c r="P946" s="153"/>
      <c r="Q946" s="159"/>
      <c r="R946" s="151"/>
      <c r="S946" s="151"/>
      <c r="T946" s="28"/>
      <c r="U946" s="137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40"/>
      <c r="AH946" s="40"/>
      <c r="AI946" s="40"/>
      <c r="AJ946" s="40"/>
      <c r="AK946" s="40"/>
      <c r="AL946" s="40"/>
      <c r="AM946" s="40"/>
      <c r="AN946" s="40"/>
      <c r="AO946" s="40"/>
      <c r="AP946" s="40"/>
      <c r="AQ946" s="40"/>
      <c r="AR946" s="40"/>
      <c r="AS946" s="40"/>
      <c r="AT946" s="40"/>
      <c r="AU946" s="40"/>
      <c r="AV946" s="40"/>
      <c r="AW946" s="40"/>
      <c r="AX946" s="40"/>
      <c r="AY946" s="40"/>
      <c r="AZ946" s="40"/>
      <c r="BA946" s="28"/>
      <c r="BB946" s="28"/>
      <c r="BC946" s="40"/>
      <c r="BD946" s="40"/>
      <c r="BE946" s="40"/>
      <c r="BF946" s="40"/>
      <c r="BG946" s="40"/>
      <c r="BH946" s="40"/>
      <c r="BI946" s="40"/>
      <c r="BJ946" s="40"/>
      <c r="BK946" s="40"/>
      <c r="BL946" s="40"/>
      <c r="BM946" s="40"/>
      <c r="BN946" s="40"/>
      <c r="BO946" s="40"/>
      <c r="BP946" s="40"/>
      <c r="BQ946" s="40"/>
      <c r="BR946" s="40"/>
      <c r="BS946" s="40"/>
      <c r="BT946" s="40"/>
      <c r="BU946" s="40"/>
      <c r="BV946" s="40"/>
      <c r="BW946" s="40"/>
      <c r="BX946" s="40"/>
      <c r="BY946" s="40"/>
      <c r="BZ946" s="40"/>
      <c r="CA946" s="40"/>
      <c r="CB946" s="40"/>
      <c r="CC946" s="40"/>
      <c r="CD946" s="40"/>
      <c r="CE946" s="40"/>
      <c r="CF946" s="40"/>
      <c r="CG946" s="28"/>
      <c r="CH946" s="28"/>
      <c r="CI946" s="41"/>
      <c r="CJ946" s="27"/>
      <c r="CK946" s="27"/>
      <c r="CL946" s="27"/>
      <c r="CM946" s="27"/>
      <c r="CN946" s="27"/>
      <c r="CO946" s="27"/>
      <c r="CP946" s="27"/>
      <c r="CQ946" s="27"/>
      <c r="CR946" s="27"/>
      <c r="CS946" s="27"/>
      <c r="CT946" s="27"/>
      <c r="CU946" s="27"/>
      <c r="CV946" s="27"/>
      <c r="CW946" s="27"/>
      <c r="CX946" s="27"/>
      <c r="CY946" s="27"/>
      <c r="CZ946" s="68"/>
      <c r="DF946" s="42"/>
      <c r="DW946" s="7"/>
      <c r="ED946" s="10">
        <f t="shared" ca="1" si="441"/>
        <v>27</v>
      </c>
    </row>
    <row r="947" spans="1:134" x14ac:dyDescent="0.2">
      <c r="A947" s="79"/>
      <c r="B947" s="28"/>
      <c r="C947" s="41"/>
      <c r="D947" s="40"/>
      <c r="E947" s="41"/>
      <c r="F947" s="40"/>
      <c r="M947" s="151"/>
      <c r="N947" s="151"/>
      <c r="P947" s="153"/>
      <c r="Q947" s="159"/>
      <c r="R947" s="151"/>
      <c r="S947" s="151"/>
      <c r="T947" s="28"/>
      <c r="U947" s="137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40"/>
      <c r="AH947" s="40"/>
      <c r="AI947" s="40"/>
      <c r="AJ947" s="40"/>
      <c r="AK947" s="40"/>
      <c r="AL947" s="40"/>
      <c r="AM947" s="40"/>
      <c r="AN947" s="40"/>
      <c r="AO947" s="40"/>
      <c r="AP947" s="40"/>
      <c r="AQ947" s="40"/>
      <c r="AR947" s="40"/>
      <c r="AS947" s="40"/>
      <c r="AT947" s="40"/>
      <c r="AU947" s="40"/>
      <c r="AV947" s="40"/>
      <c r="AW947" s="40"/>
      <c r="AX947" s="40"/>
      <c r="AY947" s="40"/>
      <c r="AZ947" s="40"/>
      <c r="BA947" s="28"/>
      <c r="BB947" s="28"/>
      <c r="BC947" s="40"/>
      <c r="BD947" s="40"/>
      <c r="BE947" s="40"/>
      <c r="BF947" s="40"/>
      <c r="BG947" s="40"/>
      <c r="BH947" s="40"/>
      <c r="BI947" s="40"/>
      <c r="BJ947" s="40"/>
      <c r="BK947" s="40"/>
      <c r="BL947" s="40"/>
      <c r="BM947" s="40"/>
      <c r="BN947" s="40"/>
      <c r="BO947" s="40"/>
      <c r="BP947" s="40"/>
      <c r="BQ947" s="40"/>
      <c r="BR947" s="40"/>
      <c r="BS947" s="40"/>
      <c r="BT947" s="40"/>
      <c r="BU947" s="40"/>
      <c r="BV947" s="40"/>
      <c r="BW947" s="40"/>
      <c r="BX947" s="40"/>
      <c r="BY947" s="40"/>
      <c r="BZ947" s="40"/>
      <c r="CA947" s="40"/>
      <c r="CB947" s="40"/>
      <c r="CC947" s="40"/>
      <c r="CD947" s="40"/>
      <c r="CE947" s="40"/>
      <c r="CF947" s="40"/>
      <c r="CG947" s="28"/>
      <c r="CH947" s="28"/>
      <c r="CI947" s="41"/>
      <c r="CJ947" s="27"/>
      <c r="CK947" s="27"/>
      <c r="CL947" s="27"/>
      <c r="CM947" s="27"/>
      <c r="CN947" s="27"/>
      <c r="CO947" s="27"/>
      <c r="CP947" s="27"/>
      <c r="CQ947" s="27"/>
      <c r="CR947" s="27"/>
      <c r="CS947" s="27"/>
      <c r="CT947" s="27"/>
      <c r="CU947" s="27"/>
      <c r="CV947" s="27"/>
      <c r="CW947" s="27"/>
      <c r="CX947" s="27"/>
      <c r="CY947" s="27"/>
      <c r="CZ947" s="68"/>
      <c r="DF947" s="42"/>
      <c r="DW947" s="7"/>
      <c r="ED947" s="10">
        <f t="shared" ca="1" si="441"/>
        <v>4</v>
      </c>
    </row>
    <row r="948" spans="1:134" x14ac:dyDescent="0.2">
      <c r="A948" s="79"/>
      <c r="B948" s="28"/>
      <c r="C948" s="41"/>
      <c r="D948" s="40"/>
      <c r="E948" s="41"/>
      <c r="F948" s="40"/>
      <c r="M948" s="151"/>
      <c r="N948" s="151"/>
      <c r="P948" s="153"/>
      <c r="Q948" s="159"/>
      <c r="R948" s="151"/>
      <c r="S948" s="151"/>
      <c r="T948" s="28"/>
      <c r="U948" s="137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40"/>
      <c r="AH948" s="40"/>
      <c r="AI948" s="40"/>
      <c r="AJ948" s="40"/>
      <c r="AK948" s="40"/>
      <c r="AL948" s="40"/>
      <c r="AM948" s="40"/>
      <c r="AN948" s="40"/>
      <c r="AO948" s="40"/>
      <c r="AP948" s="40"/>
      <c r="AQ948" s="40"/>
      <c r="AR948" s="40"/>
      <c r="AS948" s="40"/>
      <c r="AT948" s="40"/>
      <c r="AU948" s="40"/>
      <c r="AV948" s="40"/>
      <c r="AW948" s="40"/>
      <c r="AX948" s="40"/>
      <c r="AY948" s="40"/>
      <c r="AZ948" s="40"/>
      <c r="BA948" s="28"/>
      <c r="BB948" s="28"/>
      <c r="BC948" s="40"/>
      <c r="BD948" s="40"/>
      <c r="BE948" s="40"/>
      <c r="BF948" s="40"/>
      <c r="BG948" s="40"/>
      <c r="BH948" s="40"/>
      <c r="BI948" s="40"/>
      <c r="BJ948" s="40"/>
      <c r="BK948" s="40"/>
      <c r="BL948" s="40"/>
      <c r="BM948" s="40"/>
      <c r="BN948" s="40"/>
      <c r="BO948" s="40"/>
      <c r="BP948" s="40"/>
      <c r="BQ948" s="40"/>
      <c r="BR948" s="40"/>
      <c r="BS948" s="40"/>
      <c r="BT948" s="40"/>
      <c r="BU948" s="40"/>
      <c r="BV948" s="40"/>
      <c r="BW948" s="40"/>
      <c r="BX948" s="40"/>
      <c r="BY948" s="40"/>
      <c r="BZ948" s="40"/>
      <c r="CA948" s="40"/>
      <c r="CB948" s="40"/>
      <c r="CC948" s="40"/>
      <c r="CD948" s="40"/>
      <c r="CE948" s="40"/>
      <c r="CF948" s="40"/>
      <c r="CG948" s="28"/>
      <c r="CH948" s="28"/>
      <c r="CI948" s="41"/>
      <c r="CJ948" s="27"/>
      <c r="CK948" s="27"/>
      <c r="CL948" s="27"/>
      <c r="CM948" s="27"/>
      <c r="CN948" s="27"/>
      <c r="CO948" s="27"/>
      <c r="CP948" s="27"/>
      <c r="CQ948" s="27"/>
      <c r="CR948" s="27"/>
      <c r="CS948" s="27"/>
      <c r="CT948" s="27"/>
      <c r="CU948" s="27"/>
      <c r="CV948" s="27"/>
      <c r="CW948" s="27"/>
      <c r="CX948" s="27"/>
      <c r="CY948" s="27"/>
      <c r="CZ948" s="68"/>
      <c r="DF948" s="42"/>
      <c r="DW948" s="7"/>
      <c r="ED948" s="10">
        <f t="shared" ca="1" si="441"/>
        <v>18</v>
      </c>
    </row>
    <row r="949" spans="1:134" x14ac:dyDescent="0.2">
      <c r="A949" s="79"/>
      <c r="B949" s="28"/>
      <c r="C949" s="41"/>
      <c r="D949" s="40"/>
      <c r="E949" s="41"/>
      <c r="F949" s="40"/>
      <c r="M949" s="151"/>
      <c r="N949" s="151"/>
      <c r="P949" s="153"/>
      <c r="Q949" s="159"/>
      <c r="R949" s="151"/>
      <c r="S949" s="151"/>
      <c r="T949" s="28"/>
      <c r="U949" s="137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40"/>
      <c r="AH949" s="40"/>
      <c r="AI949" s="40"/>
      <c r="AJ949" s="40"/>
      <c r="AK949" s="40"/>
      <c r="AL949" s="40"/>
      <c r="AM949" s="40"/>
      <c r="AN949" s="40"/>
      <c r="AO949" s="40"/>
      <c r="AP949" s="40"/>
      <c r="AQ949" s="40"/>
      <c r="AR949" s="40"/>
      <c r="AS949" s="40"/>
      <c r="AT949" s="40"/>
      <c r="AU949" s="40"/>
      <c r="AV949" s="40"/>
      <c r="AW949" s="40"/>
      <c r="AX949" s="40"/>
      <c r="AY949" s="40"/>
      <c r="AZ949" s="40"/>
      <c r="BA949" s="28"/>
      <c r="BB949" s="28"/>
      <c r="BC949" s="40"/>
      <c r="BD949" s="40"/>
      <c r="BE949" s="40"/>
      <c r="BF949" s="40"/>
      <c r="BG949" s="40"/>
      <c r="BH949" s="40"/>
      <c r="BI949" s="40"/>
      <c r="BJ949" s="40"/>
      <c r="BK949" s="40"/>
      <c r="BL949" s="40"/>
      <c r="BM949" s="40"/>
      <c r="BN949" s="40"/>
      <c r="BO949" s="40"/>
      <c r="BP949" s="40"/>
      <c r="BQ949" s="40"/>
      <c r="BR949" s="40"/>
      <c r="BS949" s="40"/>
      <c r="BT949" s="40"/>
      <c r="BU949" s="40"/>
      <c r="BV949" s="40"/>
      <c r="BW949" s="40"/>
      <c r="BX949" s="40"/>
      <c r="BY949" s="40"/>
      <c r="BZ949" s="40"/>
      <c r="CA949" s="40"/>
      <c r="CB949" s="40"/>
      <c r="CC949" s="40"/>
      <c r="CD949" s="40"/>
      <c r="CE949" s="40"/>
      <c r="CF949" s="40"/>
      <c r="CG949" s="28"/>
      <c r="CH949" s="28"/>
      <c r="CI949" s="41"/>
      <c r="CJ949" s="27"/>
      <c r="CK949" s="27"/>
      <c r="CL949" s="27"/>
      <c r="CM949" s="27"/>
      <c r="CN949" s="27"/>
      <c r="CO949" s="27"/>
      <c r="CP949" s="27"/>
      <c r="CQ949" s="27"/>
      <c r="CR949" s="27"/>
      <c r="CS949" s="27"/>
      <c r="CT949" s="27"/>
      <c r="CU949" s="27"/>
      <c r="CV949" s="27"/>
      <c r="CW949" s="27"/>
      <c r="CX949" s="27"/>
      <c r="CY949" s="27"/>
      <c r="CZ949" s="68"/>
      <c r="DF949" s="42"/>
      <c r="DW949" s="7"/>
      <c r="ED949" s="10">
        <f t="shared" ca="1" si="441"/>
        <v>9</v>
      </c>
    </row>
    <row r="950" spans="1:134" x14ac:dyDescent="0.2">
      <c r="A950" s="79"/>
      <c r="B950" s="28"/>
      <c r="C950" s="41"/>
      <c r="D950" s="40"/>
      <c r="E950" s="41"/>
      <c r="F950" s="40"/>
      <c r="M950" s="151"/>
      <c r="N950" s="151"/>
      <c r="P950" s="153"/>
      <c r="Q950" s="159"/>
      <c r="R950" s="151"/>
      <c r="S950" s="151"/>
      <c r="T950" s="28"/>
      <c r="U950" s="137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40"/>
      <c r="AH950" s="40"/>
      <c r="AI950" s="40"/>
      <c r="AJ950" s="40"/>
      <c r="AK950" s="40"/>
      <c r="AL950" s="40"/>
      <c r="AM950" s="40"/>
      <c r="AN950" s="40"/>
      <c r="AO950" s="40"/>
      <c r="AP950" s="40"/>
      <c r="AQ950" s="40"/>
      <c r="AR950" s="40"/>
      <c r="AS950" s="40"/>
      <c r="AT950" s="40"/>
      <c r="AU950" s="40"/>
      <c r="AV950" s="40"/>
      <c r="AW950" s="40"/>
      <c r="AX950" s="40"/>
      <c r="AY950" s="40"/>
      <c r="AZ950" s="40"/>
      <c r="BA950" s="28"/>
      <c r="BB950" s="28"/>
      <c r="BC950" s="40"/>
      <c r="BD950" s="40"/>
      <c r="BE950" s="40"/>
      <c r="BF950" s="40"/>
      <c r="BG950" s="40"/>
      <c r="BH950" s="40"/>
      <c r="BI950" s="40"/>
      <c r="BJ950" s="40"/>
      <c r="BK950" s="40"/>
      <c r="BL950" s="40"/>
      <c r="BM950" s="40"/>
      <c r="BN950" s="40"/>
      <c r="BO950" s="40"/>
      <c r="BP950" s="40"/>
      <c r="BQ950" s="40"/>
      <c r="BR950" s="40"/>
      <c r="BS950" s="40"/>
      <c r="BT950" s="40"/>
      <c r="BU950" s="40"/>
      <c r="BV950" s="40"/>
      <c r="BW950" s="40"/>
      <c r="BX950" s="40"/>
      <c r="BY950" s="40"/>
      <c r="BZ950" s="40"/>
      <c r="CA950" s="40"/>
      <c r="CB950" s="40"/>
      <c r="CC950" s="40"/>
      <c r="CD950" s="40"/>
      <c r="CE950" s="40"/>
      <c r="CF950" s="40"/>
      <c r="CG950" s="28"/>
      <c r="CH950" s="28"/>
      <c r="CI950" s="41"/>
      <c r="CJ950" s="27"/>
      <c r="CK950" s="27"/>
      <c r="CL950" s="27"/>
      <c r="CM950" s="27"/>
      <c r="CN950" s="27"/>
      <c r="CO950" s="27"/>
      <c r="CP950" s="27"/>
      <c r="CQ950" s="27"/>
      <c r="CR950" s="27"/>
      <c r="CS950" s="27"/>
      <c r="CT950" s="27"/>
      <c r="CU950" s="27"/>
      <c r="CV950" s="27"/>
      <c r="CW950" s="27"/>
      <c r="CX950" s="27"/>
      <c r="CY950" s="27"/>
      <c r="CZ950" s="68"/>
      <c r="DF950" s="42"/>
      <c r="DW950" s="7"/>
      <c r="ED950" s="10">
        <f t="shared" ca="1" si="441"/>
        <v>32</v>
      </c>
    </row>
    <row r="951" spans="1:134" x14ac:dyDescent="0.2">
      <c r="A951" s="79"/>
      <c r="B951" s="28"/>
      <c r="C951" s="41"/>
      <c r="D951" s="40"/>
      <c r="E951" s="41"/>
      <c r="F951" s="40"/>
      <c r="M951" s="151"/>
      <c r="N951" s="151"/>
      <c r="P951" s="153"/>
      <c r="Q951" s="159"/>
      <c r="R951" s="151"/>
      <c r="S951" s="151"/>
      <c r="T951" s="28"/>
      <c r="U951" s="137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40"/>
      <c r="AH951" s="40"/>
      <c r="AI951" s="40"/>
      <c r="AJ951" s="40"/>
      <c r="AK951" s="40"/>
      <c r="AL951" s="40"/>
      <c r="AM951" s="40"/>
      <c r="AN951" s="40"/>
      <c r="AO951" s="40"/>
      <c r="AP951" s="40"/>
      <c r="AQ951" s="40"/>
      <c r="AR951" s="40"/>
      <c r="AS951" s="40"/>
      <c r="AT951" s="40"/>
      <c r="AU951" s="40"/>
      <c r="AV951" s="40"/>
      <c r="AW951" s="40"/>
      <c r="AX951" s="40"/>
      <c r="AY951" s="40"/>
      <c r="AZ951" s="40"/>
      <c r="BA951" s="28"/>
      <c r="BB951" s="28"/>
      <c r="BC951" s="40"/>
      <c r="BD951" s="40"/>
      <c r="BE951" s="40"/>
      <c r="BF951" s="40"/>
      <c r="BG951" s="40"/>
      <c r="BH951" s="40"/>
      <c r="BI951" s="40"/>
      <c r="BJ951" s="40"/>
      <c r="BK951" s="40"/>
      <c r="BL951" s="40"/>
      <c r="BM951" s="40"/>
      <c r="BN951" s="40"/>
      <c r="BO951" s="40"/>
      <c r="BP951" s="40"/>
      <c r="BQ951" s="40"/>
      <c r="BR951" s="40"/>
      <c r="BS951" s="40"/>
      <c r="BT951" s="40"/>
      <c r="BU951" s="40"/>
      <c r="BV951" s="40"/>
      <c r="BW951" s="40"/>
      <c r="BX951" s="40"/>
      <c r="BY951" s="40"/>
      <c r="BZ951" s="40"/>
      <c r="CA951" s="40"/>
      <c r="CB951" s="40"/>
      <c r="CC951" s="40"/>
      <c r="CD951" s="40"/>
      <c r="CE951" s="40"/>
      <c r="CF951" s="40"/>
      <c r="CG951" s="28"/>
      <c r="CH951" s="28"/>
      <c r="CI951" s="41"/>
      <c r="CJ951" s="27"/>
      <c r="CK951" s="27"/>
      <c r="CL951" s="27"/>
      <c r="CM951" s="27"/>
      <c r="CN951" s="27"/>
      <c r="CO951" s="27"/>
      <c r="CP951" s="27"/>
      <c r="CQ951" s="27"/>
      <c r="CR951" s="27"/>
      <c r="CS951" s="27"/>
      <c r="CT951" s="27"/>
      <c r="CU951" s="27"/>
      <c r="CV951" s="27"/>
      <c r="CW951" s="27"/>
      <c r="CX951" s="27"/>
      <c r="CY951" s="27"/>
      <c r="CZ951" s="68"/>
      <c r="DF951" s="42"/>
      <c r="DW951" s="7"/>
      <c r="ED951" s="10">
        <f t="shared" ca="1" si="441"/>
        <v>3</v>
      </c>
    </row>
    <row r="952" spans="1:134" x14ac:dyDescent="0.2">
      <c r="A952" s="79"/>
      <c r="B952" s="28"/>
      <c r="C952" s="41"/>
      <c r="D952" s="40"/>
      <c r="E952" s="41"/>
      <c r="F952" s="40"/>
      <c r="M952" s="151"/>
      <c r="N952" s="151"/>
      <c r="P952" s="153"/>
      <c r="Q952" s="159"/>
      <c r="R952" s="151"/>
      <c r="S952" s="151"/>
      <c r="T952" s="28"/>
      <c r="U952" s="137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40"/>
      <c r="AH952" s="40"/>
      <c r="AI952" s="40"/>
      <c r="AJ952" s="40"/>
      <c r="AK952" s="40"/>
      <c r="AL952" s="40"/>
      <c r="AM952" s="40"/>
      <c r="AN952" s="40"/>
      <c r="AO952" s="40"/>
      <c r="AP952" s="40"/>
      <c r="AQ952" s="40"/>
      <c r="AR952" s="40"/>
      <c r="AS952" s="40"/>
      <c r="AT952" s="40"/>
      <c r="AU952" s="40"/>
      <c r="AV952" s="40"/>
      <c r="AW952" s="40"/>
      <c r="AX952" s="40"/>
      <c r="AY952" s="40"/>
      <c r="AZ952" s="40"/>
      <c r="BA952" s="28"/>
      <c r="BB952" s="28"/>
      <c r="BC952" s="40"/>
      <c r="BD952" s="40"/>
      <c r="BE952" s="40"/>
      <c r="BF952" s="40"/>
      <c r="BG952" s="40"/>
      <c r="BH952" s="40"/>
      <c r="BI952" s="40"/>
      <c r="BJ952" s="40"/>
      <c r="BK952" s="40"/>
      <c r="BL952" s="40"/>
      <c r="BM952" s="40"/>
      <c r="BN952" s="40"/>
      <c r="BO952" s="40"/>
      <c r="BP952" s="40"/>
      <c r="BQ952" s="40"/>
      <c r="BR952" s="40"/>
      <c r="BS952" s="40"/>
      <c r="BT952" s="40"/>
      <c r="BU952" s="40"/>
      <c r="BV952" s="40"/>
      <c r="BW952" s="40"/>
      <c r="BX952" s="40"/>
      <c r="BY952" s="40"/>
      <c r="BZ952" s="40"/>
      <c r="CA952" s="40"/>
      <c r="CB952" s="40"/>
      <c r="CC952" s="40"/>
      <c r="CD952" s="40"/>
      <c r="CE952" s="40"/>
      <c r="CF952" s="40"/>
      <c r="CG952" s="28"/>
      <c r="CH952" s="28"/>
      <c r="CI952" s="41"/>
      <c r="CJ952" s="27"/>
      <c r="CK952" s="27"/>
      <c r="CL952" s="27"/>
      <c r="CM952" s="27"/>
      <c r="CN952" s="27"/>
      <c r="CO952" s="27"/>
      <c r="CP952" s="27"/>
      <c r="CQ952" s="27"/>
      <c r="CR952" s="27"/>
      <c r="CS952" s="27"/>
      <c r="CT952" s="27"/>
      <c r="CU952" s="27"/>
      <c r="CV952" s="27"/>
      <c r="CW952" s="27"/>
      <c r="CX952" s="27"/>
      <c r="CY952" s="27"/>
      <c r="CZ952" s="68"/>
      <c r="DF952" s="42"/>
      <c r="DW952" s="7"/>
      <c r="ED952" s="10">
        <f t="shared" ca="1" si="441"/>
        <v>25</v>
      </c>
    </row>
    <row r="953" spans="1:134" x14ac:dyDescent="0.2">
      <c r="A953" s="79"/>
      <c r="B953" s="28"/>
      <c r="C953" s="41"/>
      <c r="D953" s="40"/>
      <c r="E953" s="41"/>
      <c r="F953" s="40"/>
      <c r="M953" s="151"/>
      <c r="N953" s="151"/>
      <c r="P953" s="153"/>
      <c r="Q953" s="159"/>
      <c r="R953" s="151"/>
      <c r="S953" s="151"/>
      <c r="T953" s="28"/>
      <c r="U953" s="137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40"/>
      <c r="AH953" s="40"/>
      <c r="AI953" s="40"/>
      <c r="AJ953" s="40"/>
      <c r="AK953" s="40"/>
      <c r="AL953" s="40"/>
      <c r="AM953" s="40"/>
      <c r="AN953" s="40"/>
      <c r="AO953" s="40"/>
      <c r="AP953" s="40"/>
      <c r="AQ953" s="40"/>
      <c r="AR953" s="40"/>
      <c r="AS953" s="40"/>
      <c r="AT953" s="40"/>
      <c r="AU953" s="40"/>
      <c r="AV953" s="40"/>
      <c r="AW953" s="40"/>
      <c r="AX953" s="40"/>
      <c r="AY953" s="40"/>
      <c r="AZ953" s="40"/>
      <c r="BA953" s="28"/>
      <c r="BB953" s="28"/>
      <c r="BC953" s="40"/>
      <c r="BD953" s="40"/>
      <c r="BE953" s="40"/>
      <c r="BF953" s="40"/>
      <c r="BG953" s="40"/>
      <c r="BH953" s="40"/>
      <c r="BI953" s="41"/>
      <c r="BJ953" s="41"/>
      <c r="BK953" s="41"/>
      <c r="BL953" s="41"/>
      <c r="BM953" s="41"/>
      <c r="BN953" s="41"/>
      <c r="BO953" s="41"/>
      <c r="BP953" s="41"/>
      <c r="BQ953" s="41"/>
      <c r="BR953" s="40"/>
      <c r="BS953" s="40"/>
      <c r="BT953" s="40"/>
      <c r="BU953" s="41"/>
      <c r="BV953" s="41"/>
      <c r="BW953" s="41"/>
      <c r="BX953" s="41"/>
      <c r="BY953" s="41"/>
      <c r="BZ953" s="41"/>
      <c r="CA953" s="41"/>
      <c r="CB953" s="41"/>
      <c r="CC953" s="41"/>
      <c r="CD953" s="41"/>
      <c r="CE953" s="41"/>
      <c r="CF953" s="41"/>
      <c r="CG953" s="28"/>
      <c r="CH953" s="28"/>
      <c r="CI953" s="41"/>
      <c r="CJ953" s="27"/>
      <c r="CK953" s="27"/>
      <c r="CL953" s="27"/>
      <c r="CM953" s="27"/>
      <c r="CN953" s="27"/>
      <c r="CO953" s="27"/>
      <c r="CP953" s="27"/>
      <c r="CQ953" s="27"/>
      <c r="CR953" s="27"/>
      <c r="CS953" s="27"/>
      <c r="CT953" s="27"/>
      <c r="CU953" s="27"/>
      <c r="CV953" s="27"/>
      <c r="CW953" s="27"/>
      <c r="CX953" s="27"/>
      <c r="CY953" s="27"/>
      <c r="CZ953" s="68"/>
      <c r="DF953" s="42"/>
      <c r="DW953" s="7"/>
      <c r="ED953" s="10">
        <f t="shared" ca="1" si="441"/>
        <v>16</v>
      </c>
    </row>
    <row r="954" spans="1:134" x14ac:dyDescent="0.2">
      <c r="A954" s="79"/>
      <c r="B954" s="28"/>
      <c r="C954" s="41"/>
      <c r="D954" s="40"/>
      <c r="E954" s="41"/>
      <c r="F954" s="40"/>
      <c r="M954" s="151"/>
      <c r="N954" s="151"/>
      <c r="P954" s="153"/>
      <c r="Q954" s="159"/>
      <c r="R954" s="151"/>
      <c r="S954" s="151"/>
      <c r="T954" s="28"/>
      <c r="U954" s="137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40"/>
      <c r="AH954" s="40"/>
      <c r="AI954" s="40"/>
      <c r="AJ954" s="40"/>
      <c r="AK954" s="40"/>
      <c r="AL954" s="40"/>
      <c r="AM954" s="40"/>
      <c r="AN954" s="40"/>
      <c r="AO954" s="40"/>
      <c r="AP954" s="40"/>
      <c r="AQ954" s="40"/>
      <c r="AR954" s="40"/>
      <c r="AS954" s="40"/>
      <c r="AT954" s="40"/>
      <c r="AU954" s="40"/>
      <c r="AV954" s="40"/>
      <c r="AW954" s="40"/>
      <c r="AX954" s="40"/>
      <c r="AY954" s="40"/>
      <c r="AZ954" s="40"/>
      <c r="BA954" s="28"/>
      <c r="BB954" s="28"/>
      <c r="BC954" s="40"/>
      <c r="BD954" s="40"/>
      <c r="BE954" s="40"/>
      <c r="BF954" s="40"/>
      <c r="BG954" s="40"/>
      <c r="BH954" s="40"/>
      <c r="BI954" s="41"/>
      <c r="BJ954" s="41"/>
      <c r="BK954" s="41"/>
      <c r="BL954" s="41"/>
      <c r="BM954" s="41"/>
      <c r="BN954" s="41"/>
      <c r="BO954" s="41"/>
      <c r="BP954" s="41"/>
      <c r="BQ954" s="41"/>
      <c r="BR954" s="40"/>
      <c r="BS954" s="40"/>
      <c r="BT954" s="40"/>
      <c r="BU954" s="41"/>
      <c r="BV954" s="41"/>
      <c r="BW954" s="41"/>
      <c r="BX954" s="41"/>
      <c r="BY954" s="41"/>
      <c r="BZ954" s="41"/>
      <c r="CA954" s="41"/>
      <c r="CB954" s="41"/>
      <c r="CC954" s="41"/>
      <c r="CD954" s="41"/>
      <c r="CE954" s="41"/>
      <c r="CF954" s="41"/>
      <c r="CG954" s="28"/>
      <c r="CH954" s="28"/>
      <c r="CI954" s="41"/>
      <c r="CJ954" s="27"/>
      <c r="CK954" s="27"/>
      <c r="CL954" s="27"/>
      <c r="CM954" s="27"/>
      <c r="CN954" s="27"/>
      <c r="CO954" s="27"/>
      <c r="CP954" s="27"/>
      <c r="CQ954" s="27"/>
      <c r="CR954" s="27"/>
      <c r="CS954" s="27"/>
      <c r="CT954" s="27"/>
      <c r="CU954" s="27"/>
      <c r="CV954" s="27"/>
      <c r="CW954" s="27"/>
      <c r="CX954" s="27"/>
      <c r="CY954" s="27"/>
      <c r="CZ954" s="68"/>
      <c r="DF954" s="42"/>
      <c r="DW954" s="7"/>
      <c r="ED954" s="10">
        <f t="shared" ca="1" si="441"/>
        <v>35</v>
      </c>
    </row>
    <row r="955" spans="1:134" x14ac:dyDescent="0.2">
      <c r="A955" s="79"/>
      <c r="B955" s="28"/>
      <c r="C955" s="41"/>
      <c r="D955" s="40"/>
      <c r="E955" s="41"/>
      <c r="F955" s="40"/>
      <c r="M955" s="151"/>
      <c r="N955" s="151"/>
      <c r="P955" s="153"/>
      <c r="Q955" s="159"/>
      <c r="R955" s="151"/>
      <c r="S955" s="151"/>
      <c r="T955" s="28"/>
      <c r="U955" s="137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40"/>
      <c r="AH955" s="40"/>
      <c r="AI955" s="40"/>
      <c r="AJ955" s="40"/>
      <c r="AK955" s="40"/>
      <c r="AL955" s="40"/>
      <c r="AM955" s="40"/>
      <c r="AN955" s="40"/>
      <c r="AO955" s="40"/>
      <c r="AP955" s="40"/>
      <c r="AQ955" s="40"/>
      <c r="AR955" s="40"/>
      <c r="AS955" s="40"/>
      <c r="AT955" s="40"/>
      <c r="AU955" s="40"/>
      <c r="AV955" s="40"/>
      <c r="AW955" s="40"/>
      <c r="AX955" s="40"/>
      <c r="AY955" s="40"/>
      <c r="AZ955" s="40"/>
      <c r="BA955" s="28"/>
      <c r="BB955" s="28"/>
      <c r="BC955" s="40"/>
      <c r="BD955" s="40"/>
      <c r="BE955" s="40"/>
      <c r="BF955" s="40"/>
      <c r="BG955" s="40"/>
      <c r="BH955" s="40"/>
      <c r="BI955" s="41"/>
      <c r="BJ955" s="41"/>
      <c r="BK955" s="41"/>
      <c r="BL955" s="41"/>
      <c r="BM955" s="41"/>
      <c r="BN955" s="41"/>
      <c r="BO955" s="41"/>
      <c r="BP955" s="41"/>
      <c r="BQ955" s="41"/>
      <c r="BR955" s="40"/>
      <c r="BS955" s="40"/>
      <c r="BT955" s="40"/>
      <c r="BU955" s="41"/>
      <c r="BV955" s="41"/>
      <c r="BW955" s="41"/>
      <c r="BX955" s="41"/>
      <c r="BY955" s="41"/>
      <c r="BZ955" s="41"/>
      <c r="CA955" s="41"/>
      <c r="CB955" s="41"/>
      <c r="CC955" s="41"/>
      <c r="CD955" s="41"/>
      <c r="CE955" s="41"/>
      <c r="CF955" s="41"/>
      <c r="CG955" s="28"/>
      <c r="CH955" s="28"/>
      <c r="CI955" s="41"/>
      <c r="CJ955" s="27"/>
      <c r="CK955" s="27"/>
      <c r="CL955" s="27"/>
      <c r="CM955" s="27"/>
      <c r="CN955" s="27"/>
      <c r="CO955" s="27"/>
      <c r="CP955" s="27"/>
      <c r="CQ955" s="27"/>
      <c r="CR955" s="27"/>
      <c r="CS955" s="27"/>
      <c r="CT955" s="27"/>
      <c r="CU955" s="27"/>
      <c r="CV955" s="27"/>
      <c r="CW955" s="27"/>
      <c r="CX955" s="27"/>
      <c r="CY955" s="27"/>
      <c r="CZ955" s="68"/>
      <c r="DF955" s="42"/>
      <c r="DW955" s="7"/>
      <c r="ED955" s="10">
        <f t="shared" ca="1" si="441"/>
        <v>35</v>
      </c>
    </row>
    <row r="956" spans="1:134" x14ac:dyDescent="0.2">
      <c r="A956" s="79"/>
      <c r="B956" s="28"/>
      <c r="C956" s="41"/>
      <c r="D956" s="40"/>
      <c r="E956" s="41"/>
      <c r="F956" s="40"/>
      <c r="M956" s="151"/>
      <c r="N956" s="151"/>
      <c r="P956" s="153"/>
      <c r="Q956" s="159"/>
      <c r="R956" s="151"/>
      <c r="S956" s="151"/>
      <c r="T956" s="28"/>
      <c r="U956" s="137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40"/>
      <c r="AH956" s="40"/>
      <c r="AI956" s="40"/>
      <c r="AJ956" s="40"/>
      <c r="AK956" s="40"/>
      <c r="AL956" s="40"/>
      <c r="AM956" s="40"/>
      <c r="AN956" s="40"/>
      <c r="AO956" s="40"/>
      <c r="AP956" s="40"/>
      <c r="AQ956" s="40"/>
      <c r="AR956" s="40"/>
      <c r="AS956" s="40"/>
      <c r="AT956" s="40"/>
      <c r="AU956" s="40"/>
      <c r="AV956" s="40"/>
      <c r="AW956" s="40"/>
      <c r="AX956" s="40"/>
      <c r="AY956" s="40"/>
      <c r="AZ956" s="40"/>
      <c r="BA956" s="28"/>
      <c r="BB956" s="28"/>
      <c r="BC956" s="40"/>
      <c r="BD956" s="40"/>
      <c r="BE956" s="40"/>
      <c r="BF956" s="40"/>
      <c r="BG956" s="40"/>
      <c r="BH956" s="40"/>
      <c r="BI956" s="41"/>
      <c r="BJ956" s="41"/>
      <c r="BK956" s="41"/>
      <c r="BL956" s="41"/>
      <c r="BM956" s="41"/>
      <c r="BN956" s="41"/>
      <c r="BO956" s="41"/>
      <c r="BP956" s="41"/>
      <c r="BQ956" s="41"/>
      <c r="BR956" s="40"/>
      <c r="BS956" s="40"/>
      <c r="BT956" s="40"/>
      <c r="BU956" s="41"/>
      <c r="BV956" s="41"/>
      <c r="BW956" s="41"/>
      <c r="BX956" s="41"/>
      <c r="BY956" s="41"/>
      <c r="BZ956" s="41"/>
      <c r="CA956" s="41"/>
      <c r="CB956" s="41"/>
      <c r="CC956" s="41"/>
      <c r="CD956" s="41"/>
      <c r="CE956" s="41"/>
      <c r="CF956" s="41"/>
      <c r="CG956" s="28"/>
      <c r="CH956" s="28"/>
      <c r="CI956" s="41"/>
      <c r="CJ956" s="27"/>
      <c r="CK956" s="27"/>
      <c r="CL956" s="27"/>
      <c r="CM956" s="27"/>
      <c r="CN956" s="27"/>
      <c r="CO956" s="27"/>
      <c r="CP956" s="27"/>
      <c r="CQ956" s="27"/>
      <c r="CR956" s="27"/>
      <c r="CS956" s="27"/>
      <c r="CT956" s="27"/>
      <c r="CU956" s="27"/>
      <c r="CV956" s="27"/>
      <c r="CW956" s="27"/>
      <c r="CX956" s="27"/>
      <c r="CY956" s="27"/>
      <c r="CZ956" s="68"/>
      <c r="DF956" s="42"/>
      <c r="DW956" s="7"/>
      <c r="ED956" s="10">
        <f t="shared" ca="1" si="441"/>
        <v>32</v>
      </c>
    </row>
    <row r="957" spans="1:134" x14ac:dyDescent="0.2">
      <c r="A957" s="79"/>
      <c r="B957" s="28"/>
      <c r="C957" s="41"/>
      <c r="D957" s="40"/>
      <c r="E957" s="41"/>
      <c r="F957" s="40"/>
      <c r="M957" s="151"/>
      <c r="N957" s="151"/>
      <c r="P957" s="153"/>
      <c r="Q957" s="159"/>
      <c r="R957" s="151"/>
      <c r="S957" s="151"/>
      <c r="T957" s="28"/>
      <c r="U957" s="137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40"/>
      <c r="AH957" s="40"/>
      <c r="AI957" s="40"/>
      <c r="AJ957" s="40"/>
      <c r="AK957" s="40"/>
      <c r="AL957" s="40"/>
      <c r="AM957" s="40"/>
      <c r="AN957" s="40"/>
      <c r="AO957" s="40"/>
      <c r="AP957" s="40"/>
      <c r="AQ957" s="40"/>
      <c r="AR957" s="40"/>
      <c r="AS957" s="40"/>
      <c r="AT957" s="40"/>
      <c r="AU957" s="40"/>
      <c r="AV957" s="40"/>
      <c r="AW957" s="40"/>
      <c r="AX957" s="40"/>
      <c r="AY957" s="40"/>
      <c r="AZ957" s="40"/>
      <c r="BA957" s="28"/>
      <c r="BB957" s="28"/>
      <c r="BC957" s="40"/>
      <c r="BD957" s="40"/>
      <c r="BE957" s="40"/>
      <c r="BF957" s="40"/>
      <c r="BG957" s="40"/>
      <c r="BH957" s="40"/>
      <c r="BI957" s="41"/>
      <c r="BJ957" s="41"/>
      <c r="BK957" s="41"/>
      <c r="BL957" s="41"/>
      <c r="BM957" s="41"/>
      <c r="BN957" s="41"/>
      <c r="BO957" s="41"/>
      <c r="BP957" s="41"/>
      <c r="BQ957" s="41"/>
      <c r="BR957" s="40"/>
      <c r="BS957" s="40"/>
      <c r="BT957" s="40"/>
      <c r="BU957" s="41"/>
      <c r="BV957" s="41"/>
      <c r="BW957" s="41"/>
      <c r="BX957" s="41"/>
      <c r="BY957" s="41"/>
      <c r="BZ957" s="41"/>
      <c r="CA957" s="41"/>
      <c r="CB957" s="41"/>
      <c r="CC957" s="41"/>
      <c r="CD957" s="41"/>
      <c r="CE957" s="41"/>
      <c r="CF957" s="41"/>
      <c r="CG957" s="28"/>
      <c r="CH957" s="28"/>
      <c r="CI957" s="41"/>
      <c r="CJ957" s="27"/>
      <c r="CK957" s="27"/>
      <c r="CL957" s="27"/>
      <c r="CM957" s="27"/>
      <c r="CN957" s="27"/>
      <c r="CO957" s="27"/>
      <c r="CP957" s="27"/>
      <c r="CQ957" s="27"/>
      <c r="CR957" s="27"/>
      <c r="CS957" s="27"/>
      <c r="CT957" s="27"/>
      <c r="CU957" s="27"/>
      <c r="CV957" s="27"/>
      <c r="CW957" s="27"/>
      <c r="CX957" s="27"/>
      <c r="CY957" s="27"/>
      <c r="CZ957" s="68"/>
      <c r="DF957" s="42"/>
      <c r="DW957" s="7"/>
      <c r="ED957" s="10">
        <f t="shared" ca="1" si="441"/>
        <v>12</v>
      </c>
    </row>
    <row r="958" spans="1:134" x14ac:dyDescent="0.2">
      <c r="A958" s="79"/>
      <c r="B958" s="28"/>
      <c r="C958" s="41"/>
      <c r="D958" s="40"/>
      <c r="E958" s="41"/>
      <c r="F958" s="40"/>
      <c r="M958" s="151"/>
      <c r="N958" s="151"/>
      <c r="P958" s="153"/>
      <c r="Q958" s="159"/>
      <c r="R958" s="151"/>
      <c r="S958" s="151"/>
      <c r="T958" s="28"/>
      <c r="U958" s="137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40"/>
      <c r="AH958" s="40"/>
      <c r="AI958" s="40"/>
      <c r="AJ958" s="40"/>
      <c r="AK958" s="40"/>
      <c r="AL958" s="40"/>
      <c r="AM958" s="40"/>
      <c r="AN958" s="40"/>
      <c r="AO958" s="40"/>
      <c r="AP958" s="40"/>
      <c r="AQ958" s="40"/>
      <c r="AR958" s="40"/>
      <c r="AS958" s="40"/>
      <c r="AT958" s="40"/>
      <c r="AU958" s="40"/>
      <c r="AV958" s="40"/>
      <c r="AW958" s="40"/>
      <c r="AX958" s="40"/>
      <c r="AY958" s="40"/>
      <c r="AZ958" s="40"/>
      <c r="BA958" s="28"/>
      <c r="BB958" s="28"/>
      <c r="BC958" s="40"/>
      <c r="BD958" s="40"/>
      <c r="BE958" s="40"/>
      <c r="BF958" s="40"/>
      <c r="BG958" s="40"/>
      <c r="BH958" s="40"/>
      <c r="BI958" s="40"/>
      <c r="BJ958" s="40"/>
      <c r="BK958" s="40"/>
      <c r="BL958" s="40"/>
      <c r="BM958" s="40"/>
      <c r="BN958" s="40"/>
      <c r="BO958" s="40"/>
      <c r="BP958" s="40"/>
      <c r="BQ958" s="40"/>
      <c r="BR958" s="40"/>
      <c r="BS958" s="40"/>
      <c r="BT958" s="40"/>
      <c r="BU958" s="40"/>
      <c r="BV958" s="40"/>
      <c r="BW958" s="40"/>
      <c r="BX958" s="40"/>
      <c r="BY958" s="40"/>
      <c r="BZ958" s="40"/>
      <c r="CA958" s="40"/>
      <c r="CB958" s="40"/>
      <c r="CC958" s="40"/>
      <c r="CD958" s="40"/>
      <c r="CE958" s="40"/>
      <c r="CF958" s="40"/>
      <c r="CG958" s="28"/>
      <c r="CH958" s="28"/>
      <c r="CI958" s="41"/>
      <c r="CJ958" s="27"/>
      <c r="CK958" s="27"/>
      <c r="CL958" s="27"/>
      <c r="CM958" s="27"/>
      <c r="CN958" s="27"/>
      <c r="CO958" s="27"/>
      <c r="CP958" s="27"/>
      <c r="CQ958" s="27"/>
      <c r="CR958" s="27"/>
      <c r="CS958" s="27"/>
      <c r="CT958" s="27"/>
      <c r="CU958" s="27"/>
      <c r="CV958" s="27"/>
      <c r="CW958" s="27"/>
      <c r="CX958" s="27"/>
      <c r="CY958" s="27"/>
      <c r="CZ958" s="68"/>
      <c r="DF958" s="42"/>
      <c r="DW958" s="7"/>
      <c r="ED958" s="10">
        <f t="shared" ca="1" si="441"/>
        <v>3</v>
      </c>
    </row>
    <row r="959" spans="1:134" x14ac:dyDescent="0.2">
      <c r="A959" s="79"/>
      <c r="B959" s="28"/>
      <c r="C959" s="41"/>
      <c r="D959" s="40"/>
      <c r="E959" s="41"/>
      <c r="F959" s="40"/>
      <c r="M959" s="151"/>
      <c r="N959" s="151"/>
      <c r="P959" s="153"/>
      <c r="Q959" s="159"/>
      <c r="R959" s="151"/>
      <c r="S959" s="151"/>
      <c r="T959" s="28"/>
      <c r="U959" s="137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40"/>
      <c r="AH959" s="40"/>
      <c r="AI959" s="40"/>
      <c r="AJ959" s="40"/>
      <c r="AK959" s="40"/>
      <c r="AL959" s="40"/>
      <c r="AM959" s="40"/>
      <c r="AN959" s="40"/>
      <c r="AO959" s="40"/>
      <c r="AP959" s="40"/>
      <c r="AQ959" s="40"/>
      <c r="AR959" s="40"/>
      <c r="AS959" s="40"/>
      <c r="AT959" s="40"/>
      <c r="AU959" s="40"/>
      <c r="AV959" s="40"/>
      <c r="AW959" s="40"/>
      <c r="AX959" s="40"/>
      <c r="AY959" s="40"/>
      <c r="AZ959" s="40"/>
      <c r="BA959" s="28"/>
      <c r="BB959" s="28"/>
      <c r="BC959" s="40"/>
      <c r="BD959" s="40"/>
      <c r="BE959" s="40"/>
      <c r="BF959" s="40"/>
      <c r="BG959" s="40"/>
      <c r="BH959" s="40"/>
      <c r="BI959" s="40"/>
      <c r="BJ959" s="40"/>
      <c r="BK959" s="40"/>
      <c r="BL959" s="40"/>
      <c r="BM959" s="40"/>
      <c r="BN959" s="40"/>
      <c r="BO959" s="40"/>
      <c r="BP959" s="40"/>
      <c r="BQ959" s="40"/>
      <c r="BR959" s="40"/>
      <c r="BS959" s="40"/>
      <c r="BT959" s="40"/>
      <c r="BU959" s="40"/>
      <c r="BV959" s="40"/>
      <c r="BW959" s="40"/>
      <c r="BX959" s="40"/>
      <c r="BY959" s="40"/>
      <c r="BZ959" s="40"/>
      <c r="CA959" s="40"/>
      <c r="CB959" s="40"/>
      <c r="CC959" s="40"/>
      <c r="CD959" s="40"/>
      <c r="CE959" s="40"/>
      <c r="CF959" s="40"/>
      <c r="CG959" s="28"/>
      <c r="CH959" s="28"/>
      <c r="CI959" s="41"/>
      <c r="CJ959" s="27"/>
      <c r="CK959" s="27"/>
      <c r="CL959" s="27"/>
      <c r="CM959" s="27"/>
      <c r="CN959" s="27"/>
      <c r="CO959" s="27"/>
      <c r="CP959" s="27"/>
      <c r="CQ959" s="27"/>
      <c r="CR959" s="27"/>
      <c r="CS959" s="27"/>
      <c r="CT959" s="27"/>
      <c r="CU959" s="27"/>
      <c r="CV959" s="27"/>
      <c r="CW959" s="27"/>
      <c r="CX959" s="27"/>
      <c r="CY959" s="27"/>
      <c r="CZ959" s="68"/>
      <c r="DF959" s="42"/>
      <c r="DW959" s="7"/>
      <c r="ED959" s="10">
        <f t="shared" ca="1" si="441"/>
        <v>0</v>
      </c>
    </row>
    <row r="960" spans="1:134" x14ac:dyDescent="0.2">
      <c r="A960" s="79"/>
      <c r="B960" s="28"/>
      <c r="C960" s="41"/>
      <c r="D960" s="40"/>
      <c r="E960" s="41"/>
      <c r="F960" s="40"/>
      <c r="M960" s="151"/>
      <c r="N960" s="151"/>
      <c r="P960" s="153"/>
      <c r="Q960" s="159"/>
      <c r="R960" s="151"/>
      <c r="S960" s="151"/>
      <c r="T960" s="28"/>
      <c r="U960" s="137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40"/>
      <c r="AH960" s="40"/>
      <c r="AI960" s="40"/>
      <c r="AJ960" s="40"/>
      <c r="AK960" s="40"/>
      <c r="AL960" s="40"/>
      <c r="AM960" s="40"/>
      <c r="AN960" s="40"/>
      <c r="AO960" s="40"/>
      <c r="AP960" s="40"/>
      <c r="AQ960" s="40"/>
      <c r="AR960" s="40"/>
      <c r="AS960" s="40"/>
      <c r="AT960" s="40"/>
      <c r="AU960" s="40"/>
      <c r="AV960" s="40"/>
      <c r="AW960" s="40"/>
      <c r="AX960" s="40"/>
      <c r="AY960" s="40"/>
      <c r="AZ960" s="40"/>
      <c r="BA960" s="28"/>
      <c r="BB960" s="28"/>
      <c r="BC960" s="40"/>
      <c r="BD960" s="40"/>
      <c r="BE960" s="40"/>
      <c r="BF960" s="40"/>
      <c r="BG960" s="40"/>
      <c r="BH960" s="40"/>
      <c r="BI960" s="40"/>
      <c r="BJ960" s="40"/>
      <c r="BK960" s="40"/>
      <c r="BL960" s="40"/>
      <c r="BM960" s="40"/>
      <c r="BN960" s="40"/>
      <c r="BO960" s="40"/>
      <c r="BP960" s="40"/>
      <c r="BQ960" s="40"/>
      <c r="BR960" s="40"/>
      <c r="BS960" s="40"/>
      <c r="BT960" s="40"/>
      <c r="BU960" s="40"/>
      <c r="BV960" s="40"/>
      <c r="BW960" s="40"/>
      <c r="BX960" s="40"/>
      <c r="BY960" s="40"/>
      <c r="BZ960" s="40"/>
      <c r="CA960" s="40"/>
      <c r="CB960" s="40"/>
      <c r="CC960" s="40"/>
      <c r="CD960" s="40"/>
      <c r="CE960" s="40"/>
      <c r="CF960" s="40"/>
      <c r="CG960" s="28"/>
      <c r="CH960" s="28"/>
      <c r="CI960" s="41"/>
      <c r="CJ960" s="27"/>
      <c r="CK960" s="27"/>
      <c r="CL960" s="27"/>
      <c r="CM960" s="27"/>
      <c r="CN960" s="27"/>
      <c r="CO960" s="27"/>
      <c r="CP960" s="27"/>
      <c r="CQ960" s="27"/>
      <c r="CR960" s="27"/>
      <c r="CS960" s="27"/>
      <c r="CT960" s="27"/>
      <c r="CU960" s="27"/>
      <c r="CV960" s="27"/>
      <c r="CW960" s="27"/>
      <c r="CX960" s="27"/>
      <c r="CY960" s="27"/>
      <c r="CZ960" s="68"/>
      <c r="DF960" s="42"/>
      <c r="DW960" s="7"/>
      <c r="ED960" s="10">
        <f t="shared" ca="1" si="441"/>
        <v>9</v>
      </c>
    </row>
    <row r="961" spans="1:134" x14ac:dyDescent="0.2">
      <c r="A961" s="79"/>
      <c r="B961" s="28"/>
      <c r="C961" s="41"/>
      <c r="D961" s="40"/>
      <c r="E961" s="41"/>
      <c r="F961" s="40"/>
      <c r="M961" s="151"/>
      <c r="N961" s="151"/>
      <c r="P961" s="153"/>
      <c r="Q961" s="159"/>
      <c r="R961" s="151"/>
      <c r="S961" s="151"/>
      <c r="T961" s="28"/>
      <c r="U961" s="137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40"/>
      <c r="AH961" s="40"/>
      <c r="AI961" s="40"/>
      <c r="AJ961" s="40"/>
      <c r="AK961" s="40"/>
      <c r="AL961" s="40"/>
      <c r="AM961" s="40"/>
      <c r="AN961" s="40"/>
      <c r="AO961" s="40"/>
      <c r="AP961" s="40"/>
      <c r="AQ961" s="40"/>
      <c r="AR961" s="40"/>
      <c r="AS961" s="40"/>
      <c r="AT961" s="40"/>
      <c r="AU961" s="40"/>
      <c r="AV961" s="40"/>
      <c r="AW961" s="40"/>
      <c r="AX961" s="40"/>
      <c r="AY961" s="40"/>
      <c r="AZ961" s="40"/>
      <c r="BA961" s="28"/>
      <c r="BB961" s="28"/>
      <c r="BC961" s="40"/>
      <c r="BD961" s="40"/>
      <c r="BE961" s="40"/>
      <c r="BF961" s="40"/>
      <c r="BG961" s="40"/>
      <c r="BH961" s="40"/>
      <c r="BI961" s="40"/>
      <c r="BJ961" s="40"/>
      <c r="BK961" s="40"/>
      <c r="BL961" s="40"/>
      <c r="BM961" s="40"/>
      <c r="BN961" s="40"/>
      <c r="BO961" s="40"/>
      <c r="BP961" s="40"/>
      <c r="BQ961" s="40"/>
      <c r="BR961" s="40"/>
      <c r="BS961" s="40"/>
      <c r="BT961" s="40"/>
      <c r="BU961" s="40"/>
      <c r="BV961" s="40"/>
      <c r="BW961" s="40"/>
      <c r="BX961" s="40"/>
      <c r="BY961" s="40"/>
      <c r="BZ961" s="40"/>
      <c r="CA961" s="40"/>
      <c r="CB961" s="40"/>
      <c r="CC961" s="40"/>
      <c r="CD961" s="40"/>
      <c r="CE961" s="40"/>
      <c r="CF961" s="40"/>
      <c r="CG961" s="28"/>
      <c r="CH961" s="28"/>
      <c r="CI961" s="41"/>
      <c r="CJ961" s="27"/>
      <c r="CK961" s="27"/>
      <c r="CL961" s="27"/>
      <c r="CM961" s="27"/>
      <c r="CN961" s="27"/>
      <c r="CO961" s="27"/>
      <c r="CP961" s="27"/>
      <c r="CQ961" s="27"/>
      <c r="CR961" s="27"/>
      <c r="CS961" s="27"/>
      <c r="CT961" s="27"/>
      <c r="CU961" s="27"/>
      <c r="CV961" s="27"/>
      <c r="CW961" s="27"/>
      <c r="CX961" s="27"/>
      <c r="CY961" s="27"/>
      <c r="CZ961" s="68"/>
      <c r="DF961" s="42"/>
      <c r="DW961" s="7"/>
      <c r="ED961" s="10">
        <f t="shared" ca="1" si="441"/>
        <v>10</v>
      </c>
    </row>
    <row r="962" spans="1:134" x14ac:dyDescent="0.2">
      <c r="A962" s="79"/>
      <c r="B962" s="28"/>
      <c r="C962" s="41"/>
      <c r="D962" s="40"/>
      <c r="E962" s="41"/>
      <c r="F962" s="40"/>
      <c r="M962" s="151"/>
      <c r="N962" s="151"/>
      <c r="P962" s="153"/>
      <c r="Q962" s="159"/>
      <c r="R962" s="151"/>
      <c r="S962" s="151"/>
      <c r="T962" s="28"/>
      <c r="U962" s="137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40"/>
      <c r="AH962" s="40"/>
      <c r="AI962" s="40"/>
      <c r="AJ962" s="40"/>
      <c r="AK962" s="40"/>
      <c r="AL962" s="40"/>
      <c r="AM962" s="40"/>
      <c r="AN962" s="40"/>
      <c r="AO962" s="40"/>
      <c r="AP962" s="40"/>
      <c r="AQ962" s="40"/>
      <c r="AR962" s="40"/>
      <c r="AS962" s="40"/>
      <c r="AT962" s="40"/>
      <c r="AU962" s="40"/>
      <c r="AV962" s="40"/>
      <c r="AW962" s="40"/>
      <c r="AX962" s="40"/>
      <c r="AY962" s="40"/>
      <c r="AZ962" s="40"/>
      <c r="BA962" s="28"/>
      <c r="BB962" s="28"/>
      <c r="BC962" s="40"/>
      <c r="BD962" s="40"/>
      <c r="BE962" s="40"/>
      <c r="BF962" s="40"/>
      <c r="BG962" s="40"/>
      <c r="BH962" s="40"/>
      <c r="BI962" s="40"/>
      <c r="BJ962" s="40"/>
      <c r="BK962" s="40"/>
      <c r="BL962" s="40"/>
      <c r="BM962" s="40"/>
      <c r="BN962" s="40"/>
      <c r="BO962" s="40"/>
      <c r="BP962" s="40"/>
      <c r="BQ962" s="40"/>
      <c r="BR962" s="40"/>
      <c r="BS962" s="40"/>
      <c r="BT962" s="40"/>
      <c r="BU962" s="40"/>
      <c r="BV962" s="40"/>
      <c r="BW962" s="40"/>
      <c r="BX962" s="40"/>
      <c r="BY962" s="40"/>
      <c r="BZ962" s="40"/>
      <c r="CA962" s="40"/>
      <c r="CB962" s="40"/>
      <c r="CC962" s="40"/>
      <c r="CD962" s="40"/>
      <c r="CE962" s="40"/>
      <c r="CF962" s="40"/>
      <c r="CG962" s="28"/>
      <c r="CH962" s="28"/>
      <c r="CI962" s="41"/>
      <c r="CJ962" s="27"/>
      <c r="CK962" s="27"/>
      <c r="CL962" s="27"/>
      <c r="CM962" s="27"/>
      <c r="CN962" s="27"/>
      <c r="CO962" s="27"/>
      <c r="CP962" s="27"/>
      <c r="CQ962" s="27"/>
      <c r="CR962" s="27"/>
      <c r="CS962" s="27"/>
      <c r="CT962" s="27"/>
      <c r="CU962" s="27"/>
      <c r="CV962" s="27"/>
      <c r="CW962" s="27"/>
      <c r="CX962" s="27"/>
      <c r="CY962" s="27"/>
      <c r="CZ962" s="68"/>
      <c r="DF962" s="42"/>
      <c r="DW962" s="7"/>
      <c r="ED962" s="10">
        <f t="shared" ca="1" si="441"/>
        <v>0</v>
      </c>
    </row>
    <row r="963" spans="1:134" x14ac:dyDescent="0.2">
      <c r="A963" s="79"/>
      <c r="B963" s="28"/>
      <c r="C963" s="41"/>
      <c r="D963" s="40"/>
      <c r="E963" s="41"/>
      <c r="F963" s="40"/>
      <c r="M963" s="151"/>
      <c r="N963" s="151"/>
      <c r="P963" s="153"/>
      <c r="Q963" s="159"/>
      <c r="R963" s="151"/>
      <c r="S963" s="151"/>
      <c r="T963" s="28"/>
      <c r="U963" s="137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40"/>
      <c r="AH963" s="40"/>
      <c r="AI963" s="40"/>
      <c r="AJ963" s="40"/>
      <c r="AK963" s="40"/>
      <c r="AL963" s="40"/>
      <c r="AM963" s="40"/>
      <c r="AN963" s="40"/>
      <c r="AO963" s="40"/>
      <c r="AP963" s="40"/>
      <c r="AQ963" s="40"/>
      <c r="AR963" s="40"/>
      <c r="AS963" s="40"/>
      <c r="AT963" s="40"/>
      <c r="AU963" s="40"/>
      <c r="AV963" s="40"/>
      <c r="AW963" s="40"/>
      <c r="AX963" s="40"/>
      <c r="AY963" s="40"/>
      <c r="AZ963" s="40"/>
      <c r="BA963" s="28"/>
      <c r="BB963" s="28"/>
      <c r="BC963" s="40"/>
      <c r="BD963" s="40"/>
      <c r="BE963" s="40"/>
      <c r="BF963" s="40"/>
      <c r="BG963" s="40"/>
      <c r="BH963" s="40"/>
      <c r="BI963" s="40"/>
      <c r="BJ963" s="40"/>
      <c r="BK963" s="40"/>
      <c r="BL963" s="40"/>
      <c r="BM963" s="40"/>
      <c r="BN963" s="40"/>
      <c r="BO963" s="40"/>
      <c r="BP963" s="40"/>
      <c r="BQ963" s="40"/>
      <c r="BR963" s="40"/>
      <c r="BS963" s="40"/>
      <c r="BT963" s="40"/>
      <c r="BU963" s="40"/>
      <c r="BV963" s="40"/>
      <c r="BW963" s="40"/>
      <c r="BX963" s="40"/>
      <c r="BY963" s="40"/>
      <c r="BZ963" s="40"/>
      <c r="CA963" s="40"/>
      <c r="CB963" s="40"/>
      <c r="CC963" s="40"/>
      <c r="CD963" s="40"/>
      <c r="CE963" s="40"/>
      <c r="CF963" s="40"/>
      <c r="CG963" s="28"/>
      <c r="CH963" s="28"/>
      <c r="CI963" s="41"/>
      <c r="CJ963" s="27"/>
      <c r="CK963" s="27"/>
      <c r="CL963" s="27"/>
      <c r="CM963" s="27"/>
      <c r="CN963" s="27"/>
      <c r="CO963" s="27"/>
      <c r="CP963" s="27"/>
      <c r="CQ963" s="27"/>
      <c r="CR963" s="27"/>
      <c r="CS963" s="27"/>
      <c r="CT963" s="27"/>
      <c r="CU963" s="27"/>
      <c r="CV963" s="27"/>
      <c r="CW963" s="27"/>
      <c r="CX963" s="27"/>
      <c r="CY963" s="27"/>
      <c r="CZ963" s="68"/>
      <c r="DF963" s="42"/>
      <c r="DW963" s="7"/>
      <c r="ED963" s="10">
        <f t="shared" ca="1" si="441"/>
        <v>0</v>
      </c>
    </row>
    <row r="964" spans="1:134" x14ac:dyDescent="0.2">
      <c r="A964" s="79"/>
      <c r="B964" s="28"/>
      <c r="C964" s="41"/>
      <c r="D964" s="40"/>
      <c r="E964" s="41"/>
      <c r="F964" s="40"/>
      <c r="M964" s="151"/>
      <c r="N964" s="151"/>
      <c r="P964" s="153"/>
      <c r="Q964" s="159"/>
      <c r="R964" s="151"/>
      <c r="S964" s="151"/>
      <c r="T964" s="28"/>
      <c r="U964" s="137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40"/>
      <c r="AH964" s="40"/>
      <c r="AI964" s="40"/>
      <c r="AJ964" s="40"/>
      <c r="AK964" s="40"/>
      <c r="AL964" s="40"/>
      <c r="AM964" s="40"/>
      <c r="AN964" s="40"/>
      <c r="AO964" s="40"/>
      <c r="AP964" s="40"/>
      <c r="AQ964" s="40"/>
      <c r="AR964" s="40"/>
      <c r="AS964" s="40"/>
      <c r="AT964" s="40"/>
      <c r="AU964" s="40"/>
      <c r="AV964" s="40"/>
      <c r="AW964" s="40"/>
      <c r="AX964" s="40"/>
      <c r="AY964" s="40"/>
      <c r="AZ964" s="40"/>
      <c r="BA964" s="28"/>
      <c r="BB964" s="28"/>
      <c r="BC964" s="40"/>
      <c r="BD964" s="40"/>
      <c r="BE964" s="40"/>
      <c r="BF964" s="40"/>
      <c r="BG964" s="40"/>
      <c r="BH964" s="40"/>
      <c r="BI964" s="40"/>
      <c r="BJ964" s="40"/>
      <c r="BK964" s="40"/>
      <c r="BL964" s="40"/>
      <c r="BM964" s="40"/>
      <c r="BN964" s="40"/>
      <c r="BO964" s="40"/>
      <c r="BP964" s="40"/>
      <c r="BQ964" s="40"/>
      <c r="BR964" s="40"/>
      <c r="BS964" s="40"/>
      <c r="BT964" s="40"/>
      <c r="BU964" s="40"/>
      <c r="BV964" s="40"/>
      <c r="BW964" s="40"/>
      <c r="BX964" s="40"/>
      <c r="BY964" s="40"/>
      <c r="BZ964" s="40"/>
      <c r="CA964" s="40"/>
      <c r="CB964" s="40"/>
      <c r="CC964" s="40"/>
      <c r="CD964" s="40"/>
      <c r="CE964" s="40"/>
      <c r="CF964" s="40"/>
      <c r="CG964" s="28"/>
      <c r="CH964" s="28"/>
      <c r="CI964" s="41"/>
      <c r="CJ964" s="27"/>
      <c r="CK964" s="27"/>
      <c r="CL964" s="27"/>
      <c r="CM964" s="27"/>
      <c r="CN964" s="27"/>
      <c r="CO964" s="27"/>
      <c r="CP964" s="27"/>
      <c r="CQ964" s="27"/>
      <c r="CR964" s="27"/>
      <c r="CS964" s="27"/>
      <c r="CT964" s="27"/>
      <c r="CU964" s="27"/>
      <c r="CV964" s="27"/>
      <c r="CW964" s="27"/>
      <c r="CX964" s="27"/>
      <c r="CY964" s="27"/>
      <c r="CZ964" s="68"/>
      <c r="DF964" s="42"/>
      <c r="DW964" s="7"/>
      <c r="ED964" s="10">
        <f t="shared" ca="1" si="441"/>
        <v>11</v>
      </c>
    </row>
    <row r="965" spans="1:134" x14ac:dyDescent="0.2">
      <c r="A965" s="79"/>
      <c r="B965" s="28"/>
      <c r="C965" s="41"/>
      <c r="D965" s="40"/>
      <c r="E965" s="41"/>
      <c r="F965" s="40"/>
      <c r="M965" s="151"/>
      <c r="N965" s="151"/>
      <c r="P965" s="153"/>
      <c r="Q965" s="159"/>
      <c r="R965" s="151"/>
      <c r="S965" s="151"/>
      <c r="T965" s="28"/>
      <c r="U965" s="137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40"/>
      <c r="AH965" s="40"/>
      <c r="AI965" s="40"/>
      <c r="AJ965" s="40"/>
      <c r="AK965" s="40"/>
      <c r="AL965" s="40"/>
      <c r="AM965" s="40"/>
      <c r="AN965" s="40"/>
      <c r="AO965" s="40"/>
      <c r="AP965" s="40"/>
      <c r="AQ965" s="40"/>
      <c r="AR965" s="40"/>
      <c r="AS965" s="40"/>
      <c r="AT965" s="40"/>
      <c r="AU965" s="40"/>
      <c r="AV965" s="40"/>
      <c r="AW965" s="40"/>
      <c r="AX965" s="40"/>
      <c r="AY965" s="40"/>
      <c r="AZ965" s="40"/>
      <c r="BA965" s="28"/>
      <c r="BB965" s="28"/>
      <c r="BC965" s="40"/>
      <c r="BD965" s="40"/>
      <c r="BE965" s="40"/>
      <c r="BF965" s="40"/>
      <c r="BG965" s="40"/>
      <c r="BH965" s="40"/>
      <c r="BI965" s="40"/>
      <c r="BJ965" s="40"/>
      <c r="BK965" s="40"/>
      <c r="BL965" s="40"/>
      <c r="BM965" s="40"/>
      <c r="BN965" s="40"/>
      <c r="BO965" s="40"/>
      <c r="BP965" s="40"/>
      <c r="BQ965" s="40"/>
      <c r="BR965" s="40"/>
      <c r="BS965" s="40"/>
      <c r="BT965" s="40"/>
      <c r="BU965" s="40"/>
      <c r="BV965" s="40"/>
      <c r="BW965" s="40"/>
      <c r="BX965" s="40"/>
      <c r="BY965" s="40"/>
      <c r="BZ965" s="40"/>
      <c r="CA965" s="40"/>
      <c r="CB965" s="40"/>
      <c r="CC965" s="40"/>
      <c r="CD965" s="40"/>
      <c r="CE965" s="40"/>
      <c r="CF965" s="40"/>
      <c r="CG965" s="28"/>
      <c r="CH965" s="28"/>
      <c r="CI965" s="41"/>
      <c r="CJ965" s="27"/>
      <c r="CK965" s="27"/>
      <c r="CL965" s="27"/>
      <c r="CM965" s="27"/>
      <c r="CN965" s="27"/>
      <c r="CO965" s="27"/>
      <c r="CP965" s="27"/>
      <c r="CQ965" s="27"/>
      <c r="CR965" s="27"/>
      <c r="CS965" s="27"/>
      <c r="CT965" s="27"/>
      <c r="CU965" s="27"/>
      <c r="CV965" s="27"/>
      <c r="CW965" s="27"/>
      <c r="CX965" s="27"/>
      <c r="CY965" s="27"/>
      <c r="CZ965" s="68"/>
      <c r="DF965" s="42"/>
      <c r="DW965" s="7"/>
      <c r="ED965" s="10">
        <f t="shared" ref="ED965:ED1004" ca="1" si="442">IF($A$2="no",INT(RAND()*36+1),INT(RAND()*37))</f>
        <v>23</v>
      </c>
    </row>
    <row r="966" spans="1:134" x14ac:dyDescent="0.2">
      <c r="A966" s="79"/>
      <c r="B966" s="28"/>
      <c r="C966" s="41"/>
      <c r="D966" s="40"/>
      <c r="E966" s="41"/>
      <c r="F966" s="40"/>
      <c r="M966" s="151"/>
      <c r="N966" s="151"/>
      <c r="P966" s="153"/>
      <c r="Q966" s="159"/>
      <c r="R966" s="151"/>
      <c r="S966" s="151"/>
      <c r="T966" s="28"/>
      <c r="U966" s="137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40"/>
      <c r="AH966" s="40"/>
      <c r="AI966" s="40"/>
      <c r="AJ966" s="40"/>
      <c r="AK966" s="40"/>
      <c r="AL966" s="40"/>
      <c r="AM966" s="40"/>
      <c r="AN966" s="40"/>
      <c r="AO966" s="40"/>
      <c r="AP966" s="40"/>
      <c r="AQ966" s="40"/>
      <c r="AR966" s="40"/>
      <c r="AS966" s="40"/>
      <c r="AT966" s="40"/>
      <c r="AU966" s="40"/>
      <c r="AV966" s="40"/>
      <c r="AW966" s="40"/>
      <c r="AX966" s="40"/>
      <c r="AY966" s="40"/>
      <c r="AZ966" s="40"/>
      <c r="BA966" s="28"/>
      <c r="BB966" s="28"/>
      <c r="BC966" s="40"/>
      <c r="BD966" s="40"/>
      <c r="BE966" s="40"/>
      <c r="BF966" s="40"/>
      <c r="BG966" s="40"/>
      <c r="BH966" s="40"/>
      <c r="BI966" s="40"/>
      <c r="BJ966" s="40"/>
      <c r="BK966" s="40"/>
      <c r="BL966" s="40"/>
      <c r="BM966" s="40"/>
      <c r="BN966" s="40"/>
      <c r="BO966" s="40"/>
      <c r="BP966" s="40"/>
      <c r="BQ966" s="40"/>
      <c r="BR966" s="40"/>
      <c r="BS966" s="40"/>
      <c r="BT966" s="40"/>
      <c r="BU966" s="40"/>
      <c r="BV966" s="40"/>
      <c r="BW966" s="40"/>
      <c r="BX966" s="40"/>
      <c r="BY966" s="40"/>
      <c r="BZ966" s="40"/>
      <c r="CA966" s="40"/>
      <c r="CB966" s="40"/>
      <c r="CC966" s="40"/>
      <c r="CD966" s="40"/>
      <c r="CE966" s="40"/>
      <c r="CF966" s="40"/>
      <c r="CG966" s="28"/>
      <c r="CH966" s="28"/>
      <c r="CI966" s="41"/>
      <c r="CJ966" s="27"/>
      <c r="CK966" s="27"/>
      <c r="CL966" s="27"/>
      <c r="CM966" s="27"/>
      <c r="CN966" s="27"/>
      <c r="CO966" s="27"/>
      <c r="CP966" s="27"/>
      <c r="CQ966" s="27"/>
      <c r="CR966" s="27"/>
      <c r="CS966" s="27"/>
      <c r="CT966" s="27"/>
      <c r="CU966" s="27"/>
      <c r="CV966" s="27"/>
      <c r="CW966" s="27"/>
      <c r="CX966" s="27"/>
      <c r="CY966" s="27"/>
      <c r="CZ966" s="68"/>
      <c r="DF966" s="42"/>
      <c r="DW966" s="7"/>
      <c r="ED966" s="10">
        <f t="shared" ca="1" si="442"/>
        <v>5</v>
      </c>
    </row>
    <row r="967" spans="1:134" x14ac:dyDescent="0.2">
      <c r="A967" s="79"/>
      <c r="B967" s="28"/>
      <c r="C967" s="41"/>
      <c r="D967" s="40"/>
      <c r="E967" s="41"/>
      <c r="F967" s="40"/>
      <c r="M967" s="151"/>
      <c r="N967" s="151"/>
      <c r="P967" s="153"/>
      <c r="Q967" s="159"/>
      <c r="R967" s="151"/>
      <c r="S967" s="151"/>
      <c r="T967" s="28"/>
      <c r="U967" s="137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40"/>
      <c r="AH967" s="40"/>
      <c r="AI967" s="40"/>
      <c r="AJ967" s="40"/>
      <c r="AK967" s="40"/>
      <c r="AL967" s="40"/>
      <c r="AM967" s="40"/>
      <c r="AN967" s="40"/>
      <c r="AO967" s="40"/>
      <c r="AP967" s="40"/>
      <c r="AQ967" s="40"/>
      <c r="AR967" s="40"/>
      <c r="AS967" s="40"/>
      <c r="AT967" s="40"/>
      <c r="AU967" s="40"/>
      <c r="AV967" s="40"/>
      <c r="AW967" s="40"/>
      <c r="AX967" s="40"/>
      <c r="AY967" s="40"/>
      <c r="AZ967" s="40"/>
      <c r="BA967" s="28"/>
      <c r="BB967" s="28"/>
      <c r="BC967" s="40"/>
      <c r="BD967" s="40"/>
      <c r="BE967" s="40"/>
      <c r="BF967" s="40"/>
      <c r="BG967" s="40"/>
      <c r="BH967" s="40"/>
      <c r="BI967" s="40"/>
      <c r="BJ967" s="40"/>
      <c r="BK967" s="40"/>
      <c r="BL967" s="40"/>
      <c r="BM967" s="40"/>
      <c r="BN967" s="40"/>
      <c r="BO967" s="40"/>
      <c r="BP967" s="40"/>
      <c r="BQ967" s="40"/>
      <c r="BR967" s="40"/>
      <c r="BS967" s="40"/>
      <c r="BT967" s="40"/>
      <c r="BU967" s="40"/>
      <c r="BV967" s="40"/>
      <c r="BW967" s="40"/>
      <c r="BX967" s="40"/>
      <c r="BY967" s="40"/>
      <c r="BZ967" s="40"/>
      <c r="CA967" s="40"/>
      <c r="CB967" s="40"/>
      <c r="CC967" s="40"/>
      <c r="CD967" s="40"/>
      <c r="CE967" s="40"/>
      <c r="CF967" s="40"/>
      <c r="CG967" s="28"/>
      <c r="CH967" s="28"/>
      <c r="CI967" s="41"/>
      <c r="CJ967" s="27"/>
      <c r="CK967" s="27"/>
      <c r="CL967" s="27"/>
      <c r="CM967" s="27"/>
      <c r="CN967" s="27"/>
      <c r="CO967" s="27"/>
      <c r="CP967" s="27"/>
      <c r="CQ967" s="27"/>
      <c r="CR967" s="27"/>
      <c r="CS967" s="27"/>
      <c r="CT967" s="27"/>
      <c r="CU967" s="27"/>
      <c r="CV967" s="27"/>
      <c r="CW967" s="27"/>
      <c r="CX967" s="27"/>
      <c r="CY967" s="27"/>
      <c r="CZ967" s="68"/>
      <c r="DF967" s="42"/>
      <c r="DW967" s="7"/>
      <c r="ED967" s="10">
        <f t="shared" ca="1" si="442"/>
        <v>3</v>
      </c>
    </row>
    <row r="968" spans="1:134" x14ac:dyDescent="0.2">
      <c r="A968" s="79"/>
      <c r="B968" s="28"/>
      <c r="C968" s="41"/>
      <c r="D968" s="40"/>
      <c r="E968" s="41"/>
      <c r="F968" s="40"/>
      <c r="M968" s="151"/>
      <c r="N968" s="151"/>
      <c r="P968" s="153"/>
      <c r="Q968" s="159"/>
      <c r="R968" s="151"/>
      <c r="S968" s="151"/>
      <c r="T968" s="28"/>
      <c r="U968" s="137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40"/>
      <c r="AH968" s="40"/>
      <c r="AI968" s="40"/>
      <c r="AJ968" s="40"/>
      <c r="AK968" s="40"/>
      <c r="AL968" s="40"/>
      <c r="AM968" s="40"/>
      <c r="AN968" s="40"/>
      <c r="AO968" s="40"/>
      <c r="AP968" s="40"/>
      <c r="AQ968" s="40"/>
      <c r="AR968" s="40"/>
      <c r="AS968" s="40"/>
      <c r="AT968" s="40"/>
      <c r="AU968" s="40"/>
      <c r="AV968" s="40"/>
      <c r="AW968" s="40"/>
      <c r="AX968" s="40"/>
      <c r="AY968" s="40"/>
      <c r="AZ968" s="40"/>
      <c r="BA968" s="28"/>
      <c r="BB968" s="28"/>
      <c r="BC968" s="40"/>
      <c r="BD968" s="40"/>
      <c r="BE968" s="40"/>
      <c r="BF968" s="40"/>
      <c r="BG968" s="40"/>
      <c r="BH968" s="40"/>
      <c r="BI968" s="40"/>
      <c r="BJ968" s="40"/>
      <c r="BK968" s="40"/>
      <c r="BL968" s="40"/>
      <c r="BM968" s="40"/>
      <c r="BN968" s="40"/>
      <c r="BO968" s="40"/>
      <c r="BP968" s="40"/>
      <c r="BQ968" s="40"/>
      <c r="BR968" s="40"/>
      <c r="BS968" s="40"/>
      <c r="BT968" s="40"/>
      <c r="BU968" s="40"/>
      <c r="BV968" s="40"/>
      <c r="BW968" s="40"/>
      <c r="BX968" s="40"/>
      <c r="BY968" s="40"/>
      <c r="BZ968" s="40"/>
      <c r="CA968" s="40"/>
      <c r="CB968" s="40"/>
      <c r="CC968" s="40"/>
      <c r="CD968" s="40"/>
      <c r="CE968" s="40"/>
      <c r="CF968" s="40"/>
      <c r="CG968" s="28"/>
      <c r="CH968" s="28"/>
      <c r="CI968" s="41"/>
      <c r="CJ968" s="27"/>
      <c r="CK968" s="27"/>
      <c r="CL968" s="27"/>
      <c r="CM968" s="27"/>
      <c r="CN968" s="27"/>
      <c r="CO968" s="27"/>
      <c r="CP968" s="27"/>
      <c r="CQ968" s="27"/>
      <c r="CR968" s="27"/>
      <c r="CS968" s="27"/>
      <c r="CT968" s="27"/>
      <c r="CU968" s="27"/>
      <c r="CV968" s="27"/>
      <c r="CW968" s="27"/>
      <c r="CX968" s="27"/>
      <c r="CY968" s="27"/>
      <c r="CZ968" s="68"/>
      <c r="DF968" s="42"/>
      <c r="DW968" s="7"/>
      <c r="ED968" s="10">
        <f t="shared" ca="1" si="442"/>
        <v>3</v>
      </c>
    </row>
    <row r="969" spans="1:134" x14ac:dyDescent="0.2">
      <c r="A969" s="79"/>
      <c r="B969" s="28"/>
      <c r="C969" s="41"/>
      <c r="D969" s="40"/>
      <c r="E969" s="41"/>
      <c r="F969" s="40"/>
      <c r="M969" s="151"/>
      <c r="N969" s="151"/>
      <c r="P969" s="153"/>
      <c r="Q969" s="159"/>
      <c r="R969" s="151"/>
      <c r="S969" s="151"/>
      <c r="T969" s="28"/>
      <c r="U969" s="137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40"/>
      <c r="AH969" s="40"/>
      <c r="AI969" s="40"/>
      <c r="AJ969" s="40"/>
      <c r="AK969" s="40"/>
      <c r="AL969" s="40"/>
      <c r="AM969" s="40"/>
      <c r="AN969" s="40"/>
      <c r="AO969" s="40"/>
      <c r="AP969" s="40"/>
      <c r="AQ969" s="40"/>
      <c r="AR969" s="40"/>
      <c r="AS969" s="40"/>
      <c r="AT969" s="40"/>
      <c r="AU969" s="40"/>
      <c r="AV969" s="40"/>
      <c r="AW969" s="40"/>
      <c r="AX969" s="40"/>
      <c r="AY969" s="40"/>
      <c r="AZ969" s="40"/>
      <c r="BA969" s="28"/>
      <c r="BB969" s="28"/>
      <c r="BC969" s="40"/>
      <c r="BD969" s="40"/>
      <c r="BE969" s="40"/>
      <c r="BF969" s="40"/>
      <c r="BG969" s="40"/>
      <c r="BH969" s="40"/>
      <c r="BI969" s="41"/>
      <c r="BJ969" s="41"/>
      <c r="BK969" s="41"/>
      <c r="BL969" s="41"/>
      <c r="BM969" s="41"/>
      <c r="BN969" s="41"/>
      <c r="BO969" s="41"/>
      <c r="BP969" s="41"/>
      <c r="BQ969" s="41"/>
      <c r="BR969" s="40"/>
      <c r="BS969" s="40"/>
      <c r="BT969" s="40"/>
      <c r="BU969" s="41"/>
      <c r="BV969" s="41"/>
      <c r="BW969" s="41"/>
      <c r="BX969" s="41"/>
      <c r="BY969" s="41"/>
      <c r="BZ969" s="41"/>
      <c r="CA969" s="41"/>
      <c r="CB969" s="41"/>
      <c r="CC969" s="41"/>
      <c r="CD969" s="41"/>
      <c r="CE969" s="41"/>
      <c r="CF969" s="41"/>
      <c r="CG969" s="28"/>
      <c r="CH969" s="28"/>
      <c r="CI969" s="41"/>
      <c r="CJ969" s="27"/>
      <c r="CK969" s="27"/>
      <c r="CL969" s="27"/>
      <c r="CM969" s="27"/>
      <c r="CN969" s="27"/>
      <c r="CO969" s="27"/>
      <c r="CP969" s="27"/>
      <c r="CQ969" s="27"/>
      <c r="CR969" s="27"/>
      <c r="CS969" s="27"/>
      <c r="CT969" s="27"/>
      <c r="CU969" s="27"/>
      <c r="CV969" s="27"/>
      <c r="CW969" s="27"/>
      <c r="CX969" s="27"/>
      <c r="CY969" s="27"/>
      <c r="CZ969" s="68"/>
      <c r="DF969" s="42"/>
      <c r="DW969" s="7"/>
      <c r="ED969" s="10">
        <f t="shared" ca="1" si="442"/>
        <v>25</v>
      </c>
    </row>
    <row r="970" spans="1:134" x14ac:dyDescent="0.2">
      <c r="A970" s="79"/>
      <c r="B970" s="28"/>
      <c r="C970" s="41"/>
      <c r="D970" s="40"/>
      <c r="E970" s="41"/>
      <c r="F970" s="40"/>
      <c r="M970" s="151"/>
      <c r="N970" s="151"/>
      <c r="P970" s="153"/>
      <c r="Q970" s="159"/>
      <c r="R970" s="151"/>
      <c r="S970" s="151"/>
      <c r="T970" s="28"/>
      <c r="U970" s="137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40"/>
      <c r="AH970" s="40"/>
      <c r="AI970" s="40"/>
      <c r="AJ970" s="40"/>
      <c r="AK970" s="40"/>
      <c r="AL970" s="40"/>
      <c r="AM970" s="40"/>
      <c r="AN970" s="40"/>
      <c r="AO970" s="40"/>
      <c r="AP970" s="40"/>
      <c r="AQ970" s="40"/>
      <c r="AR970" s="40"/>
      <c r="AS970" s="40"/>
      <c r="AT970" s="40"/>
      <c r="AU970" s="40"/>
      <c r="AV970" s="40"/>
      <c r="AW970" s="40"/>
      <c r="AX970" s="40"/>
      <c r="AY970" s="40"/>
      <c r="AZ970" s="40"/>
      <c r="BA970" s="28"/>
      <c r="BB970" s="28"/>
      <c r="BC970" s="40"/>
      <c r="BD970" s="40"/>
      <c r="BE970" s="40"/>
      <c r="BF970" s="40"/>
      <c r="BG970" s="40"/>
      <c r="BH970" s="40"/>
      <c r="BI970" s="41"/>
      <c r="BJ970" s="41"/>
      <c r="BK970" s="41"/>
      <c r="BL970" s="41"/>
      <c r="BM970" s="41"/>
      <c r="BN970" s="41"/>
      <c r="BO970" s="41"/>
      <c r="BP970" s="41"/>
      <c r="BQ970" s="41"/>
      <c r="BR970" s="40"/>
      <c r="BS970" s="40"/>
      <c r="BT970" s="40"/>
      <c r="BU970" s="41"/>
      <c r="BV970" s="41"/>
      <c r="BW970" s="41"/>
      <c r="BX970" s="41"/>
      <c r="BY970" s="41"/>
      <c r="BZ970" s="41"/>
      <c r="CA970" s="41"/>
      <c r="CB970" s="41"/>
      <c r="CC970" s="41"/>
      <c r="CD970" s="41"/>
      <c r="CE970" s="41"/>
      <c r="CF970" s="41"/>
      <c r="CG970" s="28"/>
      <c r="CH970" s="28"/>
      <c r="CI970" s="41"/>
      <c r="CJ970" s="27"/>
      <c r="CK970" s="27"/>
      <c r="CL970" s="27"/>
      <c r="CM970" s="27"/>
      <c r="CN970" s="27"/>
      <c r="CO970" s="27"/>
      <c r="CP970" s="27"/>
      <c r="CQ970" s="27"/>
      <c r="CR970" s="27"/>
      <c r="CS970" s="27"/>
      <c r="CT970" s="27"/>
      <c r="CU970" s="27"/>
      <c r="CV970" s="27"/>
      <c r="CW970" s="27"/>
      <c r="CX970" s="27"/>
      <c r="CY970" s="27"/>
      <c r="CZ970" s="68"/>
      <c r="DF970" s="42"/>
      <c r="DW970" s="7"/>
      <c r="ED970" s="10">
        <f t="shared" ca="1" si="442"/>
        <v>4</v>
      </c>
    </row>
    <row r="971" spans="1:134" x14ac:dyDescent="0.2">
      <c r="A971" s="79"/>
      <c r="B971" s="28"/>
      <c r="C971" s="41"/>
      <c r="D971" s="40"/>
      <c r="E971" s="41"/>
      <c r="F971" s="40"/>
      <c r="M971" s="151"/>
      <c r="N971" s="151"/>
      <c r="P971" s="153"/>
      <c r="Q971" s="159"/>
      <c r="R971" s="151"/>
      <c r="S971" s="151"/>
      <c r="T971" s="28"/>
      <c r="U971" s="137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40"/>
      <c r="AH971" s="40"/>
      <c r="AI971" s="40"/>
      <c r="AJ971" s="40"/>
      <c r="AK971" s="40"/>
      <c r="AL971" s="40"/>
      <c r="AM971" s="40"/>
      <c r="AN971" s="40"/>
      <c r="AO971" s="40"/>
      <c r="AP971" s="40"/>
      <c r="AQ971" s="40"/>
      <c r="AR971" s="40"/>
      <c r="AS971" s="40"/>
      <c r="AT971" s="40"/>
      <c r="AU971" s="40"/>
      <c r="AV971" s="40"/>
      <c r="AW971" s="40"/>
      <c r="AX971" s="40"/>
      <c r="AY971" s="40"/>
      <c r="AZ971" s="40"/>
      <c r="BA971" s="28"/>
      <c r="BB971" s="28"/>
      <c r="BC971" s="40"/>
      <c r="BD971" s="40"/>
      <c r="BE971" s="40"/>
      <c r="BF971" s="40"/>
      <c r="BG971" s="40"/>
      <c r="BH971" s="40"/>
      <c r="BI971" s="41"/>
      <c r="BJ971" s="41"/>
      <c r="BK971" s="41"/>
      <c r="BL971" s="41"/>
      <c r="BM971" s="41"/>
      <c r="BN971" s="41"/>
      <c r="BO971" s="41"/>
      <c r="BP971" s="41"/>
      <c r="BQ971" s="41"/>
      <c r="BR971" s="40"/>
      <c r="BS971" s="40"/>
      <c r="BT971" s="40"/>
      <c r="BU971" s="41"/>
      <c r="BV971" s="41"/>
      <c r="BW971" s="41"/>
      <c r="BX971" s="41"/>
      <c r="BY971" s="41"/>
      <c r="BZ971" s="41"/>
      <c r="CA971" s="41"/>
      <c r="CB971" s="41"/>
      <c r="CC971" s="41"/>
      <c r="CD971" s="41"/>
      <c r="CE971" s="41"/>
      <c r="CF971" s="41"/>
      <c r="CG971" s="28"/>
      <c r="CH971" s="28"/>
      <c r="CI971" s="41"/>
      <c r="CJ971" s="27"/>
      <c r="CK971" s="27"/>
      <c r="CL971" s="27"/>
      <c r="CM971" s="27"/>
      <c r="CN971" s="27"/>
      <c r="CO971" s="27"/>
      <c r="CP971" s="27"/>
      <c r="CQ971" s="27"/>
      <c r="CR971" s="27"/>
      <c r="CS971" s="27"/>
      <c r="CT971" s="27"/>
      <c r="CU971" s="27"/>
      <c r="CV971" s="27"/>
      <c r="CW971" s="27"/>
      <c r="CX971" s="27"/>
      <c r="CY971" s="27"/>
      <c r="CZ971" s="68"/>
      <c r="DF971" s="42"/>
      <c r="DW971" s="7"/>
      <c r="ED971" s="10">
        <f t="shared" ca="1" si="442"/>
        <v>25</v>
      </c>
    </row>
    <row r="972" spans="1:134" x14ac:dyDescent="0.2">
      <c r="A972" s="79"/>
      <c r="B972" s="28"/>
      <c r="C972" s="41"/>
      <c r="D972" s="40"/>
      <c r="E972" s="41"/>
      <c r="F972" s="40"/>
      <c r="M972" s="151"/>
      <c r="N972" s="151"/>
      <c r="P972" s="153"/>
      <c r="Q972" s="159"/>
      <c r="R972" s="151"/>
      <c r="S972" s="151"/>
      <c r="T972" s="28"/>
      <c r="U972" s="137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40"/>
      <c r="AH972" s="40"/>
      <c r="AI972" s="40"/>
      <c r="AJ972" s="40"/>
      <c r="AK972" s="40"/>
      <c r="AL972" s="40"/>
      <c r="AM972" s="40"/>
      <c r="AN972" s="40"/>
      <c r="AO972" s="40"/>
      <c r="AP972" s="40"/>
      <c r="AQ972" s="40"/>
      <c r="AR972" s="40"/>
      <c r="AS972" s="40"/>
      <c r="AT972" s="40"/>
      <c r="AU972" s="40"/>
      <c r="AV972" s="40"/>
      <c r="AW972" s="40"/>
      <c r="AX972" s="40"/>
      <c r="AY972" s="40"/>
      <c r="AZ972" s="40"/>
      <c r="BA972" s="28"/>
      <c r="BB972" s="28"/>
      <c r="BC972" s="40"/>
      <c r="BD972" s="40"/>
      <c r="BE972" s="40"/>
      <c r="BF972" s="40"/>
      <c r="BG972" s="40"/>
      <c r="BH972" s="40"/>
      <c r="BI972" s="41"/>
      <c r="BJ972" s="41"/>
      <c r="BK972" s="41"/>
      <c r="BL972" s="41"/>
      <c r="BM972" s="41"/>
      <c r="BN972" s="41"/>
      <c r="BO972" s="41"/>
      <c r="BP972" s="41"/>
      <c r="BQ972" s="41"/>
      <c r="BR972" s="40"/>
      <c r="BS972" s="40"/>
      <c r="BT972" s="40"/>
      <c r="BU972" s="41"/>
      <c r="BV972" s="41"/>
      <c r="BW972" s="41"/>
      <c r="BX972" s="41"/>
      <c r="BY972" s="41"/>
      <c r="BZ972" s="41"/>
      <c r="CA972" s="41"/>
      <c r="CB972" s="41"/>
      <c r="CC972" s="41"/>
      <c r="CD972" s="41"/>
      <c r="CE972" s="41"/>
      <c r="CF972" s="41"/>
      <c r="CG972" s="28"/>
      <c r="CH972" s="28"/>
      <c r="CI972" s="41"/>
      <c r="CJ972" s="27"/>
      <c r="CK972" s="27"/>
      <c r="CL972" s="27"/>
      <c r="CM972" s="27"/>
      <c r="CN972" s="27"/>
      <c r="CO972" s="27"/>
      <c r="CP972" s="27"/>
      <c r="CQ972" s="27"/>
      <c r="CR972" s="27"/>
      <c r="CS972" s="27"/>
      <c r="CT972" s="27"/>
      <c r="CU972" s="27"/>
      <c r="CV972" s="27"/>
      <c r="CW972" s="27"/>
      <c r="CX972" s="27"/>
      <c r="CY972" s="27"/>
      <c r="CZ972" s="68"/>
      <c r="DF972" s="42"/>
      <c r="DW972" s="7"/>
      <c r="ED972" s="10">
        <f t="shared" ca="1" si="442"/>
        <v>12</v>
      </c>
    </row>
    <row r="973" spans="1:134" x14ac:dyDescent="0.2">
      <c r="A973" s="79"/>
      <c r="B973" s="28"/>
      <c r="C973" s="41"/>
      <c r="D973" s="40"/>
      <c r="E973" s="41"/>
      <c r="F973" s="40"/>
      <c r="M973" s="151"/>
      <c r="N973" s="151"/>
      <c r="P973" s="153"/>
      <c r="Q973" s="159"/>
      <c r="R973" s="151"/>
      <c r="S973" s="151"/>
      <c r="T973" s="28"/>
      <c r="U973" s="137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40"/>
      <c r="AH973" s="40"/>
      <c r="AI973" s="40"/>
      <c r="AJ973" s="40"/>
      <c r="AK973" s="40"/>
      <c r="AL973" s="40"/>
      <c r="AM973" s="40"/>
      <c r="AN973" s="40"/>
      <c r="AO973" s="40"/>
      <c r="AP973" s="40"/>
      <c r="AQ973" s="40"/>
      <c r="AR973" s="40"/>
      <c r="AS973" s="40"/>
      <c r="AT973" s="40"/>
      <c r="AU973" s="40"/>
      <c r="AV973" s="40"/>
      <c r="AW973" s="40"/>
      <c r="AX973" s="40"/>
      <c r="AY973" s="40"/>
      <c r="AZ973" s="40"/>
      <c r="BA973" s="28"/>
      <c r="BB973" s="28"/>
      <c r="BC973" s="40"/>
      <c r="BD973" s="40"/>
      <c r="BE973" s="40"/>
      <c r="BF973" s="40"/>
      <c r="BG973" s="40"/>
      <c r="BH973" s="40"/>
      <c r="BI973" s="41"/>
      <c r="BJ973" s="41"/>
      <c r="BK973" s="41"/>
      <c r="BL973" s="41"/>
      <c r="BM973" s="41"/>
      <c r="BN973" s="41"/>
      <c r="BO973" s="41"/>
      <c r="BP973" s="41"/>
      <c r="BQ973" s="41"/>
      <c r="BR973" s="40"/>
      <c r="BS973" s="40"/>
      <c r="BT973" s="40"/>
      <c r="BU973" s="41"/>
      <c r="BV973" s="41"/>
      <c r="BW973" s="41"/>
      <c r="BX973" s="41"/>
      <c r="BY973" s="41"/>
      <c r="BZ973" s="41"/>
      <c r="CA973" s="41"/>
      <c r="CB973" s="41"/>
      <c r="CC973" s="41"/>
      <c r="CD973" s="41"/>
      <c r="CE973" s="41"/>
      <c r="CF973" s="41"/>
      <c r="CG973" s="28"/>
      <c r="CH973" s="28"/>
      <c r="CI973" s="41"/>
      <c r="CJ973" s="27"/>
      <c r="CK973" s="27"/>
      <c r="CL973" s="27"/>
      <c r="CM973" s="27"/>
      <c r="CN973" s="27"/>
      <c r="CO973" s="27"/>
      <c r="CP973" s="27"/>
      <c r="CQ973" s="27"/>
      <c r="CR973" s="27"/>
      <c r="CS973" s="27"/>
      <c r="CT973" s="27"/>
      <c r="CU973" s="27"/>
      <c r="CV973" s="27"/>
      <c r="CW973" s="27"/>
      <c r="CX973" s="27"/>
      <c r="CY973" s="27"/>
      <c r="CZ973" s="68"/>
      <c r="DF973" s="42"/>
      <c r="DW973" s="7"/>
      <c r="ED973" s="10">
        <f t="shared" ca="1" si="442"/>
        <v>16</v>
      </c>
    </row>
    <row r="974" spans="1:134" x14ac:dyDescent="0.2">
      <c r="A974" s="79"/>
      <c r="B974" s="28"/>
      <c r="C974" s="41"/>
      <c r="D974" s="40"/>
      <c r="E974" s="41"/>
      <c r="F974" s="40"/>
      <c r="M974" s="151"/>
      <c r="N974" s="151"/>
      <c r="P974" s="153"/>
      <c r="Q974" s="159"/>
      <c r="R974" s="151"/>
      <c r="S974" s="151"/>
      <c r="T974" s="28"/>
      <c r="U974" s="137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40"/>
      <c r="AH974" s="40"/>
      <c r="AI974" s="40"/>
      <c r="AJ974" s="40"/>
      <c r="AK974" s="40"/>
      <c r="AL974" s="40"/>
      <c r="AM974" s="40"/>
      <c r="AN974" s="40"/>
      <c r="AO974" s="40"/>
      <c r="AP974" s="40"/>
      <c r="AQ974" s="40"/>
      <c r="AR974" s="40"/>
      <c r="AS974" s="40"/>
      <c r="AT974" s="40"/>
      <c r="AU974" s="40"/>
      <c r="AV974" s="40"/>
      <c r="AW974" s="40"/>
      <c r="AX974" s="40"/>
      <c r="AY974" s="40"/>
      <c r="AZ974" s="40"/>
      <c r="BA974" s="28"/>
      <c r="BB974" s="28"/>
      <c r="BC974" s="40"/>
      <c r="BD974" s="40"/>
      <c r="BE974" s="40"/>
      <c r="BF974" s="40"/>
      <c r="BG974" s="40"/>
      <c r="BH974" s="40"/>
      <c r="BI974" s="40"/>
      <c r="BJ974" s="40"/>
      <c r="BK974" s="40"/>
      <c r="BL974" s="40"/>
      <c r="BM974" s="40"/>
      <c r="BN974" s="40"/>
      <c r="BO974" s="40"/>
      <c r="BP974" s="40"/>
      <c r="BQ974" s="40"/>
      <c r="BR974" s="40"/>
      <c r="BS974" s="40"/>
      <c r="BT974" s="40"/>
      <c r="BU974" s="40"/>
      <c r="BV974" s="40"/>
      <c r="BW974" s="40"/>
      <c r="BX974" s="40"/>
      <c r="BY974" s="40"/>
      <c r="BZ974" s="40"/>
      <c r="CA974" s="40"/>
      <c r="CB974" s="40"/>
      <c r="CC974" s="40"/>
      <c r="CD974" s="40"/>
      <c r="CE974" s="40"/>
      <c r="CF974" s="40"/>
      <c r="CG974" s="28"/>
      <c r="CH974" s="28"/>
      <c r="CI974" s="41"/>
      <c r="CJ974" s="27"/>
      <c r="CK974" s="27"/>
      <c r="CL974" s="27"/>
      <c r="CM974" s="27"/>
      <c r="CN974" s="27"/>
      <c r="CO974" s="27"/>
      <c r="CP974" s="27"/>
      <c r="CQ974" s="27"/>
      <c r="CR974" s="27"/>
      <c r="CS974" s="27"/>
      <c r="CT974" s="27"/>
      <c r="CU974" s="27"/>
      <c r="CV974" s="27"/>
      <c r="CW974" s="27"/>
      <c r="CX974" s="27"/>
      <c r="CY974" s="27"/>
      <c r="CZ974" s="68"/>
      <c r="DF974" s="42"/>
      <c r="DW974" s="7"/>
      <c r="ED974" s="10">
        <f t="shared" ca="1" si="442"/>
        <v>21</v>
      </c>
    </row>
    <row r="975" spans="1:134" x14ac:dyDescent="0.2">
      <c r="A975" s="79"/>
      <c r="B975" s="28"/>
      <c r="C975" s="41"/>
      <c r="D975" s="40"/>
      <c r="E975" s="41"/>
      <c r="F975" s="40"/>
      <c r="M975" s="151"/>
      <c r="N975" s="151"/>
      <c r="P975" s="153"/>
      <c r="Q975" s="159"/>
      <c r="R975" s="151"/>
      <c r="S975" s="151"/>
      <c r="T975" s="28"/>
      <c r="U975" s="137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40"/>
      <c r="AH975" s="40"/>
      <c r="AI975" s="40"/>
      <c r="AJ975" s="40"/>
      <c r="AK975" s="40"/>
      <c r="AL975" s="40"/>
      <c r="AM975" s="40"/>
      <c r="AN975" s="40"/>
      <c r="AO975" s="40"/>
      <c r="AP975" s="40"/>
      <c r="AQ975" s="40"/>
      <c r="AR975" s="40"/>
      <c r="AS975" s="40"/>
      <c r="AT975" s="40"/>
      <c r="AU975" s="40"/>
      <c r="AV975" s="40"/>
      <c r="AW975" s="40"/>
      <c r="AX975" s="40"/>
      <c r="AY975" s="40"/>
      <c r="AZ975" s="40"/>
      <c r="BA975" s="28"/>
      <c r="BB975" s="28"/>
      <c r="BC975" s="40"/>
      <c r="BD975" s="40"/>
      <c r="BE975" s="40"/>
      <c r="BF975" s="40"/>
      <c r="BG975" s="40"/>
      <c r="BH975" s="40"/>
      <c r="BI975" s="40"/>
      <c r="BJ975" s="40"/>
      <c r="BK975" s="40"/>
      <c r="BL975" s="40"/>
      <c r="BM975" s="40"/>
      <c r="BN975" s="40"/>
      <c r="BO975" s="40"/>
      <c r="BP975" s="40"/>
      <c r="BQ975" s="40"/>
      <c r="BR975" s="40"/>
      <c r="BS975" s="40"/>
      <c r="BT975" s="40"/>
      <c r="BU975" s="40"/>
      <c r="BV975" s="40"/>
      <c r="BW975" s="40"/>
      <c r="BX975" s="40"/>
      <c r="BY975" s="40"/>
      <c r="BZ975" s="40"/>
      <c r="CA975" s="40"/>
      <c r="CB975" s="40"/>
      <c r="CC975" s="40"/>
      <c r="CD975" s="40"/>
      <c r="CE975" s="40"/>
      <c r="CF975" s="40"/>
      <c r="CG975" s="28"/>
      <c r="CH975" s="28"/>
      <c r="CI975" s="41"/>
      <c r="CJ975" s="27"/>
      <c r="CK975" s="27"/>
      <c r="CL975" s="27"/>
      <c r="CM975" s="27"/>
      <c r="CN975" s="27"/>
      <c r="CO975" s="27"/>
      <c r="CP975" s="27"/>
      <c r="CQ975" s="27"/>
      <c r="CR975" s="27"/>
      <c r="CS975" s="27"/>
      <c r="CT975" s="27"/>
      <c r="CU975" s="27"/>
      <c r="CV975" s="27"/>
      <c r="CW975" s="27"/>
      <c r="CX975" s="27"/>
      <c r="CY975" s="27"/>
      <c r="CZ975" s="68"/>
      <c r="DF975" s="42"/>
      <c r="DW975" s="7"/>
      <c r="ED975" s="10">
        <f t="shared" ca="1" si="442"/>
        <v>21</v>
      </c>
    </row>
    <row r="976" spans="1:134" x14ac:dyDescent="0.2">
      <c r="A976" s="79"/>
      <c r="B976" s="28"/>
      <c r="C976" s="41"/>
      <c r="D976" s="40"/>
      <c r="E976" s="41"/>
      <c r="F976" s="40"/>
      <c r="M976" s="151"/>
      <c r="N976" s="151"/>
      <c r="P976" s="153"/>
      <c r="Q976" s="159"/>
      <c r="R976" s="151"/>
      <c r="S976" s="151"/>
      <c r="T976" s="28"/>
      <c r="U976" s="137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40"/>
      <c r="AH976" s="40"/>
      <c r="AI976" s="40"/>
      <c r="AJ976" s="40"/>
      <c r="AK976" s="40"/>
      <c r="AL976" s="40"/>
      <c r="AM976" s="40"/>
      <c r="AN976" s="40"/>
      <c r="AO976" s="40"/>
      <c r="AP976" s="40"/>
      <c r="AQ976" s="40"/>
      <c r="AR976" s="40"/>
      <c r="AS976" s="40"/>
      <c r="AT976" s="40"/>
      <c r="AU976" s="40"/>
      <c r="AV976" s="40"/>
      <c r="AW976" s="40"/>
      <c r="AX976" s="40"/>
      <c r="AY976" s="40"/>
      <c r="AZ976" s="40"/>
      <c r="BA976" s="28"/>
      <c r="BB976" s="28"/>
      <c r="BC976" s="40"/>
      <c r="BD976" s="40"/>
      <c r="BE976" s="40"/>
      <c r="BF976" s="40"/>
      <c r="BG976" s="40"/>
      <c r="BH976" s="40"/>
      <c r="BI976" s="40"/>
      <c r="BJ976" s="40"/>
      <c r="BK976" s="40"/>
      <c r="BL976" s="40"/>
      <c r="BM976" s="40"/>
      <c r="BN976" s="40"/>
      <c r="BO976" s="40"/>
      <c r="BP976" s="40"/>
      <c r="BQ976" s="40"/>
      <c r="BR976" s="40"/>
      <c r="BS976" s="40"/>
      <c r="BT976" s="40"/>
      <c r="BU976" s="40"/>
      <c r="BV976" s="40"/>
      <c r="BW976" s="40"/>
      <c r="BX976" s="40"/>
      <c r="BY976" s="40"/>
      <c r="BZ976" s="40"/>
      <c r="CA976" s="40"/>
      <c r="CB976" s="40"/>
      <c r="CC976" s="40"/>
      <c r="CD976" s="40"/>
      <c r="CE976" s="40"/>
      <c r="CF976" s="40"/>
      <c r="CG976" s="28"/>
      <c r="CH976" s="28"/>
      <c r="CI976" s="41"/>
      <c r="CJ976" s="27"/>
      <c r="CK976" s="27"/>
      <c r="CL976" s="27"/>
      <c r="CM976" s="27"/>
      <c r="CN976" s="27"/>
      <c r="CO976" s="27"/>
      <c r="CP976" s="27"/>
      <c r="CQ976" s="27"/>
      <c r="CR976" s="27"/>
      <c r="CS976" s="27"/>
      <c r="CT976" s="27"/>
      <c r="CU976" s="27"/>
      <c r="CV976" s="27"/>
      <c r="CW976" s="27"/>
      <c r="CX976" s="27"/>
      <c r="CY976" s="27"/>
      <c r="CZ976" s="68"/>
      <c r="DF976" s="42"/>
      <c r="DW976" s="7"/>
      <c r="ED976" s="10">
        <f t="shared" ca="1" si="442"/>
        <v>32</v>
      </c>
    </row>
    <row r="977" spans="1:134" x14ac:dyDescent="0.2">
      <c r="A977" s="79"/>
      <c r="B977" s="28"/>
      <c r="C977" s="41"/>
      <c r="D977" s="40"/>
      <c r="E977" s="41"/>
      <c r="F977" s="40"/>
      <c r="M977" s="151"/>
      <c r="N977" s="151"/>
      <c r="P977" s="153"/>
      <c r="Q977" s="159"/>
      <c r="R977" s="151"/>
      <c r="S977" s="151"/>
      <c r="T977" s="28"/>
      <c r="U977" s="137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40"/>
      <c r="AH977" s="40"/>
      <c r="AI977" s="40"/>
      <c r="AJ977" s="40"/>
      <c r="AK977" s="40"/>
      <c r="AL977" s="40"/>
      <c r="AM977" s="40"/>
      <c r="AN977" s="40"/>
      <c r="AO977" s="40"/>
      <c r="AP977" s="40"/>
      <c r="AQ977" s="40"/>
      <c r="AR977" s="40"/>
      <c r="AS977" s="40"/>
      <c r="AT977" s="40"/>
      <c r="AU977" s="40"/>
      <c r="AV977" s="40"/>
      <c r="AW977" s="40"/>
      <c r="AX977" s="40"/>
      <c r="AY977" s="40"/>
      <c r="AZ977" s="40"/>
      <c r="BA977" s="28"/>
      <c r="BB977" s="28"/>
      <c r="BC977" s="40"/>
      <c r="BD977" s="40"/>
      <c r="BE977" s="40"/>
      <c r="BF977" s="40"/>
      <c r="BG977" s="40"/>
      <c r="BH977" s="40"/>
      <c r="BI977" s="40"/>
      <c r="BJ977" s="40"/>
      <c r="BK977" s="40"/>
      <c r="BL977" s="40"/>
      <c r="BM977" s="40"/>
      <c r="BN977" s="40"/>
      <c r="BO977" s="40"/>
      <c r="BP977" s="40"/>
      <c r="BQ977" s="40"/>
      <c r="BR977" s="40"/>
      <c r="BS977" s="40"/>
      <c r="BT977" s="40"/>
      <c r="BU977" s="40"/>
      <c r="BV977" s="40"/>
      <c r="BW977" s="40"/>
      <c r="BX977" s="40"/>
      <c r="BY977" s="40"/>
      <c r="BZ977" s="40"/>
      <c r="CA977" s="40"/>
      <c r="CB977" s="40"/>
      <c r="CC977" s="40"/>
      <c r="CD977" s="40"/>
      <c r="CE977" s="40"/>
      <c r="CF977" s="40"/>
      <c r="CG977" s="28"/>
      <c r="CH977" s="28"/>
      <c r="CI977" s="41"/>
      <c r="CJ977" s="27"/>
      <c r="CK977" s="27"/>
      <c r="CL977" s="27"/>
      <c r="CM977" s="27"/>
      <c r="CN977" s="27"/>
      <c r="CO977" s="27"/>
      <c r="CP977" s="27"/>
      <c r="CQ977" s="27"/>
      <c r="CR977" s="27"/>
      <c r="CS977" s="27"/>
      <c r="CT977" s="27"/>
      <c r="CU977" s="27"/>
      <c r="CV977" s="27"/>
      <c r="CW977" s="27"/>
      <c r="CX977" s="27"/>
      <c r="CY977" s="27"/>
      <c r="CZ977" s="70"/>
      <c r="DA977" s="40"/>
      <c r="DB977" s="43"/>
      <c r="DC977" s="43"/>
      <c r="DD977" s="43"/>
      <c r="DE977" s="87"/>
      <c r="DF977" s="70"/>
      <c r="DW977" s="7"/>
      <c r="ED977" s="10">
        <f t="shared" ca="1" si="442"/>
        <v>14</v>
      </c>
    </row>
    <row r="978" spans="1:134" x14ac:dyDescent="0.2">
      <c r="A978" s="79"/>
      <c r="B978" s="28"/>
      <c r="C978" s="41"/>
      <c r="D978" s="40"/>
      <c r="E978" s="41"/>
      <c r="F978" s="40"/>
      <c r="M978" s="151"/>
      <c r="N978" s="151"/>
      <c r="P978" s="153"/>
      <c r="Q978" s="159"/>
      <c r="R978" s="151"/>
      <c r="S978" s="151"/>
      <c r="T978" s="28"/>
      <c r="U978" s="137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40"/>
      <c r="AH978" s="40"/>
      <c r="AI978" s="40"/>
      <c r="AJ978" s="40"/>
      <c r="AK978" s="40"/>
      <c r="AL978" s="40"/>
      <c r="AM978" s="40"/>
      <c r="AN978" s="40"/>
      <c r="AO978" s="40"/>
      <c r="AP978" s="40"/>
      <c r="AQ978" s="40"/>
      <c r="AR978" s="40"/>
      <c r="AS978" s="40"/>
      <c r="AT978" s="40"/>
      <c r="AU978" s="40"/>
      <c r="AV978" s="40"/>
      <c r="AW978" s="40"/>
      <c r="AX978" s="40"/>
      <c r="AY978" s="40"/>
      <c r="AZ978" s="40"/>
      <c r="BA978" s="28"/>
      <c r="BB978" s="28"/>
      <c r="BC978" s="40"/>
      <c r="BD978" s="40"/>
      <c r="BE978" s="40"/>
      <c r="BF978" s="40"/>
      <c r="BG978" s="40"/>
      <c r="BH978" s="40"/>
      <c r="BI978" s="40"/>
      <c r="BJ978" s="40"/>
      <c r="BK978" s="40"/>
      <c r="BL978" s="40"/>
      <c r="BM978" s="40"/>
      <c r="BN978" s="40"/>
      <c r="BO978" s="40"/>
      <c r="BP978" s="40"/>
      <c r="BQ978" s="40"/>
      <c r="BR978" s="40"/>
      <c r="BS978" s="40"/>
      <c r="BT978" s="40"/>
      <c r="BU978" s="40"/>
      <c r="BV978" s="40"/>
      <c r="BW978" s="40"/>
      <c r="BX978" s="40"/>
      <c r="BY978" s="40"/>
      <c r="BZ978" s="40"/>
      <c r="CA978" s="40"/>
      <c r="CB978" s="40"/>
      <c r="CC978" s="40"/>
      <c r="CD978" s="40"/>
      <c r="CE978" s="40"/>
      <c r="CF978" s="40"/>
      <c r="CG978" s="28"/>
      <c r="CH978" s="28"/>
      <c r="CI978" s="41"/>
      <c r="CJ978" s="27"/>
      <c r="CK978" s="27"/>
      <c r="CL978" s="27"/>
      <c r="CM978" s="27"/>
      <c r="CN978" s="27"/>
      <c r="CO978" s="27"/>
      <c r="CP978" s="27"/>
      <c r="CQ978" s="27"/>
      <c r="CR978" s="27"/>
      <c r="CS978" s="27"/>
      <c r="CT978" s="27"/>
      <c r="CU978" s="27"/>
      <c r="CV978" s="27"/>
      <c r="CW978" s="27"/>
      <c r="CX978" s="27"/>
      <c r="CY978" s="27"/>
      <c r="CZ978" s="70"/>
      <c r="DA978" s="40"/>
      <c r="DB978" s="43"/>
      <c r="DC978" s="43"/>
      <c r="DD978" s="43"/>
      <c r="DE978" s="87"/>
      <c r="DF978" s="70"/>
      <c r="DW978" s="7"/>
      <c r="ED978" s="10">
        <f t="shared" ca="1" si="442"/>
        <v>27</v>
      </c>
    </row>
    <row r="979" spans="1:134" x14ac:dyDescent="0.2">
      <c r="A979" s="79"/>
      <c r="B979" s="28"/>
      <c r="C979" s="41"/>
      <c r="D979" s="40"/>
      <c r="E979" s="41"/>
      <c r="F979" s="40"/>
      <c r="M979" s="151"/>
      <c r="N979" s="151"/>
      <c r="P979" s="153"/>
      <c r="Q979" s="159"/>
      <c r="R979" s="151"/>
      <c r="S979" s="151"/>
      <c r="T979" s="28"/>
      <c r="U979" s="137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40"/>
      <c r="AH979" s="40"/>
      <c r="AI979" s="40"/>
      <c r="AJ979" s="40"/>
      <c r="AK979" s="40"/>
      <c r="AL979" s="40"/>
      <c r="AM979" s="40"/>
      <c r="AN979" s="40"/>
      <c r="AO979" s="40"/>
      <c r="AP979" s="40"/>
      <c r="AQ979" s="40"/>
      <c r="AR979" s="40"/>
      <c r="AS979" s="40"/>
      <c r="AT979" s="40"/>
      <c r="AU979" s="40"/>
      <c r="AV979" s="40"/>
      <c r="AW979" s="40"/>
      <c r="AX979" s="40"/>
      <c r="AY979" s="40"/>
      <c r="AZ979" s="40"/>
      <c r="BA979" s="28"/>
      <c r="BB979" s="28"/>
      <c r="BC979" s="40"/>
      <c r="BD979" s="40"/>
      <c r="BE979" s="40"/>
      <c r="BF979" s="40"/>
      <c r="BG979" s="40"/>
      <c r="BH979" s="40"/>
      <c r="BI979" s="40"/>
      <c r="BJ979" s="40"/>
      <c r="BK979" s="40"/>
      <c r="BL979" s="40"/>
      <c r="BM979" s="40"/>
      <c r="BN979" s="40"/>
      <c r="BO979" s="40"/>
      <c r="BP979" s="40"/>
      <c r="BQ979" s="40"/>
      <c r="BR979" s="40"/>
      <c r="BS979" s="40"/>
      <c r="BT979" s="40"/>
      <c r="BU979" s="40"/>
      <c r="BV979" s="40"/>
      <c r="BW979" s="40"/>
      <c r="BX979" s="40"/>
      <c r="BY979" s="40"/>
      <c r="BZ979" s="40"/>
      <c r="CA979" s="40"/>
      <c r="CB979" s="40"/>
      <c r="CC979" s="40"/>
      <c r="CD979" s="40"/>
      <c r="CE979" s="40"/>
      <c r="CF979" s="40"/>
      <c r="CG979" s="28"/>
      <c r="CH979" s="28"/>
      <c r="CI979" s="41"/>
      <c r="CJ979" s="27"/>
      <c r="CK979" s="27"/>
      <c r="CL979" s="27"/>
      <c r="CM979" s="27"/>
      <c r="CN979" s="27"/>
      <c r="CO979" s="27"/>
      <c r="CP979" s="27"/>
      <c r="CQ979" s="27"/>
      <c r="CR979" s="27"/>
      <c r="CS979" s="27"/>
      <c r="CT979" s="27"/>
      <c r="CU979" s="27"/>
      <c r="CV979" s="27"/>
      <c r="CW979" s="27"/>
      <c r="CX979" s="27"/>
      <c r="CY979" s="27"/>
      <c r="CZ979" s="70"/>
      <c r="DA979" s="70"/>
      <c r="DB979" s="70"/>
      <c r="DC979" s="70"/>
      <c r="DD979" s="70"/>
      <c r="DE979" s="87"/>
      <c r="DF979" s="70"/>
      <c r="DW979" s="7"/>
      <c r="ED979" s="10">
        <f t="shared" ca="1" si="442"/>
        <v>9</v>
      </c>
    </row>
    <row r="980" spans="1:134" x14ac:dyDescent="0.2">
      <c r="A980" s="79"/>
      <c r="B980" s="28"/>
      <c r="C980" s="41"/>
      <c r="D980" s="40"/>
      <c r="E980" s="41"/>
      <c r="F980" s="40"/>
      <c r="M980" s="151"/>
      <c r="N980" s="151"/>
      <c r="P980" s="153"/>
      <c r="Q980" s="159"/>
      <c r="R980" s="151"/>
      <c r="S980" s="151"/>
      <c r="T980" s="28"/>
      <c r="U980" s="137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40"/>
      <c r="AH980" s="40"/>
      <c r="AI980" s="40"/>
      <c r="AJ980" s="40"/>
      <c r="AK980" s="40"/>
      <c r="AL980" s="40"/>
      <c r="AM980" s="40"/>
      <c r="AN980" s="40"/>
      <c r="AO980" s="40"/>
      <c r="AP980" s="40"/>
      <c r="AQ980" s="40"/>
      <c r="AR980" s="40"/>
      <c r="AS980" s="40"/>
      <c r="AT980" s="40"/>
      <c r="AU980" s="40"/>
      <c r="AV980" s="40"/>
      <c r="AW980" s="40"/>
      <c r="AX980" s="40"/>
      <c r="AY980" s="40"/>
      <c r="AZ980" s="40"/>
      <c r="BA980" s="28"/>
      <c r="BB980" s="28"/>
      <c r="BC980" s="40"/>
      <c r="BD980" s="40"/>
      <c r="BE980" s="40"/>
      <c r="BF980" s="40"/>
      <c r="BG980" s="40"/>
      <c r="BH980" s="40"/>
      <c r="BI980" s="40"/>
      <c r="BJ980" s="40"/>
      <c r="BK980" s="40"/>
      <c r="BL980" s="40"/>
      <c r="BM980" s="40"/>
      <c r="BN980" s="40"/>
      <c r="BO980" s="40"/>
      <c r="BP980" s="40"/>
      <c r="BQ980" s="40"/>
      <c r="BR980" s="40"/>
      <c r="BS980" s="40"/>
      <c r="BT980" s="40"/>
      <c r="BU980" s="40"/>
      <c r="BV980" s="40"/>
      <c r="BW980" s="40"/>
      <c r="BX980" s="40"/>
      <c r="BY980" s="40"/>
      <c r="BZ980" s="40"/>
      <c r="CA980" s="40"/>
      <c r="CB980" s="40"/>
      <c r="CC980" s="40"/>
      <c r="CD980" s="40"/>
      <c r="CE980" s="40"/>
      <c r="CF980" s="40"/>
      <c r="CG980" s="28"/>
      <c r="CH980" s="28"/>
      <c r="CI980" s="41"/>
      <c r="CJ980" s="27"/>
      <c r="CK980" s="27"/>
      <c r="CL980" s="27"/>
      <c r="CM980" s="27"/>
      <c r="CN980" s="27"/>
      <c r="CO980" s="27"/>
      <c r="CP980" s="27"/>
      <c r="CQ980" s="27"/>
      <c r="CR980" s="27"/>
      <c r="CS980" s="27"/>
      <c r="CT980" s="27"/>
      <c r="CU980" s="27"/>
      <c r="CV980" s="27"/>
      <c r="CW980" s="27"/>
      <c r="CX980" s="27"/>
      <c r="CY980" s="27"/>
      <c r="CZ980" s="59"/>
      <c r="DA980" s="70"/>
      <c r="DB980" s="70"/>
      <c r="DC980" s="70"/>
      <c r="DD980" s="70"/>
      <c r="DE980" s="88"/>
      <c r="DF980" s="59"/>
      <c r="DW980" s="7"/>
      <c r="ED980" s="10">
        <f t="shared" ca="1" si="442"/>
        <v>9</v>
      </c>
    </row>
    <row r="981" spans="1:134" x14ac:dyDescent="0.2">
      <c r="A981" s="79"/>
      <c r="B981" s="28"/>
      <c r="C981" s="41"/>
      <c r="D981" s="40"/>
      <c r="E981" s="41"/>
      <c r="F981" s="40"/>
      <c r="M981" s="151"/>
      <c r="N981" s="151"/>
      <c r="P981" s="153"/>
      <c r="Q981" s="159"/>
      <c r="R981" s="151"/>
      <c r="S981" s="151"/>
      <c r="T981" s="28"/>
      <c r="U981" s="137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40"/>
      <c r="AH981" s="40"/>
      <c r="AI981" s="40"/>
      <c r="AJ981" s="40"/>
      <c r="AK981" s="40"/>
      <c r="AL981" s="40"/>
      <c r="AM981" s="40"/>
      <c r="AN981" s="40"/>
      <c r="AO981" s="40"/>
      <c r="AP981" s="40"/>
      <c r="AQ981" s="40"/>
      <c r="AR981" s="40"/>
      <c r="AS981" s="40"/>
      <c r="AT981" s="40"/>
      <c r="AU981" s="40"/>
      <c r="AV981" s="40"/>
      <c r="AW981" s="40"/>
      <c r="AX981" s="40"/>
      <c r="AY981" s="40"/>
      <c r="AZ981" s="40"/>
      <c r="BA981" s="28"/>
      <c r="BB981" s="28"/>
      <c r="BC981" s="40"/>
      <c r="BD981" s="40"/>
      <c r="BE981" s="40"/>
      <c r="BF981" s="40"/>
      <c r="BG981" s="40"/>
      <c r="BH981" s="40"/>
      <c r="BI981" s="40"/>
      <c r="BJ981" s="40"/>
      <c r="BK981" s="40"/>
      <c r="BL981" s="40"/>
      <c r="BM981" s="40"/>
      <c r="BN981" s="40"/>
      <c r="BO981" s="40"/>
      <c r="BP981" s="40"/>
      <c r="BQ981" s="40"/>
      <c r="BR981" s="40"/>
      <c r="BS981" s="40"/>
      <c r="BT981" s="40"/>
      <c r="BU981" s="40"/>
      <c r="BV981" s="40"/>
      <c r="BW981" s="40"/>
      <c r="BX981" s="40"/>
      <c r="BY981" s="40"/>
      <c r="BZ981" s="40"/>
      <c r="CA981" s="40"/>
      <c r="CB981" s="40"/>
      <c r="CC981" s="40"/>
      <c r="CD981" s="40"/>
      <c r="CE981" s="40"/>
      <c r="CF981" s="40"/>
      <c r="CG981" s="28"/>
      <c r="CH981" s="28"/>
      <c r="CI981" s="41"/>
      <c r="CJ981" s="27"/>
      <c r="CK981" s="27"/>
      <c r="CL981" s="27"/>
      <c r="CM981" s="27"/>
      <c r="CN981" s="27"/>
      <c r="CO981" s="27"/>
      <c r="CP981" s="27"/>
      <c r="CQ981" s="27"/>
      <c r="CR981" s="27"/>
      <c r="CS981" s="27"/>
      <c r="CT981" s="27"/>
      <c r="CU981" s="27"/>
      <c r="CV981" s="27"/>
      <c r="CW981" s="27"/>
      <c r="CX981" s="27"/>
      <c r="CY981" s="27"/>
      <c r="CZ981" s="68"/>
      <c r="DA981" s="70"/>
      <c r="DB981" s="70"/>
      <c r="DC981" s="70"/>
      <c r="DD981" s="70"/>
      <c r="DE981" s="86"/>
      <c r="DF981"/>
      <c r="DW981" s="7"/>
      <c r="ED981" s="10">
        <f t="shared" ca="1" si="442"/>
        <v>32</v>
      </c>
    </row>
    <row r="982" spans="1:134" x14ac:dyDescent="0.2">
      <c r="A982" s="79"/>
      <c r="B982" s="28"/>
      <c r="C982" s="41"/>
      <c r="D982" s="40"/>
      <c r="E982" s="41"/>
      <c r="F982" s="40"/>
      <c r="M982" s="151"/>
      <c r="N982" s="151"/>
      <c r="P982" s="153"/>
      <c r="Q982" s="159"/>
      <c r="R982" s="151"/>
      <c r="S982" s="151"/>
      <c r="T982" s="28"/>
      <c r="U982" s="137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40"/>
      <c r="AH982" s="40"/>
      <c r="AI982" s="40"/>
      <c r="AJ982" s="40"/>
      <c r="AK982" s="40"/>
      <c r="AL982" s="40"/>
      <c r="AM982" s="40"/>
      <c r="AN982" s="40"/>
      <c r="AO982" s="40"/>
      <c r="AP982" s="40"/>
      <c r="AQ982" s="40"/>
      <c r="AR982" s="40"/>
      <c r="AS982" s="40"/>
      <c r="AT982" s="40"/>
      <c r="AU982" s="40"/>
      <c r="AV982" s="40"/>
      <c r="AW982" s="40"/>
      <c r="AX982" s="40"/>
      <c r="AY982" s="40"/>
      <c r="AZ982" s="40"/>
      <c r="BA982" s="28"/>
      <c r="BB982" s="28"/>
      <c r="BC982" s="40"/>
      <c r="BD982" s="40"/>
      <c r="BE982" s="40"/>
      <c r="BF982" s="40"/>
      <c r="BG982" s="40"/>
      <c r="BH982" s="40"/>
      <c r="BI982" s="40"/>
      <c r="BJ982" s="40"/>
      <c r="BK982" s="40"/>
      <c r="BL982" s="40"/>
      <c r="BM982" s="40"/>
      <c r="BN982" s="40"/>
      <c r="BO982" s="40"/>
      <c r="BP982" s="40"/>
      <c r="BQ982" s="40"/>
      <c r="BR982" s="40"/>
      <c r="BS982" s="40"/>
      <c r="BT982" s="40"/>
      <c r="BU982" s="40"/>
      <c r="BV982" s="40"/>
      <c r="BW982" s="40"/>
      <c r="BX982" s="40"/>
      <c r="BY982" s="40"/>
      <c r="BZ982" s="40"/>
      <c r="CA982" s="40"/>
      <c r="CB982" s="40"/>
      <c r="CC982" s="40"/>
      <c r="CD982" s="40"/>
      <c r="CE982" s="40"/>
      <c r="CF982" s="40"/>
      <c r="CG982" s="28"/>
      <c r="CH982" s="28"/>
      <c r="CI982" s="41"/>
      <c r="CJ982" s="27"/>
      <c r="CK982" s="27"/>
      <c r="CL982" s="27"/>
      <c r="CM982" s="27"/>
      <c r="CN982" s="27"/>
      <c r="CO982" s="27"/>
      <c r="CP982" s="27"/>
      <c r="CQ982" s="27"/>
      <c r="CR982" s="27"/>
      <c r="CS982" s="27"/>
      <c r="CT982" s="27"/>
      <c r="CU982" s="27"/>
      <c r="CV982" s="27"/>
      <c r="CW982" s="27"/>
      <c r="CX982" s="27"/>
      <c r="CY982" s="27"/>
      <c r="CZ982" s="68"/>
      <c r="DA982" s="70"/>
      <c r="DB982" s="70"/>
      <c r="DC982" s="70"/>
      <c r="DD982" s="70"/>
      <c r="DE982" s="86"/>
      <c r="DF982"/>
      <c r="DW982" s="7"/>
      <c r="ED982" s="10">
        <f t="shared" ca="1" si="442"/>
        <v>10</v>
      </c>
    </row>
    <row r="983" spans="1:134" x14ac:dyDescent="0.2">
      <c r="A983" s="79"/>
      <c r="B983" s="28"/>
      <c r="C983" s="41"/>
      <c r="D983" s="40"/>
      <c r="E983" s="41"/>
      <c r="F983" s="40"/>
      <c r="M983" s="151"/>
      <c r="N983" s="151"/>
      <c r="P983" s="153"/>
      <c r="Q983" s="159"/>
      <c r="R983" s="151"/>
      <c r="S983" s="151"/>
      <c r="T983" s="28"/>
      <c r="U983" s="137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40"/>
      <c r="AH983" s="40"/>
      <c r="AI983" s="40"/>
      <c r="AJ983" s="40"/>
      <c r="AK983" s="40"/>
      <c r="AL983" s="40"/>
      <c r="AM983" s="40"/>
      <c r="AN983" s="40"/>
      <c r="AO983" s="40"/>
      <c r="AP983" s="40"/>
      <c r="AQ983" s="40"/>
      <c r="AR983" s="40"/>
      <c r="AS983" s="40"/>
      <c r="AT983" s="40"/>
      <c r="AU983" s="40"/>
      <c r="AV983" s="40"/>
      <c r="AW983" s="40"/>
      <c r="AX983" s="40"/>
      <c r="AY983" s="40"/>
      <c r="AZ983" s="40"/>
      <c r="BA983" s="28"/>
      <c r="BB983" s="28"/>
      <c r="BC983" s="40"/>
      <c r="BD983" s="40"/>
      <c r="BE983" s="40"/>
      <c r="BF983" s="40"/>
      <c r="BG983" s="40"/>
      <c r="BH983" s="40"/>
      <c r="BI983" s="40"/>
      <c r="BJ983" s="40"/>
      <c r="BK983" s="40"/>
      <c r="BL983" s="40"/>
      <c r="BM983" s="40"/>
      <c r="BN983" s="40"/>
      <c r="BO983" s="40"/>
      <c r="BP983" s="40"/>
      <c r="BQ983" s="40"/>
      <c r="BR983" s="40"/>
      <c r="BS983" s="40"/>
      <c r="BT983" s="40"/>
      <c r="BU983" s="40"/>
      <c r="BV983" s="40"/>
      <c r="BW983" s="40"/>
      <c r="BX983" s="40"/>
      <c r="BY983" s="40"/>
      <c r="BZ983" s="40"/>
      <c r="CA983" s="40"/>
      <c r="CB983" s="40"/>
      <c r="CC983" s="40"/>
      <c r="CD983" s="40"/>
      <c r="CE983" s="40"/>
      <c r="CF983" s="40"/>
      <c r="CG983" s="28"/>
      <c r="CH983" s="28"/>
      <c r="CI983" s="41"/>
      <c r="CJ983" s="27"/>
      <c r="CK983" s="27"/>
      <c r="CL983" s="27"/>
      <c r="CM983" s="27"/>
      <c r="CN983" s="27"/>
      <c r="CO983" s="27"/>
      <c r="CP983" s="27"/>
      <c r="CQ983" s="27"/>
      <c r="CR983" s="27"/>
      <c r="CS983" s="27"/>
      <c r="CT983" s="27"/>
      <c r="CU983" s="27"/>
      <c r="CV983" s="27"/>
      <c r="CW983" s="27"/>
      <c r="CX983" s="27"/>
      <c r="CY983" s="27"/>
      <c r="CZ983" s="68"/>
      <c r="DA983" s="70"/>
      <c r="DB983" s="70"/>
      <c r="DC983" s="70"/>
      <c r="DD983" s="70"/>
      <c r="DE983" s="86"/>
      <c r="DF983"/>
      <c r="DW983" s="7"/>
      <c r="ED983" s="10">
        <f t="shared" ca="1" si="442"/>
        <v>23</v>
      </c>
    </row>
    <row r="984" spans="1:134" x14ac:dyDescent="0.2">
      <c r="A984" s="79"/>
      <c r="B984" s="28"/>
      <c r="C984" s="41"/>
      <c r="D984" s="40"/>
      <c r="E984" s="41"/>
      <c r="F984" s="40"/>
      <c r="M984" s="151"/>
      <c r="N984" s="151"/>
      <c r="P984" s="153"/>
      <c r="Q984" s="159"/>
      <c r="R984" s="151"/>
      <c r="S984" s="151"/>
      <c r="T984" s="28"/>
      <c r="U984" s="137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40"/>
      <c r="AH984" s="40"/>
      <c r="AI984" s="40"/>
      <c r="AJ984" s="40"/>
      <c r="AK984" s="40"/>
      <c r="AL984" s="40"/>
      <c r="AM984" s="40"/>
      <c r="AN984" s="40"/>
      <c r="AO984" s="40"/>
      <c r="AP984" s="40"/>
      <c r="AQ984" s="40"/>
      <c r="AR984" s="40"/>
      <c r="AS984" s="40"/>
      <c r="AT984" s="40"/>
      <c r="AU984" s="40"/>
      <c r="AV984" s="40"/>
      <c r="AW984" s="40"/>
      <c r="AX984" s="40"/>
      <c r="AY984" s="40"/>
      <c r="AZ984" s="40"/>
      <c r="BA984" s="28"/>
      <c r="BB984" s="28"/>
      <c r="BC984" s="40"/>
      <c r="BD984" s="40"/>
      <c r="BE984" s="40"/>
      <c r="BF984" s="40"/>
      <c r="BG984" s="40"/>
      <c r="BH984" s="40"/>
      <c r="BI984" s="40"/>
      <c r="BJ984" s="40"/>
      <c r="BK984" s="40"/>
      <c r="BL984" s="40"/>
      <c r="BM984" s="40"/>
      <c r="BN984" s="40"/>
      <c r="BO984" s="40"/>
      <c r="BP984" s="40"/>
      <c r="BQ984" s="40"/>
      <c r="BR984" s="40"/>
      <c r="BS984" s="40"/>
      <c r="BT984" s="40"/>
      <c r="BU984" s="40"/>
      <c r="BV984" s="40"/>
      <c r="BW984" s="40"/>
      <c r="BX984" s="40"/>
      <c r="BY984" s="40"/>
      <c r="BZ984" s="40"/>
      <c r="CA984" s="40"/>
      <c r="CB984" s="40"/>
      <c r="CC984" s="40"/>
      <c r="CD984" s="40"/>
      <c r="CE984" s="40"/>
      <c r="CF984" s="40"/>
      <c r="CG984" s="28"/>
      <c r="CH984" s="28"/>
      <c r="CI984" s="41"/>
      <c r="CJ984" s="27"/>
      <c r="CK984" s="27"/>
      <c r="CL984" s="27"/>
      <c r="CM984" s="27"/>
      <c r="CN984" s="27"/>
      <c r="CO984" s="27"/>
      <c r="CP984" s="27"/>
      <c r="CQ984" s="27"/>
      <c r="CR984" s="27"/>
      <c r="CS984" s="27"/>
      <c r="CT984" s="27"/>
      <c r="CU984" s="27"/>
      <c r="CV984" s="27"/>
      <c r="CW984" s="27"/>
      <c r="CX984" s="27"/>
      <c r="CY984" s="27"/>
      <c r="CZ984" s="68"/>
      <c r="DA984" s="70"/>
      <c r="DB984" s="70"/>
      <c r="DC984" s="70"/>
      <c r="DD984" s="70"/>
      <c r="DE984" s="86"/>
      <c r="DF984"/>
      <c r="DW984" s="7"/>
      <c r="ED984" s="10">
        <f t="shared" ca="1" si="442"/>
        <v>20</v>
      </c>
    </row>
    <row r="985" spans="1:134" x14ac:dyDescent="0.2">
      <c r="A985" s="79"/>
      <c r="B985" s="28"/>
      <c r="C985" s="41"/>
      <c r="D985" s="40"/>
      <c r="E985" s="41"/>
      <c r="F985" s="40"/>
      <c r="M985" s="151"/>
      <c r="N985" s="151"/>
      <c r="P985" s="153"/>
      <c r="Q985" s="159"/>
      <c r="R985" s="151"/>
      <c r="S985" s="151"/>
      <c r="T985" s="28"/>
      <c r="U985" s="137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40"/>
      <c r="AH985" s="40"/>
      <c r="AI985" s="40"/>
      <c r="AJ985" s="40"/>
      <c r="AK985" s="40"/>
      <c r="AL985" s="40"/>
      <c r="AM985" s="40"/>
      <c r="AN985" s="40"/>
      <c r="AO985" s="40"/>
      <c r="AP985" s="40"/>
      <c r="AQ985" s="40"/>
      <c r="AR985" s="40"/>
      <c r="AS985" s="40"/>
      <c r="AT985" s="40"/>
      <c r="AU985" s="40"/>
      <c r="AV985" s="40"/>
      <c r="AW985" s="40"/>
      <c r="AX985" s="40"/>
      <c r="AY985" s="40"/>
      <c r="AZ985" s="40"/>
      <c r="BA985" s="28"/>
      <c r="BB985" s="28"/>
      <c r="BC985" s="40"/>
      <c r="BD985" s="40"/>
      <c r="BE985" s="40"/>
      <c r="BF985" s="40"/>
      <c r="BG985" s="40"/>
      <c r="BH985" s="40"/>
      <c r="BI985" s="41"/>
      <c r="BJ985" s="41"/>
      <c r="BK985" s="41"/>
      <c r="BL985" s="41"/>
      <c r="BM985" s="41"/>
      <c r="BN985" s="41"/>
      <c r="BO985" s="41"/>
      <c r="BP985" s="41"/>
      <c r="BQ985" s="41"/>
      <c r="BR985" s="40"/>
      <c r="BS985" s="40"/>
      <c r="BT985" s="40"/>
      <c r="BU985" s="41"/>
      <c r="BV985" s="41"/>
      <c r="BW985" s="41"/>
      <c r="BX985" s="41"/>
      <c r="BY985" s="41"/>
      <c r="BZ985" s="41"/>
      <c r="CA985" s="41"/>
      <c r="CB985" s="41"/>
      <c r="CC985" s="41"/>
      <c r="CD985" s="41"/>
      <c r="CE985" s="41"/>
      <c r="CF985" s="41"/>
      <c r="CG985" s="28"/>
      <c r="CH985" s="28"/>
      <c r="CI985" s="41"/>
      <c r="CJ985" s="27"/>
      <c r="CK985" s="27"/>
      <c r="CL985" s="27"/>
      <c r="CM985" s="27"/>
      <c r="CN985" s="27"/>
      <c r="CO985" s="27"/>
      <c r="CP985" s="27"/>
      <c r="CQ985" s="27"/>
      <c r="CR985" s="27"/>
      <c r="CS985" s="27"/>
      <c r="CT985" s="27"/>
      <c r="CU985" s="27"/>
      <c r="CV985" s="27"/>
      <c r="CW985" s="27"/>
      <c r="CX985" s="27"/>
      <c r="CY985" s="27"/>
      <c r="CZ985" s="68"/>
      <c r="DA985" s="70"/>
      <c r="DB985" s="70"/>
      <c r="DC985" s="70"/>
      <c r="DD985" s="70"/>
      <c r="DE985" s="86"/>
      <c r="DF985"/>
      <c r="DW985" s="7"/>
      <c r="ED985" s="10">
        <f t="shared" ca="1" si="442"/>
        <v>6</v>
      </c>
    </row>
    <row r="986" spans="1:134" x14ac:dyDescent="0.2">
      <c r="A986" s="79"/>
      <c r="B986" s="28"/>
      <c r="C986" s="41"/>
      <c r="D986" s="40"/>
      <c r="E986" s="41"/>
      <c r="F986" s="40"/>
      <c r="M986" s="151"/>
      <c r="N986" s="151"/>
      <c r="P986" s="153"/>
      <c r="Q986" s="159"/>
      <c r="R986" s="151"/>
      <c r="S986" s="151"/>
      <c r="T986" s="28"/>
      <c r="U986" s="137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40"/>
      <c r="AH986" s="40"/>
      <c r="AI986" s="40"/>
      <c r="AJ986" s="40"/>
      <c r="AK986" s="40"/>
      <c r="AL986" s="40"/>
      <c r="AM986" s="40"/>
      <c r="AN986" s="40"/>
      <c r="AO986" s="40"/>
      <c r="AP986" s="40"/>
      <c r="AQ986" s="40"/>
      <c r="AR986" s="40"/>
      <c r="AS986" s="40"/>
      <c r="AT986" s="40"/>
      <c r="AU986" s="40"/>
      <c r="AV986" s="40"/>
      <c r="AW986" s="40"/>
      <c r="AX986" s="40"/>
      <c r="AY986" s="40"/>
      <c r="AZ986" s="40"/>
      <c r="BA986" s="28"/>
      <c r="BB986" s="28"/>
      <c r="BC986" s="40"/>
      <c r="BD986" s="40"/>
      <c r="BE986" s="40"/>
      <c r="BF986" s="40"/>
      <c r="BG986" s="40"/>
      <c r="BH986" s="40"/>
      <c r="BI986" s="41"/>
      <c r="BJ986" s="41"/>
      <c r="BK986" s="41"/>
      <c r="BL986" s="41"/>
      <c r="BM986" s="41"/>
      <c r="BN986" s="41"/>
      <c r="BO986" s="41"/>
      <c r="BP986" s="41"/>
      <c r="BQ986" s="41"/>
      <c r="BR986" s="40"/>
      <c r="BS986" s="40"/>
      <c r="BT986" s="40"/>
      <c r="BU986" s="41"/>
      <c r="BV986" s="41"/>
      <c r="BW986" s="41"/>
      <c r="BX986" s="41"/>
      <c r="BY986" s="41"/>
      <c r="BZ986" s="41"/>
      <c r="CA986" s="41"/>
      <c r="CB986" s="41"/>
      <c r="CC986" s="41"/>
      <c r="CD986" s="41"/>
      <c r="CE986" s="41"/>
      <c r="CF986" s="41"/>
      <c r="CG986" s="28"/>
      <c r="CH986" s="28"/>
      <c r="CI986" s="41"/>
      <c r="CJ986" s="27"/>
      <c r="CK986" s="27"/>
      <c r="CL986" s="27"/>
      <c r="CM986" s="27"/>
      <c r="CN986" s="27"/>
      <c r="CO986" s="27"/>
      <c r="CP986" s="27"/>
      <c r="CQ986" s="27"/>
      <c r="CR986" s="27"/>
      <c r="CS986" s="27"/>
      <c r="CT986" s="27"/>
      <c r="CU986" s="27"/>
      <c r="CV986" s="27"/>
      <c r="CW986" s="27"/>
      <c r="CX986" s="27"/>
      <c r="CY986" s="27"/>
      <c r="CZ986" s="68"/>
      <c r="DA986" s="5"/>
      <c r="DB986" s="5"/>
      <c r="DC986"/>
      <c r="DD986"/>
      <c r="DE986" s="86"/>
      <c r="DF986"/>
      <c r="DW986" s="7"/>
      <c r="ED986" s="10">
        <f t="shared" ca="1" si="442"/>
        <v>18</v>
      </c>
    </row>
    <row r="987" spans="1:134" x14ac:dyDescent="0.2">
      <c r="A987" s="79"/>
      <c r="B987" s="28"/>
      <c r="C987" s="41"/>
      <c r="D987" s="40"/>
      <c r="E987" s="41"/>
      <c r="F987" s="40"/>
      <c r="M987" s="151"/>
      <c r="N987" s="151"/>
      <c r="P987" s="153"/>
      <c r="Q987" s="159"/>
      <c r="R987" s="151"/>
      <c r="S987" s="151"/>
      <c r="T987" s="28"/>
      <c r="U987" s="137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40"/>
      <c r="AH987" s="40"/>
      <c r="AI987" s="40"/>
      <c r="AJ987" s="40"/>
      <c r="AK987" s="40"/>
      <c r="AL987" s="40"/>
      <c r="AM987" s="40"/>
      <c r="AN987" s="40"/>
      <c r="AO987" s="40"/>
      <c r="AP987" s="40"/>
      <c r="AQ987" s="40"/>
      <c r="AR987" s="40"/>
      <c r="AS987" s="40"/>
      <c r="AT987" s="40"/>
      <c r="AU987" s="40"/>
      <c r="AV987" s="40"/>
      <c r="AW987" s="40"/>
      <c r="AX987" s="40"/>
      <c r="AY987" s="40"/>
      <c r="AZ987" s="40"/>
      <c r="BA987" s="28"/>
      <c r="BB987" s="28"/>
      <c r="BC987" s="40"/>
      <c r="BD987" s="40"/>
      <c r="BE987" s="40"/>
      <c r="BF987" s="40"/>
      <c r="BG987" s="40"/>
      <c r="BH987" s="40"/>
      <c r="BI987" s="41"/>
      <c r="BJ987" s="41"/>
      <c r="BK987" s="41"/>
      <c r="BL987" s="41"/>
      <c r="BM987" s="41"/>
      <c r="BN987" s="41"/>
      <c r="BO987" s="41"/>
      <c r="BP987" s="41"/>
      <c r="BQ987" s="41"/>
      <c r="BR987" s="40"/>
      <c r="BS987" s="40"/>
      <c r="BT987" s="40"/>
      <c r="BU987" s="41"/>
      <c r="BV987" s="41"/>
      <c r="BW987" s="41"/>
      <c r="BX987" s="41"/>
      <c r="BY987" s="41"/>
      <c r="BZ987" s="41"/>
      <c r="CA987" s="41"/>
      <c r="CB987" s="41"/>
      <c r="CC987" s="41"/>
      <c r="CD987" s="41"/>
      <c r="CE987" s="41"/>
      <c r="CF987" s="41"/>
      <c r="CG987" s="28"/>
      <c r="CH987" s="28"/>
      <c r="CI987" s="41"/>
      <c r="CJ987" s="27"/>
      <c r="CK987" s="27"/>
      <c r="CL987" s="27"/>
      <c r="CM987" s="27"/>
      <c r="CN987" s="27"/>
      <c r="CO987" s="27"/>
      <c r="CP987" s="27"/>
      <c r="CQ987" s="27"/>
      <c r="CR987" s="27"/>
      <c r="CS987" s="27"/>
      <c r="CT987" s="27"/>
      <c r="CU987" s="27"/>
      <c r="CV987" s="27"/>
      <c r="CW987" s="27"/>
      <c r="CX987" s="27"/>
      <c r="CY987" s="27"/>
      <c r="CZ987" s="68"/>
      <c r="DA987" s="5"/>
      <c r="DB987" s="5"/>
      <c r="DC987"/>
      <c r="DD987"/>
      <c r="DE987" s="86"/>
      <c r="DF987"/>
      <c r="DW987" s="7"/>
      <c r="ED987" s="10">
        <f t="shared" ca="1" si="442"/>
        <v>21</v>
      </c>
    </row>
    <row r="988" spans="1:134" x14ac:dyDescent="0.2">
      <c r="A988" s="79"/>
      <c r="B988" s="28"/>
      <c r="C988" s="41"/>
      <c r="D988" s="40"/>
      <c r="E988" s="41"/>
      <c r="F988" s="40"/>
      <c r="M988" s="151"/>
      <c r="N988" s="151"/>
      <c r="P988" s="153"/>
      <c r="Q988" s="159"/>
      <c r="R988" s="151"/>
      <c r="S988" s="151"/>
      <c r="T988" s="28"/>
      <c r="U988" s="137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40"/>
      <c r="AO988" s="40"/>
      <c r="AP988" s="40"/>
      <c r="AQ988" s="40"/>
      <c r="AR988" s="40"/>
      <c r="AS988" s="40"/>
      <c r="AT988" s="40"/>
      <c r="AU988" s="40"/>
      <c r="AV988" s="40"/>
      <c r="AW988" s="40"/>
      <c r="AX988" s="40"/>
      <c r="AY988" s="40"/>
      <c r="AZ988" s="40"/>
      <c r="BA988" s="28"/>
      <c r="BB988" s="28"/>
      <c r="BC988" s="40"/>
      <c r="BD988" s="40"/>
      <c r="BE988" s="40"/>
      <c r="BF988" s="40"/>
      <c r="BG988" s="40"/>
      <c r="BH988" s="40"/>
      <c r="BI988" s="41"/>
      <c r="BJ988" s="41"/>
      <c r="BK988" s="41"/>
      <c r="BL988" s="41"/>
      <c r="BM988" s="41"/>
      <c r="BN988" s="41"/>
      <c r="BO988" s="41"/>
      <c r="BP988" s="41"/>
      <c r="BQ988" s="41"/>
      <c r="BR988" s="40"/>
      <c r="BS988" s="40"/>
      <c r="BT988" s="40"/>
      <c r="BU988" s="41"/>
      <c r="BV988" s="41"/>
      <c r="BW988" s="41"/>
      <c r="BX988" s="41"/>
      <c r="BY988" s="41"/>
      <c r="BZ988" s="41"/>
      <c r="CA988" s="41"/>
      <c r="CB988" s="41"/>
      <c r="CC988" s="41"/>
      <c r="CD988" s="41"/>
      <c r="CE988" s="41"/>
      <c r="CF988" s="41"/>
      <c r="CG988" s="28"/>
      <c r="CH988" s="28"/>
      <c r="CI988" s="41"/>
      <c r="CJ988" s="27"/>
      <c r="CK988" s="27"/>
      <c r="CL988" s="27"/>
      <c r="CM988" s="27"/>
      <c r="CN988" s="27"/>
      <c r="CO988" s="27"/>
      <c r="CP988" s="27"/>
      <c r="CQ988" s="27"/>
      <c r="CR988" s="27"/>
      <c r="CS988" s="27"/>
      <c r="CT988" s="27"/>
      <c r="CU988" s="27"/>
      <c r="CV988" s="27"/>
      <c r="CW988" s="27"/>
      <c r="CX988" s="27"/>
      <c r="CY988" s="27"/>
      <c r="CZ988" s="68"/>
      <c r="DA988" s="5"/>
      <c r="DB988" s="5"/>
      <c r="DC988"/>
      <c r="DD988"/>
      <c r="DE988" s="86"/>
      <c r="DF988"/>
      <c r="DW988" s="7"/>
      <c r="ED988" s="10">
        <f t="shared" ca="1" si="442"/>
        <v>23</v>
      </c>
    </row>
    <row r="989" spans="1:134" x14ac:dyDescent="0.2">
      <c r="A989" s="79"/>
      <c r="B989" s="28"/>
      <c r="C989" s="41"/>
      <c r="D989" s="40"/>
      <c r="E989" s="41"/>
      <c r="F989" s="40"/>
      <c r="M989" s="151"/>
      <c r="N989" s="151"/>
      <c r="P989" s="153"/>
      <c r="Q989" s="159"/>
      <c r="R989" s="151"/>
      <c r="S989" s="151"/>
      <c r="T989" s="28"/>
      <c r="U989" s="137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40"/>
      <c r="AV989" s="40"/>
      <c r="AW989" s="40"/>
      <c r="AX989" s="40"/>
      <c r="AY989" s="40"/>
      <c r="AZ989" s="40"/>
      <c r="BA989" s="28"/>
      <c r="BB989" s="28"/>
      <c r="BC989" s="40"/>
      <c r="BD989" s="40"/>
      <c r="BE989" s="40"/>
      <c r="BF989" s="40"/>
      <c r="BG989" s="40"/>
      <c r="BH989" s="40"/>
      <c r="BI989" s="41"/>
      <c r="BJ989" s="41"/>
      <c r="BK989" s="41"/>
      <c r="BL989" s="41"/>
      <c r="BM989" s="41"/>
      <c r="BN989" s="41"/>
      <c r="BO989" s="41"/>
      <c r="BP989" s="41"/>
      <c r="BQ989" s="41"/>
      <c r="BR989" s="40"/>
      <c r="BS989" s="40"/>
      <c r="BT989" s="40"/>
      <c r="BU989" s="41"/>
      <c r="BV989" s="41"/>
      <c r="BW989" s="41"/>
      <c r="BX989" s="41"/>
      <c r="BY989" s="41"/>
      <c r="BZ989" s="41"/>
      <c r="CA989" s="41"/>
      <c r="CB989" s="41"/>
      <c r="CC989" s="41"/>
      <c r="CD989" s="41"/>
      <c r="CE989" s="41"/>
      <c r="CF989" s="41"/>
      <c r="CG989" s="28"/>
      <c r="CH989" s="28"/>
      <c r="CI989" s="41"/>
      <c r="CJ989" s="27"/>
      <c r="CK989" s="27"/>
      <c r="CL989" s="27"/>
      <c r="CM989" s="27"/>
      <c r="CN989" s="27"/>
      <c r="CO989" s="27"/>
      <c r="CP989" s="27"/>
      <c r="CQ989" s="27"/>
      <c r="CR989" s="27"/>
      <c r="CS989" s="27"/>
      <c r="CT989" s="27"/>
      <c r="CU989" s="27"/>
      <c r="CV989" s="27"/>
      <c r="CW989" s="27"/>
      <c r="CX989" s="27"/>
      <c r="CY989" s="27"/>
      <c r="CZ989" s="68"/>
      <c r="DA989" s="5"/>
      <c r="DB989" s="5"/>
      <c r="DC989"/>
      <c r="DD989"/>
      <c r="DE989" s="86"/>
      <c r="DF989"/>
      <c r="DW989" s="7"/>
      <c r="ED989" s="10">
        <f t="shared" ca="1" si="442"/>
        <v>27</v>
      </c>
    </row>
    <row r="990" spans="1:134" x14ac:dyDescent="0.2">
      <c r="A990" s="79"/>
      <c r="B990" s="28"/>
      <c r="C990" s="41"/>
      <c r="D990" s="40"/>
      <c r="E990" s="41"/>
      <c r="F990" s="40"/>
      <c r="M990" s="151"/>
      <c r="N990" s="151"/>
      <c r="P990" s="153"/>
      <c r="Q990" s="159"/>
      <c r="R990" s="151"/>
      <c r="S990" s="151"/>
      <c r="T990" s="28"/>
      <c r="U990" s="137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40"/>
      <c r="AO990" s="40"/>
      <c r="AP990" s="40"/>
      <c r="AQ990" s="40"/>
      <c r="AR990" s="40"/>
      <c r="AS990" s="40"/>
      <c r="AT990" s="40"/>
      <c r="AU990" s="40"/>
      <c r="AV990" s="40"/>
      <c r="AW990" s="40"/>
      <c r="AX990" s="40"/>
      <c r="AY990" s="40"/>
      <c r="AZ990" s="40"/>
      <c r="BA990" s="28"/>
      <c r="BB990" s="28"/>
      <c r="BC990" s="40"/>
      <c r="BD990" s="40"/>
      <c r="BE990" s="40"/>
      <c r="BF990" s="40"/>
      <c r="BG990" s="40"/>
      <c r="BH990" s="40"/>
      <c r="BI990" s="40"/>
      <c r="BJ990" s="40"/>
      <c r="BK990" s="40"/>
      <c r="BL990" s="40"/>
      <c r="BM990" s="40"/>
      <c r="BN990" s="40"/>
      <c r="BO990" s="40"/>
      <c r="BP990" s="40"/>
      <c r="BQ990" s="40"/>
      <c r="BR990" s="40"/>
      <c r="BS990" s="40"/>
      <c r="BT990" s="40"/>
      <c r="BU990" s="40"/>
      <c r="BV990" s="40"/>
      <c r="BW990" s="40"/>
      <c r="BX990" s="40"/>
      <c r="BY990" s="40"/>
      <c r="BZ990" s="40"/>
      <c r="CA990" s="40"/>
      <c r="CB990" s="40"/>
      <c r="CC990" s="40"/>
      <c r="CD990" s="40"/>
      <c r="CE990" s="40"/>
      <c r="CF990" s="40"/>
      <c r="CG990" s="28"/>
      <c r="CH990" s="28"/>
      <c r="CI990" s="41"/>
      <c r="CJ990" s="27"/>
      <c r="CK990" s="27"/>
      <c r="CL990" s="27"/>
      <c r="CM990" s="27"/>
      <c r="CN990" s="27"/>
      <c r="CO990" s="27"/>
      <c r="CP990" s="27"/>
      <c r="CQ990" s="27"/>
      <c r="CR990" s="27"/>
      <c r="CS990" s="27"/>
      <c r="CT990" s="27"/>
      <c r="CU990" s="27"/>
      <c r="CV990" s="27"/>
      <c r="CW990" s="27"/>
      <c r="CX990" s="27"/>
      <c r="CY990" s="27"/>
      <c r="CZ990" s="68"/>
      <c r="DA990" s="5"/>
      <c r="DB990" s="5"/>
      <c r="DC990"/>
      <c r="DD990"/>
      <c r="DE990" s="86"/>
      <c r="DF990"/>
      <c r="DW990" s="7"/>
      <c r="ED990" s="10">
        <f t="shared" ca="1" si="442"/>
        <v>1</v>
      </c>
    </row>
    <row r="991" spans="1:134" x14ac:dyDescent="0.2">
      <c r="A991" s="79"/>
      <c r="B991" s="28"/>
      <c r="C991" s="41"/>
      <c r="D991" s="40"/>
      <c r="E991" s="41"/>
      <c r="F991" s="40"/>
      <c r="M991" s="151"/>
      <c r="N991" s="151"/>
      <c r="P991" s="153"/>
      <c r="Q991" s="159"/>
      <c r="R991" s="151"/>
      <c r="S991" s="151"/>
      <c r="T991" s="28"/>
      <c r="U991" s="137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40"/>
      <c r="AO991" s="40"/>
      <c r="AP991" s="40"/>
      <c r="AQ991" s="40"/>
      <c r="AR991" s="40"/>
      <c r="AS991" s="40"/>
      <c r="AT991" s="40"/>
      <c r="AU991" s="40"/>
      <c r="AV991" s="40"/>
      <c r="AW991" s="40"/>
      <c r="AX991" s="40"/>
      <c r="AY991" s="40"/>
      <c r="AZ991" s="40"/>
      <c r="BA991" s="28"/>
      <c r="BB991" s="28"/>
      <c r="BC991" s="40"/>
      <c r="BD991" s="40"/>
      <c r="BE991" s="40"/>
      <c r="BF991" s="40"/>
      <c r="BG991" s="40"/>
      <c r="BH991" s="40"/>
      <c r="BI991" s="40"/>
      <c r="BJ991" s="40"/>
      <c r="BK991" s="40"/>
      <c r="BL991" s="40"/>
      <c r="BM991" s="40"/>
      <c r="BN991" s="40"/>
      <c r="BO991" s="40"/>
      <c r="BP991" s="40"/>
      <c r="BQ991" s="40"/>
      <c r="BR991" s="40"/>
      <c r="BS991" s="40"/>
      <c r="BT991" s="40"/>
      <c r="BU991" s="40"/>
      <c r="BV991" s="40"/>
      <c r="BW991" s="40"/>
      <c r="BX991" s="40"/>
      <c r="BY991" s="40"/>
      <c r="BZ991" s="40"/>
      <c r="CA991" s="40"/>
      <c r="CB991" s="40"/>
      <c r="CC991" s="40"/>
      <c r="CD991" s="40"/>
      <c r="CE991" s="40"/>
      <c r="CF991" s="40"/>
      <c r="CG991" s="28"/>
      <c r="CH991" s="28"/>
      <c r="CI991" s="41"/>
      <c r="CJ991" s="27"/>
      <c r="CK991" s="27"/>
      <c r="CL991" s="27"/>
      <c r="CM991" s="27"/>
      <c r="CN991" s="27"/>
      <c r="CO991" s="27"/>
      <c r="CP991" s="27"/>
      <c r="CQ991" s="27"/>
      <c r="CR991" s="27"/>
      <c r="CS991" s="27"/>
      <c r="CT991" s="27"/>
      <c r="CU991" s="27"/>
      <c r="CV991" s="27"/>
      <c r="CW991" s="27"/>
      <c r="CX991" s="27"/>
      <c r="CY991" s="27"/>
      <c r="CZ991" s="68"/>
      <c r="DA991" s="5"/>
      <c r="DB991" s="5"/>
      <c r="DC991"/>
      <c r="DD991"/>
      <c r="DE991" s="86"/>
      <c r="DF991"/>
      <c r="DW991" s="7"/>
      <c r="ED991" s="10">
        <f t="shared" ca="1" si="442"/>
        <v>27</v>
      </c>
    </row>
    <row r="992" spans="1:134" x14ac:dyDescent="0.2">
      <c r="A992" s="79"/>
      <c r="B992" s="28"/>
      <c r="C992" s="41"/>
      <c r="D992" s="40"/>
      <c r="E992" s="41"/>
      <c r="F992" s="40"/>
      <c r="M992" s="151"/>
      <c r="N992" s="151"/>
      <c r="P992" s="153"/>
      <c r="Q992" s="159"/>
      <c r="R992" s="151"/>
      <c r="S992" s="151"/>
      <c r="T992" s="28"/>
      <c r="U992" s="137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40"/>
      <c r="AO992" s="40"/>
      <c r="AP992" s="40"/>
      <c r="AQ992" s="40"/>
      <c r="AR992" s="40"/>
      <c r="AS992" s="40"/>
      <c r="AT992" s="40"/>
      <c r="AU992" s="40"/>
      <c r="AV992" s="40"/>
      <c r="AW992" s="40"/>
      <c r="AX992" s="40"/>
      <c r="AY992" s="40"/>
      <c r="AZ992" s="40"/>
      <c r="BA992" s="28"/>
      <c r="BB992" s="28"/>
      <c r="BC992" s="40"/>
      <c r="BD992" s="40"/>
      <c r="BE992" s="40"/>
      <c r="BF992" s="40"/>
      <c r="BG992" s="40"/>
      <c r="BH992" s="40"/>
      <c r="BI992" s="40"/>
      <c r="BJ992" s="40"/>
      <c r="BK992" s="40"/>
      <c r="BL992" s="40"/>
      <c r="BM992" s="40"/>
      <c r="BN992" s="40"/>
      <c r="BO992" s="40"/>
      <c r="BP992" s="40"/>
      <c r="BQ992" s="40"/>
      <c r="BR992" s="40"/>
      <c r="BS992" s="40"/>
      <c r="BT992" s="40"/>
      <c r="BU992" s="40"/>
      <c r="BV992" s="40"/>
      <c r="BW992" s="40"/>
      <c r="BX992" s="40"/>
      <c r="BY992" s="40"/>
      <c r="BZ992" s="40"/>
      <c r="CA992" s="40"/>
      <c r="CB992" s="40"/>
      <c r="CC992" s="40"/>
      <c r="CD992" s="40"/>
      <c r="CE992" s="40"/>
      <c r="CF992" s="40"/>
      <c r="CG992" s="28"/>
      <c r="CH992" s="28"/>
      <c r="CI992" s="41"/>
      <c r="CJ992" s="27"/>
      <c r="CK992" s="27"/>
      <c r="CL992" s="27"/>
      <c r="CM992" s="27"/>
      <c r="CN992" s="27"/>
      <c r="CO992" s="27"/>
      <c r="CP992" s="27"/>
      <c r="CQ992" s="27"/>
      <c r="CR992" s="27"/>
      <c r="CS992" s="27"/>
      <c r="CT992" s="27"/>
      <c r="CU992" s="27"/>
      <c r="CV992" s="27"/>
      <c r="CW992" s="27"/>
      <c r="CX992" s="27"/>
      <c r="CY992" s="27"/>
      <c r="CZ992" s="68"/>
      <c r="DA992" s="5"/>
      <c r="DB992" s="5"/>
      <c r="DC992"/>
      <c r="DD992"/>
      <c r="DE992" s="86"/>
      <c r="DF992"/>
      <c r="DW992" s="7"/>
      <c r="ED992" s="10">
        <f t="shared" ca="1" si="442"/>
        <v>12</v>
      </c>
    </row>
    <row r="993" spans="1:134" x14ac:dyDescent="0.2">
      <c r="A993" s="79"/>
      <c r="B993" s="28"/>
      <c r="C993" s="41"/>
      <c r="D993" s="40"/>
      <c r="E993" s="41"/>
      <c r="F993" s="40"/>
      <c r="M993" s="151"/>
      <c r="N993" s="151"/>
      <c r="P993" s="153"/>
      <c r="Q993" s="159"/>
      <c r="R993" s="151"/>
      <c r="S993" s="151"/>
      <c r="T993" s="28"/>
      <c r="U993" s="137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40"/>
      <c r="AH993" s="40"/>
      <c r="AI993" s="40"/>
      <c r="AJ993" s="40"/>
      <c r="AK993" s="40"/>
      <c r="AL993" s="40"/>
      <c r="AM993" s="40"/>
      <c r="AN993" s="40"/>
      <c r="AO993" s="40"/>
      <c r="AP993" s="40"/>
      <c r="AQ993" s="40"/>
      <c r="AR993" s="40"/>
      <c r="AS993" s="40"/>
      <c r="AT993" s="40"/>
      <c r="AU993" s="40"/>
      <c r="AV993" s="40"/>
      <c r="AW993" s="40"/>
      <c r="AX993" s="40"/>
      <c r="AY993" s="40"/>
      <c r="AZ993" s="40"/>
      <c r="BA993" s="28"/>
      <c r="BB993" s="28"/>
      <c r="BC993" s="40"/>
      <c r="BD993" s="40"/>
      <c r="BE993" s="40"/>
      <c r="BF993" s="40"/>
      <c r="BG993" s="40"/>
      <c r="BH993" s="40"/>
      <c r="BI993" s="40"/>
      <c r="BJ993" s="40"/>
      <c r="BK993" s="40"/>
      <c r="BL993" s="40"/>
      <c r="BM993" s="40"/>
      <c r="BN993" s="40"/>
      <c r="BO993" s="40"/>
      <c r="BP993" s="40"/>
      <c r="BQ993" s="40"/>
      <c r="BR993" s="40"/>
      <c r="BS993" s="40"/>
      <c r="BT993" s="40"/>
      <c r="BU993" s="40"/>
      <c r="BV993" s="40"/>
      <c r="BW993" s="40"/>
      <c r="BX993" s="40"/>
      <c r="BY993" s="40"/>
      <c r="BZ993" s="40"/>
      <c r="CA993" s="40"/>
      <c r="CB993" s="40"/>
      <c r="CC993" s="40"/>
      <c r="CD993" s="40"/>
      <c r="CE993" s="40"/>
      <c r="CF993" s="40"/>
      <c r="CG993" s="28"/>
      <c r="CH993" s="28"/>
      <c r="CI993" s="41"/>
      <c r="CJ993" s="27"/>
      <c r="CK993" s="27"/>
      <c r="CL993" s="27"/>
      <c r="CM993" s="27"/>
      <c r="CN993" s="27"/>
      <c r="CO993" s="27"/>
      <c r="CP993" s="27"/>
      <c r="CQ993" s="27"/>
      <c r="CR993" s="27"/>
      <c r="CS993" s="27"/>
      <c r="CT993" s="27"/>
      <c r="CU993" s="27"/>
      <c r="CV993" s="27"/>
      <c r="CW993" s="27"/>
      <c r="CX993" s="27"/>
      <c r="CY993" s="27"/>
      <c r="CZ993" s="68"/>
      <c r="DA993" s="5"/>
      <c r="DB993" s="5"/>
      <c r="DC993"/>
      <c r="DD993"/>
      <c r="DE993" s="86"/>
      <c r="DF993"/>
      <c r="DW993" s="7"/>
      <c r="ED993" s="10">
        <f t="shared" ca="1" si="442"/>
        <v>25</v>
      </c>
    </row>
    <row r="994" spans="1:134" x14ac:dyDescent="0.2">
      <c r="A994" s="79"/>
      <c r="B994" s="28"/>
      <c r="C994" s="41"/>
      <c r="D994" s="40"/>
      <c r="E994" s="41"/>
      <c r="F994" s="40"/>
      <c r="M994" s="151"/>
      <c r="N994" s="151"/>
      <c r="P994" s="153"/>
      <c r="Q994" s="159"/>
      <c r="R994" s="151"/>
      <c r="S994" s="151"/>
      <c r="T994" s="28"/>
      <c r="U994" s="137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40"/>
      <c r="AH994" s="40"/>
      <c r="AI994" s="40"/>
      <c r="AJ994" s="40"/>
      <c r="AK994" s="40"/>
      <c r="AL994" s="40"/>
      <c r="AM994" s="40"/>
      <c r="AN994" s="40"/>
      <c r="AO994" s="40"/>
      <c r="AP994" s="40"/>
      <c r="AQ994" s="40"/>
      <c r="AR994" s="40"/>
      <c r="AS994" s="40"/>
      <c r="AT994" s="40"/>
      <c r="AU994" s="40"/>
      <c r="AV994" s="40"/>
      <c r="AW994" s="40"/>
      <c r="AX994" s="40"/>
      <c r="AY994" s="40"/>
      <c r="AZ994" s="40"/>
      <c r="BA994" s="28"/>
      <c r="BB994" s="28"/>
      <c r="BC994" s="40"/>
      <c r="BD994" s="40"/>
      <c r="BE994" s="40"/>
      <c r="BF994" s="40"/>
      <c r="BG994" s="40"/>
      <c r="BH994" s="40"/>
      <c r="BI994" s="40"/>
      <c r="BJ994" s="40"/>
      <c r="BK994" s="40"/>
      <c r="BL994" s="40"/>
      <c r="BM994" s="40"/>
      <c r="BN994" s="40"/>
      <c r="BO994" s="40"/>
      <c r="BP994" s="40"/>
      <c r="BQ994" s="40"/>
      <c r="BR994" s="40"/>
      <c r="BS994" s="40"/>
      <c r="BT994" s="40"/>
      <c r="BU994" s="40"/>
      <c r="BV994" s="40"/>
      <c r="BW994" s="40"/>
      <c r="BX994" s="40"/>
      <c r="BY994" s="40"/>
      <c r="BZ994" s="40"/>
      <c r="CA994" s="40"/>
      <c r="CB994" s="40"/>
      <c r="CC994" s="40"/>
      <c r="CD994" s="40"/>
      <c r="CE994" s="40"/>
      <c r="CF994" s="40"/>
      <c r="CG994" s="28"/>
      <c r="CH994" s="28"/>
      <c r="CI994" s="41"/>
      <c r="CJ994" s="27"/>
      <c r="CK994" s="27"/>
      <c r="CL994" s="27"/>
      <c r="CM994" s="27"/>
      <c r="CN994" s="27"/>
      <c r="CO994" s="27"/>
      <c r="CP994" s="27"/>
      <c r="CQ994" s="27"/>
      <c r="CR994" s="27"/>
      <c r="CS994" s="27"/>
      <c r="CT994" s="27"/>
      <c r="CU994" s="27"/>
      <c r="CV994" s="27"/>
      <c r="CW994" s="27"/>
      <c r="CX994" s="27"/>
      <c r="CY994" s="27"/>
      <c r="CZ994" s="68"/>
      <c r="DA994" s="5"/>
      <c r="DB994" s="5"/>
      <c r="DC994"/>
      <c r="DD994"/>
      <c r="DE994" s="86"/>
      <c r="DF994"/>
      <c r="DW994" s="7"/>
      <c r="ED994" s="10">
        <f t="shared" ca="1" si="442"/>
        <v>1</v>
      </c>
    </row>
    <row r="995" spans="1:134" x14ac:dyDescent="0.2">
      <c r="A995" s="79"/>
      <c r="B995" s="28"/>
      <c r="C995" s="41"/>
      <c r="D995" s="40"/>
      <c r="E995" s="41"/>
      <c r="F995" s="40"/>
      <c r="M995" s="151"/>
      <c r="N995" s="151"/>
      <c r="P995" s="153"/>
      <c r="Q995" s="159"/>
      <c r="R995" s="151"/>
      <c r="S995" s="151"/>
      <c r="T995" s="28"/>
      <c r="U995" s="137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40"/>
      <c r="AH995" s="40"/>
      <c r="AI995" s="40"/>
      <c r="AJ995" s="40"/>
      <c r="AK995" s="40"/>
      <c r="AL995" s="40"/>
      <c r="AM995" s="40"/>
      <c r="AN995" s="40"/>
      <c r="AO995" s="40"/>
      <c r="AP995" s="40"/>
      <c r="AQ995" s="40"/>
      <c r="AR995" s="40"/>
      <c r="AS995" s="40"/>
      <c r="AT995" s="40"/>
      <c r="AU995" s="40"/>
      <c r="AV995" s="40"/>
      <c r="AW995" s="40"/>
      <c r="AX995" s="40"/>
      <c r="AY995" s="40"/>
      <c r="AZ995" s="40"/>
      <c r="BA995" s="28"/>
      <c r="BB995" s="28"/>
      <c r="BC995" s="40"/>
      <c r="BD995" s="40"/>
      <c r="BE995" s="40"/>
      <c r="BF995" s="40"/>
      <c r="BG995" s="40"/>
      <c r="BH995" s="40"/>
      <c r="BI995" s="40"/>
      <c r="BJ995" s="40"/>
      <c r="BK995" s="40"/>
      <c r="BL995" s="40"/>
      <c r="BM995" s="40"/>
      <c r="BN995" s="40"/>
      <c r="BO995" s="40"/>
      <c r="BP995" s="40"/>
      <c r="BQ995" s="40"/>
      <c r="BR995" s="40"/>
      <c r="BS995" s="40"/>
      <c r="BT995" s="40"/>
      <c r="BU995" s="40"/>
      <c r="BV995" s="40"/>
      <c r="BW995" s="40"/>
      <c r="BX995" s="40"/>
      <c r="BY995" s="40"/>
      <c r="BZ995" s="40"/>
      <c r="CA995" s="40"/>
      <c r="CB995" s="40"/>
      <c r="CC995" s="40"/>
      <c r="CD995" s="40"/>
      <c r="CE995" s="40"/>
      <c r="CF995" s="40"/>
      <c r="CG995" s="28"/>
      <c r="CH995" s="28"/>
      <c r="CI995" s="41"/>
      <c r="CJ995" s="27"/>
      <c r="CK995" s="27"/>
      <c r="CL995" s="27"/>
      <c r="CM995" s="27"/>
      <c r="CN995" s="27"/>
      <c r="CO995" s="27"/>
      <c r="CP995" s="27"/>
      <c r="CQ995" s="27"/>
      <c r="CR995" s="27"/>
      <c r="CS995" s="27"/>
      <c r="CT995" s="27"/>
      <c r="CU995" s="27"/>
      <c r="CV995" s="27"/>
      <c r="CW995" s="27"/>
      <c r="CX995" s="27"/>
      <c r="CY995" s="27"/>
      <c r="CZ995" s="68"/>
      <c r="DA995" s="5"/>
      <c r="DB995" s="5"/>
      <c r="DC995"/>
      <c r="DD995"/>
      <c r="DE995" s="86"/>
      <c r="DF995"/>
      <c r="DW995" s="7"/>
      <c r="ED995" s="10">
        <f t="shared" ca="1" si="442"/>
        <v>29</v>
      </c>
    </row>
    <row r="996" spans="1:134" x14ac:dyDescent="0.2">
      <c r="A996" s="79"/>
      <c r="B996" s="28"/>
      <c r="C996" s="41"/>
      <c r="D996" s="40"/>
      <c r="E996" s="41"/>
      <c r="F996" s="40"/>
      <c r="M996" s="151"/>
      <c r="N996" s="151"/>
      <c r="P996" s="153"/>
      <c r="Q996" s="159"/>
      <c r="R996" s="151"/>
      <c r="S996" s="151"/>
      <c r="T996" s="28"/>
      <c r="U996" s="137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40"/>
      <c r="AH996" s="40"/>
      <c r="AI996" s="40"/>
      <c r="AJ996" s="40"/>
      <c r="AK996" s="40"/>
      <c r="AL996" s="40"/>
      <c r="AM996" s="40"/>
      <c r="AN996" s="40"/>
      <c r="AO996" s="40"/>
      <c r="AP996" s="40"/>
      <c r="AQ996" s="40"/>
      <c r="AR996" s="40"/>
      <c r="AS996" s="40"/>
      <c r="AT996" s="40"/>
      <c r="AU996" s="40"/>
      <c r="AV996" s="40"/>
      <c r="AW996" s="40"/>
      <c r="AX996" s="40"/>
      <c r="AY996" s="40"/>
      <c r="AZ996" s="40"/>
      <c r="BA996" s="28"/>
      <c r="BB996" s="28"/>
      <c r="BC996" s="40"/>
      <c r="BD996" s="40"/>
      <c r="BE996" s="40"/>
      <c r="BF996" s="40"/>
      <c r="BG996" s="40"/>
      <c r="BH996" s="40"/>
      <c r="BI996" s="40"/>
      <c r="BJ996" s="40"/>
      <c r="BK996" s="40"/>
      <c r="BL996" s="40"/>
      <c r="BM996" s="40"/>
      <c r="BN996" s="40"/>
      <c r="BO996" s="40"/>
      <c r="BP996" s="40"/>
      <c r="BQ996" s="40"/>
      <c r="BR996" s="40"/>
      <c r="BS996" s="40"/>
      <c r="BT996" s="40"/>
      <c r="BU996" s="40"/>
      <c r="BV996" s="40"/>
      <c r="BW996" s="40"/>
      <c r="BX996" s="40"/>
      <c r="BY996" s="40"/>
      <c r="BZ996" s="40"/>
      <c r="CA996" s="40"/>
      <c r="CB996" s="40"/>
      <c r="CC996" s="40"/>
      <c r="CD996" s="40"/>
      <c r="CE996" s="40"/>
      <c r="CF996" s="40"/>
      <c r="CG996" s="28"/>
      <c r="CH996" s="28"/>
      <c r="CI996" s="41"/>
      <c r="CJ996" s="27"/>
      <c r="CK996" s="27"/>
      <c r="CL996" s="27"/>
      <c r="CM996" s="27"/>
      <c r="CN996" s="27"/>
      <c r="CO996" s="27"/>
      <c r="CP996" s="27"/>
      <c r="CQ996" s="27"/>
      <c r="CR996" s="27"/>
      <c r="CS996" s="27"/>
      <c r="CT996" s="27"/>
      <c r="CU996" s="27"/>
      <c r="CV996" s="27"/>
      <c r="CW996" s="27"/>
      <c r="CX996" s="27"/>
      <c r="CY996" s="27"/>
      <c r="CZ996" s="68"/>
      <c r="DA996" s="5"/>
      <c r="DB996" s="5"/>
      <c r="DC996"/>
      <c r="DD996"/>
      <c r="DE996" s="86"/>
      <c r="DF996"/>
      <c r="DW996" s="7"/>
      <c r="ED996" s="10">
        <f t="shared" ca="1" si="442"/>
        <v>17</v>
      </c>
    </row>
    <row r="997" spans="1:134" x14ac:dyDescent="0.2">
      <c r="A997" s="79"/>
      <c r="B997" s="28"/>
      <c r="C997" s="41"/>
      <c r="D997" s="40"/>
      <c r="E997" s="41"/>
      <c r="F997" s="40"/>
      <c r="M997" s="151"/>
      <c r="N997" s="151"/>
      <c r="P997" s="153"/>
      <c r="Q997" s="159"/>
      <c r="R997" s="151"/>
      <c r="S997" s="151"/>
      <c r="T997" s="28"/>
      <c r="U997" s="137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40"/>
      <c r="AH997" s="40"/>
      <c r="AI997" s="40"/>
      <c r="AJ997" s="40"/>
      <c r="AK997" s="40"/>
      <c r="AL997" s="40"/>
      <c r="AM997" s="40"/>
      <c r="AN997" s="40"/>
      <c r="AO997" s="40"/>
      <c r="AP997" s="40"/>
      <c r="AQ997" s="40"/>
      <c r="AR997" s="40"/>
      <c r="AS997" s="40"/>
      <c r="AT997" s="40"/>
      <c r="AU997" s="40"/>
      <c r="AV997" s="40"/>
      <c r="AW997" s="40"/>
      <c r="AX997" s="40"/>
      <c r="AY997" s="40"/>
      <c r="AZ997" s="40"/>
      <c r="BA997" s="28"/>
      <c r="BB997" s="28"/>
      <c r="BC997" s="40"/>
      <c r="BD997" s="40"/>
      <c r="BE997" s="40"/>
      <c r="BF997" s="40"/>
      <c r="BG997" s="40"/>
      <c r="BH997" s="40"/>
      <c r="BI997" s="40"/>
      <c r="BJ997" s="40"/>
      <c r="BK997" s="40"/>
      <c r="BL997" s="40"/>
      <c r="BM997" s="40"/>
      <c r="BN997" s="40"/>
      <c r="BO997" s="40"/>
      <c r="BP997" s="40"/>
      <c r="BQ997" s="40"/>
      <c r="BR997" s="40"/>
      <c r="BS997" s="40"/>
      <c r="BT997" s="40"/>
      <c r="BU997" s="40"/>
      <c r="BV997" s="40"/>
      <c r="BW997" s="40"/>
      <c r="BX997" s="40"/>
      <c r="BY997" s="40"/>
      <c r="BZ997" s="40"/>
      <c r="CA997" s="40"/>
      <c r="CB997" s="40"/>
      <c r="CC997" s="40"/>
      <c r="CD997" s="40"/>
      <c r="CE997" s="40"/>
      <c r="CF997" s="40"/>
      <c r="CG997" s="28"/>
      <c r="CH997" s="28"/>
      <c r="CI997" s="41"/>
      <c r="CJ997" s="27"/>
      <c r="CK997" s="27"/>
      <c r="CL997" s="27"/>
      <c r="CM997" s="27"/>
      <c r="CN997" s="27"/>
      <c r="CO997" s="27"/>
      <c r="CP997" s="27"/>
      <c r="CQ997" s="27"/>
      <c r="CR997" s="27"/>
      <c r="CS997" s="27"/>
      <c r="CT997" s="27"/>
      <c r="CU997" s="27"/>
      <c r="CV997" s="27"/>
      <c r="CW997" s="27"/>
      <c r="CX997" s="27"/>
      <c r="CY997" s="27"/>
      <c r="CZ997" s="68"/>
      <c r="DA997" s="5"/>
      <c r="DB997" s="5"/>
      <c r="DC997"/>
      <c r="DD997"/>
      <c r="DE997" s="86"/>
      <c r="DF997"/>
      <c r="DW997" s="7"/>
      <c r="ED997" s="10">
        <f t="shared" ca="1" si="442"/>
        <v>14</v>
      </c>
    </row>
    <row r="998" spans="1:134" x14ac:dyDescent="0.2">
      <c r="A998" s="79"/>
      <c r="B998" s="28"/>
      <c r="C998" s="41"/>
      <c r="D998" s="40"/>
      <c r="E998" s="41"/>
      <c r="F998" s="40"/>
      <c r="M998" s="151"/>
      <c r="N998" s="151"/>
      <c r="P998" s="153"/>
      <c r="Q998" s="159"/>
      <c r="R998" s="151"/>
      <c r="S998" s="151"/>
      <c r="T998" s="28"/>
      <c r="U998" s="137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40"/>
      <c r="AH998" s="40"/>
      <c r="AI998" s="40"/>
      <c r="AJ998" s="40"/>
      <c r="AK998" s="40"/>
      <c r="AL998" s="40"/>
      <c r="AM998" s="40"/>
      <c r="AN998" s="40"/>
      <c r="AO998" s="40"/>
      <c r="AP998" s="40"/>
      <c r="AQ998" s="40"/>
      <c r="AR998" s="40"/>
      <c r="AS998" s="40"/>
      <c r="AT998" s="40"/>
      <c r="AU998" s="40"/>
      <c r="AV998" s="40"/>
      <c r="AW998" s="40"/>
      <c r="AX998" s="40"/>
      <c r="AY998" s="40"/>
      <c r="AZ998" s="40"/>
      <c r="BA998" s="28"/>
      <c r="BB998" s="28"/>
      <c r="BC998" s="40"/>
      <c r="BD998" s="40"/>
      <c r="BE998" s="40"/>
      <c r="BF998" s="40"/>
      <c r="BG998" s="40"/>
      <c r="BH998" s="40"/>
      <c r="BI998" s="40"/>
      <c r="BJ998" s="40"/>
      <c r="BK998" s="40"/>
      <c r="BL998" s="40"/>
      <c r="BM998" s="40"/>
      <c r="BN998" s="40"/>
      <c r="BO998" s="40"/>
      <c r="BP998" s="40"/>
      <c r="BQ998" s="40"/>
      <c r="BR998" s="40"/>
      <c r="BS998" s="40"/>
      <c r="BT998" s="40"/>
      <c r="BU998" s="40"/>
      <c r="BV998" s="40"/>
      <c r="BW998" s="40"/>
      <c r="BX998" s="40"/>
      <c r="BY998" s="40"/>
      <c r="BZ998" s="40"/>
      <c r="CA998" s="40"/>
      <c r="CB998" s="40"/>
      <c r="CC998" s="40"/>
      <c r="CD998" s="40"/>
      <c r="CE998" s="40"/>
      <c r="CF998" s="40"/>
      <c r="CG998" s="28"/>
      <c r="CH998" s="28"/>
      <c r="CI998" s="41"/>
      <c r="CJ998" s="27"/>
      <c r="CK998" s="27"/>
      <c r="CL998" s="27"/>
      <c r="CM998" s="27"/>
      <c r="CN998" s="27"/>
      <c r="CO998" s="27"/>
      <c r="CP998" s="27"/>
      <c r="CQ998" s="27"/>
      <c r="CR998" s="27"/>
      <c r="CS998" s="27"/>
      <c r="CT998" s="27"/>
      <c r="CU998" s="27"/>
      <c r="CV998" s="27"/>
      <c r="CW998" s="27"/>
      <c r="CX998" s="27"/>
      <c r="CY998" s="27"/>
      <c r="CZ998" s="68"/>
      <c r="DA998" s="5"/>
      <c r="DB998" s="5"/>
      <c r="DC998"/>
      <c r="DD998"/>
      <c r="DE998" s="86"/>
      <c r="DF998"/>
      <c r="DW998" s="7"/>
      <c r="ED998" s="10">
        <f t="shared" ca="1" si="442"/>
        <v>36</v>
      </c>
    </row>
    <row r="999" spans="1:134" x14ac:dyDescent="0.2">
      <c r="A999" s="79"/>
      <c r="B999" s="28"/>
      <c r="C999" s="41"/>
      <c r="D999" s="40"/>
      <c r="E999" s="41"/>
      <c r="F999" s="40"/>
      <c r="M999" s="151"/>
      <c r="N999" s="151"/>
      <c r="P999" s="153"/>
      <c r="Q999" s="159"/>
      <c r="R999" s="151"/>
      <c r="S999" s="151"/>
      <c r="T999" s="28"/>
      <c r="U999" s="137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40"/>
      <c r="AH999" s="40"/>
      <c r="AI999" s="40"/>
      <c r="AJ999" s="40"/>
      <c r="AK999" s="40"/>
      <c r="AL999" s="40"/>
      <c r="AM999" s="40"/>
      <c r="AN999" s="40"/>
      <c r="AO999" s="40"/>
      <c r="AP999" s="40"/>
      <c r="AQ999" s="40"/>
      <c r="AR999" s="40"/>
      <c r="AS999" s="40"/>
      <c r="AT999" s="40"/>
      <c r="AU999" s="40"/>
      <c r="AV999" s="40"/>
      <c r="AW999" s="40"/>
      <c r="AX999" s="40"/>
      <c r="AY999" s="40"/>
      <c r="AZ999" s="40"/>
      <c r="BA999" s="28"/>
      <c r="BB999" s="28"/>
      <c r="BC999" s="40"/>
      <c r="BD999" s="40"/>
      <c r="BE999" s="40"/>
      <c r="BF999" s="40"/>
      <c r="BG999" s="40"/>
      <c r="BH999" s="40"/>
      <c r="BI999" s="40"/>
      <c r="BJ999" s="40"/>
      <c r="BK999" s="40"/>
      <c r="BL999" s="40"/>
      <c r="BM999" s="40"/>
      <c r="BN999" s="40"/>
      <c r="BO999" s="40"/>
      <c r="BP999" s="40"/>
      <c r="BQ999" s="40"/>
      <c r="BR999" s="40"/>
      <c r="BS999" s="40"/>
      <c r="BT999" s="40"/>
      <c r="BU999" s="40"/>
      <c r="BV999" s="40"/>
      <c r="BW999" s="40"/>
      <c r="BX999" s="40"/>
      <c r="BY999" s="40"/>
      <c r="BZ999" s="40"/>
      <c r="CA999" s="40"/>
      <c r="CB999" s="40"/>
      <c r="CC999" s="40"/>
      <c r="CD999" s="40"/>
      <c r="CE999" s="40"/>
      <c r="CF999" s="40"/>
      <c r="CG999" s="28"/>
      <c r="CH999" s="28"/>
      <c r="CI999" s="41"/>
      <c r="CJ999" s="27"/>
      <c r="CK999" s="27"/>
      <c r="CL999" s="27"/>
      <c r="CM999" s="27"/>
      <c r="CN999" s="27"/>
      <c r="CO999" s="27"/>
      <c r="CP999" s="27"/>
      <c r="CQ999" s="27"/>
      <c r="CR999" s="27"/>
      <c r="CS999" s="27"/>
      <c r="CT999" s="27"/>
      <c r="CU999" s="27"/>
      <c r="CV999" s="27"/>
      <c r="CW999" s="27"/>
      <c r="CX999" s="27"/>
      <c r="CY999" s="27"/>
      <c r="CZ999" s="68"/>
      <c r="DA999" s="5"/>
      <c r="DB999" s="5"/>
      <c r="DC999"/>
      <c r="DD999"/>
      <c r="DE999" s="86"/>
      <c r="DF999"/>
      <c r="DW999" s="7"/>
      <c r="ED999" s="10">
        <f t="shared" ca="1" si="442"/>
        <v>23</v>
      </c>
    </row>
    <row r="1000" spans="1:134" x14ac:dyDescent="0.2">
      <c r="A1000" s="79"/>
      <c r="B1000" s="28"/>
      <c r="C1000" s="41"/>
      <c r="D1000" s="40"/>
      <c r="E1000" s="41"/>
      <c r="F1000" s="40"/>
      <c r="M1000" s="151"/>
      <c r="N1000" s="151"/>
      <c r="P1000" s="153"/>
      <c r="Q1000" s="159"/>
      <c r="R1000" s="151"/>
      <c r="S1000" s="151"/>
      <c r="T1000" s="28"/>
      <c r="U1000" s="137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40"/>
      <c r="AH1000" s="40"/>
      <c r="AI1000" s="40"/>
      <c r="AJ1000" s="40"/>
      <c r="AK1000" s="40"/>
      <c r="AL1000" s="40"/>
      <c r="AM1000" s="40"/>
      <c r="AN1000" s="40"/>
      <c r="AO1000" s="40"/>
      <c r="AP1000" s="40"/>
      <c r="AQ1000" s="40"/>
      <c r="AR1000" s="40"/>
      <c r="AS1000" s="40"/>
      <c r="AT1000" s="40"/>
      <c r="AU1000" s="40"/>
      <c r="AV1000" s="40"/>
      <c r="AW1000" s="40"/>
      <c r="AX1000" s="40"/>
      <c r="AY1000" s="40"/>
      <c r="AZ1000" s="40"/>
      <c r="BA1000" s="28"/>
      <c r="BB1000" s="28"/>
      <c r="BC1000" s="40"/>
      <c r="BD1000" s="40"/>
      <c r="BE1000" s="40"/>
      <c r="BF1000" s="40"/>
      <c r="BG1000" s="40"/>
      <c r="BH1000" s="40"/>
      <c r="BI1000" s="40"/>
      <c r="BJ1000" s="40"/>
      <c r="BK1000" s="40"/>
      <c r="BL1000" s="40"/>
      <c r="BM1000" s="40"/>
      <c r="BN1000" s="40"/>
      <c r="BO1000" s="40"/>
      <c r="BP1000" s="40"/>
      <c r="BQ1000" s="40"/>
      <c r="BR1000" s="40"/>
      <c r="BS1000" s="40"/>
      <c r="BT1000" s="40"/>
      <c r="BU1000" s="40"/>
      <c r="BV1000" s="40"/>
      <c r="BW1000" s="40"/>
      <c r="BX1000" s="40"/>
      <c r="BY1000" s="40"/>
      <c r="BZ1000" s="40"/>
      <c r="CA1000" s="40"/>
      <c r="CB1000" s="40"/>
      <c r="CC1000" s="40"/>
      <c r="CD1000" s="40"/>
      <c r="CE1000" s="40"/>
      <c r="CF1000" s="40"/>
      <c r="CG1000" s="28"/>
      <c r="CH1000" s="28"/>
      <c r="CI1000" s="41"/>
      <c r="CJ1000" s="27"/>
      <c r="CK1000" s="27"/>
      <c r="CL1000" s="27"/>
      <c r="CM1000" s="27"/>
      <c r="CN1000" s="27"/>
      <c r="CO1000" s="27"/>
      <c r="CP1000" s="27"/>
      <c r="CQ1000" s="27"/>
      <c r="CR1000" s="27"/>
      <c r="CS1000" s="27"/>
      <c r="CT1000" s="27"/>
      <c r="CU1000" s="27"/>
      <c r="CV1000" s="27"/>
      <c r="CW1000" s="27"/>
      <c r="CX1000" s="27"/>
      <c r="CY1000" s="27"/>
      <c r="CZ1000" s="68"/>
      <c r="DA1000" s="5"/>
      <c r="DB1000" s="5"/>
      <c r="DC1000"/>
      <c r="DD1000"/>
      <c r="DE1000" s="86"/>
      <c r="DF1000"/>
      <c r="DW1000" s="7"/>
      <c r="ED1000" s="10">
        <f t="shared" ca="1" si="442"/>
        <v>33</v>
      </c>
    </row>
    <row r="1001" spans="1:134" x14ac:dyDescent="0.2">
      <c r="A1001" s="79"/>
      <c r="B1001" s="28"/>
      <c r="C1001" s="41"/>
      <c r="D1001" s="40"/>
      <c r="E1001" s="41"/>
      <c r="F1001" s="40"/>
      <c r="M1001" s="151"/>
      <c r="N1001" s="151"/>
      <c r="P1001" s="153"/>
      <c r="Q1001" s="159"/>
      <c r="R1001" s="151"/>
      <c r="S1001" s="151"/>
      <c r="T1001" s="28"/>
      <c r="U1001" s="137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40"/>
      <c r="AH1001" s="40"/>
      <c r="AI1001" s="40"/>
      <c r="AJ1001" s="40"/>
      <c r="AK1001" s="40"/>
      <c r="AL1001" s="40"/>
      <c r="AM1001" s="40"/>
      <c r="AN1001" s="40"/>
      <c r="AO1001" s="40"/>
      <c r="AP1001" s="40"/>
      <c r="AQ1001" s="40"/>
      <c r="AR1001" s="40"/>
      <c r="AS1001" s="40"/>
      <c r="AT1001" s="40"/>
      <c r="AU1001" s="40"/>
      <c r="AV1001" s="40"/>
      <c r="AW1001" s="40"/>
      <c r="AX1001" s="40"/>
      <c r="AY1001" s="40"/>
      <c r="AZ1001" s="40"/>
      <c r="BA1001" s="28"/>
      <c r="BB1001" s="28"/>
      <c r="BC1001" s="40"/>
      <c r="BD1001" s="40"/>
      <c r="BE1001" s="40"/>
      <c r="BF1001" s="40"/>
      <c r="BG1001" s="40"/>
      <c r="BH1001" s="40"/>
      <c r="BI1001" s="41"/>
      <c r="BJ1001" s="41"/>
      <c r="BK1001" s="41"/>
      <c r="BL1001" s="41"/>
      <c r="BM1001" s="41"/>
      <c r="BN1001" s="41"/>
      <c r="BO1001" s="41"/>
      <c r="BP1001" s="41"/>
      <c r="BQ1001" s="41"/>
      <c r="BR1001" s="40"/>
      <c r="BS1001" s="40"/>
      <c r="BT1001" s="40"/>
      <c r="BU1001" s="41"/>
      <c r="BV1001" s="41"/>
      <c r="BW1001" s="41"/>
      <c r="BX1001" s="41"/>
      <c r="BY1001" s="41"/>
      <c r="BZ1001" s="41"/>
      <c r="CA1001" s="41"/>
      <c r="CB1001" s="41"/>
      <c r="CC1001" s="41"/>
      <c r="CD1001" s="41"/>
      <c r="CE1001" s="41"/>
      <c r="CF1001" s="41"/>
      <c r="CG1001" s="28"/>
      <c r="CH1001" s="28"/>
      <c r="CI1001" s="41"/>
      <c r="CJ1001" s="27"/>
      <c r="CK1001" s="27"/>
      <c r="CL1001" s="27"/>
      <c r="CM1001" s="27"/>
      <c r="CN1001" s="27"/>
      <c r="CO1001" s="27"/>
      <c r="CP1001" s="27"/>
      <c r="CQ1001" s="27"/>
      <c r="CR1001" s="27"/>
      <c r="CS1001" s="27"/>
      <c r="CT1001" s="27"/>
      <c r="CU1001" s="27"/>
      <c r="CV1001" s="27"/>
      <c r="CW1001" s="27"/>
      <c r="CX1001" s="27"/>
      <c r="CY1001" s="27"/>
      <c r="CZ1001" s="68"/>
      <c r="DA1001" s="5"/>
      <c r="DB1001" s="5"/>
      <c r="DC1001"/>
      <c r="DD1001"/>
      <c r="DE1001" s="86"/>
      <c r="DF1001"/>
      <c r="DW1001" s="7"/>
      <c r="ED1001" s="10">
        <f t="shared" ca="1" si="442"/>
        <v>8</v>
      </c>
    </row>
    <row r="1002" spans="1:134" x14ac:dyDescent="0.2">
      <c r="A1002" s="79"/>
      <c r="B1002" s="28"/>
      <c r="C1002" s="41"/>
      <c r="D1002" s="40"/>
      <c r="E1002" s="41"/>
      <c r="F1002" s="40"/>
      <c r="M1002" s="151"/>
      <c r="N1002" s="151"/>
      <c r="P1002" s="153"/>
      <c r="Q1002" s="159"/>
      <c r="R1002" s="151"/>
      <c r="S1002" s="151"/>
      <c r="T1002" s="28"/>
      <c r="U1002" s="137"/>
      <c r="V1002" s="40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40"/>
      <c r="AH1002" s="40"/>
      <c r="AI1002" s="40"/>
      <c r="AJ1002" s="40"/>
      <c r="AK1002" s="40"/>
      <c r="AL1002" s="40"/>
      <c r="AM1002" s="40"/>
      <c r="AN1002" s="40"/>
      <c r="AO1002" s="40"/>
      <c r="AP1002" s="40"/>
      <c r="AQ1002" s="40"/>
      <c r="AR1002" s="40"/>
      <c r="AS1002" s="40"/>
      <c r="AT1002" s="40"/>
      <c r="AU1002" s="40"/>
      <c r="AV1002" s="40"/>
      <c r="AW1002" s="40"/>
      <c r="AX1002" s="40"/>
      <c r="AY1002" s="40"/>
      <c r="AZ1002" s="40"/>
      <c r="BA1002" s="28"/>
      <c r="BB1002" s="28"/>
      <c r="BC1002" s="40"/>
      <c r="BD1002" s="40"/>
      <c r="BE1002" s="40"/>
      <c r="BF1002" s="40"/>
      <c r="BG1002" s="40"/>
      <c r="BH1002" s="40"/>
      <c r="BI1002" s="41"/>
      <c r="BJ1002" s="41"/>
      <c r="BK1002" s="41"/>
      <c r="BL1002" s="41"/>
      <c r="BM1002" s="41"/>
      <c r="BN1002" s="41"/>
      <c r="BO1002" s="41"/>
      <c r="BP1002" s="41"/>
      <c r="BQ1002" s="41"/>
      <c r="BR1002" s="40"/>
      <c r="BS1002" s="40"/>
      <c r="BT1002" s="40"/>
      <c r="BU1002" s="41"/>
      <c r="BV1002" s="41"/>
      <c r="BW1002" s="41"/>
      <c r="BX1002" s="41"/>
      <c r="BY1002" s="41"/>
      <c r="BZ1002" s="41"/>
      <c r="CA1002" s="41"/>
      <c r="CB1002" s="41"/>
      <c r="CC1002" s="41"/>
      <c r="CD1002" s="41"/>
      <c r="CE1002" s="41"/>
      <c r="CF1002" s="41"/>
      <c r="CG1002" s="28"/>
      <c r="CH1002" s="28"/>
      <c r="CI1002" s="41"/>
      <c r="CJ1002" s="27"/>
      <c r="CK1002" s="27"/>
      <c r="CL1002" s="27"/>
      <c r="CM1002" s="27"/>
      <c r="CN1002" s="27"/>
      <c r="CO1002" s="27"/>
      <c r="CP1002" s="27"/>
      <c r="CQ1002" s="27"/>
      <c r="CR1002" s="27"/>
      <c r="CS1002" s="27"/>
      <c r="CT1002" s="27"/>
      <c r="CU1002" s="27"/>
      <c r="CV1002" s="27"/>
      <c r="CW1002" s="27"/>
      <c r="CX1002" s="27"/>
      <c r="CY1002" s="27"/>
      <c r="CZ1002" s="68"/>
      <c r="DA1002" s="5"/>
      <c r="DB1002" s="5"/>
      <c r="DC1002"/>
      <c r="DD1002"/>
      <c r="DE1002" s="86"/>
      <c r="DF1002"/>
      <c r="DW1002" s="7"/>
      <c r="ED1002" s="10">
        <f t="shared" ca="1" si="442"/>
        <v>13</v>
      </c>
    </row>
    <row r="1003" spans="1:134" x14ac:dyDescent="0.2">
      <c r="A1003" s="79"/>
      <c r="B1003" s="28"/>
      <c r="C1003" s="41"/>
      <c r="D1003" s="40"/>
      <c r="E1003" s="41"/>
      <c r="F1003" s="40"/>
      <c r="M1003" s="151"/>
      <c r="N1003" s="151"/>
      <c r="P1003" s="153"/>
      <c r="Q1003" s="159"/>
      <c r="R1003" s="151"/>
      <c r="S1003" s="151"/>
      <c r="T1003" s="28"/>
      <c r="U1003" s="137"/>
      <c r="V1003" s="40"/>
      <c r="W1003" s="40"/>
      <c r="X1003" s="40"/>
      <c r="Y1003" s="40"/>
      <c r="Z1003" s="40"/>
      <c r="AA1003" s="40"/>
      <c r="AB1003" s="40"/>
      <c r="AC1003" s="40"/>
      <c r="AD1003" s="40"/>
      <c r="AE1003" s="40"/>
      <c r="AF1003" s="40"/>
      <c r="AG1003" s="40"/>
      <c r="AH1003" s="40"/>
      <c r="AI1003" s="40"/>
      <c r="AJ1003" s="40"/>
      <c r="AK1003" s="40"/>
      <c r="AL1003" s="40"/>
      <c r="AM1003" s="40"/>
      <c r="AN1003" s="40"/>
      <c r="AO1003" s="40"/>
      <c r="AP1003" s="40"/>
      <c r="AQ1003" s="40"/>
      <c r="AR1003" s="40"/>
      <c r="AS1003" s="40"/>
      <c r="AT1003" s="40"/>
      <c r="AU1003" s="40"/>
      <c r="AV1003" s="40"/>
      <c r="AW1003" s="40"/>
      <c r="AX1003" s="40"/>
      <c r="AY1003" s="40"/>
      <c r="AZ1003" s="40"/>
      <c r="BA1003" s="28"/>
      <c r="BB1003" s="28"/>
      <c r="BC1003" s="40"/>
      <c r="BD1003" s="40"/>
      <c r="BE1003" s="40"/>
      <c r="BF1003" s="40"/>
      <c r="BG1003" s="40"/>
      <c r="BH1003" s="40"/>
      <c r="BI1003" s="41"/>
      <c r="BJ1003" s="41"/>
      <c r="BK1003" s="41"/>
      <c r="BL1003" s="41"/>
      <c r="BM1003" s="41"/>
      <c r="BN1003" s="41"/>
      <c r="BO1003" s="41"/>
      <c r="BP1003" s="41"/>
      <c r="BQ1003" s="41"/>
      <c r="BR1003" s="40"/>
      <c r="BS1003" s="40"/>
      <c r="BT1003" s="40"/>
      <c r="BU1003" s="41"/>
      <c r="BV1003" s="41"/>
      <c r="BW1003" s="41"/>
      <c r="BX1003" s="41"/>
      <c r="BY1003" s="41"/>
      <c r="BZ1003" s="41"/>
      <c r="CA1003" s="41"/>
      <c r="CB1003" s="41"/>
      <c r="CC1003" s="41"/>
      <c r="CD1003" s="41"/>
      <c r="CE1003" s="41"/>
      <c r="CF1003" s="41"/>
      <c r="CG1003" s="28"/>
      <c r="CH1003" s="28"/>
      <c r="CI1003" s="41"/>
      <c r="CJ1003" s="27"/>
      <c r="CK1003" s="27"/>
      <c r="CL1003" s="27"/>
      <c r="CM1003" s="27"/>
      <c r="CN1003" s="27"/>
      <c r="CO1003" s="27"/>
      <c r="CP1003" s="27"/>
      <c r="CQ1003" s="27"/>
      <c r="CR1003" s="27"/>
      <c r="CS1003" s="27"/>
      <c r="CT1003" s="27"/>
      <c r="CU1003" s="27"/>
      <c r="CV1003" s="27"/>
      <c r="CW1003" s="27"/>
      <c r="CX1003" s="27"/>
      <c r="CY1003" s="27"/>
      <c r="CZ1003" s="68"/>
      <c r="DA1003" s="5"/>
      <c r="DB1003" s="5"/>
      <c r="DC1003"/>
      <c r="DD1003"/>
      <c r="DE1003" s="86"/>
      <c r="DF1003"/>
      <c r="DW1003" s="7"/>
      <c r="ED1003" s="10">
        <f t="shared" ca="1" si="442"/>
        <v>32</v>
      </c>
    </row>
    <row r="1004" spans="1:134" x14ac:dyDescent="0.2">
      <c r="A1004" s="81"/>
      <c r="B1004" s="28"/>
      <c r="C1004" s="41"/>
      <c r="D1004" s="40"/>
      <c r="E1004" s="41"/>
      <c r="F1004" s="40"/>
      <c r="M1004" s="151"/>
      <c r="N1004" s="151"/>
      <c r="P1004" s="153"/>
      <c r="Q1004" s="159"/>
      <c r="R1004" s="151"/>
      <c r="S1004" s="151"/>
      <c r="T1004" s="28"/>
      <c r="U1004" s="137"/>
      <c r="V1004" s="40"/>
      <c r="W1004" s="40"/>
      <c r="X1004" s="40"/>
      <c r="Y1004" s="40"/>
      <c r="Z1004" s="40"/>
      <c r="AA1004" s="40"/>
      <c r="AB1004" s="40"/>
      <c r="AC1004" s="40"/>
      <c r="AD1004" s="40"/>
      <c r="AE1004" s="40"/>
      <c r="AF1004" s="40"/>
      <c r="AG1004" s="40"/>
      <c r="AH1004" s="40"/>
      <c r="AI1004" s="40"/>
      <c r="AJ1004" s="40"/>
      <c r="AK1004" s="40"/>
      <c r="AL1004" s="40"/>
      <c r="AM1004" s="40"/>
      <c r="AN1004" s="40"/>
      <c r="AO1004" s="40"/>
      <c r="AP1004" s="40"/>
      <c r="AQ1004" s="40"/>
      <c r="AR1004" s="40"/>
      <c r="AS1004" s="40"/>
      <c r="AT1004" s="40"/>
      <c r="AU1004" s="40"/>
      <c r="AV1004" s="40"/>
      <c r="AW1004" s="40"/>
      <c r="AX1004" s="40"/>
      <c r="AY1004" s="40"/>
      <c r="AZ1004" s="40"/>
      <c r="BA1004" s="28"/>
      <c r="BB1004" s="28"/>
      <c r="BC1004" s="40"/>
      <c r="BD1004" s="40"/>
      <c r="BE1004" s="40"/>
      <c r="BF1004" s="40"/>
      <c r="BG1004" s="40"/>
      <c r="BH1004" s="40"/>
      <c r="BI1004" s="41"/>
      <c r="BJ1004" s="41"/>
      <c r="BK1004" s="41"/>
      <c r="BL1004" s="41"/>
      <c r="BM1004" s="41"/>
      <c r="BN1004" s="41"/>
      <c r="BO1004" s="41"/>
      <c r="BP1004" s="41"/>
      <c r="BQ1004" s="41"/>
      <c r="BR1004" s="40"/>
      <c r="BS1004" s="40"/>
      <c r="BT1004" s="40"/>
      <c r="BU1004" s="41"/>
      <c r="BV1004" s="41"/>
      <c r="BW1004" s="41"/>
      <c r="BX1004" s="41"/>
      <c r="BY1004" s="41"/>
      <c r="BZ1004" s="41"/>
      <c r="CA1004" s="41"/>
      <c r="CB1004" s="41"/>
      <c r="CC1004" s="41"/>
      <c r="CD1004" s="41"/>
      <c r="CE1004" s="41"/>
      <c r="CF1004" s="41"/>
      <c r="CG1004" s="28"/>
      <c r="CH1004" s="28"/>
      <c r="CI1004" s="41"/>
      <c r="CJ1004" s="27"/>
      <c r="CK1004" s="27"/>
      <c r="CL1004" s="27"/>
      <c r="CM1004" s="27"/>
      <c r="CN1004" s="27"/>
      <c r="CO1004" s="27"/>
      <c r="CP1004" s="27"/>
      <c r="CQ1004" s="27"/>
      <c r="CR1004" s="27"/>
      <c r="CS1004" s="27"/>
      <c r="CT1004" s="27"/>
      <c r="CU1004" s="27"/>
      <c r="CV1004" s="27"/>
      <c r="CW1004" s="27"/>
      <c r="CX1004" s="27"/>
      <c r="CY1004" s="27"/>
      <c r="CZ1004" s="68"/>
      <c r="DB1004" s="5"/>
      <c r="DC1004"/>
      <c r="DD1004"/>
      <c r="DE1004" s="86"/>
      <c r="DF1004"/>
      <c r="DW1004" s="31"/>
      <c r="ED1004" s="24">
        <f t="shared" ca="1" si="442"/>
        <v>11</v>
      </c>
    </row>
    <row r="1005" spans="1:134" s="26" customFormat="1" x14ac:dyDescent="0.2">
      <c r="A1005" s="82"/>
      <c r="B1005" s="28"/>
      <c r="C1005" s="41"/>
      <c r="D1005" s="40"/>
      <c r="E1005" s="41"/>
      <c r="F1005" s="40"/>
      <c r="G1005" s="151"/>
      <c r="H1005" s="151"/>
      <c r="I1005" s="151"/>
      <c r="J1005" s="151"/>
      <c r="K1005" s="151"/>
      <c r="L1005" s="152"/>
      <c r="M1005" s="151"/>
      <c r="N1005" s="151"/>
      <c r="O1005" s="152"/>
      <c r="P1005" s="153"/>
      <c r="Q1005" s="159"/>
      <c r="R1005" s="151"/>
      <c r="S1005" s="151"/>
      <c r="T1005" s="28"/>
      <c r="U1005" s="137"/>
      <c r="V1005" s="40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40"/>
      <c r="AH1005" s="40"/>
      <c r="AI1005" s="40"/>
      <c r="AJ1005" s="40"/>
      <c r="AK1005" s="40"/>
      <c r="AL1005" s="40"/>
      <c r="AM1005" s="40"/>
      <c r="AN1005" s="40"/>
      <c r="AO1005" s="40"/>
      <c r="AP1005" s="40"/>
      <c r="AQ1005" s="40"/>
      <c r="AR1005" s="40"/>
      <c r="AS1005" s="40"/>
      <c r="AT1005" s="40"/>
      <c r="AU1005" s="40"/>
      <c r="AV1005" s="40"/>
      <c r="AW1005" s="40"/>
      <c r="AX1005" s="40"/>
      <c r="AY1005" s="40"/>
      <c r="AZ1005" s="40"/>
      <c r="BA1005" s="28"/>
      <c r="BB1005" s="28"/>
      <c r="BC1005" s="40"/>
      <c r="BD1005" s="40"/>
      <c r="BE1005" s="40"/>
      <c r="BF1005" s="40"/>
      <c r="BG1005" s="40"/>
      <c r="BH1005" s="40"/>
      <c r="BI1005" s="41"/>
      <c r="BJ1005" s="41"/>
      <c r="BK1005" s="41"/>
      <c r="BL1005" s="41"/>
      <c r="BM1005" s="41"/>
      <c r="BN1005" s="41"/>
      <c r="BO1005" s="41"/>
      <c r="BP1005" s="41"/>
      <c r="BQ1005" s="41"/>
      <c r="BR1005" s="40"/>
      <c r="BS1005" s="40"/>
      <c r="BT1005" s="40"/>
      <c r="BU1005" s="41"/>
      <c r="BV1005" s="41"/>
      <c r="BW1005" s="41"/>
      <c r="BX1005" s="41"/>
      <c r="BY1005" s="41"/>
      <c r="BZ1005" s="41"/>
      <c r="CA1005" s="41"/>
      <c r="CB1005" s="41"/>
      <c r="CC1005" s="41"/>
      <c r="CD1005" s="41"/>
      <c r="CE1005" s="41"/>
      <c r="CF1005" s="41"/>
      <c r="CG1005" s="28"/>
      <c r="CH1005" s="28"/>
      <c r="CI1005" s="41"/>
      <c r="CJ1005" s="27"/>
      <c r="CK1005" s="27"/>
      <c r="CL1005" s="27"/>
      <c r="CM1005" s="27"/>
      <c r="CN1005" s="27"/>
      <c r="CO1005" s="27"/>
      <c r="CP1005" s="27"/>
      <c r="CQ1005" s="27"/>
      <c r="CR1005" s="27"/>
      <c r="CS1005" s="27"/>
      <c r="CT1005" s="27"/>
      <c r="CU1005" s="27"/>
      <c r="CV1005" s="27"/>
      <c r="CW1005" s="27"/>
      <c r="CX1005" s="27"/>
      <c r="CY1005" s="27"/>
      <c r="CZ1005" s="68"/>
      <c r="DA1005" s="42"/>
      <c r="DB1005" s="5"/>
      <c r="DC1005"/>
      <c r="DD1005"/>
      <c r="DE1005" s="86"/>
      <c r="DF1005"/>
      <c r="DG1005" s="25"/>
      <c r="DH1005" s="25"/>
      <c r="DI1005" s="35"/>
      <c r="DJ1005" s="25"/>
      <c r="DK1005" s="25"/>
      <c r="DL1005" s="25"/>
      <c r="DM1005" s="25"/>
      <c r="DN1005" s="25"/>
      <c r="DO1005" s="25"/>
      <c r="DP1005" s="25"/>
      <c r="DQ1005" s="25"/>
      <c r="DR1005" s="25"/>
      <c r="DS1005" s="25"/>
      <c r="DT1005" s="25"/>
      <c r="DU1005" s="25"/>
      <c r="DV1005" s="25"/>
      <c r="DW1005" s="36"/>
      <c r="DX1005" s="25"/>
      <c r="DY1005" s="25"/>
      <c r="EC1005" s="25"/>
      <c r="ED1005" s="36"/>
    </row>
    <row r="1006" spans="1:134" s="26" customFormat="1" x14ac:dyDescent="0.2">
      <c r="A1006" s="82"/>
      <c r="B1006" s="28"/>
      <c r="C1006" s="41"/>
      <c r="D1006" s="40"/>
      <c r="E1006" s="41"/>
      <c r="F1006" s="40"/>
      <c r="G1006" s="151"/>
      <c r="H1006" s="151"/>
      <c r="I1006" s="151"/>
      <c r="J1006" s="151"/>
      <c r="K1006" s="151"/>
      <c r="L1006" s="152"/>
      <c r="M1006" s="151"/>
      <c r="N1006" s="151"/>
      <c r="O1006" s="152"/>
      <c r="P1006" s="153"/>
      <c r="Q1006" s="159"/>
      <c r="R1006" s="151"/>
      <c r="S1006" s="151"/>
      <c r="T1006" s="28"/>
      <c r="U1006" s="137"/>
      <c r="V1006" s="40"/>
      <c r="W1006" s="40"/>
      <c r="X1006" s="40"/>
      <c r="Y1006" s="40"/>
      <c r="Z1006" s="40"/>
      <c r="AA1006" s="40"/>
      <c r="AB1006" s="40"/>
      <c r="AC1006" s="40"/>
      <c r="AD1006" s="40"/>
      <c r="AE1006" s="40"/>
      <c r="AF1006" s="40"/>
      <c r="AG1006" s="40"/>
      <c r="AH1006" s="40"/>
      <c r="AI1006" s="40"/>
      <c r="AJ1006" s="40"/>
      <c r="AK1006" s="40"/>
      <c r="AL1006" s="40"/>
      <c r="AM1006" s="40"/>
      <c r="AN1006" s="40"/>
      <c r="AO1006" s="40"/>
      <c r="AP1006" s="40"/>
      <c r="AQ1006" s="40"/>
      <c r="AR1006" s="40"/>
      <c r="AS1006" s="40"/>
      <c r="AT1006" s="40"/>
      <c r="AU1006" s="40"/>
      <c r="AV1006" s="40"/>
      <c r="AW1006" s="40"/>
      <c r="AX1006" s="40"/>
      <c r="AY1006" s="40"/>
      <c r="AZ1006" s="40"/>
      <c r="BA1006" s="28"/>
      <c r="BB1006" s="28"/>
      <c r="BC1006" s="40"/>
      <c r="BD1006" s="40"/>
      <c r="BE1006" s="40"/>
      <c r="BF1006" s="40"/>
      <c r="BG1006" s="40"/>
      <c r="BH1006" s="40"/>
      <c r="BI1006" s="40"/>
      <c r="BJ1006" s="40"/>
      <c r="BK1006" s="40"/>
      <c r="BL1006" s="40"/>
      <c r="BM1006" s="40"/>
      <c r="BN1006" s="40"/>
      <c r="BO1006" s="40"/>
      <c r="BP1006" s="40"/>
      <c r="BQ1006" s="40"/>
      <c r="BR1006" s="40"/>
      <c r="BS1006" s="40"/>
      <c r="BT1006" s="40"/>
      <c r="BU1006" s="40"/>
      <c r="BV1006" s="40"/>
      <c r="BW1006" s="40"/>
      <c r="BX1006" s="40"/>
      <c r="BY1006" s="40"/>
      <c r="BZ1006" s="40"/>
      <c r="CA1006" s="40"/>
      <c r="CB1006" s="40"/>
      <c r="CC1006" s="40"/>
      <c r="CD1006" s="40"/>
      <c r="CE1006" s="40"/>
      <c r="CF1006" s="40"/>
      <c r="CG1006" s="28"/>
      <c r="CH1006" s="28"/>
      <c r="CI1006" s="41"/>
      <c r="CJ1006" s="27"/>
      <c r="CK1006" s="27"/>
      <c r="CL1006" s="27"/>
      <c r="CM1006" s="27"/>
      <c r="CN1006" s="27"/>
      <c r="CO1006" s="27"/>
      <c r="CP1006" s="27"/>
      <c r="CQ1006" s="27"/>
      <c r="CR1006" s="27"/>
      <c r="CS1006" s="27"/>
      <c r="CT1006" s="27"/>
      <c r="CU1006" s="27"/>
      <c r="CV1006" s="27"/>
      <c r="CW1006" s="27"/>
      <c r="CX1006" s="27"/>
      <c r="CY1006" s="27"/>
      <c r="CZ1006" s="68"/>
      <c r="DA1006" s="42"/>
      <c r="DB1006" s="5"/>
      <c r="DC1006"/>
      <c r="DD1006"/>
      <c r="DE1006" s="86"/>
      <c r="DF1006"/>
      <c r="DG1006" s="25"/>
      <c r="DH1006" s="25"/>
      <c r="DI1006" s="35"/>
      <c r="DJ1006" s="25"/>
      <c r="DK1006" s="25"/>
      <c r="DL1006" s="25"/>
      <c r="DM1006" s="25"/>
      <c r="DN1006" s="25"/>
      <c r="DO1006" s="25"/>
      <c r="DP1006" s="25"/>
      <c r="DQ1006" s="25"/>
      <c r="DR1006" s="25"/>
      <c r="DS1006" s="25"/>
      <c r="DT1006" s="25"/>
      <c r="DU1006" s="25"/>
      <c r="DV1006" s="25"/>
      <c r="DW1006" s="36"/>
      <c r="DX1006" s="25"/>
      <c r="DY1006" s="25"/>
      <c r="EC1006" s="25"/>
      <c r="ED1006" s="36"/>
    </row>
    <row r="1007" spans="1:134" s="26" customFormat="1" x14ac:dyDescent="0.2">
      <c r="A1007" s="82"/>
      <c r="B1007" s="28"/>
      <c r="C1007" s="41"/>
      <c r="D1007" s="40"/>
      <c r="E1007" s="41"/>
      <c r="F1007" s="40"/>
      <c r="G1007" s="151"/>
      <c r="H1007" s="151"/>
      <c r="I1007" s="151"/>
      <c r="J1007" s="151"/>
      <c r="K1007" s="151"/>
      <c r="L1007" s="152"/>
      <c r="M1007" s="151"/>
      <c r="N1007" s="151"/>
      <c r="O1007" s="152"/>
      <c r="P1007" s="153"/>
      <c r="Q1007" s="159"/>
      <c r="R1007" s="151"/>
      <c r="S1007" s="151"/>
      <c r="T1007" s="28"/>
      <c r="U1007" s="137"/>
      <c r="V1007" s="40"/>
      <c r="W1007" s="40"/>
      <c r="X1007" s="40"/>
      <c r="Y1007" s="40"/>
      <c r="Z1007" s="40"/>
      <c r="AA1007" s="40"/>
      <c r="AB1007" s="40"/>
      <c r="AC1007" s="40"/>
      <c r="AD1007" s="40"/>
      <c r="AE1007" s="40"/>
      <c r="AF1007" s="40"/>
      <c r="AG1007" s="40"/>
      <c r="AH1007" s="40"/>
      <c r="AI1007" s="40"/>
      <c r="AJ1007" s="40"/>
      <c r="AK1007" s="40"/>
      <c r="AL1007" s="40"/>
      <c r="AM1007" s="40"/>
      <c r="AN1007" s="40"/>
      <c r="AO1007" s="40"/>
      <c r="AP1007" s="40"/>
      <c r="AQ1007" s="40"/>
      <c r="AR1007" s="40"/>
      <c r="AS1007" s="40"/>
      <c r="AT1007" s="40"/>
      <c r="AU1007" s="40"/>
      <c r="AV1007" s="40"/>
      <c r="AW1007" s="40"/>
      <c r="AX1007" s="40"/>
      <c r="AY1007" s="40"/>
      <c r="AZ1007" s="40"/>
      <c r="BA1007" s="28"/>
      <c r="BB1007" s="28"/>
      <c r="BC1007" s="40"/>
      <c r="BD1007" s="40"/>
      <c r="BE1007" s="40"/>
      <c r="BF1007" s="40"/>
      <c r="BG1007" s="40"/>
      <c r="BH1007" s="40"/>
      <c r="BI1007" s="40"/>
      <c r="BJ1007" s="40"/>
      <c r="BK1007" s="40"/>
      <c r="BL1007" s="40"/>
      <c r="BM1007" s="40"/>
      <c r="BN1007" s="40"/>
      <c r="BO1007" s="40"/>
      <c r="BP1007" s="40"/>
      <c r="BQ1007" s="40"/>
      <c r="BR1007" s="40"/>
      <c r="BS1007" s="40"/>
      <c r="BT1007" s="40"/>
      <c r="BU1007" s="40"/>
      <c r="BV1007" s="40"/>
      <c r="BW1007" s="40"/>
      <c r="BX1007" s="40"/>
      <c r="BY1007" s="40"/>
      <c r="BZ1007" s="40"/>
      <c r="CA1007" s="40"/>
      <c r="CB1007" s="40"/>
      <c r="CC1007" s="40"/>
      <c r="CD1007" s="40"/>
      <c r="CE1007" s="40"/>
      <c r="CF1007" s="40"/>
      <c r="CG1007" s="28"/>
      <c r="CH1007" s="28"/>
      <c r="CI1007" s="41"/>
      <c r="CJ1007" s="27"/>
      <c r="CK1007" s="27"/>
      <c r="CL1007" s="27"/>
      <c r="CM1007" s="27"/>
      <c r="CN1007" s="27"/>
      <c r="CO1007" s="27"/>
      <c r="CP1007" s="27"/>
      <c r="CQ1007" s="27"/>
      <c r="CR1007" s="27"/>
      <c r="CS1007" s="27"/>
      <c r="CT1007" s="27"/>
      <c r="CU1007" s="27"/>
      <c r="CV1007" s="27"/>
      <c r="CW1007" s="27"/>
      <c r="CX1007" s="27"/>
      <c r="CY1007" s="27"/>
      <c r="CZ1007" s="68"/>
      <c r="DA1007" s="42"/>
      <c r="DB1007" s="5"/>
      <c r="DC1007"/>
      <c r="DD1007"/>
      <c r="DE1007" s="86"/>
      <c r="DF1007"/>
      <c r="DG1007" s="25"/>
      <c r="DH1007" s="25"/>
      <c r="DI1007" s="35"/>
      <c r="DJ1007" s="25"/>
      <c r="DK1007" s="25"/>
      <c r="DL1007" s="25"/>
      <c r="DM1007" s="25"/>
      <c r="DN1007" s="25"/>
      <c r="DO1007" s="25"/>
      <c r="DP1007" s="25"/>
      <c r="DQ1007" s="25"/>
      <c r="DR1007" s="25"/>
      <c r="DS1007" s="25"/>
      <c r="DT1007" s="25"/>
      <c r="DU1007" s="25"/>
      <c r="DV1007" s="25"/>
      <c r="DW1007" s="36"/>
      <c r="DX1007" s="25"/>
      <c r="DY1007" s="25"/>
      <c r="EC1007" s="25"/>
      <c r="ED1007" s="36"/>
    </row>
    <row r="1008" spans="1:134" s="26" customFormat="1" x14ac:dyDescent="0.2">
      <c r="A1008" s="82"/>
      <c r="B1008" s="28"/>
      <c r="C1008" s="41"/>
      <c r="D1008" s="40"/>
      <c r="E1008" s="41"/>
      <c r="F1008" s="40"/>
      <c r="G1008" s="151"/>
      <c r="H1008" s="151"/>
      <c r="I1008" s="151"/>
      <c r="J1008" s="151"/>
      <c r="K1008" s="151"/>
      <c r="L1008" s="152"/>
      <c r="M1008" s="151"/>
      <c r="N1008" s="151"/>
      <c r="O1008" s="152"/>
      <c r="P1008" s="153"/>
      <c r="Q1008" s="159"/>
      <c r="R1008" s="151"/>
      <c r="S1008" s="151"/>
      <c r="T1008" s="28"/>
      <c r="U1008" s="137"/>
      <c r="V1008" s="40"/>
      <c r="W1008" s="40"/>
      <c r="X1008" s="40"/>
      <c r="Y1008" s="40"/>
      <c r="Z1008" s="40"/>
      <c r="AA1008" s="40"/>
      <c r="AB1008" s="40"/>
      <c r="AC1008" s="40"/>
      <c r="AD1008" s="40"/>
      <c r="AE1008" s="40"/>
      <c r="AF1008" s="40"/>
      <c r="AG1008" s="40"/>
      <c r="AH1008" s="40"/>
      <c r="AI1008" s="40"/>
      <c r="AJ1008" s="40"/>
      <c r="AK1008" s="40"/>
      <c r="AL1008" s="40"/>
      <c r="AM1008" s="40"/>
      <c r="AN1008" s="40"/>
      <c r="AO1008" s="40"/>
      <c r="AP1008" s="40"/>
      <c r="AQ1008" s="40"/>
      <c r="AR1008" s="40"/>
      <c r="AS1008" s="40"/>
      <c r="AT1008" s="40"/>
      <c r="AU1008" s="40"/>
      <c r="AV1008" s="40"/>
      <c r="AW1008" s="40"/>
      <c r="AX1008" s="40"/>
      <c r="AY1008" s="40"/>
      <c r="AZ1008" s="40"/>
      <c r="BA1008" s="28"/>
      <c r="BB1008" s="28"/>
      <c r="BC1008" s="40"/>
      <c r="BD1008" s="40"/>
      <c r="BE1008" s="40"/>
      <c r="BF1008" s="40"/>
      <c r="BG1008" s="40"/>
      <c r="BH1008" s="40"/>
      <c r="BI1008" s="40"/>
      <c r="BJ1008" s="40"/>
      <c r="BK1008" s="40"/>
      <c r="BL1008" s="40"/>
      <c r="BM1008" s="40"/>
      <c r="BN1008" s="40"/>
      <c r="BO1008" s="40"/>
      <c r="BP1008" s="40"/>
      <c r="BQ1008" s="40"/>
      <c r="BR1008" s="40"/>
      <c r="BS1008" s="40"/>
      <c r="BT1008" s="40"/>
      <c r="BU1008" s="40"/>
      <c r="BV1008" s="40"/>
      <c r="BW1008" s="40"/>
      <c r="BX1008" s="40"/>
      <c r="BY1008" s="40"/>
      <c r="BZ1008" s="40"/>
      <c r="CA1008" s="40"/>
      <c r="CB1008" s="40"/>
      <c r="CC1008" s="40"/>
      <c r="CD1008" s="40"/>
      <c r="CE1008" s="40"/>
      <c r="CF1008" s="40"/>
      <c r="CG1008" s="28"/>
      <c r="CH1008" s="28"/>
      <c r="CI1008" s="41"/>
      <c r="CJ1008" s="27"/>
      <c r="CK1008" s="27"/>
      <c r="CL1008" s="27"/>
      <c r="CM1008" s="27"/>
      <c r="CN1008" s="27"/>
      <c r="CO1008" s="27"/>
      <c r="CP1008" s="27"/>
      <c r="CQ1008" s="27"/>
      <c r="CR1008" s="27"/>
      <c r="CS1008" s="27"/>
      <c r="CT1008" s="27"/>
      <c r="CU1008" s="27"/>
      <c r="CV1008" s="27"/>
      <c r="CW1008" s="27"/>
      <c r="CX1008" s="27"/>
      <c r="CY1008" s="27"/>
      <c r="CZ1008" s="68"/>
      <c r="DA1008" s="42"/>
      <c r="DB1008" s="5"/>
      <c r="DC1008"/>
      <c r="DD1008"/>
      <c r="DE1008" s="86"/>
      <c r="DF1008"/>
      <c r="DG1008" s="25"/>
      <c r="DH1008" s="25"/>
      <c r="DI1008" s="35"/>
      <c r="DJ1008" s="25"/>
      <c r="DK1008" s="25"/>
      <c r="DL1008" s="25"/>
      <c r="DM1008" s="25"/>
      <c r="DN1008" s="25"/>
      <c r="DO1008" s="25"/>
      <c r="DP1008" s="25"/>
      <c r="DQ1008" s="25"/>
      <c r="DR1008" s="25"/>
      <c r="DS1008" s="25"/>
      <c r="DT1008" s="25"/>
      <c r="DU1008" s="25"/>
      <c r="DV1008" s="25"/>
      <c r="DW1008" s="36"/>
      <c r="DX1008" s="25"/>
      <c r="DY1008" s="25"/>
      <c r="EC1008" s="25"/>
      <c r="ED1008" s="36"/>
    </row>
    <row r="1009" spans="1:134" s="26" customFormat="1" x14ac:dyDescent="0.2">
      <c r="A1009" s="82"/>
      <c r="B1009" s="28"/>
      <c r="C1009" s="41"/>
      <c r="D1009" s="40"/>
      <c r="E1009" s="41"/>
      <c r="F1009" s="40"/>
      <c r="G1009" s="151"/>
      <c r="H1009" s="151"/>
      <c r="I1009" s="151"/>
      <c r="J1009" s="151"/>
      <c r="K1009" s="151"/>
      <c r="L1009" s="152"/>
      <c r="M1009" s="151"/>
      <c r="N1009" s="151"/>
      <c r="O1009" s="152"/>
      <c r="P1009" s="153"/>
      <c r="Q1009" s="159"/>
      <c r="R1009" s="151"/>
      <c r="S1009" s="151"/>
      <c r="T1009" s="28"/>
      <c r="U1009" s="137"/>
      <c r="V1009" s="40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40"/>
      <c r="AH1009" s="40"/>
      <c r="AI1009" s="40"/>
      <c r="AJ1009" s="40"/>
      <c r="AK1009" s="40"/>
      <c r="AL1009" s="40"/>
      <c r="AM1009" s="40"/>
      <c r="AN1009" s="40"/>
      <c r="AO1009" s="40"/>
      <c r="AP1009" s="40"/>
      <c r="AQ1009" s="40"/>
      <c r="AR1009" s="40"/>
      <c r="AS1009" s="40"/>
      <c r="AT1009" s="40"/>
      <c r="AU1009" s="40"/>
      <c r="AV1009" s="40"/>
      <c r="AW1009" s="40"/>
      <c r="AX1009" s="40"/>
      <c r="AY1009" s="40"/>
      <c r="AZ1009" s="40"/>
      <c r="BA1009" s="28"/>
      <c r="BB1009" s="28"/>
      <c r="BC1009" s="40"/>
      <c r="BD1009" s="40"/>
      <c r="BE1009" s="40"/>
      <c r="BF1009" s="40"/>
      <c r="BG1009" s="40"/>
      <c r="BH1009" s="40"/>
      <c r="BI1009" s="40"/>
      <c r="BJ1009" s="40"/>
      <c r="BK1009" s="40"/>
      <c r="BL1009" s="40"/>
      <c r="BM1009" s="40"/>
      <c r="BN1009" s="40"/>
      <c r="BO1009" s="40"/>
      <c r="BP1009" s="40"/>
      <c r="BQ1009" s="40"/>
      <c r="BR1009" s="40"/>
      <c r="BS1009" s="40"/>
      <c r="BT1009" s="40"/>
      <c r="BU1009" s="40"/>
      <c r="BV1009" s="40"/>
      <c r="BW1009" s="40"/>
      <c r="BX1009" s="40"/>
      <c r="BY1009" s="40"/>
      <c r="BZ1009" s="40"/>
      <c r="CA1009" s="40"/>
      <c r="CB1009" s="40"/>
      <c r="CC1009" s="40"/>
      <c r="CD1009" s="40"/>
      <c r="CE1009" s="40"/>
      <c r="CF1009" s="40"/>
      <c r="CG1009" s="28"/>
      <c r="CH1009" s="28"/>
      <c r="CI1009" s="41"/>
      <c r="CJ1009" s="27"/>
      <c r="CK1009" s="27"/>
      <c r="CL1009" s="27"/>
      <c r="CM1009" s="27"/>
      <c r="CN1009" s="27"/>
      <c r="CO1009" s="27"/>
      <c r="CP1009" s="27"/>
      <c r="CQ1009" s="27"/>
      <c r="CR1009" s="27"/>
      <c r="CS1009" s="27"/>
      <c r="CT1009" s="27"/>
      <c r="CU1009" s="27"/>
      <c r="CV1009" s="27"/>
      <c r="CW1009" s="27"/>
      <c r="CX1009" s="27"/>
      <c r="CY1009" s="27"/>
      <c r="CZ1009" s="68"/>
      <c r="DA1009" s="42"/>
      <c r="DB1009" s="5"/>
      <c r="DC1009"/>
      <c r="DD1009"/>
      <c r="DE1009" s="86"/>
      <c r="DF1009"/>
      <c r="DG1009" s="25"/>
      <c r="DH1009" s="25"/>
      <c r="DI1009" s="35"/>
      <c r="DJ1009" s="25"/>
      <c r="DK1009" s="25"/>
      <c r="DL1009" s="25"/>
      <c r="DM1009" s="25"/>
      <c r="DN1009" s="25"/>
      <c r="DO1009" s="25"/>
      <c r="DP1009" s="25"/>
      <c r="DQ1009" s="25"/>
      <c r="DR1009" s="25"/>
      <c r="DS1009" s="25"/>
      <c r="DT1009" s="25"/>
      <c r="DU1009" s="25"/>
      <c r="DV1009" s="25"/>
      <c r="DW1009" s="36"/>
      <c r="DX1009" s="25"/>
      <c r="DY1009" s="25"/>
      <c r="EC1009" s="25"/>
      <c r="ED1009" s="36"/>
    </row>
    <row r="1010" spans="1:134" s="26" customFormat="1" x14ac:dyDescent="0.2">
      <c r="A1010" s="82"/>
      <c r="B1010" s="28"/>
      <c r="C1010" s="41"/>
      <c r="D1010" s="40"/>
      <c r="E1010" s="41"/>
      <c r="F1010" s="40"/>
      <c r="G1010" s="151"/>
      <c r="H1010" s="151"/>
      <c r="I1010" s="151"/>
      <c r="J1010" s="151"/>
      <c r="K1010" s="151"/>
      <c r="L1010" s="152"/>
      <c r="M1010" s="151"/>
      <c r="N1010" s="151"/>
      <c r="O1010" s="152"/>
      <c r="P1010" s="153"/>
      <c r="Q1010" s="159"/>
      <c r="R1010" s="151"/>
      <c r="S1010" s="151"/>
      <c r="T1010" s="28"/>
      <c r="U1010" s="137"/>
      <c r="V1010" s="40"/>
      <c r="W1010" s="40"/>
      <c r="X1010" s="40"/>
      <c r="Y1010" s="40"/>
      <c r="Z1010" s="40"/>
      <c r="AA1010" s="40"/>
      <c r="AB1010" s="40"/>
      <c r="AC1010" s="40"/>
      <c r="AD1010" s="40"/>
      <c r="AE1010" s="40"/>
      <c r="AF1010" s="40"/>
      <c r="AG1010" s="40"/>
      <c r="AH1010" s="40"/>
      <c r="AI1010" s="40"/>
      <c r="AJ1010" s="40"/>
      <c r="AK1010" s="40"/>
      <c r="AL1010" s="40"/>
      <c r="AM1010" s="40"/>
      <c r="AN1010" s="40"/>
      <c r="AO1010" s="40"/>
      <c r="AP1010" s="40"/>
      <c r="AQ1010" s="40"/>
      <c r="AR1010" s="40"/>
      <c r="AS1010" s="40"/>
      <c r="AT1010" s="40"/>
      <c r="AU1010" s="40"/>
      <c r="AV1010" s="40"/>
      <c r="AW1010" s="40"/>
      <c r="AX1010" s="40"/>
      <c r="AY1010" s="40"/>
      <c r="AZ1010" s="40"/>
      <c r="BA1010" s="28"/>
      <c r="BB1010" s="28"/>
      <c r="BC1010" s="40"/>
      <c r="BD1010" s="40"/>
      <c r="BE1010" s="40"/>
      <c r="BF1010" s="40"/>
      <c r="BG1010" s="40"/>
      <c r="BH1010" s="40"/>
      <c r="BI1010" s="40"/>
      <c r="BJ1010" s="40"/>
      <c r="BK1010" s="40"/>
      <c r="BL1010" s="40"/>
      <c r="BM1010" s="40"/>
      <c r="BN1010" s="40"/>
      <c r="BO1010" s="40"/>
      <c r="BP1010" s="40"/>
      <c r="BQ1010" s="40"/>
      <c r="BR1010" s="40"/>
      <c r="BS1010" s="40"/>
      <c r="BT1010" s="40"/>
      <c r="BU1010" s="40"/>
      <c r="BV1010" s="40"/>
      <c r="BW1010" s="40"/>
      <c r="BX1010" s="40"/>
      <c r="BY1010" s="40"/>
      <c r="BZ1010" s="40"/>
      <c r="CA1010" s="40"/>
      <c r="CB1010" s="40"/>
      <c r="CC1010" s="40"/>
      <c r="CD1010" s="40"/>
      <c r="CE1010" s="40"/>
      <c r="CF1010" s="40"/>
      <c r="CG1010" s="28"/>
      <c r="CH1010" s="28"/>
      <c r="CI1010" s="41"/>
      <c r="CJ1010" s="27"/>
      <c r="CK1010" s="27"/>
      <c r="CL1010" s="27"/>
      <c r="CM1010" s="27"/>
      <c r="CN1010" s="27"/>
      <c r="CO1010" s="27"/>
      <c r="CP1010" s="27"/>
      <c r="CQ1010" s="27"/>
      <c r="CR1010" s="27"/>
      <c r="CS1010" s="27"/>
      <c r="CT1010" s="27"/>
      <c r="CU1010" s="27"/>
      <c r="CV1010" s="27"/>
      <c r="CW1010" s="27"/>
      <c r="CX1010" s="27"/>
      <c r="CY1010" s="27"/>
      <c r="CZ1010" s="68"/>
      <c r="DA1010" s="42"/>
      <c r="DB1010" s="5"/>
      <c r="DC1010"/>
      <c r="DD1010"/>
      <c r="DE1010" s="86"/>
      <c r="DF1010"/>
      <c r="DG1010" s="25"/>
      <c r="DH1010" s="25"/>
      <c r="DI1010" s="35"/>
      <c r="DJ1010" s="25"/>
      <c r="DK1010" s="25"/>
      <c r="DL1010" s="25"/>
      <c r="DM1010" s="25"/>
      <c r="DN1010" s="25"/>
      <c r="DO1010" s="25"/>
      <c r="DP1010" s="25"/>
      <c r="DQ1010" s="25"/>
      <c r="DR1010" s="25"/>
      <c r="DS1010" s="25"/>
      <c r="DT1010" s="25"/>
      <c r="DU1010" s="25"/>
      <c r="DV1010" s="25"/>
      <c r="DW1010" s="36"/>
      <c r="DX1010" s="25"/>
      <c r="DY1010" s="25"/>
      <c r="EC1010" s="25"/>
      <c r="ED1010" s="36"/>
    </row>
    <row r="1011" spans="1:134" s="26" customFormat="1" x14ac:dyDescent="0.2">
      <c r="A1011" s="82"/>
      <c r="B1011" s="28"/>
      <c r="C1011" s="41"/>
      <c r="D1011" s="40"/>
      <c r="E1011" s="41"/>
      <c r="F1011" s="40"/>
      <c r="G1011" s="151"/>
      <c r="H1011" s="151"/>
      <c r="I1011" s="151"/>
      <c r="J1011" s="151"/>
      <c r="K1011" s="151"/>
      <c r="L1011" s="152"/>
      <c r="M1011" s="151"/>
      <c r="N1011" s="151"/>
      <c r="O1011" s="152"/>
      <c r="P1011" s="153"/>
      <c r="Q1011" s="159"/>
      <c r="R1011" s="151"/>
      <c r="S1011" s="151"/>
      <c r="T1011" s="28"/>
      <c r="U1011" s="137"/>
      <c r="V1011" s="40"/>
      <c r="W1011" s="40"/>
      <c r="X1011" s="40"/>
      <c r="Y1011" s="40"/>
      <c r="Z1011" s="40"/>
      <c r="AA1011" s="40"/>
      <c r="AB1011" s="40"/>
      <c r="AC1011" s="40"/>
      <c r="AD1011" s="40"/>
      <c r="AE1011" s="40"/>
      <c r="AF1011" s="40"/>
      <c r="AG1011" s="40"/>
      <c r="AH1011" s="40"/>
      <c r="AI1011" s="40"/>
      <c r="AJ1011" s="40"/>
      <c r="AK1011" s="40"/>
      <c r="AL1011" s="40"/>
      <c r="AM1011" s="40"/>
      <c r="AN1011" s="40"/>
      <c r="AO1011" s="40"/>
      <c r="AP1011" s="40"/>
      <c r="AQ1011" s="40"/>
      <c r="AR1011" s="40"/>
      <c r="AS1011" s="40"/>
      <c r="AT1011" s="40"/>
      <c r="AU1011" s="40"/>
      <c r="AV1011" s="40"/>
      <c r="AW1011" s="40"/>
      <c r="AX1011" s="40"/>
      <c r="AY1011" s="40"/>
      <c r="AZ1011" s="40"/>
      <c r="BA1011" s="28"/>
      <c r="BB1011" s="28"/>
      <c r="BC1011" s="40"/>
      <c r="BD1011" s="40"/>
      <c r="BE1011" s="40"/>
      <c r="BF1011" s="40"/>
      <c r="BG1011" s="40"/>
      <c r="BH1011" s="40"/>
      <c r="BI1011" s="40"/>
      <c r="BJ1011" s="40"/>
      <c r="BK1011" s="40"/>
      <c r="BL1011" s="40"/>
      <c r="BM1011" s="40"/>
      <c r="BN1011" s="40"/>
      <c r="BO1011" s="40"/>
      <c r="BP1011" s="40"/>
      <c r="BQ1011" s="40"/>
      <c r="BR1011" s="40"/>
      <c r="BS1011" s="40"/>
      <c r="BT1011" s="40"/>
      <c r="BU1011" s="40"/>
      <c r="BV1011" s="40"/>
      <c r="BW1011" s="40"/>
      <c r="BX1011" s="40"/>
      <c r="BY1011" s="40"/>
      <c r="BZ1011" s="40"/>
      <c r="CA1011" s="40"/>
      <c r="CB1011" s="40"/>
      <c r="CC1011" s="40"/>
      <c r="CD1011" s="40"/>
      <c r="CE1011" s="40"/>
      <c r="CF1011" s="40"/>
      <c r="CG1011" s="28"/>
      <c r="CH1011" s="28"/>
      <c r="CI1011" s="41"/>
      <c r="CJ1011" s="27"/>
      <c r="CK1011" s="27"/>
      <c r="CL1011" s="27"/>
      <c r="CM1011" s="27"/>
      <c r="CN1011" s="27"/>
      <c r="CO1011" s="27"/>
      <c r="CP1011" s="27"/>
      <c r="CQ1011" s="27"/>
      <c r="CR1011" s="27"/>
      <c r="CS1011" s="27"/>
      <c r="CT1011" s="27"/>
      <c r="CU1011" s="27"/>
      <c r="CV1011" s="27"/>
      <c r="CW1011" s="27"/>
      <c r="CX1011" s="27"/>
      <c r="CY1011" s="27"/>
      <c r="CZ1011" s="68"/>
      <c r="DA1011" s="42"/>
      <c r="DB1011" s="5"/>
      <c r="DC1011"/>
      <c r="DD1011"/>
      <c r="DE1011" s="86"/>
      <c r="DF1011"/>
      <c r="DG1011" s="25"/>
      <c r="DH1011" s="25"/>
      <c r="DI1011" s="35"/>
      <c r="DJ1011" s="25"/>
      <c r="DK1011" s="25"/>
      <c r="DL1011" s="25"/>
      <c r="DM1011" s="25"/>
      <c r="DN1011" s="25"/>
      <c r="DO1011" s="25"/>
      <c r="DP1011" s="25"/>
      <c r="DQ1011" s="25"/>
      <c r="DR1011" s="25"/>
      <c r="DS1011" s="25"/>
      <c r="DT1011" s="25"/>
      <c r="DU1011" s="25"/>
      <c r="DV1011" s="25"/>
      <c r="DW1011" s="36"/>
      <c r="DX1011" s="25"/>
      <c r="DY1011" s="25"/>
      <c r="EC1011" s="25"/>
      <c r="ED1011" s="36"/>
    </row>
    <row r="1012" spans="1:134" s="26" customFormat="1" x14ac:dyDescent="0.2">
      <c r="A1012" s="82"/>
      <c r="B1012" s="28"/>
      <c r="C1012" s="41"/>
      <c r="D1012" s="40"/>
      <c r="E1012" s="41"/>
      <c r="F1012" s="40"/>
      <c r="G1012" s="151"/>
      <c r="H1012" s="151"/>
      <c r="I1012" s="151"/>
      <c r="J1012" s="151"/>
      <c r="K1012" s="151"/>
      <c r="L1012" s="152"/>
      <c r="M1012" s="151"/>
      <c r="N1012" s="151"/>
      <c r="O1012" s="152"/>
      <c r="P1012" s="153"/>
      <c r="Q1012" s="159"/>
      <c r="R1012" s="151"/>
      <c r="S1012" s="151"/>
      <c r="T1012" s="28"/>
      <c r="U1012" s="137"/>
      <c r="V1012" s="40"/>
      <c r="W1012" s="40"/>
      <c r="X1012" s="40"/>
      <c r="Y1012" s="40"/>
      <c r="Z1012" s="40"/>
      <c r="AA1012" s="40"/>
      <c r="AB1012" s="40"/>
      <c r="AC1012" s="40"/>
      <c r="AD1012" s="40"/>
      <c r="AE1012" s="40"/>
      <c r="AF1012" s="40"/>
      <c r="AG1012" s="40"/>
      <c r="AH1012" s="40"/>
      <c r="AI1012" s="40"/>
      <c r="AJ1012" s="40"/>
      <c r="AK1012" s="40"/>
      <c r="AL1012" s="40"/>
      <c r="AM1012" s="40"/>
      <c r="AN1012" s="40"/>
      <c r="AO1012" s="40"/>
      <c r="AP1012" s="40"/>
      <c r="AQ1012" s="40"/>
      <c r="AR1012" s="40"/>
      <c r="AS1012" s="40"/>
      <c r="AT1012" s="40"/>
      <c r="AU1012" s="40"/>
      <c r="AV1012" s="40"/>
      <c r="AW1012" s="40"/>
      <c r="AX1012" s="40"/>
      <c r="AY1012" s="40"/>
      <c r="AZ1012" s="40"/>
      <c r="BA1012" s="28"/>
      <c r="BB1012" s="28"/>
      <c r="BC1012" s="40"/>
      <c r="BD1012" s="40"/>
      <c r="BE1012" s="40"/>
      <c r="BF1012" s="40"/>
      <c r="BG1012" s="40"/>
      <c r="BH1012" s="40"/>
      <c r="BI1012" s="40"/>
      <c r="BJ1012" s="40"/>
      <c r="BK1012" s="40"/>
      <c r="BL1012" s="40"/>
      <c r="BM1012" s="40"/>
      <c r="BN1012" s="40"/>
      <c r="BO1012" s="40"/>
      <c r="BP1012" s="40"/>
      <c r="BQ1012" s="40"/>
      <c r="BR1012" s="40"/>
      <c r="BS1012" s="40"/>
      <c r="BT1012" s="40"/>
      <c r="BU1012" s="40"/>
      <c r="BV1012" s="40"/>
      <c r="BW1012" s="40"/>
      <c r="BX1012" s="40"/>
      <c r="BY1012" s="40"/>
      <c r="BZ1012" s="40"/>
      <c r="CA1012" s="40"/>
      <c r="CB1012" s="40"/>
      <c r="CC1012" s="40"/>
      <c r="CD1012" s="40"/>
      <c r="CE1012" s="40"/>
      <c r="CF1012" s="40"/>
      <c r="CG1012" s="28"/>
      <c r="CH1012" s="28"/>
      <c r="CI1012" s="41"/>
      <c r="CJ1012" s="27"/>
      <c r="CK1012" s="27"/>
      <c r="CL1012" s="27"/>
      <c r="CM1012" s="27"/>
      <c r="CN1012" s="27"/>
      <c r="CO1012" s="27"/>
      <c r="CP1012" s="27"/>
      <c r="CQ1012" s="27"/>
      <c r="CR1012" s="27"/>
      <c r="CS1012" s="27"/>
      <c r="CT1012" s="27"/>
      <c r="CU1012" s="27"/>
      <c r="CV1012" s="27"/>
      <c r="CW1012" s="27"/>
      <c r="CX1012" s="27"/>
      <c r="CY1012" s="27"/>
      <c r="CZ1012" s="68"/>
      <c r="DA1012" s="42"/>
      <c r="DB1012" s="5"/>
      <c r="DC1012"/>
      <c r="DD1012"/>
      <c r="DE1012" s="86"/>
      <c r="DF1012"/>
      <c r="DG1012" s="25"/>
      <c r="DH1012" s="25"/>
      <c r="DI1012" s="35"/>
      <c r="DJ1012" s="25"/>
      <c r="DK1012" s="25"/>
      <c r="DL1012" s="25"/>
      <c r="DM1012" s="25"/>
      <c r="DN1012" s="25"/>
      <c r="DO1012" s="25"/>
      <c r="DP1012" s="25"/>
      <c r="DQ1012" s="25"/>
      <c r="DR1012" s="25"/>
      <c r="DS1012" s="25"/>
      <c r="DT1012" s="25"/>
      <c r="DU1012" s="25"/>
      <c r="DV1012" s="25"/>
      <c r="DW1012" s="36"/>
      <c r="DX1012" s="25"/>
      <c r="DY1012" s="25"/>
      <c r="EC1012" s="25"/>
      <c r="ED1012" s="36"/>
    </row>
    <row r="1013" spans="1:134" s="26" customFormat="1" x14ac:dyDescent="0.2">
      <c r="A1013" s="82"/>
      <c r="B1013" s="28"/>
      <c r="C1013" s="41"/>
      <c r="D1013" s="40"/>
      <c r="E1013" s="41"/>
      <c r="F1013" s="40"/>
      <c r="G1013" s="151"/>
      <c r="H1013" s="151"/>
      <c r="I1013" s="151"/>
      <c r="J1013" s="151"/>
      <c r="K1013" s="151"/>
      <c r="L1013" s="152"/>
      <c r="M1013" s="151"/>
      <c r="N1013" s="151"/>
      <c r="O1013" s="152"/>
      <c r="P1013" s="153"/>
      <c r="Q1013" s="159"/>
      <c r="R1013" s="151"/>
      <c r="S1013" s="151"/>
      <c r="T1013" s="28"/>
      <c r="U1013" s="137"/>
      <c r="V1013" s="40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40"/>
      <c r="AH1013" s="40"/>
      <c r="AI1013" s="40"/>
      <c r="AJ1013" s="40"/>
      <c r="AK1013" s="40"/>
      <c r="AL1013" s="40"/>
      <c r="AM1013" s="40"/>
      <c r="AN1013" s="40"/>
      <c r="AO1013" s="40"/>
      <c r="AP1013" s="40"/>
      <c r="AQ1013" s="40"/>
      <c r="AR1013" s="40"/>
      <c r="AS1013" s="40"/>
      <c r="AT1013" s="40"/>
      <c r="AU1013" s="40"/>
      <c r="AV1013" s="40"/>
      <c r="AW1013" s="40"/>
      <c r="AX1013" s="40"/>
      <c r="AY1013" s="40"/>
      <c r="AZ1013" s="40"/>
      <c r="BA1013" s="28"/>
      <c r="BB1013" s="28"/>
      <c r="BC1013" s="40"/>
      <c r="BD1013" s="40"/>
      <c r="BE1013" s="40"/>
      <c r="BF1013" s="40"/>
      <c r="BG1013" s="40"/>
      <c r="BH1013" s="40"/>
      <c r="BI1013" s="40"/>
      <c r="BJ1013" s="40"/>
      <c r="BK1013" s="40"/>
      <c r="BL1013" s="40"/>
      <c r="BM1013" s="40"/>
      <c r="BN1013" s="40"/>
      <c r="BO1013" s="40"/>
      <c r="BP1013" s="40"/>
      <c r="BQ1013" s="40"/>
      <c r="BR1013" s="40"/>
      <c r="BS1013" s="40"/>
      <c r="BT1013" s="40"/>
      <c r="BU1013" s="40"/>
      <c r="BV1013" s="40"/>
      <c r="BW1013" s="40"/>
      <c r="BX1013" s="40"/>
      <c r="BY1013" s="40"/>
      <c r="BZ1013" s="40"/>
      <c r="CA1013" s="40"/>
      <c r="CB1013" s="40"/>
      <c r="CC1013" s="40"/>
      <c r="CD1013" s="40"/>
      <c r="CE1013" s="40"/>
      <c r="CF1013" s="40"/>
      <c r="CG1013" s="28"/>
      <c r="CH1013" s="28"/>
      <c r="CI1013" s="41"/>
      <c r="CJ1013" s="27"/>
      <c r="CK1013" s="27"/>
      <c r="CL1013" s="27"/>
      <c r="CM1013" s="27"/>
      <c r="CN1013" s="27"/>
      <c r="CO1013" s="27"/>
      <c r="CP1013" s="27"/>
      <c r="CQ1013" s="27"/>
      <c r="CR1013" s="27"/>
      <c r="CS1013" s="27"/>
      <c r="CT1013" s="27"/>
      <c r="CU1013" s="27"/>
      <c r="CV1013" s="27"/>
      <c r="CW1013" s="27"/>
      <c r="CX1013" s="27"/>
      <c r="CY1013" s="27"/>
      <c r="CZ1013" s="68"/>
      <c r="DA1013" s="42"/>
      <c r="DB1013" s="5"/>
      <c r="DC1013"/>
      <c r="DD1013"/>
      <c r="DE1013" s="86"/>
      <c r="DF1013"/>
      <c r="DG1013" s="25"/>
      <c r="DH1013" s="25"/>
      <c r="DI1013" s="35"/>
      <c r="DJ1013" s="25"/>
      <c r="DK1013" s="25"/>
      <c r="DL1013" s="25"/>
      <c r="DM1013" s="25"/>
      <c r="DN1013" s="25"/>
      <c r="DO1013" s="25"/>
      <c r="DP1013" s="25"/>
      <c r="DQ1013" s="25"/>
      <c r="DR1013" s="25"/>
      <c r="DS1013" s="25"/>
      <c r="DT1013" s="25"/>
      <c r="DU1013" s="25"/>
      <c r="DV1013" s="25"/>
      <c r="DW1013" s="36"/>
      <c r="DX1013" s="25"/>
      <c r="DY1013" s="25"/>
      <c r="EC1013" s="25"/>
      <c r="ED1013" s="36"/>
    </row>
    <row r="1014" spans="1:134" s="26" customFormat="1" x14ac:dyDescent="0.2">
      <c r="A1014" s="82"/>
      <c r="B1014" s="28"/>
      <c r="C1014" s="41"/>
      <c r="D1014" s="40"/>
      <c r="E1014" s="41"/>
      <c r="F1014" s="40"/>
      <c r="G1014" s="151"/>
      <c r="H1014" s="151"/>
      <c r="I1014" s="151"/>
      <c r="J1014" s="151"/>
      <c r="K1014" s="151"/>
      <c r="L1014" s="152"/>
      <c r="M1014" s="151"/>
      <c r="N1014" s="151"/>
      <c r="O1014" s="152"/>
      <c r="P1014" s="153"/>
      <c r="Q1014" s="159"/>
      <c r="R1014" s="151"/>
      <c r="S1014" s="151"/>
      <c r="T1014" s="28"/>
      <c r="U1014" s="137"/>
      <c r="V1014" s="40"/>
      <c r="W1014" s="40"/>
      <c r="X1014" s="40"/>
      <c r="Y1014" s="40"/>
      <c r="Z1014" s="40"/>
      <c r="AA1014" s="40"/>
      <c r="AB1014" s="40"/>
      <c r="AC1014" s="40"/>
      <c r="AD1014" s="40"/>
      <c r="AE1014" s="40"/>
      <c r="AF1014" s="40"/>
      <c r="AG1014" s="40"/>
      <c r="AH1014" s="40"/>
      <c r="AI1014" s="40"/>
      <c r="AJ1014" s="40"/>
      <c r="AK1014" s="40"/>
      <c r="AL1014" s="40"/>
      <c r="AM1014" s="40"/>
      <c r="AN1014" s="40"/>
      <c r="AO1014" s="40"/>
      <c r="AP1014" s="40"/>
      <c r="AQ1014" s="40"/>
      <c r="AR1014" s="40"/>
      <c r="AS1014" s="40"/>
      <c r="AT1014" s="40"/>
      <c r="AU1014" s="40"/>
      <c r="AV1014" s="40"/>
      <c r="AW1014" s="40"/>
      <c r="AX1014" s="40"/>
      <c r="AY1014" s="40"/>
      <c r="AZ1014" s="40"/>
      <c r="BA1014" s="28"/>
      <c r="BB1014" s="28"/>
      <c r="BC1014" s="40"/>
      <c r="BD1014" s="40"/>
      <c r="BE1014" s="40"/>
      <c r="BF1014" s="40"/>
      <c r="BG1014" s="40"/>
      <c r="BH1014" s="40"/>
      <c r="BI1014" s="40"/>
      <c r="BJ1014" s="40"/>
      <c r="BK1014" s="40"/>
      <c r="BL1014" s="40"/>
      <c r="BM1014" s="40"/>
      <c r="BN1014" s="40"/>
      <c r="BO1014" s="40"/>
      <c r="BP1014" s="40"/>
      <c r="BQ1014" s="40"/>
      <c r="BR1014" s="40"/>
      <c r="BS1014" s="40"/>
      <c r="BT1014" s="40"/>
      <c r="BU1014" s="40"/>
      <c r="BV1014" s="40"/>
      <c r="BW1014" s="40"/>
      <c r="BX1014" s="40"/>
      <c r="BY1014" s="40"/>
      <c r="BZ1014" s="40"/>
      <c r="CA1014" s="40"/>
      <c r="CB1014" s="40"/>
      <c r="CC1014" s="40"/>
      <c r="CD1014" s="40"/>
      <c r="CE1014" s="40"/>
      <c r="CF1014" s="40"/>
      <c r="CG1014" s="28"/>
      <c r="CH1014" s="28"/>
      <c r="CI1014" s="41"/>
      <c r="CJ1014" s="27"/>
      <c r="CK1014" s="27"/>
      <c r="CL1014" s="27"/>
      <c r="CM1014" s="27"/>
      <c r="CN1014" s="27"/>
      <c r="CO1014" s="27"/>
      <c r="CP1014" s="27"/>
      <c r="CQ1014" s="27"/>
      <c r="CR1014" s="27"/>
      <c r="CS1014" s="27"/>
      <c r="CT1014" s="27"/>
      <c r="CU1014" s="27"/>
      <c r="CV1014" s="27"/>
      <c r="CW1014" s="27"/>
      <c r="CX1014" s="27"/>
      <c r="CY1014" s="27"/>
      <c r="CZ1014" s="68"/>
      <c r="DA1014" s="42"/>
      <c r="DB1014" s="5"/>
      <c r="DC1014"/>
      <c r="DD1014"/>
      <c r="DE1014" s="86"/>
      <c r="DF1014"/>
      <c r="DG1014" s="25"/>
      <c r="DH1014" s="25"/>
      <c r="DI1014" s="35"/>
      <c r="DJ1014" s="25"/>
      <c r="DK1014" s="25"/>
      <c r="DL1014" s="25"/>
      <c r="DM1014" s="25"/>
      <c r="DN1014" s="25"/>
      <c r="DO1014" s="25"/>
      <c r="DP1014" s="25"/>
      <c r="DQ1014" s="25"/>
      <c r="DR1014" s="25"/>
      <c r="DS1014" s="25"/>
      <c r="DT1014" s="25"/>
      <c r="DU1014" s="25"/>
      <c r="DV1014" s="25"/>
      <c r="DW1014" s="36"/>
      <c r="DX1014" s="25"/>
      <c r="DY1014" s="25"/>
      <c r="EC1014" s="25"/>
      <c r="ED1014" s="36"/>
    </row>
    <row r="1015" spans="1:134" s="26" customFormat="1" x14ac:dyDescent="0.2">
      <c r="A1015" s="82"/>
      <c r="B1015" s="28"/>
      <c r="C1015" s="41"/>
      <c r="D1015" s="40"/>
      <c r="E1015" s="41"/>
      <c r="F1015" s="40"/>
      <c r="G1015" s="151"/>
      <c r="H1015" s="151"/>
      <c r="I1015" s="151"/>
      <c r="J1015" s="151"/>
      <c r="K1015" s="151"/>
      <c r="L1015" s="152"/>
      <c r="M1015" s="151"/>
      <c r="N1015" s="151"/>
      <c r="O1015" s="152"/>
      <c r="P1015" s="153"/>
      <c r="Q1015" s="159"/>
      <c r="R1015" s="151"/>
      <c r="S1015" s="151"/>
      <c r="T1015" s="28"/>
      <c r="U1015" s="137"/>
      <c r="V1015" s="40"/>
      <c r="W1015" s="40"/>
      <c r="X1015" s="40"/>
      <c r="Y1015" s="40"/>
      <c r="Z1015" s="40"/>
      <c r="AA1015" s="40"/>
      <c r="AB1015" s="40"/>
      <c r="AC1015" s="40"/>
      <c r="AD1015" s="40"/>
      <c r="AE1015" s="40"/>
      <c r="AF1015" s="40"/>
      <c r="AG1015" s="40"/>
      <c r="AH1015" s="40"/>
      <c r="AI1015" s="40"/>
      <c r="AJ1015" s="40"/>
      <c r="AK1015" s="40"/>
      <c r="AL1015" s="40"/>
      <c r="AM1015" s="40"/>
      <c r="AN1015" s="40"/>
      <c r="AO1015" s="40"/>
      <c r="AP1015" s="40"/>
      <c r="AQ1015" s="40"/>
      <c r="AR1015" s="40"/>
      <c r="AS1015" s="40"/>
      <c r="AT1015" s="40"/>
      <c r="AU1015" s="40"/>
      <c r="AV1015" s="40"/>
      <c r="AW1015" s="40"/>
      <c r="AX1015" s="40"/>
      <c r="AY1015" s="40"/>
      <c r="AZ1015" s="40"/>
      <c r="BA1015" s="28"/>
      <c r="BB1015" s="28"/>
      <c r="BC1015" s="40"/>
      <c r="BD1015" s="40"/>
      <c r="BE1015" s="40"/>
      <c r="BF1015" s="40"/>
      <c r="BG1015" s="40"/>
      <c r="BH1015" s="40"/>
      <c r="BI1015" s="40"/>
      <c r="BJ1015" s="40"/>
      <c r="BK1015" s="40"/>
      <c r="BL1015" s="40"/>
      <c r="BM1015" s="40"/>
      <c r="BN1015" s="40"/>
      <c r="BO1015" s="40"/>
      <c r="BP1015" s="40"/>
      <c r="BQ1015" s="40"/>
      <c r="BR1015" s="40"/>
      <c r="BS1015" s="40"/>
      <c r="BT1015" s="40"/>
      <c r="BU1015" s="40"/>
      <c r="BV1015" s="40"/>
      <c r="BW1015" s="40"/>
      <c r="BX1015" s="40"/>
      <c r="BY1015" s="40"/>
      <c r="BZ1015" s="40"/>
      <c r="CA1015" s="40"/>
      <c r="CB1015" s="40"/>
      <c r="CC1015" s="40"/>
      <c r="CD1015" s="40"/>
      <c r="CE1015" s="40"/>
      <c r="CF1015" s="40"/>
      <c r="CG1015" s="28"/>
      <c r="CH1015" s="28"/>
      <c r="CI1015" s="41"/>
      <c r="CJ1015" s="27"/>
      <c r="CK1015" s="27"/>
      <c r="CL1015" s="27"/>
      <c r="CM1015" s="27"/>
      <c r="CN1015" s="27"/>
      <c r="CO1015" s="27"/>
      <c r="CP1015" s="27"/>
      <c r="CQ1015" s="27"/>
      <c r="CR1015" s="27"/>
      <c r="CS1015" s="27"/>
      <c r="CT1015" s="27"/>
      <c r="CU1015" s="27"/>
      <c r="CV1015" s="27"/>
      <c r="CW1015" s="27"/>
      <c r="CX1015" s="27"/>
      <c r="CY1015" s="27"/>
      <c r="CZ1015" s="68"/>
      <c r="DA1015" s="42"/>
      <c r="DB1015" s="5"/>
      <c r="DC1015"/>
      <c r="DD1015"/>
      <c r="DE1015" s="86"/>
      <c r="DF1015"/>
      <c r="DG1015" s="25"/>
      <c r="DH1015" s="25"/>
      <c r="DI1015" s="35"/>
      <c r="DJ1015" s="25"/>
      <c r="DK1015" s="25"/>
      <c r="DL1015" s="25"/>
      <c r="DM1015" s="25"/>
      <c r="DN1015" s="25"/>
      <c r="DO1015" s="25"/>
      <c r="DP1015" s="25"/>
      <c r="DQ1015" s="25"/>
      <c r="DR1015" s="25"/>
      <c r="DS1015" s="25"/>
      <c r="DT1015" s="25"/>
      <c r="DU1015" s="25"/>
      <c r="DV1015" s="25"/>
      <c r="DW1015" s="36"/>
      <c r="DX1015" s="25"/>
      <c r="DY1015" s="25"/>
      <c r="EC1015" s="25"/>
      <c r="ED1015" s="36"/>
    </row>
    <row r="1016" spans="1:134" s="26" customFormat="1" x14ac:dyDescent="0.2">
      <c r="A1016" s="82"/>
      <c r="B1016" s="28"/>
      <c r="C1016" s="41"/>
      <c r="D1016" s="40"/>
      <c r="E1016" s="41"/>
      <c r="F1016" s="40"/>
      <c r="G1016" s="151"/>
      <c r="H1016" s="151"/>
      <c r="I1016" s="151"/>
      <c r="J1016" s="151"/>
      <c r="K1016" s="151"/>
      <c r="L1016" s="152"/>
      <c r="M1016" s="151"/>
      <c r="N1016" s="151"/>
      <c r="O1016" s="152"/>
      <c r="P1016" s="153"/>
      <c r="Q1016" s="159"/>
      <c r="R1016" s="151"/>
      <c r="S1016" s="151"/>
      <c r="T1016" s="28"/>
      <c r="U1016" s="137"/>
      <c r="V1016" s="40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40"/>
      <c r="AH1016" s="40"/>
      <c r="AI1016" s="40"/>
      <c r="AJ1016" s="40"/>
      <c r="AK1016" s="40"/>
      <c r="AL1016" s="40"/>
      <c r="AM1016" s="40"/>
      <c r="AN1016" s="40"/>
      <c r="AO1016" s="40"/>
      <c r="AP1016" s="40"/>
      <c r="AQ1016" s="40"/>
      <c r="AR1016" s="40"/>
      <c r="AS1016" s="40"/>
      <c r="AT1016" s="40"/>
      <c r="AU1016" s="40"/>
      <c r="AV1016" s="40"/>
      <c r="AW1016" s="40"/>
      <c r="AX1016" s="40"/>
      <c r="AY1016" s="40"/>
      <c r="AZ1016" s="40"/>
      <c r="BA1016" s="28"/>
      <c r="BB1016" s="28"/>
      <c r="BC1016" s="40"/>
      <c r="BD1016" s="40"/>
      <c r="BE1016" s="40"/>
      <c r="BF1016" s="40"/>
      <c r="BG1016" s="40"/>
      <c r="BH1016" s="40"/>
      <c r="BI1016" s="40"/>
      <c r="BJ1016" s="40"/>
      <c r="BK1016" s="40"/>
      <c r="BL1016" s="40"/>
      <c r="BM1016" s="40"/>
      <c r="BN1016" s="40"/>
      <c r="BO1016" s="40"/>
      <c r="BP1016" s="40"/>
      <c r="BQ1016" s="40"/>
      <c r="BR1016" s="40"/>
      <c r="BS1016" s="40"/>
      <c r="BT1016" s="40"/>
      <c r="BU1016" s="40"/>
      <c r="BV1016" s="40"/>
      <c r="BW1016" s="40"/>
      <c r="BX1016" s="40"/>
      <c r="BY1016" s="40"/>
      <c r="BZ1016" s="40"/>
      <c r="CA1016" s="40"/>
      <c r="CB1016" s="40"/>
      <c r="CC1016" s="40"/>
      <c r="CD1016" s="40"/>
      <c r="CE1016" s="40"/>
      <c r="CF1016" s="40"/>
      <c r="CG1016" s="28"/>
      <c r="CH1016" s="28"/>
      <c r="CI1016" s="41"/>
      <c r="CJ1016" s="27"/>
      <c r="CK1016" s="27"/>
      <c r="CL1016" s="27"/>
      <c r="CM1016" s="27"/>
      <c r="CN1016" s="27"/>
      <c r="CO1016" s="27"/>
      <c r="CP1016" s="27"/>
      <c r="CQ1016" s="27"/>
      <c r="CR1016" s="27"/>
      <c r="CS1016" s="27"/>
      <c r="CT1016" s="27"/>
      <c r="CU1016" s="27"/>
      <c r="CV1016" s="27"/>
      <c r="CW1016" s="27"/>
      <c r="CX1016" s="27"/>
      <c r="CY1016" s="27"/>
      <c r="CZ1016" s="68"/>
      <c r="DA1016" s="42"/>
      <c r="DB1016" s="5"/>
      <c r="DC1016"/>
      <c r="DD1016"/>
      <c r="DE1016" s="86"/>
      <c r="DF1016"/>
      <c r="DG1016" s="25"/>
      <c r="DH1016" s="25"/>
      <c r="DI1016" s="35"/>
      <c r="DJ1016" s="25"/>
      <c r="DK1016" s="25"/>
      <c r="DL1016" s="25"/>
      <c r="DM1016" s="25"/>
      <c r="DN1016" s="25"/>
      <c r="DO1016" s="25"/>
      <c r="DP1016" s="25"/>
      <c r="DQ1016" s="25"/>
      <c r="DR1016" s="25"/>
      <c r="DS1016" s="25"/>
      <c r="DT1016" s="25"/>
      <c r="DU1016" s="25"/>
      <c r="DV1016" s="25"/>
      <c r="DW1016" s="36"/>
      <c r="DX1016" s="25"/>
      <c r="DY1016" s="25"/>
      <c r="EC1016" s="25"/>
      <c r="ED1016" s="36"/>
    </row>
    <row r="1017" spans="1:134" s="26" customFormat="1" x14ac:dyDescent="0.2">
      <c r="A1017" s="82"/>
      <c r="B1017" s="28"/>
      <c r="C1017" s="41"/>
      <c r="D1017" s="40"/>
      <c r="E1017" s="41"/>
      <c r="F1017" s="40"/>
      <c r="G1017" s="151"/>
      <c r="H1017" s="151"/>
      <c r="I1017" s="151"/>
      <c r="J1017" s="151"/>
      <c r="K1017" s="151"/>
      <c r="L1017" s="152"/>
      <c r="M1017" s="151"/>
      <c r="N1017" s="151"/>
      <c r="O1017" s="152"/>
      <c r="P1017" s="153"/>
      <c r="Q1017" s="159"/>
      <c r="R1017" s="151"/>
      <c r="S1017" s="151"/>
      <c r="T1017" s="28"/>
      <c r="U1017" s="137"/>
      <c r="V1017" s="40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40"/>
      <c r="AH1017" s="40"/>
      <c r="AI1017" s="40"/>
      <c r="AJ1017" s="40"/>
      <c r="AK1017" s="40"/>
      <c r="AL1017" s="40"/>
      <c r="AM1017" s="40"/>
      <c r="AN1017" s="40"/>
      <c r="AO1017" s="40"/>
      <c r="AP1017" s="40"/>
      <c r="AQ1017" s="40"/>
      <c r="AR1017" s="40"/>
      <c r="AS1017" s="40"/>
      <c r="AT1017" s="40"/>
      <c r="AU1017" s="40"/>
      <c r="AV1017" s="40"/>
      <c r="AW1017" s="40"/>
      <c r="AX1017" s="40"/>
      <c r="AY1017" s="40"/>
      <c r="AZ1017" s="40"/>
      <c r="BA1017" s="28"/>
      <c r="BB1017" s="28"/>
      <c r="BC1017" s="40"/>
      <c r="BD1017" s="40"/>
      <c r="BE1017" s="40"/>
      <c r="BF1017" s="40"/>
      <c r="BG1017" s="40"/>
      <c r="BH1017" s="40"/>
      <c r="BI1017" s="41"/>
      <c r="BJ1017" s="41"/>
      <c r="BK1017" s="41"/>
      <c r="BL1017" s="41"/>
      <c r="BM1017" s="41"/>
      <c r="BN1017" s="41"/>
      <c r="BO1017" s="41"/>
      <c r="BP1017" s="41"/>
      <c r="BQ1017" s="41"/>
      <c r="BR1017" s="40"/>
      <c r="BS1017" s="40"/>
      <c r="BT1017" s="40"/>
      <c r="BU1017" s="41"/>
      <c r="BV1017" s="41"/>
      <c r="BW1017" s="41"/>
      <c r="BX1017" s="41"/>
      <c r="BY1017" s="41"/>
      <c r="BZ1017" s="41"/>
      <c r="CA1017" s="41"/>
      <c r="CB1017" s="41"/>
      <c r="CC1017" s="41"/>
      <c r="CD1017" s="41"/>
      <c r="CE1017" s="41"/>
      <c r="CF1017" s="41"/>
      <c r="CG1017" s="28"/>
      <c r="CH1017" s="28"/>
      <c r="CI1017" s="41"/>
      <c r="CJ1017" s="27"/>
      <c r="CK1017" s="27"/>
      <c r="CL1017" s="27"/>
      <c r="CM1017" s="27"/>
      <c r="CN1017" s="27"/>
      <c r="CO1017" s="27"/>
      <c r="CP1017" s="27"/>
      <c r="CQ1017" s="27"/>
      <c r="CR1017" s="27"/>
      <c r="CS1017" s="27"/>
      <c r="CT1017" s="27"/>
      <c r="CU1017" s="27"/>
      <c r="CV1017" s="27"/>
      <c r="CW1017" s="27"/>
      <c r="CX1017" s="27"/>
      <c r="CY1017" s="27"/>
      <c r="CZ1017" s="68"/>
      <c r="DA1017" s="42"/>
      <c r="DB1017" s="5"/>
      <c r="DC1017"/>
      <c r="DD1017"/>
      <c r="DE1017" s="86"/>
      <c r="DF1017"/>
      <c r="DG1017" s="25"/>
      <c r="DH1017" s="25"/>
      <c r="DI1017" s="35"/>
      <c r="DJ1017" s="25"/>
      <c r="DK1017" s="25"/>
      <c r="DL1017" s="25"/>
      <c r="DM1017" s="25"/>
      <c r="DN1017" s="25"/>
      <c r="DO1017" s="25"/>
      <c r="DP1017" s="25"/>
      <c r="DQ1017" s="25"/>
      <c r="DR1017" s="25"/>
      <c r="DS1017" s="25"/>
      <c r="DT1017" s="25"/>
      <c r="DU1017" s="25"/>
      <c r="DV1017" s="25"/>
      <c r="DW1017" s="36"/>
      <c r="DX1017" s="25"/>
      <c r="DY1017" s="25"/>
      <c r="EC1017" s="25"/>
      <c r="ED1017" s="36"/>
    </row>
    <row r="1018" spans="1:134" s="26" customFormat="1" x14ac:dyDescent="0.2">
      <c r="A1018" s="82"/>
      <c r="B1018" s="28"/>
      <c r="C1018" s="41"/>
      <c r="D1018" s="40"/>
      <c r="E1018" s="41"/>
      <c r="F1018" s="40"/>
      <c r="G1018" s="151"/>
      <c r="H1018" s="151"/>
      <c r="I1018" s="151"/>
      <c r="J1018" s="151"/>
      <c r="K1018" s="151"/>
      <c r="L1018" s="152"/>
      <c r="M1018" s="151"/>
      <c r="N1018" s="151"/>
      <c r="O1018" s="152"/>
      <c r="P1018" s="153"/>
      <c r="Q1018" s="159"/>
      <c r="R1018" s="151"/>
      <c r="S1018" s="151"/>
      <c r="T1018" s="28"/>
      <c r="U1018" s="137"/>
      <c r="V1018" s="40"/>
      <c r="W1018" s="40"/>
      <c r="X1018" s="40"/>
      <c r="Y1018" s="40"/>
      <c r="Z1018" s="40"/>
      <c r="AA1018" s="40"/>
      <c r="AB1018" s="40"/>
      <c r="AC1018" s="40"/>
      <c r="AD1018" s="40"/>
      <c r="AE1018" s="40"/>
      <c r="AF1018" s="40"/>
      <c r="AG1018" s="40"/>
      <c r="AH1018" s="40"/>
      <c r="AI1018" s="40"/>
      <c r="AJ1018" s="40"/>
      <c r="AK1018" s="40"/>
      <c r="AL1018" s="40"/>
      <c r="AM1018" s="40"/>
      <c r="AN1018" s="40"/>
      <c r="AO1018" s="40"/>
      <c r="AP1018" s="40"/>
      <c r="AQ1018" s="40"/>
      <c r="AR1018" s="40"/>
      <c r="AS1018" s="40"/>
      <c r="AT1018" s="40"/>
      <c r="AU1018" s="40"/>
      <c r="AV1018" s="40"/>
      <c r="AW1018" s="40"/>
      <c r="AX1018" s="40"/>
      <c r="AY1018" s="40"/>
      <c r="AZ1018" s="40"/>
      <c r="BA1018" s="28"/>
      <c r="BB1018" s="28"/>
      <c r="BC1018" s="40"/>
      <c r="BD1018" s="40"/>
      <c r="BE1018" s="40"/>
      <c r="BF1018" s="40"/>
      <c r="BG1018" s="40"/>
      <c r="BH1018" s="40"/>
      <c r="BI1018" s="41"/>
      <c r="BJ1018" s="41"/>
      <c r="BK1018" s="41"/>
      <c r="BL1018" s="41"/>
      <c r="BM1018" s="41"/>
      <c r="BN1018" s="41"/>
      <c r="BO1018" s="41"/>
      <c r="BP1018" s="41"/>
      <c r="BQ1018" s="41"/>
      <c r="BR1018" s="40"/>
      <c r="BS1018" s="40"/>
      <c r="BT1018" s="40"/>
      <c r="BU1018" s="41"/>
      <c r="BV1018" s="41"/>
      <c r="BW1018" s="41"/>
      <c r="BX1018" s="41"/>
      <c r="BY1018" s="41"/>
      <c r="BZ1018" s="41"/>
      <c r="CA1018" s="41"/>
      <c r="CB1018" s="41"/>
      <c r="CC1018" s="41"/>
      <c r="CD1018" s="41"/>
      <c r="CE1018" s="41"/>
      <c r="CF1018" s="41"/>
      <c r="CG1018" s="28"/>
      <c r="CH1018" s="28"/>
      <c r="CI1018" s="41"/>
      <c r="CJ1018" s="27"/>
      <c r="CK1018" s="27"/>
      <c r="CL1018" s="27"/>
      <c r="CM1018" s="27"/>
      <c r="CN1018" s="27"/>
      <c r="CO1018" s="27"/>
      <c r="CP1018" s="27"/>
      <c r="CQ1018" s="27"/>
      <c r="CR1018" s="27"/>
      <c r="CS1018" s="27"/>
      <c r="CT1018" s="27"/>
      <c r="CU1018" s="27"/>
      <c r="CV1018" s="27"/>
      <c r="CW1018" s="27"/>
      <c r="CX1018" s="27"/>
      <c r="CY1018" s="27"/>
      <c r="CZ1018" s="68"/>
      <c r="DA1018" s="42"/>
      <c r="DB1018" s="5"/>
      <c r="DC1018"/>
      <c r="DD1018"/>
      <c r="DE1018" s="86"/>
      <c r="DF1018"/>
      <c r="DG1018" s="25"/>
      <c r="DH1018" s="25"/>
      <c r="DI1018" s="35"/>
      <c r="DJ1018" s="25"/>
      <c r="DK1018" s="25"/>
      <c r="DL1018" s="25"/>
      <c r="DM1018" s="25"/>
      <c r="DN1018" s="25"/>
      <c r="DO1018" s="25"/>
      <c r="DP1018" s="25"/>
      <c r="DQ1018" s="25"/>
      <c r="DR1018" s="25"/>
      <c r="DS1018" s="25"/>
      <c r="DT1018" s="25"/>
      <c r="DU1018" s="25"/>
      <c r="DV1018" s="25"/>
      <c r="DW1018" s="36"/>
      <c r="DX1018" s="25"/>
      <c r="DY1018" s="25"/>
      <c r="EC1018" s="25"/>
      <c r="ED1018" s="36"/>
    </row>
    <row r="1019" spans="1:134" s="26" customFormat="1" x14ac:dyDescent="0.2">
      <c r="A1019" s="82"/>
      <c r="B1019" s="28"/>
      <c r="C1019" s="41"/>
      <c r="D1019" s="40"/>
      <c r="E1019" s="41"/>
      <c r="F1019" s="40"/>
      <c r="G1019" s="151"/>
      <c r="H1019" s="151"/>
      <c r="I1019" s="151"/>
      <c r="J1019" s="151"/>
      <c r="K1019" s="151"/>
      <c r="L1019" s="152"/>
      <c r="M1019" s="151"/>
      <c r="N1019" s="151"/>
      <c r="O1019" s="152"/>
      <c r="P1019" s="153"/>
      <c r="Q1019" s="159"/>
      <c r="R1019" s="151"/>
      <c r="S1019" s="151"/>
      <c r="T1019" s="28"/>
      <c r="U1019" s="137"/>
      <c r="V1019" s="40"/>
      <c r="W1019" s="40"/>
      <c r="X1019" s="40"/>
      <c r="Y1019" s="40"/>
      <c r="Z1019" s="40"/>
      <c r="AA1019" s="40"/>
      <c r="AB1019" s="40"/>
      <c r="AC1019" s="40"/>
      <c r="AD1019" s="40"/>
      <c r="AE1019" s="40"/>
      <c r="AF1019" s="40"/>
      <c r="AG1019" s="40"/>
      <c r="AH1019" s="40"/>
      <c r="AI1019" s="40"/>
      <c r="AJ1019" s="40"/>
      <c r="AK1019" s="40"/>
      <c r="AL1019" s="40"/>
      <c r="AM1019" s="40"/>
      <c r="AN1019" s="40"/>
      <c r="AO1019" s="40"/>
      <c r="AP1019" s="40"/>
      <c r="AQ1019" s="40"/>
      <c r="AR1019" s="40"/>
      <c r="AS1019" s="40"/>
      <c r="AT1019" s="40"/>
      <c r="AU1019" s="40"/>
      <c r="AV1019" s="40"/>
      <c r="AW1019" s="40"/>
      <c r="AX1019" s="40"/>
      <c r="AY1019" s="40"/>
      <c r="AZ1019" s="40"/>
      <c r="BA1019" s="28"/>
      <c r="BB1019" s="28"/>
      <c r="BC1019" s="40"/>
      <c r="BD1019" s="40"/>
      <c r="BE1019" s="40"/>
      <c r="BF1019" s="40"/>
      <c r="BG1019" s="40"/>
      <c r="BH1019" s="40"/>
      <c r="BI1019" s="41"/>
      <c r="BJ1019" s="41"/>
      <c r="BK1019" s="41"/>
      <c r="BL1019" s="41"/>
      <c r="BM1019" s="41"/>
      <c r="BN1019" s="41"/>
      <c r="BO1019" s="41"/>
      <c r="BP1019" s="41"/>
      <c r="BQ1019" s="41"/>
      <c r="BR1019" s="40"/>
      <c r="BS1019" s="40"/>
      <c r="BT1019" s="40"/>
      <c r="BU1019" s="41"/>
      <c r="BV1019" s="41"/>
      <c r="BW1019" s="41"/>
      <c r="BX1019" s="41"/>
      <c r="BY1019" s="41"/>
      <c r="BZ1019" s="41"/>
      <c r="CA1019" s="41"/>
      <c r="CB1019" s="41"/>
      <c r="CC1019" s="41"/>
      <c r="CD1019" s="41"/>
      <c r="CE1019" s="41"/>
      <c r="CF1019" s="41"/>
      <c r="CG1019" s="28"/>
      <c r="CH1019" s="28"/>
      <c r="CI1019" s="41"/>
      <c r="CJ1019" s="27"/>
      <c r="CK1019" s="27"/>
      <c r="CL1019" s="27"/>
      <c r="CM1019" s="27"/>
      <c r="CN1019" s="27"/>
      <c r="CO1019" s="27"/>
      <c r="CP1019" s="27"/>
      <c r="CQ1019" s="27"/>
      <c r="CR1019" s="27"/>
      <c r="CS1019" s="27"/>
      <c r="CT1019" s="27"/>
      <c r="CU1019" s="27"/>
      <c r="CV1019" s="27"/>
      <c r="CW1019" s="27"/>
      <c r="CX1019" s="27"/>
      <c r="CY1019" s="27"/>
      <c r="CZ1019" s="68"/>
      <c r="DA1019" s="42"/>
      <c r="DB1019" s="5"/>
      <c r="DC1019"/>
      <c r="DD1019"/>
      <c r="DE1019" s="86"/>
      <c r="DF1019"/>
      <c r="DG1019" s="25"/>
      <c r="DH1019" s="25"/>
      <c r="DI1019" s="35"/>
      <c r="DJ1019" s="25"/>
      <c r="DK1019" s="25"/>
      <c r="DL1019" s="25"/>
      <c r="DM1019" s="25"/>
      <c r="DN1019" s="25"/>
      <c r="DO1019" s="25"/>
      <c r="DP1019" s="25"/>
      <c r="DQ1019" s="25"/>
      <c r="DR1019" s="25"/>
      <c r="DS1019" s="25"/>
      <c r="DT1019" s="25"/>
      <c r="DU1019" s="25"/>
      <c r="DV1019" s="25"/>
      <c r="DW1019" s="36"/>
      <c r="DX1019" s="25"/>
      <c r="DY1019" s="25"/>
      <c r="EC1019" s="25"/>
      <c r="ED1019" s="36"/>
    </row>
    <row r="1020" spans="1:134" s="26" customFormat="1" x14ac:dyDescent="0.2">
      <c r="A1020" s="82"/>
      <c r="B1020" s="28"/>
      <c r="C1020" s="41"/>
      <c r="D1020" s="40"/>
      <c r="E1020" s="41"/>
      <c r="F1020" s="40"/>
      <c r="G1020" s="151"/>
      <c r="H1020" s="151"/>
      <c r="I1020" s="151"/>
      <c r="J1020" s="151"/>
      <c r="K1020" s="151"/>
      <c r="L1020" s="152"/>
      <c r="M1020" s="151"/>
      <c r="N1020" s="151"/>
      <c r="O1020" s="152"/>
      <c r="P1020" s="153"/>
      <c r="Q1020" s="159"/>
      <c r="R1020" s="151"/>
      <c r="S1020" s="151"/>
      <c r="T1020" s="28"/>
      <c r="U1020" s="137"/>
      <c r="V1020" s="40"/>
      <c r="W1020" s="40"/>
      <c r="X1020" s="40"/>
      <c r="Y1020" s="40"/>
      <c r="Z1020" s="40"/>
      <c r="AA1020" s="40"/>
      <c r="AB1020" s="40"/>
      <c r="AC1020" s="40"/>
      <c r="AD1020" s="40"/>
      <c r="AE1020" s="40"/>
      <c r="AF1020" s="40"/>
      <c r="AG1020" s="40"/>
      <c r="AH1020" s="40"/>
      <c r="AI1020" s="40"/>
      <c r="AJ1020" s="40"/>
      <c r="AK1020" s="40"/>
      <c r="AL1020" s="40"/>
      <c r="AM1020" s="40"/>
      <c r="AN1020" s="40"/>
      <c r="AO1020" s="40"/>
      <c r="AP1020" s="40"/>
      <c r="AQ1020" s="40"/>
      <c r="AR1020" s="40"/>
      <c r="AS1020" s="40"/>
      <c r="AT1020" s="40"/>
      <c r="AU1020" s="40"/>
      <c r="AV1020" s="40"/>
      <c r="AW1020" s="40"/>
      <c r="AX1020" s="40"/>
      <c r="AY1020" s="40"/>
      <c r="AZ1020" s="40"/>
      <c r="BA1020" s="28"/>
      <c r="BB1020" s="28"/>
      <c r="BC1020" s="40"/>
      <c r="BD1020" s="40"/>
      <c r="BE1020" s="40"/>
      <c r="BF1020" s="40"/>
      <c r="BG1020" s="40"/>
      <c r="BH1020" s="40"/>
      <c r="BI1020" s="41"/>
      <c r="BJ1020" s="41"/>
      <c r="BK1020" s="41"/>
      <c r="BL1020" s="41"/>
      <c r="BM1020" s="41"/>
      <c r="BN1020" s="41"/>
      <c r="BO1020" s="41"/>
      <c r="BP1020" s="41"/>
      <c r="BQ1020" s="41"/>
      <c r="BR1020" s="40"/>
      <c r="BS1020" s="40"/>
      <c r="BT1020" s="40"/>
      <c r="BU1020" s="41"/>
      <c r="BV1020" s="41"/>
      <c r="BW1020" s="41"/>
      <c r="BX1020" s="41"/>
      <c r="BY1020" s="41"/>
      <c r="BZ1020" s="41"/>
      <c r="CA1020" s="41"/>
      <c r="CB1020" s="41"/>
      <c r="CC1020" s="41"/>
      <c r="CD1020" s="41"/>
      <c r="CE1020" s="41"/>
      <c r="CF1020" s="41"/>
      <c r="CG1020" s="28"/>
      <c r="CH1020" s="28"/>
      <c r="CI1020" s="41"/>
      <c r="CJ1020" s="27"/>
      <c r="CK1020" s="27"/>
      <c r="CL1020" s="27"/>
      <c r="CM1020" s="27"/>
      <c r="CN1020" s="27"/>
      <c r="CO1020" s="27"/>
      <c r="CP1020" s="27"/>
      <c r="CQ1020" s="27"/>
      <c r="CR1020" s="27"/>
      <c r="CS1020" s="27"/>
      <c r="CT1020" s="27"/>
      <c r="CU1020" s="27"/>
      <c r="CV1020" s="27"/>
      <c r="CW1020" s="27"/>
      <c r="CX1020" s="27"/>
      <c r="CY1020" s="27"/>
      <c r="CZ1020" s="68"/>
      <c r="DA1020" s="42"/>
      <c r="DB1020" s="5"/>
      <c r="DC1020"/>
      <c r="DD1020"/>
      <c r="DE1020" s="86"/>
      <c r="DF1020"/>
      <c r="DG1020" s="25"/>
      <c r="DH1020" s="25"/>
      <c r="DI1020" s="35"/>
      <c r="DJ1020" s="25"/>
      <c r="DK1020" s="25"/>
      <c r="DL1020" s="25"/>
      <c r="DM1020" s="25"/>
      <c r="DN1020" s="25"/>
      <c r="DO1020" s="25"/>
      <c r="DP1020" s="25"/>
      <c r="DQ1020" s="25"/>
      <c r="DR1020" s="25"/>
      <c r="DS1020" s="25"/>
      <c r="DT1020" s="25"/>
      <c r="DU1020" s="25"/>
      <c r="DV1020" s="25"/>
      <c r="DW1020" s="36"/>
      <c r="DX1020" s="25"/>
      <c r="DY1020" s="25"/>
      <c r="EC1020" s="25"/>
      <c r="ED1020" s="36"/>
    </row>
    <row r="1021" spans="1:134" s="26" customFormat="1" x14ac:dyDescent="0.2">
      <c r="A1021" s="82"/>
      <c r="B1021" s="28"/>
      <c r="C1021" s="41"/>
      <c r="D1021" s="40"/>
      <c r="E1021" s="41"/>
      <c r="F1021" s="40"/>
      <c r="G1021" s="151"/>
      <c r="H1021" s="151"/>
      <c r="I1021" s="151"/>
      <c r="J1021" s="151"/>
      <c r="K1021" s="151"/>
      <c r="L1021" s="152"/>
      <c r="M1021" s="151"/>
      <c r="N1021" s="151"/>
      <c r="O1021" s="152"/>
      <c r="P1021" s="153"/>
      <c r="Q1021" s="159"/>
      <c r="R1021" s="151"/>
      <c r="S1021" s="151"/>
      <c r="T1021" s="28"/>
      <c r="U1021" s="137"/>
      <c r="V1021" s="40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40"/>
      <c r="AH1021" s="40"/>
      <c r="AI1021" s="40"/>
      <c r="AJ1021" s="40"/>
      <c r="AK1021" s="40"/>
      <c r="AL1021" s="40"/>
      <c r="AM1021" s="40"/>
      <c r="AN1021" s="40"/>
      <c r="AO1021" s="40"/>
      <c r="AP1021" s="40"/>
      <c r="AQ1021" s="40"/>
      <c r="AR1021" s="40"/>
      <c r="AS1021" s="40"/>
      <c r="AT1021" s="40"/>
      <c r="AU1021" s="40"/>
      <c r="AV1021" s="40"/>
      <c r="AW1021" s="40"/>
      <c r="AX1021" s="40"/>
      <c r="AY1021" s="40"/>
      <c r="AZ1021" s="40"/>
      <c r="BA1021" s="28"/>
      <c r="BB1021" s="28"/>
      <c r="BC1021" s="40"/>
      <c r="BD1021" s="40"/>
      <c r="BE1021" s="40"/>
      <c r="BF1021" s="40"/>
      <c r="BG1021" s="40"/>
      <c r="BH1021" s="40"/>
      <c r="BI1021" s="41"/>
      <c r="BJ1021" s="41"/>
      <c r="BK1021" s="41"/>
      <c r="BL1021" s="41"/>
      <c r="BM1021" s="41"/>
      <c r="BN1021" s="41"/>
      <c r="BO1021" s="41"/>
      <c r="BP1021" s="41"/>
      <c r="BQ1021" s="41"/>
      <c r="BR1021" s="40"/>
      <c r="BS1021" s="40"/>
      <c r="BT1021" s="40"/>
      <c r="BU1021" s="41"/>
      <c r="BV1021" s="41"/>
      <c r="BW1021" s="41"/>
      <c r="BX1021" s="41"/>
      <c r="BY1021" s="41"/>
      <c r="BZ1021" s="41"/>
      <c r="CA1021" s="41"/>
      <c r="CB1021" s="41"/>
      <c r="CC1021" s="41"/>
      <c r="CD1021" s="41"/>
      <c r="CE1021" s="41"/>
      <c r="CF1021" s="41"/>
      <c r="CG1021" s="28"/>
      <c r="CH1021" s="28"/>
      <c r="CI1021" s="41"/>
      <c r="CJ1021" s="27"/>
      <c r="CK1021" s="27"/>
      <c r="CL1021" s="27"/>
      <c r="CM1021" s="27"/>
      <c r="CN1021" s="27"/>
      <c r="CO1021" s="27"/>
      <c r="CP1021" s="27"/>
      <c r="CQ1021" s="27"/>
      <c r="CR1021" s="27"/>
      <c r="CS1021" s="27"/>
      <c r="CT1021" s="27"/>
      <c r="CU1021" s="27"/>
      <c r="CV1021" s="27"/>
      <c r="CW1021" s="27"/>
      <c r="CX1021" s="27"/>
      <c r="CY1021" s="27"/>
      <c r="CZ1021" s="68"/>
      <c r="DA1021" s="42"/>
      <c r="DB1021" s="5"/>
      <c r="DC1021"/>
      <c r="DD1021"/>
      <c r="DE1021" s="86"/>
      <c r="DF1021"/>
      <c r="DG1021" s="25"/>
      <c r="DH1021" s="25"/>
      <c r="DI1021" s="35"/>
      <c r="DJ1021" s="25"/>
      <c r="DK1021" s="25"/>
      <c r="DL1021" s="25"/>
      <c r="DM1021" s="25"/>
      <c r="DN1021" s="25"/>
      <c r="DO1021" s="25"/>
      <c r="DP1021" s="25"/>
      <c r="DQ1021" s="25"/>
      <c r="DR1021" s="25"/>
      <c r="DS1021" s="25"/>
      <c r="DT1021" s="25"/>
      <c r="DU1021" s="25"/>
      <c r="DV1021" s="25"/>
      <c r="DW1021" s="36"/>
      <c r="DX1021" s="25"/>
      <c r="DY1021" s="25"/>
      <c r="EC1021" s="25"/>
      <c r="ED1021" s="36"/>
    </row>
    <row r="1022" spans="1:134" s="26" customFormat="1" x14ac:dyDescent="0.2">
      <c r="A1022" s="82"/>
      <c r="B1022" s="28"/>
      <c r="C1022" s="41"/>
      <c r="D1022" s="40"/>
      <c r="E1022" s="41"/>
      <c r="F1022" s="40"/>
      <c r="G1022" s="151"/>
      <c r="H1022" s="151"/>
      <c r="I1022" s="151"/>
      <c r="J1022" s="151"/>
      <c r="K1022" s="151"/>
      <c r="L1022" s="152"/>
      <c r="M1022" s="151"/>
      <c r="N1022" s="151"/>
      <c r="O1022" s="152"/>
      <c r="P1022" s="153"/>
      <c r="Q1022" s="159"/>
      <c r="R1022" s="151"/>
      <c r="S1022" s="151"/>
      <c r="T1022" s="28"/>
      <c r="U1022" s="137"/>
      <c r="V1022" s="40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40"/>
      <c r="AH1022" s="40"/>
      <c r="AI1022" s="40"/>
      <c r="AJ1022" s="40"/>
      <c r="AK1022" s="40"/>
      <c r="AL1022" s="40"/>
      <c r="AM1022" s="40"/>
      <c r="AN1022" s="40"/>
      <c r="AO1022" s="40"/>
      <c r="AP1022" s="40"/>
      <c r="AQ1022" s="40"/>
      <c r="AR1022" s="40"/>
      <c r="AS1022" s="40"/>
      <c r="AT1022" s="40"/>
      <c r="AU1022" s="40"/>
      <c r="AV1022" s="40"/>
      <c r="AW1022" s="40"/>
      <c r="AX1022" s="40"/>
      <c r="AY1022" s="40"/>
      <c r="AZ1022" s="40"/>
      <c r="BA1022" s="28"/>
      <c r="BB1022" s="28"/>
      <c r="BC1022" s="40"/>
      <c r="BD1022" s="40"/>
      <c r="BE1022" s="40"/>
      <c r="BF1022" s="40"/>
      <c r="BG1022" s="40"/>
      <c r="BH1022" s="40"/>
      <c r="BI1022" s="40"/>
      <c r="BJ1022" s="40"/>
      <c r="BK1022" s="40"/>
      <c r="BL1022" s="40"/>
      <c r="BM1022" s="40"/>
      <c r="BN1022" s="40"/>
      <c r="BO1022" s="40"/>
      <c r="BP1022" s="40"/>
      <c r="BQ1022" s="40"/>
      <c r="BR1022" s="40"/>
      <c r="BS1022" s="40"/>
      <c r="BT1022" s="40"/>
      <c r="BU1022" s="40"/>
      <c r="BV1022" s="40"/>
      <c r="BW1022" s="40"/>
      <c r="BX1022" s="40"/>
      <c r="BY1022" s="40"/>
      <c r="BZ1022" s="40"/>
      <c r="CA1022" s="40"/>
      <c r="CB1022" s="40"/>
      <c r="CC1022" s="40"/>
      <c r="CD1022" s="40"/>
      <c r="CE1022" s="40"/>
      <c r="CF1022" s="40"/>
      <c r="CG1022" s="28"/>
      <c r="CH1022" s="28"/>
      <c r="CI1022" s="41"/>
      <c r="CJ1022" s="27"/>
      <c r="CK1022" s="27"/>
      <c r="CL1022" s="27"/>
      <c r="CM1022" s="27"/>
      <c r="CN1022" s="27"/>
      <c r="CO1022" s="27"/>
      <c r="CP1022" s="27"/>
      <c r="CQ1022" s="27"/>
      <c r="CR1022" s="27"/>
      <c r="CS1022" s="27"/>
      <c r="CT1022" s="27"/>
      <c r="CU1022" s="27"/>
      <c r="CV1022" s="27"/>
      <c r="CW1022" s="27"/>
      <c r="CX1022" s="27"/>
      <c r="CY1022" s="27"/>
      <c r="CZ1022" s="68"/>
      <c r="DA1022" s="42"/>
      <c r="DB1022" s="5"/>
      <c r="DC1022"/>
      <c r="DD1022"/>
      <c r="DE1022" s="86"/>
      <c r="DF1022"/>
      <c r="DG1022" s="25"/>
      <c r="DH1022" s="25"/>
      <c r="DI1022" s="35"/>
      <c r="DJ1022" s="25"/>
      <c r="DK1022" s="25"/>
      <c r="DL1022" s="25"/>
      <c r="DM1022" s="25"/>
      <c r="DN1022" s="25"/>
      <c r="DO1022" s="25"/>
      <c r="DP1022" s="25"/>
      <c r="DQ1022" s="25"/>
      <c r="DR1022" s="25"/>
      <c r="DS1022" s="25"/>
      <c r="DT1022" s="25"/>
      <c r="DU1022" s="25"/>
      <c r="DV1022" s="25"/>
      <c r="DW1022" s="36"/>
      <c r="DX1022" s="25"/>
      <c r="DY1022" s="25"/>
      <c r="EC1022" s="25"/>
      <c r="ED1022" s="36"/>
    </row>
    <row r="1023" spans="1:134" s="26" customFormat="1" x14ac:dyDescent="0.2">
      <c r="A1023" s="82"/>
      <c r="B1023" s="28"/>
      <c r="C1023" s="41"/>
      <c r="D1023" s="40"/>
      <c r="E1023" s="41"/>
      <c r="F1023" s="40"/>
      <c r="G1023" s="151"/>
      <c r="H1023" s="151"/>
      <c r="I1023" s="151"/>
      <c r="J1023" s="151"/>
      <c r="K1023" s="151"/>
      <c r="L1023" s="152"/>
      <c r="M1023" s="151"/>
      <c r="N1023" s="151"/>
      <c r="O1023" s="152"/>
      <c r="P1023" s="153"/>
      <c r="Q1023" s="159"/>
      <c r="R1023" s="151"/>
      <c r="S1023" s="151"/>
      <c r="T1023" s="28"/>
      <c r="U1023" s="137"/>
      <c r="V1023" s="40"/>
      <c r="W1023" s="40"/>
      <c r="X1023" s="40"/>
      <c r="Y1023" s="40"/>
      <c r="Z1023" s="40"/>
      <c r="AA1023" s="40"/>
      <c r="AB1023" s="40"/>
      <c r="AC1023" s="40"/>
      <c r="AD1023" s="40"/>
      <c r="AE1023" s="40"/>
      <c r="AF1023" s="40"/>
      <c r="AG1023" s="40"/>
      <c r="AH1023" s="40"/>
      <c r="AI1023" s="40"/>
      <c r="AJ1023" s="40"/>
      <c r="AK1023" s="40"/>
      <c r="AL1023" s="40"/>
      <c r="AM1023" s="40"/>
      <c r="AN1023" s="40"/>
      <c r="AO1023" s="40"/>
      <c r="AP1023" s="40"/>
      <c r="AQ1023" s="40"/>
      <c r="AR1023" s="40"/>
      <c r="AS1023" s="40"/>
      <c r="AT1023" s="40"/>
      <c r="AU1023" s="40"/>
      <c r="AV1023" s="40"/>
      <c r="AW1023" s="40"/>
      <c r="AX1023" s="40"/>
      <c r="AY1023" s="40"/>
      <c r="AZ1023" s="40"/>
      <c r="BA1023" s="28"/>
      <c r="BB1023" s="28"/>
      <c r="BC1023" s="40"/>
      <c r="BD1023" s="40"/>
      <c r="BE1023" s="40"/>
      <c r="BF1023" s="40"/>
      <c r="BG1023" s="40"/>
      <c r="BH1023" s="40"/>
      <c r="BI1023" s="40"/>
      <c r="BJ1023" s="40"/>
      <c r="BK1023" s="40"/>
      <c r="BL1023" s="40"/>
      <c r="BM1023" s="40"/>
      <c r="BN1023" s="40"/>
      <c r="BO1023" s="40"/>
      <c r="BP1023" s="40"/>
      <c r="BQ1023" s="40"/>
      <c r="BR1023" s="40"/>
      <c r="BS1023" s="40"/>
      <c r="BT1023" s="40"/>
      <c r="BU1023" s="40"/>
      <c r="BV1023" s="40"/>
      <c r="BW1023" s="40"/>
      <c r="BX1023" s="40"/>
      <c r="BY1023" s="40"/>
      <c r="BZ1023" s="40"/>
      <c r="CA1023" s="40"/>
      <c r="CB1023" s="40"/>
      <c r="CC1023" s="40"/>
      <c r="CD1023" s="40"/>
      <c r="CE1023" s="40"/>
      <c r="CF1023" s="40"/>
      <c r="CG1023" s="28"/>
      <c r="CH1023" s="28"/>
      <c r="CI1023" s="41"/>
      <c r="CJ1023" s="27"/>
      <c r="CK1023" s="27"/>
      <c r="CL1023" s="27"/>
      <c r="CM1023" s="27"/>
      <c r="CN1023" s="27"/>
      <c r="CO1023" s="27"/>
      <c r="CP1023" s="27"/>
      <c r="CQ1023" s="27"/>
      <c r="CR1023" s="27"/>
      <c r="CS1023" s="27"/>
      <c r="CT1023" s="27"/>
      <c r="CU1023" s="27"/>
      <c r="CV1023" s="27"/>
      <c r="CW1023" s="27"/>
      <c r="CX1023" s="27"/>
      <c r="CY1023" s="27"/>
      <c r="CZ1023" s="68"/>
      <c r="DA1023" s="42"/>
      <c r="DB1023" s="5"/>
      <c r="DC1023"/>
      <c r="DD1023"/>
      <c r="DE1023" s="86"/>
      <c r="DF1023"/>
      <c r="DG1023" s="25"/>
      <c r="DH1023" s="25"/>
      <c r="DI1023" s="35"/>
      <c r="DJ1023" s="25"/>
      <c r="DK1023" s="25"/>
      <c r="DL1023" s="25"/>
      <c r="DM1023" s="25"/>
      <c r="DN1023" s="25"/>
      <c r="DO1023" s="25"/>
      <c r="DP1023" s="25"/>
      <c r="DQ1023" s="25"/>
      <c r="DR1023" s="25"/>
      <c r="DS1023" s="25"/>
      <c r="DT1023" s="25"/>
      <c r="DU1023" s="25"/>
      <c r="DV1023" s="25"/>
      <c r="DW1023" s="36"/>
      <c r="DX1023" s="25"/>
      <c r="DY1023" s="25"/>
      <c r="EC1023" s="25"/>
      <c r="ED1023" s="36"/>
    </row>
    <row r="1024" spans="1:134" s="26" customFormat="1" x14ac:dyDescent="0.2">
      <c r="A1024" s="82"/>
      <c r="B1024" s="28"/>
      <c r="C1024" s="41"/>
      <c r="D1024" s="40"/>
      <c r="E1024" s="41"/>
      <c r="F1024" s="40"/>
      <c r="G1024" s="151"/>
      <c r="H1024" s="151"/>
      <c r="I1024" s="151"/>
      <c r="J1024" s="151"/>
      <c r="K1024" s="151"/>
      <c r="L1024" s="152"/>
      <c r="M1024" s="151"/>
      <c r="N1024" s="151"/>
      <c r="O1024" s="152"/>
      <c r="P1024" s="153"/>
      <c r="Q1024" s="159"/>
      <c r="R1024" s="151"/>
      <c r="S1024" s="151"/>
      <c r="T1024" s="28"/>
      <c r="U1024" s="137"/>
      <c r="V1024" s="40"/>
      <c r="W1024" s="40"/>
      <c r="X1024" s="40"/>
      <c r="Y1024" s="40"/>
      <c r="Z1024" s="40"/>
      <c r="AA1024" s="40"/>
      <c r="AB1024" s="40"/>
      <c r="AC1024" s="40"/>
      <c r="AD1024" s="40"/>
      <c r="AE1024" s="40"/>
      <c r="AF1024" s="40"/>
      <c r="AG1024" s="40"/>
      <c r="AH1024" s="40"/>
      <c r="AI1024" s="40"/>
      <c r="AJ1024" s="40"/>
      <c r="AK1024" s="40"/>
      <c r="AL1024" s="40"/>
      <c r="AM1024" s="40"/>
      <c r="AN1024" s="40"/>
      <c r="AO1024" s="40"/>
      <c r="AP1024" s="40"/>
      <c r="AQ1024" s="40"/>
      <c r="AR1024" s="40"/>
      <c r="AS1024" s="40"/>
      <c r="AT1024" s="40"/>
      <c r="AU1024" s="40"/>
      <c r="AV1024" s="40"/>
      <c r="AW1024" s="40"/>
      <c r="AX1024" s="40"/>
      <c r="AY1024" s="40"/>
      <c r="AZ1024" s="40"/>
      <c r="BA1024" s="28"/>
      <c r="BB1024" s="28"/>
      <c r="BC1024" s="40"/>
      <c r="BD1024" s="40"/>
      <c r="BE1024" s="40"/>
      <c r="BF1024" s="40"/>
      <c r="BG1024" s="40"/>
      <c r="BH1024" s="40"/>
      <c r="BI1024" s="40"/>
      <c r="BJ1024" s="40"/>
      <c r="BK1024" s="40"/>
      <c r="BL1024" s="40"/>
      <c r="BM1024" s="40"/>
      <c r="BN1024" s="40"/>
      <c r="BO1024" s="40"/>
      <c r="BP1024" s="40"/>
      <c r="BQ1024" s="40"/>
      <c r="BR1024" s="40"/>
      <c r="BS1024" s="40"/>
      <c r="BT1024" s="40"/>
      <c r="BU1024" s="40"/>
      <c r="BV1024" s="40"/>
      <c r="BW1024" s="40"/>
      <c r="BX1024" s="40"/>
      <c r="BY1024" s="40"/>
      <c r="BZ1024" s="40"/>
      <c r="CA1024" s="40"/>
      <c r="CB1024" s="40"/>
      <c r="CC1024" s="40"/>
      <c r="CD1024" s="40"/>
      <c r="CE1024" s="40"/>
      <c r="CF1024" s="40"/>
      <c r="CG1024" s="28"/>
      <c r="CH1024" s="28"/>
      <c r="CI1024" s="41"/>
      <c r="CJ1024" s="27"/>
      <c r="CK1024" s="27"/>
      <c r="CL1024" s="27"/>
      <c r="CM1024" s="27"/>
      <c r="CN1024" s="27"/>
      <c r="CO1024" s="27"/>
      <c r="CP1024" s="27"/>
      <c r="CQ1024" s="27"/>
      <c r="CR1024" s="27"/>
      <c r="CS1024" s="27"/>
      <c r="CT1024" s="27"/>
      <c r="CU1024" s="27"/>
      <c r="CV1024" s="27"/>
      <c r="CW1024" s="27"/>
      <c r="CX1024" s="27"/>
      <c r="CY1024" s="27"/>
      <c r="CZ1024" s="68"/>
      <c r="DA1024" s="42"/>
      <c r="DB1024" s="5"/>
      <c r="DC1024"/>
      <c r="DD1024"/>
      <c r="DE1024" s="86"/>
      <c r="DF1024"/>
      <c r="DG1024" s="25"/>
      <c r="DH1024" s="25"/>
      <c r="DI1024" s="35"/>
      <c r="DJ1024" s="25"/>
      <c r="DK1024" s="25"/>
      <c r="DL1024" s="25"/>
      <c r="DM1024" s="25"/>
      <c r="DN1024" s="25"/>
      <c r="DO1024" s="25"/>
      <c r="DP1024" s="25"/>
      <c r="DQ1024" s="25"/>
      <c r="DR1024" s="25"/>
      <c r="DS1024" s="25"/>
      <c r="DT1024" s="25"/>
      <c r="DU1024" s="25"/>
      <c r="DV1024" s="25"/>
      <c r="DW1024" s="36"/>
      <c r="DX1024" s="25"/>
      <c r="DY1024" s="25"/>
      <c r="EC1024" s="25"/>
      <c r="ED1024" s="36"/>
    </row>
    <row r="1025" spans="1:134" s="26" customFormat="1" x14ac:dyDescent="0.2">
      <c r="A1025" s="82"/>
      <c r="B1025" s="28"/>
      <c r="C1025" s="41"/>
      <c r="D1025" s="40"/>
      <c r="E1025" s="41"/>
      <c r="F1025" s="40"/>
      <c r="G1025" s="151"/>
      <c r="H1025" s="151"/>
      <c r="I1025" s="151"/>
      <c r="J1025" s="151"/>
      <c r="K1025" s="151"/>
      <c r="L1025" s="152"/>
      <c r="M1025" s="151"/>
      <c r="N1025" s="151"/>
      <c r="O1025" s="152"/>
      <c r="P1025" s="153"/>
      <c r="Q1025" s="159"/>
      <c r="R1025" s="151"/>
      <c r="S1025" s="151"/>
      <c r="T1025" s="28"/>
      <c r="U1025" s="137"/>
      <c r="V1025" s="40"/>
      <c r="W1025" s="40"/>
      <c r="X1025" s="40"/>
      <c r="Y1025" s="40"/>
      <c r="Z1025" s="40"/>
      <c r="AA1025" s="40"/>
      <c r="AB1025" s="40"/>
      <c r="AC1025" s="40"/>
      <c r="AD1025" s="40"/>
      <c r="AE1025" s="40"/>
      <c r="AF1025" s="40"/>
      <c r="AG1025" s="40"/>
      <c r="AH1025" s="40"/>
      <c r="AI1025" s="40"/>
      <c r="AJ1025" s="40"/>
      <c r="AK1025" s="40"/>
      <c r="AL1025" s="40"/>
      <c r="AM1025" s="40"/>
      <c r="AN1025" s="40"/>
      <c r="AO1025" s="40"/>
      <c r="AP1025" s="40"/>
      <c r="AQ1025" s="40"/>
      <c r="AR1025" s="40"/>
      <c r="AS1025" s="40"/>
      <c r="AT1025" s="40"/>
      <c r="AU1025" s="40"/>
      <c r="AV1025" s="40"/>
      <c r="AW1025" s="40"/>
      <c r="AX1025" s="40"/>
      <c r="AY1025" s="40"/>
      <c r="AZ1025" s="40"/>
      <c r="BA1025" s="28"/>
      <c r="BB1025" s="28"/>
      <c r="BC1025" s="40"/>
      <c r="BD1025" s="40"/>
      <c r="BE1025" s="40"/>
      <c r="BF1025" s="40"/>
      <c r="BG1025" s="40"/>
      <c r="BH1025" s="40"/>
      <c r="BI1025" s="40"/>
      <c r="BJ1025" s="40"/>
      <c r="BK1025" s="40"/>
      <c r="BL1025" s="40"/>
      <c r="BM1025" s="40"/>
      <c r="BN1025" s="40"/>
      <c r="BO1025" s="40"/>
      <c r="BP1025" s="40"/>
      <c r="BQ1025" s="40"/>
      <c r="BR1025" s="40"/>
      <c r="BS1025" s="40"/>
      <c r="BT1025" s="40"/>
      <c r="BU1025" s="40"/>
      <c r="BV1025" s="40"/>
      <c r="BW1025" s="40"/>
      <c r="BX1025" s="40"/>
      <c r="BY1025" s="40"/>
      <c r="BZ1025" s="40"/>
      <c r="CA1025" s="40"/>
      <c r="CB1025" s="40"/>
      <c r="CC1025" s="40"/>
      <c r="CD1025" s="40"/>
      <c r="CE1025" s="40"/>
      <c r="CF1025" s="40"/>
      <c r="CG1025" s="28"/>
      <c r="CH1025" s="28"/>
      <c r="CI1025" s="41"/>
      <c r="CJ1025" s="27"/>
      <c r="CK1025" s="27"/>
      <c r="CL1025" s="27"/>
      <c r="CM1025" s="27"/>
      <c r="CN1025" s="27"/>
      <c r="CO1025" s="27"/>
      <c r="CP1025" s="27"/>
      <c r="CQ1025" s="27"/>
      <c r="CR1025" s="27"/>
      <c r="CS1025" s="27"/>
      <c r="CT1025" s="27"/>
      <c r="CU1025" s="27"/>
      <c r="CV1025" s="27"/>
      <c r="CW1025" s="27"/>
      <c r="CX1025" s="27"/>
      <c r="CY1025" s="27"/>
      <c r="CZ1025" s="68"/>
      <c r="DA1025" s="42"/>
      <c r="DB1025" s="5"/>
      <c r="DC1025"/>
      <c r="DD1025"/>
      <c r="DE1025" s="86"/>
      <c r="DF1025"/>
      <c r="DG1025" s="25"/>
      <c r="DH1025" s="25"/>
      <c r="DI1025" s="35"/>
      <c r="DJ1025" s="25"/>
      <c r="DK1025" s="25"/>
      <c r="DL1025" s="25"/>
      <c r="DM1025" s="25"/>
      <c r="DN1025" s="25"/>
      <c r="DO1025" s="25"/>
      <c r="DP1025" s="25"/>
      <c r="DQ1025" s="25"/>
      <c r="DR1025" s="25"/>
      <c r="DS1025" s="25"/>
      <c r="DT1025" s="25"/>
      <c r="DU1025" s="25"/>
      <c r="DV1025" s="25"/>
      <c r="DW1025" s="36"/>
      <c r="DX1025" s="25"/>
      <c r="DY1025" s="25"/>
      <c r="EC1025" s="25"/>
      <c r="ED1025" s="36"/>
    </row>
    <row r="1026" spans="1:134" s="26" customFormat="1" x14ac:dyDescent="0.2">
      <c r="A1026" s="82"/>
      <c r="B1026" s="28"/>
      <c r="C1026" s="41"/>
      <c r="D1026" s="40"/>
      <c r="E1026" s="41"/>
      <c r="F1026" s="40"/>
      <c r="G1026" s="151"/>
      <c r="H1026" s="151"/>
      <c r="I1026" s="151"/>
      <c r="J1026" s="151"/>
      <c r="K1026" s="151"/>
      <c r="L1026" s="152"/>
      <c r="M1026" s="151"/>
      <c r="N1026" s="151"/>
      <c r="O1026" s="152"/>
      <c r="P1026" s="153"/>
      <c r="Q1026" s="159"/>
      <c r="R1026" s="151"/>
      <c r="S1026" s="151"/>
      <c r="T1026" s="28"/>
      <c r="U1026" s="137"/>
      <c r="V1026" s="40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40"/>
      <c r="AH1026" s="40"/>
      <c r="AI1026" s="40"/>
      <c r="AJ1026" s="40"/>
      <c r="AK1026" s="40"/>
      <c r="AL1026" s="40"/>
      <c r="AM1026" s="40"/>
      <c r="AN1026" s="40"/>
      <c r="AO1026" s="40"/>
      <c r="AP1026" s="40"/>
      <c r="AQ1026" s="40"/>
      <c r="AR1026" s="40"/>
      <c r="AS1026" s="40"/>
      <c r="AT1026" s="40"/>
      <c r="AU1026" s="40"/>
      <c r="AV1026" s="40"/>
      <c r="AW1026" s="40"/>
      <c r="AX1026" s="40"/>
      <c r="AY1026" s="40"/>
      <c r="AZ1026" s="40"/>
      <c r="BA1026" s="28"/>
      <c r="BB1026" s="28"/>
      <c r="BC1026" s="40"/>
      <c r="BD1026" s="40"/>
      <c r="BE1026" s="40"/>
      <c r="BF1026" s="40"/>
      <c r="BG1026" s="40"/>
      <c r="BH1026" s="40"/>
      <c r="BI1026" s="40"/>
      <c r="BJ1026" s="40"/>
      <c r="BK1026" s="40"/>
      <c r="BL1026" s="40"/>
      <c r="BM1026" s="40"/>
      <c r="BN1026" s="40"/>
      <c r="BO1026" s="40"/>
      <c r="BP1026" s="40"/>
      <c r="BQ1026" s="40"/>
      <c r="BR1026" s="40"/>
      <c r="BS1026" s="40"/>
      <c r="BT1026" s="40"/>
      <c r="BU1026" s="40"/>
      <c r="BV1026" s="40"/>
      <c r="BW1026" s="40"/>
      <c r="BX1026" s="40"/>
      <c r="BY1026" s="40"/>
      <c r="BZ1026" s="40"/>
      <c r="CA1026" s="40"/>
      <c r="CB1026" s="40"/>
      <c r="CC1026" s="40"/>
      <c r="CD1026" s="40"/>
      <c r="CE1026" s="40"/>
      <c r="CF1026" s="40"/>
      <c r="CG1026" s="28"/>
      <c r="CH1026" s="28"/>
      <c r="CI1026" s="41"/>
      <c r="CJ1026" s="27"/>
      <c r="CK1026" s="27"/>
      <c r="CL1026" s="27"/>
      <c r="CM1026" s="27"/>
      <c r="CN1026" s="27"/>
      <c r="CO1026" s="27"/>
      <c r="CP1026" s="27"/>
      <c r="CQ1026" s="27"/>
      <c r="CR1026" s="27"/>
      <c r="CS1026" s="27"/>
      <c r="CT1026" s="27"/>
      <c r="CU1026" s="27"/>
      <c r="CV1026" s="27"/>
      <c r="CW1026" s="27"/>
      <c r="CX1026" s="27"/>
      <c r="CY1026" s="27"/>
      <c r="CZ1026" s="68"/>
      <c r="DA1026" s="42"/>
      <c r="DB1026" s="5"/>
      <c r="DC1026"/>
      <c r="DD1026"/>
      <c r="DE1026" s="86"/>
      <c r="DF1026"/>
      <c r="DG1026" s="25"/>
      <c r="DH1026" s="25"/>
      <c r="DI1026" s="35"/>
      <c r="DJ1026" s="25"/>
      <c r="DK1026" s="25"/>
      <c r="DL1026" s="25"/>
      <c r="DM1026" s="25"/>
      <c r="DN1026" s="25"/>
      <c r="DO1026" s="25"/>
      <c r="DP1026" s="25"/>
      <c r="DQ1026" s="25"/>
      <c r="DR1026" s="25"/>
      <c r="DS1026" s="25"/>
      <c r="DT1026" s="25"/>
      <c r="DU1026" s="25"/>
      <c r="DV1026" s="25"/>
      <c r="DW1026" s="36"/>
      <c r="DX1026" s="25"/>
      <c r="DY1026" s="25"/>
      <c r="EC1026" s="25"/>
      <c r="ED1026" s="36"/>
    </row>
    <row r="1027" spans="1:134" s="26" customFormat="1" x14ac:dyDescent="0.2">
      <c r="A1027" s="82"/>
      <c r="B1027" s="28"/>
      <c r="C1027" s="41"/>
      <c r="D1027" s="40"/>
      <c r="E1027" s="41"/>
      <c r="F1027" s="40"/>
      <c r="G1027" s="151"/>
      <c r="H1027" s="151"/>
      <c r="I1027" s="151"/>
      <c r="J1027" s="151"/>
      <c r="K1027" s="151"/>
      <c r="L1027" s="152"/>
      <c r="M1027" s="151"/>
      <c r="N1027" s="151"/>
      <c r="O1027" s="152"/>
      <c r="P1027" s="153"/>
      <c r="Q1027" s="159"/>
      <c r="R1027" s="151"/>
      <c r="S1027" s="151"/>
      <c r="T1027" s="28"/>
      <c r="U1027" s="137"/>
      <c r="V1027" s="40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40"/>
      <c r="AH1027" s="40"/>
      <c r="AI1027" s="40"/>
      <c r="AJ1027" s="40"/>
      <c r="AK1027" s="40"/>
      <c r="AL1027" s="40"/>
      <c r="AM1027" s="40"/>
      <c r="AN1027" s="40"/>
      <c r="AO1027" s="40"/>
      <c r="AP1027" s="40"/>
      <c r="AQ1027" s="40"/>
      <c r="AR1027" s="40"/>
      <c r="AS1027" s="40"/>
      <c r="AT1027" s="40"/>
      <c r="AU1027" s="40"/>
      <c r="AV1027" s="40"/>
      <c r="AW1027" s="40"/>
      <c r="AX1027" s="40"/>
      <c r="AY1027" s="40"/>
      <c r="AZ1027" s="40"/>
      <c r="BA1027" s="28"/>
      <c r="BB1027" s="28"/>
      <c r="BC1027" s="40"/>
      <c r="BD1027" s="40"/>
      <c r="BE1027" s="40"/>
      <c r="BF1027" s="40"/>
      <c r="BG1027" s="40"/>
      <c r="BH1027" s="40"/>
      <c r="BI1027" s="40"/>
      <c r="BJ1027" s="40"/>
      <c r="BK1027" s="40"/>
      <c r="BL1027" s="40"/>
      <c r="BM1027" s="40"/>
      <c r="BN1027" s="40"/>
      <c r="BO1027" s="40"/>
      <c r="BP1027" s="40"/>
      <c r="BQ1027" s="40"/>
      <c r="BR1027" s="40"/>
      <c r="BS1027" s="40"/>
      <c r="BT1027" s="40"/>
      <c r="BU1027" s="40"/>
      <c r="BV1027" s="40"/>
      <c r="BW1027" s="40"/>
      <c r="BX1027" s="40"/>
      <c r="BY1027" s="40"/>
      <c r="BZ1027" s="40"/>
      <c r="CA1027" s="40"/>
      <c r="CB1027" s="40"/>
      <c r="CC1027" s="40"/>
      <c r="CD1027" s="40"/>
      <c r="CE1027" s="40"/>
      <c r="CF1027" s="40"/>
      <c r="CG1027" s="28"/>
      <c r="CH1027" s="28"/>
      <c r="CI1027" s="41"/>
      <c r="CJ1027" s="27"/>
      <c r="CK1027" s="27"/>
      <c r="CL1027" s="27"/>
      <c r="CM1027" s="27"/>
      <c r="CN1027" s="27"/>
      <c r="CO1027" s="27"/>
      <c r="CP1027" s="27"/>
      <c r="CQ1027" s="27"/>
      <c r="CR1027" s="27"/>
      <c r="CS1027" s="27"/>
      <c r="CT1027" s="27"/>
      <c r="CU1027" s="27"/>
      <c r="CV1027" s="27"/>
      <c r="CW1027" s="27"/>
      <c r="CX1027" s="27"/>
      <c r="CY1027" s="27"/>
      <c r="CZ1027" s="68"/>
      <c r="DA1027" s="42"/>
      <c r="DB1027" s="5"/>
      <c r="DC1027"/>
      <c r="DD1027"/>
      <c r="DE1027" s="86"/>
      <c r="DF1027"/>
      <c r="DG1027" s="25"/>
      <c r="DH1027" s="25"/>
      <c r="DI1027" s="35"/>
      <c r="DJ1027" s="25"/>
      <c r="DK1027" s="25"/>
      <c r="DL1027" s="25"/>
      <c r="DM1027" s="25"/>
      <c r="DN1027" s="25"/>
      <c r="DO1027" s="25"/>
      <c r="DP1027" s="25"/>
      <c r="DQ1027" s="25"/>
      <c r="DR1027" s="25"/>
      <c r="DS1027" s="25"/>
      <c r="DT1027" s="25"/>
      <c r="DU1027" s="25"/>
      <c r="DV1027" s="25"/>
      <c r="DW1027" s="36"/>
      <c r="DX1027" s="25"/>
      <c r="DY1027" s="25"/>
      <c r="EC1027" s="25"/>
      <c r="ED1027" s="36"/>
    </row>
    <row r="1028" spans="1:134" s="26" customFormat="1" x14ac:dyDescent="0.2">
      <c r="A1028" s="82"/>
      <c r="B1028" s="28"/>
      <c r="C1028" s="41"/>
      <c r="D1028" s="40"/>
      <c r="E1028" s="41"/>
      <c r="F1028" s="40"/>
      <c r="G1028" s="151"/>
      <c r="H1028" s="151"/>
      <c r="I1028" s="151"/>
      <c r="J1028" s="151"/>
      <c r="K1028" s="151"/>
      <c r="L1028" s="152"/>
      <c r="M1028" s="151"/>
      <c r="N1028" s="151"/>
      <c r="O1028" s="152"/>
      <c r="P1028" s="153"/>
      <c r="Q1028" s="159"/>
      <c r="R1028" s="151"/>
      <c r="S1028" s="151"/>
      <c r="T1028" s="28"/>
      <c r="U1028" s="137"/>
      <c r="V1028" s="40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40"/>
      <c r="AH1028" s="40"/>
      <c r="AI1028" s="40"/>
      <c r="AJ1028" s="40"/>
      <c r="AK1028" s="40"/>
      <c r="AL1028" s="40"/>
      <c r="AM1028" s="40"/>
      <c r="AN1028" s="40"/>
      <c r="AO1028" s="40"/>
      <c r="AP1028" s="40"/>
      <c r="AQ1028" s="40"/>
      <c r="AR1028" s="40"/>
      <c r="AS1028" s="40"/>
      <c r="AT1028" s="40"/>
      <c r="AU1028" s="40"/>
      <c r="AV1028" s="40"/>
      <c r="AW1028" s="40"/>
      <c r="AX1028" s="40"/>
      <c r="AY1028" s="40"/>
      <c r="AZ1028" s="40"/>
      <c r="BA1028" s="28"/>
      <c r="BB1028" s="28"/>
      <c r="BC1028" s="40"/>
      <c r="BD1028" s="40"/>
      <c r="BE1028" s="40"/>
      <c r="BF1028" s="40"/>
      <c r="BG1028" s="40"/>
      <c r="BH1028" s="40"/>
      <c r="BI1028" s="40"/>
      <c r="BJ1028" s="40"/>
      <c r="BK1028" s="40"/>
      <c r="BL1028" s="40"/>
      <c r="BM1028" s="40"/>
      <c r="BN1028" s="40"/>
      <c r="BO1028" s="40"/>
      <c r="BP1028" s="40"/>
      <c r="BQ1028" s="40"/>
      <c r="BR1028" s="40"/>
      <c r="BS1028" s="40"/>
      <c r="BT1028" s="40"/>
      <c r="BU1028" s="40"/>
      <c r="BV1028" s="40"/>
      <c r="BW1028" s="40"/>
      <c r="BX1028" s="40"/>
      <c r="BY1028" s="40"/>
      <c r="BZ1028" s="40"/>
      <c r="CA1028" s="40"/>
      <c r="CB1028" s="40"/>
      <c r="CC1028" s="40"/>
      <c r="CD1028" s="40"/>
      <c r="CE1028" s="40"/>
      <c r="CF1028" s="40"/>
      <c r="CG1028" s="28"/>
      <c r="CH1028" s="28"/>
      <c r="CI1028" s="41"/>
      <c r="CJ1028" s="27"/>
      <c r="CK1028" s="27"/>
      <c r="CL1028" s="27"/>
      <c r="CM1028" s="27"/>
      <c r="CN1028" s="27"/>
      <c r="CO1028" s="27"/>
      <c r="CP1028" s="27"/>
      <c r="CQ1028" s="27"/>
      <c r="CR1028" s="27"/>
      <c r="CS1028" s="27"/>
      <c r="CT1028" s="27"/>
      <c r="CU1028" s="27"/>
      <c r="CV1028" s="27"/>
      <c r="CW1028" s="27"/>
      <c r="CX1028" s="27"/>
      <c r="CY1028" s="27"/>
      <c r="CZ1028" s="68"/>
      <c r="DA1028" s="42"/>
      <c r="DB1028" s="5"/>
      <c r="DC1028"/>
      <c r="DD1028"/>
      <c r="DE1028" s="86"/>
      <c r="DF1028"/>
      <c r="DG1028" s="25"/>
      <c r="DH1028" s="25"/>
      <c r="DI1028" s="35"/>
      <c r="DJ1028" s="25"/>
      <c r="DK1028" s="25"/>
      <c r="DL1028" s="25"/>
      <c r="DM1028" s="25"/>
      <c r="DN1028" s="25"/>
      <c r="DO1028" s="25"/>
      <c r="DP1028" s="25"/>
      <c r="DQ1028" s="25"/>
      <c r="DR1028" s="25"/>
      <c r="DS1028" s="25"/>
      <c r="DT1028" s="25"/>
      <c r="DU1028" s="25"/>
      <c r="DV1028" s="25"/>
      <c r="DW1028" s="36"/>
      <c r="DX1028" s="25"/>
      <c r="DY1028" s="25"/>
      <c r="EC1028" s="25"/>
      <c r="ED1028" s="36"/>
    </row>
    <row r="1029" spans="1:134" s="26" customFormat="1" x14ac:dyDescent="0.2">
      <c r="A1029" s="82"/>
      <c r="B1029" s="28"/>
      <c r="C1029" s="41"/>
      <c r="D1029" s="40"/>
      <c r="E1029" s="41"/>
      <c r="F1029" s="40"/>
      <c r="G1029" s="151"/>
      <c r="H1029" s="151"/>
      <c r="I1029" s="151"/>
      <c r="J1029" s="151"/>
      <c r="K1029" s="151"/>
      <c r="L1029" s="152"/>
      <c r="M1029" s="151"/>
      <c r="N1029" s="151"/>
      <c r="O1029" s="152"/>
      <c r="P1029" s="153"/>
      <c r="Q1029" s="159"/>
      <c r="R1029" s="151"/>
      <c r="S1029" s="151"/>
      <c r="T1029" s="28"/>
      <c r="U1029" s="137"/>
      <c r="V1029" s="40"/>
      <c r="W1029" s="40"/>
      <c r="X1029" s="40"/>
      <c r="Y1029" s="40"/>
      <c r="Z1029" s="40"/>
      <c r="AA1029" s="40"/>
      <c r="AB1029" s="40"/>
      <c r="AC1029" s="40"/>
      <c r="AD1029" s="40"/>
      <c r="AE1029" s="40"/>
      <c r="AF1029" s="40"/>
      <c r="AG1029" s="40"/>
      <c r="AH1029" s="40"/>
      <c r="AI1029" s="40"/>
      <c r="AJ1029" s="40"/>
      <c r="AK1029" s="40"/>
      <c r="AL1029" s="40"/>
      <c r="AM1029" s="40"/>
      <c r="AN1029" s="40"/>
      <c r="AO1029" s="40"/>
      <c r="AP1029" s="40"/>
      <c r="AQ1029" s="40"/>
      <c r="AR1029" s="40"/>
      <c r="AS1029" s="40"/>
      <c r="AT1029" s="40"/>
      <c r="AU1029" s="40"/>
      <c r="AV1029" s="40"/>
      <c r="AW1029" s="40"/>
      <c r="AX1029" s="40"/>
      <c r="AY1029" s="40"/>
      <c r="AZ1029" s="40"/>
      <c r="BA1029" s="28"/>
      <c r="BB1029" s="28"/>
      <c r="BC1029" s="40"/>
      <c r="BD1029" s="40"/>
      <c r="BE1029" s="40"/>
      <c r="BF1029" s="40"/>
      <c r="BG1029" s="40"/>
      <c r="BH1029" s="40"/>
      <c r="BI1029" s="40"/>
      <c r="BJ1029" s="40"/>
      <c r="BK1029" s="40"/>
      <c r="BL1029" s="40"/>
      <c r="BM1029" s="40"/>
      <c r="BN1029" s="40"/>
      <c r="BO1029" s="40"/>
      <c r="BP1029" s="40"/>
      <c r="BQ1029" s="40"/>
      <c r="BR1029" s="40"/>
      <c r="BS1029" s="40"/>
      <c r="BT1029" s="40"/>
      <c r="BU1029" s="40"/>
      <c r="BV1029" s="40"/>
      <c r="BW1029" s="40"/>
      <c r="BX1029" s="40"/>
      <c r="BY1029" s="40"/>
      <c r="BZ1029" s="40"/>
      <c r="CA1029" s="40"/>
      <c r="CB1029" s="40"/>
      <c r="CC1029" s="40"/>
      <c r="CD1029" s="40"/>
      <c r="CE1029" s="40"/>
      <c r="CF1029" s="40"/>
      <c r="CG1029" s="28"/>
      <c r="CH1029" s="28"/>
      <c r="CI1029" s="41"/>
      <c r="CJ1029" s="27"/>
      <c r="CK1029" s="27"/>
      <c r="CL1029" s="27"/>
      <c r="CM1029" s="27"/>
      <c r="CN1029" s="27"/>
      <c r="CO1029" s="27"/>
      <c r="CP1029" s="27"/>
      <c r="CQ1029" s="27"/>
      <c r="CR1029" s="27"/>
      <c r="CS1029" s="27"/>
      <c r="CT1029" s="27"/>
      <c r="CU1029" s="27"/>
      <c r="CV1029" s="27"/>
      <c r="CW1029" s="27"/>
      <c r="CX1029" s="27"/>
      <c r="CY1029" s="27"/>
      <c r="CZ1029" s="68"/>
      <c r="DA1029" s="42"/>
      <c r="DB1029" s="5"/>
      <c r="DC1029"/>
      <c r="DD1029"/>
      <c r="DE1029" s="86"/>
      <c r="DF1029"/>
      <c r="DG1029" s="25"/>
      <c r="DH1029" s="25"/>
      <c r="DI1029" s="35"/>
      <c r="DJ1029" s="25"/>
      <c r="DK1029" s="25"/>
      <c r="DL1029" s="25"/>
      <c r="DM1029" s="25"/>
      <c r="DN1029" s="25"/>
      <c r="DO1029" s="25"/>
      <c r="DP1029" s="25"/>
      <c r="DQ1029" s="25"/>
      <c r="DR1029" s="25"/>
      <c r="DS1029" s="25"/>
      <c r="DT1029" s="25"/>
      <c r="DU1029" s="25"/>
      <c r="DV1029" s="25"/>
      <c r="DW1029" s="36"/>
      <c r="DX1029" s="25"/>
      <c r="DY1029" s="25"/>
      <c r="EC1029" s="25"/>
      <c r="ED1029" s="36"/>
    </row>
    <row r="1030" spans="1:134" s="26" customFormat="1" x14ac:dyDescent="0.2">
      <c r="A1030" s="82"/>
      <c r="B1030" s="28"/>
      <c r="C1030" s="41"/>
      <c r="D1030" s="40"/>
      <c r="E1030" s="41"/>
      <c r="F1030" s="40"/>
      <c r="G1030" s="151"/>
      <c r="H1030" s="151"/>
      <c r="I1030" s="151"/>
      <c r="J1030" s="151"/>
      <c r="K1030" s="151"/>
      <c r="L1030" s="152"/>
      <c r="M1030" s="151"/>
      <c r="N1030" s="151"/>
      <c r="O1030" s="152"/>
      <c r="P1030" s="153"/>
      <c r="Q1030" s="159"/>
      <c r="R1030" s="151"/>
      <c r="S1030" s="151"/>
      <c r="T1030" s="28"/>
      <c r="U1030" s="137"/>
      <c r="V1030" s="40"/>
      <c r="W1030" s="40"/>
      <c r="X1030" s="40"/>
      <c r="Y1030" s="40"/>
      <c r="Z1030" s="40"/>
      <c r="AA1030" s="40"/>
      <c r="AB1030" s="40"/>
      <c r="AC1030" s="40"/>
      <c r="AD1030" s="40"/>
      <c r="AE1030" s="40"/>
      <c r="AF1030" s="40"/>
      <c r="AG1030" s="40"/>
      <c r="AH1030" s="40"/>
      <c r="AI1030" s="40"/>
      <c r="AJ1030" s="40"/>
      <c r="AK1030" s="40"/>
      <c r="AL1030" s="40"/>
      <c r="AM1030" s="40"/>
      <c r="AN1030" s="40"/>
      <c r="AO1030" s="40"/>
      <c r="AP1030" s="40"/>
      <c r="AQ1030" s="40"/>
      <c r="AR1030" s="40"/>
      <c r="AS1030" s="40"/>
      <c r="AT1030" s="40"/>
      <c r="AU1030" s="40"/>
      <c r="AV1030" s="40"/>
      <c r="AW1030" s="40"/>
      <c r="AX1030" s="40"/>
      <c r="AY1030" s="40"/>
      <c r="AZ1030" s="40"/>
      <c r="BA1030" s="28"/>
      <c r="BB1030" s="28"/>
      <c r="BC1030" s="40"/>
      <c r="BD1030" s="40"/>
      <c r="BE1030" s="40"/>
      <c r="BF1030" s="40"/>
      <c r="BG1030" s="40"/>
      <c r="BH1030" s="40"/>
      <c r="BI1030" s="40"/>
      <c r="BJ1030" s="40"/>
      <c r="BK1030" s="40"/>
      <c r="BL1030" s="40"/>
      <c r="BM1030" s="40"/>
      <c r="BN1030" s="40"/>
      <c r="BO1030" s="40"/>
      <c r="BP1030" s="40"/>
      <c r="BQ1030" s="40"/>
      <c r="BR1030" s="40"/>
      <c r="BS1030" s="40"/>
      <c r="BT1030" s="40"/>
      <c r="BU1030" s="40"/>
      <c r="BV1030" s="40"/>
      <c r="BW1030" s="40"/>
      <c r="BX1030" s="40"/>
      <c r="BY1030" s="40"/>
      <c r="BZ1030" s="40"/>
      <c r="CA1030" s="40"/>
      <c r="CB1030" s="40"/>
      <c r="CC1030" s="40"/>
      <c r="CD1030" s="40"/>
      <c r="CE1030" s="40"/>
      <c r="CF1030" s="40"/>
      <c r="CG1030" s="28"/>
      <c r="CH1030" s="28"/>
      <c r="CI1030" s="41"/>
      <c r="CJ1030" s="27"/>
      <c r="CK1030" s="27"/>
      <c r="CL1030" s="27"/>
      <c r="CM1030" s="27"/>
      <c r="CN1030" s="27"/>
      <c r="CO1030" s="27"/>
      <c r="CP1030" s="27"/>
      <c r="CQ1030" s="27"/>
      <c r="CR1030" s="27"/>
      <c r="CS1030" s="27"/>
      <c r="CT1030" s="27"/>
      <c r="CU1030" s="27"/>
      <c r="CV1030" s="27"/>
      <c r="CW1030" s="27"/>
      <c r="CX1030" s="27"/>
      <c r="CY1030" s="27"/>
      <c r="CZ1030" s="68"/>
      <c r="DA1030" s="42"/>
      <c r="DB1030" s="5"/>
      <c r="DC1030"/>
      <c r="DD1030"/>
      <c r="DE1030" s="86"/>
      <c r="DF1030"/>
      <c r="DG1030" s="25"/>
      <c r="DH1030" s="25"/>
      <c r="DI1030" s="35"/>
      <c r="DJ1030" s="25"/>
      <c r="DK1030" s="25"/>
      <c r="DL1030" s="25"/>
      <c r="DM1030" s="25"/>
      <c r="DN1030" s="25"/>
      <c r="DO1030" s="25"/>
      <c r="DP1030" s="25"/>
      <c r="DQ1030" s="25"/>
      <c r="DR1030" s="25"/>
      <c r="DS1030" s="25"/>
      <c r="DT1030" s="25"/>
      <c r="DU1030" s="25"/>
      <c r="DV1030" s="25"/>
      <c r="DW1030" s="36"/>
      <c r="DX1030" s="25"/>
      <c r="DY1030" s="25"/>
      <c r="EC1030" s="25"/>
      <c r="ED1030" s="36"/>
    </row>
    <row r="1031" spans="1:134" s="26" customFormat="1" x14ac:dyDescent="0.2">
      <c r="A1031" s="82"/>
      <c r="B1031" s="28"/>
      <c r="C1031" s="41"/>
      <c r="D1031" s="40"/>
      <c r="E1031" s="41"/>
      <c r="F1031" s="40"/>
      <c r="G1031" s="151"/>
      <c r="H1031" s="151"/>
      <c r="I1031" s="151"/>
      <c r="J1031" s="151"/>
      <c r="K1031" s="151"/>
      <c r="L1031" s="152"/>
      <c r="M1031" s="151"/>
      <c r="N1031" s="151"/>
      <c r="O1031" s="152"/>
      <c r="P1031" s="153"/>
      <c r="Q1031" s="159"/>
      <c r="R1031" s="151"/>
      <c r="S1031" s="151"/>
      <c r="T1031" s="28"/>
      <c r="U1031" s="137"/>
      <c r="V1031" s="40"/>
      <c r="W1031" s="40"/>
      <c r="X1031" s="40"/>
      <c r="Y1031" s="40"/>
      <c r="Z1031" s="40"/>
      <c r="AA1031" s="40"/>
      <c r="AB1031" s="40"/>
      <c r="AC1031" s="40"/>
      <c r="AD1031" s="40"/>
      <c r="AE1031" s="40"/>
      <c r="AF1031" s="40"/>
      <c r="AG1031" s="40"/>
      <c r="AH1031" s="40"/>
      <c r="AI1031" s="40"/>
      <c r="AJ1031" s="40"/>
      <c r="AK1031" s="40"/>
      <c r="AL1031" s="40"/>
      <c r="AM1031" s="40"/>
      <c r="AN1031" s="40"/>
      <c r="AO1031" s="40"/>
      <c r="AP1031" s="40"/>
      <c r="AQ1031" s="40"/>
      <c r="AR1031" s="40"/>
      <c r="AS1031" s="40"/>
      <c r="AT1031" s="40"/>
      <c r="AU1031" s="40"/>
      <c r="AV1031" s="40"/>
      <c r="AW1031" s="40"/>
      <c r="AX1031" s="40"/>
      <c r="AY1031" s="40"/>
      <c r="AZ1031" s="40"/>
      <c r="BA1031" s="28"/>
      <c r="BB1031" s="28"/>
      <c r="BC1031" s="40"/>
      <c r="BD1031" s="40"/>
      <c r="BE1031" s="40"/>
      <c r="BF1031" s="40"/>
      <c r="BG1031" s="40"/>
      <c r="BH1031" s="40"/>
      <c r="BI1031" s="40"/>
      <c r="BJ1031" s="40"/>
      <c r="BK1031" s="40"/>
      <c r="BL1031" s="40"/>
      <c r="BM1031" s="40"/>
      <c r="BN1031" s="40"/>
      <c r="BO1031" s="40"/>
      <c r="BP1031" s="40"/>
      <c r="BQ1031" s="40"/>
      <c r="BR1031" s="40"/>
      <c r="BS1031" s="40"/>
      <c r="BT1031" s="40"/>
      <c r="BU1031" s="40"/>
      <c r="BV1031" s="40"/>
      <c r="BW1031" s="40"/>
      <c r="BX1031" s="40"/>
      <c r="BY1031" s="40"/>
      <c r="BZ1031" s="40"/>
      <c r="CA1031" s="40"/>
      <c r="CB1031" s="40"/>
      <c r="CC1031" s="40"/>
      <c r="CD1031" s="40"/>
      <c r="CE1031" s="40"/>
      <c r="CF1031" s="40"/>
      <c r="CG1031" s="28"/>
      <c r="CH1031" s="28"/>
      <c r="CI1031" s="41"/>
      <c r="CJ1031" s="27"/>
      <c r="CK1031" s="27"/>
      <c r="CL1031" s="27"/>
      <c r="CM1031" s="27"/>
      <c r="CN1031" s="27"/>
      <c r="CO1031" s="27"/>
      <c r="CP1031" s="27"/>
      <c r="CQ1031" s="27"/>
      <c r="CR1031" s="27"/>
      <c r="CS1031" s="27"/>
      <c r="CT1031" s="27"/>
      <c r="CU1031" s="27"/>
      <c r="CV1031" s="27"/>
      <c r="CW1031" s="27"/>
      <c r="CX1031" s="27"/>
      <c r="CY1031" s="27"/>
      <c r="CZ1031" s="68"/>
      <c r="DA1031" s="42"/>
      <c r="DB1031" s="5"/>
      <c r="DC1031"/>
      <c r="DD1031"/>
      <c r="DE1031" s="86"/>
      <c r="DF1031"/>
      <c r="DG1031" s="25"/>
      <c r="DH1031" s="25"/>
      <c r="DI1031" s="35"/>
      <c r="DJ1031" s="25"/>
      <c r="DK1031" s="25"/>
      <c r="DL1031" s="25"/>
      <c r="DM1031" s="25"/>
      <c r="DN1031" s="25"/>
      <c r="DO1031" s="25"/>
      <c r="DP1031" s="25"/>
      <c r="DQ1031" s="25"/>
      <c r="DR1031" s="25"/>
      <c r="DS1031" s="25"/>
      <c r="DT1031" s="25"/>
      <c r="DU1031" s="25"/>
      <c r="DV1031" s="25"/>
      <c r="DW1031" s="36"/>
      <c r="DX1031" s="25"/>
      <c r="DY1031" s="25"/>
      <c r="EC1031" s="25"/>
      <c r="ED1031" s="36"/>
    </row>
    <row r="1032" spans="1:134" s="26" customFormat="1" x14ac:dyDescent="0.2">
      <c r="A1032" s="82"/>
      <c r="B1032" s="28"/>
      <c r="C1032" s="41"/>
      <c r="D1032" s="40"/>
      <c r="E1032" s="41"/>
      <c r="F1032" s="40"/>
      <c r="G1032" s="151"/>
      <c r="H1032" s="151"/>
      <c r="I1032" s="151"/>
      <c r="J1032" s="151"/>
      <c r="K1032" s="151"/>
      <c r="L1032" s="152"/>
      <c r="M1032" s="151"/>
      <c r="N1032" s="151"/>
      <c r="O1032" s="152"/>
      <c r="P1032" s="153"/>
      <c r="Q1032" s="159"/>
      <c r="R1032" s="151"/>
      <c r="S1032" s="151"/>
      <c r="T1032" s="28"/>
      <c r="U1032" s="137"/>
      <c r="V1032" s="40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40"/>
      <c r="AH1032" s="40"/>
      <c r="AI1032" s="40"/>
      <c r="AJ1032" s="40"/>
      <c r="AK1032" s="40"/>
      <c r="AL1032" s="40"/>
      <c r="AM1032" s="40"/>
      <c r="AN1032" s="40"/>
      <c r="AO1032" s="40"/>
      <c r="AP1032" s="40"/>
      <c r="AQ1032" s="40"/>
      <c r="AR1032" s="40"/>
      <c r="AS1032" s="40"/>
      <c r="AT1032" s="40"/>
      <c r="AU1032" s="40"/>
      <c r="AV1032" s="40"/>
      <c r="AW1032" s="40"/>
      <c r="AX1032" s="40"/>
      <c r="AY1032" s="40"/>
      <c r="AZ1032" s="40"/>
      <c r="BA1032" s="28"/>
      <c r="BB1032" s="28"/>
      <c r="BC1032" s="40"/>
      <c r="BD1032" s="40"/>
      <c r="BE1032" s="40"/>
      <c r="BF1032" s="40"/>
      <c r="BG1032" s="40"/>
      <c r="BH1032" s="40"/>
      <c r="BI1032" s="40"/>
      <c r="BJ1032" s="40"/>
      <c r="BK1032" s="40"/>
      <c r="BL1032" s="40"/>
      <c r="BM1032" s="40"/>
      <c r="BN1032" s="40"/>
      <c r="BO1032" s="40"/>
      <c r="BP1032" s="40"/>
      <c r="BQ1032" s="40"/>
      <c r="BR1032" s="40"/>
      <c r="BS1032" s="40"/>
      <c r="BT1032" s="40"/>
      <c r="BU1032" s="40"/>
      <c r="BV1032" s="40"/>
      <c r="BW1032" s="40"/>
      <c r="BX1032" s="40"/>
      <c r="BY1032" s="40"/>
      <c r="BZ1032" s="40"/>
      <c r="CA1032" s="40"/>
      <c r="CB1032" s="40"/>
      <c r="CC1032" s="40"/>
      <c r="CD1032" s="40"/>
      <c r="CE1032" s="40"/>
      <c r="CF1032" s="40"/>
      <c r="CG1032" s="28"/>
      <c r="CH1032" s="28"/>
      <c r="CI1032" s="41"/>
      <c r="CJ1032" s="27"/>
      <c r="CK1032" s="27"/>
      <c r="CL1032" s="27"/>
      <c r="CM1032" s="27"/>
      <c r="CN1032" s="27"/>
      <c r="CO1032" s="27"/>
      <c r="CP1032" s="27"/>
      <c r="CQ1032" s="27"/>
      <c r="CR1032" s="27"/>
      <c r="CS1032" s="27"/>
      <c r="CT1032" s="27"/>
      <c r="CU1032" s="27"/>
      <c r="CV1032" s="27"/>
      <c r="CW1032" s="27"/>
      <c r="CX1032" s="27"/>
      <c r="CY1032" s="27"/>
      <c r="CZ1032" s="68"/>
      <c r="DA1032" s="42"/>
      <c r="DB1032" s="5"/>
      <c r="DC1032"/>
      <c r="DD1032"/>
      <c r="DE1032" s="86"/>
      <c r="DF1032"/>
      <c r="DG1032" s="25"/>
      <c r="DH1032" s="25"/>
      <c r="DI1032" s="35"/>
      <c r="DJ1032" s="25"/>
      <c r="DK1032" s="25"/>
      <c r="DL1032" s="25"/>
      <c r="DM1032" s="25"/>
      <c r="DN1032" s="25"/>
      <c r="DO1032" s="25"/>
      <c r="DP1032" s="25"/>
      <c r="DQ1032" s="25"/>
      <c r="DR1032" s="25"/>
      <c r="DS1032" s="25"/>
      <c r="DT1032" s="25"/>
      <c r="DU1032" s="25"/>
      <c r="DV1032" s="25"/>
      <c r="DW1032" s="36"/>
      <c r="DX1032" s="25"/>
      <c r="DY1032" s="25"/>
      <c r="EC1032" s="25"/>
      <c r="ED1032" s="36"/>
    </row>
    <row r="1033" spans="1:134" s="26" customFormat="1" x14ac:dyDescent="0.2">
      <c r="A1033" s="82"/>
      <c r="B1033" s="28"/>
      <c r="C1033" s="41"/>
      <c r="D1033" s="40"/>
      <c r="E1033" s="41"/>
      <c r="F1033" s="40"/>
      <c r="G1033" s="151"/>
      <c r="H1033" s="151"/>
      <c r="I1033" s="151"/>
      <c r="J1033" s="151"/>
      <c r="K1033" s="151"/>
      <c r="L1033" s="152"/>
      <c r="M1033" s="151"/>
      <c r="N1033" s="151"/>
      <c r="O1033" s="152"/>
      <c r="P1033" s="153"/>
      <c r="Q1033" s="159"/>
      <c r="R1033" s="151"/>
      <c r="S1033" s="151"/>
      <c r="T1033" s="28"/>
      <c r="U1033" s="137"/>
      <c r="V1033" s="40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40"/>
      <c r="AH1033" s="40"/>
      <c r="AI1033" s="40"/>
      <c r="AJ1033" s="40"/>
      <c r="AK1033" s="40"/>
      <c r="AL1033" s="40"/>
      <c r="AM1033" s="40"/>
      <c r="AN1033" s="40"/>
      <c r="AO1033" s="40"/>
      <c r="AP1033" s="40"/>
      <c r="AQ1033" s="40"/>
      <c r="AR1033" s="40"/>
      <c r="AS1033" s="40"/>
      <c r="AT1033" s="40"/>
      <c r="AU1033" s="40"/>
      <c r="AV1033" s="40"/>
      <c r="AW1033" s="40"/>
      <c r="AX1033" s="40"/>
      <c r="AY1033" s="40"/>
      <c r="AZ1033" s="40"/>
      <c r="BA1033" s="28"/>
      <c r="BB1033" s="28"/>
      <c r="BC1033" s="40"/>
      <c r="BD1033" s="40"/>
      <c r="BE1033" s="40"/>
      <c r="BF1033" s="40"/>
      <c r="BG1033" s="40"/>
      <c r="BH1033" s="40"/>
      <c r="BI1033" s="41"/>
      <c r="BJ1033" s="41"/>
      <c r="BK1033" s="41"/>
      <c r="BL1033" s="41"/>
      <c r="BM1033" s="41"/>
      <c r="BN1033" s="41"/>
      <c r="BO1033" s="41"/>
      <c r="BP1033" s="41"/>
      <c r="BQ1033" s="41"/>
      <c r="BR1033" s="40"/>
      <c r="BS1033" s="40"/>
      <c r="BT1033" s="40"/>
      <c r="BU1033" s="41"/>
      <c r="BV1033" s="41"/>
      <c r="BW1033" s="41"/>
      <c r="BX1033" s="41"/>
      <c r="BY1033" s="41"/>
      <c r="BZ1033" s="41"/>
      <c r="CA1033" s="41"/>
      <c r="CB1033" s="41"/>
      <c r="CC1033" s="41"/>
      <c r="CD1033" s="41"/>
      <c r="CE1033" s="41"/>
      <c r="CF1033" s="41"/>
      <c r="CG1033" s="28"/>
      <c r="CH1033" s="28"/>
      <c r="CI1033" s="41"/>
      <c r="CJ1033" s="27"/>
      <c r="CK1033" s="27"/>
      <c r="CL1033" s="27"/>
      <c r="CM1033" s="27"/>
      <c r="CN1033" s="27"/>
      <c r="CO1033" s="27"/>
      <c r="CP1033" s="27"/>
      <c r="CQ1033" s="27"/>
      <c r="CR1033" s="27"/>
      <c r="CS1033" s="27"/>
      <c r="CT1033" s="27"/>
      <c r="CU1033" s="27"/>
      <c r="CV1033" s="27"/>
      <c r="CW1033" s="27"/>
      <c r="CX1033" s="27"/>
      <c r="CY1033" s="27"/>
      <c r="CZ1033" s="68"/>
      <c r="DA1033" s="42"/>
      <c r="DB1033" s="5"/>
      <c r="DC1033"/>
      <c r="DD1033"/>
      <c r="DE1033" s="86"/>
      <c r="DF1033"/>
      <c r="DG1033" s="25"/>
      <c r="DH1033" s="25"/>
      <c r="DI1033" s="35"/>
      <c r="DJ1033" s="25"/>
      <c r="DK1033" s="25"/>
      <c r="DL1033" s="25"/>
      <c r="DM1033" s="25"/>
      <c r="DN1033" s="25"/>
      <c r="DO1033" s="25"/>
      <c r="DP1033" s="25"/>
      <c r="DQ1033" s="25"/>
      <c r="DR1033" s="25"/>
      <c r="DS1033" s="25"/>
      <c r="DT1033" s="25"/>
      <c r="DU1033" s="25"/>
      <c r="DV1033" s="25"/>
      <c r="DW1033" s="36"/>
      <c r="DX1033" s="25"/>
      <c r="DY1033" s="25"/>
      <c r="EC1033" s="25"/>
      <c r="ED1033" s="36"/>
    </row>
    <row r="1034" spans="1:134" s="26" customFormat="1" x14ac:dyDescent="0.2">
      <c r="A1034" s="82"/>
      <c r="B1034" s="28"/>
      <c r="C1034" s="41"/>
      <c r="D1034" s="40"/>
      <c r="E1034" s="41"/>
      <c r="F1034" s="40"/>
      <c r="G1034" s="151"/>
      <c r="H1034" s="151"/>
      <c r="I1034" s="151"/>
      <c r="J1034" s="151"/>
      <c r="K1034" s="151"/>
      <c r="L1034" s="152"/>
      <c r="M1034" s="151"/>
      <c r="N1034" s="151"/>
      <c r="O1034" s="152"/>
      <c r="P1034" s="153"/>
      <c r="Q1034" s="159"/>
      <c r="R1034" s="151"/>
      <c r="S1034" s="151"/>
      <c r="T1034" s="28"/>
      <c r="U1034" s="137"/>
      <c r="V1034" s="40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40"/>
      <c r="AH1034" s="40"/>
      <c r="AI1034" s="40"/>
      <c r="AJ1034" s="40"/>
      <c r="AK1034" s="40"/>
      <c r="AL1034" s="40"/>
      <c r="AM1034" s="40"/>
      <c r="AN1034" s="40"/>
      <c r="AO1034" s="40"/>
      <c r="AP1034" s="40"/>
      <c r="AQ1034" s="40"/>
      <c r="AR1034" s="40"/>
      <c r="AS1034" s="40"/>
      <c r="AT1034" s="40"/>
      <c r="AU1034" s="40"/>
      <c r="AV1034" s="40"/>
      <c r="AW1034" s="40"/>
      <c r="AX1034" s="40"/>
      <c r="AY1034" s="40"/>
      <c r="AZ1034" s="40"/>
      <c r="BA1034" s="28"/>
      <c r="BB1034" s="28"/>
      <c r="BC1034" s="40"/>
      <c r="BD1034" s="40"/>
      <c r="BE1034" s="40"/>
      <c r="BF1034" s="40"/>
      <c r="BG1034" s="40"/>
      <c r="BH1034" s="40"/>
      <c r="BI1034" s="41"/>
      <c r="BJ1034" s="41"/>
      <c r="BK1034" s="41"/>
      <c r="BL1034" s="41"/>
      <c r="BM1034" s="41"/>
      <c r="BN1034" s="41"/>
      <c r="BO1034" s="41"/>
      <c r="BP1034" s="41"/>
      <c r="BQ1034" s="41"/>
      <c r="BR1034" s="40"/>
      <c r="BS1034" s="40"/>
      <c r="BT1034" s="40"/>
      <c r="BU1034" s="41"/>
      <c r="BV1034" s="41"/>
      <c r="BW1034" s="41"/>
      <c r="BX1034" s="41"/>
      <c r="BY1034" s="41"/>
      <c r="BZ1034" s="41"/>
      <c r="CA1034" s="41"/>
      <c r="CB1034" s="41"/>
      <c r="CC1034" s="41"/>
      <c r="CD1034" s="41"/>
      <c r="CE1034" s="41"/>
      <c r="CF1034" s="41"/>
      <c r="CG1034" s="28"/>
      <c r="CH1034" s="28"/>
      <c r="CI1034" s="41"/>
      <c r="CJ1034" s="27"/>
      <c r="CK1034" s="27"/>
      <c r="CL1034" s="27"/>
      <c r="CM1034" s="27"/>
      <c r="CN1034" s="27"/>
      <c r="CO1034" s="27"/>
      <c r="CP1034" s="27"/>
      <c r="CQ1034" s="27"/>
      <c r="CR1034" s="27"/>
      <c r="CS1034" s="27"/>
      <c r="CT1034" s="27"/>
      <c r="CU1034" s="27"/>
      <c r="CV1034" s="27"/>
      <c r="CW1034" s="27"/>
      <c r="CX1034" s="27"/>
      <c r="CY1034" s="27"/>
      <c r="CZ1034" s="68"/>
      <c r="DA1034" s="42"/>
      <c r="DB1034" s="5"/>
      <c r="DC1034"/>
      <c r="DD1034"/>
      <c r="DE1034" s="86"/>
      <c r="DF1034"/>
      <c r="DG1034" s="25"/>
      <c r="DH1034" s="25"/>
      <c r="DI1034" s="35"/>
      <c r="DJ1034" s="25"/>
      <c r="DK1034" s="25"/>
      <c r="DL1034" s="25"/>
      <c r="DM1034" s="25"/>
      <c r="DN1034" s="25"/>
      <c r="DO1034" s="25"/>
      <c r="DP1034" s="25"/>
      <c r="DQ1034" s="25"/>
      <c r="DR1034" s="25"/>
      <c r="DS1034" s="25"/>
      <c r="DT1034" s="25"/>
      <c r="DU1034" s="25"/>
      <c r="DV1034" s="25"/>
      <c r="DW1034" s="36"/>
      <c r="DX1034" s="25"/>
      <c r="DY1034" s="25"/>
      <c r="EC1034" s="25"/>
      <c r="ED1034" s="36"/>
    </row>
    <row r="1035" spans="1:134" s="26" customFormat="1" x14ac:dyDescent="0.2">
      <c r="A1035" s="82"/>
      <c r="B1035" s="28"/>
      <c r="C1035" s="41"/>
      <c r="D1035" s="40"/>
      <c r="E1035" s="41"/>
      <c r="F1035" s="40"/>
      <c r="G1035" s="151"/>
      <c r="H1035" s="151"/>
      <c r="I1035" s="151"/>
      <c r="J1035" s="151"/>
      <c r="K1035" s="151"/>
      <c r="L1035" s="152"/>
      <c r="M1035" s="151"/>
      <c r="N1035" s="151"/>
      <c r="O1035" s="152"/>
      <c r="P1035" s="153"/>
      <c r="Q1035" s="159"/>
      <c r="R1035" s="151"/>
      <c r="S1035" s="151"/>
      <c r="T1035" s="28"/>
      <c r="U1035" s="137"/>
      <c r="V1035" s="40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40"/>
      <c r="AH1035" s="40"/>
      <c r="AI1035" s="40"/>
      <c r="AJ1035" s="40"/>
      <c r="AK1035" s="40"/>
      <c r="AL1035" s="40"/>
      <c r="AM1035" s="40"/>
      <c r="AN1035" s="40"/>
      <c r="AO1035" s="40"/>
      <c r="AP1035" s="40"/>
      <c r="AQ1035" s="40"/>
      <c r="AR1035" s="40"/>
      <c r="AS1035" s="40"/>
      <c r="AT1035" s="40"/>
      <c r="AU1035" s="40"/>
      <c r="AV1035" s="40"/>
      <c r="AW1035" s="40"/>
      <c r="AX1035" s="40"/>
      <c r="AY1035" s="40"/>
      <c r="AZ1035" s="40"/>
      <c r="BA1035" s="28"/>
      <c r="BB1035" s="28"/>
      <c r="BC1035" s="40"/>
      <c r="BD1035" s="40"/>
      <c r="BE1035" s="40"/>
      <c r="BF1035" s="40"/>
      <c r="BG1035" s="40"/>
      <c r="BH1035" s="40"/>
      <c r="BI1035" s="41"/>
      <c r="BJ1035" s="41"/>
      <c r="BK1035" s="41"/>
      <c r="BL1035" s="41"/>
      <c r="BM1035" s="41"/>
      <c r="BN1035" s="41"/>
      <c r="BO1035" s="41"/>
      <c r="BP1035" s="41"/>
      <c r="BQ1035" s="41"/>
      <c r="BR1035" s="40"/>
      <c r="BS1035" s="40"/>
      <c r="BT1035" s="40"/>
      <c r="BU1035" s="41"/>
      <c r="BV1035" s="41"/>
      <c r="BW1035" s="41"/>
      <c r="BX1035" s="41"/>
      <c r="BY1035" s="41"/>
      <c r="BZ1035" s="41"/>
      <c r="CA1035" s="41"/>
      <c r="CB1035" s="41"/>
      <c r="CC1035" s="41"/>
      <c r="CD1035" s="41"/>
      <c r="CE1035" s="41"/>
      <c r="CF1035" s="41"/>
      <c r="CG1035" s="28"/>
      <c r="CH1035" s="28"/>
      <c r="CI1035" s="41"/>
      <c r="CJ1035" s="27"/>
      <c r="CK1035" s="27"/>
      <c r="CL1035" s="27"/>
      <c r="CM1035" s="27"/>
      <c r="CN1035" s="27"/>
      <c r="CO1035" s="27"/>
      <c r="CP1035" s="27"/>
      <c r="CQ1035" s="27"/>
      <c r="CR1035" s="27"/>
      <c r="CS1035" s="27"/>
      <c r="CT1035" s="27"/>
      <c r="CU1035" s="27"/>
      <c r="CV1035" s="27"/>
      <c r="CW1035" s="27"/>
      <c r="CX1035" s="27"/>
      <c r="CY1035" s="27"/>
      <c r="CZ1035" s="68"/>
      <c r="DA1035" s="42"/>
      <c r="DB1035" s="5"/>
      <c r="DC1035"/>
      <c r="DD1035"/>
      <c r="DE1035" s="86"/>
      <c r="DF1035"/>
      <c r="DG1035" s="25"/>
      <c r="DH1035" s="25"/>
      <c r="DI1035" s="35"/>
      <c r="DJ1035" s="25"/>
      <c r="DK1035" s="25"/>
      <c r="DL1035" s="25"/>
      <c r="DM1035" s="25"/>
      <c r="DN1035" s="25"/>
      <c r="DO1035" s="25"/>
      <c r="DP1035" s="25"/>
      <c r="DQ1035" s="25"/>
      <c r="DR1035" s="25"/>
      <c r="DS1035" s="25"/>
      <c r="DT1035" s="25"/>
      <c r="DU1035" s="25"/>
      <c r="DV1035" s="25"/>
      <c r="DW1035" s="36"/>
      <c r="DX1035" s="25"/>
      <c r="DY1035" s="25"/>
      <c r="EC1035" s="25"/>
      <c r="ED1035" s="36"/>
    </row>
    <row r="1036" spans="1:134" s="26" customFormat="1" x14ac:dyDescent="0.2">
      <c r="A1036" s="82"/>
      <c r="B1036" s="28"/>
      <c r="C1036" s="41"/>
      <c r="D1036" s="40"/>
      <c r="E1036" s="41"/>
      <c r="F1036" s="40"/>
      <c r="G1036" s="151"/>
      <c r="H1036" s="151"/>
      <c r="I1036" s="151"/>
      <c r="J1036" s="151"/>
      <c r="K1036" s="151"/>
      <c r="L1036" s="152"/>
      <c r="M1036" s="151"/>
      <c r="N1036" s="151"/>
      <c r="O1036" s="152"/>
      <c r="P1036" s="153"/>
      <c r="Q1036" s="159"/>
      <c r="R1036" s="151"/>
      <c r="S1036" s="151"/>
      <c r="T1036" s="28"/>
      <c r="U1036" s="137"/>
      <c r="V1036" s="40"/>
      <c r="W1036" s="40"/>
      <c r="X1036" s="40"/>
      <c r="Y1036" s="40"/>
      <c r="Z1036" s="40"/>
      <c r="AA1036" s="40"/>
      <c r="AB1036" s="40"/>
      <c r="AC1036" s="40"/>
      <c r="AD1036" s="40"/>
      <c r="AE1036" s="40"/>
      <c r="AF1036" s="40"/>
      <c r="AG1036" s="40"/>
      <c r="AH1036" s="40"/>
      <c r="AI1036" s="40"/>
      <c r="AJ1036" s="40"/>
      <c r="AK1036" s="40"/>
      <c r="AL1036" s="40"/>
      <c r="AM1036" s="40"/>
      <c r="AN1036" s="40"/>
      <c r="AO1036" s="40"/>
      <c r="AP1036" s="40"/>
      <c r="AQ1036" s="40"/>
      <c r="AR1036" s="40"/>
      <c r="AS1036" s="40"/>
      <c r="AT1036" s="40"/>
      <c r="AU1036" s="40"/>
      <c r="AV1036" s="40"/>
      <c r="AW1036" s="40"/>
      <c r="AX1036" s="40"/>
      <c r="AY1036" s="40"/>
      <c r="AZ1036" s="40"/>
      <c r="BA1036" s="28"/>
      <c r="BB1036" s="28"/>
      <c r="BC1036" s="40"/>
      <c r="BD1036" s="40"/>
      <c r="BE1036" s="40"/>
      <c r="BF1036" s="40"/>
      <c r="BG1036" s="40"/>
      <c r="BH1036" s="40"/>
      <c r="BI1036" s="41"/>
      <c r="BJ1036" s="41"/>
      <c r="BK1036" s="41"/>
      <c r="BL1036" s="41"/>
      <c r="BM1036" s="41"/>
      <c r="BN1036" s="41"/>
      <c r="BO1036" s="41"/>
      <c r="BP1036" s="41"/>
      <c r="BQ1036" s="41"/>
      <c r="BR1036" s="40"/>
      <c r="BS1036" s="40"/>
      <c r="BT1036" s="40"/>
      <c r="BU1036" s="41"/>
      <c r="BV1036" s="41"/>
      <c r="BW1036" s="41"/>
      <c r="BX1036" s="41"/>
      <c r="BY1036" s="41"/>
      <c r="BZ1036" s="41"/>
      <c r="CA1036" s="41"/>
      <c r="CB1036" s="41"/>
      <c r="CC1036" s="41"/>
      <c r="CD1036" s="41"/>
      <c r="CE1036" s="41"/>
      <c r="CF1036" s="41"/>
      <c r="CG1036" s="28"/>
      <c r="CH1036" s="28"/>
      <c r="CI1036" s="41"/>
      <c r="CJ1036" s="27"/>
      <c r="CK1036" s="27"/>
      <c r="CL1036" s="27"/>
      <c r="CM1036" s="27"/>
      <c r="CN1036" s="27"/>
      <c r="CO1036" s="27"/>
      <c r="CP1036" s="27"/>
      <c r="CQ1036" s="27"/>
      <c r="CR1036" s="27"/>
      <c r="CS1036" s="27"/>
      <c r="CT1036" s="27"/>
      <c r="CU1036" s="27"/>
      <c r="CV1036" s="27"/>
      <c r="CW1036" s="27"/>
      <c r="CX1036" s="27"/>
      <c r="CY1036" s="27"/>
      <c r="CZ1036" s="68"/>
      <c r="DA1036" s="42"/>
      <c r="DB1036" s="5"/>
      <c r="DC1036"/>
      <c r="DD1036"/>
      <c r="DE1036" s="86"/>
      <c r="DF1036"/>
      <c r="DG1036" s="25"/>
      <c r="DH1036" s="25"/>
      <c r="DI1036" s="35"/>
      <c r="DJ1036" s="25"/>
      <c r="DK1036" s="25"/>
      <c r="DL1036" s="25"/>
      <c r="DM1036" s="25"/>
      <c r="DN1036" s="25"/>
      <c r="DO1036" s="25"/>
      <c r="DP1036" s="25"/>
      <c r="DQ1036" s="25"/>
      <c r="DR1036" s="25"/>
      <c r="DS1036" s="25"/>
      <c r="DT1036" s="25"/>
      <c r="DU1036" s="25"/>
      <c r="DV1036" s="25"/>
      <c r="DW1036" s="36"/>
      <c r="DX1036" s="25"/>
      <c r="DY1036" s="25"/>
      <c r="EC1036" s="25"/>
      <c r="ED1036" s="36"/>
    </row>
    <row r="1037" spans="1:134" s="26" customFormat="1" x14ac:dyDescent="0.2">
      <c r="A1037" s="82"/>
      <c r="B1037" s="28"/>
      <c r="C1037" s="41"/>
      <c r="D1037" s="40"/>
      <c r="E1037" s="41"/>
      <c r="F1037" s="40"/>
      <c r="G1037" s="151"/>
      <c r="H1037" s="151"/>
      <c r="I1037" s="151"/>
      <c r="J1037" s="151"/>
      <c r="K1037" s="151"/>
      <c r="L1037" s="152"/>
      <c r="M1037" s="151"/>
      <c r="N1037" s="151"/>
      <c r="O1037" s="152"/>
      <c r="P1037" s="153"/>
      <c r="Q1037" s="159"/>
      <c r="R1037" s="151"/>
      <c r="S1037" s="151"/>
      <c r="T1037" s="28"/>
      <c r="U1037" s="137"/>
      <c r="V1037" s="40"/>
      <c r="W1037" s="40"/>
      <c r="X1037" s="40"/>
      <c r="Y1037" s="40"/>
      <c r="Z1037" s="40"/>
      <c r="AA1037" s="40"/>
      <c r="AB1037" s="40"/>
      <c r="AC1037" s="40"/>
      <c r="AD1037" s="40"/>
      <c r="AE1037" s="40"/>
      <c r="AF1037" s="40"/>
      <c r="AG1037" s="40"/>
      <c r="AH1037" s="40"/>
      <c r="AI1037" s="40"/>
      <c r="AJ1037" s="40"/>
      <c r="AK1037" s="40"/>
      <c r="AL1037" s="40"/>
      <c r="AM1037" s="40"/>
      <c r="AN1037" s="40"/>
      <c r="AO1037" s="40"/>
      <c r="AP1037" s="40"/>
      <c r="AQ1037" s="40"/>
      <c r="AR1037" s="40"/>
      <c r="AS1037" s="40"/>
      <c r="AT1037" s="40"/>
      <c r="AU1037" s="40"/>
      <c r="AV1037" s="40"/>
      <c r="AW1037" s="40"/>
      <c r="AX1037" s="40"/>
      <c r="AY1037" s="40"/>
      <c r="AZ1037" s="40"/>
      <c r="BA1037" s="28"/>
      <c r="BB1037" s="28"/>
      <c r="BC1037" s="40"/>
      <c r="BD1037" s="40"/>
      <c r="BE1037" s="40"/>
      <c r="BF1037" s="40"/>
      <c r="BG1037" s="40"/>
      <c r="BH1037" s="40"/>
      <c r="BI1037" s="41"/>
      <c r="BJ1037" s="41"/>
      <c r="BK1037" s="41"/>
      <c r="BL1037" s="41"/>
      <c r="BM1037" s="41"/>
      <c r="BN1037" s="41"/>
      <c r="BO1037" s="41"/>
      <c r="BP1037" s="41"/>
      <c r="BQ1037" s="41"/>
      <c r="BR1037" s="40"/>
      <c r="BS1037" s="40"/>
      <c r="BT1037" s="40"/>
      <c r="BU1037" s="41"/>
      <c r="BV1037" s="41"/>
      <c r="BW1037" s="41"/>
      <c r="BX1037" s="41"/>
      <c r="BY1037" s="41"/>
      <c r="BZ1037" s="41"/>
      <c r="CA1037" s="41"/>
      <c r="CB1037" s="41"/>
      <c r="CC1037" s="41"/>
      <c r="CD1037" s="41"/>
      <c r="CE1037" s="41"/>
      <c r="CF1037" s="41"/>
      <c r="CG1037" s="28"/>
      <c r="CH1037" s="28"/>
      <c r="CI1037" s="41"/>
      <c r="CJ1037" s="27"/>
      <c r="CK1037" s="27"/>
      <c r="CL1037" s="27"/>
      <c r="CM1037" s="27"/>
      <c r="CN1037" s="27"/>
      <c r="CO1037" s="27"/>
      <c r="CP1037" s="27"/>
      <c r="CQ1037" s="27"/>
      <c r="CR1037" s="27"/>
      <c r="CS1037" s="27"/>
      <c r="CT1037" s="27"/>
      <c r="CU1037" s="27"/>
      <c r="CV1037" s="27"/>
      <c r="CW1037" s="27"/>
      <c r="CX1037" s="27"/>
      <c r="CY1037" s="27"/>
      <c r="CZ1037" s="68"/>
      <c r="DA1037" s="42"/>
      <c r="DB1037" s="5"/>
      <c r="DC1037"/>
      <c r="DD1037"/>
      <c r="DE1037" s="86"/>
      <c r="DF1037"/>
      <c r="DG1037" s="25"/>
      <c r="DH1037" s="25"/>
      <c r="DI1037" s="35"/>
      <c r="DJ1037" s="25"/>
      <c r="DK1037" s="25"/>
      <c r="DL1037" s="25"/>
      <c r="DM1037" s="25"/>
      <c r="DN1037" s="25"/>
      <c r="DO1037" s="25"/>
      <c r="DP1037" s="25"/>
      <c r="DQ1037" s="25"/>
      <c r="DR1037" s="25"/>
      <c r="DS1037" s="25"/>
      <c r="DT1037" s="25"/>
      <c r="DU1037" s="25"/>
      <c r="DV1037" s="25"/>
      <c r="DW1037" s="36"/>
      <c r="DX1037" s="25"/>
      <c r="DY1037" s="25"/>
      <c r="EC1037" s="25"/>
      <c r="ED1037" s="36"/>
    </row>
    <row r="1038" spans="1:134" s="26" customFormat="1" x14ac:dyDescent="0.2">
      <c r="A1038" s="82"/>
      <c r="B1038" s="28"/>
      <c r="C1038" s="41"/>
      <c r="D1038" s="40"/>
      <c r="E1038" s="41"/>
      <c r="F1038" s="40"/>
      <c r="G1038" s="151"/>
      <c r="H1038" s="151"/>
      <c r="I1038" s="151"/>
      <c r="J1038" s="151"/>
      <c r="K1038" s="151"/>
      <c r="L1038" s="152"/>
      <c r="M1038" s="151"/>
      <c r="N1038" s="151"/>
      <c r="O1038" s="152"/>
      <c r="P1038" s="153"/>
      <c r="Q1038" s="159"/>
      <c r="R1038" s="151"/>
      <c r="S1038" s="151"/>
      <c r="T1038" s="28"/>
      <c r="U1038" s="137"/>
      <c r="V1038" s="40"/>
      <c r="W1038" s="40"/>
      <c r="X1038" s="40"/>
      <c r="Y1038" s="40"/>
      <c r="Z1038" s="40"/>
      <c r="AA1038" s="40"/>
      <c r="AB1038" s="40"/>
      <c r="AC1038" s="40"/>
      <c r="AD1038" s="40"/>
      <c r="AE1038" s="40"/>
      <c r="AF1038" s="40"/>
      <c r="AG1038" s="40"/>
      <c r="AH1038" s="40"/>
      <c r="AI1038" s="40"/>
      <c r="AJ1038" s="40"/>
      <c r="AK1038" s="40"/>
      <c r="AL1038" s="40"/>
      <c r="AM1038" s="40"/>
      <c r="AN1038" s="40"/>
      <c r="AO1038" s="40"/>
      <c r="AP1038" s="40"/>
      <c r="AQ1038" s="40"/>
      <c r="AR1038" s="40"/>
      <c r="AS1038" s="40"/>
      <c r="AT1038" s="40"/>
      <c r="AU1038" s="40"/>
      <c r="AV1038" s="40"/>
      <c r="AW1038" s="40"/>
      <c r="AX1038" s="40"/>
      <c r="AY1038" s="40"/>
      <c r="AZ1038" s="40"/>
      <c r="BA1038" s="28"/>
      <c r="BB1038" s="28"/>
      <c r="BC1038" s="40"/>
      <c r="BD1038" s="40"/>
      <c r="BE1038" s="40"/>
      <c r="BF1038" s="40"/>
      <c r="BG1038" s="40"/>
      <c r="BH1038" s="40"/>
      <c r="BI1038" s="40"/>
      <c r="BJ1038" s="40"/>
      <c r="BK1038" s="40"/>
      <c r="BL1038" s="40"/>
      <c r="BM1038" s="40"/>
      <c r="BN1038" s="40"/>
      <c r="BO1038" s="40"/>
      <c r="BP1038" s="40"/>
      <c r="BQ1038" s="40"/>
      <c r="BR1038" s="40"/>
      <c r="BS1038" s="40"/>
      <c r="BT1038" s="40"/>
      <c r="BU1038" s="40"/>
      <c r="BV1038" s="40"/>
      <c r="BW1038" s="40"/>
      <c r="BX1038" s="40"/>
      <c r="BY1038" s="40"/>
      <c r="BZ1038" s="40"/>
      <c r="CA1038" s="40"/>
      <c r="CB1038" s="40"/>
      <c r="CC1038" s="40"/>
      <c r="CD1038" s="40"/>
      <c r="CE1038" s="40"/>
      <c r="CF1038" s="40"/>
      <c r="CG1038" s="28"/>
      <c r="CH1038" s="28"/>
      <c r="CI1038" s="41"/>
      <c r="CJ1038" s="27"/>
      <c r="CK1038" s="27"/>
      <c r="CL1038" s="27"/>
      <c r="CM1038" s="27"/>
      <c r="CN1038" s="27"/>
      <c r="CO1038" s="27"/>
      <c r="CP1038" s="27"/>
      <c r="CQ1038" s="27"/>
      <c r="CR1038" s="27"/>
      <c r="CS1038" s="27"/>
      <c r="CT1038" s="27"/>
      <c r="CU1038" s="27"/>
      <c r="CV1038" s="27"/>
      <c r="CW1038" s="27"/>
      <c r="CX1038" s="27"/>
      <c r="CY1038" s="27"/>
      <c r="CZ1038" s="68"/>
      <c r="DA1038" s="42"/>
      <c r="DB1038" s="5"/>
      <c r="DC1038"/>
      <c r="DD1038"/>
      <c r="DE1038" s="86"/>
      <c r="DF1038"/>
      <c r="DG1038" s="25"/>
      <c r="DH1038" s="25"/>
      <c r="DI1038" s="35"/>
      <c r="DJ1038" s="25"/>
      <c r="DK1038" s="25"/>
      <c r="DL1038" s="25"/>
      <c r="DM1038" s="25"/>
      <c r="DN1038" s="25"/>
      <c r="DO1038" s="25"/>
      <c r="DP1038" s="25"/>
      <c r="DQ1038" s="25"/>
      <c r="DR1038" s="25"/>
      <c r="DS1038" s="25"/>
      <c r="DT1038" s="25"/>
      <c r="DU1038" s="25"/>
      <c r="DV1038" s="25"/>
      <c r="DW1038" s="36"/>
      <c r="DX1038" s="25"/>
      <c r="DY1038" s="25"/>
      <c r="EC1038" s="25"/>
      <c r="ED1038" s="36"/>
    </row>
    <row r="1039" spans="1:134" s="26" customFormat="1" x14ac:dyDescent="0.2">
      <c r="A1039" s="82"/>
      <c r="B1039" s="28"/>
      <c r="C1039" s="41"/>
      <c r="D1039" s="40"/>
      <c r="E1039" s="41"/>
      <c r="F1039" s="40"/>
      <c r="G1039" s="151"/>
      <c r="H1039" s="151"/>
      <c r="I1039" s="151"/>
      <c r="J1039" s="151"/>
      <c r="K1039" s="151"/>
      <c r="L1039" s="152"/>
      <c r="M1039" s="151"/>
      <c r="N1039" s="151"/>
      <c r="O1039" s="152"/>
      <c r="P1039" s="153"/>
      <c r="Q1039" s="159"/>
      <c r="R1039" s="151"/>
      <c r="S1039" s="151"/>
      <c r="T1039" s="28"/>
      <c r="U1039" s="137"/>
      <c r="V1039" s="40"/>
      <c r="W1039" s="40"/>
      <c r="X1039" s="40"/>
      <c r="Y1039" s="40"/>
      <c r="Z1039" s="40"/>
      <c r="AA1039" s="40"/>
      <c r="AB1039" s="40"/>
      <c r="AC1039" s="40"/>
      <c r="AD1039" s="40"/>
      <c r="AE1039" s="40"/>
      <c r="AF1039" s="40"/>
      <c r="AG1039" s="40"/>
      <c r="AH1039" s="40"/>
      <c r="AI1039" s="40"/>
      <c r="AJ1039" s="40"/>
      <c r="AK1039" s="40"/>
      <c r="AL1039" s="40"/>
      <c r="AM1039" s="40"/>
      <c r="AN1039" s="40"/>
      <c r="AO1039" s="40"/>
      <c r="AP1039" s="40"/>
      <c r="AQ1039" s="40"/>
      <c r="AR1039" s="40"/>
      <c r="AS1039" s="40"/>
      <c r="AT1039" s="40"/>
      <c r="AU1039" s="40"/>
      <c r="AV1039" s="40"/>
      <c r="AW1039" s="40"/>
      <c r="AX1039" s="40"/>
      <c r="AY1039" s="40"/>
      <c r="AZ1039" s="40"/>
      <c r="BA1039" s="28"/>
      <c r="BB1039" s="28"/>
      <c r="BC1039" s="40"/>
      <c r="BD1039" s="40"/>
      <c r="BE1039" s="40"/>
      <c r="BF1039" s="40"/>
      <c r="BG1039" s="40"/>
      <c r="BH1039" s="40"/>
      <c r="BI1039" s="40"/>
      <c r="BJ1039" s="40"/>
      <c r="BK1039" s="40"/>
      <c r="BL1039" s="40"/>
      <c r="BM1039" s="40"/>
      <c r="BN1039" s="40"/>
      <c r="BO1039" s="40"/>
      <c r="BP1039" s="40"/>
      <c r="BQ1039" s="40"/>
      <c r="BR1039" s="40"/>
      <c r="BS1039" s="40"/>
      <c r="BT1039" s="40"/>
      <c r="BU1039" s="40"/>
      <c r="BV1039" s="40"/>
      <c r="BW1039" s="40"/>
      <c r="BX1039" s="40"/>
      <c r="BY1039" s="40"/>
      <c r="BZ1039" s="40"/>
      <c r="CA1039" s="40"/>
      <c r="CB1039" s="40"/>
      <c r="CC1039" s="40"/>
      <c r="CD1039" s="40"/>
      <c r="CE1039" s="40"/>
      <c r="CF1039" s="40"/>
      <c r="CG1039" s="28"/>
      <c r="CH1039" s="28"/>
      <c r="CI1039" s="41"/>
      <c r="CJ1039" s="27"/>
      <c r="CK1039" s="27"/>
      <c r="CL1039" s="27"/>
      <c r="CM1039" s="27"/>
      <c r="CN1039" s="27"/>
      <c r="CO1039" s="27"/>
      <c r="CP1039" s="27"/>
      <c r="CQ1039" s="27"/>
      <c r="CR1039" s="27"/>
      <c r="CS1039" s="27"/>
      <c r="CT1039" s="27"/>
      <c r="CU1039" s="27"/>
      <c r="CV1039" s="27"/>
      <c r="CW1039" s="27"/>
      <c r="CX1039" s="27"/>
      <c r="CY1039" s="27"/>
      <c r="CZ1039" s="68"/>
      <c r="DA1039" s="42"/>
      <c r="DB1039" s="5"/>
      <c r="DC1039"/>
      <c r="DD1039"/>
      <c r="DE1039" s="86"/>
      <c r="DF1039"/>
      <c r="DG1039" s="25"/>
      <c r="DH1039" s="25"/>
      <c r="DI1039" s="35"/>
      <c r="DJ1039" s="25"/>
      <c r="DK1039" s="25"/>
      <c r="DL1039" s="25"/>
      <c r="DM1039" s="25"/>
      <c r="DN1039" s="25"/>
      <c r="DO1039" s="25"/>
      <c r="DP1039" s="25"/>
      <c r="DQ1039" s="25"/>
      <c r="DR1039" s="25"/>
      <c r="DS1039" s="25"/>
      <c r="DT1039" s="25"/>
      <c r="DU1039" s="25"/>
      <c r="DV1039" s="25"/>
      <c r="DW1039" s="36"/>
      <c r="DX1039" s="25"/>
      <c r="DY1039" s="25"/>
      <c r="EC1039" s="25"/>
      <c r="ED1039" s="36"/>
    </row>
    <row r="1040" spans="1:134" s="26" customFormat="1" x14ac:dyDescent="0.2">
      <c r="A1040" s="82"/>
      <c r="B1040" s="28"/>
      <c r="C1040" s="41"/>
      <c r="D1040" s="40"/>
      <c r="E1040" s="41"/>
      <c r="F1040" s="40"/>
      <c r="G1040" s="151"/>
      <c r="H1040" s="151"/>
      <c r="I1040" s="151"/>
      <c r="J1040" s="151"/>
      <c r="K1040" s="151"/>
      <c r="L1040" s="152"/>
      <c r="M1040" s="151"/>
      <c r="N1040" s="151"/>
      <c r="O1040" s="152"/>
      <c r="P1040" s="153"/>
      <c r="Q1040" s="159"/>
      <c r="R1040" s="151"/>
      <c r="S1040" s="151"/>
      <c r="T1040" s="28"/>
      <c r="U1040" s="137"/>
      <c r="V1040" s="40"/>
      <c r="W1040" s="40"/>
      <c r="X1040" s="40"/>
      <c r="Y1040" s="40"/>
      <c r="Z1040" s="40"/>
      <c r="AA1040" s="40"/>
      <c r="AB1040" s="40"/>
      <c r="AC1040" s="40"/>
      <c r="AD1040" s="40"/>
      <c r="AE1040" s="40"/>
      <c r="AF1040" s="40"/>
      <c r="AG1040" s="40"/>
      <c r="AH1040" s="40"/>
      <c r="AI1040" s="40"/>
      <c r="AJ1040" s="40"/>
      <c r="AK1040" s="40"/>
      <c r="AL1040" s="40"/>
      <c r="AM1040" s="40"/>
      <c r="AN1040" s="40"/>
      <c r="AO1040" s="40"/>
      <c r="AP1040" s="40"/>
      <c r="AQ1040" s="40"/>
      <c r="AR1040" s="40"/>
      <c r="AS1040" s="40"/>
      <c r="AT1040" s="40"/>
      <c r="AU1040" s="40"/>
      <c r="AV1040" s="40"/>
      <c r="AW1040" s="40"/>
      <c r="AX1040" s="40"/>
      <c r="AY1040" s="40"/>
      <c r="AZ1040" s="40"/>
      <c r="BA1040" s="28"/>
      <c r="BB1040" s="28"/>
      <c r="BC1040" s="40"/>
      <c r="BD1040" s="40"/>
      <c r="BE1040" s="40"/>
      <c r="BF1040" s="40"/>
      <c r="BG1040" s="40"/>
      <c r="BH1040" s="40"/>
      <c r="BI1040" s="40"/>
      <c r="BJ1040" s="40"/>
      <c r="BK1040" s="40"/>
      <c r="BL1040" s="40"/>
      <c r="BM1040" s="40"/>
      <c r="BN1040" s="40"/>
      <c r="BO1040" s="40"/>
      <c r="BP1040" s="40"/>
      <c r="BQ1040" s="40"/>
      <c r="BR1040" s="40"/>
      <c r="BS1040" s="40"/>
      <c r="BT1040" s="40"/>
      <c r="BU1040" s="40"/>
      <c r="BV1040" s="40"/>
      <c r="BW1040" s="40"/>
      <c r="BX1040" s="40"/>
      <c r="BY1040" s="40"/>
      <c r="BZ1040" s="40"/>
      <c r="CA1040" s="40"/>
      <c r="CB1040" s="40"/>
      <c r="CC1040" s="40"/>
      <c r="CD1040" s="40"/>
      <c r="CE1040" s="40"/>
      <c r="CF1040" s="40"/>
      <c r="CG1040" s="28"/>
      <c r="CH1040" s="28"/>
      <c r="CI1040" s="41"/>
      <c r="CJ1040" s="27"/>
      <c r="CK1040" s="27"/>
      <c r="CL1040" s="27"/>
      <c r="CM1040" s="27"/>
      <c r="CN1040" s="27"/>
      <c r="CO1040" s="27"/>
      <c r="CP1040" s="27"/>
      <c r="CQ1040" s="27"/>
      <c r="CR1040" s="27"/>
      <c r="CS1040" s="27"/>
      <c r="CT1040" s="27"/>
      <c r="CU1040" s="27"/>
      <c r="CV1040" s="27"/>
      <c r="CW1040" s="27"/>
      <c r="CX1040" s="27"/>
      <c r="CY1040" s="27"/>
      <c r="CZ1040" s="68"/>
      <c r="DA1040" s="42"/>
      <c r="DB1040" s="5"/>
      <c r="DC1040"/>
      <c r="DD1040"/>
      <c r="DE1040" s="86"/>
      <c r="DF1040"/>
      <c r="DG1040" s="25"/>
      <c r="DH1040" s="25"/>
      <c r="DI1040" s="35"/>
      <c r="DJ1040" s="25"/>
      <c r="DK1040" s="25"/>
      <c r="DL1040" s="25"/>
      <c r="DM1040" s="25"/>
      <c r="DN1040" s="25"/>
      <c r="DO1040" s="25"/>
      <c r="DP1040" s="25"/>
      <c r="DQ1040" s="25"/>
      <c r="DR1040" s="25"/>
      <c r="DS1040" s="25"/>
      <c r="DT1040" s="25"/>
      <c r="DU1040" s="25"/>
      <c r="DV1040" s="25"/>
      <c r="DW1040" s="36"/>
      <c r="DX1040" s="25"/>
      <c r="DY1040" s="25"/>
      <c r="EC1040" s="25"/>
      <c r="ED1040" s="36"/>
    </row>
    <row r="1041" spans="1:134" s="26" customFormat="1" x14ac:dyDescent="0.2">
      <c r="A1041" s="82"/>
      <c r="B1041" s="28"/>
      <c r="C1041" s="41"/>
      <c r="D1041" s="40"/>
      <c r="E1041" s="41"/>
      <c r="F1041" s="40"/>
      <c r="G1041" s="151"/>
      <c r="H1041" s="151"/>
      <c r="I1041" s="151"/>
      <c r="J1041" s="151"/>
      <c r="K1041" s="151"/>
      <c r="L1041" s="152"/>
      <c r="M1041" s="151"/>
      <c r="N1041" s="151"/>
      <c r="O1041" s="152"/>
      <c r="P1041" s="153"/>
      <c r="Q1041" s="159"/>
      <c r="R1041" s="151"/>
      <c r="S1041" s="151"/>
      <c r="T1041" s="28"/>
      <c r="U1041" s="137"/>
      <c r="V1041" s="40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40"/>
      <c r="AH1041" s="40"/>
      <c r="AI1041" s="40"/>
      <c r="AJ1041" s="40"/>
      <c r="AK1041" s="40"/>
      <c r="AL1041" s="40"/>
      <c r="AM1041" s="40"/>
      <c r="AN1041" s="40"/>
      <c r="AO1041" s="40"/>
      <c r="AP1041" s="40"/>
      <c r="AQ1041" s="40"/>
      <c r="AR1041" s="40"/>
      <c r="AS1041" s="40"/>
      <c r="AT1041" s="40"/>
      <c r="AU1041" s="40"/>
      <c r="AV1041" s="40"/>
      <c r="AW1041" s="40"/>
      <c r="AX1041" s="40"/>
      <c r="AY1041" s="40"/>
      <c r="AZ1041" s="40"/>
      <c r="BA1041" s="28"/>
      <c r="BB1041" s="28"/>
      <c r="BC1041" s="40"/>
      <c r="BD1041" s="40"/>
      <c r="BE1041" s="40"/>
      <c r="BF1041" s="40"/>
      <c r="BG1041" s="40"/>
      <c r="BH1041" s="40"/>
      <c r="BI1041" s="40"/>
      <c r="BJ1041" s="40"/>
      <c r="BK1041" s="40"/>
      <c r="BL1041" s="40"/>
      <c r="BM1041" s="40"/>
      <c r="BN1041" s="40"/>
      <c r="BO1041" s="40"/>
      <c r="BP1041" s="40"/>
      <c r="BQ1041" s="40"/>
      <c r="BR1041" s="40"/>
      <c r="BS1041" s="40"/>
      <c r="BT1041" s="40"/>
      <c r="BU1041" s="40"/>
      <c r="BV1041" s="40"/>
      <c r="BW1041" s="40"/>
      <c r="BX1041" s="40"/>
      <c r="BY1041" s="40"/>
      <c r="BZ1041" s="40"/>
      <c r="CA1041" s="40"/>
      <c r="CB1041" s="40"/>
      <c r="CC1041" s="40"/>
      <c r="CD1041" s="40"/>
      <c r="CE1041" s="40"/>
      <c r="CF1041" s="40"/>
      <c r="CG1041" s="28"/>
      <c r="CH1041" s="28"/>
      <c r="CI1041" s="41"/>
      <c r="CJ1041" s="27"/>
      <c r="CK1041" s="27"/>
      <c r="CL1041" s="27"/>
      <c r="CM1041" s="27"/>
      <c r="CN1041" s="27"/>
      <c r="CO1041" s="27"/>
      <c r="CP1041" s="27"/>
      <c r="CQ1041" s="27"/>
      <c r="CR1041" s="27"/>
      <c r="CS1041" s="27"/>
      <c r="CT1041" s="27"/>
      <c r="CU1041" s="27"/>
      <c r="CV1041" s="27"/>
      <c r="CW1041" s="27"/>
      <c r="CX1041" s="27"/>
      <c r="CY1041" s="27"/>
      <c r="CZ1041" s="68"/>
      <c r="DA1041" s="42"/>
      <c r="DB1041" s="5"/>
      <c r="DC1041"/>
      <c r="DD1041"/>
      <c r="DE1041" s="86"/>
      <c r="DF1041"/>
      <c r="DG1041" s="25"/>
      <c r="DH1041" s="25"/>
      <c r="DI1041" s="35"/>
      <c r="DJ1041" s="25"/>
      <c r="DK1041" s="25"/>
      <c r="DL1041" s="25"/>
      <c r="DM1041" s="25"/>
      <c r="DN1041" s="25"/>
      <c r="DO1041" s="25"/>
      <c r="DP1041" s="25"/>
      <c r="DQ1041" s="25"/>
      <c r="DR1041" s="25"/>
      <c r="DS1041" s="25"/>
      <c r="DT1041" s="25"/>
      <c r="DU1041" s="25"/>
      <c r="DV1041" s="25"/>
      <c r="DW1041" s="36"/>
      <c r="DX1041" s="25"/>
      <c r="DY1041" s="25"/>
      <c r="EC1041" s="25"/>
      <c r="ED1041" s="36"/>
    </row>
    <row r="1042" spans="1:134" s="26" customFormat="1" x14ac:dyDescent="0.2">
      <c r="A1042" s="82"/>
      <c r="B1042" s="28"/>
      <c r="C1042" s="41"/>
      <c r="D1042" s="40"/>
      <c r="E1042" s="41"/>
      <c r="F1042" s="40"/>
      <c r="G1042" s="151"/>
      <c r="H1042" s="151"/>
      <c r="I1042" s="151"/>
      <c r="J1042" s="151"/>
      <c r="K1042" s="151"/>
      <c r="L1042" s="152"/>
      <c r="M1042" s="151"/>
      <c r="N1042" s="151"/>
      <c r="O1042" s="152"/>
      <c r="P1042" s="153"/>
      <c r="Q1042" s="159"/>
      <c r="R1042" s="151"/>
      <c r="S1042" s="151"/>
      <c r="T1042" s="28"/>
      <c r="U1042" s="137"/>
      <c r="V1042" s="40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40"/>
      <c r="AH1042" s="40"/>
      <c r="AI1042" s="40"/>
      <c r="AJ1042" s="40"/>
      <c r="AK1042" s="40"/>
      <c r="AL1042" s="40"/>
      <c r="AM1042" s="40"/>
      <c r="AN1042" s="40"/>
      <c r="AO1042" s="40"/>
      <c r="AP1042" s="40"/>
      <c r="AQ1042" s="40"/>
      <c r="AR1042" s="40"/>
      <c r="AS1042" s="40"/>
      <c r="AT1042" s="40"/>
      <c r="AU1042" s="40"/>
      <c r="AV1042" s="40"/>
      <c r="AW1042" s="40"/>
      <c r="AX1042" s="40"/>
      <c r="AY1042" s="40"/>
      <c r="AZ1042" s="40"/>
      <c r="BA1042" s="28"/>
      <c r="BB1042" s="28"/>
      <c r="BC1042" s="40"/>
      <c r="BD1042" s="40"/>
      <c r="BE1042" s="40"/>
      <c r="BF1042" s="40"/>
      <c r="BG1042" s="40"/>
      <c r="BH1042" s="40"/>
      <c r="BI1042" s="40"/>
      <c r="BJ1042" s="40"/>
      <c r="BK1042" s="40"/>
      <c r="BL1042" s="40"/>
      <c r="BM1042" s="40"/>
      <c r="BN1042" s="40"/>
      <c r="BO1042" s="40"/>
      <c r="BP1042" s="40"/>
      <c r="BQ1042" s="40"/>
      <c r="BR1042" s="40"/>
      <c r="BS1042" s="40"/>
      <c r="BT1042" s="40"/>
      <c r="BU1042" s="40"/>
      <c r="BV1042" s="40"/>
      <c r="BW1042" s="40"/>
      <c r="BX1042" s="40"/>
      <c r="BY1042" s="40"/>
      <c r="BZ1042" s="40"/>
      <c r="CA1042" s="40"/>
      <c r="CB1042" s="40"/>
      <c r="CC1042" s="40"/>
      <c r="CD1042" s="40"/>
      <c r="CE1042" s="40"/>
      <c r="CF1042" s="40"/>
      <c r="CG1042" s="28"/>
      <c r="CH1042" s="28"/>
      <c r="CI1042" s="41"/>
      <c r="CJ1042" s="27"/>
      <c r="CK1042" s="27"/>
      <c r="CL1042" s="27"/>
      <c r="CM1042" s="27"/>
      <c r="CN1042" s="27"/>
      <c r="CO1042" s="27"/>
      <c r="CP1042" s="27"/>
      <c r="CQ1042" s="27"/>
      <c r="CR1042" s="27"/>
      <c r="CS1042" s="27"/>
      <c r="CT1042" s="27"/>
      <c r="CU1042" s="27"/>
      <c r="CV1042" s="27"/>
      <c r="CW1042" s="27"/>
      <c r="CX1042" s="27"/>
      <c r="CY1042" s="27"/>
      <c r="CZ1042" s="68"/>
      <c r="DA1042" s="42"/>
      <c r="DB1042" s="5"/>
      <c r="DC1042"/>
      <c r="DD1042"/>
      <c r="DE1042" s="86"/>
      <c r="DF1042"/>
      <c r="DG1042" s="25"/>
      <c r="DH1042" s="25"/>
      <c r="DI1042" s="35"/>
      <c r="DJ1042" s="25"/>
      <c r="DK1042" s="25"/>
      <c r="DL1042" s="25"/>
      <c r="DM1042" s="25"/>
      <c r="DN1042" s="25"/>
      <c r="DO1042" s="25"/>
      <c r="DP1042" s="25"/>
      <c r="DQ1042" s="25"/>
      <c r="DR1042" s="25"/>
      <c r="DS1042" s="25"/>
      <c r="DT1042" s="25"/>
      <c r="DU1042" s="25"/>
      <c r="DV1042" s="25"/>
      <c r="DW1042" s="36"/>
      <c r="DX1042" s="25"/>
      <c r="DY1042" s="25"/>
      <c r="EC1042" s="25"/>
      <c r="ED1042" s="36"/>
    </row>
    <row r="1043" spans="1:134" s="26" customFormat="1" x14ac:dyDescent="0.2">
      <c r="A1043" s="82"/>
      <c r="B1043" s="28"/>
      <c r="C1043" s="41"/>
      <c r="D1043" s="40"/>
      <c r="E1043" s="41"/>
      <c r="F1043" s="40"/>
      <c r="G1043" s="151"/>
      <c r="H1043" s="151"/>
      <c r="I1043" s="151"/>
      <c r="J1043" s="151"/>
      <c r="K1043" s="151"/>
      <c r="L1043" s="152"/>
      <c r="M1043" s="151"/>
      <c r="N1043" s="151"/>
      <c r="O1043" s="152"/>
      <c r="P1043" s="153"/>
      <c r="Q1043" s="159"/>
      <c r="R1043" s="151"/>
      <c r="S1043" s="151"/>
      <c r="T1043" s="28"/>
      <c r="U1043" s="137"/>
      <c r="V1043" s="40"/>
      <c r="W1043" s="40"/>
      <c r="X1043" s="40"/>
      <c r="Y1043" s="40"/>
      <c r="Z1043" s="40"/>
      <c r="AA1043" s="40"/>
      <c r="AB1043" s="40"/>
      <c r="AC1043" s="40"/>
      <c r="AD1043" s="40"/>
      <c r="AE1043" s="40"/>
      <c r="AF1043" s="40"/>
      <c r="AG1043" s="40"/>
      <c r="AH1043" s="40"/>
      <c r="AI1043" s="40"/>
      <c r="AJ1043" s="40"/>
      <c r="AK1043" s="40"/>
      <c r="AL1043" s="40"/>
      <c r="AM1043" s="40"/>
      <c r="AN1043" s="40"/>
      <c r="AO1043" s="40"/>
      <c r="AP1043" s="40"/>
      <c r="AQ1043" s="40"/>
      <c r="AR1043" s="40"/>
      <c r="AS1043" s="40"/>
      <c r="AT1043" s="40"/>
      <c r="AU1043" s="40"/>
      <c r="AV1043" s="40"/>
      <c r="AW1043" s="40"/>
      <c r="AX1043" s="40"/>
      <c r="AY1043" s="40"/>
      <c r="AZ1043" s="40"/>
      <c r="BA1043" s="28"/>
      <c r="BB1043" s="28"/>
      <c r="BC1043" s="40"/>
      <c r="BD1043" s="40"/>
      <c r="BE1043" s="40"/>
      <c r="BF1043" s="40"/>
      <c r="BG1043" s="40"/>
      <c r="BH1043" s="40"/>
      <c r="BI1043" s="40"/>
      <c r="BJ1043" s="40"/>
      <c r="BK1043" s="40"/>
      <c r="BL1043" s="40"/>
      <c r="BM1043" s="40"/>
      <c r="BN1043" s="40"/>
      <c r="BO1043" s="40"/>
      <c r="BP1043" s="40"/>
      <c r="BQ1043" s="40"/>
      <c r="BR1043" s="40"/>
      <c r="BS1043" s="40"/>
      <c r="BT1043" s="40"/>
      <c r="BU1043" s="40"/>
      <c r="BV1043" s="40"/>
      <c r="BW1043" s="40"/>
      <c r="BX1043" s="40"/>
      <c r="BY1043" s="40"/>
      <c r="BZ1043" s="40"/>
      <c r="CA1043" s="40"/>
      <c r="CB1043" s="40"/>
      <c r="CC1043" s="40"/>
      <c r="CD1043" s="40"/>
      <c r="CE1043" s="40"/>
      <c r="CF1043" s="40"/>
      <c r="CG1043" s="28"/>
      <c r="CH1043" s="28"/>
      <c r="CI1043" s="41"/>
      <c r="CJ1043" s="27"/>
      <c r="CK1043" s="27"/>
      <c r="CL1043" s="27"/>
      <c r="CM1043" s="27"/>
      <c r="CN1043" s="27"/>
      <c r="CO1043" s="27"/>
      <c r="CP1043" s="27"/>
      <c r="CQ1043" s="27"/>
      <c r="CR1043" s="27"/>
      <c r="CS1043" s="27"/>
      <c r="CT1043" s="27"/>
      <c r="CU1043" s="27"/>
      <c r="CV1043" s="27"/>
      <c r="CW1043" s="27"/>
      <c r="CX1043" s="27"/>
      <c r="CY1043" s="27"/>
      <c r="CZ1043" s="68"/>
      <c r="DA1043" s="42"/>
      <c r="DB1043" s="5"/>
      <c r="DC1043"/>
      <c r="DD1043"/>
      <c r="DE1043" s="86"/>
      <c r="DF1043"/>
      <c r="DG1043" s="25"/>
      <c r="DH1043" s="25"/>
      <c r="DI1043" s="35"/>
      <c r="DJ1043" s="25"/>
      <c r="DK1043" s="25"/>
      <c r="DL1043" s="25"/>
      <c r="DM1043" s="25"/>
      <c r="DN1043" s="25"/>
      <c r="DO1043" s="25"/>
      <c r="DP1043" s="25"/>
      <c r="DQ1043" s="25"/>
      <c r="DR1043" s="25"/>
      <c r="DS1043" s="25"/>
      <c r="DT1043" s="25"/>
      <c r="DU1043" s="25"/>
      <c r="DV1043" s="25"/>
      <c r="DW1043" s="36"/>
      <c r="DX1043" s="25"/>
      <c r="DY1043" s="25"/>
      <c r="EC1043" s="25"/>
      <c r="ED1043" s="36"/>
    </row>
    <row r="1044" spans="1:134" s="26" customFormat="1" x14ac:dyDescent="0.2">
      <c r="A1044" s="82"/>
      <c r="B1044" s="28"/>
      <c r="C1044" s="41"/>
      <c r="D1044" s="40"/>
      <c r="E1044" s="41"/>
      <c r="F1044" s="40"/>
      <c r="G1044" s="151"/>
      <c r="H1044" s="151"/>
      <c r="I1044" s="151"/>
      <c r="J1044" s="151"/>
      <c r="K1044" s="151"/>
      <c r="L1044" s="152"/>
      <c r="M1044" s="151"/>
      <c r="N1044" s="151"/>
      <c r="O1044" s="152"/>
      <c r="P1044" s="153"/>
      <c r="Q1044" s="159"/>
      <c r="R1044" s="151"/>
      <c r="S1044" s="151"/>
      <c r="T1044" s="28"/>
      <c r="U1044" s="137"/>
      <c r="V1044" s="40"/>
      <c r="W1044" s="40"/>
      <c r="X1044" s="40"/>
      <c r="Y1044" s="40"/>
      <c r="Z1044" s="40"/>
      <c r="AA1044" s="40"/>
      <c r="AB1044" s="40"/>
      <c r="AC1044" s="40"/>
      <c r="AD1044" s="40"/>
      <c r="AE1044" s="40"/>
      <c r="AF1044" s="40"/>
      <c r="AG1044" s="40"/>
      <c r="AH1044" s="40"/>
      <c r="AI1044" s="40"/>
      <c r="AJ1044" s="40"/>
      <c r="AK1044" s="40"/>
      <c r="AL1044" s="40"/>
      <c r="AM1044" s="40"/>
      <c r="AN1044" s="40"/>
      <c r="AO1044" s="40"/>
      <c r="AP1044" s="40"/>
      <c r="AQ1044" s="40"/>
      <c r="AR1044" s="40"/>
      <c r="AS1044" s="40"/>
      <c r="AT1044" s="40"/>
      <c r="AU1044" s="40"/>
      <c r="AV1044" s="40"/>
      <c r="AW1044" s="40"/>
      <c r="AX1044" s="40"/>
      <c r="AY1044" s="40"/>
      <c r="AZ1044" s="40"/>
      <c r="BA1044" s="28"/>
      <c r="BB1044" s="28"/>
      <c r="BC1044" s="40"/>
      <c r="BD1044" s="40"/>
      <c r="BE1044" s="40"/>
      <c r="BF1044" s="40"/>
      <c r="BG1044" s="40"/>
      <c r="BH1044" s="40"/>
      <c r="BI1044" s="40"/>
      <c r="BJ1044" s="40"/>
      <c r="BK1044" s="40"/>
      <c r="BL1044" s="40"/>
      <c r="BM1044" s="40"/>
      <c r="BN1044" s="40"/>
      <c r="BO1044" s="40"/>
      <c r="BP1044" s="40"/>
      <c r="BQ1044" s="40"/>
      <c r="BR1044" s="40"/>
      <c r="BS1044" s="40"/>
      <c r="BT1044" s="40"/>
      <c r="BU1044" s="40"/>
      <c r="BV1044" s="40"/>
      <c r="BW1044" s="40"/>
      <c r="BX1044" s="40"/>
      <c r="BY1044" s="40"/>
      <c r="BZ1044" s="40"/>
      <c r="CA1044" s="40"/>
      <c r="CB1044" s="40"/>
      <c r="CC1044" s="40"/>
      <c r="CD1044" s="40"/>
      <c r="CE1044" s="40"/>
      <c r="CF1044" s="40"/>
      <c r="CG1044" s="28"/>
      <c r="CH1044" s="28"/>
      <c r="CI1044" s="41"/>
      <c r="CJ1044" s="27"/>
      <c r="CK1044" s="27"/>
      <c r="CL1044" s="27"/>
      <c r="CM1044" s="27"/>
      <c r="CN1044" s="27"/>
      <c r="CO1044" s="27"/>
      <c r="CP1044" s="27"/>
      <c r="CQ1044" s="27"/>
      <c r="CR1044" s="27"/>
      <c r="CS1044" s="27"/>
      <c r="CT1044" s="27"/>
      <c r="CU1044" s="27"/>
      <c r="CV1044" s="27"/>
      <c r="CW1044" s="27"/>
      <c r="CX1044" s="27"/>
      <c r="CY1044" s="27"/>
      <c r="CZ1044" s="68"/>
      <c r="DA1044" s="42"/>
      <c r="DB1044" s="5"/>
      <c r="DC1044"/>
      <c r="DD1044"/>
      <c r="DE1044" s="86"/>
      <c r="DF1044"/>
      <c r="DG1044" s="25"/>
      <c r="DH1044" s="25"/>
      <c r="DI1044" s="35"/>
      <c r="DJ1044" s="25"/>
      <c r="DK1044" s="25"/>
      <c r="DL1044" s="25"/>
      <c r="DM1044" s="25"/>
      <c r="DN1044" s="25"/>
      <c r="DO1044" s="25"/>
      <c r="DP1044" s="25"/>
      <c r="DQ1044" s="25"/>
      <c r="DR1044" s="25"/>
      <c r="DS1044" s="25"/>
      <c r="DT1044" s="25"/>
      <c r="DU1044" s="25"/>
      <c r="DV1044" s="25"/>
      <c r="DW1044" s="36"/>
      <c r="DX1044" s="25"/>
      <c r="DY1044" s="25"/>
      <c r="EC1044" s="25"/>
      <c r="ED1044" s="36"/>
    </row>
    <row r="1045" spans="1:134" s="26" customFormat="1" x14ac:dyDescent="0.2">
      <c r="A1045" s="82"/>
      <c r="B1045" s="28"/>
      <c r="C1045" s="41"/>
      <c r="D1045" s="40"/>
      <c r="E1045" s="41"/>
      <c r="F1045" s="40"/>
      <c r="G1045" s="151"/>
      <c r="H1045" s="151"/>
      <c r="I1045" s="151"/>
      <c r="J1045" s="151"/>
      <c r="K1045" s="151"/>
      <c r="L1045" s="152"/>
      <c r="M1045" s="151"/>
      <c r="N1045" s="151"/>
      <c r="O1045" s="152"/>
      <c r="P1045" s="153"/>
      <c r="Q1045" s="159"/>
      <c r="R1045" s="151"/>
      <c r="S1045" s="151"/>
      <c r="T1045" s="28"/>
      <c r="U1045" s="137"/>
      <c r="V1045" s="40"/>
      <c r="W1045" s="40"/>
      <c r="X1045" s="40"/>
      <c r="Y1045" s="40"/>
      <c r="Z1045" s="40"/>
      <c r="AA1045" s="40"/>
      <c r="AB1045" s="40"/>
      <c r="AC1045" s="40"/>
      <c r="AD1045" s="40"/>
      <c r="AE1045" s="40"/>
      <c r="AF1045" s="40"/>
      <c r="AG1045" s="40"/>
      <c r="AH1045" s="40"/>
      <c r="AI1045" s="40"/>
      <c r="AJ1045" s="40"/>
      <c r="AK1045" s="40"/>
      <c r="AL1045" s="40"/>
      <c r="AM1045" s="40"/>
      <c r="AN1045" s="40"/>
      <c r="AO1045" s="40"/>
      <c r="AP1045" s="40"/>
      <c r="AQ1045" s="40"/>
      <c r="AR1045" s="40"/>
      <c r="AS1045" s="40"/>
      <c r="AT1045" s="40"/>
      <c r="AU1045" s="40"/>
      <c r="AV1045" s="40"/>
      <c r="AW1045" s="40"/>
      <c r="AX1045" s="40"/>
      <c r="AY1045" s="40"/>
      <c r="AZ1045" s="40"/>
      <c r="BA1045" s="28"/>
      <c r="BB1045" s="28"/>
      <c r="BC1045" s="40"/>
      <c r="BD1045" s="40"/>
      <c r="BE1045" s="40"/>
      <c r="BF1045" s="40"/>
      <c r="BG1045" s="40"/>
      <c r="BH1045" s="40"/>
      <c r="BI1045" s="40"/>
      <c r="BJ1045" s="40"/>
      <c r="BK1045" s="40"/>
      <c r="BL1045" s="40"/>
      <c r="BM1045" s="40"/>
      <c r="BN1045" s="40"/>
      <c r="BO1045" s="40"/>
      <c r="BP1045" s="40"/>
      <c r="BQ1045" s="40"/>
      <c r="BR1045" s="40"/>
      <c r="BS1045" s="40"/>
      <c r="BT1045" s="40"/>
      <c r="BU1045" s="40"/>
      <c r="BV1045" s="40"/>
      <c r="BW1045" s="40"/>
      <c r="BX1045" s="40"/>
      <c r="BY1045" s="40"/>
      <c r="BZ1045" s="40"/>
      <c r="CA1045" s="40"/>
      <c r="CB1045" s="40"/>
      <c r="CC1045" s="40"/>
      <c r="CD1045" s="40"/>
      <c r="CE1045" s="40"/>
      <c r="CF1045" s="40"/>
      <c r="CG1045" s="28"/>
      <c r="CH1045" s="28"/>
      <c r="CI1045" s="41"/>
      <c r="CJ1045" s="27"/>
      <c r="CK1045" s="27"/>
      <c r="CL1045" s="27"/>
      <c r="CM1045" s="27"/>
      <c r="CN1045" s="27"/>
      <c r="CO1045" s="27"/>
      <c r="CP1045" s="27"/>
      <c r="CQ1045" s="27"/>
      <c r="CR1045" s="27"/>
      <c r="CS1045" s="27"/>
      <c r="CT1045" s="27"/>
      <c r="CU1045" s="27"/>
      <c r="CV1045" s="27"/>
      <c r="CW1045" s="27"/>
      <c r="CX1045" s="27"/>
      <c r="CY1045" s="27"/>
      <c r="CZ1045" s="68"/>
      <c r="DA1045" s="42"/>
      <c r="DB1045" s="5"/>
      <c r="DC1045"/>
      <c r="DD1045"/>
      <c r="DE1045" s="86"/>
      <c r="DF1045"/>
      <c r="DG1045" s="25"/>
      <c r="DH1045" s="25"/>
      <c r="DI1045" s="35"/>
      <c r="DJ1045" s="25"/>
      <c r="DK1045" s="25"/>
      <c r="DL1045" s="25"/>
      <c r="DM1045" s="25"/>
      <c r="DN1045" s="25"/>
      <c r="DO1045" s="25"/>
      <c r="DP1045" s="25"/>
      <c r="DQ1045" s="25"/>
      <c r="DR1045" s="25"/>
      <c r="DS1045" s="25"/>
      <c r="DT1045" s="25"/>
      <c r="DU1045" s="25"/>
      <c r="DV1045" s="25"/>
      <c r="DW1045" s="36"/>
      <c r="DX1045" s="25"/>
      <c r="DY1045" s="25"/>
      <c r="EC1045" s="25"/>
      <c r="ED1045" s="36"/>
    </row>
    <row r="1046" spans="1:134" s="26" customFormat="1" x14ac:dyDescent="0.2">
      <c r="A1046" s="82"/>
      <c r="B1046" s="28"/>
      <c r="C1046" s="41"/>
      <c r="D1046" s="40"/>
      <c r="E1046" s="41"/>
      <c r="F1046" s="40"/>
      <c r="G1046" s="151"/>
      <c r="H1046" s="151"/>
      <c r="I1046" s="151"/>
      <c r="J1046" s="151"/>
      <c r="K1046" s="151"/>
      <c r="L1046" s="152"/>
      <c r="M1046" s="151"/>
      <c r="N1046" s="151"/>
      <c r="O1046" s="152"/>
      <c r="P1046" s="153"/>
      <c r="Q1046" s="159"/>
      <c r="R1046" s="151"/>
      <c r="S1046" s="151"/>
      <c r="T1046" s="28"/>
      <c r="U1046" s="137"/>
      <c r="V1046" s="40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40"/>
      <c r="AH1046" s="40"/>
      <c r="AI1046" s="40"/>
      <c r="AJ1046" s="40"/>
      <c r="AK1046" s="40"/>
      <c r="AL1046" s="40"/>
      <c r="AM1046" s="40"/>
      <c r="AN1046" s="40"/>
      <c r="AO1046" s="40"/>
      <c r="AP1046" s="40"/>
      <c r="AQ1046" s="40"/>
      <c r="AR1046" s="40"/>
      <c r="AS1046" s="40"/>
      <c r="AT1046" s="40"/>
      <c r="AU1046" s="40"/>
      <c r="AV1046" s="40"/>
      <c r="AW1046" s="40"/>
      <c r="AX1046" s="40"/>
      <c r="AY1046" s="40"/>
      <c r="AZ1046" s="40"/>
      <c r="BA1046" s="28"/>
      <c r="BB1046" s="28"/>
      <c r="BC1046" s="40"/>
      <c r="BD1046" s="40"/>
      <c r="BE1046" s="40"/>
      <c r="BF1046" s="40"/>
      <c r="BG1046" s="40"/>
      <c r="BH1046" s="40"/>
      <c r="BI1046" s="40"/>
      <c r="BJ1046" s="40"/>
      <c r="BK1046" s="40"/>
      <c r="BL1046" s="40"/>
      <c r="BM1046" s="40"/>
      <c r="BN1046" s="40"/>
      <c r="BO1046" s="40"/>
      <c r="BP1046" s="40"/>
      <c r="BQ1046" s="40"/>
      <c r="BR1046" s="40"/>
      <c r="BS1046" s="40"/>
      <c r="BT1046" s="40"/>
      <c r="BU1046" s="40"/>
      <c r="BV1046" s="40"/>
      <c r="BW1046" s="40"/>
      <c r="BX1046" s="40"/>
      <c r="BY1046" s="40"/>
      <c r="BZ1046" s="40"/>
      <c r="CA1046" s="40"/>
      <c r="CB1046" s="40"/>
      <c r="CC1046" s="40"/>
      <c r="CD1046" s="40"/>
      <c r="CE1046" s="40"/>
      <c r="CF1046" s="40"/>
      <c r="CG1046" s="28"/>
      <c r="CH1046" s="28"/>
      <c r="CI1046" s="41"/>
      <c r="CJ1046" s="27"/>
      <c r="CK1046" s="27"/>
      <c r="CL1046" s="27"/>
      <c r="CM1046" s="27"/>
      <c r="CN1046" s="27"/>
      <c r="CO1046" s="27"/>
      <c r="CP1046" s="27"/>
      <c r="CQ1046" s="27"/>
      <c r="CR1046" s="27"/>
      <c r="CS1046" s="27"/>
      <c r="CT1046" s="27"/>
      <c r="CU1046" s="27"/>
      <c r="CV1046" s="27"/>
      <c r="CW1046" s="27"/>
      <c r="CX1046" s="27"/>
      <c r="CY1046" s="27"/>
      <c r="CZ1046" s="68"/>
      <c r="DA1046" s="42"/>
      <c r="DB1046" s="5"/>
      <c r="DC1046"/>
      <c r="DD1046"/>
      <c r="DE1046" s="86"/>
      <c r="DF1046"/>
      <c r="DG1046" s="25"/>
      <c r="DH1046" s="25"/>
      <c r="DI1046" s="35"/>
      <c r="DJ1046" s="25"/>
      <c r="DK1046" s="25"/>
      <c r="DL1046" s="25"/>
      <c r="DM1046" s="25"/>
      <c r="DN1046" s="25"/>
      <c r="DO1046" s="25"/>
      <c r="DP1046" s="25"/>
      <c r="DQ1046" s="25"/>
      <c r="DR1046" s="25"/>
      <c r="DS1046" s="25"/>
      <c r="DT1046" s="25"/>
      <c r="DU1046" s="25"/>
      <c r="DV1046" s="25"/>
      <c r="DW1046" s="36"/>
      <c r="DX1046" s="25"/>
      <c r="DY1046" s="25"/>
      <c r="EC1046" s="25"/>
      <c r="ED1046" s="36"/>
    </row>
    <row r="1047" spans="1:134" s="26" customFormat="1" x14ac:dyDescent="0.2">
      <c r="A1047" s="82"/>
      <c r="B1047" s="28"/>
      <c r="C1047" s="41"/>
      <c r="D1047" s="40"/>
      <c r="E1047" s="41"/>
      <c r="F1047" s="40"/>
      <c r="G1047" s="151"/>
      <c r="H1047" s="151"/>
      <c r="I1047" s="151"/>
      <c r="J1047" s="151"/>
      <c r="K1047" s="151"/>
      <c r="L1047" s="152"/>
      <c r="M1047" s="151"/>
      <c r="N1047" s="151"/>
      <c r="O1047" s="152"/>
      <c r="P1047" s="153"/>
      <c r="Q1047" s="159"/>
      <c r="R1047" s="151"/>
      <c r="S1047" s="151"/>
      <c r="T1047" s="28"/>
      <c r="U1047" s="137"/>
      <c r="V1047" s="40"/>
      <c r="W1047" s="40"/>
      <c r="X1047" s="40"/>
      <c r="Y1047" s="40"/>
      <c r="Z1047" s="40"/>
      <c r="AA1047" s="40"/>
      <c r="AB1047" s="40"/>
      <c r="AC1047" s="40"/>
      <c r="AD1047" s="40"/>
      <c r="AE1047" s="40"/>
      <c r="AF1047" s="40"/>
      <c r="AG1047" s="40"/>
      <c r="AH1047" s="40"/>
      <c r="AI1047" s="40"/>
      <c r="AJ1047" s="40"/>
      <c r="AK1047" s="40"/>
      <c r="AL1047" s="40"/>
      <c r="AM1047" s="40"/>
      <c r="AN1047" s="40"/>
      <c r="AO1047" s="40"/>
      <c r="AP1047" s="40"/>
      <c r="AQ1047" s="40"/>
      <c r="AR1047" s="40"/>
      <c r="AS1047" s="40"/>
      <c r="AT1047" s="40"/>
      <c r="AU1047" s="40"/>
      <c r="AV1047" s="40"/>
      <c r="AW1047" s="40"/>
      <c r="AX1047" s="40"/>
      <c r="AY1047" s="40"/>
      <c r="AZ1047" s="40"/>
      <c r="BA1047" s="28"/>
      <c r="BB1047" s="28"/>
      <c r="BC1047" s="40"/>
      <c r="BD1047" s="40"/>
      <c r="BE1047" s="40"/>
      <c r="BF1047" s="40"/>
      <c r="BG1047" s="40"/>
      <c r="BH1047" s="40"/>
      <c r="BI1047" s="40"/>
      <c r="BJ1047" s="40"/>
      <c r="BK1047" s="40"/>
      <c r="BL1047" s="40"/>
      <c r="BM1047" s="40"/>
      <c r="BN1047" s="40"/>
      <c r="BO1047" s="40"/>
      <c r="BP1047" s="40"/>
      <c r="BQ1047" s="40"/>
      <c r="BR1047" s="40"/>
      <c r="BS1047" s="40"/>
      <c r="BT1047" s="40"/>
      <c r="BU1047" s="40"/>
      <c r="BV1047" s="40"/>
      <c r="BW1047" s="40"/>
      <c r="BX1047" s="40"/>
      <c r="BY1047" s="40"/>
      <c r="BZ1047" s="40"/>
      <c r="CA1047" s="40"/>
      <c r="CB1047" s="40"/>
      <c r="CC1047" s="40"/>
      <c r="CD1047" s="40"/>
      <c r="CE1047" s="40"/>
      <c r="CF1047" s="40"/>
      <c r="CG1047" s="28"/>
      <c r="CH1047" s="28"/>
      <c r="CI1047" s="41"/>
      <c r="CJ1047" s="27"/>
      <c r="CK1047" s="27"/>
      <c r="CL1047" s="27"/>
      <c r="CM1047" s="27"/>
      <c r="CN1047" s="27"/>
      <c r="CO1047" s="27"/>
      <c r="CP1047" s="27"/>
      <c r="CQ1047" s="27"/>
      <c r="CR1047" s="27"/>
      <c r="CS1047" s="27"/>
      <c r="CT1047" s="27"/>
      <c r="CU1047" s="27"/>
      <c r="CV1047" s="27"/>
      <c r="CW1047" s="27"/>
      <c r="CX1047" s="27"/>
      <c r="CY1047" s="27"/>
      <c r="CZ1047" s="68"/>
      <c r="DA1047" s="42"/>
      <c r="DB1047" s="5"/>
      <c r="DC1047"/>
      <c r="DD1047"/>
      <c r="DE1047" s="86"/>
      <c r="DF1047"/>
      <c r="DG1047" s="25"/>
      <c r="DH1047" s="25"/>
      <c r="DI1047" s="35"/>
      <c r="DJ1047" s="25"/>
      <c r="DK1047" s="25"/>
      <c r="DL1047" s="25"/>
      <c r="DM1047" s="25"/>
      <c r="DN1047" s="25"/>
      <c r="DO1047" s="25"/>
      <c r="DP1047" s="25"/>
      <c r="DQ1047" s="25"/>
      <c r="DR1047" s="25"/>
      <c r="DS1047" s="25"/>
      <c r="DT1047" s="25"/>
      <c r="DU1047" s="25"/>
      <c r="DV1047" s="25"/>
      <c r="DW1047" s="36"/>
      <c r="DX1047" s="25"/>
      <c r="DY1047" s="25"/>
      <c r="EC1047" s="25"/>
      <c r="ED1047" s="36"/>
    </row>
    <row r="1048" spans="1:134" s="26" customFormat="1" x14ac:dyDescent="0.2">
      <c r="A1048" s="82"/>
      <c r="B1048" s="28"/>
      <c r="C1048" s="41"/>
      <c r="D1048" s="40"/>
      <c r="E1048" s="41"/>
      <c r="F1048" s="40"/>
      <c r="G1048" s="151"/>
      <c r="H1048" s="151"/>
      <c r="I1048" s="151"/>
      <c r="J1048" s="151"/>
      <c r="K1048" s="151"/>
      <c r="L1048" s="152"/>
      <c r="M1048" s="151"/>
      <c r="N1048" s="151"/>
      <c r="O1048" s="152"/>
      <c r="P1048" s="153"/>
      <c r="Q1048" s="159"/>
      <c r="R1048" s="151"/>
      <c r="S1048" s="151"/>
      <c r="T1048" s="28"/>
      <c r="U1048" s="137"/>
      <c r="V1048" s="40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40"/>
      <c r="AH1048" s="40"/>
      <c r="AI1048" s="40"/>
      <c r="AJ1048" s="40"/>
      <c r="AK1048" s="40"/>
      <c r="AL1048" s="40"/>
      <c r="AM1048" s="40"/>
      <c r="AN1048" s="40"/>
      <c r="AO1048" s="40"/>
      <c r="AP1048" s="40"/>
      <c r="AQ1048" s="40"/>
      <c r="AR1048" s="40"/>
      <c r="AS1048" s="40"/>
      <c r="AT1048" s="40"/>
      <c r="AU1048" s="40"/>
      <c r="AV1048" s="40"/>
      <c r="AW1048" s="40"/>
      <c r="AX1048" s="40"/>
      <c r="AY1048" s="40"/>
      <c r="AZ1048" s="40"/>
      <c r="BA1048" s="28"/>
      <c r="BB1048" s="28"/>
      <c r="BC1048" s="40"/>
      <c r="BD1048" s="40"/>
      <c r="BE1048" s="40"/>
      <c r="BF1048" s="40"/>
      <c r="BG1048" s="40"/>
      <c r="BH1048" s="40"/>
      <c r="BI1048" s="40"/>
      <c r="BJ1048" s="40"/>
      <c r="BK1048" s="40"/>
      <c r="BL1048" s="40"/>
      <c r="BM1048" s="40"/>
      <c r="BN1048" s="40"/>
      <c r="BO1048" s="40"/>
      <c r="BP1048" s="40"/>
      <c r="BQ1048" s="40"/>
      <c r="BR1048" s="40"/>
      <c r="BS1048" s="40"/>
      <c r="BT1048" s="40"/>
      <c r="BU1048" s="40"/>
      <c r="BV1048" s="40"/>
      <c r="BW1048" s="40"/>
      <c r="BX1048" s="40"/>
      <c r="BY1048" s="40"/>
      <c r="BZ1048" s="40"/>
      <c r="CA1048" s="40"/>
      <c r="CB1048" s="40"/>
      <c r="CC1048" s="40"/>
      <c r="CD1048" s="40"/>
      <c r="CE1048" s="40"/>
      <c r="CF1048" s="40"/>
      <c r="CG1048" s="28"/>
      <c r="CH1048" s="28"/>
      <c r="CI1048" s="41"/>
      <c r="CJ1048" s="27"/>
      <c r="CK1048" s="27"/>
      <c r="CL1048" s="27"/>
      <c r="CM1048" s="27"/>
      <c r="CN1048" s="27"/>
      <c r="CO1048" s="27"/>
      <c r="CP1048" s="27"/>
      <c r="CQ1048" s="27"/>
      <c r="CR1048" s="27"/>
      <c r="CS1048" s="27"/>
      <c r="CT1048" s="27"/>
      <c r="CU1048" s="27"/>
      <c r="CV1048" s="27"/>
      <c r="CW1048" s="27"/>
      <c r="CX1048" s="27"/>
      <c r="CY1048" s="27"/>
      <c r="CZ1048" s="68"/>
      <c r="DA1048" s="42"/>
      <c r="DB1048" s="5"/>
      <c r="DC1048"/>
      <c r="DD1048"/>
      <c r="DE1048" s="86"/>
      <c r="DF1048"/>
      <c r="DG1048" s="25"/>
      <c r="DH1048" s="25"/>
      <c r="DI1048" s="35"/>
      <c r="DJ1048" s="25"/>
      <c r="DK1048" s="25"/>
      <c r="DL1048" s="25"/>
      <c r="DM1048" s="25"/>
      <c r="DN1048" s="25"/>
      <c r="DO1048" s="25"/>
      <c r="DP1048" s="25"/>
      <c r="DQ1048" s="25"/>
      <c r="DR1048" s="25"/>
      <c r="DS1048" s="25"/>
      <c r="DT1048" s="25"/>
      <c r="DU1048" s="25"/>
      <c r="DV1048" s="25"/>
      <c r="DW1048" s="36"/>
      <c r="DX1048" s="25"/>
      <c r="DY1048" s="25"/>
      <c r="EC1048" s="25"/>
      <c r="ED1048" s="36"/>
    </row>
    <row r="1049" spans="1:134" s="26" customFormat="1" x14ac:dyDescent="0.2">
      <c r="A1049" s="82"/>
      <c r="B1049" s="28"/>
      <c r="C1049" s="41"/>
      <c r="D1049" s="40"/>
      <c r="E1049" s="41"/>
      <c r="F1049" s="40"/>
      <c r="G1049" s="151"/>
      <c r="H1049" s="151"/>
      <c r="I1049" s="151"/>
      <c r="J1049" s="151"/>
      <c r="K1049" s="151"/>
      <c r="L1049" s="152"/>
      <c r="M1049" s="151"/>
      <c r="N1049" s="151"/>
      <c r="O1049" s="152"/>
      <c r="P1049" s="153"/>
      <c r="Q1049" s="159"/>
      <c r="R1049" s="151"/>
      <c r="S1049" s="151"/>
      <c r="T1049" s="28"/>
      <c r="U1049" s="137"/>
      <c r="V1049" s="40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40"/>
      <c r="AH1049" s="40"/>
      <c r="AI1049" s="40"/>
      <c r="AJ1049" s="40"/>
      <c r="AK1049" s="40"/>
      <c r="AL1049" s="40"/>
      <c r="AM1049" s="40"/>
      <c r="AN1049" s="40"/>
      <c r="AO1049" s="40"/>
      <c r="AP1049" s="40"/>
      <c r="AQ1049" s="40"/>
      <c r="AR1049" s="40"/>
      <c r="AS1049" s="40"/>
      <c r="AT1049" s="40"/>
      <c r="AU1049" s="40"/>
      <c r="AV1049" s="40"/>
      <c r="AW1049" s="40"/>
      <c r="AX1049" s="40"/>
      <c r="AY1049" s="40"/>
      <c r="AZ1049" s="40"/>
      <c r="BA1049" s="28"/>
      <c r="BB1049" s="28"/>
      <c r="BC1049" s="40"/>
      <c r="BD1049" s="40"/>
      <c r="BE1049" s="40"/>
      <c r="BF1049" s="40"/>
      <c r="BG1049" s="40"/>
      <c r="BH1049" s="40"/>
      <c r="BI1049" s="41"/>
      <c r="BJ1049" s="41"/>
      <c r="BK1049" s="41"/>
      <c r="BL1049" s="41"/>
      <c r="BM1049" s="41"/>
      <c r="BN1049" s="41"/>
      <c r="BO1049" s="41"/>
      <c r="BP1049" s="41"/>
      <c r="BQ1049" s="41"/>
      <c r="BR1049" s="40"/>
      <c r="BS1049" s="40"/>
      <c r="BT1049" s="40"/>
      <c r="BU1049" s="41"/>
      <c r="BV1049" s="41"/>
      <c r="BW1049" s="41"/>
      <c r="BX1049" s="41"/>
      <c r="BY1049" s="41"/>
      <c r="BZ1049" s="41"/>
      <c r="CA1049" s="41"/>
      <c r="CB1049" s="41"/>
      <c r="CC1049" s="41"/>
      <c r="CD1049" s="41"/>
      <c r="CE1049" s="41"/>
      <c r="CF1049" s="41"/>
      <c r="CG1049" s="28"/>
      <c r="CH1049" s="28"/>
      <c r="CI1049" s="41"/>
      <c r="CJ1049" s="27"/>
      <c r="CK1049" s="27"/>
      <c r="CL1049" s="27"/>
      <c r="CM1049" s="27"/>
      <c r="CN1049" s="27"/>
      <c r="CO1049" s="27"/>
      <c r="CP1049" s="27"/>
      <c r="CQ1049" s="27"/>
      <c r="CR1049" s="27"/>
      <c r="CS1049" s="27"/>
      <c r="CT1049" s="27"/>
      <c r="CU1049" s="27"/>
      <c r="CV1049" s="27"/>
      <c r="CW1049" s="27"/>
      <c r="CX1049" s="27"/>
      <c r="CY1049" s="27"/>
      <c r="CZ1049" s="68"/>
      <c r="DA1049" s="42"/>
      <c r="DB1049" s="5"/>
      <c r="DC1049"/>
      <c r="DD1049"/>
      <c r="DE1049" s="86"/>
      <c r="DF1049"/>
      <c r="DG1049" s="25"/>
      <c r="DH1049" s="25"/>
      <c r="DI1049" s="35"/>
      <c r="DJ1049" s="25"/>
      <c r="DK1049" s="25"/>
      <c r="DL1049" s="25"/>
      <c r="DM1049" s="25"/>
      <c r="DN1049" s="25"/>
      <c r="DO1049" s="25"/>
      <c r="DP1049" s="25"/>
      <c r="DQ1049" s="25"/>
      <c r="DR1049" s="25"/>
      <c r="DS1049" s="25"/>
      <c r="DT1049" s="25"/>
      <c r="DU1049" s="25"/>
      <c r="DV1049" s="25"/>
      <c r="DW1049" s="36"/>
      <c r="DX1049" s="25"/>
      <c r="DY1049" s="25"/>
      <c r="EC1049" s="25"/>
      <c r="ED1049" s="36"/>
    </row>
    <row r="1050" spans="1:134" s="26" customFormat="1" x14ac:dyDescent="0.2">
      <c r="A1050" s="82"/>
      <c r="B1050" s="28"/>
      <c r="C1050" s="41"/>
      <c r="D1050" s="40"/>
      <c r="E1050" s="41"/>
      <c r="F1050" s="40"/>
      <c r="G1050" s="151"/>
      <c r="H1050" s="151"/>
      <c r="I1050" s="151"/>
      <c r="J1050" s="151"/>
      <c r="K1050" s="151"/>
      <c r="L1050" s="152"/>
      <c r="M1050" s="151"/>
      <c r="N1050" s="151"/>
      <c r="O1050" s="152"/>
      <c r="P1050" s="153"/>
      <c r="Q1050" s="159"/>
      <c r="R1050" s="151"/>
      <c r="S1050" s="151"/>
      <c r="T1050" s="28"/>
      <c r="U1050" s="137"/>
      <c r="V1050" s="40"/>
      <c r="W1050" s="40"/>
      <c r="X1050" s="40"/>
      <c r="Y1050" s="40"/>
      <c r="Z1050" s="40"/>
      <c r="AA1050" s="40"/>
      <c r="AB1050" s="40"/>
      <c r="AC1050" s="40"/>
      <c r="AD1050" s="40"/>
      <c r="AE1050" s="40"/>
      <c r="AF1050" s="40"/>
      <c r="AG1050" s="40"/>
      <c r="AH1050" s="40"/>
      <c r="AI1050" s="40"/>
      <c r="AJ1050" s="40"/>
      <c r="AK1050" s="40"/>
      <c r="AL1050" s="40"/>
      <c r="AM1050" s="40"/>
      <c r="AN1050" s="40"/>
      <c r="AO1050" s="40"/>
      <c r="AP1050" s="40"/>
      <c r="AQ1050" s="40"/>
      <c r="AR1050" s="40"/>
      <c r="AS1050" s="40"/>
      <c r="AT1050" s="40"/>
      <c r="AU1050" s="40"/>
      <c r="AV1050" s="40"/>
      <c r="AW1050" s="40"/>
      <c r="AX1050" s="40"/>
      <c r="AY1050" s="40"/>
      <c r="AZ1050" s="40"/>
      <c r="BA1050" s="28"/>
      <c r="BB1050" s="28"/>
      <c r="BC1050" s="40"/>
      <c r="BD1050" s="40"/>
      <c r="BE1050" s="40"/>
      <c r="BF1050" s="40"/>
      <c r="BG1050" s="40"/>
      <c r="BH1050" s="40"/>
      <c r="BI1050" s="41"/>
      <c r="BJ1050" s="41"/>
      <c r="BK1050" s="41"/>
      <c r="BL1050" s="41"/>
      <c r="BM1050" s="41"/>
      <c r="BN1050" s="41"/>
      <c r="BO1050" s="41"/>
      <c r="BP1050" s="41"/>
      <c r="BQ1050" s="41"/>
      <c r="BR1050" s="40"/>
      <c r="BS1050" s="40"/>
      <c r="BT1050" s="40"/>
      <c r="BU1050" s="41"/>
      <c r="BV1050" s="41"/>
      <c r="BW1050" s="41"/>
      <c r="BX1050" s="41"/>
      <c r="BY1050" s="41"/>
      <c r="BZ1050" s="41"/>
      <c r="CA1050" s="41"/>
      <c r="CB1050" s="41"/>
      <c r="CC1050" s="41"/>
      <c r="CD1050" s="41"/>
      <c r="CE1050" s="41"/>
      <c r="CF1050" s="41"/>
      <c r="CG1050" s="28"/>
      <c r="CH1050" s="28"/>
      <c r="CI1050" s="41"/>
      <c r="CJ1050" s="27"/>
      <c r="CK1050" s="27"/>
      <c r="CL1050" s="27"/>
      <c r="CM1050" s="27"/>
      <c r="CN1050" s="27"/>
      <c r="CO1050" s="27"/>
      <c r="CP1050" s="27"/>
      <c r="CQ1050" s="27"/>
      <c r="CR1050" s="27"/>
      <c r="CS1050" s="27"/>
      <c r="CT1050" s="27"/>
      <c r="CU1050" s="27"/>
      <c r="CV1050" s="27"/>
      <c r="CW1050" s="27"/>
      <c r="CX1050" s="27"/>
      <c r="CY1050" s="27"/>
      <c r="CZ1050" s="68"/>
      <c r="DA1050" s="42"/>
      <c r="DB1050" s="5"/>
      <c r="DC1050"/>
      <c r="DD1050"/>
      <c r="DE1050" s="86"/>
      <c r="DF1050"/>
      <c r="DG1050" s="25"/>
      <c r="DH1050" s="25"/>
      <c r="DI1050" s="35"/>
      <c r="DJ1050" s="25"/>
      <c r="DK1050" s="25"/>
      <c r="DL1050" s="25"/>
      <c r="DM1050" s="25"/>
      <c r="DN1050" s="25"/>
      <c r="DO1050" s="25"/>
      <c r="DP1050" s="25"/>
      <c r="DQ1050" s="25"/>
      <c r="DR1050" s="25"/>
      <c r="DS1050" s="25"/>
      <c r="DT1050" s="25"/>
      <c r="DU1050" s="25"/>
      <c r="DV1050" s="25"/>
      <c r="DW1050" s="36"/>
      <c r="DX1050" s="25"/>
      <c r="DY1050" s="25"/>
      <c r="EC1050" s="25"/>
      <c r="ED1050" s="36"/>
    </row>
    <row r="1051" spans="1:134" s="26" customFormat="1" x14ac:dyDescent="0.2">
      <c r="A1051" s="82"/>
      <c r="B1051" s="28"/>
      <c r="C1051" s="41"/>
      <c r="D1051" s="40"/>
      <c r="E1051" s="41"/>
      <c r="F1051" s="40"/>
      <c r="G1051" s="151"/>
      <c r="H1051" s="151"/>
      <c r="I1051" s="151"/>
      <c r="J1051" s="151"/>
      <c r="K1051" s="151"/>
      <c r="L1051" s="152"/>
      <c r="M1051" s="151"/>
      <c r="N1051" s="151"/>
      <c r="O1051" s="152"/>
      <c r="P1051" s="153"/>
      <c r="Q1051" s="159"/>
      <c r="R1051" s="151"/>
      <c r="S1051" s="151"/>
      <c r="T1051" s="28"/>
      <c r="U1051" s="137"/>
      <c r="V1051" s="40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40"/>
      <c r="AH1051" s="40"/>
      <c r="AI1051" s="40"/>
      <c r="AJ1051" s="40"/>
      <c r="AK1051" s="40"/>
      <c r="AL1051" s="40"/>
      <c r="AM1051" s="40"/>
      <c r="AN1051" s="40"/>
      <c r="AO1051" s="40"/>
      <c r="AP1051" s="40"/>
      <c r="AQ1051" s="40"/>
      <c r="AR1051" s="40"/>
      <c r="AS1051" s="40"/>
      <c r="AT1051" s="40"/>
      <c r="AU1051" s="40"/>
      <c r="AV1051" s="40"/>
      <c r="AW1051" s="40"/>
      <c r="AX1051" s="40"/>
      <c r="AY1051" s="40"/>
      <c r="AZ1051" s="40"/>
      <c r="BA1051" s="28"/>
      <c r="BB1051" s="28"/>
      <c r="BC1051" s="40"/>
      <c r="BD1051" s="40"/>
      <c r="BE1051" s="40"/>
      <c r="BF1051" s="40"/>
      <c r="BG1051" s="40"/>
      <c r="BH1051" s="40"/>
      <c r="BI1051" s="41"/>
      <c r="BJ1051" s="41"/>
      <c r="BK1051" s="41"/>
      <c r="BL1051" s="41"/>
      <c r="BM1051" s="41"/>
      <c r="BN1051" s="41"/>
      <c r="BO1051" s="41"/>
      <c r="BP1051" s="41"/>
      <c r="BQ1051" s="41"/>
      <c r="BR1051" s="40"/>
      <c r="BS1051" s="40"/>
      <c r="BT1051" s="40"/>
      <c r="BU1051" s="41"/>
      <c r="BV1051" s="41"/>
      <c r="BW1051" s="41"/>
      <c r="BX1051" s="41"/>
      <c r="BY1051" s="41"/>
      <c r="BZ1051" s="41"/>
      <c r="CA1051" s="41"/>
      <c r="CB1051" s="41"/>
      <c r="CC1051" s="41"/>
      <c r="CD1051" s="41"/>
      <c r="CE1051" s="41"/>
      <c r="CF1051" s="41"/>
      <c r="CG1051" s="28"/>
      <c r="CH1051" s="28"/>
      <c r="CI1051" s="41"/>
      <c r="CJ1051" s="27"/>
      <c r="CK1051" s="27"/>
      <c r="CL1051" s="27"/>
      <c r="CM1051" s="27"/>
      <c r="CN1051" s="27"/>
      <c r="CO1051" s="27"/>
      <c r="CP1051" s="27"/>
      <c r="CQ1051" s="27"/>
      <c r="CR1051" s="27"/>
      <c r="CS1051" s="27"/>
      <c r="CT1051" s="27"/>
      <c r="CU1051" s="27"/>
      <c r="CV1051" s="27"/>
      <c r="CW1051" s="27"/>
      <c r="CX1051" s="27"/>
      <c r="CY1051" s="27"/>
      <c r="CZ1051" s="68"/>
      <c r="DA1051" s="42"/>
      <c r="DB1051" s="5"/>
      <c r="DC1051"/>
      <c r="DD1051"/>
      <c r="DE1051" s="86"/>
      <c r="DF1051"/>
      <c r="DG1051" s="25"/>
      <c r="DH1051" s="25"/>
      <c r="DI1051" s="35"/>
      <c r="DJ1051" s="25"/>
      <c r="DK1051" s="25"/>
      <c r="DL1051" s="25"/>
      <c r="DM1051" s="25"/>
      <c r="DN1051" s="25"/>
      <c r="DO1051" s="25"/>
      <c r="DP1051" s="25"/>
      <c r="DQ1051" s="25"/>
      <c r="DR1051" s="25"/>
      <c r="DS1051" s="25"/>
      <c r="DT1051" s="25"/>
      <c r="DU1051" s="25"/>
      <c r="DV1051" s="25"/>
      <c r="DW1051" s="36"/>
      <c r="DX1051" s="25"/>
      <c r="DY1051" s="25"/>
      <c r="EC1051" s="25"/>
      <c r="ED1051" s="36"/>
    </row>
    <row r="1052" spans="1:134" s="26" customFormat="1" x14ac:dyDescent="0.2">
      <c r="A1052" s="82"/>
      <c r="B1052" s="28"/>
      <c r="C1052" s="41"/>
      <c r="D1052" s="40"/>
      <c r="E1052" s="41"/>
      <c r="F1052" s="40"/>
      <c r="G1052" s="151"/>
      <c r="H1052" s="151"/>
      <c r="I1052" s="151"/>
      <c r="J1052" s="151"/>
      <c r="K1052" s="151"/>
      <c r="L1052" s="152"/>
      <c r="M1052" s="151"/>
      <c r="N1052" s="151"/>
      <c r="O1052" s="152"/>
      <c r="P1052" s="153"/>
      <c r="Q1052" s="159"/>
      <c r="R1052" s="151"/>
      <c r="S1052" s="151"/>
      <c r="T1052" s="28"/>
      <c r="U1052" s="137"/>
      <c r="V1052" s="40"/>
      <c r="W1052" s="40"/>
      <c r="X1052" s="40"/>
      <c r="Y1052" s="40"/>
      <c r="Z1052" s="40"/>
      <c r="AA1052" s="40"/>
      <c r="AB1052" s="40"/>
      <c r="AC1052" s="40"/>
      <c r="AD1052" s="40"/>
      <c r="AE1052" s="40"/>
      <c r="AF1052" s="40"/>
      <c r="AG1052" s="40"/>
      <c r="AH1052" s="40"/>
      <c r="AI1052" s="40"/>
      <c r="AJ1052" s="40"/>
      <c r="AK1052" s="40"/>
      <c r="AL1052" s="40"/>
      <c r="AM1052" s="40"/>
      <c r="AN1052" s="40"/>
      <c r="AO1052" s="40"/>
      <c r="AP1052" s="40"/>
      <c r="AQ1052" s="40"/>
      <c r="AR1052" s="40"/>
      <c r="AS1052" s="40"/>
      <c r="AT1052" s="40"/>
      <c r="AU1052" s="40"/>
      <c r="AV1052" s="40"/>
      <c r="AW1052" s="40"/>
      <c r="AX1052" s="40"/>
      <c r="AY1052" s="40"/>
      <c r="AZ1052" s="40"/>
      <c r="BA1052" s="28"/>
      <c r="BB1052" s="28"/>
      <c r="BC1052" s="40"/>
      <c r="BD1052" s="40"/>
      <c r="BE1052" s="40"/>
      <c r="BF1052" s="40"/>
      <c r="BG1052" s="40"/>
      <c r="BH1052" s="40"/>
      <c r="BI1052" s="41"/>
      <c r="BJ1052" s="41"/>
      <c r="BK1052" s="41"/>
      <c r="BL1052" s="41"/>
      <c r="BM1052" s="41"/>
      <c r="BN1052" s="41"/>
      <c r="BO1052" s="41"/>
      <c r="BP1052" s="41"/>
      <c r="BQ1052" s="41"/>
      <c r="BR1052" s="40"/>
      <c r="BS1052" s="40"/>
      <c r="BT1052" s="40"/>
      <c r="BU1052" s="41"/>
      <c r="BV1052" s="41"/>
      <c r="BW1052" s="41"/>
      <c r="BX1052" s="41"/>
      <c r="BY1052" s="41"/>
      <c r="BZ1052" s="41"/>
      <c r="CA1052" s="41"/>
      <c r="CB1052" s="41"/>
      <c r="CC1052" s="41"/>
      <c r="CD1052" s="41"/>
      <c r="CE1052" s="41"/>
      <c r="CF1052" s="41"/>
      <c r="CG1052" s="28"/>
      <c r="CH1052" s="28"/>
      <c r="CI1052" s="41"/>
      <c r="CJ1052" s="27"/>
      <c r="CK1052" s="27"/>
      <c r="CL1052" s="27"/>
      <c r="CM1052" s="27"/>
      <c r="CN1052" s="27"/>
      <c r="CO1052" s="27"/>
      <c r="CP1052" s="27"/>
      <c r="CQ1052" s="27"/>
      <c r="CR1052" s="27"/>
      <c r="CS1052" s="27"/>
      <c r="CT1052" s="27"/>
      <c r="CU1052" s="27"/>
      <c r="CV1052" s="27"/>
      <c r="CW1052" s="27"/>
      <c r="CX1052" s="27"/>
      <c r="CY1052" s="27"/>
      <c r="CZ1052" s="68"/>
      <c r="DA1052" s="42"/>
      <c r="DB1052" s="5"/>
      <c r="DC1052"/>
      <c r="DD1052"/>
      <c r="DE1052" s="86"/>
      <c r="DF1052"/>
      <c r="DG1052" s="25"/>
      <c r="DH1052" s="25"/>
      <c r="DI1052" s="35"/>
      <c r="DJ1052" s="25"/>
      <c r="DK1052" s="25"/>
      <c r="DL1052" s="25"/>
      <c r="DM1052" s="25"/>
      <c r="DN1052" s="25"/>
      <c r="DO1052" s="25"/>
      <c r="DP1052" s="25"/>
      <c r="DQ1052" s="25"/>
      <c r="DR1052" s="25"/>
      <c r="DS1052" s="25"/>
      <c r="DT1052" s="25"/>
      <c r="DU1052" s="25"/>
      <c r="DV1052" s="25"/>
      <c r="DW1052" s="36"/>
      <c r="DX1052" s="25"/>
      <c r="DY1052" s="25"/>
      <c r="EC1052" s="25"/>
      <c r="ED1052" s="36"/>
    </row>
    <row r="1053" spans="1:134" s="26" customFormat="1" x14ac:dyDescent="0.2">
      <c r="A1053" s="82"/>
      <c r="B1053" s="28"/>
      <c r="C1053" s="41"/>
      <c r="D1053" s="40"/>
      <c r="E1053" s="41"/>
      <c r="F1053" s="40"/>
      <c r="G1053" s="151"/>
      <c r="H1053" s="151"/>
      <c r="I1053" s="151"/>
      <c r="J1053" s="151"/>
      <c r="K1053" s="151"/>
      <c r="L1053" s="152"/>
      <c r="M1053" s="151"/>
      <c r="N1053" s="151"/>
      <c r="O1053" s="152"/>
      <c r="P1053" s="153"/>
      <c r="Q1053" s="159"/>
      <c r="R1053" s="151"/>
      <c r="S1053" s="151"/>
      <c r="T1053" s="28"/>
      <c r="U1053" s="137"/>
      <c r="V1053" s="40"/>
      <c r="W1053" s="40"/>
      <c r="X1053" s="40"/>
      <c r="Y1053" s="40"/>
      <c r="Z1053" s="40"/>
      <c r="AA1053" s="40"/>
      <c r="AB1053" s="40"/>
      <c r="AC1053" s="40"/>
      <c r="AD1053" s="40"/>
      <c r="AE1053" s="40"/>
      <c r="AF1053" s="40"/>
      <c r="AG1053" s="40"/>
      <c r="AH1053" s="40"/>
      <c r="AI1053" s="40"/>
      <c r="AJ1053" s="40"/>
      <c r="AK1053" s="40"/>
      <c r="AL1053" s="40"/>
      <c r="AM1053" s="40"/>
      <c r="AN1053" s="40"/>
      <c r="AO1053" s="40"/>
      <c r="AP1053" s="40"/>
      <c r="AQ1053" s="40"/>
      <c r="AR1053" s="40"/>
      <c r="AS1053" s="40"/>
      <c r="AT1053" s="40"/>
      <c r="AU1053" s="40"/>
      <c r="AV1053" s="40"/>
      <c r="AW1053" s="40"/>
      <c r="AX1053" s="40"/>
      <c r="AY1053" s="40"/>
      <c r="AZ1053" s="40"/>
      <c r="BA1053" s="28"/>
      <c r="BB1053" s="28"/>
      <c r="BC1053" s="40"/>
      <c r="BD1053" s="40"/>
      <c r="BE1053" s="40"/>
      <c r="BF1053" s="40"/>
      <c r="BG1053" s="40"/>
      <c r="BH1053" s="40"/>
      <c r="BI1053" s="41"/>
      <c r="BJ1053" s="41"/>
      <c r="BK1053" s="41"/>
      <c r="BL1053" s="41"/>
      <c r="BM1053" s="41"/>
      <c r="BN1053" s="41"/>
      <c r="BO1053" s="41"/>
      <c r="BP1053" s="41"/>
      <c r="BQ1053" s="41"/>
      <c r="BR1053" s="40"/>
      <c r="BS1053" s="40"/>
      <c r="BT1053" s="40"/>
      <c r="BU1053" s="41"/>
      <c r="BV1053" s="41"/>
      <c r="BW1053" s="41"/>
      <c r="BX1053" s="41"/>
      <c r="BY1053" s="41"/>
      <c r="BZ1053" s="41"/>
      <c r="CA1053" s="41"/>
      <c r="CB1053" s="41"/>
      <c r="CC1053" s="41"/>
      <c r="CD1053" s="41"/>
      <c r="CE1053" s="41"/>
      <c r="CF1053" s="41"/>
      <c r="CG1053" s="28"/>
      <c r="CH1053" s="28"/>
      <c r="CI1053" s="41"/>
      <c r="CJ1053" s="27"/>
      <c r="CK1053" s="27"/>
      <c r="CL1053" s="27"/>
      <c r="CM1053" s="27"/>
      <c r="CN1053" s="27"/>
      <c r="CO1053" s="27"/>
      <c r="CP1053" s="27"/>
      <c r="CQ1053" s="27"/>
      <c r="CR1053" s="27"/>
      <c r="CS1053" s="27"/>
      <c r="CT1053" s="27"/>
      <c r="CU1053" s="27"/>
      <c r="CV1053" s="27"/>
      <c r="CW1053" s="27"/>
      <c r="CX1053" s="27"/>
      <c r="CY1053" s="27"/>
      <c r="CZ1053" s="68"/>
      <c r="DA1053" s="42"/>
      <c r="DB1053" s="5"/>
      <c r="DC1053"/>
      <c r="DD1053"/>
      <c r="DE1053" s="86"/>
      <c r="DF1053"/>
      <c r="DG1053" s="25"/>
      <c r="DH1053" s="25"/>
      <c r="DI1053" s="35"/>
      <c r="DJ1053" s="25"/>
      <c r="DK1053" s="25"/>
      <c r="DL1053" s="25"/>
      <c r="DM1053" s="25"/>
      <c r="DN1053" s="25"/>
      <c r="DO1053" s="25"/>
      <c r="DP1053" s="25"/>
      <c r="DQ1053" s="25"/>
      <c r="DR1053" s="25"/>
      <c r="DS1053" s="25"/>
      <c r="DT1053" s="25"/>
      <c r="DU1053" s="25"/>
      <c r="DV1053" s="25"/>
      <c r="DW1053" s="36"/>
      <c r="DX1053" s="25"/>
      <c r="DY1053" s="25"/>
      <c r="EC1053" s="25"/>
      <c r="ED1053" s="36"/>
    </row>
    <row r="1054" spans="1:134" s="26" customFormat="1" x14ac:dyDescent="0.2">
      <c r="A1054" s="82"/>
      <c r="B1054" s="28"/>
      <c r="C1054" s="41"/>
      <c r="D1054" s="40"/>
      <c r="E1054" s="41"/>
      <c r="F1054" s="40"/>
      <c r="G1054" s="151"/>
      <c r="H1054" s="151"/>
      <c r="I1054" s="151"/>
      <c r="J1054" s="151"/>
      <c r="K1054" s="151"/>
      <c r="L1054" s="152"/>
      <c r="M1054" s="151"/>
      <c r="N1054" s="151"/>
      <c r="O1054" s="152"/>
      <c r="P1054" s="153"/>
      <c r="Q1054" s="159"/>
      <c r="R1054" s="151"/>
      <c r="S1054" s="151"/>
      <c r="T1054" s="28"/>
      <c r="U1054" s="137"/>
      <c r="V1054" s="40"/>
      <c r="W1054" s="40"/>
      <c r="X1054" s="40"/>
      <c r="Y1054" s="40"/>
      <c r="Z1054" s="40"/>
      <c r="AA1054" s="40"/>
      <c r="AB1054" s="40"/>
      <c r="AC1054" s="40"/>
      <c r="AD1054" s="40"/>
      <c r="AE1054" s="40"/>
      <c r="AF1054" s="40"/>
      <c r="AG1054" s="40"/>
      <c r="AH1054" s="40"/>
      <c r="AI1054" s="40"/>
      <c r="AJ1054" s="40"/>
      <c r="AK1054" s="40"/>
      <c r="AL1054" s="40"/>
      <c r="AM1054" s="40"/>
      <c r="AN1054" s="40"/>
      <c r="AO1054" s="40"/>
      <c r="AP1054" s="40"/>
      <c r="AQ1054" s="40"/>
      <c r="AR1054" s="40"/>
      <c r="AS1054" s="40"/>
      <c r="AT1054" s="40"/>
      <c r="AU1054" s="40"/>
      <c r="AV1054" s="40"/>
      <c r="AW1054" s="40"/>
      <c r="AX1054" s="40"/>
      <c r="AY1054" s="40"/>
      <c r="AZ1054" s="40"/>
      <c r="BA1054" s="28"/>
      <c r="BB1054" s="28"/>
      <c r="BC1054" s="40"/>
      <c r="BD1054" s="40"/>
      <c r="BE1054" s="40"/>
      <c r="BF1054" s="40"/>
      <c r="BG1054" s="40"/>
      <c r="BH1054" s="40"/>
      <c r="BI1054" s="40"/>
      <c r="BJ1054" s="40"/>
      <c r="BK1054" s="40"/>
      <c r="BL1054" s="40"/>
      <c r="BM1054" s="40"/>
      <c r="BN1054" s="40"/>
      <c r="BO1054" s="40"/>
      <c r="BP1054" s="40"/>
      <c r="BQ1054" s="40"/>
      <c r="BR1054" s="40"/>
      <c r="BS1054" s="40"/>
      <c r="BT1054" s="40"/>
      <c r="BU1054" s="40"/>
      <c r="BV1054" s="40"/>
      <c r="BW1054" s="40"/>
      <c r="BX1054" s="40"/>
      <c r="BY1054" s="40"/>
      <c r="BZ1054" s="40"/>
      <c r="CA1054" s="40"/>
      <c r="CB1054" s="40"/>
      <c r="CC1054" s="40"/>
      <c r="CD1054" s="40"/>
      <c r="CE1054" s="40"/>
      <c r="CF1054" s="40"/>
      <c r="CG1054" s="28"/>
      <c r="CH1054" s="28"/>
      <c r="CI1054" s="41"/>
      <c r="CJ1054" s="27"/>
      <c r="CK1054" s="27"/>
      <c r="CL1054" s="27"/>
      <c r="CM1054" s="27"/>
      <c r="CN1054" s="27"/>
      <c r="CO1054" s="27"/>
      <c r="CP1054" s="27"/>
      <c r="CQ1054" s="27"/>
      <c r="CR1054" s="27"/>
      <c r="CS1054" s="27"/>
      <c r="CT1054" s="27"/>
      <c r="CU1054" s="27"/>
      <c r="CV1054" s="27"/>
      <c r="CW1054" s="27"/>
      <c r="CX1054" s="27"/>
      <c r="CY1054" s="27"/>
      <c r="CZ1054" s="68"/>
      <c r="DA1054" s="42"/>
      <c r="DB1054" s="5"/>
      <c r="DC1054"/>
      <c r="DD1054"/>
      <c r="DE1054" s="86"/>
      <c r="DF1054"/>
      <c r="DG1054" s="25"/>
      <c r="DH1054" s="25"/>
      <c r="DI1054" s="35"/>
      <c r="DJ1054" s="25"/>
      <c r="DK1054" s="25"/>
      <c r="DL1054" s="25"/>
      <c r="DM1054" s="25"/>
      <c r="DN1054" s="25"/>
      <c r="DO1054" s="25"/>
      <c r="DP1054" s="25"/>
      <c r="DQ1054" s="25"/>
      <c r="DR1054" s="25"/>
      <c r="DS1054" s="25"/>
      <c r="DT1054" s="25"/>
      <c r="DU1054" s="25"/>
      <c r="DV1054" s="25"/>
      <c r="DW1054" s="36"/>
      <c r="DX1054" s="25"/>
      <c r="DY1054" s="25"/>
      <c r="EC1054" s="25"/>
      <c r="ED1054" s="36"/>
    </row>
    <row r="1055" spans="1:134" s="26" customFormat="1" x14ac:dyDescent="0.2">
      <c r="A1055" s="82"/>
      <c r="B1055" s="28"/>
      <c r="C1055" s="41"/>
      <c r="D1055" s="40"/>
      <c r="E1055" s="41"/>
      <c r="F1055" s="40"/>
      <c r="G1055" s="151"/>
      <c r="H1055" s="151"/>
      <c r="I1055" s="151"/>
      <c r="J1055" s="151"/>
      <c r="K1055" s="151"/>
      <c r="L1055" s="152"/>
      <c r="M1055" s="151"/>
      <c r="N1055" s="151"/>
      <c r="O1055" s="152"/>
      <c r="P1055" s="153"/>
      <c r="Q1055" s="159"/>
      <c r="R1055" s="151"/>
      <c r="S1055" s="151"/>
      <c r="T1055" s="28"/>
      <c r="U1055" s="137"/>
      <c r="V1055" s="40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40"/>
      <c r="AH1055" s="40"/>
      <c r="AI1055" s="40"/>
      <c r="AJ1055" s="40"/>
      <c r="AK1055" s="40"/>
      <c r="AL1055" s="40"/>
      <c r="AM1055" s="40"/>
      <c r="AN1055" s="40"/>
      <c r="AO1055" s="40"/>
      <c r="AP1055" s="40"/>
      <c r="AQ1055" s="40"/>
      <c r="AR1055" s="40"/>
      <c r="AS1055" s="40"/>
      <c r="AT1055" s="40"/>
      <c r="AU1055" s="40"/>
      <c r="AV1055" s="40"/>
      <c r="AW1055" s="40"/>
      <c r="AX1055" s="40"/>
      <c r="AY1055" s="40"/>
      <c r="AZ1055" s="40"/>
      <c r="BA1055" s="28"/>
      <c r="BB1055" s="28"/>
      <c r="BC1055" s="40"/>
      <c r="BD1055" s="40"/>
      <c r="BE1055" s="40"/>
      <c r="BF1055" s="40"/>
      <c r="BG1055" s="40"/>
      <c r="BH1055" s="40"/>
      <c r="BI1055" s="40"/>
      <c r="BJ1055" s="40"/>
      <c r="BK1055" s="40"/>
      <c r="BL1055" s="40"/>
      <c r="BM1055" s="40"/>
      <c r="BN1055" s="40"/>
      <c r="BO1055" s="40"/>
      <c r="BP1055" s="40"/>
      <c r="BQ1055" s="40"/>
      <c r="BR1055" s="40"/>
      <c r="BS1055" s="40"/>
      <c r="BT1055" s="40"/>
      <c r="BU1055" s="40"/>
      <c r="BV1055" s="40"/>
      <c r="BW1055" s="40"/>
      <c r="BX1055" s="40"/>
      <c r="BY1055" s="40"/>
      <c r="BZ1055" s="40"/>
      <c r="CA1055" s="40"/>
      <c r="CB1055" s="40"/>
      <c r="CC1055" s="40"/>
      <c r="CD1055" s="40"/>
      <c r="CE1055" s="40"/>
      <c r="CF1055" s="40"/>
      <c r="CG1055" s="28"/>
      <c r="CH1055" s="28"/>
      <c r="CI1055" s="41"/>
      <c r="CJ1055" s="27"/>
      <c r="CK1055" s="27"/>
      <c r="CL1055" s="27"/>
      <c r="CM1055" s="27"/>
      <c r="CN1055" s="27"/>
      <c r="CO1055" s="27"/>
      <c r="CP1055" s="27"/>
      <c r="CQ1055" s="27"/>
      <c r="CR1055" s="27"/>
      <c r="CS1055" s="27"/>
      <c r="CT1055" s="27"/>
      <c r="CU1055" s="27"/>
      <c r="CV1055" s="27"/>
      <c r="CW1055" s="27"/>
      <c r="CX1055" s="27"/>
      <c r="CY1055" s="27"/>
      <c r="CZ1055" s="68"/>
      <c r="DA1055" s="42"/>
      <c r="DB1055" s="5"/>
      <c r="DC1055"/>
      <c r="DD1055"/>
      <c r="DE1055" s="86"/>
      <c r="DF1055"/>
      <c r="DG1055" s="25"/>
      <c r="DH1055" s="25"/>
      <c r="DI1055" s="35"/>
      <c r="DJ1055" s="25"/>
      <c r="DK1055" s="25"/>
      <c r="DL1055" s="25"/>
      <c r="DM1055" s="25"/>
      <c r="DN1055" s="25"/>
      <c r="DO1055" s="25"/>
      <c r="DP1055" s="25"/>
      <c r="DQ1055" s="25"/>
      <c r="DR1055" s="25"/>
      <c r="DS1055" s="25"/>
      <c r="DT1055" s="25"/>
      <c r="DU1055" s="25"/>
      <c r="DV1055" s="25"/>
      <c r="DW1055" s="36"/>
      <c r="DX1055" s="25"/>
      <c r="DY1055" s="25"/>
      <c r="EC1055" s="25"/>
      <c r="ED1055" s="36"/>
    </row>
    <row r="1056" spans="1:134" s="26" customFormat="1" x14ac:dyDescent="0.2">
      <c r="A1056" s="82"/>
      <c r="B1056" s="28"/>
      <c r="C1056" s="41"/>
      <c r="D1056" s="40"/>
      <c r="E1056" s="41"/>
      <c r="F1056" s="40"/>
      <c r="G1056" s="151"/>
      <c r="H1056" s="151"/>
      <c r="I1056" s="151"/>
      <c r="J1056" s="151"/>
      <c r="K1056" s="151"/>
      <c r="L1056" s="152"/>
      <c r="M1056" s="151"/>
      <c r="N1056" s="151"/>
      <c r="O1056" s="152"/>
      <c r="P1056" s="153"/>
      <c r="Q1056" s="159"/>
      <c r="R1056" s="151"/>
      <c r="S1056" s="151"/>
      <c r="T1056" s="28"/>
      <c r="U1056" s="137"/>
      <c r="V1056" s="40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40"/>
      <c r="AH1056" s="40"/>
      <c r="AI1056" s="40"/>
      <c r="AJ1056" s="40"/>
      <c r="AK1056" s="40"/>
      <c r="AL1056" s="40"/>
      <c r="AM1056" s="40"/>
      <c r="AN1056" s="40"/>
      <c r="AO1056" s="40"/>
      <c r="AP1056" s="40"/>
      <c r="AQ1056" s="40"/>
      <c r="AR1056" s="40"/>
      <c r="AS1056" s="40"/>
      <c r="AT1056" s="40"/>
      <c r="AU1056" s="40"/>
      <c r="AV1056" s="40"/>
      <c r="AW1056" s="40"/>
      <c r="AX1056" s="40"/>
      <c r="AY1056" s="40"/>
      <c r="AZ1056" s="40"/>
      <c r="BA1056" s="28"/>
      <c r="BB1056" s="28"/>
      <c r="BC1056" s="40"/>
      <c r="BD1056" s="40"/>
      <c r="BE1056" s="40"/>
      <c r="BF1056" s="40"/>
      <c r="BG1056" s="40"/>
      <c r="BH1056" s="40"/>
      <c r="BI1056" s="40"/>
      <c r="BJ1056" s="40"/>
      <c r="BK1056" s="40"/>
      <c r="BL1056" s="40"/>
      <c r="BM1056" s="40"/>
      <c r="BN1056" s="40"/>
      <c r="BO1056" s="40"/>
      <c r="BP1056" s="40"/>
      <c r="BQ1056" s="40"/>
      <c r="BR1056" s="40"/>
      <c r="BS1056" s="40"/>
      <c r="BT1056" s="40"/>
      <c r="BU1056" s="40"/>
      <c r="BV1056" s="40"/>
      <c r="BW1056" s="40"/>
      <c r="BX1056" s="40"/>
      <c r="BY1056" s="40"/>
      <c r="BZ1056" s="40"/>
      <c r="CA1056" s="40"/>
      <c r="CB1056" s="40"/>
      <c r="CC1056" s="40"/>
      <c r="CD1056" s="40"/>
      <c r="CE1056" s="40"/>
      <c r="CF1056" s="40"/>
      <c r="CG1056" s="28"/>
      <c r="CH1056" s="28"/>
      <c r="CI1056" s="41"/>
      <c r="CJ1056" s="27"/>
      <c r="CK1056" s="27"/>
      <c r="CL1056" s="27"/>
      <c r="CM1056" s="27"/>
      <c r="CN1056" s="27"/>
      <c r="CO1056" s="27"/>
      <c r="CP1056" s="27"/>
      <c r="CQ1056" s="27"/>
      <c r="CR1056" s="27"/>
      <c r="CS1056" s="27"/>
      <c r="CT1056" s="27"/>
      <c r="CU1056" s="27"/>
      <c r="CV1056" s="27"/>
      <c r="CW1056" s="27"/>
      <c r="CX1056" s="27"/>
      <c r="CY1056" s="27"/>
      <c r="CZ1056" s="68"/>
      <c r="DA1056" s="42"/>
      <c r="DB1056" s="5"/>
      <c r="DC1056"/>
      <c r="DD1056"/>
      <c r="DE1056" s="86"/>
      <c r="DF1056"/>
      <c r="DG1056" s="25"/>
      <c r="DH1056" s="25"/>
      <c r="DI1056" s="35"/>
      <c r="DJ1056" s="25"/>
      <c r="DK1056" s="25"/>
      <c r="DL1056" s="25"/>
      <c r="DM1056" s="25"/>
      <c r="DN1056" s="25"/>
      <c r="DO1056" s="25"/>
      <c r="DP1056" s="25"/>
      <c r="DQ1056" s="25"/>
      <c r="DR1056" s="25"/>
      <c r="DS1056" s="25"/>
      <c r="DT1056" s="25"/>
      <c r="DU1056" s="25"/>
      <c r="DV1056" s="25"/>
      <c r="DW1056" s="36"/>
      <c r="DX1056" s="25"/>
      <c r="DY1056" s="25"/>
      <c r="EC1056" s="25"/>
      <c r="ED1056" s="36"/>
    </row>
    <row r="1057" spans="1:134" s="26" customFormat="1" x14ac:dyDescent="0.2">
      <c r="A1057" s="82"/>
      <c r="B1057" s="28"/>
      <c r="C1057" s="41"/>
      <c r="D1057" s="40"/>
      <c r="E1057" s="41"/>
      <c r="F1057" s="40"/>
      <c r="G1057" s="151"/>
      <c r="H1057" s="151"/>
      <c r="I1057" s="151"/>
      <c r="J1057" s="151"/>
      <c r="K1057" s="151"/>
      <c r="L1057" s="152"/>
      <c r="M1057" s="151"/>
      <c r="N1057" s="151"/>
      <c r="O1057" s="152"/>
      <c r="P1057" s="153"/>
      <c r="Q1057" s="159"/>
      <c r="R1057" s="151"/>
      <c r="S1057" s="151"/>
      <c r="T1057" s="28"/>
      <c r="U1057" s="137"/>
      <c r="V1057" s="40"/>
      <c r="W1057" s="40"/>
      <c r="X1057" s="40"/>
      <c r="Y1057" s="40"/>
      <c r="Z1057" s="40"/>
      <c r="AA1057" s="40"/>
      <c r="AB1057" s="40"/>
      <c r="AC1057" s="40"/>
      <c r="AD1057" s="40"/>
      <c r="AE1057" s="40"/>
      <c r="AF1057" s="40"/>
      <c r="AG1057" s="40"/>
      <c r="AH1057" s="40"/>
      <c r="AI1057" s="40"/>
      <c r="AJ1057" s="40"/>
      <c r="AK1057" s="40"/>
      <c r="AL1057" s="40"/>
      <c r="AM1057" s="40"/>
      <c r="AN1057" s="40"/>
      <c r="AO1057" s="40"/>
      <c r="AP1057" s="40"/>
      <c r="AQ1057" s="40"/>
      <c r="AR1057" s="40"/>
      <c r="AS1057" s="40"/>
      <c r="AT1057" s="40"/>
      <c r="AU1057" s="40"/>
      <c r="AV1057" s="40"/>
      <c r="AW1057" s="40"/>
      <c r="AX1057" s="40"/>
      <c r="AY1057" s="40"/>
      <c r="AZ1057" s="40"/>
      <c r="BA1057" s="28"/>
      <c r="BB1057" s="28"/>
      <c r="BC1057" s="40"/>
      <c r="BD1057" s="40"/>
      <c r="BE1057" s="40"/>
      <c r="BF1057" s="40"/>
      <c r="BG1057" s="40"/>
      <c r="BH1057" s="40"/>
      <c r="BI1057" s="40"/>
      <c r="BJ1057" s="40"/>
      <c r="BK1057" s="40"/>
      <c r="BL1057" s="40"/>
      <c r="BM1057" s="40"/>
      <c r="BN1057" s="40"/>
      <c r="BO1057" s="40"/>
      <c r="BP1057" s="40"/>
      <c r="BQ1057" s="40"/>
      <c r="BR1057" s="40"/>
      <c r="BS1057" s="40"/>
      <c r="BT1057" s="40"/>
      <c r="BU1057" s="40"/>
      <c r="BV1057" s="40"/>
      <c r="BW1057" s="40"/>
      <c r="BX1057" s="40"/>
      <c r="BY1057" s="40"/>
      <c r="BZ1057" s="40"/>
      <c r="CA1057" s="40"/>
      <c r="CB1057" s="40"/>
      <c r="CC1057" s="40"/>
      <c r="CD1057" s="40"/>
      <c r="CE1057" s="40"/>
      <c r="CF1057" s="40"/>
      <c r="CG1057" s="28"/>
      <c r="CH1057" s="28"/>
      <c r="CI1057" s="41"/>
      <c r="CJ1057" s="27"/>
      <c r="CK1057" s="27"/>
      <c r="CL1057" s="27"/>
      <c r="CM1057" s="27"/>
      <c r="CN1057" s="27"/>
      <c r="CO1057" s="27"/>
      <c r="CP1057" s="27"/>
      <c r="CQ1057" s="27"/>
      <c r="CR1057" s="27"/>
      <c r="CS1057" s="27"/>
      <c r="CT1057" s="27"/>
      <c r="CU1057" s="27"/>
      <c r="CV1057" s="27"/>
      <c r="CW1057" s="27"/>
      <c r="CX1057" s="27"/>
      <c r="CY1057" s="27"/>
      <c r="CZ1057" s="68"/>
      <c r="DA1057" s="42"/>
      <c r="DB1057" s="5"/>
      <c r="DC1057"/>
      <c r="DD1057"/>
      <c r="DE1057" s="86"/>
      <c r="DF1057"/>
      <c r="DG1057" s="25"/>
      <c r="DH1057" s="25"/>
      <c r="DI1057" s="35"/>
      <c r="DJ1057" s="25"/>
      <c r="DK1057" s="25"/>
      <c r="DL1057" s="25"/>
      <c r="DM1057" s="25"/>
      <c r="DN1057" s="25"/>
      <c r="DO1057" s="25"/>
      <c r="DP1057" s="25"/>
      <c r="DQ1057" s="25"/>
      <c r="DR1057" s="25"/>
      <c r="DS1057" s="25"/>
      <c r="DT1057" s="25"/>
      <c r="DU1057" s="25"/>
      <c r="DV1057" s="25"/>
      <c r="DW1057" s="36"/>
      <c r="DX1057" s="25"/>
      <c r="DY1057" s="25"/>
      <c r="EC1057" s="25"/>
      <c r="ED1057" s="36"/>
    </row>
    <row r="1058" spans="1:134" s="26" customFormat="1" x14ac:dyDescent="0.2">
      <c r="A1058" s="82"/>
      <c r="B1058" s="28"/>
      <c r="C1058" s="41"/>
      <c r="D1058" s="40"/>
      <c r="E1058" s="41"/>
      <c r="F1058" s="40"/>
      <c r="G1058" s="151"/>
      <c r="H1058" s="151"/>
      <c r="I1058" s="151"/>
      <c r="J1058" s="151"/>
      <c r="K1058" s="151"/>
      <c r="L1058" s="152"/>
      <c r="M1058" s="151"/>
      <c r="N1058" s="151"/>
      <c r="O1058" s="152"/>
      <c r="P1058" s="153"/>
      <c r="Q1058" s="159"/>
      <c r="R1058" s="151"/>
      <c r="S1058" s="151"/>
      <c r="T1058" s="28"/>
      <c r="U1058" s="137"/>
      <c r="V1058" s="40"/>
      <c r="W1058" s="40"/>
      <c r="X1058" s="40"/>
      <c r="Y1058" s="40"/>
      <c r="Z1058" s="40"/>
      <c r="AA1058" s="40"/>
      <c r="AB1058" s="40"/>
      <c r="AC1058" s="40"/>
      <c r="AD1058" s="40"/>
      <c r="AE1058" s="40"/>
      <c r="AF1058" s="40"/>
      <c r="AG1058" s="40"/>
      <c r="AH1058" s="40"/>
      <c r="AI1058" s="40"/>
      <c r="AJ1058" s="40"/>
      <c r="AK1058" s="40"/>
      <c r="AL1058" s="40"/>
      <c r="AM1058" s="40"/>
      <c r="AN1058" s="40"/>
      <c r="AO1058" s="40"/>
      <c r="AP1058" s="40"/>
      <c r="AQ1058" s="40"/>
      <c r="AR1058" s="40"/>
      <c r="AS1058" s="40"/>
      <c r="AT1058" s="40"/>
      <c r="AU1058" s="40"/>
      <c r="AV1058" s="40"/>
      <c r="AW1058" s="40"/>
      <c r="AX1058" s="40"/>
      <c r="AY1058" s="40"/>
      <c r="AZ1058" s="40"/>
      <c r="BA1058" s="28"/>
      <c r="BB1058" s="28"/>
      <c r="BC1058" s="40"/>
      <c r="BD1058" s="40"/>
      <c r="BE1058" s="40"/>
      <c r="BF1058" s="40"/>
      <c r="BG1058" s="40"/>
      <c r="BH1058" s="40"/>
      <c r="BI1058" s="40"/>
      <c r="BJ1058" s="40"/>
      <c r="BK1058" s="40"/>
      <c r="BL1058" s="40"/>
      <c r="BM1058" s="40"/>
      <c r="BN1058" s="40"/>
      <c r="BO1058" s="40"/>
      <c r="BP1058" s="40"/>
      <c r="BQ1058" s="40"/>
      <c r="BR1058" s="40"/>
      <c r="BS1058" s="40"/>
      <c r="BT1058" s="40"/>
      <c r="BU1058" s="40"/>
      <c r="BV1058" s="40"/>
      <c r="BW1058" s="40"/>
      <c r="BX1058" s="40"/>
      <c r="BY1058" s="40"/>
      <c r="BZ1058" s="40"/>
      <c r="CA1058" s="40"/>
      <c r="CB1058" s="40"/>
      <c r="CC1058" s="40"/>
      <c r="CD1058" s="40"/>
      <c r="CE1058" s="40"/>
      <c r="CF1058" s="40"/>
      <c r="CG1058" s="28"/>
      <c r="CH1058" s="28"/>
      <c r="CI1058" s="41"/>
      <c r="CJ1058" s="27"/>
      <c r="CK1058" s="27"/>
      <c r="CL1058" s="27"/>
      <c r="CM1058" s="27"/>
      <c r="CN1058" s="27"/>
      <c r="CO1058" s="27"/>
      <c r="CP1058" s="27"/>
      <c r="CQ1058" s="27"/>
      <c r="CR1058" s="27"/>
      <c r="CS1058" s="27"/>
      <c r="CT1058" s="27"/>
      <c r="CU1058" s="27"/>
      <c r="CV1058" s="27"/>
      <c r="CW1058" s="27"/>
      <c r="CX1058" s="27"/>
      <c r="CY1058" s="27"/>
      <c r="CZ1058" s="68"/>
      <c r="DA1058" s="42"/>
      <c r="DB1058" s="42"/>
      <c r="DC1058" s="42"/>
      <c r="DD1058" s="42"/>
      <c r="DE1058" s="89"/>
      <c r="DF1058" s="42"/>
      <c r="DG1058" s="25"/>
      <c r="DH1058" s="25"/>
      <c r="DI1058" s="35"/>
      <c r="DJ1058" s="25"/>
      <c r="DK1058" s="25"/>
      <c r="DL1058" s="25"/>
      <c r="DM1058" s="25"/>
      <c r="DN1058" s="25"/>
      <c r="DO1058" s="25"/>
      <c r="DP1058" s="25"/>
      <c r="DQ1058" s="25"/>
      <c r="DR1058" s="25"/>
      <c r="DS1058" s="25"/>
      <c r="DT1058" s="25"/>
      <c r="DU1058" s="25"/>
      <c r="DV1058" s="25"/>
      <c r="DW1058" s="36"/>
      <c r="DX1058" s="25"/>
      <c r="DY1058" s="25"/>
      <c r="EC1058" s="25"/>
      <c r="ED1058" s="36"/>
    </row>
    <row r="1059" spans="1:134" s="26" customFormat="1" x14ac:dyDescent="0.2">
      <c r="A1059" s="82"/>
      <c r="B1059" s="28"/>
      <c r="C1059" s="41"/>
      <c r="D1059" s="40"/>
      <c r="E1059" s="41"/>
      <c r="F1059" s="40"/>
      <c r="G1059" s="151"/>
      <c r="H1059" s="151"/>
      <c r="I1059" s="151"/>
      <c r="J1059" s="151"/>
      <c r="K1059" s="151"/>
      <c r="L1059" s="152"/>
      <c r="M1059" s="151"/>
      <c r="N1059" s="151"/>
      <c r="O1059" s="152"/>
      <c r="P1059" s="153"/>
      <c r="Q1059" s="159"/>
      <c r="R1059" s="151"/>
      <c r="S1059" s="151"/>
      <c r="T1059" s="28"/>
      <c r="U1059" s="137"/>
      <c r="V1059" s="40"/>
      <c r="W1059" s="40"/>
      <c r="X1059" s="40"/>
      <c r="Y1059" s="40"/>
      <c r="Z1059" s="40"/>
      <c r="AA1059" s="40"/>
      <c r="AB1059" s="40"/>
      <c r="AC1059" s="40"/>
      <c r="AD1059" s="40"/>
      <c r="AE1059" s="40"/>
      <c r="AF1059" s="40"/>
      <c r="AG1059" s="40"/>
      <c r="AH1059" s="40"/>
      <c r="AI1059" s="40"/>
      <c r="AJ1059" s="40"/>
      <c r="AK1059" s="40"/>
      <c r="AL1059" s="40"/>
      <c r="AM1059" s="40"/>
      <c r="AN1059" s="40"/>
      <c r="AO1059" s="40"/>
      <c r="AP1059" s="40"/>
      <c r="AQ1059" s="40"/>
      <c r="AR1059" s="40"/>
      <c r="AS1059" s="40"/>
      <c r="AT1059" s="40"/>
      <c r="AU1059" s="40"/>
      <c r="AV1059" s="40"/>
      <c r="AW1059" s="40"/>
      <c r="AX1059" s="40"/>
      <c r="AY1059" s="40"/>
      <c r="AZ1059" s="40"/>
      <c r="BA1059" s="28"/>
      <c r="BB1059" s="28"/>
      <c r="BC1059" s="40"/>
      <c r="BD1059" s="40"/>
      <c r="BE1059" s="40"/>
      <c r="BF1059" s="40"/>
      <c r="BG1059" s="40"/>
      <c r="BH1059" s="40"/>
      <c r="BI1059" s="40"/>
      <c r="BJ1059" s="40"/>
      <c r="BK1059" s="40"/>
      <c r="BL1059" s="40"/>
      <c r="BM1059" s="40"/>
      <c r="BN1059" s="40"/>
      <c r="BO1059" s="40"/>
      <c r="BP1059" s="40"/>
      <c r="BQ1059" s="40"/>
      <c r="BR1059" s="40"/>
      <c r="BS1059" s="40"/>
      <c r="BT1059" s="40"/>
      <c r="BU1059" s="40"/>
      <c r="BV1059" s="40"/>
      <c r="BW1059" s="40"/>
      <c r="BX1059" s="40"/>
      <c r="BY1059" s="40"/>
      <c r="BZ1059" s="40"/>
      <c r="CA1059" s="40"/>
      <c r="CB1059" s="40"/>
      <c r="CC1059" s="40"/>
      <c r="CD1059" s="40"/>
      <c r="CE1059" s="40"/>
      <c r="CF1059" s="40"/>
      <c r="CG1059" s="28"/>
      <c r="CH1059" s="28"/>
      <c r="CI1059" s="41"/>
      <c r="CJ1059" s="27"/>
      <c r="CK1059" s="27"/>
      <c r="CL1059" s="27"/>
      <c r="CM1059" s="27"/>
      <c r="CN1059" s="27"/>
      <c r="CO1059" s="27"/>
      <c r="CP1059" s="27"/>
      <c r="CQ1059" s="27"/>
      <c r="CR1059" s="27"/>
      <c r="CS1059" s="27"/>
      <c r="CT1059" s="27"/>
      <c r="CU1059" s="27"/>
      <c r="CV1059" s="27"/>
      <c r="CW1059" s="27"/>
      <c r="CX1059" s="27"/>
      <c r="CY1059" s="27"/>
      <c r="CZ1059" s="68"/>
      <c r="DA1059" s="42"/>
      <c r="DB1059" s="42"/>
      <c r="DC1059" s="42"/>
      <c r="DD1059" s="42"/>
      <c r="DE1059" s="89"/>
      <c r="DF1059" s="42"/>
      <c r="DG1059" s="25"/>
      <c r="DH1059" s="25"/>
      <c r="DI1059" s="35"/>
      <c r="DJ1059" s="25"/>
      <c r="DK1059" s="25"/>
      <c r="DL1059" s="25"/>
      <c r="DM1059" s="25"/>
      <c r="DN1059" s="25"/>
      <c r="DO1059" s="25"/>
      <c r="DP1059" s="25"/>
      <c r="DQ1059" s="25"/>
      <c r="DR1059" s="25"/>
      <c r="DS1059" s="25"/>
      <c r="DT1059" s="25"/>
      <c r="DU1059" s="25"/>
      <c r="DV1059" s="25"/>
      <c r="DW1059" s="36"/>
      <c r="DX1059" s="25"/>
      <c r="DY1059" s="25"/>
      <c r="EC1059" s="25"/>
      <c r="ED1059" s="36"/>
    </row>
    <row r="1060" spans="1:134" s="26" customFormat="1" x14ac:dyDescent="0.2">
      <c r="A1060" s="82"/>
      <c r="B1060" s="28"/>
      <c r="C1060" s="41"/>
      <c r="D1060" s="40"/>
      <c r="E1060" s="41"/>
      <c r="F1060" s="40"/>
      <c r="G1060" s="151"/>
      <c r="H1060" s="151"/>
      <c r="I1060" s="151"/>
      <c r="J1060" s="151"/>
      <c r="K1060" s="151"/>
      <c r="L1060" s="152"/>
      <c r="M1060" s="151"/>
      <c r="N1060" s="151"/>
      <c r="O1060" s="152"/>
      <c r="P1060" s="153"/>
      <c r="Q1060" s="159"/>
      <c r="R1060" s="151"/>
      <c r="S1060" s="151"/>
      <c r="T1060" s="28"/>
      <c r="U1060" s="137"/>
      <c r="V1060" s="40"/>
      <c r="W1060" s="40"/>
      <c r="X1060" s="40"/>
      <c r="Y1060" s="40"/>
      <c r="Z1060" s="40"/>
      <c r="AA1060" s="40"/>
      <c r="AB1060" s="40"/>
      <c r="AC1060" s="40"/>
      <c r="AD1060" s="40"/>
      <c r="AE1060" s="40"/>
      <c r="AF1060" s="40"/>
      <c r="AG1060" s="40"/>
      <c r="AH1060" s="40"/>
      <c r="AI1060" s="40"/>
      <c r="AJ1060" s="40"/>
      <c r="AK1060" s="40"/>
      <c r="AL1060" s="40"/>
      <c r="AM1060" s="40"/>
      <c r="AN1060" s="40"/>
      <c r="AO1060" s="40"/>
      <c r="AP1060" s="40"/>
      <c r="AQ1060" s="40"/>
      <c r="AR1060" s="40"/>
      <c r="AS1060" s="40"/>
      <c r="AT1060" s="40"/>
      <c r="AU1060" s="40"/>
      <c r="AV1060" s="40"/>
      <c r="AW1060" s="40"/>
      <c r="AX1060" s="40"/>
      <c r="AY1060" s="40"/>
      <c r="AZ1060" s="40"/>
      <c r="BA1060" s="28"/>
      <c r="BB1060" s="28"/>
      <c r="BC1060" s="40"/>
      <c r="BD1060" s="40"/>
      <c r="BE1060" s="40"/>
      <c r="BF1060" s="40"/>
      <c r="BG1060" s="40"/>
      <c r="BH1060" s="40"/>
      <c r="BI1060" s="40"/>
      <c r="BJ1060" s="40"/>
      <c r="BK1060" s="40"/>
      <c r="BL1060" s="40"/>
      <c r="BM1060" s="40"/>
      <c r="BN1060" s="40"/>
      <c r="BO1060" s="40"/>
      <c r="BP1060" s="40"/>
      <c r="BQ1060" s="40"/>
      <c r="BR1060" s="40"/>
      <c r="BS1060" s="40"/>
      <c r="BT1060" s="40"/>
      <c r="BU1060" s="40"/>
      <c r="BV1060" s="40"/>
      <c r="BW1060" s="40"/>
      <c r="BX1060" s="40"/>
      <c r="BY1060" s="40"/>
      <c r="BZ1060" s="40"/>
      <c r="CA1060" s="40"/>
      <c r="CB1060" s="40"/>
      <c r="CC1060" s="40"/>
      <c r="CD1060" s="40"/>
      <c r="CE1060" s="40"/>
      <c r="CF1060" s="40"/>
      <c r="CG1060" s="28"/>
      <c r="CH1060" s="28"/>
      <c r="CI1060" s="41"/>
      <c r="CJ1060" s="27"/>
      <c r="CK1060" s="27"/>
      <c r="CL1060" s="27"/>
      <c r="CM1060" s="27"/>
      <c r="CN1060" s="27"/>
      <c r="CO1060" s="27"/>
      <c r="CP1060" s="27"/>
      <c r="CQ1060" s="27"/>
      <c r="CR1060" s="27"/>
      <c r="CS1060" s="27"/>
      <c r="CT1060" s="27"/>
      <c r="CU1060" s="27"/>
      <c r="CV1060" s="27"/>
      <c r="CW1060" s="27"/>
      <c r="CX1060" s="27"/>
      <c r="CY1060" s="27"/>
      <c r="CZ1060" s="68"/>
      <c r="DA1060" s="42"/>
      <c r="DB1060" s="42"/>
      <c r="DC1060" s="42"/>
      <c r="DD1060" s="42"/>
      <c r="DE1060" s="89"/>
      <c r="DF1060" s="42"/>
      <c r="DG1060" s="25"/>
      <c r="DH1060" s="25"/>
      <c r="DI1060" s="35"/>
      <c r="DJ1060" s="25"/>
      <c r="DK1060" s="25"/>
      <c r="DL1060" s="25"/>
      <c r="DM1060" s="25"/>
      <c r="DN1060" s="25"/>
      <c r="DO1060" s="25"/>
      <c r="DP1060" s="25"/>
      <c r="DQ1060" s="25"/>
      <c r="DR1060" s="25"/>
      <c r="DS1060" s="25"/>
      <c r="DT1060" s="25"/>
      <c r="DU1060" s="25"/>
      <c r="DV1060" s="25"/>
      <c r="DW1060" s="36"/>
      <c r="DX1060" s="25"/>
      <c r="DY1060" s="25"/>
      <c r="EC1060" s="25"/>
      <c r="ED1060" s="36"/>
    </row>
    <row r="1061" spans="1:134" s="26" customFormat="1" x14ac:dyDescent="0.2">
      <c r="A1061" s="82"/>
      <c r="B1061" s="28"/>
      <c r="C1061" s="41"/>
      <c r="D1061" s="40"/>
      <c r="E1061" s="41"/>
      <c r="F1061" s="40"/>
      <c r="G1061" s="151"/>
      <c r="H1061" s="151"/>
      <c r="I1061" s="151"/>
      <c r="J1061" s="151"/>
      <c r="K1061" s="151"/>
      <c r="L1061" s="152"/>
      <c r="M1061" s="151"/>
      <c r="N1061" s="151"/>
      <c r="O1061" s="152"/>
      <c r="P1061" s="153"/>
      <c r="Q1061" s="159"/>
      <c r="R1061" s="151"/>
      <c r="S1061" s="151"/>
      <c r="T1061" s="28"/>
      <c r="U1061" s="137"/>
      <c r="V1061" s="40"/>
      <c r="W1061" s="40"/>
      <c r="X1061" s="40"/>
      <c r="Y1061" s="40"/>
      <c r="Z1061" s="40"/>
      <c r="AA1061" s="40"/>
      <c r="AB1061" s="40"/>
      <c r="AC1061" s="40"/>
      <c r="AD1061" s="40"/>
      <c r="AE1061" s="40"/>
      <c r="AF1061" s="40"/>
      <c r="AG1061" s="40"/>
      <c r="AH1061" s="40"/>
      <c r="AI1061" s="40"/>
      <c r="AJ1061" s="40"/>
      <c r="AK1061" s="40"/>
      <c r="AL1061" s="40"/>
      <c r="AM1061" s="40"/>
      <c r="AN1061" s="40"/>
      <c r="AO1061" s="40"/>
      <c r="AP1061" s="40"/>
      <c r="AQ1061" s="40"/>
      <c r="AR1061" s="40"/>
      <c r="AS1061" s="40"/>
      <c r="AT1061" s="40"/>
      <c r="AU1061" s="40"/>
      <c r="AV1061" s="40"/>
      <c r="AW1061" s="40"/>
      <c r="AX1061" s="40"/>
      <c r="AY1061" s="40"/>
      <c r="AZ1061" s="40"/>
      <c r="BA1061" s="28"/>
      <c r="BB1061" s="28"/>
      <c r="BC1061" s="40"/>
      <c r="BD1061" s="40"/>
      <c r="BE1061" s="40"/>
      <c r="BF1061" s="40"/>
      <c r="BG1061" s="40"/>
      <c r="BH1061" s="40"/>
      <c r="BI1061" s="40"/>
      <c r="BJ1061" s="40"/>
      <c r="BK1061" s="40"/>
      <c r="BL1061" s="40"/>
      <c r="BM1061" s="40"/>
      <c r="BN1061" s="40"/>
      <c r="BO1061" s="40"/>
      <c r="BP1061" s="40"/>
      <c r="BQ1061" s="40"/>
      <c r="BR1061" s="40"/>
      <c r="BS1061" s="40"/>
      <c r="BT1061" s="40"/>
      <c r="BU1061" s="40"/>
      <c r="BV1061" s="40"/>
      <c r="BW1061" s="40"/>
      <c r="BX1061" s="40"/>
      <c r="BY1061" s="40"/>
      <c r="BZ1061" s="40"/>
      <c r="CA1061" s="40"/>
      <c r="CB1061" s="40"/>
      <c r="CC1061" s="40"/>
      <c r="CD1061" s="40"/>
      <c r="CE1061" s="40"/>
      <c r="CF1061" s="40"/>
      <c r="CG1061" s="28"/>
      <c r="CH1061" s="28"/>
      <c r="CI1061" s="41"/>
      <c r="CJ1061" s="27"/>
      <c r="CK1061" s="27"/>
      <c r="CL1061" s="27"/>
      <c r="CM1061" s="27"/>
      <c r="CN1061" s="27"/>
      <c r="CO1061" s="27"/>
      <c r="CP1061" s="27"/>
      <c r="CQ1061" s="27"/>
      <c r="CR1061" s="27"/>
      <c r="CS1061" s="27"/>
      <c r="CT1061" s="27"/>
      <c r="CU1061" s="27"/>
      <c r="CV1061" s="27"/>
      <c r="CW1061" s="27"/>
      <c r="CX1061" s="27"/>
      <c r="CY1061" s="27"/>
      <c r="CZ1061" s="68"/>
      <c r="DA1061" s="42"/>
      <c r="DB1061" s="42"/>
      <c r="DC1061" s="42"/>
      <c r="DD1061" s="42"/>
      <c r="DE1061" s="89"/>
      <c r="DF1061" s="42"/>
      <c r="DG1061" s="25"/>
      <c r="DH1061" s="25"/>
      <c r="DI1061" s="35"/>
      <c r="DJ1061" s="25"/>
      <c r="DK1061" s="25"/>
      <c r="DL1061" s="25"/>
      <c r="DM1061" s="25"/>
      <c r="DN1061" s="25"/>
      <c r="DO1061" s="25"/>
      <c r="DP1061" s="25"/>
      <c r="DQ1061" s="25"/>
      <c r="DR1061" s="25"/>
      <c r="DS1061" s="25"/>
      <c r="DT1061" s="25"/>
      <c r="DU1061" s="25"/>
      <c r="DV1061" s="25"/>
      <c r="DW1061" s="36"/>
      <c r="DX1061" s="25"/>
      <c r="DY1061" s="25"/>
      <c r="EC1061" s="25"/>
      <c r="ED1061" s="36"/>
    </row>
    <row r="1062" spans="1:134" s="26" customFormat="1" x14ac:dyDescent="0.2">
      <c r="A1062" s="82"/>
      <c r="B1062" s="28"/>
      <c r="C1062" s="41"/>
      <c r="D1062" s="40"/>
      <c r="E1062" s="41"/>
      <c r="F1062" s="40"/>
      <c r="G1062" s="151"/>
      <c r="H1062" s="151"/>
      <c r="I1062" s="151"/>
      <c r="J1062" s="151"/>
      <c r="K1062" s="151"/>
      <c r="L1062" s="152"/>
      <c r="M1062" s="151"/>
      <c r="N1062" s="151"/>
      <c r="O1062" s="152"/>
      <c r="P1062" s="153"/>
      <c r="Q1062" s="159"/>
      <c r="R1062" s="151"/>
      <c r="S1062" s="151"/>
      <c r="T1062" s="28"/>
      <c r="U1062" s="137"/>
      <c r="V1062" s="40"/>
      <c r="W1062" s="40"/>
      <c r="X1062" s="40"/>
      <c r="Y1062" s="40"/>
      <c r="Z1062" s="40"/>
      <c r="AA1062" s="40"/>
      <c r="AB1062" s="40"/>
      <c r="AC1062" s="40"/>
      <c r="AD1062" s="40"/>
      <c r="AE1062" s="40"/>
      <c r="AF1062" s="40"/>
      <c r="AG1062" s="40"/>
      <c r="AH1062" s="40"/>
      <c r="AI1062" s="40"/>
      <c r="AJ1062" s="40"/>
      <c r="AK1062" s="40"/>
      <c r="AL1062" s="40"/>
      <c r="AM1062" s="40"/>
      <c r="AN1062" s="40"/>
      <c r="AO1062" s="40"/>
      <c r="AP1062" s="40"/>
      <c r="AQ1062" s="40"/>
      <c r="AR1062" s="40"/>
      <c r="AS1062" s="40"/>
      <c r="AT1062" s="40"/>
      <c r="AU1062" s="40"/>
      <c r="AV1062" s="40"/>
      <c r="AW1062" s="40"/>
      <c r="AX1062" s="40"/>
      <c r="AY1062" s="40"/>
      <c r="AZ1062" s="40"/>
      <c r="BA1062" s="28"/>
      <c r="BB1062" s="28"/>
      <c r="BC1062" s="40"/>
      <c r="BD1062" s="40"/>
      <c r="BE1062" s="40"/>
      <c r="BF1062" s="40"/>
      <c r="BG1062" s="40"/>
      <c r="BH1062" s="40"/>
      <c r="BI1062" s="40"/>
      <c r="BJ1062" s="40"/>
      <c r="BK1062" s="40"/>
      <c r="BL1062" s="40"/>
      <c r="BM1062" s="40"/>
      <c r="BN1062" s="40"/>
      <c r="BO1062" s="40"/>
      <c r="BP1062" s="40"/>
      <c r="BQ1062" s="40"/>
      <c r="BR1062" s="40"/>
      <c r="BS1062" s="40"/>
      <c r="BT1062" s="40"/>
      <c r="BU1062" s="40"/>
      <c r="BV1062" s="40"/>
      <c r="BW1062" s="40"/>
      <c r="BX1062" s="40"/>
      <c r="BY1062" s="40"/>
      <c r="BZ1062" s="40"/>
      <c r="CA1062" s="40"/>
      <c r="CB1062" s="40"/>
      <c r="CC1062" s="40"/>
      <c r="CD1062" s="40"/>
      <c r="CE1062" s="40"/>
      <c r="CF1062" s="40"/>
      <c r="CG1062" s="28"/>
      <c r="CH1062" s="28"/>
      <c r="CI1062" s="41"/>
      <c r="CJ1062" s="27"/>
      <c r="CK1062" s="27"/>
      <c r="CL1062" s="27"/>
      <c r="CM1062" s="27"/>
      <c r="CN1062" s="27"/>
      <c r="CO1062" s="27"/>
      <c r="CP1062" s="27"/>
      <c r="CQ1062" s="27"/>
      <c r="CR1062" s="27"/>
      <c r="CS1062" s="27"/>
      <c r="CT1062" s="27"/>
      <c r="CU1062" s="27"/>
      <c r="CV1062" s="27"/>
      <c r="CW1062" s="27"/>
      <c r="CX1062" s="27"/>
      <c r="CY1062" s="27"/>
      <c r="CZ1062" s="68"/>
      <c r="DA1062" s="42"/>
      <c r="DB1062" s="42"/>
      <c r="DC1062" s="42"/>
      <c r="DD1062" s="42"/>
      <c r="DE1062" s="89"/>
      <c r="DF1062" s="42"/>
      <c r="DG1062" s="25"/>
      <c r="DH1062" s="25"/>
      <c r="DI1062" s="35"/>
      <c r="DJ1062" s="25"/>
      <c r="DK1062" s="25"/>
      <c r="DL1062" s="25"/>
      <c r="DM1062" s="25"/>
      <c r="DN1062" s="25"/>
      <c r="DO1062" s="25"/>
      <c r="DP1062" s="25"/>
      <c r="DQ1062" s="25"/>
      <c r="DR1062" s="25"/>
      <c r="DS1062" s="25"/>
      <c r="DT1062" s="25"/>
      <c r="DU1062" s="25"/>
      <c r="DV1062" s="25"/>
      <c r="DW1062" s="36"/>
      <c r="DX1062" s="25"/>
      <c r="DY1062" s="25"/>
      <c r="EC1062" s="25"/>
      <c r="ED1062" s="36"/>
    </row>
    <row r="1063" spans="1:134" s="26" customFormat="1" x14ac:dyDescent="0.2">
      <c r="A1063" s="82"/>
      <c r="B1063" s="28"/>
      <c r="C1063" s="41"/>
      <c r="D1063" s="40"/>
      <c r="E1063" s="41"/>
      <c r="F1063" s="40"/>
      <c r="G1063" s="151"/>
      <c r="H1063" s="151"/>
      <c r="I1063" s="151"/>
      <c r="J1063" s="151"/>
      <c r="K1063" s="151"/>
      <c r="L1063" s="152"/>
      <c r="M1063" s="151"/>
      <c r="N1063" s="151"/>
      <c r="O1063" s="152"/>
      <c r="P1063" s="153"/>
      <c r="Q1063" s="159"/>
      <c r="R1063" s="151"/>
      <c r="S1063" s="151"/>
      <c r="T1063" s="28"/>
      <c r="U1063" s="137"/>
      <c r="V1063" s="40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40"/>
      <c r="AH1063" s="40"/>
      <c r="AI1063" s="40"/>
      <c r="AJ1063" s="40"/>
      <c r="AK1063" s="40"/>
      <c r="AL1063" s="40"/>
      <c r="AM1063" s="40"/>
      <c r="AN1063" s="40"/>
      <c r="AO1063" s="40"/>
      <c r="AP1063" s="40"/>
      <c r="AQ1063" s="40"/>
      <c r="AR1063" s="40"/>
      <c r="AS1063" s="40"/>
      <c r="AT1063" s="40"/>
      <c r="AU1063" s="40"/>
      <c r="AV1063" s="40"/>
      <c r="AW1063" s="40"/>
      <c r="AX1063" s="40"/>
      <c r="AY1063" s="40"/>
      <c r="AZ1063" s="40"/>
      <c r="BA1063" s="28"/>
      <c r="BB1063" s="28"/>
      <c r="BC1063" s="40"/>
      <c r="BD1063" s="40"/>
      <c r="BE1063" s="40"/>
      <c r="BF1063" s="40"/>
      <c r="BG1063" s="40"/>
      <c r="BH1063" s="40"/>
      <c r="BI1063" s="40"/>
      <c r="BJ1063" s="40"/>
      <c r="BK1063" s="40"/>
      <c r="BL1063" s="40"/>
      <c r="BM1063" s="40"/>
      <c r="BN1063" s="40"/>
      <c r="BO1063" s="40"/>
      <c r="BP1063" s="40"/>
      <c r="BQ1063" s="40"/>
      <c r="BR1063" s="40"/>
      <c r="BS1063" s="40"/>
      <c r="BT1063" s="40"/>
      <c r="BU1063" s="40"/>
      <c r="BV1063" s="40"/>
      <c r="BW1063" s="40"/>
      <c r="BX1063" s="40"/>
      <c r="BY1063" s="40"/>
      <c r="BZ1063" s="40"/>
      <c r="CA1063" s="40"/>
      <c r="CB1063" s="40"/>
      <c r="CC1063" s="40"/>
      <c r="CD1063" s="40"/>
      <c r="CE1063" s="40"/>
      <c r="CF1063" s="40"/>
      <c r="CG1063" s="28"/>
      <c r="CH1063" s="28"/>
      <c r="CI1063" s="41"/>
      <c r="CJ1063" s="27"/>
      <c r="CK1063" s="27"/>
      <c r="CL1063" s="27"/>
      <c r="CM1063" s="27"/>
      <c r="CN1063" s="27"/>
      <c r="CO1063" s="27"/>
      <c r="CP1063" s="27"/>
      <c r="CQ1063" s="27"/>
      <c r="CR1063" s="27"/>
      <c r="CS1063" s="27"/>
      <c r="CT1063" s="27"/>
      <c r="CU1063" s="27"/>
      <c r="CV1063" s="27"/>
      <c r="CW1063" s="27"/>
      <c r="CX1063" s="27"/>
      <c r="CY1063" s="27"/>
      <c r="CZ1063" s="68"/>
      <c r="DA1063" s="42"/>
      <c r="DB1063" s="42"/>
      <c r="DC1063" s="42"/>
      <c r="DD1063" s="42"/>
      <c r="DE1063" s="89"/>
      <c r="DF1063" s="42"/>
      <c r="DG1063" s="25"/>
      <c r="DH1063" s="25"/>
      <c r="DI1063" s="35"/>
      <c r="DJ1063" s="25"/>
      <c r="DK1063" s="25"/>
      <c r="DL1063" s="25"/>
      <c r="DM1063" s="25"/>
      <c r="DN1063" s="25"/>
      <c r="DO1063" s="25"/>
      <c r="DP1063" s="25"/>
      <c r="DQ1063" s="25"/>
      <c r="DR1063" s="25"/>
      <c r="DS1063" s="25"/>
      <c r="DT1063" s="25"/>
      <c r="DU1063" s="25"/>
      <c r="DV1063" s="25"/>
      <c r="DW1063" s="36"/>
      <c r="DX1063" s="25"/>
      <c r="DY1063" s="25"/>
      <c r="EC1063" s="25"/>
      <c r="ED1063" s="36"/>
    </row>
    <row r="1064" spans="1:134" s="26" customFormat="1" x14ac:dyDescent="0.2">
      <c r="A1064" s="82"/>
      <c r="B1064" s="28"/>
      <c r="C1064" s="41"/>
      <c r="D1064" s="40"/>
      <c r="E1064" s="41"/>
      <c r="F1064" s="40"/>
      <c r="G1064" s="151"/>
      <c r="H1064" s="151"/>
      <c r="I1064" s="151"/>
      <c r="J1064" s="151"/>
      <c r="K1064" s="151"/>
      <c r="L1064" s="152"/>
      <c r="M1064" s="151"/>
      <c r="N1064" s="151"/>
      <c r="O1064" s="152"/>
      <c r="P1064" s="153"/>
      <c r="Q1064" s="159"/>
      <c r="R1064" s="151"/>
      <c r="S1064" s="151"/>
      <c r="T1064" s="28"/>
      <c r="U1064" s="137"/>
      <c r="V1064" s="40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40"/>
      <c r="AH1064" s="40"/>
      <c r="AI1064" s="40"/>
      <c r="AJ1064" s="40"/>
      <c r="AK1064" s="40"/>
      <c r="AL1064" s="40"/>
      <c r="AM1064" s="40"/>
      <c r="AN1064" s="40"/>
      <c r="AO1064" s="40"/>
      <c r="AP1064" s="40"/>
      <c r="AQ1064" s="40"/>
      <c r="AR1064" s="40"/>
      <c r="AS1064" s="40"/>
      <c r="AT1064" s="40"/>
      <c r="AU1064" s="40"/>
      <c r="AV1064" s="40"/>
      <c r="AW1064" s="40"/>
      <c r="AX1064" s="40"/>
      <c r="AY1064" s="40"/>
      <c r="AZ1064" s="40"/>
      <c r="BA1064" s="28"/>
      <c r="BB1064" s="28"/>
      <c r="BC1064" s="40"/>
      <c r="BD1064" s="40"/>
      <c r="BE1064" s="40"/>
      <c r="BF1064" s="40"/>
      <c r="BG1064" s="40"/>
      <c r="BH1064" s="40"/>
      <c r="BI1064" s="40"/>
      <c r="BJ1064" s="40"/>
      <c r="BK1064" s="40"/>
      <c r="BL1064" s="40"/>
      <c r="BM1064" s="40"/>
      <c r="BN1064" s="40"/>
      <c r="BO1064" s="40"/>
      <c r="BP1064" s="40"/>
      <c r="BQ1064" s="40"/>
      <c r="BR1064" s="40"/>
      <c r="BS1064" s="40"/>
      <c r="BT1064" s="40"/>
      <c r="BU1064" s="40"/>
      <c r="BV1064" s="40"/>
      <c r="BW1064" s="40"/>
      <c r="BX1064" s="40"/>
      <c r="BY1064" s="40"/>
      <c r="BZ1064" s="40"/>
      <c r="CA1064" s="40"/>
      <c r="CB1064" s="40"/>
      <c r="CC1064" s="40"/>
      <c r="CD1064" s="40"/>
      <c r="CE1064" s="40"/>
      <c r="CF1064" s="40"/>
      <c r="CG1064" s="28"/>
      <c r="CH1064" s="28"/>
      <c r="CI1064" s="41"/>
      <c r="CJ1064" s="27"/>
      <c r="CK1064" s="27"/>
      <c r="CL1064" s="27"/>
      <c r="CM1064" s="27"/>
      <c r="CN1064" s="27"/>
      <c r="CO1064" s="27"/>
      <c r="CP1064" s="27"/>
      <c r="CQ1064" s="27"/>
      <c r="CR1064" s="27"/>
      <c r="CS1064" s="27"/>
      <c r="CT1064" s="27"/>
      <c r="CU1064" s="27"/>
      <c r="CV1064" s="27"/>
      <c r="CW1064" s="27"/>
      <c r="CX1064" s="27"/>
      <c r="CY1064" s="27"/>
      <c r="CZ1064" s="68"/>
      <c r="DA1064" s="42"/>
      <c r="DB1064" s="42"/>
      <c r="DC1064" s="42"/>
      <c r="DD1064" s="42"/>
      <c r="DE1064" s="89"/>
      <c r="DF1064" s="42"/>
      <c r="DG1064" s="25"/>
      <c r="DH1064" s="25"/>
      <c r="DI1064" s="35"/>
      <c r="DJ1064" s="25"/>
      <c r="DK1064" s="25"/>
      <c r="DL1064" s="25"/>
      <c r="DM1064" s="25"/>
      <c r="DN1064" s="25"/>
      <c r="DO1064" s="25"/>
      <c r="DP1064" s="25"/>
      <c r="DQ1064" s="25"/>
      <c r="DR1064" s="25"/>
      <c r="DS1064" s="25"/>
      <c r="DT1064" s="25"/>
      <c r="DU1064" s="25"/>
      <c r="DV1064" s="25"/>
      <c r="DW1064" s="36"/>
      <c r="DX1064" s="25"/>
      <c r="DY1064" s="25"/>
      <c r="EC1064" s="25"/>
      <c r="ED1064" s="36"/>
    </row>
    <row r="1065" spans="1:134" s="26" customFormat="1" x14ac:dyDescent="0.2">
      <c r="A1065" s="82"/>
      <c r="B1065" s="28"/>
      <c r="C1065" s="41"/>
      <c r="D1065" s="40"/>
      <c r="E1065" s="41"/>
      <c r="F1065" s="40"/>
      <c r="G1065" s="151"/>
      <c r="H1065" s="151"/>
      <c r="I1065" s="151"/>
      <c r="J1065" s="151"/>
      <c r="K1065" s="151"/>
      <c r="L1065" s="152"/>
      <c r="M1065" s="151"/>
      <c r="N1065" s="151"/>
      <c r="O1065" s="152"/>
      <c r="P1065" s="153"/>
      <c r="Q1065" s="159"/>
      <c r="R1065" s="151"/>
      <c r="S1065" s="151"/>
      <c r="T1065" s="28"/>
      <c r="U1065" s="137"/>
      <c r="V1065" s="40"/>
      <c r="W1065" s="40"/>
      <c r="X1065" s="40"/>
      <c r="Y1065" s="40"/>
      <c r="Z1065" s="40"/>
      <c r="AA1065" s="40"/>
      <c r="AB1065" s="40"/>
      <c r="AC1065" s="40"/>
      <c r="AD1065" s="40"/>
      <c r="AE1065" s="40"/>
      <c r="AF1065" s="40"/>
      <c r="AG1065" s="40"/>
      <c r="AH1065" s="40"/>
      <c r="AI1065" s="40"/>
      <c r="AJ1065" s="40"/>
      <c r="AK1065" s="40"/>
      <c r="AL1065" s="40"/>
      <c r="AM1065" s="40"/>
      <c r="AN1065" s="40"/>
      <c r="AO1065" s="40"/>
      <c r="AP1065" s="40"/>
      <c r="AQ1065" s="40"/>
      <c r="AR1065" s="40"/>
      <c r="AS1065" s="40"/>
      <c r="AT1065" s="40"/>
      <c r="AU1065" s="40"/>
      <c r="AV1065" s="40"/>
      <c r="AW1065" s="40"/>
      <c r="AX1065" s="40"/>
      <c r="AY1065" s="40"/>
      <c r="AZ1065" s="40"/>
      <c r="BA1065" s="28"/>
      <c r="BB1065" s="28"/>
      <c r="BC1065" s="40"/>
      <c r="BD1065" s="40"/>
      <c r="BE1065" s="40"/>
      <c r="BF1065" s="40"/>
      <c r="BG1065" s="40"/>
      <c r="BH1065" s="40"/>
      <c r="BI1065" s="41"/>
      <c r="BJ1065" s="41"/>
      <c r="BK1065" s="41"/>
      <c r="BL1065" s="41"/>
      <c r="BM1065" s="41"/>
      <c r="BN1065" s="41"/>
      <c r="BO1065" s="41"/>
      <c r="BP1065" s="41"/>
      <c r="BQ1065" s="41"/>
      <c r="BR1065" s="40"/>
      <c r="BS1065" s="40"/>
      <c r="BT1065" s="40"/>
      <c r="BU1065" s="41"/>
      <c r="BV1065" s="41"/>
      <c r="BW1065" s="41"/>
      <c r="BX1065" s="41"/>
      <c r="BY1065" s="41"/>
      <c r="BZ1065" s="41"/>
      <c r="CA1065" s="41"/>
      <c r="CB1065" s="41"/>
      <c r="CC1065" s="41"/>
      <c r="CD1065" s="41"/>
      <c r="CE1065" s="41"/>
      <c r="CF1065" s="41"/>
      <c r="CG1065" s="28"/>
      <c r="CH1065" s="28"/>
      <c r="CI1065" s="41"/>
      <c r="CJ1065" s="27"/>
      <c r="CK1065" s="27"/>
      <c r="CL1065" s="27"/>
      <c r="CM1065" s="27"/>
      <c r="CN1065" s="27"/>
      <c r="CO1065" s="27"/>
      <c r="CP1065" s="27"/>
      <c r="CQ1065" s="27"/>
      <c r="CR1065" s="27"/>
      <c r="CS1065" s="27"/>
      <c r="CT1065" s="27"/>
      <c r="CU1065" s="27"/>
      <c r="CV1065" s="27"/>
      <c r="CW1065" s="27"/>
      <c r="CX1065" s="27"/>
      <c r="CY1065" s="27"/>
      <c r="CZ1065" s="68"/>
      <c r="DA1065" s="42"/>
      <c r="DB1065" s="42"/>
      <c r="DC1065" s="42"/>
      <c r="DD1065" s="42"/>
      <c r="DE1065" s="89"/>
      <c r="DF1065" s="42"/>
      <c r="DG1065" s="25"/>
      <c r="DH1065" s="25"/>
      <c r="DI1065" s="35"/>
      <c r="DJ1065" s="25"/>
      <c r="DK1065" s="25"/>
      <c r="DL1065" s="25"/>
      <c r="DM1065" s="25"/>
      <c r="DN1065" s="25"/>
      <c r="DO1065" s="25"/>
      <c r="DP1065" s="25"/>
      <c r="DQ1065" s="25"/>
      <c r="DR1065" s="25"/>
      <c r="DS1065" s="25"/>
      <c r="DT1065" s="25"/>
      <c r="DU1065" s="25"/>
      <c r="DV1065" s="25"/>
      <c r="DW1065" s="36"/>
      <c r="DX1065" s="25"/>
      <c r="DY1065" s="25"/>
      <c r="EC1065" s="25"/>
      <c r="ED1065" s="36"/>
    </row>
    <row r="1066" spans="1:134" s="26" customFormat="1" x14ac:dyDescent="0.2">
      <c r="A1066" s="82"/>
      <c r="B1066" s="28"/>
      <c r="C1066" s="41"/>
      <c r="D1066" s="40"/>
      <c r="E1066" s="41"/>
      <c r="F1066" s="40"/>
      <c r="G1066" s="151"/>
      <c r="H1066" s="151"/>
      <c r="I1066" s="151"/>
      <c r="J1066" s="151"/>
      <c r="K1066" s="151"/>
      <c r="L1066" s="152"/>
      <c r="M1066" s="151"/>
      <c r="N1066" s="151"/>
      <c r="O1066" s="152"/>
      <c r="P1066" s="153"/>
      <c r="Q1066" s="159"/>
      <c r="R1066" s="151"/>
      <c r="S1066" s="151"/>
      <c r="T1066" s="28"/>
      <c r="U1066" s="137"/>
      <c r="V1066" s="40"/>
      <c r="W1066" s="40"/>
      <c r="X1066" s="40"/>
      <c r="Y1066" s="40"/>
      <c r="Z1066" s="40"/>
      <c r="AA1066" s="40"/>
      <c r="AB1066" s="40"/>
      <c r="AC1066" s="40"/>
      <c r="AD1066" s="40"/>
      <c r="AE1066" s="40"/>
      <c r="AF1066" s="40"/>
      <c r="AG1066" s="40"/>
      <c r="AH1066" s="40"/>
      <c r="AI1066" s="40"/>
      <c r="AJ1066" s="40"/>
      <c r="AK1066" s="40"/>
      <c r="AL1066" s="40"/>
      <c r="AM1066" s="40"/>
      <c r="AN1066" s="40"/>
      <c r="AO1066" s="40"/>
      <c r="AP1066" s="40"/>
      <c r="AQ1066" s="40"/>
      <c r="AR1066" s="40"/>
      <c r="AS1066" s="40"/>
      <c r="AT1066" s="40"/>
      <c r="AU1066" s="40"/>
      <c r="AV1066" s="40"/>
      <c r="AW1066" s="40"/>
      <c r="AX1066" s="40"/>
      <c r="AY1066" s="40"/>
      <c r="AZ1066" s="40"/>
      <c r="BA1066" s="28"/>
      <c r="BB1066" s="28"/>
      <c r="BC1066" s="40"/>
      <c r="BD1066" s="40"/>
      <c r="BE1066" s="40"/>
      <c r="BF1066" s="40"/>
      <c r="BG1066" s="40"/>
      <c r="BH1066" s="40"/>
      <c r="BI1066" s="41"/>
      <c r="BJ1066" s="41"/>
      <c r="BK1066" s="41"/>
      <c r="BL1066" s="41"/>
      <c r="BM1066" s="41"/>
      <c r="BN1066" s="41"/>
      <c r="BO1066" s="41"/>
      <c r="BP1066" s="41"/>
      <c r="BQ1066" s="41"/>
      <c r="BR1066" s="40"/>
      <c r="BS1066" s="40"/>
      <c r="BT1066" s="40"/>
      <c r="BU1066" s="41"/>
      <c r="BV1066" s="41"/>
      <c r="BW1066" s="41"/>
      <c r="BX1066" s="41"/>
      <c r="BY1066" s="41"/>
      <c r="BZ1066" s="41"/>
      <c r="CA1066" s="41"/>
      <c r="CB1066" s="41"/>
      <c r="CC1066" s="41"/>
      <c r="CD1066" s="41"/>
      <c r="CE1066" s="41"/>
      <c r="CF1066" s="41"/>
      <c r="CG1066" s="28"/>
      <c r="CH1066" s="28"/>
      <c r="CI1066" s="41"/>
      <c r="CJ1066" s="27"/>
      <c r="CK1066" s="27"/>
      <c r="CL1066" s="27"/>
      <c r="CM1066" s="27"/>
      <c r="CN1066" s="27"/>
      <c r="CO1066" s="27"/>
      <c r="CP1066" s="27"/>
      <c r="CQ1066" s="27"/>
      <c r="CR1066" s="27"/>
      <c r="CS1066" s="27"/>
      <c r="CT1066" s="27"/>
      <c r="CU1066" s="27"/>
      <c r="CV1066" s="27"/>
      <c r="CW1066" s="27"/>
      <c r="CX1066" s="27"/>
      <c r="CY1066" s="27"/>
      <c r="CZ1066" s="68"/>
      <c r="DA1066" s="42"/>
      <c r="DB1066" s="42"/>
      <c r="DC1066" s="42"/>
      <c r="DD1066" s="42"/>
      <c r="DE1066" s="89"/>
      <c r="DF1066" s="42"/>
      <c r="DG1066" s="25"/>
      <c r="DH1066" s="25"/>
      <c r="DI1066" s="35"/>
      <c r="DJ1066" s="25"/>
      <c r="DK1066" s="25"/>
      <c r="DL1066" s="25"/>
      <c r="DM1066" s="25"/>
      <c r="DN1066" s="25"/>
      <c r="DO1066" s="25"/>
      <c r="DP1066" s="25"/>
      <c r="DQ1066" s="25"/>
      <c r="DR1066" s="25"/>
      <c r="DS1066" s="25"/>
      <c r="DT1066" s="25"/>
      <c r="DU1066" s="25"/>
      <c r="DV1066" s="25"/>
      <c r="DW1066" s="36"/>
      <c r="DX1066" s="25"/>
      <c r="DY1066" s="25"/>
      <c r="EC1066" s="25"/>
      <c r="ED1066" s="36"/>
    </row>
    <row r="1067" spans="1:134" s="26" customFormat="1" x14ac:dyDescent="0.2">
      <c r="A1067" s="82"/>
      <c r="B1067" s="28"/>
      <c r="C1067" s="41"/>
      <c r="D1067" s="40"/>
      <c r="E1067" s="41"/>
      <c r="F1067" s="40"/>
      <c r="G1067" s="151"/>
      <c r="H1067" s="151"/>
      <c r="I1067" s="151"/>
      <c r="J1067" s="151"/>
      <c r="K1067" s="151"/>
      <c r="L1067" s="152"/>
      <c r="M1067" s="151"/>
      <c r="N1067" s="151"/>
      <c r="O1067" s="152"/>
      <c r="P1067" s="153"/>
      <c r="Q1067" s="159"/>
      <c r="R1067" s="151"/>
      <c r="S1067" s="151"/>
      <c r="T1067" s="28"/>
      <c r="U1067" s="137"/>
      <c r="V1067" s="40"/>
      <c r="W1067" s="40"/>
      <c r="X1067" s="40"/>
      <c r="Y1067" s="40"/>
      <c r="Z1067" s="40"/>
      <c r="AA1067" s="40"/>
      <c r="AB1067" s="40"/>
      <c r="AC1067" s="40"/>
      <c r="AD1067" s="40"/>
      <c r="AE1067" s="40"/>
      <c r="AF1067" s="40"/>
      <c r="AG1067" s="40"/>
      <c r="AH1067" s="40"/>
      <c r="AI1067" s="40"/>
      <c r="AJ1067" s="40"/>
      <c r="AK1067" s="40"/>
      <c r="AL1067" s="40"/>
      <c r="AM1067" s="40"/>
      <c r="AN1067" s="40"/>
      <c r="AO1067" s="40"/>
      <c r="AP1067" s="40"/>
      <c r="AQ1067" s="40"/>
      <c r="AR1067" s="40"/>
      <c r="AS1067" s="40"/>
      <c r="AT1067" s="40"/>
      <c r="AU1067" s="40"/>
      <c r="AV1067" s="40"/>
      <c r="AW1067" s="40"/>
      <c r="AX1067" s="40"/>
      <c r="AY1067" s="40"/>
      <c r="AZ1067" s="40"/>
      <c r="BA1067" s="28"/>
      <c r="BB1067" s="28"/>
      <c r="BC1067" s="40"/>
      <c r="BD1067" s="40"/>
      <c r="BE1067" s="40"/>
      <c r="BF1067" s="40"/>
      <c r="BG1067" s="40"/>
      <c r="BH1067" s="40"/>
      <c r="BI1067" s="41"/>
      <c r="BJ1067" s="41"/>
      <c r="BK1067" s="41"/>
      <c r="BL1067" s="41"/>
      <c r="BM1067" s="41"/>
      <c r="BN1067" s="41"/>
      <c r="BO1067" s="41"/>
      <c r="BP1067" s="41"/>
      <c r="BQ1067" s="41"/>
      <c r="BR1067" s="40"/>
      <c r="BS1067" s="40"/>
      <c r="BT1067" s="40"/>
      <c r="BU1067" s="41"/>
      <c r="BV1067" s="41"/>
      <c r="BW1067" s="41"/>
      <c r="BX1067" s="41"/>
      <c r="BY1067" s="41"/>
      <c r="BZ1067" s="41"/>
      <c r="CA1067" s="41"/>
      <c r="CB1067" s="41"/>
      <c r="CC1067" s="41"/>
      <c r="CD1067" s="41"/>
      <c r="CE1067" s="41"/>
      <c r="CF1067" s="41"/>
      <c r="CG1067" s="28"/>
      <c r="CH1067" s="28"/>
      <c r="CI1067" s="41"/>
      <c r="CJ1067" s="27"/>
      <c r="CK1067" s="27"/>
      <c r="CL1067" s="27"/>
      <c r="CM1067" s="27"/>
      <c r="CN1067" s="27"/>
      <c r="CO1067" s="27"/>
      <c r="CP1067" s="27"/>
      <c r="CQ1067" s="27"/>
      <c r="CR1067" s="27"/>
      <c r="CS1067" s="27"/>
      <c r="CT1067" s="27"/>
      <c r="CU1067" s="27"/>
      <c r="CV1067" s="27"/>
      <c r="CW1067" s="27"/>
      <c r="CX1067" s="27"/>
      <c r="CY1067" s="27"/>
      <c r="CZ1067" s="68"/>
      <c r="DA1067" s="42"/>
      <c r="DB1067" s="42"/>
      <c r="DC1067" s="42"/>
      <c r="DD1067" s="42"/>
      <c r="DE1067" s="89"/>
      <c r="DF1067" s="42"/>
      <c r="DG1067" s="25"/>
      <c r="DH1067" s="25"/>
      <c r="DI1067" s="35"/>
      <c r="DJ1067" s="25"/>
      <c r="DK1067" s="25"/>
      <c r="DL1067" s="25"/>
      <c r="DM1067" s="25"/>
      <c r="DN1067" s="25"/>
      <c r="DO1067" s="25"/>
      <c r="DP1067" s="25"/>
      <c r="DQ1067" s="25"/>
      <c r="DR1067" s="25"/>
      <c r="DS1067" s="25"/>
      <c r="DT1067" s="25"/>
      <c r="DU1067" s="25"/>
      <c r="DV1067" s="25"/>
      <c r="DW1067" s="36"/>
      <c r="DX1067" s="25"/>
      <c r="DY1067" s="25"/>
      <c r="EC1067" s="25"/>
      <c r="ED1067" s="36"/>
    </row>
    <row r="1068" spans="1:134" s="26" customFormat="1" x14ac:dyDescent="0.2">
      <c r="A1068" s="82"/>
      <c r="B1068" s="28"/>
      <c r="C1068" s="41"/>
      <c r="D1068" s="40"/>
      <c r="E1068" s="41"/>
      <c r="F1068" s="40"/>
      <c r="G1068" s="151"/>
      <c r="H1068" s="151"/>
      <c r="I1068" s="151"/>
      <c r="J1068" s="151"/>
      <c r="K1068" s="151"/>
      <c r="L1068" s="152"/>
      <c r="M1068" s="151"/>
      <c r="N1068" s="151"/>
      <c r="O1068" s="152"/>
      <c r="P1068" s="153"/>
      <c r="Q1068" s="159"/>
      <c r="R1068" s="151"/>
      <c r="S1068" s="151"/>
      <c r="T1068" s="28"/>
      <c r="U1068" s="137"/>
      <c r="V1068" s="40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40"/>
      <c r="AH1068" s="40"/>
      <c r="AI1068" s="40"/>
      <c r="AJ1068" s="40"/>
      <c r="AK1068" s="40"/>
      <c r="AL1068" s="40"/>
      <c r="AM1068" s="40"/>
      <c r="AN1068" s="40"/>
      <c r="AO1068" s="40"/>
      <c r="AP1068" s="40"/>
      <c r="AQ1068" s="40"/>
      <c r="AR1068" s="40"/>
      <c r="AS1068" s="40"/>
      <c r="AT1068" s="40"/>
      <c r="AU1068" s="40"/>
      <c r="AV1068" s="40"/>
      <c r="AW1068" s="40"/>
      <c r="AX1068" s="40"/>
      <c r="AY1068" s="40"/>
      <c r="AZ1068" s="40"/>
      <c r="BA1068" s="28"/>
      <c r="BB1068" s="28"/>
      <c r="BC1068" s="40"/>
      <c r="BD1068" s="40"/>
      <c r="BE1068" s="40"/>
      <c r="BF1068" s="40"/>
      <c r="BG1068" s="40"/>
      <c r="BH1068" s="40"/>
      <c r="BI1068" s="41"/>
      <c r="BJ1068" s="41"/>
      <c r="BK1068" s="41"/>
      <c r="BL1068" s="41"/>
      <c r="BM1068" s="41"/>
      <c r="BN1068" s="41"/>
      <c r="BO1068" s="41"/>
      <c r="BP1068" s="41"/>
      <c r="BQ1068" s="41"/>
      <c r="BR1068" s="40"/>
      <c r="BS1068" s="40"/>
      <c r="BT1068" s="40"/>
      <c r="BU1068" s="41"/>
      <c r="BV1068" s="41"/>
      <c r="BW1068" s="41"/>
      <c r="BX1068" s="41"/>
      <c r="BY1068" s="41"/>
      <c r="BZ1068" s="41"/>
      <c r="CA1068" s="41"/>
      <c r="CB1068" s="41"/>
      <c r="CC1068" s="41"/>
      <c r="CD1068" s="41"/>
      <c r="CE1068" s="41"/>
      <c r="CF1068" s="41"/>
      <c r="CG1068" s="28"/>
      <c r="CH1068" s="28"/>
      <c r="CI1068" s="41"/>
      <c r="CJ1068" s="27"/>
      <c r="CK1068" s="27"/>
      <c r="CL1068" s="27"/>
      <c r="CM1068" s="27"/>
      <c r="CN1068" s="27"/>
      <c r="CO1068" s="27"/>
      <c r="CP1068" s="27"/>
      <c r="CQ1068" s="27"/>
      <c r="CR1068" s="27"/>
      <c r="CS1068" s="27"/>
      <c r="CT1068" s="27"/>
      <c r="CU1068" s="27"/>
      <c r="CV1068" s="27"/>
      <c r="CW1068" s="27"/>
      <c r="CX1068" s="27"/>
      <c r="CY1068" s="27"/>
      <c r="CZ1068" s="68"/>
      <c r="DA1068" s="42"/>
      <c r="DB1068" s="42"/>
      <c r="DC1068" s="42"/>
      <c r="DD1068" s="42"/>
      <c r="DE1068" s="89"/>
      <c r="DF1068" s="42"/>
      <c r="DG1068" s="25"/>
      <c r="DH1068" s="25"/>
      <c r="DI1068" s="35"/>
      <c r="DJ1068" s="25"/>
      <c r="DK1068" s="25"/>
      <c r="DL1068" s="25"/>
      <c r="DM1068" s="25"/>
      <c r="DN1068" s="25"/>
      <c r="DO1068" s="25"/>
      <c r="DP1068" s="25"/>
      <c r="DQ1068" s="25"/>
      <c r="DR1068" s="25"/>
      <c r="DS1068" s="25"/>
      <c r="DT1068" s="25"/>
      <c r="DU1068" s="25"/>
      <c r="DV1068" s="25"/>
      <c r="DW1068" s="36"/>
      <c r="DX1068" s="25"/>
      <c r="DY1068" s="25"/>
      <c r="EC1068" s="25"/>
      <c r="ED1068" s="36"/>
    </row>
    <row r="1069" spans="1:134" s="26" customFormat="1" x14ac:dyDescent="0.2">
      <c r="A1069" s="82"/>
      <c r="B1069" s="28"/>
      <c r="C1069" s="41"/>
      <c r="D1069" s="40"/>
      <c r="E1069" s="41"/>
      <c r="F1069" s="40"/>
      <c r="G1069" s="151"/>
      <c r="H1069" s="151"/>
      <c r="I1069" s="151"/>
      <c r="J1069" s="151"/>
      <c r="K1069" s="151"/>
      <c r="L1069" s="152"/>
      <c r="M1069" s="151"/>
      <c r="N1069" s="151"/>
      <c r="O1069" s="152"/>
      <c r="P1069" s="153"/>
      <c r="Q1069" s="159"/>
      <c r="R1069" s="151"/>
      <c r="S1069" s="151"/>
      <c r="T1069" s="28"/>
      <c r="U1069" s="137"/>
      <c r="V1069" s="40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40"/>
      <c r="AH1069" s="40"/>
      <c r="AI1069" s="40"/>
      <c r="AJ1069" s="40"/>
      <c r="AK1069" s="40"/>
      <c r="AL1069" s="40"/>
      <c r="AM1069" s="40"/>
      <c r="AN1069" s="40"/>
      <c r="AO1069" s="40"/>
      <c r="AP1069" s="40"/>
      <c r="AQ1069" s="40"/>
      <c r="AR1069" s="40"/>
      <c r="AS1069" s="40"/>
      <c r="AT1069" s="40"/>
      <c r="AU1069" s="40"/>
      <c r="AV1069" s="40"/>
      <c r="AW1069" s="40"/>
      <c r="AX1069" s="40"/>
      <c r="AY1069" s="40"/>
      <c r="AZ1069" s="40"/>
      <c r="BA1069" s="28"/>
      <c r="BB1069" s="28"/>
      <c r="BC1069" s="40"/>
      <c r="BD1069" s="40"/>
      <c r="BE1069" s="40"/>
      <c r="BF1069" s="40"/>
      <c r="BG1069" s="40"/>
      <c r="BH1069" s="40"/>
      <c r="BI1069" s="41"/>
      <c r="BJ1069" s="41"/>
      <c r="BK1069" s="41"/>
      <c r="BL1069" s="41"/>
      <c r="BM1069" s="41"/>
      <c r="BN1069" s="41"/>
      <c r="BO1069" s="41"/>
      <c r="BP1069" s="41"/>
      <c r="BQ1069" s="41"/>
      <c r="BR1069" s="40"/>
      <c r="BS1069" s="40"/>
      <c r="BT1069" s="40"/>
      <c r="BU1069" s="41"/>
      <c r="BV1069" s="41"/>
      <c r="BW1069" s="41"/>
      <c r="BX1069" s="41"/>
      <c r="BY1069" s="41"/>
      <c r="BZ1069" s="41"/>
      <c r="CA1069" s="41"/>
      <c r="CB1069" s="41"/>
      <c r="CC1069" s="41"/>
      <c r="CD1069" s="41"/>
      <c r="CE1069" s="41"/>
      <c r="CF1069" s="41"/>
      <c r="CG1069" s="28"/>
      <c r="CH1069" s="28"/>
      <c r="CI1069" s="41"/>
      <c r="CJ1069" s="27"/>
      <c r="CK1069" s="27"/>
      <c r="CL1069" s="27"/>
      <c r="CM1069" s="27"/>
      <c r="CN1069" s="27"/>
      <c r="CO1069" s="27"/>
      <c r="CP1069" s="27"/>
      <c r="CQ1069" s="27"/>
      <c r="CR1069" s="27"/>
      <c r="CS1069" s="27"/>
      <c r="CT1069" s="27"/>
      <c r="CU1069" s="27"/>
      <c r="CV1069" s="27"/>
      <c r="CW1069" s="27"/>
      <c r="CX1069" s="27"/>
      <c r="CY1069" s="27"/>
      <c r="CZ1069" s="68"/>
      <c r="DA1069" s="42"/>
      <c r="DB1069" s="42"/>
      <c r="DC1069" s="68"/>
      <c r="DD1069" s="68"/>
      <c r="DE1069" s="90"/>
      <c r="DF1069" s="68"/>
      <c r="DG1069" s="25"/>
      <c r="DH1069" s="25"/>
      <c r="DI1069" s="35"/>
      <c r="DJ1069" s="25"/>
      <c r="DK1069" s="25"/>
      <c r="DL1069" s="25"/>
      <c r="DM1069" s="25"/>
      <c r="DN1069" s="25"/>
      <c r="DO1069" s="25"/>
      <c r="DP1069" s="25"/>
      <c r="DQ1069" s="25"/>
      <c r="DR1069" s="25"/>
      <c r="DS1069" s="25"/>
      <c r="DT1069" s="25"/>
      <c r="DU1069" s="25"/>
      <c r="DV1069" s="25"/>
      <c r="DW1069" s="36"/>
      <c r="DX1069" s="25"/>
      <c r="DY1069" s="25"/>
      <c r="EC1069" s="25"/>
      <c r="ED1069" s="36"/>
    </row>
    <row r="1070" spans="1:134" s="26" customFormat="1" x14ac:dyDescent="0.2">
      <c r="A1070" s="82"/>
      <c r="B1070" s="28"/>
      <c r="C1070" s="41"/>
      <c r="D1070" s="40"/>
      <c r="E1070" s="41"/>
      <c r="F1070" s="40"/>
      <c r="G1070" s="151"/>
      <c r="H1070" s="151"/>
      <c r="I1070" s="151"/>
      <c r="J1070" s="151"/>
      <c r="K1070" s="151"/>
      <c r="L1070" s="152"/>
      <c r="M1070" s="151"/>
      <c r="N1070" s="151"/>
      <c r="O1070" s="152"/>
      <c r="P1070" s="153"/>
      <c r="Q1070" s="159"/>
      <c r="R1070" s="151"/>
      <c r="S1070" s="151"/>
      <c r="T1070" s="28"/>
      <c r="U1070" s="137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40"/>
      <c r="AH1070" s="40"/>
      <c r="AI1070" s="40"/>
      <c r="AJ1070" s="40"/>
      <c r="AK1070" s="40"/>
      <c r="AL1070" s="40"/>
      <c r="AM1070" s="40"/>
      <c r="AN1070" s="40"/>
      <c r="AO1070" s="40"/>
      <c r="AP1070" s="40"/>
      <c r="AQ1070" s="40"/>
      <c r="AR1070" s="40"/>
      <c r="AS1070" s="40"/>
      <c r="AT1070" s="40"/>
      <c r="AU1070" s="40"/>
      <c r="AV1070" s="40"/>
      <c r="AW1070" s="40"/>
      <c r="AX1070" s="40"/>
      <c r="AY1070" s="40"/>
      <c r="AZ1070" s="40"/>
      <c r="BA1070" s="28"/>
      <c r="BB1070" s="28"/>
      <c r="BC1070" s="40"/>
      <c r="BD1070" s="40"/>
      <c r="BE1070" s="40"/>
      <c r="BF1070" s="40"/>
      <c r="BG1070" s="40"/>
      <c r="BH1070" s="40"/>
      <c r="BI1070" s="40"/>
      <c r="BJ1070" s="40"/>
      <c r="BK1070" s="40"/>
      <c r="BL1070" s="40"/>
      <c r="BM1070" s="40"/>
      <c r="BN1070" s="40"/>
      <c r="BO1070" s="40"/>
      <c r="BP1070" s="40"/>
      <c r="BQ1070" s="40"/>
      <c r="BR1070" s="40"/>
      <c r="BS1070" s="40"/>
      <c r="BT1070" s="40"/>
      <c r="BU1070" s="40"/>
      <c r="BV1070" s="40"/>
      <c r="BW1070" s="40"/>
      <c r="BX1070" s="40"/>
      <c r="BY1070" s="40"/>
      <c r="BZ1070" s="40"/>
      <c r="CA1070" s="40"/>
      <c r="CB1070" s="40"/>
      <c r="CC1070" s="40"/>
      <c r="CD1070" s="40"/>
      <c r="CE1070" s="40"/>
      <c r="CF1070" s="40"/>
      <c r="CG1070" s="28"/>
      <c r="CH1070" s="28"/>
      <c r="CI1070" s="41"/>
      <c r="CJ1070" s="27"/>
      <c r="CK1070" s="27"/>
      <c r="CL1070" s="27"/>
      <c r="CM1070" s="27"/>
      <c r="CN1070" s="27"/>
      <c r="CO1070" s="27"/>
      <c r="CP1070" s="27"/>
      <c r="CQ1070" s="27"/>
      <c r="CR1070" s="27"/>
      <c r="CS1070" s="27"/>
      <c r="CT1070" s="27"/>
      <c r="CU1070" s="27"/>
      <c r="CV1070" s="27"/>
      <c r="CW1070" s="27"/>
      <c r="CX1070" s="27"/>
      <c r="CY1070" s="27"/>
      <c r="CZ1070" s="68"/>
      <c r="DA1070" s="42"/>
      <c r="DB1070" s="5"/>
      <c r="DC1070"/>
      <c r="DD1070"/>
      <c r="DE1070" s="86"/>
      <c r="DF1070"/>
      <c r="DG1070" s="25"/>
      <c r="DH1070" s="25"/>
      <c r="DI1070" s="35"/>
      <c r="DJ1070" s="25"/>
      <c r="DK1070" s="25"/>
      <c r="DL1070" s="25"/>
      <c r="DM1070" s="25"/>
      <c r="DN1070" s="25"/>
      <c r="DO1070" s="25"/>
      <c r="DP1070" s="25"/>
      <c r="DQ1070" s="25"/>
      <c r="DR1070" s="25"/>
      <c r="DS1070" s="25"/>
      <c r="DT1070" s="25"/>
      <c r="DU1070" s="25"/>
      <c r="DV1070" s="25"/>
      <c r="DW1070" s="36"/>
      <c r="DX1070" s="25"/>
      <c r="DY1070" s="25"/>
      <c r="EC1070" s="25"/>
      <c r="ED1070" s="36"/>
    </row>
    <row r="1071" spans="1:134" s="26" customFormat="1" x14ac:dyDescent="0.2">
      <c r="A1071" s="82"/>
      <c r="B1071" s="28"/>
      <c r="C1071" s="41"/>
      <c r="D1071" s="40"/>
      <c r="E1071" s="41"/>
      <c r="F1071" s="40"/>
      <c r="G1071" s="151"/>
      <c r="H1071" s="151"/>
      <c r="I1071" s="151"/>
      <c r="J1071" s="151"/>
      <c r="K1071" s="151"/>
      <c r="L1071" s="152"/>
      <c r="M1071" s="151"/>
      <c r="N1071" s="151"/>
      <c r="O1071" s="152"/>
      <c r="P1071" s="153"/>
      <c r="Q1071" s="159"/>
      <c r="R1071" s="151"/>
      <c r="S1071" s="151"/>
      <c r="T1071" s="28"/>
      <c r="U1071" s="137"/>
      <c r="V1071" s="40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40"/>
      <c r="AH1071" s="40"/>
      <c r="AI1071" s="40"/>
      <c r="AJ1071" s="40"/>
      <c r="AK1071" s="40"/>
      <c r="AL1071" s="40"/>
      <c r="AM1071" s="40"/>
      <c r="AN1071" s="40"/>
      <c r="AO1071" s="40"/>
      <c r="AP1071" s="40"/>
      <c r="AQ1071" s="40"/>
      <c r="AR1071" s="40"/>
      <c r="AS1071" s="40"/>
      <c r="AT1071" s="40"/>
      <c r="AU1071" s="40"/>
      <c r="AV1071" s="40"/>
      <c r="AW1071" s="40"/>
      <c r="AX1071" s="40"/>
      <c r="AY1071" s="40"/>
      <c r="AZ1071" s="40"/>
      <c r="BA1071" s="28"/>
      <c r="BB1071" s="28"/>
      <c r="BC1071" s="40"/>
      <c r="BD1071" s="40"/>
      <c r="BE1071" s="40"/>
      <c r="BF1071" s="40"/>
      <c r="BG1071" s="40"/>
      <c r="BH1071" s="40"/>
      <c r="BI1071" s="40"/>
      <c r="BJ1071" s="40"/>
      <c r="BK1071" s="40"/>
      <c r="BL1071" s="40"/>
      <c r="BM1071" s="40"/>
      <c r="BN1071" s="40"/>
      <c r="BO1071" s="40"/>
      <c r="BP1071" s="40"/>
      <c r="BQ1071" s="40"/>
      <c r="BR1071" s="40"/>
      <c r="BS1071" s="40"/>
      <c r="BT1071" s="40"/>
      <c r="BU1071" s="40"/>
      <c r="BV1071" s="40"/>
      <c r="BW1071" s="40"/>
      <c r="BX1071" s="40"/>
      <c r="BY1071" s="40"/>
      <c r="BZ1071" s="40"/>
      <c r="CA1071" s="40"/>
      <c r="CB1071" s="40"/>
      <c r="CC1071" s="40"/>
      <c r="CD1071" s="40"/>
      <c r="CE1071" s="40"/>
      <c r="CF1071" s="40"/>
      <c r="CG1071" s="28"/>
      <c r="CH1071" s="28"/>
      <c r="CI1071" s="41"/>
      <c r="CJ1071" s="27"/>
      <c r="CK1071" s="27"/>
      <c r="CL1071" s="27"/>
      <c r="CM1071" s="27"/>
      <c r="CN1071" s="27"/>
      <c r="CO1071" s="27"/>
      <c r="CP1071" s="27"/>
      <c r="CQ1071" s="27"/>
      <c r="CR1071" s="27"/>
      <c r="CS1071" s="27"/>
      <c r="CT1071" s="27"/>
      <c r="CU1071" s="27"/>
      <c r="CV1071" s="27"/>
      <c r="CW1071" s="27"/>
      <c r="CX1071" s="27"/>
      <c r="CY1071" s="27"/>
      <c r="CZ1071" s="68"/>
      <c r="DA1071" s="42"/>
      <c r="DB1071" s="5"/>
      <c r="DC1071"/>
      <c r="DD1071"/>
      <c r="DE1071" s="86"/>
      <c r="DF1071"/>
      <c r="DG1071" s="25"/>
      <c r="DH1071" s="25"/>
      <c r="DI1071" s="35"/>
      <c r="DJ1071" s="25"/>
      <c r="DK1071" s="25"/>
      <c r="DL1071" s="25"/>
      <c r="DM1071" s="25"/>
      <c r="DN1071" s="25"/>
      <c r="DO1071" s="25"/>
      <c r="DP1071" s="25"/>
      <c r="DQ1071" s="25"/>
      <c r="DR1071" s="25"/>
      <c r="DS1071" s="25"/>
      <c r="DT1071" s="25"/>
      <c r="DU1071" s="25"/>
      <c r="DV1071" s="25"/>
      <c r="DW1071" s="36"/>
      <c r="DX1071" s="25"/>
      <c r="DY1071" s="25"/>
      <c r="EC1071" s="25"/>
      <c r="ED1071" s="36"/>
    </row>
    <row r="1072" spans="1:134" s="26" customFormat="1" x14ac:dyDescent="0.2">
      <c r="A1072" s="82"/>
      <c r="B1072" s="28"/>
      <c r="C1072" s="41"/>
      <c r="D1072" s="40"/>
      <c r="E1072" s="41"/>
      <c r="F1072" s="40"/>
      <c r="G1072" s="151"/>
      <c r="H1072" s="151"/>
      <c r="I1072" s="151"/>
      <c r="J1072" s="151"/>
      <c r="K1072" s="151"/>
      <c r="L1072" s="152"/>
      <c r="M1072" s="151"/>
      <c r="N1072" s="151"/>
      <c r="O1072" s="152"/>
      <c r="P1072" s="153"/>
      <c r="Q1072" s="159"/>
      <c r="R1072" s="151"/>
      <c r="S1072" s="151"/>
      <c r="T1072" s="28"/>
      <c r="U1072" s="137"/>
      <c r="V1072" s="40"/>
      <c r="W1072" s="40"/>
      <c r="X1072" s="40"/>
      <c r="Y1072" s="40"/>
      <c r="Z1072" s="40"/>
      <c r="AA1072" s="40"/>
      <c r="AB1072" s="40"/>
      <c r="AC1072" s="40"/>
      <c r="AD1072" s="40"/>
      <c r="AE1072" s="40"/>
      <c r="AF1072" s="40"/>
      <c r="AG1072" s="40"/>
      <c r="AH1072" s="40"/>
      <c r="AI1072" s="40"/>
      <c r="AJ1072" s="40"/>
      <c r="AK1072" s="40"/>
      <c r="AL1072" s="40"/>
      <c r="AM1072" s="40"/>
      <c r="AN1072" s="40"/>
      <c r="AO1072" s="40"/>
      <c r="AP1072" s="40"/>
      <c r="AQ1072" s="40"/>
      <c r="AR1072" s="40"/>
      <c r="AS1072" s="40"/>
      <c r="AT1072" s="40"/>
      <c r="AU1072" s="40"/>
      <c r="AV1072" s="40"/>
      <c r="AW1072" s="40"/>
      <c r="AX1072" s="40"/>
      <c r="AY1072" s="40"/>
      <c r="AZ1072" s="40"/>
      <c r="BA1072" s="28"/>
      <c r="BB1072" s="28"/>
      <c r="BC1072" s="40"/>
      <c r="BD1072" s="40"/>
      <c r="BE1072" s="40"/>
      <c r="BF1072" s="40"/>
      <c r="BG1072" s="40"/>
      <c r="BH1072" s="40"/>
      <c r="BI1072" s="40"/>
      <c r="BJ1072" s="40"/>
      <c r="BK1072" s="40"/>
      <c r="BL1072" s="40"/>
      <c r="BM1072" s="40"/>
      <c r="BN1072" s="40"/>
      <c r="BO1072" s="40"/>
      <c r="BP1072" s="40"/>
      <c r="BQ1072" s="40"/>
      <c r="BR1072" s="40"/>
      <c r="BS1072" s="40"/>
      <c r="BT1072" s="40"/>
      <c r="BU1072" s="40"/>
      <c r="BV1072" s="40"/>
      <c r="BW1072" s="40"/>
      <c r="BX1072" s="40"/>
      <c r="BY1072" s="40"/>
      <c r="BZ1072" s="40"/>
      <c r="CA1072" s="40"/>
      <c r="CB1072" s="40"/>
      <c r="CC1072" s="40"/>
      <c r="CD1072" s="40"/>
      <c r="CE1072" s="40"/>
      <c r="CF1072" s="40"/>
      <c r="CG1072" s="28"/>
      <c r="CH1072" s="28"/>
      <c r="CI1072" s="41"/>
      <c r="CJ1072" s="27"/>
      <c r="CK1072" s="27"/>
      <c r="CL1072" s="27"/>
      <c r="CM1072" s="27"/>
      <c r="CN1072" s="27"/>
      <c r="CO1072" s="27"/>
      <c r="CP1072" s="27"/>
      <c r="CQ1072" s="27"/>
      <c r="CR1072" s="27"/>
      <c r="CS1072" s="27"/>
      <c r="CT1072" s="27"/>
      <c r="CU1072" s="27"/>
      <c r="CV1072" s="27"/>
      <c r="CW1072" s="27"/>
      <c r="CX1072" s="27"/>
      <c r="CY1072" s="27"/>
      <c r="CZ1072" s="68"/>
      <c r="DA1072" s="42"/>
      <c r="DB1072" s="5"/>
      <c r="DC1072"/>
      <c r="DD1072"/>
      <c r="DE1072" s="86"/>
      <c r="DF1072"/>
      <c r="DG1072" s="25"/>
      <c r="DH1072" s="25"/>
      <c r="DI1072" s="35"/>
      <c r="DJ1072" s="25"/>
      <c r="DK1072" s="25"/>
      <c r="DL1072" s="25"/>
      <c r="DM1072" s="25"/>
      <c r="DN1072" s="25"/>
      <c r="DO1072" s="25"/>
      <c r="DP1072" s="25"/>
      <c r="DQ1072" s="25"/>
      <c r="DR1072" s="25"/>
      <c r="DS1072" s="25"/>
      <c r="DT1072" s="25"/>
      <c r="DU1072" s="25"/>
      <c r="DV1072" s="25"/>
      <c r="DW1072" s="36"/>
      <c r="DX1072" s="25"/>
      <c r="DY1072" s="25"/>
      <c r="EC1072" s="25"/>
      <c r="ED1072" s="36"/>
    </row>
    <row r="1073" spans="1:134" s="26" customFormat="1" x14ac:dyDescent="0.2">
      <c r="A1073" s="82"/>
      <c r="B1073" s="28"/>
      <c r="C1073" s="41"/>
      <c r="D1073" s="40"/>
      <c r="E1073" s="41"/>
      <c r="F1073" s="40"/>
      <c r="G1073" s="151"/>
      <c r="H1073" s="151"/>
      <c r="I1073" s="151"/>
      <c r="J1073" s="151"/>
      <c r="K1073" s="151"/>
      <c r="L1073" s="152"/>
      <c r="M1073" s="151"/>
      <c r="N1073" s="151"/>
      <c r="O1073" s="152"/>
      <c r="P1073" s="153"/>
      <c r="Q1073" s="159"/>
      <c r="R1073" s="151"/>
      <c r="S1073" s="151"/>
      <c r="T1073" s="28"/>
      <c r="U1073" s="137"/>
      <c r="V1073" s="40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40"/>
      <c r="AH1073" s="40"/>
      <c r="AI1073" s="40"/>
      <c r="AJ1073" s="40"/>
      <c r="AK1073" s="40"/>
      <c r="AL1073" s="40"/>
      <c r="AM1073" s="40"/>
      <c r="AN1073" s="40"/>
      <c r="AO1073" s="40"/>
      <c r="AP1073" s="40"/>
      <c r="AQ1073" s="40"/>
      <c r="AR1073" s="40"/>
      <c r="AS1073" s="40"/>
      <c r="AT1073" s="40"/>
      <c r="AU1073" s="40"/>
      <c r="AV1073" s="40"/>
      <c r="AW1073" s="40"/>
      <c r="AX1073" s="40"/>
      <c r="AY1073" s="40"/>
      <c r="AZ1073" s="40"/>
      <c r="BA1073" s="28"/>
      <c r="BB1073" s="28"/>
      <c r="BC1073" s="40"/>
      <c r="BD1073" s="40"/>
      <c r="BE1073" s="40"/>
      <c r="BF1073" s="40"/>
      <c r="BG1073" s="40"/>
      <c r="BH1073" s="40"/>
      <c r="BI1073" s="40"/>
      <c r="BJ1073" s="40"/>
      <c r="BK1073" s="40"/>
      <c r="BL1073" s="40"/>
      <c r="BM1073" s="40"/>
      <c r="BN1073" s="40"/>
      <c r="BO1073" s="40"/>
      <c r="BP1073" s="40"/>
      <c r="BQ1073" s="40"/>
      <c r="BR1073" s="40"/>
      <c r="BS1073" s="40"/>
      <c r="BT1073" s="40"/>
      <c r="BU1073" s="40"/>
      <c r="BV1073" s="40"/>
      <c r="BW1073" s="40"/>
      <c r="BX1073" s="40"/>
      <c r="BY1073" s="40"/>
      <c r="BZ1073" s="40"/>
      <c r="CA1073" s="40"/>
      <c r="CB1073" s="40"/>
      <c r="CC1073" s="40"/>
      <c r="CD1073" s="40"/>
      <c r="CE1073" s="40"/>
      <c r="CF1073" s="40"/>
      <c r="CG1073" s="28"/>
      <c r="CH1073" s="28"/>
      <c r="CI1073" s="41"/>
      <c r="CJ1073" s="27"/>
      <c r="CK1073" s="27"/>
      <c r="CL1073" s="27"/>
      <c r="CM1073" s="27"/>
      <c r="CN1073" s="27"/>
      <c r="CO1073" s="27"/>
      <c r="CP1073" s="27"/>
      <c r="CQ1073" s="27"/>
      <c r="CR1073" s="27"/>
      <c r="CS1073" s="27"/>
      <c r="CT1073" s="27"/>
      <c r="CU1073" s="27"/>
      <c r="CV1073" s="27"/>
      <c r="CW1073" s="27"/>
      <c r="CX1073" s="27"/>
      <c r="CY1073" s="27"/>
      <c r="CZ1073" s="68"/>
      <c r="DA1073" s="42"/>
      <c r="DB1073" s="5"/>
      <c r="DC1073"/>
      <c r="DD1073"/>
      <c r="DE1073" s="86"/>
      <c r="DF1073"/>
      <c r="DG1073" s="25"/>
      <c r="DH1073" s="25"/>
      <c r="DI1073" s="35"/>
      <c r="DJ1073" s="25"/>
      <c r="DK1073" s="25"/>
      <c r="DL1073" s="25"/>
      <c r="DM1073" s="25"/>
      <c r="DN1073" s="25"/>
      <c r="DO1073" s="25"/>
      <c r="DP1073" s="25"/>
      <c r="DQ1073" s="25"/>
      <c r="DR1073" s="25"/>
      <c r="DS1073" s="25"/>
      <c r="DT1073" s="25"/>
      <c r="DU1073" s="25"/>
      <c r="DV1073" s="25"/>
      <c r="DW1073" s="36"/>
      <c r="DX1073" s="25"/>
      <c r="DY1073" s="25"/>
      <c r="EC1073" s="25"/>
      <c r="ED1073" s="36"/>
    </row>
    <row r="1074" spans="1:134" s="26" customFormat="1" x14ac:dyDescent="0.2">
      <c r="A1074" s="82"/>
      <c r="B1074" s="28"/>
      <c r="C1074" s="41"/>
      <c r="D1074" s="40"/>
      <c r="E1074" s="41"/>
      <c r="F1074" s="40"/>
      <c r="G1074" s="151"/>
      <c r="H1074" s="151"/>
      <c r="I1074" s="151"/>
      <c r="J1074" s="151"/>
      <c r="K1074" s="151"/>
      <c r="L1074" s="152"/>
      <c r="M1074" s="151"/>
      <c r="N1074" s="151"/>
      <c r="O1074" s="152"/>
      <c r="P1074" s="153"/>
      <c r="Q1074" s="159"/>
      <c r="R1074" s="151"/>
      <c r="S1074" s="151"/>
      <c r="T1074" s="28"/>
      <c r="U1074" s="137"/>
      <c r="V1074" s="40"/>
      <c r="W1074" s="40"/>
      <c r="X1074" s="40"/>
      <c r="Y1074" s="40"/>
      <c r="Z1074" s="40"/>
      <c r="AA1074" s="40"/>
      <c r="AB1074" s="40"/>
      <c r="AC1074" s="40"/>
      <c r="AD1074" s="40"/>
      <c r="AE1074" s="40"/>
      <c r="AF1074" s="40"/>
      <c r="AG1074" s="40"/>
      <c r="AH1074" s="40"/>
      <c r="AI1074" s="40"/>
      <c r="AJ1074" s="40"/>
      <c r="AK1074" s="40"/>
      <c r="AL1074" s="40"/>
      <c r="AM1074" s="40"/>
      <c r="AN1074" s="40"/>
      <c r="AO1074" s="40"/>
      <c r="AP1074" s="40"/>
      <c r="AQ1074" s="40"/>
      <c r="AR1074" s="40"/>
      <c r="AS1074" s="40"/>
      <c r="AT1074" s="40"/>
      <c r="AU1074" s="40"/>
      <c r="AV1074" s="40"/>
      <c r="AW1074" s="40"/>
      <c r="AX1074" s="40"/>
      <c r="AY1074" s="40"/>
      <c r="AZ1074" s="40"/>
      <c r="BA1074" s="28"/>
      <c r="BB1074" s="28"/>
      <c r="BC1074" s="40"/>
      <c r="BD1074" s="40"/>
      <c r="BE1074" s="40"/>
      <c r="BF1074" s="40"/>
      <c r="BG1074" s="40"/>
      <c r="BH1074" s="40"/>
      <c r="BI1074" s="40"/>
      <c r="BJ1074" s="40"/>
      <c r="BK1074" s="40"/>
      <c r="BL1074" s="40"/>
      <c r="BM1074" s="40"/>
      <c r="BN1074" s="40"/>
      <c r="BO1074" s="40"/>
      <c r="BP1074" s="40"/>
      <c r="BQ1074" s="40"/>
      <c r="BR1074" s="40"/>
      <c r="BS1074" s="40"/>
      <c r="BT1074" s="40"/>
      <c r="BU1074" s="40"/>
      <c r="BV1074" s="40"/>
      <c r="BW1074" s="40"/>
      <c r="BX1074" s="40"/>
      <c r="BY1074" s="40"/>
      <c r="BZ1074" s="40"/>
      <c r="CA1074" s="40"/>
      <c r="CB1074" s="40"/>
      <c r="CC1074" s="40"/>
      <c r="CD1074" s="40"/>
      <c r="CE1074" s="40"/>
      <c r="CF1074" s="40"/>
      <c r="CG1074" s="28"/>
      <c r="CH1074" s="28"/>
      <c r="CI1074" s="41"/>
      <c r="CJ1074" s="27"/>
      <c r="CK1074" s="27"/>
      <c r="CL1074" s="27"/>
      <c r="CM1074" s="27"/>
      <c r="CN1074" s="27"/>
      <c r="CO1074" s="27"/>
      <c r="CP1074" s="27"/>
      <c r="CQ1074" s="27"/>
      <c r="CR1074" s="27"/>
      <c r="CS1074" s="27"/>
      <c r="CT1074" s="27"/>
      <c r="CU1074" s="27"/>
      <c r="CV1074" s="27"/>
      <c r="CW1074" s="27"/>
      <c r="CX1074" s="27"/>
      <c r="CY1074" s="27"/>
      <c r="CZ1074" s="68"/>
      <c r="DA1074" s="42"/>
      <c r="DB1074" s="5"/>
      <c r="DC1074"/>
      <c r="DD1074"/>
      <c r="DE1074" s="86"/>
      <c r="DF1074"/>
      <c r="DG1074" s="25"/>
      <c r="DH1074" s="25"/>
      <c r="DI1074" s="35"/>
      <c r="DJ1074" s="25"/>
      <c r="DK1074" s="25"/>
      <c r="DL1074" s="25"/>
      <c r="DM1074" s="25"/>
      <c r="DN1074" s="25"/>
      <c r="DO1074" s="25"/>
      <c r="DP1074" s="25"/>
      <c r="DQ1074" s="25"/>
      <c r="DR1074" s="25"/>
      <c r="DS1074" s="25"/>
      <c r="DT1074" s="25"/>
      <c r="DU1074" s="25"/>
      <c r="DV1074" s="25"/>
      <c r="DW1074" s="36"/>
      <c r="DX1074" s="25"/>
      <c r="DY1074" s="25"/>
      <c r="EC1074" s="25"/>
      <c r="ED1074" s="36"/>
    </row>
    <row r="1075" spans="1:134" s="26" customFormat="1" x14ac:dyDescent="0.2">
      <c r="A1075" s="82"/>
      <c r="B1075" s="28"/>
      <c r="C1075" s="41"/>
      <c r="D1075" s="40"/>
      <c r="E1075" s="41"/>
      <c r="F1075" s="40"/>
      <c r="G1075" s="151"/>
      <c r="H1075" s="151"/>
      <c r="I1075" s="151"/>
      <c r="J1075" s="151"/>
      <c r="K1075" s="151"/>
      <c r="L1075" s="152"/>
      <c r="M1075" s="151"/>
      <c r="N1075" s="151"/>
      <c r="O1075" s="152"/>
      <c r="P1075" s="153"/>
      <c r="Q1075" s="159"/>
      <c r="R1075" s="151"/>
      <c r="S1075" s="151"/>
      <c r="T1075" s="28"/>
      <c r="U1075" s="137"/>
      <c r="V1075" s="40"/>
      <c r="W1075" s="40"/>
      <c r="X1075" s="40"/>
      <c r="Y1075" s="40"/>
      <c r="Z1075" s="40"/>
      <c r="AA1075" s="40"/>
      <c r="AB1075" s="40"/>
      <c r="AC1075" s="40"/>
      <c r="AD1075" s="40"/>
      <c r="AE1075" s="40"/>
      <c r="AF1075" s="40"/>
      <c r="AG1075" s="40"/>
      <c r="AH1075" s="40"/>
      <c r="AI1075" s="40"/>
      <c r="AJ1075" s="40"/>
      <c r="AK1075" s="40"/>
      <c r="AL1075" s="40"/>
      <c r="AM1075" s="40"/>
      <c r="AN1075" s="40"/>
      <c r="AO1075" s="40"/>
      <c r="AP1075" s="40"/>
      <c r="AQ1075" s="40"/>
      <c r="AR1075" s="40"/>
      <c r="AS1075" s="40"/>
      <c r="AT1075" s="40"/>
      <c r="AU1075" s="40"/>
      <c r="AV1075" s="40"/>
      <c r="AW1075" s="40"/>
      <c r="AX1075" s="40"/>
      <c r="AY1075" s="40"/>
      <c r="AZ1075" s="40"/>
      <c r="BA1075" s="28"/>
      <c r="BB1075" s="28"/>
      <c r="BC1075" s="40"/>
      <c r="BD1075" s="40"/>
      <c r="BE1075" s="40"/>
      <c r="BF1075" s="40"/>
      <c r="BG1075" s="40"/>
      <c r="BH1075" s="40"/>
      <c r="BI1075" s="40"/>
      <c r="BJ1075" s="40"/>
      <c r="BK1075" s="40"/>
      <c r="BL1075" s="40"/>
      <c r="BM1075" s="40"/>
      <c r="BN1075" s="40"/>
      <c r="BO1075" s="40"/>
      <c r="BP1075" s="40"/>
      <c r="BQ1075" s="40"/>
      <c r="BR1075" s="40"/>
      <c r="BS1075" s="40"/>
      <c r="BT1075" s="40"/>
      <c r="BU1075" s="40"/>
      <c r="BV1075" s="40"/>
      <c r="BW1075" s="40"/>
      <c r="BX1075" s="40"/>
      <c r="BY1075" s="40"/>
      <c r="BZ1075" s="40"/>
      <c r="CA1075" s="40"/>
      <c r="CB1075" s="40"/>
      <c r="CC1075" s="40"/>
      <c r="CD1075" s="40"/>
      <c r="CE1075" s="40"/>
      <c r="CF1075" s="40"/>
      <c r="CG1075" s="28"/>
      <c r="CH1075" s="28"/>
      <c r="CI1075" s="41"/>
      <c r="CJ1075" s="27"/>
      <c r="CK1075" s="27"/>
      <c r="CL1075" s="27"/>
      <c r="CM1075" s="27"/>
      <c r="CN1075" s="27"/>
      <c r="CO1075" s="27"/>
      <c r="CP1075" s="27"/>
      <c r="CQ1075" s="27"/>
      <c r="CR1075" s="27"/>
      <c r="CS1075" s="27"/>
      <c r="CT1075" s="27"/>
      <c r="CU1075" s="27"/>
      <c r="CV1075" s="27"/>
      <c r="CW1075" s="27"/>
      <c r="CX1075" s="27"/>
      <c r="CY1075" s="27"/>
      <c r="CZ1075" s="68"/>
      <c r="DA1075" s="42"/>
      <c r="DB1075" s="5"/>
      <c r="DC1075"/>
      <c r="DD1075"/>
      <c r="DE1075" s="86"/>
      <c r="DF1075"/>
      <c r="DG1075" s="25"/>
      <c r="DH1075" s="25"/>
      <c r="DI1075" s="35"/>
      <c r="DJ1075" s="25"/>
      <c r="DK1075" s="25"/>
      <c r="DL1075" s="25"/>
      <c r="DM1075" s="25"/>
      <c r="DN1075" s="25"/>
      <c r="DO1075" s="25"/>
      <c r="DP1075" s="25"/>
      <c r="DQ1075" s="25"/>
      <c r="DR1075" s="25"/>
      <c r="DS1075" s="25"/>
      <c r="DT1075" s="25"/>
      <c r="DU1075" s="25"/>
      <c r="DV1075" s="25"/>
      <c r="DW1075" s="36"/>
      <c r="DX1075" s="25"/>
      <c r="DY1075" s="25"/>
      <c r="EC1075" s="25"/>
      <c r="ED1075" s="36"/>
    </row>
    <row r="1076" spans="1:134" s="26" customFormat="1" x14ac:dyDescent="0.2">
      <c r="A1076" s="82"/>
      <c r="B1076" s="28"/>
      <c r="C1076" s="41"/>
      <c r="D1076" s="40"/>
      <c r="E1076" s="41"/>
      <c r="F1076" s="40"/>
      <c r="G1076" s="151"/>
      <c r="H1076" s="151"/>
      <c r="I1076" s="151"/>
      <c r="J1076" s="151"/>
      <c r="K1076" s="151"/>
      <c r="L1076" s="152"/>
      <c r="M1076" s="151"/>
      <c r="N1076" s="151"/>
      <c r="O1076" s="152"/>
      <c r="P1076" s="153"/>
      <c r="Q1076" s="159"/>
      <c r="R1076" s="151"/>
      <c r="S1076" s="151"/>
      <c r="T1076" s="28"/>
      <c r="U1076" s="137"/>
      <c r="V1076" s="40"/>
      <c r="W1076" s="40"/>
      <c r="X1076" s="40"/>
      <c r="Y1076" s="40"/>
      <c r="Z1076" s="40"/>
      <c r="AA1076" s="40"/>
      <c r="AB1076" s="40"/>
      <c r="AC1076" s="40"/>
      <c r="AD1076" s="40"/>
      <c r="AE1076" s="40"/>
      <c r="AF1076" s="40"/>
      <c r="AG1076" s="40"/>
      <c r="AH1076" s="40"/>
      <c r="AI1076" s="40"/>
      <c r="AJ1076" s="40"/>
      <c r="AK1076" s="40"/>
      <c r="AL1076" s="40"/>
      <c r="AM1076" s="40"/>
      <c r="AN1076" s="40"/>
      <c r="AO1076" s="40"/>
      <c r="AP1076" s="40"/>
      <c r="AQ1076" s="40"/>
      <c r="AR1076" s="40"/>
      <c r="AS1076" s="40"/>
      <c r="AT1076" s="40"/>
      <c r="AU1076" s="40"/>
      <c r="AV1076" s="40"/>
      <c r="AW1076" s="40"/>
      <c r="AX1076" s="40"/>
      <c r="AY1076" s="40"/>
      <c r="AZ1076" s="40"/>
      <c r="BA1076" s="28"/>
      <c r="BB1076" s="28"/>
      <c r="BC1076" s="40"/>
      <c r="BD1076" s="40"/>
      <c r="BE1076" s="40"/>
      <c r="BF1076" s="40"/>
      <c r="BG1076" s="40"/>
      <c r="BH1076" s="40"/>
      <c r="BI1076" s="40"/>
      <c r="BJ1076" s="40"/>
      <c r="BK1076" s="40"/>
      <c r="BL1076" s="40"/>
      <c r="BM1076" s="40"/>
      <c r="BN1076" s="40"/>
      <c r="BO1076" s="40"/>
      <c r="BP1076" s="40"/>
      <c r="BQ1076" s="40"/>
      <c r="BR1076" s="40"/>
      <c r="BS1076" s="40"/>
      <c r="BT1076" s="40"/>
      <c r="BU1076" s="40"/>
      <c r="BV1076" s="40"/>
      <c r="BW1076" s="40"/>
      <c r="BX1076" s="40"/>
      <c r="BY1076" s="40"/>
      <c r="BZ1076" s="40"/>
      <c r="CA1076" s="40"/>
      <c r="CB1076" s="40"/>
      <c r="CC1076" s="40"/>
      <c r="CD1076" s="40"/>
      <c r="CE1076" s="40"/>
      <c r="CF1076" s="40"/>
      <c r="CG1076" s="28"/>
      <c r="CH1076" s="28"/>
      <c r="CI1076" s="41"/>
      <c r="CJ1076" s="27"/>
      <c r="CK1076" s="27"/>
      <c r="CL1076" s="27"/>
      <c r="CM1076" s="27"/>
      <c r="CN1076" s="27"/>
      <c r="CO1076" s="27"/>
      <c r="CP1076" s="27"/>
      <c r="CQ1076" s="27"/>
      <c r="CR1076" s="27"/>
      <c r="CS1076" s="27"/>
      <c r="CT1076" s="27"/>
      <c r="CU1076" s="27"/>
      <c r="CV1076" s="27"/>
      <c r="CW1076" s="27"/>
      <c r="CX1076" s="27"/>
      <c r="CY1076" s="27"/>
      <c r="CZ1076" s="68"/>
      <c r="DA1076" s="42"/>
      <c r="DB1076" s="5"/>
      <c r="DC1076"/>
      <c r="DD1076"/>
      <c r="DE1076" s="86"/>
      <c r="DF1076"/>
      <c r="DG1076" s="25"/>
      <c r="DH1076" s="25"/>
      <c r="DI1076" s="35"/>
      <c r="DJ1076" s="25"/>
      <c r="DK1076" s="25"/>
      <c r="DL1076" s="25"/>
      <c r="DM1076" s="25"/>
      <c r="DN1076" s="25"/>
      <c r="DO1076" s="25"/>
      <c r="DP1076" s="25"/>
      <c r="DQ1076" s="25"/>
      <c r="DR1076" s="25"/>
      <c r="DS1076" s="25"/>
      <c r="DT1076" s="25"/>
      <c r="DU1076" s="25"/>
      <c r="DV1076" s="25"/>
      <c r="DW1076" s="36"/>
      <c r="DX1076" s="25"/>
      <c r="DY1076" s="25"/>
      <c r="EC1076" s="25"/>
      <c r="ED1076" s="36"/>
    </row>
    <row r="1077" spans="1:134" s="26" customFormat="1" x14ac:dyDescent="0.2">
      <c r="A1077" s="82"/>
      <c r="B1077" s="28"/>
      <c r="C1077" s="41"/>
      <c r="D1077" s="40"/>
      <c r="E1077" s="41"/>
      <c r="F1077" s="40"/>
      <c r="G1077" s="151"/>
      <c r="H1077" s="151"/>
      <c r="I1077" s="151"/>
      <c r="J1077" s="151"/>
      <c r="K1077" s="151"/>
      <c r="L1077" s="152"/>
      <c r="M1077" s="151"/>
      <c r="N1077" s="151"/>
      <c r="O1077" s="152"/>
      <c r="P1077" s="153"/>
      <c r="Q1077" s="159"/>
      <c r="R1077" s="151"/>
      <c r="S1077" s="151"/>
      <c r="T1077" s="28"/>
      <c r="U1077" s="137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40"/>
      <c r="AH1077" s="40"/>
      <c r="AI1077" s="40"/>
      <c r="AJ1077" s="40"/>
      <c r="AK1077" s="40"/>
      <c r="AL1077" s="40"/>
      <c r="AM1077" s="40"/>
      <c r="AN1077" s="40"/>
      <c r="AO1077" s="40"/>
      <c r="AP1077" s="40"/>
      <c r="AQ1077" s="40"/>
      <c r="AR1077" s="40"/>
      <c r="AS1077" s="40"/>
      <c r="AT1077" s="40"/>
      <c r="AU1077" s="40"/>
      <c r="AV1077" s="40"/>
      <c r="AW1077" s="40"/>
      <c r="AX1077" s="40"/>
      <c r="AY1077" s="40"/>
      <c r="AZ1077" s="40"/>
      <c r="BA1077" s="28"/>
      <c r="BB1077" s="28"/>
      <c r="BC1077" s="40"/>
      <c r="BD1077" s="40"/>
      <c r="BE1077" s="40"/>
      <c r="BF1077" s="40"/>
      <c r="BG1077" s="40"/>
      <c r="BH1077" s="40"/>
      <c r="BI1077" s="40"/>
      <c r="BJ1077" s="40"/>
      <c r="BK1077" s="40"/>
      <c r="BL1077" s="40"/>
      <c r="BM1077" s="40"/>
      <c r="BN1077" s="40"/>
      <c r="BO1077" s="40"/>
      <c r="BP1077" s="40"/>
      <c r="BQ1077" s="40"/>
      <c r="BR1077" s="40"/>
      <c r="BS1077" s="40"/>
      <c r="BT1077" s="40"/>
      <c r="BU1077" s="40"/>
      <c r="BV1077" s="40"/>
      <c r="BW1077" s="40"/>
      <c r="BX1077" s="40"/>
      <c r="BY1077" s="40"/>
      <c r="BZ1077" s="40"/>
      <c r="CA1077" s="40"/>
      <c r="CB1077" s="40"/>
      <c r="CC1077" s="40"/>
      <c r="CD1077" s="40"/>
      <c r="CE1077" s="40"/>
      <c r="CF1077" s="40"/>
      <c r="CG1077" s="28"/>
      <c r="CH1077" s="28"/>
      <c r="CI1077" s="41"/>
      <c r="CJ1077" s="27"/>
      <c r="CK1077" s="27"/>
      <c r="CL1077" s="27"/>
      <c r="CM1077" s="27"/>
      <c r="CN1077" s="27"/>
      <c r="CO1077" s="27"/>
      <c r="CP1077" s="27"/>
      <c r="CQ1077" s="27"/>
      <c r="CR1077" s="27"/>
      <c r="CS1077" s="27"/>
      <c r="CT1077" s="27"/>
      <c r="CU1077" s="27"/>
      <c r="CV1077" s="27"/>
      <c r="CW1077" s="27"/>
      <c r="CX1077" s="27"/>
      <c r="CY1077" s="27"/>
      <c r="CZ1077" s="68"/>
      <c r="DA1077" s="42"/>
      <c r="DB1077" s="5"/>
      <c r="DC1077"/>
      <c r="DD1077"/>
      <c r="DE1077" s="86"/>
      <c r="DF1077"/>
      <c r="DG1077" s="25"/>
      <c r="DH1077" s="25"/>
      <c r="DI1077" s="35"/>
      <c r="DJ1077" s="25"/>
      <c r="DK1077" s="25"/>
      <c r="DL1077" s="25"/>
      <c r="DM1077" s="25"/>
      <c r="DN1077" s="25"/>
      <c r="DO1077" s="25"/>
      <c r="DP1077" s="25"/>
      <c r="DQ1077" s="25"/>
      <c r="DR1077" s="25"/>
      <c r="DS1077" s="25"/>
      <c r="DT1077" s="25"/>
      <c r="DU1077" s="25"/>
      <c r="DV1077" s="25"/>
      <c r="DW1077" s="36"/>
      <c r="DX1077" s="25"/>
      <c r="DY1077" s="25"/>
      <c r="EC1077" s="25"/>
      <c r="ED1077" s="36"/>
    </row>
    <row r="1078" spans="1:134" s="26" customFormat="1" x14ac:dyDescent="0.2">
      <c r="A1078" s="82"/>
      <c r="B1078" s="28"/>
      <c r="C1078" s="41"/>
      <c r="D1078" s="40"/>
      <c r="E1078" s="41"/>
      <c r="F1078" s="40"/>
      <c r="G1078" s="151"/>
      <c r="H1078" s="151"/>
      <c r="I1078" s="151"/>
      <c r="J1078" s="151"/>
      <c r="K1078" s="151"/>
      <c r="L1078" s="152"/>
      <c r="M1078" s="151"/>
      <c r="N1078" s="151"/>
      <c r="O1078" s="152"/>
      <c r="P1078" s="153"/>
      <c r="Q1078" s="159"/>
      <c r="R1078" s="151"/>
      <c r="S1078" s="151"/>
      <c r="T1078" s="28"/>
      <c r="U1078" s="137"/>
      <c r="V1078" s="40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40"/>
      <c r="AH1078" s="40"/>
      <c r="AI1078" s="40"/>
      <c r="AJ1078" s="40"/>
      <c r="AK1078" s="40"/>
      <c r="AL1078" s="40"/>
      <c r="AM1078" s="40"/>
      <c r="AN1078" s="40"/>
      <c r="AO1078" s="40"/>
      <c r="AP1078" s="40"/>
      <c r="AQ1078" s="40"/>
      <c r="AR1078" s="40"/>
      <c r="AS1078" s="40"/>
      <c r="AT1078" s="40"/>
      <c r="AU1078" s="40"/>
      <c r="AV1078" s="40"/>
      <c r="AW1078" s="40"/>
      <c r="AX1078" s="40"/>
      <c r="AY1078" s="40"/>
      <c r="AZ1078" s="40"/>
      <c r="BA1078" s="28"/>
      <c r="BB1078" s="28"/>
      <c r="BC1078" s="40"/>
      <c r="BD1078" s="40"/>
      <c r="BE1078" s="40"/>
      <c r="BF1078" s="40"/>
      <c r="BG1078" s="40"/>
      <c r="BH1078" s="40"/>
      <c r="BI1078" s="40"/>
      <c r="BJ1078" s="40"/>
      <c r="BK1078" s="40"/>
      <c r="BL1078" s="40"/>
      <c r="BM1078" s="40"/>
      <c r="BN1078" s="40"/>
      <c r="BO1078" s="40"/>
      <c r="BP1078" s="40"/>
      <c r="BQ1078" s="40"/>
      <c r="BR1078" s="40"/>
      <c r="BS1078" s="40"/>
      <c r="BT1078" s="40"/>
      <c r="BU1078" s="40"/>
      <c r="BV1078" s="40"/>
      <c r="BW1078" s="40"/>
      <c r="BX1078" s="40"/>
      <c r="BY1078" s="40"/>
      <c r="BZ1078" s="40"/>
      <c r="CA1078" s="40"/>
      <c r="CB1078" s="40"/>
      <c r="CC1078" s="40"/>
      <c r="CD1078" s="40"/>
      <c r="CE1078" s="40"/>
      <c r="CF1078" s="40"/>
      <c r="CG1078" s="28"/>
      <c r="CH1078" s="28"/>
      <c r="CI1078" s="41"/>
      <c r="CJ1078" s="27"/>
      <c r="CK1078" s="27"/>
      <c r="CL1078" s="27"/>
      <c r="CM1078" s="27"/>
      <c r="CN1078" s="27"/>
      <c r="CO1078" s="27"/>
      <c r="CP1078" s="27"/>
      <c r="CQ1078" s="27"/>
      <c r="CR1078" s="27"/>
      <c r="CS1078" s="27"/>
      <c r="CT1078" s="27"/>
      <c r="CU1078" s="27"/>
      <c r="CV1078" s="27"/>
      <c r="CW1078" s="27"/>
      <c r="CX1078" s="27"/>
      <c r="CY1078" s="27"/>
      <c r="CZ1078" s="68"/>
      <c r="DA1078" s="42"/>
      <c r="DB1078" s="5"/>
      <c r="DC1078"/>
      <c r="DD1078"/>
      <c r="DE1078" s="86"/>
      <c r="DF1078"/>
      <c r="DG1078" s="25"/>
      <c r="DH1078" s="25"/>
      <c r="DI1078" s="35"/>
      <c r="DJ1078" s="25"/>
      <c r="DK1078" s="25"/>
      <c r="DL1078" s="25"/>
      <c r="DM1078" s="25"/>
      <c r="DN1078" s="25"/>
      <c r="DO1078" s="25"/>
      <c r="DP1078" s="25"/>
      <c r="DQ1078" s="25"/>
      <c r="DR1078" s="25"/>
      <c r="DS1078" s="25"/>
      <c r="DT1078" s="25"/>
      <c r="DU1078" s="25"/>
      <c r="DV1078" s="25"/>
      <c r="DW1078" s="36"/>
      <c r="DX1078" s="25"/>
      <c r="DY1078" s="25"/>
      <c r="EC1078" s="25"/>
      <c r="ED1078" s="36"/>
    </row>
    <row r="1079" spans="1:134" s="26" customFormat="1" x14ac:dyDescent="0.2">
      <c r="A1079" s="82"/>
      <c r="B1079" s="28"/>
      <c r="C1079" s="41"/>
      <c r="D1079" s="40"/>
      <c r="E1079" s="41"/>
      <c r="F1079" s="40"/>
      <c r="G1079" s="151"/>
      <c r="H1079" s="151"/>
      <c r="I1079" s="151"/>
      <c r="J1079" s="151"/>
      <c r="K1079" s="151"/>
      <c r="L1079" s="152"/>
      <c r="M1079" s="151"/>
      <c r="N1079" s="151"/>
      <c r="O1079" s="152"/>
      <c r="P1079" s="153"/>
      <c r="Q1079" s="159"/>
      <c r="R1079" s="151"/>
      <c r="S1079" s="151"/>
      <c r="T1079" s="28"/>
      <c r="U1079" s="137"/>
      <c r="V1079" s="40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40"/>
      <c r="AH1079" s="40"/>
      <c r="AI1079" s="40"/>
      <c r="AJ1079" s="40"/>
      <c r="AK1079" s="40"/>
      <c r="AL1079" s="40"/>
      <c r="AM1079" s="40"/>
      <c r="AN1079" s="40"/>
      <c r="AO1079" s="40"/>
      <c r="AP1079" s="40"/>
      <c r="AQ1079" s="40"/>
      <c r="AR1079" s="40"/>
      <c r="AS1079" s="40"/>
      <c r="AT1079" s="40"/>
      <c r="AU1079" s="40"/>
      <c r="AV1079" s="40"/>
      <c r="AW1079" s="40"/>
      <c r="AX1079" s="40"/>
      <c r="AY1079" s="40"/>
      <c r="AZ1079" s="40"/>
      <c r="BA1079" s="28"/>
      <c r="BB1079" s="28"/>
      <c r="BC1079" s="40"/>
      <c r="BD1079" s="40"/>
      <c r="BE1079" s="40"/>
      <c r="BF1079" s="40"/>
      <c r="BG1079" s="40"/>
      <c r="BH1079" s="40"/>
      <c r="BI1079" s="40"/>
      <c r="BJ1079" s="40"/>
      <c r="BK1079" s="40"/>
      <c r="BL1079" s="40"/>
      <c r="BM1079" s="40"/>
      <c r="BN1079" s="40"/>
      <c r="BO1079" s="40"/>
      <c r="BP1079" s="40"/>
      <c r="BQ1079" s="40"/>
      <c r="BR1079" s="40"/>
      <c r="BS1079" s="40"/>
      <c r="BT1079" s="40"/>
      <c r="BU1079" s="40"/>
      <c r="BV1079" s="40"/>
      <c r="BW1079" s="40"/>
      <c r="BX1079" s="40"/>
      <c r="BY1079" s="40"/>
      <c r="BZ1079" s="40"/>
      <c r="CA1079" s="40"/>
      <c r="CB1079" s="40"/>
      <c r="CC1079" s="40"/>
      <c r="CD1079" s="40"/>
      <c r="CE1079" s="40"/>
      <c r="CF1079" s="40"/>
      <c r="CG1079" s="28"/>
      <c r="CH1079" s="28"/>
      <c r="CI1079" s="41"/>
      <c r="CJ1079" s="27"/>
      <c r="CK1079" s="27"/>
      <c r="CL1079" s="27"/>
      <c r="CM1079" s="27"/>
      <c r="CN1079" s="27"/>
      <c r="CO1079" s="27"/>
      <c r="CP1079" s="27"/>
      <c r="CQ1079" s="27"/>
      <c r="CR1079" s="27"/>
      <c r="CS1079" s="27"/>
      <c r="CT1079" s="27"/>
      <c r="CU1079" s="27"/>
      <c r="CV1079" s="27"/>
      <c r="CW1079" s="27"/>
      <c r="CX1079" s="27"/>
      <c r="CY1079" s="27"/>
      <c r="CZ1079" s="68"/>
      <c r="DA1079" s="42"/>
      <c r="DB1079" s="5"/>
      <c r="DC1079"/>
      <c r="DD1079"/>
      <c r="DE1079" s="86"/>
      <c r="DF1079"/>
      <c r="DG1079" s="25"/>
      <c r="DH1079" s="25"/>
      <c r="DI1079" s="35"/>
      <c r="DJ1079" s="25"/>
      <c r="DK1079" s="25"/>
      <c r="DL1079" s="25"/>
      <c r="DM1079" s="25"/>
      <c r="DN1079" s="25"/>
      <c r="DO1079" s="25"/>
      <c r="DP1079" s="25"/>
      <c r="DQ1079" s="25"/>
      <c r="DR1079" s="25"/>
      <c r="DS1079" s="25"/>
      <c r="DT1079" s="25"/>
      <c r="DU1079" s="25"/>
      <c r="DV1079" s="25"/>
      <c r="DW1079" s="36"/>
      <c r="DX1079" s="25"/>
      <c r="DY1079" s="25"/>
      <c r="EC1079" s="25"/>
      <c r="ED1079" s="36"/>
    </row>
    <row r="1080" spans="1:134" s="26" customFormat="1" x14ac:dyDescent="0.2">
      <c r="A1080" s="82"/>
      <c r="B1080" s="28"/>
      <c r="C1080" s="41"/>
      <c r="D1080" s="40"/>
      <c r="E1080" s="41"/>
      <c r="F1080" s="40"/>
      <c r="G1080" s="151"/>
      <c r="H1080" s="151"/>
      <c r="I1080" s="151"/>
      <c r="J1080" s="151"/>
      <c r="K1080" s="151"/>
      <c r="L1080" s="152"/>
      <c r="M1080" s="151"/>
      <c r="N1080" s="151"/>
      <c r="O1080" s="152"/>
      <c r="P1080" s="153"/>
      <c r="Q1080" s="159"/>
      <c r="R1080" s="151"/>
      <c r="S1080" s="151"/>
      <c r="T1080" s="28"/>
      <c r="U1080" s="137"/>
      <c r="V1080" s="40"/>
      <c r="W1080" s="40"/>
      <c r="X1080" s="40"/>
      <c r="Y1080" s="40"/>
      <c r="Z1080" s="40"/>
      <c r="AA1080" s="40"/>
      <c r="AB1080" s="40"/>
      <c r="AC1080" s="40"/>
      <c r="AD1080" s="40"/>
      <c r="AE1080" s="40"/>
      <c r="AF1080" s="40"/>
      <c r="AG1080" s="40"/>
      <c r="AH1080" s="40"/>
      <c r="AI1080" s="40"/>
      <c r="AJ1080" s="40"/>
      <c r="AK1080" s="40"/>
      <c r="AL1080" s="40"/>
      <c r="AM1080" s="40"/>
      <c r="AN1080" s="40"/>
      <c r="AO1080" s="40"/>
      <c r="AP1080" s="40"/>
      <c r="AQ1080" s="40"/>
      <c r="AR1080" s="40"/>
      <c r="AS1080" s="40"/>
      <c r="AT1080" s="40"/>
      <c r="AU1080" s="40"/>
      <c r="AV1080" s="40"/>
      <c r="AW1080" s="40"/>
      <c r="AX1080" s="40"/>
      <c r="AY1080" s="40"/>
      <c r="AZ1080" s="40"/>
      <c r="BA1080" s="28"/>
      <c r="BB1080" s="28"/>
      <c r="BC1080" s="40"/>
      <c r="BD1080" s="40"/>
      <c r="BE1080" s="40"/>
      <c r="BF1080" s="40"/>
      <c r="BG1080" s="40"/>
      <c r="BH1080" s="40"/>
      <c r="BI1080" s="40"/>
      <c r="BJ1080" s="40"/>
      <c r="BK1080" s="40"/>
      <c r="BL1080" s="40"/>
      <c r="BM1080" s="40"/>
      <c r="BN1080" s="40"/>
      <c r="BO1080" s="40"/>
      <c r="BP1080" s="40"/>
      <c r="BQ1080" s="40"/>
      <c r="BR1080" s="40"/>
      <c r="BS1080" s="40"/>
      <c r="BT1080" s="40"/>
      <c r="BU1080" s="40"/>
      <c r="BV1080" s="40"/>
      <c r="BW1080" s="40"/>
      <c r="BX1080" s="40"/>
      <c r="BY1080" s="40"/>
      <c r="BZ1080" s="40"/>
      <c r="CA1080" s="40"/>
      <c r="CB1080" s="40"/>
      <c r="CC1080" s="40"/>
      <c r="CD1080" s="40"/>
      <c r="CE1080" s="40"/>
      <c r="CF1080" s="40"/>
      <c r="CG1080" s="28"/>
      <c r="CH1080" s="28"/>
      <c r="CI1080" s="41"/>
      <c r="CJ1080" s="27"/>
      <c r="CK1080" s="27"/>
      <c r="CL1080" s="27"/>
      <c r="CM1080" s="27"/>
      <c r="CN1080" s="27"/>
      <c r="CO1080" s="27"/>
      <c r="CP1080" s="27"/>
      <c r="CQ1080" s="27"/>
      <c r="CR1080" s="27"/>
      <c r="CS1080" s="27"/>
      <c r="CT1080" s="27"/>
      <c r="CU1080" s="27"/>
      <c r="CV1080" s="27"/>
      <c r="CW1080" s="27"/>
      <c r="CX1080" s="27"/>
      <c r="CY1080" s="27"/>
      <c r="CZ1080" s="68"/>
      <c r="DA1080" s="42"/>
      <c r="DB1080" s="5"/>
      <c r="DC1080"/>
      <c r="DD1080"/>
      <c r="DE1080" s="86"/>
      <c r="DF1080"/>
      <c r="DG1080" s="25"/>
      <c r="DH1080" s="25"/>
      <c r="DI1080" s="35"/>
      <c r="DJ1080" s="25"/>
      <c r="DK1080" s="25"/>
      <c r="DL1080" s="25"/>
      <c r="DM1080" s="25"/>
      <c r="DN1080" s="25"/>
      <c r="DO1080" s="25"/>
      <c r="DP1080" s="25"/>
      <c r="DQ1080" s="25"/>
      <c r="DR1080" s="25"/>
      <c r="DS1080" s="25"/>
      <c r="DT1080" s="25"/>
      <c r="DU1080" s="25"/>
      <c r="DV1080" s="25"/>
      <c r="DW1080" s="36"/>
      <c r="DX1080" s="25"/>
      <c r="DY1080" s="25"/>
      <c r="EC1080" s="25"/>
      <c r="ED1080" s="36"/>
    </row>
    <row r="1081" spans="1:134" s="26" customFormat="1" x14ac:dyDescent="0.2">
      <c r="A1081" s="82"/>
      <c r="B1081" s="28"/>
      <c r="C1081" s="41"/>
      <c r="D1081" s="40"/>
      <c r="E1081" s="41"/>
      <c r="F1081" s="40"/>
      <c r="G1081" s="151"/>
      <c r="H1081" s="151"/>
      <c r="I1081" s="151"/>
      <c r="J1081" s="151"/>
      <c r="K1081" s="151"/>
      <c r="L1081" s="152"/>
      <c r="M1081" s="151"/>
      <c r="N1081" s="151"/>
      <c r="O1081" s="152"/>
      <c r="P1081" s="153"/>
      <c r="Q1081" s="159"/>
      <c r="R1081" s="151"/>
      <c r="S1081" s="151"/>
      <c r="T1081" s="28"/>
      <c r="U1081" s="137"/>
      <c r="V1081" s="40"/>
      <c r="W1081" s="40"/>
      <c r="X1081" s="40"/>
      <c r="Y1081" s="40"/>
      <c r="Z1081" s="40"/>
      <c r="AA1081" s="40"/>
      <c r="AB1081" s="40"/>
      <c r="AC1081" s="40"/>
      <c r="AD1081" s="40"/>
      <c r="AE1081" s="40"/>
      <c r="AF1081" s="40"/>
      <c r="AG1081" s="40"/>
      <c r="AH1081" s="40"/>
      <c r="AI1081" s="40"/>
      <c r="AJ1081" s="40"/>
      <c r="AK1081" s="40"/>
      <c r="AL1081" s="40"/>
      <c r="AM1081" s="40"/>
      <c r="AN1081" s="40"/>
      <c r="AO1081" s="40"/>
      <c r="AP1081" s="40"/>
      <c r="AQ1081" s="40"/>
      <c r="AR1081" s="40"/>
      <c r="AS1081" s="40"/>
      <c r="AT1081" s="40"/>
      <c r="AU1081" s="40"/>
      <c r="AV1081" s="40"/>
      <c r="AW1081" s="40"/>
      <c r="AX1081" s="40"/>
      <c r="AY1081" s="40"/>
      <c r="AZ1081" s="40"/>
      <c r="BA1081" s="28"/>
      <c r="BB1081" s="28"/>
      <c r="BC1081" s="40"/>
      <c r="BD1081" s="40"/>
      <c r="BE1081" s="40"/>
      <c r="BF1081" s="40"/>
      <c r="BG1081" s="40"/>
      <c r="BH1081" s="40"/>
      <c r="BI1081" s="41"/>
      <c r="BJ1081" s="41"/>
      <c r="BK1081" s="41"/>
      <c r="BL1081" s="41"/>
      <c r="BM1081" s="41"/>
      <c r="BN1081" s="41"/>
      <c r="BO1081" s="41"/>
      <c r="BP1081" s="41"/>
      <c r="BQ1081" s="41"/>
      <c r="BR1081" s="40"/>
      <c r="BS1081" s="40"/>
      <c r="BT1081" s="40"/>
      <c r="BU1081" s="41"/>
      <c r="BV1081" s="41"/>
      <c r="BW1081" s="41"/>
      <c r="BX1081" s="41"/>
      <c r="BY1081" s="41"/>
      <c r="BZ1081" s="41"/>
      <c r="CA1081" s="41"/>
      <c r="CB1081" s="41"/>
      <c r="CC1081" s="41"/>
      <c r="CD1081" s="41"/>
      <c r="CE1081" s="41"/>
      <c r="CF1081" s="41"/>
      <c r="CG1081" s="28"/>
      <c r="CH1081" s="28"/>
      <c r="CI1081" s="41"/>
      <c r="CJ1081" s="27"/>
      <c r="CK1081" s="27"/>
      <c r="CL1081" s="27"/>
      <c r="CM1081" s="27"/>
      <c r="CN1081" s="27"/>
      <c r="CO1081" s="27"/>
      <c r="CP1081" s="27"/>
      <c r="CQ1081" s="27"/>
      <c r="CR1081" s="27"/>
      <c r="CS1081" s="27"/>
      <c r="CT1081" s="27"/>
      <c r="CU1081" s="27"/>
      <c r="CV1081" s="27"/>
      <c r="CW1081" s="27"/>
      <c r="CX1081" s="27"/>
      <c r="CY1081" s="27"/>
      <c r="CZ1081" s="68"/>
      <c r="DA1081" s="42"/>
      <c r="DB1081" s="5"/>
      <c r="DC1081"/>
      <c r="DD1081"/>
      <c r="DE1081" s="86"/>
      <c r="DF1081"/>
      <c r="DG1081" s="25"/>
      <c r="DH1081" s="25"/>
      <c r="DI1081" s="35"/>
      <c r="DJ1081" s="25"/>
      <c r="DK1081" s="25"/>
      <c r="DL1081" s="25"/>
      <c r="DM1081" s="25"/>
      <c r="DN1081" s="25"/>
      <c r="DO1081" s="25"/>
      <c r="DP1081" s="25"/>
      <c r="DQ1081" s="25"/>
      <c r="DR1081" s="25"/>
      <c r="DS1081" s="25"/>
      <c r="DT1081" s="25"/>
      <c r="DU1081" s="25"/>
      <c r="DV1081" s="25"/>
      <c r="DW1081" s="36"/>
      <c r="DX1081" s="25"/>
      <c r="DY1081" s="25"/>
      <c r="EC1081" s="25"/>
      <c r="ED1081" s="36"/>
    </row>
    <row r="1082" spans="1:134" s="26" customFormat="1" x14ac:dyDescent="0.2">
      <c r="A1082" s="82"/>
      <c r="B1082" s="28"/>
      <c r="C1082" s="41"/>
      <c r="D1082" s="40"/>
      <c r="E1082" s="41"/>
      <c r="F1082" s="40"/>
      <c r="G1082" s="151"/>
      <c r="H1082" s="151"/>
      <c r="I1082" s="151"/>
      <c r="J1082" s="151"/>
      <c r="K1082" s="151"/>
      <c r="L1082" s="152"/>
      <c r="M1082" s="151"/>
      <c r="N1082" s="151"/>
      <c r="O1082" s="152"/>
      <c r="P1082" s="153"/>
      <c r="Q1082" s="159"/>
      <c r="R1082" s="151"/>
      <c r="S1082" s="151"/>
      <c r="T1082" s="28"/>
      <c r="U1082" s="137"/>
      <c r="V1082" s="40"/>
      <c r="W1082" s="40"/>
      <c r="X1082" s="40"/>
      <c r="Y1082" s="40"/>
      <c r="Z1082" s="40"/>
      <c r="AA1082" s="40"/>
      <c r="AB1082" s="40"/>
      <c r="AC1082" s="40"/>
      <c r="AD1082" s="40"/>
      <c r="AE1082" s="40"/>
      <c r="AF1082" s="40"/>
      <c r="AG1082" s="40"/>
      <c r="AH1082" s="40"/>
      <c r="AI1082" s="40"/>
      <c r="AJ1082" s="40"/>
      <c r="AK1082" s="40"/>
      <c r="AL1082" s="40"/>
      <c r="AM1082" s="40"/>
      <c r="AN1082" s="40"/>
      <c r="AO1082" s="40"/>
      <c r="AP1082" s="40"/>
      <c r="AQ1082" s="40"/>
      <c r="AR1082" s="40"/>
      <c r="AS1082" s="40"/>
      <c r="AT1082" s="40"/>
      <c r="AU1082" s="40"/>
      <c r="AV1082" s="40"/>
      <c r="AW1082" s="40"/>
      <c r="AX1082" s="40"/>
      <c r="AY1082" s="40"/>
      <c r="AZ1082" s="40"/>
      <c r="BA1082" s="28"/>
      <c r="BB1082" s="28"/>
      <c r="BC1082" s="40"/>
      <c r="BD1082" s="40"/>
      <c r="BE1082" s="40"/>
      <c r="BF1082" s="40"/>
      <c r="BG1082" s="40"/>
      <c r="BH1082" s="40"/>
      <c r="BI1082" s="41"/>
      <c r="BJ1082" s="41"/>
      <c r="BK1082" s="41"/>
      <c r="BL1082" s="41"/>
      <c r="BM1082" s="41"/>
      <c r="BN1082" s="41"/>
      <c r="BO1082" s="41"/>
      <c r="BP1082" s="41"/>
      <c r="BQ1082" s="41"/>
      <c r="BR1082" s="40"/>
      <c r="BS1082" s="40"/>
      <c r="BT1082" s="40"/>
      <c r="BU1082" s="41"/>
      <c r="BV1082" s="41"/>
      <c r="BW1082" s="41"/>
      <c r="BX1082" s="41"/>
      <c r="BY1082" s="41"/>
      <c r="BZ1082" s="41"/>
      <c r="CA1082" s="41"/>
      <c r="CB1082" s="41"/>
      <c r="CC1082" s="41"/>
      <c r="CD1082" s="41"/>
      <c r="CE1082" s="41"/>
      <c r="CF1082" s="41"/>
      <c r="CG1082" s="28"/>
      <c r="CH1082" s="28"/>
      <c r="CI1082" s="41"/>
      <c r="CJ1082" s="27"/>
      <c r="CK1082" s="27"/>
      <c r="CL1082" s="27"/>
      <c r="CM1082" s="27"/>
      <c r="CN1082" s="27"/>
      <c r="CO1082" s="27"/>
      <c r="CP1082" s="27"/>
      <c r="CQ1082" s="27"/>
      <c r="CR1082" s="27"/>
      <c r="CS1082" s="27"/>
      <c r="CT1082" s="27"/>
      <c r="CU1082" s="27"/>
      <c r="CV1082" s="27"/>
      <c r="CW1082" s="27"/>
      <c r="CX1082" s="27"/>
      <c r="CY1082" s="27"/>
      <c r="CZ1082" s="68"/>
      <c r="DA1082" s="42"/>
      <c r="DB1082" s="5"/>
      <c r="DC1082"/>
      <c r="DD1082"/>
      <c r="DE1082" s="86"/>
      <c r="DF1082"/>
      <c r="DG1082" s="25"/>
      <c r="DH1082" s="25"/>
      <c r="DI1082" s="35"/>
      <c r="DJ1082" s="25"/>
      <c r="DK1082" s="25"/>
      <c r="DL1082" s="25"/>
      <c r="DM1082" s="25"/>
      <c r="DN1082" s="25"/>
      <c r="DO1082" s="25"/>
      <c r="DP1082" s="25"/>
      <c r="DQ1082" s="25"/>
      <c r="DR1082" s="25"/>
      <c r="DS1082" s="25"/>
      <c r="DT1082" s="25"/>
      <c r="DU1082" s="25"/>
      <c r="DV1082" s="25"/>
      <c r="DW1082" s="36"/>
      <c r="DX1082" s="25"/>
      <c r="DY1082" s="25"/>
      <c r="EC1082" s="25"/>
      <c r="ED1082" s="36"/>
    </row>
    <row r="1083" spans="1:134" s="26" customFormat="1" x14ac:dyDescent="0.2">
      <c r="A1083" s="82"/>
      <c r="B1083" s="28"/>
      <c r="C1083" s="41"/>
      <c r="D1083" s="40"/>
      <c r="E1083" s="41"/>
      <c r="F1083" s="40"/>
      <c r="G1083" s="151"/>
      <c r="H1083" s="151"/>
      <c r="I1083" s="151"/>
      <c r="J1083" s="151"/>
      <c r="K1083" s="151"/>
      <c r="L1083" s="152"/>
      <c r="M1083" s="151"/>
      <c r="N1083" s="151"/>
      <c r="O1083" s="152"/>
      <c r="P1083" s="153"/>
      <c r="Q1083" s="159"/>
      <c r="R1083" s="151"/>
      <c r="S1083" s="151"/>
      <c r="T1083" s="28"/>
      <c r="U1083" s="137"/>
      <c r="V1083" s="40"/>
      <c r="W1083" s="40"/>
      <c r="X1083" s="40"/>
      <c r="Y1083" s="40"/>
      <c r="Z1083" s="40"/>
      <c r="AA1083" s="40"/>
      <c r="AB1083" s="40"/>
      <c r="AC1083" s="40"/>
      <c r="AD1083" s="40"/>
      <c r="AE1083" s="40"/>
      <c r="AF1083" s="40"/>
      <c r="AG1083" s="40"/>
      <c r="AH1083" s="40"/>
      <c r="AI1083" s="40"/>
      <c r="AJ1083" s="40"/>
      <c r="AK1083" s="40"/>
      <c r="AL1083" s="40"/>
      <c r="AM1083" s="40"/>
      <c r="AN1083" s="40"/>
      <c r="AO1083" s="40"/>
      <c r="AP1083" s="40"/>
      <c r="AQ1083" s="40"/>
      <c r="AR1083" s="40"/>
      <c r="AS1083" s="40"/>
      <c r="AT1083" s="40"/>
      <c r="AU1083" s="40"/>
      <c r="AV1083" s="40"/>
      <c r="AW1083" s="40"/>
      <c r="AX1083" s="40"/>
      <c r="AY1083" s="40"/>
      <c r="AZ1083" s="40"/>
      <c r="BA1083" s="28"/>
      <c r="BB1083" s="28"/>
      <c r="BC1083" s="40"/>
      <c r="BD1083" s="40"/>
      <c r="BE1083" s="40"/>
      <c r="BF1083" s="40"/>
      <c r="BG1083" s="40"/>
      <c r="BH1083" s="40"/>
      <c r="BI1083" s="41"/>
      <c r="BJ1083" s="41"/>
      <c r="BK1083" s="41"/>
      <c r="BL1083" s="41"/>
      <c r="BM1083" s="41"/>
      <c r="BN1083" s="41"/>
      <c r="BO1083" s="41"/>
      <c r="BP1083" s="41"/>
      <c r="BQ1083" s="41"/>
      <c r="BR1083" s="40"/>
      <c r="BS1083" s="40"/>
      <c r="BT1083" s="40"/>
      <c r="BU1083" s="41"/>
      <c r="BV1083" s="41"/>
      <c r="BW1083" s="41"/>
      <c r="BX1083" s="41"/>
      <c r="BY1083" s="41"/>
      <c r="BZ1083" s="41"/>
      <c r="CA1083" s="41"/>
      <c r="CB1083" s="41"/>
      <c r="CC1083" s="41"/>
      <c r="CD1083" s="41"/>
      <c r="CE1083" s="41"/>
      <c r="CF1083" s="41"/>
      <c r="CG1083" s="28"/>
      <c r="CH1083" s="28"/>
      <c r="CI1083" s="41"/>
      <c r="CJ1083" s="27"/>
      <c r="CK1083" s="27"/>
      <c r="CL1083" s="27"/>
      <c r="CM1083" s="27"/>
      <c r="CN1083" s="27"/>
      <c r="CO1083" s="27"/>
      <c r="CP1083" s="27"/>
      <c r="CQ1083" s="27"/>
      <c r="CR1083" s="27"/>
      <c r="CS1083" s="27"/>
      <c r="CT1083" s="27"/>
      <c r="CU1083" s="27"/>
      <c r="CV1083" s="27"/>
      <c r="CW1083" s="27"/>
      <c r="CX1083" s="27"/>
      <c r="CY1083" s="27"/>
      <c r="CZ1083" s="68"/>
      <c r="DA1083" s="42"/>
      <c r="DB1083" s="5"/>
      <c r="DC1083"/>
      <c r="DD1083"/>
      <c r="DE1083" s="86"/>
      <c r="DF1083"/>
      <c r="DG1083" s="25"/>
      <c r="DH1083" s="25"/>
      <c r="DI1083" s="35"/>
      <c r="DJ1083" s="25"/>
      <c r="DK1083" s="25"/>
      <c r="DL1083" s="25"/>
      <c r="DM1083" s="25"/>
      <c r="DN1083" s="25"/>
      <c r="DO1083" s="25"/>
      <c r="DP1083" s="25"/>
      <c r="DQ1083" s="25"/>
      <c r="DR1083" s="25"/>
      <c r="DS1083" s="25"/>
      <c r="DT1083" s="25"/>
      <c r="DU1083" s="25"/>
      <c r="DV1083" s="25"/>
      <c r="DW1083" s="36"/>
      <c r="DX1083" s="25"/>
      <c r="DY1083" s="25"/>
      <c r="EC1083" s="25"/>
      <c r="ED1083" s="36"/>
    </row>
    <row r="1084" spans="1:134" s="26" customFormat="1" x14ac:dyDescent="0.2">
      <c r="A1084" s="82"/>
      <c r="B1084" s="28"/>
      <c r="C1084" s="41"/>
      <c r="D1084" s="40"/>
      <c r="E1084" s="41"/>
      <c r="F1084" s="40"/>
      <c r="G1084" s="151"/>
      <c r="H1084" s="151"/>
      <c r="I1084" s="151"/>
      <c r="J1084" s="151"/>
      <c r="K1084" s="151"/>
      <c r="L1084" s="152"/>
      <c r="M1084" s="151"/>
      <c r="N1084" s="151"/>
      <c r="O1084" s="152"/>
      <c r="P1084" s="153"/>
      <c r="Q1084" s="159"/>
      <c r="R1084" s="151"/>
      <c r="S1084" s="151"/>
      <c r="T1084" s="28"/>
      <c r="U1084" s="137"/>
      <c r="V1084" s="40"/>
      <c r="W1084" s="40"/>
      <c r="X1084" s="40"/>
      <c r="Y1084" s="40"/>
      <c r="Z1084" s="40"/>
      <c r="AA1084" s="40"/>
      <c r="AB1084" s="40"/>
      <c r="AC1084" s="40"/>
      <c r="AD1084" s="40"/>
      <c r="AE1084" s="40"/>
      <c r="AF1084" s="40"/>
      <c r="AG1084" s="40"/>
      <c r="AH1084" s="40"/>
      <c r="AI1084" s="40"/>
      <c r="AJ1084" s="40"/>
      <c r="AK1084" s="40"/>
      <c r="AL1084" s="40"/>
      <c r="AM1084" s="40"/>
      <c r="AN1084" s="40"/>
      <c r="AO1084" s="40"/>
      <c r="AP1084" s="40"/>
      <c r="AQ1084" s="40"/>
      <c r="AR1084" s="40"/>
      <c r="AS1084" s="40"/>
      <c r="AT1084" s="40"/>
      <c r="AU1084" s="40"/>
      <c r="AV1084" s="40"/>
      <c r="AW1084" s="40"/>
      <c r="AX1084" s="40"/>
      <c r="AY1084" s="40"/>
      <c r="AZ1084" s="40"/>
      <c r="BA1084" s="28"/>
      <c r="BB1084" s="28"/>
      <c r="BC1084" s="40"/>
      <c r="BD1084" s="40"/>
      <c r="BE1084" s="40"/>
      <c r="BF1084" s="40"/>
      <c r="BG1084" s="40"/>
      <c r="BH1084" s="40"/>
      <c r="BI1084" s="41"/>
      <c r="BJ1084" s="41"/>
      <c r="BK1084" s="41"/>
      <c r="BL1084" s="41"/>
      <c r="BM1084" s="41"/>
      <c r="BN1084" s="41"/>
      <c r="BO1084" s="41"/>
      <c r="BP1084" s="41"/>
      <c r="BQ1084" s="41"/>
      <c r="BR1084" s="40"/>
      <c r="BS1084" s="40"/>
      <c r="BT1084" s="40"/>
      <c r="BU1084" s="41"/>
      <c r="BV1084" s="41"/>
      <c r="BW1084" s="41"/>
      <c r="BX1084" s="41"/>
      <c r="BY1084" s="41"/>
      <c r="BZ1084" s="41"/>
      <c r="CA1084" s="41"/>
      <c r="CB1084" s="41"/>
      <c r="CC1084" s="41"/>
      <c r="CD1084" s="41"/>
      <c r="CE1084" s="41"/>
      <c r="CF1084" s="41"/>
      <c r="CG1084" s="28"/>
      <c r="CH1084" s="28"/>
      <c r="CI1084" s="41"/>
      <c r="CJ1084" s="27"/>
      <c r="CK1084" s="27"/>
      <c r="CL1084" s="27"/>
      <c r="CM1084" s="27"/>
      <c r="CN1084" s="27"/>
      <c r="CO1084" s="27"/>
      <c r="CP1084" s="27"/>
      <c r="CQ1084" s="27"/>
      <c r="CR1084" s="27"/>
      <c r="CS1084" s="27"/>
      <c r="CT1084" s="27"/>
      <c r="CU1084" s="27"/>
      <c r="CV1084" s="27"/>
      <c r="CW1084" s="27"/>
      <c r="CX1084" s="27"/>
      <c r="CY1084" s="27"/>
      <c r="CZ1084" s="68"/>
      <c r="DA1084" s="42"/>
      <c r="DB1084" s="5"/>
      <c r="DC1084"/>
      <c r="DD1084"/>
      <c r="DE1084" s="86"/>
      <c r="DF1084"/>
      <c r="DG1084" s="25"/>
      <c r="DH1084" s="25"/>
      <c r="DI1084" s="35"/>
      <c r="DJ1084" s="25"/>
      <c r="DK1084" s="25"/>
      <c r="DL1084" s="25"/>
      <c r="DM1084" s="25"/>
      <c r="DN1084" s="25"/>
      <c r="DO1084" s="25"/>
      <c r="DP1084" s="25"/>
      <c r="DQ1084" s="25"/>
      <c r="DR1084" s="25"/>
      <c r="DS1084" s="25"/>
      <c r="DT1084" s="25"/>
      <c r="DU1084" s="25"/>
      <c r="DV1084" s="25"/>
      <c r="DW1084" s="36"/>
      <c r="DX1084" s="25"/>
      <c r="DY1084" s="25"/>
      <c r="EC1084" s="25"/>
      <c r="ED1084" s="36"/>
    </row>
    <row r="1085" spans="1:134" s="26" customFormat="1" x14ac:dyDescent="0.2">
      <c r="A1085" s="82"/>
      <c r="B1085" s="28"/>
      <c r="C1085" s="41"/>
      <c r="D1085" s="40"/>
      <c r="E1085" s="41"/>
      <c r="F1085" s="40"/>
      <c r="G1085" s="151"/>
      <c r="H1085" s="151"/>
      <c r="I1085" s="151"/>
      <c r="J1085" s="151"/>
      <c r="K1085" s="151"/>
      <c r="L1085" s="152"/>
      <c r="M1085" s="151"/>
      <c r="N1085" s="151"/>
      <c r="O1085" s="152"/>
      <c r="P1085" s="153"/>
      <c r="Q1085" s="159"/>
      <c r="R1085" s="151"/>
      <c r="S1085" s="151"/>
      <c r="T1085" s="28"/>
      <c r="U1085" s="137"/>
      <c r="V1085" s="40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40"/>
      <c r="AH1085" s="40"/>
      <c r="AI1085" s="40"/>
      <c r="AJ1085" s="40"/>
      <c r="AK1085" s="40"/>
      <c r="AL1085" s="40"/>
      <c r="AM1085" s="40"/>
      <c r="AN1085" s="40"/>
      <c r="AO1085" s="40"/>
      <c r="AP1085" s="40"/>
      <c r="AQ1085" s="40"/>
      <c r="AR1085" s="40"/>
      <c r="AS1085" s="40"/>
      <c r="AT1085" s="40"/>
      <c r="AU1085" s="40"/>
      <c r="AV1085" s="40"/>
      <c r="AW1085" s="40"/>
      <c r="AX1085" s="40"/>
      <c r="AY1085" s="40"/>
      <c r="AZ1085" s="40"/>
      <c r="BA1085" s="28"/>
      <c r="BB1085" s="28"/>
      <c r="BC1085" s="40"/>
      <c r="BD1085" s="40"/>
      <c r="BE1085" s="40"/>
      <c r="BF1085" s="40"/>
      <c r="BG1085" s="40"/>
      <c r="BH1085" s="40"/>
      <c r="BI1085" s="41"/>
      <c r="BJ1085" s="41"/>
      <c r="BK1085" s="41"/>
      <c r="BL1085" s="41"/>
      <c r="BM1085" s="41"/>
      <c r="BN1085" s="41"/>
      <c r="BO1085" s="41"/>
      <c r="BP1085" s="41"/>
      <c r="BQ1085" s="41"/>
      <c r="BR1085" s="40"/>
      <c r="BS1085" s="40"/>
      <c r="BT1085" s="40"/>
      <c r="BU1085" s="41"/>
      <c r="BV1085" s="41"/>
      <c r="BW1085" s="41"/>
      <c r="BX1085" s="41"/>
      <c r="BY1085" s="41"/>
      <c r="BZ1085" s="41"/>
      <c r="CA1085" s="41"/>
      <c r="CB1085" s="41"/>
      <c r="CC1085" s="41"/>
      <c r="CD1085" s="41"/>
      <c r="CE1085" s="41"/>
      <c r="CF1085" s="41"/>
      <c r="CG1085" s="28"/>
      <c r="CH1085" s="28"/>
      <c r="CI1085" s="41"/>
      <c r="CJ1085" s="27"/>
      <c r="CK1085" s="27"/>
      <c r="CL1085" s="27"/>
      <c r="CM1085" s="27"/>
      <c r="CN1085" s="27"/>
      <c r="CO1085" s="27"/>
      <c r="CP1085" s="27"/>
      <c r="CQ1085" s="27"/>
      <c r="CR1085" s="27"/>
      <c r="CS1085" s="27"/>
      <c r="CT1085" s="27"/>
      <c r="CU1085" s="27"/>
      <c r="CV1085" s="27"/>
      <c r="CW1085" s="27"/>
      <c r="CX1085" s="27"/>
      <c r="CY1085" s="27"/>
      <c r="CZ1085" s="68"/>
      <c r="DA1085" s="42"/>
      <c r="DB1085" s="5"/>
      <c r="DC1085"/>
      <c r="DD1085"/>
      <c r="DE1085" s="86"/>
      <c r="DF1085"/>
      <c r="DG1085" s="25"/>
      <c r="DH1085" s="25"/>
      <c r="DI1085" s="35"/>
      <c r="DJ1085" s="25"/>
      <c r="DK1085" s="25"/>
      <c r="DL1085" s="25"/>
      <c r="DM1085" s="25"/>
      <c r="DN1085" s="25"/>
      <c r="DO1085" s="25"/>
      <c r="DP1085" s="25"/>
      <c r="DQ1085" s="25"/>
      <c r="DR1085" s="25"/>
      <c r="DS1085" s="25"/>
      <c r="DT1085" s="25"/>
      <c r="DU1085" s="25"/>
      <c r="DV1085" s="25"/>
      <c r="DW1085" s="36"/>
      <c r="DX1085" s="25"/>
      <c r="DY1085" s="25"/>
      <c r="EC1085" s="25"/>
      <c r="ED1085" s="36"/>
    </row>
    <row r="1086" spans="1:134" s="26" customFormat="1" x14ac:dyDescent="0.2">
      <c r="A1086" s="82"/>
      <c r="B1086" s="28"/>
      <c r="C1086" s="41"/>
      <c r="D1086" s="40"/>
      <c r="E1086" s="41"/>
      <c r="F1086" s="40"/>
      <c r="G1086" s="151"/>
      <c r="H1086" s="151"/>
      <c r="I1086" s="151"/>
      <c r="J1086" s="151"/>
      <c r="K1086" s="151"/>
      <c r="L1086" s="152"/>
      <c r="M1086" s="151"/>
      <c r="N1086" s="151"/>
      <c r="O1086" s="152"/>
      <c r="P1086" s="153"/>
      <c r="Q1086" s="159"/>
      <c r="R1086" s="151"/>
      <c r="S1086" s="151"/>
      <c r="T1086" s="28"/>
      <c r="U1086" s="137"/>
      <c r="V1086" s="40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40"/>
      <c r="AH1086" s="40"/>
      <c r="AI1086" s="40"/>
      <c r="AJ1086" s="40"/>
      <c r="AK1086" s="40"/>
      <c r="AL1086" s="40"/>
      <c r="AM1086" s="40"/>
      <c r="AN1086" s="40"/>
      <c r="AO1086" s="40"/>
      <c r="AP1086" s="40"/>
      <c r="AQ1086" s="40"/>
      <c r="AR1086" s="40"/>
      <c r="AS1086" s="40"/>
      <c r="AT1086" s="40"/>
      <c r="AU1086" s="40"/>
      <c r="AV1086" s="40"/>
      <c r="AW1086" s="40"/>
      <c r="AX1086" s="40"/>
      <c r="AY1086" s="40"/>
      <c r="AZ1086" s="40"/>
      <c r="BA1086" s="28"/>
      <c r="BB1086" s="28"/>
      <c r="BC1086" s="40"/>
      <c r="BD1086" s="40"/>
      <c r="BE1086" s="40"/>
      <c r="BF1086" s="40"/>
      <c r="BG1086" s="40"/>
      <c r="BH1086" s="40"/>
      <c r="BI1086" s="40"/>
      <c r="BJ1086" s="40"/>
      <c r="BK1086" s="40"/>
      <c r="BL1086" s="40"/>
      <c r="BM1086" s="40"/>
      <c r="BN1086" s="40"/>
      <c r="BO1086" s="40"/>
      <c r="BP1086" s="40"/>
      <c r="BQ1086" s="40"/>
      <c r="BR1086" s="40"/>
      <c r="BS1086" s="40"/>
      <c r="BT1086" s="40"/>
      <c r="BU1086" s="40"/>
      <c r="BV1086" s="40"/>
      <c r="BW1086" s="40"/>
      <c r="BX1086" s="40"/>
      <c r="BY1086" s="40"/>
      <c r="BZ1086" s="40"/>
      <c r="CA1086" s="40"/>
      <c r="CB1086" s="40"/>
      <c r="CC1086" s="40"/>
      <c r="CD1086" s="40"/>
      <c r="CE1086" s="40"/>
      <c r="CF1086" s="40"/>
      <c r="CG1086" s="28"/>
      <c r="CH1086" s="28"/>
      <c r="CI1086" s="41"/>
      <c r="CJ1086" s="27"/>
      <c r="CK1086" s="27"/>
      <c r="CL1086" s="27"/>
      <c r="CM1086" s="27"/>
      <c r="CN1086" s="27"/>
      <c r="CO1086" s="27"/>
      <c r="CP1086" s="27"/>
      <c r="CQ1086" s="27"/>
      <c r="CR1086" s="27"/>
      <c r="CS1086" s="27"/>
      <c r="CT1086" s="27"/>
      <c r="CU1086" s="27"/>
      <c r="CV1086" s="27"/>
      <c r="CW1086" s="27"/>
      <c r="CX1086" s="27"/>
      <c r="CY1086" s="27"/>
      <c r="CZ1086" s="68"/>
      <c r="DA1086" s="42"/>
      <c r="DB1086" s="5"/>
      <c r="DC1086"/>
      <c r="DD1086"/>
      <c r="DE1086" s="86"/>
      <c r="DF1086"/>
      <c r="DG1086" s="25"/>
      <c r="DH1086" s="25"/>
      <c r="DI1086" s="35"/>
      <c r="DJ1086" s="25"/>
      <c r="DK1086" s="25"/>
      <c r="DL1086" s="25"/>
      <c r="DM1086" s="25"/>
      <c r="DN1086" s="25"/>
      <c r="DO1086" s="25"/>
      <c r="DP1086" s="25"/>
      <c r="DQ1086" s="25"/>
      <c r="DR1086" s="25"/>
      <c r="DS1086" s="25"/>
      <c r="DT1086" s="25"/>
      <c r="DU1086" s="25"/>
      <c r="DV1086" s="25"/>
      <c r="DW1086" s="36"/>
      <c r="DX1086" s="25"/>
      <c r="DY1086" s="25"/>
      <c r="EC1086" s="25"/>
      <c r="ED1086" s="36"/>
    </row>
    <row r="1087" spans="1:134" s="26" customFormat="1" x14ac:dyDescent="0.2">
      <c r="A1087" s="82"/>
      <c r="B1087" s="28"/>
      <c r="C1087" s="41"/>
      <c r="D1087" s="40"/>
      <c r="E1087" s="41"/>
      <c r="F1087" s="40"/>
      <c r="G1087" s="151"/>
      <c r="H1087" s="151"/>
      <c r="I1087" s="151"/>
      <c r="J1087" s="151"/>
      <c r="K1087" s="151"/>
      <c r="L1087" s="152"/>
      <c r="M1087" s="151"/>
      <c r="N1087" s="151"/>
      <c r="O1087" s="152"/>
      <c r="P1087" s="153"/>
      <c r="Q1087" s="159"/>
      <c r="R1087" s="151"/>
      <c r="S1087" s="151"/>
      <c r="T1087" s="28"/>
      <c r="U1087" s="137"/>
      <c r="V1087" s="40"/>
      <c r="W1087" s="40"/>
      <c r="X1087" s="40"/>
      <c r="Y1087" s="40"/>
      <c r="Z1087" s="40"/>
      <c r="AA1087" s="40"/>
      <c r="AB1087" s="40"/>
      <c r="AC1087" s="40"/>
      <c r="AD1087" s="40"/>
      <c r="AE1087" s="40"/>
      <c r="AF1087" s="40"/>
      <c r="AG1087" s="40"/>
      <c r="AH1087" s="40"/>
      <c r="AI1087" s="40"/>
      <c r="AJ1087" s="40"/>
      <c r="AK1087" s="40"/>
      <c r="AL1087" s="40"/>
      <c r="AM1087" s="40"/>
      <c r="AN1087" s="40"/>
      <c r="AO1087" s="40"/>
      <c r="AP1087" s="40"/>
      <c r="AQ1087" s="40"/>
      <c r="AR1087" s="40"/>
      <c r="AS1087" s="40"/>
      <c r="AT1087" s="40"/>
      <c r="AU1087" s="40"/>
      <c r="AV1087" s="40"/>
      <c r="AW1087" s="40"/>
      <c r="AX1087" s="40"/>
      <c r="AY1087" s="40"/>
      <c r="AZ1087" s="40"/>
      <c r="BA1087" s="28"/>
      <c r="BB1087" s="28"/>
      <c r="BC1087" s="40"/>
      <c r="BD1087" s="40"/>
      <c r="BE1087" s="40"/>
      <c r="BF1087" s="40"/>
      <c r="BG1087" s="40"/>
      <c r="BH1087" s="40"/>
      <c r="BI1087" s="40"/>
      <c r="BJ1087" s="40"/>
      <c r="BK1087" s="40"/>
      <c r="BL1087" s="40"/>
      <c r="BM1087" s="40"/>
      <c r="BN1087" s="40"/>
      <c r="BO1087" s="40"/>
      <c r="BP1087" s="40"/>
      <c r="BQ1087" s="40"/>
      <c r="BR1087" s="40"/>
      <c r="BS1087" s="40"/>
      <c r="BT1087" s="40"/>
      <c r="BU1087" s="40"/>
      <c r="BV1087" s="40"/>
      <c r="BW1087" s="40"/>
      <c r="BX1087" s="40"/>
      <c r="BY1087" s="40"/>
      <c r="BZ1087" s="40"/>
      <c r="CA1087" s="40"/>
      <c r="CB1087" s="40"/>
      <c r="CC1087" s="40"/>
      <c r="CD1087" s="40"/>
      <c r="CE1087" s="40"/>
      <c r="CF1087" s="40"/>
      <c r="CG1087" s="28"/>
      <c r="CH1087" s="28"/>
      <c r="CI1087" s="41"/>
      <c r="CJ1087" s="27"/>
      <c r="CK1087" s="27"/>
      <c r="CL1087" s="27"/>
      <c r="CM1087" s="27"/>
      <c r="CN1087" s="27"/>
      <c r="CO1087" s="27"/>
      <c r="CP1087" s="27"/>
      <c r="CQ1087" s="27"/>
      <c r="CR1087" s="27"/>
      <c r="CS1087" s="27"/>
      <c r="CT1087" s="27"/>
      <c r="CU1087" s="27"/>
      <c r="CV1087" s="27"/>
      <c r="CW1087" s="27"/>
      <c r="CX1087" s="27"/>
      <c r="CY1087" s="27"/>
      <c r="CZ1087" s="68"/>
      <c r="DA1087" s="42"/>
      <c r="DB1087" s="5"/>
      <c r="DC1087"/>
      <c r="DD1087"/>
      <c r="DE1087" s="86"/>
      <c r="DF1087"/>
      <c r="DG1087" s="25"/>
      <c r="DH1087" s="25"/>
      <c r="DI1087" s="35"/>
      <c r="DJ1087" s="25"/>
      <c r="DK1087" s="25"/>
      <c r="DL1087" s="25"/>
      <c r="DM1087" s="25"/>
      <c r="DN1087" s="25"/>
      <c r="DO1087" s="25"/>
      <c r="DP1087" s="25"/>
      <c r="DQ1087" s="25"/>
      <c r="DR1087" s="25"/>
      <c r="DS1087" s="25"/>
      <c r="DT1087" s="25"/>
      <c r="DU1087" s="25"/>
      <c r="DV1087" s="25"/>
      <c r="DW1087" s="36"/>
      <c r="DX1087" s="25"/>
      <c r="DY1087" s="25"/>
      <c r="EC1087" s="25"/>
      <c r="ED1087" s="36"/>
    </row>
    <row r="1088" spans="1:134" s="26" customFormat="1" x14ac:dyDescent="0.2">
      <c r="A1088" s="82"/>
      <c r="B1088" s="28"/>
      <c r="C1088" s="41"/>
      <c r="D1088" s="40"/>
      <c r="E1088" s="41"/>
      <c r="F1088" s="40"/>
      <c r="G1088" s="151"/>
      <c r="H1088" s="151"/>
      <c r="I1088" s="151"/>
      <c r="J1088" s="151"/>
      <c r="K1088" s="151"/>
      <c r="L1088" s="152"/>
      <c r="M1088" s="151"/>
      <c r="N1088" s="151"/>
      <c r="O1088" s="152"/>
      <c r="P1088" s="153"/>
      <c r="Q1088" s="159"/>
      <c r="R1088" s="151"/>
      <c r="S1088" s="151"/>
      <c r="T1088" s="28"/>
      <c r="U1088" s="137"/>
      <c r="V1088" s="40"/>
      <c r="W1088" s="40"/>
      <c r="X1088" s="40"/>
      <c r="Y1088" s="40"/>
      <c r="Z1088" s="40"/>
      <c r="AA1088" s="40"/>
      <c r="AB1088" s="40"/>
      <c r="AC1088" s="40"/>
      <c r="AD1088" s="40"/>
      <c r="AE1088" s="40"/>
      <c r="AF1088" s="40"/>
      <c r="AG1088" s="40"/>
      <c r="AH1088" s="40"/>
      <c r="AI1088" s="40"/>
      <c r="AJ1088" s="40"/>
      <c r="AK1088" s="40"/>
      <c r="AL1088" s="40"/>
      <c r="AM1088" s="40"/>
      <c r="AN1088" s="40"/>
      <c r="AO1088" s="40"/>
      <c r="AP1088" s="40"/>
      <c r="AQ1088" s="40"/>
      <c r="AR1088" s="40"/>
      <c r="AS1088" s="40"/>
      <c r="AT1088" s="40"/>
      <c r="AU1088" s="40"/>
      <c r="AV1088" s="40"/>
      <c r="AW1088" s="40"/>
      <c r="AX1088" s="40"/>
      <c r="AY1088" s="40"/>
      <c r="AZ1088" s="40"/>
      <c r="BA1088" s="28"/>
      <c r="BB1088" s="28"/>
      <c r="BC1088" s="40"/>
      <c r="BD1088" s="40"/>
      <c r="BE1088" s="40"/>
      <c r="BF1088" s="40"/>
      <c r="BG1088" s="40"/>
      <c r="BH1088" s="40"/>
      <c r="BI1088" s="40"/>
      <c r="BJ1088" s="40"/>
      <c r="BK1088" s="40"/>
      <c r="BL1088" s="40"/>
      <c r="BM1088" s="40"/>
      <c r="BN1088" s="40"/>
      <c r="BO1088" s="40"/>
      <c r="BP1088" s="40"/>
      <c r="BQ1088" s="40"/>
      <c r="BR1088" s="40"/>
      <c r="BS1088" s="40"/>
      <c r="BT1088" s="40"/>
      <c r="BU1088" s="40"/>
      <c r="BV1088" s="40"/>
      <c r="BW1088" s="40"/>
      <c r="BX1088" s="40"/>
      <c r="BY1088" s="40"/>
      <c r="BZ1088" s="40"/>
      <c r="CA1088" s="40"/>
      <c r="CB1088" s="40"/>
      <c r="CC1088" s="40"/>
      <c r="CD1088" s="40"/>
      <c r="CE1088" s="40"/>
      <c r="CF1088" s="40"/>
      <c r="CG1088" s="28"/>
      <c r="CH1088" s="28"/>
      <c r="CI1088" s="41"/>
      <c r="CJ1088" s="27"/>
      <c r="CK1088" s="27"/>
      <c r="CL1088" s="27"/>
      <c r="CM1088" s="27"/>
      <c r="CN1088" s="27"/>
      <c r="CO1088" s="27"/>
      <c r="CP1088" s="27"/>
      <c r="CQ1088" s="27"/>
      <c r="CR1088" s="27"/>
      <c r="CS1088" s="27"/>
      <c r="CT1088" s="27"/>
      <c r="CU1088" s="27"/>
      <c r="CV1088" s="27"/>
      <c r="CW1088" s="27"/>
      <c r="CX1088" s="27"/>
      <c r="CY1088" s="27"/>
      <c r="CZ1088" s="68"/>
      <c r="DA1088" s="42"/>
      <c r="DB1088" s="5"/>
      <c r="DC1088"/>
      <c r="DD1088"/>
      <c r="DE1088" s="86"/>
      <c r="DF1088"/>
      <c r="DG1088" s="25"/>
      <c r="DH1088" s="25"/>
      <c r="DI1088" s="35"/>
      <c r="DJ1088" s="25"/>
      <c r="DK1088" s="25"/>
      <c r="DL1088" s="25"/>
      <c r="DM1088" s="25"/>
      <c r="DN1088" s="25"/>
      <c r="DO1088" s="25"/>
      <c r="DP1088" s="25"/>
      <c r="DQ1088" s="25"/>
      <c r="DR1088" s="25"/>
      <c r="DS1088" s="25"/>
      <c r="DT1088" s="25"/>
      <c r="DU1088" s="25"/>
      <c r="DV1088" s="25"/>
      <c r="DW1088" s="36"/>
      <c r="DX1088" s="25"/>
      <c r="DY1088" s="25"/>
      <c r="EC1088" s="25"/>
      <c r="ED1088" s="36"/>
    </row>
    <row r="1089" spans="1:134" s="26" customFormat="1" x14ac:dyDescent="0.2">
      <c r="A1089" s="82"/>
      <c r="B1089" s="28"/>
      <c r="C1089" s="41"/>
      <c r="D1089" s="40"/>
      <c r="E1089" s="41"/>
      <c r="F1089" s="40"/>
      <c r="G1089" s="151"/>
      <c r="H1089" s="151"/>
      <c r="I1089" s="151"/>
      <c r="J1089" s="151"/>
      <c r="K1089" s="151"/>
      <c r="L1089" s="152"/>
      <c r="M1089" s="151"/>
      <c r="N1089" s="151"/>
      <c r="O1089" s="152"/>
      <c r="P1089" s="153"/>
      <c r="Q1089" s="159"/>
      <c r="R1089" s="151"/>
      <c r="S1089" s="151"/>
      <c r="T1089" s="28"/>
      <c r="U1089" s="137"/>
      <c r="V1089" s="40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40"/>
      <c r="AH1089" s="40"/>
      <c r="AI1089" s="40"/>
      <c r="AJ1089" s="40"/>
      <c r="AK1089" s="40"/>
      <c r="AL1089" s="40"/>
      <c r="AM1089" s="40"/>
      <c r="AN1089" s="40"/>
      <c r="AO1089" s="40"/>
      <c r="AP1089" s="40"/>
      <c r="AQ1089" s="40"/>
      <c r="AR1089" s="40"/>
      <c r="AS1089" s="40"/>
      <c r="AT1089" s="40"/>
      <c r="AU1089" s="40"/>
      <c r="AV1089" s="40"/>
      <c r="AW1089" s="40"/>
      <c r="AX1089" s="40"/>
      <c r="AY1089" s="40"/>
      <c r="AZ1089" s="40"/>
      <c r="BA1089" s="28"/>
      <c r="BB1089" s="28"/>
      <c r="BC1089" s="40"/>
      <c r="BD1089" s="40"/>
      <c r="BE1089" s="40"/>
      <c r="BF1089" s="40"/>
      <c r="BG1089" s="40"/>
      <c r="BH1089" s="40"/>
      <c r="BI1089" s="40"/>
      <c r="BJ1089" s="40"/>
      <c r="BK1089" s="40"/>
      <c r="BL1089" s="40"/>
      <c r="BM1089" s="40"/>
      <c r="BN1089" s="40"/>
      <c r="BO1089" s="40"/>
      <c r="BP1089" s="40"/>
      <c r="BQ1089" s="40"/>
      <c r="BR1089" s="40"/>
      <c r="BS1089" s="40"/>
      <c r="BT1089" s="40"/>
      <c r="BU1089" s="40"/>
      <c r="BV1089" s="40"/>
      <c r="BW1089" s="40"/>
      <c r="BX1089" s="40"/>
      <c r="BY1089" s="40"/>
      <c r="BZ1089" s="40"/>
      <c r="CA1089" s="40"/>
      <c r="CB1089" s="40"/>
      <c r="CC1089" s="40"/>
      <c r="CD1089" s="40"/>
      <c r="CE1089" s="40"/>
      <c r="CF1089" s="40"/>
      <c r="CG1089" s="28"/>
      <c r="CH1089" s="28"/>
      <c r="CI1089" s="41"/>
      <c r="CJ1089" s="27"/>
      <c r="CK1089" s="27"/>
      <c r="CL1089" s="27"/>
      <c r="CM1089" s="27"/>
      <c r="CN1089" s="27"/>
      <c r="CO1089" s="27"/>
      <c r="CP1089" s="27"/>
      <c r="CQ1089" s="27"/>
      <c r="CR1089" s="27"/>
      <c r="CS1089" s="27"/>
      <c r="CT1089" s="27"/>
      <c r="CU1089" s="27"/>
      <c r="CV1089" s="27"/>
      <c r="CW1089" s="27"/>
      <c r="CX1089" s="27"/>
      <c r="CY1089" s="27"/>
      <c r="CZ1089" s="68"/>
      <c r="DA1089" s="42"/>
      <c r="DB1089" s="5"/>
      <c r="DC1089"/>
      <c r="DD1089"/>
      <c r="DE1089" s="86"/>
      <c r="DF1089"/>
      <c r="DG1089" s="25"/>
      <c r="DH1089" s="25"/>
      <c r="DI1089" s="35"/>
      <c r="DJ1089" s="25"/>
      <c r="DK1089" s="25"/>
      <c r="DL1089" s="25"/>
      <c r="DM1089" s="25"/>
      <c r="DN1089" s="25"/>
      <c r="DO1089" s="25"/>
      <c r="DP1089" s="25"/>
      <c r="DQ1089" s="25"/>
      <c r="DR1089" s="25"/>
      <c r="DS1089" s="25"/>
      <c r="DT1089" s="25"/>
      <c r="DU1089" s="25"/>
      <c r="DV1089" s="25"/>
      <c r="DW1089" s="36"/>
      <c r="DX1089" s="25"/>
      <c r="DY1089" s="25"/>
      <c r="EC1089" s="25"/>
      <c r="ED1089" s="36"/>
    </row>
    <row r="1090" spans="1:134" s="26" customFormat="1" x14ac:dyDescent="0.2">
      <c r="A1090" s="82"/>
      <c r="B1090" s="28"/>
      <c r="C1090" s="41"/>
      <c r="D1090" s="40"/>
      <c r="E1090" s="41"/>
      <c r="F1090" s="40"/>
      <c r="G1090" s="151"/>
      <c r="H1090" s="151"/>
      <c r="I1090" s="151"/>
      <c r="J1090" s="151"/>
      <c r="K1090" s="151"/>
      <c r="L1090" s="152"/>
      <c r="M1090" s="151"/>
      <c r="N1090" s="151"/>
      <c r="O1090" s="152"/>
      <c r="P1090" s="153"/>
      <c r="Q1090" s="159"/>
      <c r="R1090" s="151"/>
      <c r="S1090" s="151"/>
      <c r="T1090" s="28"/>
      <c r="U1090" s="137"/>
      <c r="V1090" s="40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40"/>
      <c r="AH1090" s="40"/>
      <c r="AI1090" s="40"/>
      <c r="AJ1090" s="40"/>
      <c r="AK1090" s="40"/>
      <c r="AL1090" s="40"/>
      <c r="AM1090" s="40"/>
      <c r="AN1090" s="40"/>
      <c r="AO1090" s="40"/>
      <c r="AP1090" s="40"/>
      <c r="AQ1090" s="40"/>
      <c r="AR1090" s="40"/>
      <c r="AS1090" s="40"/>
      <c r="AT1090" s="40"/>
      <c r="AU1090" s="40"/>
      <c r="AV1090" s="40"/>
      <c r="AW1090" s="40"/>
      <c r="AX1090" s="40"/>
      <c r="AY1090" s="40"/>
      <c r="AZ1090" s="40"/>
      <c r="BA1090" s="28"/>
      <c r="BB1090" s="28"/>
      <c r="BC1090" s="40"/>
      <c r="BD1090" s="40"/>
      <c r="BE1090" s="40"/>
      <c r="BF1090" s="40"/>
      <c r="BG1090" s="40"/>
      <c r="BH1090" s="40"/>
      <c r="BI1090" s="40"/>
      <c r="BJ1090" s="40"/>
      <c r="BK1090" s="40"/>
      <c r="BL1090" s="40"/>
      <c r="BM1090" s="40"/>
      <c r="BN1090" s="40"/>
      <c r="BO1090" s="40"/>
      <c r="BP1090" s="40"/>
      <c r="BQ1090" s="40"/>
      <c r="BR1090" s="40"/>
      <c r="BS1090" s="40"/>
      <c r="BT1090" s="40"/>
      <c r="BU1090" s="40"/>
      <c r="BV1090" s="40"/>
      <c r="BW1090" s="40"/>
      <c r="BX1090" s="40"/>
      <c r="BY1090" s="40"/>
      <c r="BZ1090" s="40"/>
      <c r="CA1090" s="40"/>
      <c r="CB1090" s="40"/>
      <c r="CC1090" s="40"/>
      <c r="CD1090" s="40"/>
      <c r="CE1090" s="40"/>
      <c r="CF1090" s="40"/>
      <c r="CG1090" s="28"/>
      <c r="CH1090" s="28"/>
      <c r="CI1090" s="41"/>
      <c r="CJ1090" s="27"/>
      <c r="CK1090" s="27"/>
      <c r="CL1090" s="27"/>
      <c r="CM1090" s="27"/>
      <c r="CN1090" s="27"/>
      <c r="CO1090" s="27"/>
      <c r="CP1090" s="27"/>
      <c r="CQ1090" s="27"/>
      <c r="CR1090" s="27"/>
      <c r="CS1090" s="27"/>
      <c r="CT1090" s="27"/>
      <c r="CU1090" s="27"/>
      <c r="CV1090" s="27"/>
      <c r="CW1090" s="27"/>
      <c r="CX1090" s="27"/>
      <c r="CY1090" s="27"/>
      <c r="CZ1090" s="68"/>
      <c r="DA1090" s="42"/>
      <c r="DB1090" s="5"/>
      <c r="DC1090"/>
      <c r="DD1090"/>
      <c r="DE1090" s="86"/>
      <c r="DF1090"/>
      <c r="DG1090" s="25"/>
      <c r="DH1090" s="25"/>
      <c r="DI1090" s="35"/>
      <c r="DJ1090" s="25"/>
      <c r="DK1090" s="25"/>
      <c r="DL1090" s="25"/>
      <c r="DM1090" s="25"/>
      <c r="DN1090" s="25"/>
      <c r="DO1090" s="25"/>
      <c r="DP1090" s="25"/>
      <c r="DQ1090" s="25"/>
      <c r="DR1090" s="25"/>
      <c r="DS1090" s="25"/>
      <c r="DT1090" s="25"/>
      <c r="DU1090" s="25"/>
      <c r="DV1090" s="25"/>
      <c r="DW1090" s="36"/>
      <c r="DX1090" s="25"/>
      <c r="DY1090" s="25"/>
      <c r="EC1090" s="25"/>
      <c r="ED1090" s="36"/>
    </row>
    <row r="1091" spans="1:134" s="26" customFormat="1" x14ac:dyDescent="0.2">
      <c r="A1091" s="82"/>
      <c r="B1091" s="28"/>
      <c r="C1091" s="41"/>
      <c r="D1091" s="40"/>
      <c r="E1091" s="41"/>
      <c r="F1091" s="40"/>
      <c r="G1091" s="151"/>
      <c r="H1091" s="151"/>
      <c r="I1091" s="151"/>
      <c r="J1091" s="151"/>
      <c r="K1091" s="151"/>
      <c r="L1091" s="152"/>
      <c r="M1091" s="151"/>
      <c r="N1091" s="151"/>
      <c r="O1091" s="152"/>
      <c r="P1091" s="153"/>
      <c r="Q1091" s="159"/>
      <c r="R1091" s="151"/>
      <c r="S1091" s="151"/>
      <c r="T1091" s="28"/>
      <c r="U1091" s="137"/>
      <c r="V1091" s="40"/>
      <c r="W1091" s="40"/>
      <c r="X1091" s="40"/>
      <c r="Y1091" s="40"/>
      <c r="Z1091" s="40"/>
      <c r="AA1091" s="40"/>
      <c r="AB1091" s="40"/>
      <c r="AC1091" s="40"/>
      <c r="AD1091" s="40"/>
      <c r="AE1091" s="40"/>
      <c r="AF1091" s="40"/>
      <c r="AG1091" s="40"/>
      <c r="AH1091" s="40"/>
      <c r="AI1091" s="40"/>
      <c r="AJ1091" s="40"/>
      <c r="AK1091" s="40"/>
      <c r="AL1091" s="40"/>
      <c r="AM1091" s="40"/>
      <c r="AN1091" s="40"/>
      <c r="AO1091" s="40"/>
      <c r="AP1091" s="40"/>
      <c r="AQ1091" s="40"/>
      <c r="AR1091" s="40"/>
      <c r="AS1091" s="40"/>
      <c r="AT1091" s="40"/>
      <c r="AU1091" s="40"/>
      <c r="AV1091" s="40"/>
      <c r="AW1091" s="40"/>
      <c r="AX1091" s="40"/>
      <c r="AY1091" s="40"/>
      <c r="AZ1091" s="40"/>
      <c r="BA1091" s="28"/>
      <c r="BB1091" s="28"/>
      <c r="BC1091" s="40"/>
      <c r="BD1091" s="40"/>
      <c r="BE1091" s="40"/>
      <c r="BF1091" s="40"/>
      <c r="BG1091" s="40"/>
      <c r="BH1091" s="40"/>
      <c r="BI1091" s="40"/>
      <c r="BJ1091" s="40"/>
      <c r="BK1091" s="40"/>
      <c r="BL1091" s="40"/>
      <c r="BM1091" s="40"/>
      <c r="BN1091" s="40"/>
      <c r="BO1091" s="40"/>
      <c r="BP1091" s="40"/>
      <c r="BQ1091" s="40"/>
      <c r="BR1091" s="40"/>
      <c r="BS1091" s="40"/>
      <c r="BT1091" s="40"/>
      <c r="BU1091" s="40"/>
      <c r="BV1091" s="40"/>
      <c r="BW1091" s="40"/>
      <c r="BX1091" s="40"/>
      <c r="BY1091" s="40"/>
      <c r="BZ1091" s="40"/>
      <c r="CA1091" s="40"/>
      <c r="CB1091" s="40"/>
      <c r="CC1091" s="40"/>
      <c r="CD1091" s="40"/>
      <c r="CE1091" s="40"/>
      <c r="CF1091" s="40"/>
      <c r="CG1091" s="28"/>
      <c r="CH1091" s="28"/>
      <c r="CI1091" s="41"/>
      <c r="CJ1091" s="27"/>
      <c r="CK1091" s="27"/>
      <c r="CL1091" s="27"/>
      <c r="CM1091" s="27"/>
      <c r="CN1091" s="27"/>
      <c r="CO1091" s="27"/>
      <c r="CP1091" s="27"/>
      <c r="CQ1091" s="27"/>
      <c r="CR1091" s="27"/>
      <c r="CS1091" s="27"/>
      <c r="CT1091" s="27"/>
      <c r="CU1091" s="27"/>
      <c r="CV1091" s="27"/>
      <c r="CW1091" s="27"/>
      <c r="CX1091" s="27"/>
      <c r="CY1091" s="27"/>
      <c r="CZ1091" s="68"/>
      <c r="DA1091" s="42"/>
      <c r="DB1091" s="5"/>
      <c r="DC1091"/>
      <c r="DD1091"/>
      <c r="DE1091" s="86"/>
      <c r="DF1091"/>
      <c r="DG1091" s="25"/>
      <c r="DH1091" s="25"/>
      <c r="DI1091" s="35"/>
      <c r="DJ1091" s="25"/>
      <c r="DK1091" s="25"/>
      <c r="DL1091" s="25"/>
      <c r="DM1091" s="25"/>
      <c r="DN1091" s="25"/>
      <c r="DO1091" s="25"/>
      <c r="DP1091" s="25"/>
      <c r="DQ1091" s="25"/>
      <c r="DR1091" s="25"/>
      <c r="DS1091" s="25"/>
      <c r="DT1091" s="25"/>
      <c r="DU1091" s="25"/>
      <c r="DV1091" s="25"/>
      <c r="DW1091" s="36"/>
      <c r="DX1091" s="25"/>
      <c r="DY1091" s="25"/>
      <c r="EC1091" s="25"/>
      <c r="ED1091" s="36"/>
    </row>
    <row r="1092" spans="1:134" s="26" customFormat="1" x14ac:dyDescent="0.2">
      <c r="A1092" s="82"/>
      <c r="B1092" s="28"/>
      <c r="C1092" s="41"/>
      <c r="D1092" s="40"/>
      <c r="E1092" s="41"/>
      <c r="F1092" s="40"/>
      <c r="G1092" s="151"/>
      <c r="H1092" s="151"/>
      <c r="I1092" s="151"/>
      <c r="J1092" s="151"/>
      <c r="K1092" s="151"/>
      <c r="L1092" s="152"/>
      <c r="M1092" s="151"/>
      <c r="N1092" s="151"/>
      <c r="O1092" s="152"/>
      <c r="P1092" s="153"/>
      <c r="Q1092" s="159"/>
      <c r="R1092" s="151"/>
      <c r="S1092" s="151"/>
      <c r="T1092" s="28"/>
      <c r="U1092" s="137"/>
      <c r="V1092" s="40"/>
      <c r="W1092" s="40"/>
      <c r="X1092" s="40"/>
      <c r="Y1092" s="40"/>
      <c r="Z1092" s="40"/>
      <c r="AA1092" s="40"/>
      <c r="AB1092" s="40"/>
      <c r="AC1092" s="40"/>
      <c r="AD1092" s="40"/>
      <c r="AE1092" s="40"/>
      <c r="AF1092" s="40"/>
      <c r="AG1092" s="40"/>
      <c r="AH1092" s="40"/>
      <c r="AI1092" s="40"/>
      <c r="AJ1092" s="40"/>
      <c r="AK1092" s="40"/>
      <c r="AL1092" s="40"/>
      <c r="AM1092" s="40"/>
      <c r="AN1092" s="40"/>
      <c r="AO1092" s="40"/>
      <c r="AP1092" s="40"/>
      <c r="AQ1092" s="40"/>
      <c r="AR1092" s="40"/>
      <c r="AS1092" s="40"/>
      <c r="AT1092" s="40"/>
      <c r="AU1092" s="40"/>
      <c r="AV1092" s="40"/>
      <c r="AW1092" s="40"/>
      <c r="AX1092" s="40"/>
      <c r="AY1092" s="40"/>
      <c r="AZ1092" s="40"/>
      <c r="BA1092" s="28"/>
      <c r="BB1092" s="28"/>
      <c r="BC1092" s="40"/>
      <c r="BD1092" s="40"/>
      <c r="BE1092" s="40"/>
      <c r="BF1092" s="40"/>
      <c r="BG1092" s="40"/>
      <c r="BH1092" s="40"/>
      <c r="BI1092" s="40"/>
      <c r="BJ1092" s="40"/>
      <c r="BK1092" s="40"/>
      <c r="BL1092" s="40"/>
      <c r="BM1092" s="40"/>
      <c r="BN1092" s="40"/>
      <c r="BO1092" s="40"/>
      <c r="BP1092" s="40"/>
      <c r="BQ1092" s="40"/>
      <c r="BR1092" s="40"/>
      <c r="BS1092" s="40"/>
      <c r="BT1092" s="40"/>
      <c r="BU1092" s="40"/>
      <c r="BV1092" s="40"/>
      <c r="BW1092" s="40"/>
      <c r="BX1092" s="40"/>
      <c r="BY1092" s="40"/>
      <c r="BZ1092" s="40"/>
      <c r="CA1092" s="40"/>
      <c r="CB1092" s="40"/>
      <c r="CC1092" s="40"/>
      <c r="CD1092" s="40"/>
      <c r="CE1092" s="40"/>
      <c r="CF1092" s="40"/>
      <c r="CG1092" s="28"/>
      <c r="CH1092" s="28"/>
      <c r="CI1092" s="41"/>
      <c r="CJ1092" s="27"/>
      <c r="CK1092" s="27"/>
      <c r="CL1092" s="27"/>
      <c r="CM1092" s="27"/>
      <c r="CN1092" s="27"/>
      <c r="CO1092" s="27"/>
      <c r="CP1092" s="27"/>
      <c r="CQ1092" s="27"/>
      <c r="CR1092" s="27"/>
      <c r="CS1092" s="27"/>
      <c r="CT1092" s="27"/>
      <c r="CU1092" s="27"/>
      <c r="CV1092" s="27"/>
      <c r="CW1092" s="27"/>
      <c r="CX1092" s="27"/>
      <c r="CY1092" s="27"/>
      <c r="CZ1092" s="68"/>
      <c r="DA1092" s="42"/>
      <c r="DB1092" s="5"/>
      <c r="DC1092"/>
      <c r="DD1092"/>
      <c r="DE1092" s="86"/>
      <c r="DF1092"/>
      <c r="DG1092" s="25"/>
      <c r="DH1092" s="25"/>
      <c r="DI1092" s="35"/>
      <c r="DJ1092" s="25"/>
      <c r="DK1092" s="25"/>
      <c r="DL1092" s="25"/>
      <c r="DM1092" s="25"/>
      <c r="DN1092" s="25"/>
      <c r="DO1092" s="25"/>
      <c r="DP1092" s="25"/>
      <c r="DQ1092" s="25"/>
      <c r="DR1092" s="25"/>
      <c r="DS1092" s="25"/>
      <c r="DT1092" s="25"/>
      <c r="DU1092" s="25"/>
      <c r="DV1092" s="25"/>
      <c r="DW1092" s="36"/>
      <c r="DX1092" s="25"/>
      <c r="DY1092" s="25"/>
      <c r="EC1092" s="25"/>
      <c r="ED1092" s="36"/>
    </row>
    <row r="1093" spans="1:134" s="26" customFormat="1" x14ac:dyDescent="0.2">
      <c r="A1093" s="82"/>
      <c r="B1093" s="28"/>
      <c r="C1093" s="41"/>
      <c r="D1093" s="40"/>
      <c r="E1093" s="41"/>
      <c r="F1093" s="40"/>
      <c r="G1093" s="151"/>
      <c r="H1093" s="151"/>
      <c r="I1093" s="151"/>
      <c r="J1093" s="151"/>
      <c r="K1093" s="151"/>
      <c r="L1093" s="152"/>
      <c r="M1093" s="151"/>
      <c r="N1093" s="151"/>
      <c r="O1093" s="152"/>
      <c r="P1093" s="153"/>
      <c r="Q1093" s="159"/>
      <c r="R1093" s="151"/>
      <c r="S1093" s="151"/>
      <c r="T1093" s="28"/>
      <c r="U1093" s="137"/>
      <c r="V1093" s="40"/>
      <c r="W1093" s="40"/>
      <c r="X1093" s="40"/>
      <c r="Y1093" s="40"/>
      <c r="Z1093" s="40"/>
      <c r="AA1093" s="40"/>
      <c r="AB1093" s="40"/>
      <c r="AC1093" s="40"/>
      <c r="AD1093" s="40"/>
      <c r="AE1093" s="40"/>
      <c r="AF1093" s="40"/>
      <c r="AG1093" s="40"/>
      <c r="AH1093" s="40"/>
      <c r="AI1093" s="40"/>
      <c r="AJ1093" s="40"/>
      <c r="AK1093" s="40"/>
      <c r="AL1093" s="40"/>
      <c r="AM1093" s="40"/>
      <c r="AN1093" s="40"/>
      <c r="AO1093" s="40"/>
      <c r="AP1093" s="40"/>
      <c r="AQ1093" s="40"/>
      <c r="AR1093" s="40"/>
      <c r="AS1093" s="40"/>
      <c r="AT1093" s="40"/>
      <c r="AU1093" s="40"/>
      <c r="AV1093" s="40"/>
      <c r="AW1093" s="40"/>
      <c r="AX1093" s="40"/>
      <c r="AY1093" s="40"/>
      <c r="AZ1093" s="40"/>
      <c r="BA1093" s="28"/>
      <c r="BB1093" s="28"/>
      <c r="BC1093" s="40"/>
      <c r="BD1093" s="40"/>
      <c r="BE1093" s="40"/>
      <c r="BF1093" s="40"/>
      <c r="BG1093" s="40"/>
      <c r="BH1093" s="40"/>
      <c r="BI1093" s="40"/>
      <c r="BJ1093" s="40"/>
      <c r="BK1093" s="40"/>
      <c r="BL1093" s="40"/>
      <c r="BM1093" s="40"/>
      <c r="BN1093" s="40"/>
      <c r="BO1093" s="40"/>
      <c r="BP1093" s="40"/>
      <c r="BQ1093" s="40"/>
      <c r="BR1093" s="40"/>
      <c r="BS1093" s="40"/>
      <c r="BT1093" s="40"/>
      <c r="BU1093" s="40"/>
      <c r="BV1093" s="40"/>
      <c r="BW1093" s="40"/>
      <c r="BX1093" s="40"/>
      <c r="BY1093" s="40"/>
      <c r="BZ1093" s="40"/>
      <c r="CA1093" s="40"/>
      <c r="CB1093" s="40"/>
      <c r="CC1093" s="40"/>
      <c r="CD1093" s="40"/>
      <c r="CE1093" s="40"/>
      <c r="CF1093" s="40"/>
      <c r="CG1093" s="28"/>
      <c r="CH1093" s="28"/>
      <c r="CI1093" s="41"/>
      <c r="CJ1093" s="27"/>
      <c r="CK1093" s="27"/>
      <c r="CL1093" s="27"/>
      <c r="CM1093" s="27"/>
      <c r="CN1093" s="27"/>
      <c r="CO1093" s="27"/>
      <c r="CP1093" s="27"/>
      <c r="CQ1093" s="27"/>
      <c r="CR1093" s="27"/>
      <c r="CS1093" s="27"/>
      <c r="CT1093" s="27"/>
      <c r="CU1093" s="27"/>
      <c r="CV1093" s="27"/>
      <c r="CW1093" s="27"/>
      <c r="CX1093" s="27"/>
      <c r="CY1093" s="27"/>
      <c r="CZ1093" s="68"/>
      <c r="DA1093" s="42"/>
      <c r="DB1093" s="5"/>
      <c r="DC1093"/>
      <c r="DD1093"/>
      <c r="DE1093" s="86"/>
      <c r="DF1093"/>
      <c r="DG1093" s="25"/>
      <c r="DH1093" s="25"/>
      <c r="DI1093" s="35"/>
      <c r="DJ1093" s="25"/>
      <c r="DK1093" s="25"/>
      <c r="DL1093" s="25"/>
      <c r="DM1093" s="25"/>
      <c r="DN1093" s="25"/>
      <c r="DO1093" s="25"/>
      <c r="DP1093" s="25"/>
      <c r="DQ1093" s="25"/>
      <c r="DR1093" s="25"/>
      <c r="DS1093" s="25"/>
      <c r="DT1093" s="25"/>
      <c r="DU1093" s="25"/>
      <c r="DV1093" s="25"/>
      <c r="DW1093" s="36"/>
      <c r="DX1093" s="25"/>
      <c r="DY1093" s="25"/>
      <c r="EC1093" s="25"/>
      <c r="ED1093" s="36"/>
    </row>
    <row r="1094" spans="1:134" s="26" customFormat="1" x14ac:dyDescent="0.2">
      <c r="A1094" s="82"/>
      <c r="B1094" s="28"/>
      <c r="C1094" s="41"/>
      <c r="D1094" s="40"/>
      <c r="E1094" s="41"/>
      <c r="F1094" s="40"/>
      <c r="G1094" s="151"/>
      <c r="H1094" s="151"/>
      <c r="I1094" s="151"/>
      <c r="J1094" s="151"/>
      <c r="K1094" s="151"/>
      <c r="L1094" s="152"/>
      <c r="M1094" s="151"/>
      <c r="N1094" s="151"/>
      <c r="O1094" s="152"/>
      <c r="P1094" s="153"/>
      <c r="Q1094" s="159"/>
      <c r="R1094" s="151"/>
      <c r="S1094" s="151"/>
      <c r="T1094" s="28"/>
      <c r="U1094" s="137"/>
      <c r="V1094" s="40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40"/>
      <c r="AH1094" s="40"/>
      <c r="AI1094" s="40"/>
      <c r="AJ1094" s="40"/>
      <c r="AK1094" s="40"/>
      <c r="AL1094" s="40"/>
      <c r="AM1094" s="40"/>
      <c r="AN1094" s="40"/>
      <c r="AO1094" s="40"/>
      <c r="AP1094" s="40"/>
      <c r="AQ1094" s="40"/>
      <c r="AR1094" s="40"/>
      <c r="AS1094" s="40"/>
      <c r="AT1094" s="40"/>
      <c r="AU1094" s="40"/>
      <c r="AV1094" s="40"/>
      <c r="AW1094" s="40"/>
      <c r="AX1094" s="40"/>
      <c r="AY1094" s="40"/>
      <c r="AZ1094" s="40"/>
      <c r="BA1094" s="28"/>
      <c r="BB1094" s="28"/>
      <c r="BC1094" s="40"/>
      <c r="BD1094" s="40"/>
      <c r="BE1094" s="40"/>
      <c r="BF1094" s="40"/>
      <c r="BG1094" s="40"/>
      <c r="BH1094" s="40"/>
      <c r="BI1094" s="40"/>
      <c r="BJ1094" s="40"/>
      <c r="BK1094" s="40"/>
      <c r="BL1094" s="40"/>
      <c r="BM1094" s="40"/>
      <c r="BN1094" s="40"/>
      <c r="BO1094" s="40"/>
      <c r="BP1094" s="40"/>
      <c r="BQ1094" s="40"/>
      <c r="BR1094" s="40"/>
      <c r="BS1094" s="40"/>
      <c r="BT1094" s="40"/>
      <c r="BU1094" s="40"/>
      <c r="BV1094" s="40"/>
      <c r="BW1094" s="40"/>
      <c r="BX1094" s="40"/>
      <c r="BY1094" s="40"/>
      <c r="BZ1094" s="40"/>
      <c r="CA1094" s="40"/>
      <c r="CB1094" s="40"/>
      <c r="CC1094" s="40"/>
      <c r="CD1094" s="40"/>
      <c r="CE1094" s="40"/>
      <c r="CF1094" s="40"/>
      <c r="CG1094" s="28"/>
      <c r="CH1094" s="28"/>
      <c r="CI1094" s="41"/>
      <c r="CJ1094" s="27"/>
      <c r="CK1094" s="27"/>
      <c r="CL1094" s="27"/>
      <c r="CM1094" s="27"/>
      <c r="CN1094" s="27"/>
      <c r="CO1094" s="27"/>
      <c r="CP1094" s="27"/>
      <c r="CQ1094" s="27"/>
      <c r="CR1094" s="27"/>
      <c r="CS1094" s="27"/>
      <c r="CT1094" s="27"/>
      <c r="CU1094" s="27"/>
      <c r="CV1094" s="27"/>
      <c r="CW1094" s="27"/>
      <c r="CX1094" s="27"/>
      <c r="CY1094" s="27"/>
      <c r="CZ1094" s="68"/>
      <c r="DA1094" s="42"/>
      <c r="DB1094" s="5"/>
      <c r="DC1094"/>
      <c r="DD1094"/>
      <c r="DE1094" s="86"/>
      <c r="DF1094"/>
      <c r="DG1094" s="25"/>
      <c r="DH1094" s="25"/>
      <c r="DI1094" s="35"/>
      <c r="DJ1094" s="25"/>
      <c r="DK1094" s="25"/>
      <c r="DL1094" s="25"/>
      <c r="DM1094" s="25"/>
      <c r="DN1094" s="25"/>
      <c r="DO1094" s="25"/>
      <c r="DP1094" s="25"/>
      <c r="DQ1094" s="25"/>
      <c r="DR1094" s="25"/>
      <c r="DS1094" s="25"/>
      <c r="DT1094" s="25"/>
      <c r="DU1094" s="25"/>
      <c r="DV1094" s="25"/>
      <c r="DW1094" s="36"/>
      <c r="DX1094" s="25"/>
      <c r="DY1094" s="25"/>
      <c r="EC1094" s="25"/>
      <c r="ED1094" s="36"/>
    </row>
    <row r="1095" spans="1:134" s="26" customFormat="1" x14ac:dyDescent="0.2">
      <c r="A1095" s="82"/>
      <c r="B1095" s="28"/>
      <c r="C1095" s="41"/>
      <c r="D1095" s="40"/>
      <c r="E1095" s="41"/>
      <c r="F1095" s="40"/>
      <c r="G1095" s="151"/>
      <c r="H1095" s="151"/>
      <c r="I1095" s="151"/>
      <c r="J1095" s="151"/>
      <c r="K1095" s="151"/>
      <c r="L1095" s="152"/>
      <c r="M1095" s="151"/>
      <c r="N1095" s="151"/>
      <c r="O1095" s="152"/>
      <c r="P1095" s="153"/>
      <c r="Q1095" s="159"/>
      <c r="R1095" s="151"/>
      <c r="S1095" s="151"/>
      <c r="T1095" s="28"/>
      <c r="U1095" s="137"/>
      <c r="V1095" s="40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40"/>
      <c r="AH1095" s="40"/>
      <c r="AI1095" s="40"/>
      <c r="AJ1095" s="40"/>
      <c r="AK1095" s="40"/>
      <c r="AL1095" s="40"/>
      <c r="AM1095" s="40"/>
      <c r="AN1095" s="40"/>
      <c r="AO1095" s="40"/>
      <c r="AP1095" s="40"/>
      <c r="AQ1095" s="40"/>
      <c r="AR1095" s="40"/>
      <c r="AS1095" s="40"/>
      <c r="AT1095" s="40"/>
      <c r="AU1095" s="40"/>
      <c r="AV1095" s="40"/>
      <c r="AW1095" s="40"/>
      <c r="AX1095" s="40"/>
      <c r="AY1095" s="40"/>
      <c r="AZ1095" s="40"/>
      <c r="BA1095" s="28"/>
      <c r="BB1095" s="28"/>
      <c r="BC1095" s="40"/>
      <c r="BD1095" s="40"/>
      <c r="BE1095" s="40"/>
      <c r="BF1095" s="40"/>
      <c r="BG1095" s="40"/>
      <c r="BH1095" s="40"/>
      <c r="BI1095" s="40"/>
      <c r="BJ1095" s="40"/>
      <c r="BK1095" s="40"/>
      <c r="BL1095" s="40"/>
      <c r="BM1095" s="40"/>
      <c r="BN1095" s="40"/>
      <c r="BO1095" s="40"/>
      <c r="BP1095" s="40"/>
      <c r="BQ1095" s="40"/>
      <c r="BR1095" s="40"/>
      <c r="BS1095" s="40"/>
      <c r="BT1095" s="40"/>
      <c r="BU1095" s="40"/>
      <c r="BV1095" s="40"/>
      <c r="BW1095" s="40"/>
      <c r="BX1095" s="40"/>
      <c r="BY1095" s="40"/>
      <c r="BZ1095" s="40"/>
      <c r="CA1095" s="40"/>
      <c r="CB1095" s="40"/>
      <c r="CC1095" s="40"/>
      <c r="CD1095" s="40"/>
      <c r="CE1095" s="40"/>
      <c r="CF1095" s="40"/>
      <c r="CG1095" s="28"/>
      <c r="CH1095" s="28"/>
      <c r="CI1095" s="41"/>
      <c r="CJ1095" s="27"/>
      <c r="CK1095" s="27"/>
      <c r="CL1095" s="27"/>
      <c r="CM1095" s="27"/>
      <c r="CN1095" s="27"/>
      <c r="CO1095" s="27"/>
      <c r="CP1095" s="27"/>
      <c r="CQ1095" s="27"/>
      <c r="CR1095" s="27"/>
      <c r="CS1095" s="27"/>
      <c r="CT1095" s="27"/>
      <c r="CU1095" s="27"/>
      <c r="CV1095" s="27"/>
      <c r="CW1095" s="27"/>
      <c r="CX1095" s="27"/>
      <c r="CY1095" s="27"/>
      <c r="CZ1095" s="68"/>
      <c r="DA1095" s="42"/>
      <c r="DB1095" s="5"/>
      <c r="DC1095"/>
      <c r="DD1095"/>
      <c r="DE1095" s="86"/>
      <c r="DF1095"/>
      <c r="DG1095" s="25"/>
      <c r="DH1095" s="25"/>
      <c r="DI1095" s="35"/>
      <c r="DJ1095" s="25"/>
      <c r="DK1095" s="25"/>
      <c r="DL1095" s="25"/>
      <c r="DM1095" s="25"/>
      <c r="DN1095" s="25"/>
      <c r="DO1095" s="25"/>
      <c r="DP1095" s="25"/>
      <c r="DQ1095" s="25"/>
      <c r="DR1095" s="25"/>
      <c r="DS1095" s="25"/>
      <c r="DT1095" s="25"/>
      <c r="DU1095" s="25"/>
      <c r="DV1095" s="25"/>
      <c r="DW1095" s="36"/>
      <c r="DX1095" s="25"/>
      <c r="DY1095" s="25"/>
      <c r="EC1095" s="25"/>
      <c r="ED1095" s="36"/>
    </row>
    <row r="1096" spans="1:134" s="26" customFormat="1" x14ac:dyDescent="0.2">
      <c r="A1096" s="82"/>
      <c r="B1096" s="28"/>
      <c r="C1096" s="41"/>
      <c r="D1096" s="40"/>
      <c r="E1096" s="41"/>
      <c r="F1096" s="40"/>
      <c r="G1096" s="151"/>
      <c r="H1096" s="151"/>
      <c r="I1096" s="151"/>
      <c r="J1096" s="151"/>
      <c r="K1096" s="151"/>
      <c r="L1096" s="152"/>
      <c r="M1096" s="151"/>
      <c r="N1096" s="151"/>
      <c r="O1096" s="152"/>
      <c r="P1096" s="153"/>
      <c r="Q1096" s="159"/>
      <c r="R1096" s="151"/>
      <c r="S1096" s="151"/>
      <c r="T1096" s="28"/>
      <c r="U1096" s="137"/>
      <c r="V1096" s="40"/>
      <c r="W1096" s="40"/>
      <c r="X1096" s="40"/>
      <c r="Y1096" s="40"/>
      <c r="Z1096" s="40"/>
      <c r="AA1096" s="40"/>
      <c r="AB1096" s="40"/>
      <c r="AC1096" s="40"/>
      <c r="AD1096" s="40"/>
      <c r="AE1096" s="40"/>
      <c r="AF1096" s="40"/>
      <c r="AG1096" s="40"/>
      <c r="AH1096" s="40"/>
      <c r="AI1096" s="40"/>
      <c r="AJ1096" s="40"/>
      <c r="AK1096" s="40"/>
      <c r="AL1096" s="40"/>
      <c r="AM1096" s="40"/>
      <c r="AN1096" s="40"/>
      <c r="AO1096" s="40"/>
      <c r="AP1096" s="40"/>
      <c r="AQ1096" s="40"/>
      <c r="AR1096" s="40"/>
      <c r="AS1096" s="40"/>
      <c r="AT1096" s="40"/>
      <c r="AU1096" s="40"/>
      <c r="AV1096" s="40"/>
      <c r="AW1096" s="40"/>
      <c r="AX1096" s="40"/>
      <c r="AY1096" s="40"/>
      <c r="AZ1096" s="40"/>
      <c r="BA1096" s="28"/>
      <c r="BB1096" s="28"/>
      <c r="BC1096" s="40"/>
      <c r="BD1096" s="40"/>
      <c r="BE1096" s="40"/>
      <c r="BF1096" s="40"/>
      <c r="BG1096" s="40"/>
      <c r="BH1096" s="40"/>
      <c r="BI1096" s="40"/>
      <c r="BJ1096" s="40"/>
      <c r="BK1096" s="40"/>
      <c r="BL1096" s="40"/>
      <c r="BM1096" s="40"/>
      <c r="BN1096" s="40"/>
      <c r="BO1096" s="40"/>
      <c r="BP1096" s="40"/>
      <c r="BQ1096" s="40"/>
      <c r="BR1096" s="40"/>
      <c r="BS1096" s="40"/>
      <c r="BT1096" s="40"/>
      <c r="BU1096" s="40"/>
      <c r="BV1096" s="40"/>
      <c r="BW1096" s="40"/>
      <c r="BX1096" s="40"/>
      <c r="BY1096" s="40"/>
      <c r="BZ1096" s="40"/>
      <c r="CA1096" s="40"/>
      <c r="CB1096" s="40"/>
      <c r="CC1096" s="40"/>
      <c r="CD1096" s="40"/>
      <c r="CE1096" s="40"/>
      <c r="CF1096" s="40"/>
      <c r="CG1096" s="28"/>
      <c r="CH1096" s="28"/>
      <c r="CI1096" s="41"/>
      <c r="CJ1096" s="27"/>
      <c r="CK1096" s="27"/>
      <c r="CL1096" s="27"/>
      <c r="CM1096" s="27"/>
      <c r="CN1096" s="27"/>
      <c r="CO1096" s="27"/>
      <c r="CP1096" s="27"/>
      <c r="CQ1096" s="27"/>
      <c r="CR1096" s="27"/>
      <c r="CS1096" s="27"/>
      <c r="CT1096" s="27"/>
      <c r="CU1096" s="27"/>
      <c r="CV1096" s="27"/>
      <c r="CW1096" s="27"/>
      <c r="CX1096" s="27"/>
      <c r="CY1096" s="27"/>
      <c r="CZ1096" s="68"/>
      <c r="DA1096" s="42"/>
      <c r="DB1096" s="5"/>
      <c r="DC1096"/>
      <c r="DD1096"/>
      <c r="DE1096" s="86"/>
      <c r="DF1096"/>
      <c r="DG1096" s="25"/>
      <c r="DH1096" s="25"/>
      <c r="DI1096" s="35"/>
      <c r="DJ1096" s="25"/>
      <c r="DK1096" s="25"/>
      <c r="DL1096" s="25"/>
      <c r="DM1096" s="25"/>
      <c r="DN1096" s="25"/>
      <c r="DO1096" s="25"/>
      <c r="DP1096" s="25"/>
      <c r="DQ1096" s="25"/>
      <c r="DR1096" s="25"/>
      <c r="DS1096" s="25"/>
      <c r="DT1096" s="25"/>
      <c r="DU1096" s="25"/>
      <c r="DV1096" s="25"/>
      <c r="DW1096" s="36"/>
      <c r="DX1096" s="25"/>
      <c r="DY1096" s="25"/>
      <c r="EC1096" s="25"/>
      <c r="ED1096" s="36"/>
    </row>
    <row r="1097" spans="1:134" s="26" customFormat="1" x14ac:dyDescent="0.2">
      <c r="A1097" s="82"/>
      <c r="B1097" s="28"/>
      <c r="C1097" s="41"/>
      <c r="D1097" s="40"/>
      <c r="E1097" s="41"/>
      <c r="F1097" s="40"/>
      <c r="G1097" s="151"/>
      <c r="H1097" s="151"/>
      <c r="I1097" s="151"/>
      <c r="J1097" s="151"/>
      <c r="K1097" s="151"/>
      <c r="L1097" s="152"/>
      <c r="M1097" s="151"/>
      <c r="N1097" s="151"/>
      <c r="O1097" s="152"/>
      <c r="P1097" s="153"/>
      <c r="Q1097" s="159"/>
      <c r="R1097" s="151"/>
      <c r="S1097" s="151"/>
      <c r="T1097" s="28"/>
      <c r="U1097" s="137"/>
      <c r="V1097" s="40"/>
      <c r="W1097" s="40"/>
      <c r="X1097" s="40"/>
      <c r="Y1097" s="40"/>
      <c r="Z1097" s="40"/>
      <c r="AA1097" s="40"/>
      <c r="AB1097" s="40"/>
      <c r="AC1097" s="40"/>
      <c r="AD1097" s="40"/>
      <c r="AE1097" s="40"/>
      <c r="AF1097" s="40"/>
      <c r="AG1097" s="40"/>
      <c r="AH1097" s="40"/>
      <c r="AI1097" s="40"/>
      <c r="AJ1097" s="40"/>
      <c r="AK1097" s="40"/>
      <c r="AL1097" s="40"/>
      <c r="AM1097" s="40"/>
      <c r="AN1097" s="40"/>
      <c r="AO1097" s="40"/>
      <c r="AP1097" s="40"/>
      <c r="AQ1097" s="40"/>
      <c r="AR1097" s="40"/>
      <c r="AS1097" s="40"/>
      <c r="AT1097" s="40"/>
      <c r="AU1097" s="40"/>
      <c r="AV1097" s="40"/>
      <c r="AW1097" s="40"/>
      <c r="AX1097" s="40"/>
      <c r="AY1097" s="40"/>
      <c r="AZ1097" s="40"/>
      <c r="BA1097" s="28"/>
      <c r="BB1097" s="28"/>
      <c r="BC1097" s="40"/>
      <c r="BD1097" s="40"/>
      <c r="BE1097" s="40"/>
      <c r="BF1097" s="40"/>
      <c r="BG1097" s="40"/>
      <c r="BH1097" s="40"/>
      <c r="BI1097" s="41"/>
      <c r="BJ1097" s="41"/>
      <c r="BK1097" s="41"/>
      <c r="BL1097" s="41"/>
      <c r="BM1097" s="41"/>
      <c r="BN1097" s="41"/>
      <c r="BO1097" s="41"/>
      <c r="BP1097" s="41"/>
      <c r="BQ1097" s="41"/>
      <c r="BR1097" s="40"/>
      <c r="BS1097" s="40"/>
      <c r="BT1097" s="40"/>
      <c r="BU1097" s="41"/>
      <c r="BV1097" s="41"/>
      <c r="BW1097" s="41"/>
      <c r="BX1097" s="41"/>
      <c r="BY1097" s="41"/>
      <c r="BZ1097" s="41"/>
      <c r="CA1097" s="41"/>
      <c r="CB1097" s="41"/>
      <c r="CC1097" s="41"/>
      <c r="CD1097" s="41"/>
      <c r="CE1097" s="41"/>
      <c r="CF1097" s="41"/>
      <c r="CG1097" s="28"/>
      <c r="CH1097" s="28"/>
      <c r="CI1097" s="41"/>
      <c r="CJ1097" s="27"/>
      <c r="CK1097" s="27"/>
      <c r="CL1097" s="27"/>
      <c r="CM1097" s="27"/>
      <c r="CN1097" s="27"/>
      <c r="CO1097" s="27"/>
      <c r="CP1097" s="27"/>
      <c r="CQ1097" s="27"/>
      <c r="CR1097" s="27"/>
      <c r="CS1097" s="27"/>
      <c r="CT1097" s="27"/>
      <c r="CU1097" s="27"/>
      <c r="CV1097" s="27"/>
      <c r="CW1097" s="27"/>
      <c r="CX1097" s="27"/>
      <c r="CY1097" s="27"/>
      <c r="CZ1097" s="68"/>
      <c r="DA1097" s="42"/>
      <c r="DB1097" s="5"/>
      <c r="DC1097"/>
      <c r="DD1097"/>
      <c r="DE1097" s="86"/>
      <c r="DF1097"/>
      <c r="DG1097" s="25"/>
      <c r="DH1097" s="25"/>
      <c r="DI1097" s="35"/>
      <c r="DJ1097" s="25"/>
      <c r="DK1097" s="25"/>
      <c r="DL1097" s="25"/>
      <c r="DM1097" s="25"/>
      <c r="DN1097" s="25"/>
      <c r="DO1097" s="25"/>
      <c r="DP1097" s="25"/>
      <c r="DQ1097" s="25"/>
      <c r="DR1097" s="25"/>
      <c r="DS1097" s="25"/>
      <c r="DT1097" s="25"/>
      <c r="DU1097" s="25"/>
      <c r="DV1097" s="25"/>
      <c r="DW1097" s="36"/>
      <c r="DX1097" s="25"/>
      <c r="DY1097" s="25"/>
      <c r="EC1097" s="25"/>
      <c r="ED1097" s="36"/>
    </row>
    <row r="1098" spans="1:134" s="26" customFormat="1" x14ac:dyDescent="0.2">
      <c r="A1098" s="82"/>
      <c r="B1098" s="28"/>
      <c r="C1098" s="41"/>
      <c r="D1098" s="40"/>
      <c r="E1098" s="41"/>
      <c r="F1098" s="40"/>
      <c r="G1098" s="151"/>
      <c r="H1098" s="151"/>
      <c r="I1098" s="151"/>
      <c r="J1098" s="151"/>
      <c r="K1098" s="151"/>
      <c r="L1098" s="152"/>
      <c r="M1098" s="151"/>
      <c r="N1098" s="151"/>
      <c r="O1098" s="152"/>
      <c r="P1098" s="153"/>
      <c r="Q1098" s="159"/>
      <c r="R1098" s="151"/>
      <c r="S1098" s="151"/>
      <c r="T1098" s="28"/>
      <c r="U1098" s="137"/>
      <c r="V1098" s="40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40"/>
      <c r="AH1098" s="40"/>
      <c r="AI1098" s="40"/>
      <c r="AJ1098" s="40"/>
      <c r="AK1098" s="40"/>
      <c r="AL1098" s="40"/>
      <c r="AM1098" s="40"/>
      <c r="AN1098" s="40"/>
      <c r="AO1098" s="40"/>
      <c r="AP1098" s="40"/>
      <c r="AQ1098" s="40"/>
      <c r="AR1098" s="40"/>
      <c r="AS1098" s="40"/>
      <c r="AT1098" s="40"/>
      <c r="AU1098" s="40"/>
      <c r="AV1098" s="40"/>
      <c r="AW1098" s="40"/>
      <c r="AX1098" s="40"/>
      <c r="AY1098" s="40"/>
      <c r="AZ1098" s="40"/>
      <c r="BA1098" s="28"/>
      <c r="BB1098" s="28"/>
      <c r="BC1098" s="40"/>
      <c r="BD1098" s="40"/>
      <c r="BE1098" s="40"/>
      <c r="BF1098" s="40"/>
      <c r="BG1098" s="40"/>
      <c r="BH1098" s="40"/>
      <c r="BI1098" s="41"/>
      <c r="BJ1098" s="41"/>
      <c r="BK1098" s="41"/>
      <c r="BL1098" s="41"/>
      <c r="BM1098" s="41"/>
      <c r="BN1098" s="41"/>
      <c r="BO1098" s="41"/>
      <c r="BP1098" s="41"/>
      <c r="BQ1098" s="41"/>
      <c r="BR1098" s="40"/>
      <c r="BS1098" s="40"/>
      <c r="BT1098" s="40"/>
      <c r="BU1098" s="41"/>
      <c r="BV1098" s="41"/>
      <c r="BW1098" s="41"/>
      <c r="BX1098" s="41"/>
      <c r="BY1098" s="41"/>
      <c r="BZ1098" s="41"/>
      <c r="CA1098" s="41"/>
      <c r="CB1098" s="41"/>
      <c r="CC1098" s="41"/>
      <c r="CD1098" s="41"/>
      <c r="CE1098" s="41"/>
      <c r="CF1098" s="41"/>
      <c r="CG1098" s="28"/>
      <c r="CH1098" s="28"/>
      <c r="CI1098" s="41"/>
      <c r="CJ1098" s="27"/>
      <c r="CK1098" s="27"/>
      <c r="CL1098" s="27"/>
      <c r="CM1098" s="27"/>
      <c r="CN1098" s="27"/>
      <c r="CO1098" s="27"/>
      <c r="CP1098" s="27"/>
      <c r="CQ1098" s="27"/>
      <c r="CR1098" s="27"/>
      <c r="CS1098" s="27"/>
      <c r="CT1098" s="27"/>
      <c r="CU1098" s="27"/>
      <c r="CV1098" s="27"/>
      <c r="CW1098" s="27"/>
      <c r="CX1098" s="27"/>
      <c r="CY1098" s="27"/>
      <c r="CZ1098" s="68"/>
      <c r="DA1098" s="42"/>
      <c r="DB1098" s="5"/>
      <c r="DC1098"/>
      <c r="DD1098"/>
      <c r="DE1098" s="86"/>
      <c r="DF1098"/>
      <c r="DG1098" s="25"/>
      <c r="DH1098" s="25"/>
      <c r="DI1098" s="35"/>
      <c r="DJ1098" s="25"/>
      <c r="DK1098" s="25"/>
      <c r="DL1098" s="25"/>
      <c r="DM1098" s="25"/>
      <c r="DN1098" s="25"/>
      <c r="DO1098" s="25"/>
      <c r="DP1098" s="25"/>
      <c r="DQ1098" s="25"/>
      <c r="DR1098" s="25"/>
      <c r="DS1098" s="25"/>
      <c r="DT1098" s="25"/>
      <c r="DU1098" s="25"/>
      <c r="DV1098" s="25"/>
      <c r="DW1098" s="36"/>
      <c r="DX1098" s="25"/>
      <c r="DY1098" s="25"/>
      <c r="EC1098" s="25"/>
      <c r="ED1098" s="36"/>
    </row>
    <row r="1099" spans="1:134" s="26" customFormat="1" x14ac:dyDescent="0.2">
      <c r="A1099" s="82"/>
      <c r="B1099" s="28"/>
      <c r="C1099" s="41"/>
      <c r="D1099" s="40"/>
      <c r="E1099" s="41"/>
      <c r="F1099" s="40"/>
      <c r="G1099" s="151"/>
      <c r="H1099" s="151"/>
      <c r="I1099" s="151"/>
      <c r="J1099" s="151"/>
      <c r="K1099" s="151"/>
      <c r="L1099" s="152"/>
      <c r="M1099" s="151"/>
      <c r="N1099" s="151"/>
      <c r="O1099" s="152"/>
      <c r="P1099" s="153"/>
      <c r="Q1099" s="159"/>
      <c r="R1099" s="151"/>
      <c r="S1099" s="151"/>
      <c r="T1099" s="28"/>
      <c r="U1099" s="137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40"/>
      <c r="AH1099" s="40"/>
      <c r="AI1099" s="40"/>
      <c r="AJ1099" s="40"/>
      <c r="AK1099" s="40"/>
      <c r="AL1099" s="40"/>
      <c r="AM1099" s="40"/>
      <c r="AN1099" s="40"/>
      <c r="AO1099" s="40"/>
      <c r="AP1099" s="40"/>
      <c r="AQ1099" s="40"/>
      <c r="AR1099" s="40"/>
      <c r="AS1099" s="40"/>
      <c r="AT1099" s="40"/>
      <c r="AU1099" s="40"/>
      <c r="AV1099" s="40"/>
      <c r="AW1099" s="40"/>
      <c r="AX1099" s="40"/>
      <c r="AY1099" s="40"/>
      <c r="AZ1099" s="40"/>
      <c r="BA1099" s="28"/>
      <c r="BB1099" s="28"/>
      <c r="BC1099" s="40"/>
      <c r="BD1099" s="40"/>
      <c r="BE1099" s="40"/>
      <c r="BF1099" s="40"/>
      <c r="BG1099" s="40"/>
      <c r="BH1099" s="40"/>
      <c r="BI1099" s="41"/>
      <c r="BJ1099" s="41"/>
      <c r="BK1099" s="41"/>
      <c r="BL1099" s="41"/>
      <c r="BM1099" s="41"/>
      <c r="BN1099" s="41"/>
      <c r="BO1099" s="41"/>
      <c r="BP1099" s="41"/>
      <c r="BQ1099" s="41"/>
      <c r="BR1099" s="40"/>
      <c r="BS1099" s="40"/>
      <c r="BT1099" s="40"/>
      <c r="BU1099" s="41"/>
      <c r="BV1099" s="41"/>
      <c r="BW1099" s="41"/>
      <c r="BX1099" s="41"/>
      <c r="BY1099" s="41"/>
      <c r="BZ1099" s="41"/>
      <c r="CA1099" s="41"/>
      <c r="CB1099" s="41"/>
      <c r="CC1099" s="41"/>
      <c r="CD1099" s="41"/>
      <c r="CE1099" s="41"/>
      <c r="CF1099" s="41"/>
      <c r="CG1099" s="28"/>
      <c r="CH1099" s="28"/>
      <c r="CI1099" s="41"/>
      <c r="CJ1099" s="27"/>
      <c r="CK1099" s="27"/>
      <c r="CL1099" s="27"/>
      <c r="CM1099" s="27"/>
      <c r="CN1099" s="27"/>
      <c r="CO1099" s="27"/>
      <c r="CP1099" s="27"/>
      <c r="CQ1099" s="27"/>
      <c r="CR1099" s="27"/>
      <c r="CS1099" s="27"/>
      <c r="CT1099" s="27"/>
      <c r="CU1099" s="27"/>
      <c r="CV1099" s="27"/>
      <c r="CW1099" s="27"/>
      <c r="CX1099" s="27"/>
      <c r="CY1099" s="27"/>
      <c r="CZ1099" s="68"/>
      <c r="DA1099" s="42"/>
      <c r="DB1099" s="5"/>
      <c r="DC1099"/>
      <c r="DD1099"/>
      <c r="DE1099" s="86"/>
      <c r="DF1099"/>
      <c r="DG1099" s="25"/>
      <c r="DH1099" s="25"/>
      <c r="DI1099" s="35"/>
      <c r="DJ1099" s="25"/>
      <c r="DK1099" s="25"/>
      <c r="DL1099" s="25"/>
      <c r="DM1099" s="25"/>
      <c r="DN1099" s="25"/>
      <c r="DO1099" s="25"/>
      <c r="DP1099" s="25"/>
      <c r="DQ1099" s="25"/>
      <c r="DR1099" s="25"/>
      <c r="DS1099" s="25"/>
      <c r="DT1099" s="25"/>
      <c r="DU1099" s="25"/>
      <c r="DV1099" s="25"/>
      <c r="DW1099" s="36"/>
      <c r="DX1099" s="25"/>
      <c r="DY1099" s="25"/>
      <c r="EC1099" s="25"/>
      <c r="ED1099" s="36"/>
    </row>
    <row r="1100" spans="1:134" s="26" customFormat="1" x14ac:dyDescent="0.2">
      <c r="A1100" s="82"/>
      <c r="B1100" s="28"/>
      <c r="C1100" s="41"/>
      <c r="D1100" s="40"/>
      <c r="E1100" s="41"/>
      <c r="F1100" s="40"/>
      <c r="G1100" s="151"/>
      <c r="H1100" s="151"/>
      <c r="I1100" s="151"/>
      <c r="J1100" s="151"/>
      <c r="K1100" s="151"/>
      <c r="L1100" s="152"/>
      <c r="M1100" s="151"/>
      <c r="N1100" s="151"/>
      <c r="O1100" s="152"/>
      <c r="P1100" s="153"/>
      <c r="Q1100" s="159"/>
      <c r="R1100" s="151"/>
      <c r="S1100" s="151"/>
      <c r="T1100" s="28"/>
      <c r="U1100" s="137"/>
      <c r="V1100" s="40"/>
      <c r="W1100" s="40"/>
      <c r="X1100" s="40"/>
      <c r="Y1100" s="40"/>
      <c r="Z1100" s="40"/>
      <c r="AA1100" s="40"/>
      <c r="AB1100" s="40"/>
      <c r="AC1100" s="40"/>
      <c r="AD1100" s="40"/>
      <c r="AE1100" s="40"/>
      <c r="AF1100" s="40"/>
      <c r="AG1100" s="40"/>
      <c r="AH1100" s="40"/>
      <c r="AI1100" s="40"/>
      <c r="AJ1100" s="40"/>
      <c r="AK1100" s="40"/>
      <c r="AL1100" s="40"/>
      <c r="AM1100" s="40"/>
      <c r="AN1100" s="40"/>
      <c r="AO1100" s="40"/>
      <c r="AP1100" s="40"/>
      <c r="AQ1100" s="40"/>
      <c r="AR1100" s="40"/>
      <c r="AS1100" s="40"/>
      <c r="AT1100" s="40"/>
      <c r="AU1100" s="40"/>
      <c r="AV1100" s="40"/>
      <c r="AW1100" s="40"/>
      <c r="AX1100" s="40"/>
      <c r="AY1100" s="40"/>
      <c r="AZ1100" s="40"/>
      <c r="BA1100" s="28"/>
      <c r="BB1100" s="28"/>
      <c r="BC1100" s="40"/>
      <c r="BD1100" s="40"/>
      <c r="BE1100" s="40"/>
      <c r="BF1100" s="40"/>
      <c r="BG1100" s="40"/>
      <c r="BH1100" s="40"/>
      <c r="BI1100" s="41"/>
      <c r="BJ1100" s="41"/>
      <c r="BK1100" s="41"/>
      <c r="BL1100" s="41"/>
      <c r="BM1100" s="41"/>
      <c r="BN1100" s="41"/>
      <c r="BO1100" s="41"/>
      <c r="BP1100" s="41"/>
      <c r="BQ1100" s="41"/>
      <c r="BR1100" s="40"/>
      <c r="BS1100" s="40"/>
      <c r="BT1100" s="40"/>
      <c r="BU1100" s="41"/>
      <c r="BV1100" s="41"/>
      <c r="BW1100" s="41"/>
      <c r="BX1100" s="41"/>
      <c r="BY1100" s="41"/>
      <c r="BZ1100" s="41"/>
      <c r="CA1100" s="41"/>
      <c r="CB1100" s="41"/>
      <c r="CC1100" s="41"/>
      <c r="CD1100" s="41"/>
      <c r="CE1100" s="41"/>
      <c r="CF1100" s="41"/>
      <c r="CG1100" s="28"/>
      <c r="CH1100" s="28"/>
      <c r="CI1100" s="41"/>
      <c r="CJ1100" s="27"/>
      <c r="CK1100" s="27"/>
      <c r="CL1100" s="27"/>
      <c r="CM1100" s="27"/>
      <c r="CN1100" s="27"/>
      <c r="CO1100" s="27"/>
      <c r="CP1100" s="27"/>
      <c r="CQ1100" s="27"/>
      <c r="CR1100" s="27"/>
      <c r="CS1100" s="27"/>
      <c r="CT1100" s="27"/>
      <c r="CU1100" s="27"/>
      <c r="CV1100" s="27"/>
      <c r="CW1100" s="27"/>
      <c r="CX1100" s="27"/>
      <c r="CY1100" s="27"/>
      <c r="CZ1100" s="68"/>
      <c r="DA1100" s="42"/>
      <c r="DB1100" s="5"/>
      <c r="DC1100"/>
      <c r="DD1100"/>
      <c r="DE1100" s="86"/>
      <c r="DF1100"/>
      <c r="DG1100" s="25"/>
      <c r="DH1100" s="25"/>
      <c r="DI1100" s="35"/>
      <c r="DJ1100" s="25"/>
      <c r="DK1100" s="25"/>
      <c r="DL1100" s="25"/>
      <c r="DM1100" s="25"/>
      <c r="DN1100" s="25"/>
      <c r="DO1100" s="25"/>
      <c r="DP1100" s="25"/>
      <c r="DQ1100" s="25"/>
      <c r="DR1100" s="25"/>
      <c r="DS1100" s="25"/>
      <c r="DT1100" s="25"/>
      <c r="DU1100" s="25"/>
      <c r="DV1100" s="25"/>
      <c r="DW1100" s="36"/>
      <c r="DX1100" s="25"/>
      <c r="DY1100" s="25"/>
      <c r="EC1100" s="25"/>
      <c r="ED1100" s="36"/>
    </row>
    <row r="1101" spans="1:134" s="26" customFormat="1" x14ac:dyDescent="0.2">
      <c r="A1101" s="82"/>
      <c r="B1101" s="28"/>
      <c r="C1101" s="41"/>
      <c r="D1101" s="40"/>
      <c r="E1101" s="41"/>
      <c r="F1101" s="40"/>
      <c r="G1101" s="151"/>
      <c r="H1101" s="151"/>
      <c r="I1101" s="151"/>
      <c r="J1101" s="151"/>
      <c r="K1101" s="151"/>
      <c r="L1101" s="152"/>
      <c r="M1101" s="151"/>
      <c r="N1101" s="151"/>
      <c r="O1101" s="152"/>
      <c r="P1101" s="153"/>
      <c r="Q1101" s="159"/>
      <c r="R1101" s="151"/>
      <c r="S1101" s="151"/>
      <c r="T1101" s="28"/>
      <c r="U1101" s="137"/>
      <c r="V1101" s="40"/>
      <c r="W1101" s="40"/>
      <c r="X1101" s="40"/>
      <c r="Y1101" s="40"/>
      <c r="Z1101" s="40"/>
      <c r="AA1101" s="40"/>
      <c r="AB1101" s="40"/>
      <c r="AC1101" s="40"/>
      <c r="AD1101" s="40"/>
      <c r="AE1101" s="40"/>
      <c r="AF1101" s="40"/>
      <c r="AG1101" s="40"/>
      <c r="AH1101" s="40"/>
      <c r="AI1101" s="40"/>
      <c r="AJ1101" s="40"/>
      <c r="AK1101" s="40"/>
      <c r="AL1101" s="40"/>
      <c r="AM1101" s="40"/>
      <c r="AN1101" s="40"/>
      <c r="AO1101" s="40"/>
      <c r="AP1101" s="40"/>
      <c r="AQ1101" s="40"/>
      <c r="AR1101" s="40"/>
      <c r="AS1101" s="40"/>
      <c r="AT1101" s="40"/>
      <c r="AU1101" s="40"/>
      <c r="AV1101" s="40"/>
      <c r="AW1101" s="40"/>
      <c r="AX1101" s="40"/>
      <c r="AY1101" s="40"/>
      <c r="AZ1101" s="40"/>
      <c r="BA1101" s="28"/>
      <c r="BB1101" s="28"/>
      <c r="BC1101" s="40"/>
      <c r="BD1101" s="40"/>
      <c r="BE1101" s="40"/>
      <c r="BF1101" s="40"/>
      <c r="BG1101" s="40"/>
      <c r="BH1101" s="40"/>
      <c r="BI1101" s="41"/>
      <c r="BJ1101" s="41"/>
      <c r="BK1101" s="41"/>
      <c r="BL1101" s="41"/>
      <c r="BM1101" s="41"/>
      <c r="BN1101" s="41"/>
      <c r="BO1101" s="41"/>
      <c r="BP1101" s="41"/>
      <c r="BQ1101" s="41"/>
      <c r="BR1101" s="40"/>
      <c r="BS1101" s="40"/>
      <c r="BT1101" s="40"/>
      <c r="BU1101" s="41"/>
      <c r="BV1101" s="41"/>
      <c r="BW1101" s="41"/>
      <c r="BX1101" s="41"/>
      <c r="BY1101" s="41"/>
      <c r="BZ1101" s="41"/>
      <c r="CA1101" s="41"/>
      <c r="CB1101" s="41"/>
      <c r="CC1101" s="41"/>
      <c r="CD1101" s="41"/>
      <c r="CE1101" s="41"/>
      <c r="CF1101" s="41"/>
      <c r="CG1101" s="28"/>
      <c r="CH1101" s="28"/>
      <c r="CI1101" s="41"/>
      <c r="CJ1101" s="27"/>
      <c r="CK1101" s="27"/>
      <c r="CL1101" s="27"/>
      <c r="CM1101" s="27"/>
      <c r="CN1101" s="27"/>
      <c r="CO1101" s="27"/>
      <c r="CP1101" s="27"/>
      <c r="CQ1101" s="27"/>
      <c r="CR1101" s="27"/>
      <c r="CS1101" s="27"/>
      <c r="CT1101" s="27"/>
      <c r="CU1101" s="27"/>
      <c r="CV1101" s="27"/>
      <c r="CW1101" s="27"/>
      <c r="CX1101" s="27"/>
      <c r="CY1101" s="27"/>
      <c r="CZ1101" s="68"/>
      <c r="DA1101" s="42"/>
      <c r="DB1101" s="5"/>
      <c r="DC1101"/>
      <c r="DD1101"/>
      <c r="DE1101" s="86"/>
      <c r="DF1101"/>
      <c r="DG1101" s="25"/>
      <c r="DH1101" s="25"/>
      <c r="DI1101" s="35"/>
      <c r="DJ1101" s="25"/>
      <c r="DK1101" s="25"/>
      <c r="DL1101" s="25"/>
      <c r="DM1101" s="25"/>
      <c r="DN1101" s="25"/>
      <c r="DO1101" s="25"/>
      <c r="DP1101" s="25"/>
      <c r="DQ1101" s="25"/>
      <c r="DR1101" s="25"/>
      <c r="DS1101" s="25"/>
      <c r="DT1101" s="25"/>
      <c r="DU1101" s="25"/>
      <c r="DV1101" s="25"/>
      <c r="DW1101" s="36"/>
      <c r="DX1101" s="25"/>
      <c r="DY1101" s="25"/>
      <c r="EC1101" s="25"/>
      <c r="ED1101" s="36"/>
    </row>
    <row r="1102" spans="1:134" s="26" customFormat="1" x14ac:dyDescent="0.2">
      <c r="A1102" s="82"/>
      <c r="B1102" s="28"/>
      <c r="C1102" s="41"/>
      <c r="D1102" s="40"/>
      <c r="E1102" s="41"/>
      <c r="F1102" s="40"/>
      <c r="G1102" s="151"/>
      <c r="H1102" s="151"/>
      <c r="I1102" s="151"/>
      <c r="J1102" s="151"/>
      <c r="K1102" s="151"/>
      <c r="L1102" s="152"/>
      <c r="M1102" s="151"/>
      <c r="N1102" s="151"/>
      <c r="O1102" s="152"/>
      <c r="P1102" s="153"/>
      <c r="Q1102" s="159"/>
      <c r="R1102" s="151"/>
      <c r="S1102" s="151"/>
      <c r="T1102" s="28"/>
      <c r="U1102" s="137"/>
      <c r="V1102" s="40"/>
      <c r="W1102" s="40"/>
      <c r="X1102" s="40"/>
      <c r="Y1102" s="40"/>
      <c r="Z1102" s="40"/>
      <c r="AA1102" s="40"/>
      <c r="AB1102" s="40"/>
      <c r="AC1102" s="40"/>
      <c r="AD1102" s="40"/>
      <c r="AE1102" s="40"/>
      <c r="AF1102" s="40"/>
      <c r="AG1102" s="40"/>
      <c r="AH1102" s="40"/>
      <c r="AI1102" s="40"/>
      <c r="AJ1102" s="40"/>
      <c r="AK1102" s="40"/>
      <c r="AL1102" s="40"/>
      <c r="AM1102" s="40"/>
      <c r="AN1102" s="40"/>
      <c r="AO1102" s="40"/>
      <c r="AP1102" s="40"/>
      <c r="AQ1102" s="40"/>
      <c r="AR1102" s="40"/>
      <c r="AS1102" s="40"/>
      <c r="AT1102" s="40"/>
      <c r="AU1102" s="40"/>
      <c r="AV1102" s="40"/>
      <c r="AW1102" s="40"/>
      <c r="AX1102" s="40"/>
      <c r="AY1102" s="40"/>
      <c r="AZ1102" s="40"/>
      <c r="BA1102" s="28"/>
      <c r="BB1102" s="28"/>
      <c r="BC1102" s="40"/>
      <c r="BD1102" s="40"/>
      <c r="BE1102" s="40"/>
      <c r="BF1102" s="40"/>
      <c r="BG1102" s="40"/>
      <c r="BH1102" s="40"/>
      <c r="BI1102" s="40"/>
      <c r="BJ1102" s="40"/>
      <c r="BK1102" s="40"/>
      <c r="BL1102" s="40"/>
      <c r="BM1102" s="40"/>
      <c r="BN1102" s="40"/>
      <c r="BO1102" s="40"/>
      <c r="BP1102" s="40"/>
      <c r="BQ1102" s="40"/>
      <c r="BR1102" s="40"/>
      <c r="BS1102" s="40"/>
      <c r="BT1102" s="40"/>
      <c r="BU1102" s="40"/>
      <c r="BV1102" s="40"/>
      <c r="BW1102" s="40"/>
      <c r="BX1102" s="40"/>
      <c r="BY1102" s="40"/>
      <c r="BZ1102" s="40"/>
      <c r="CA1102" s="40"/>
      <c r="CB1102" s="40"/>
      <c r="CC1102" s="40"/>
      <c r="CD1102" s="40"/>
      <c r="CE1102" s="40"/>
      <c r="CF1102" s="40"/>
      <c r="CG1102" s="28"/>
      <c r="CH1102" s="28"/>
      <c r="CI1102" s="41"/>
      <c r="CJ1102" s="27"/>
      <c r="CK1102" s="27"/>
      <c r="CL1102" s="27"/>
      <c r="CM1102" s="27"/>
      <c r="CN1102" s="27"/>
      <c r="CO1102" s="27"/>
      <c r="CP1102" s="27"/>
      <c r="CQ1102" s="27"/>
      <c r="CR1102" s="27"/>
      <c r="CS1102" s="27"/>
      <c r="CT1102" s="27"/>
      <c r="CU1102" s="27"/>
      <c r="CV1102" s="27"/>
      <c r="CW1102" s="27"/>
      <c r="CX1102" s="27"/>
      <c r="CY1102" s="27"/>
      <c r="CZ1102" s="68"/>
      <c r="DA1102" s="42"/>
      <c r="DB1102" s="5"/>
      <c r="DC1102"/>
      <c r="DD1102"/>
      <c r="DE1102" s="86"/>
      <c r="DF1102"/>
      <c r="DG1102" s="25"/>
      <c r="DH1102" s="25"/>
      <c r="DI1102" s="35"/>
      <c r="DJ1102" s="25"/>
      <c r="DK1102" s="25"/>
      <c r="DL1102" s="25"/>
      <c r="DM1102" s="25"/>
      <c r="DN1102" s="25"/>
      <c r="DO1102" s="25"/>
      <c r="DP1102" s="25"/>
      <c r="DQ1102" s="25"/>
      <c r="DR1102" s="25"/>
      <c r="DS1102" s="25"/>
      <c r="DT1102" s="25"/>
      <c r="DU1102" s="25"/>
      <c r="DV1102" s="25"/>
      <c r="DW1102" s="36"/>
      <c r="DX1102" s="25"/>
      <c r="DY1102" s="25"/>
      <c r="EC1102" s="25"/>
      <c r="ED1102" s="36"/>
    </row>
    <row r="1103" spans="1:134" s="26" customFormat="1" x14ac:dyDescent="0.2">
      <c r="A1103" s="82"/>
      <c r="B1103" s="28"/>
      <c r="C1103" s="41"/>
      <c r="D1103" s="40"/>
      <c r="E1103" s="41"/>
      <c r="F1103" s="40"/>
      <c r="G1103" s="151"/>
      <c r="H1103" s="151"/>
      <c r="I1103" s="151"/>
      <c r="J1103" s="151"/>
      <c r="K1103" s="151"/>
      <c r="L1103" s="152"/>
      <c r="M1103" s="151"/>
      <c r="N1103" s="151"/>
      <c r="O1103" s="152"/>
      <c r="P1103" s="153"/>
      <c r="Q1103" s="159"/>
      <c r="R1103" s="151"/>
      <c r="S1103" s="151"/>
      <c r="T1103" s="28"/>
      <c r="U1103" s="137"/>
      <c r="V1103" s="40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40"/>
      <c r="AH1103" s="40"/>
      <c r="AI1103" s="40"/>
      <c r="AJ1103" s="40"/>
      <c r="AK1103" s="40"/>
      <c r="AL1103" s="40"/>
      <c r="AM1103" s="40"/>
      <c r="AN1103" s="40"/>
      <c r="AO1103" s="40"/>
      <c r="AP1103" s="40"/>
      <c r="AQ1103" s="40"/>
      <c r="AR1103" s="40"/>
      <c r="AS1103" s="40"/>
      <c r="AT1103" s="40"/>
      <c r="AU1103" s="40"/>
      <c r="AV1103" s="40"/>
      <c r="AW1103" s="40"/>
      <c r="AX1103" s="40"/>
      <c r="AY1103" s="40"/>
      <c r="AZ1103" s="40"/>
      <c r="BA1103" s="28"/>
      <c r="BB1103" s="28"/>
      <c r="BC1103" s="40"/>
      <c r="BD1103" s="40"/>
      <c r="BE1103" s="40"/>
      <c r="BF1103" s="40"/>
      <c r="BG1103" s="40"/>
      <c r="BH1103" s="40"/>
      <c r="BI1103" s="40"/>
      <c r="BJ1103" s="40"/>
      <c r="BK1103" s="40"/>
      <c r="BL1103" s="40"/>
      <c r="BM1103" s="40"/>
      <c r="BN1103" s="40"/>
      <c r="BO1103" s="40"/>
      <c r="BP1103" s="40"/>
      <c r="BQ1103" s="40"/>
      <c r="BR1103" s="40"/>
      <c r="BS1103" s="40"/>
      <c r="BT1103" s="40"/>
      <c r="BU1103" s="40"/>
      <c r="BV1103" s="40"/>
      <c r="BW1103" s="40"/>
      <c r="BX1103" s="40"/>
      <c r="BY1103" s="40"/>
      <c r="BZ1103" s="40"/>
      <c r="CA1103" s="40"/>
      <c r="CB1103" s="40"/>
      <c r="CC1103" s="40"/>
      <c r="CD1103" s="40"/>
      <c r="CE1103" s="40"/>
      <c r="CF1103" s="40"/>
      <c r="CG1103" s="28"/>
      <c r="CH1103" s="28"/>
      <c r="CI1103" s="41"/>
      <c r="CJ1103" s="27"/>
      <c r="CK1103" s="27"/>
      <c r="CL1103" s="27"/>
      <c r="CM1103" s="27"/>
      <c r="CN1103" s="27"/>
      <c r="CO1103" s="27"/>
      <c r="CP1103" s="27"/>
      <c r="CQ1103" s="27"/>
      <c r="CR1103" s="27"/>
      <c r="CS1103" s="27"/>
      <c r="CT1103" s="27"/>
      <c r="CU1103" s="27"/>
      <c r="CV1103" s="27"/>
      <c r="CW1103" s="27"/>
      <c r="CX1103" s="27"/>
      <c r="CY1103" s="27"/>
      <c r="CZ1103" s="68"/>
      <c r="DA1103" s="42"/>
      <c r="DB1103" s="5"/>
      <c r="DC1103"/>
      <c r="DD1103"/>
      <c r="DE1103" s="86"/>
      <c r="DF1103"/>
      <c r="DG1103" s="25"/>
      <c r="DH1103" s="25"/>
      <c r="DI1103" s="35"/>
      <c r="DJ1103" s="25"/>
      <c r="DK1103" s="25"/>
      <c r="DL1103" s="25"/>
      <c r="DM1103" s="25"/>
      <c r="DN1103" s="25"/>
      <c r="DO1103" s="25"/>
      <c r="DP1103" s="25"/>
      <c r="DQ1103" s="25"/>
      <c r="DR1103" s="25"/>
      <c r="DS1103" s="25"/>
      <c r="DT1103" s="25"/>
      <c r="DU1103" s="25"/>
      <c r="DV1103" s="25"/>
      <c r="DW1103" s="36"/>
      <c r="DX1103" s="25"/>
      <c r="DY1103" s="25"/>
      <c r="EC1103" s="25"/>
      <c r="ED1103" s="36"/>
    </row>
    <row r="1104" spans="1:134" s="26" customFormat="1" x14ac:dyDescent="0.2">
      <c r="A1104" s="82"/>
      <c r="B1104" s="28"/>
      <c r="C1104" s="41"/>
      <c r="D1104" s="40"/>
      <c r="E1104" s="41"/>
      <c r="F1104" s="40"/>
      <c r="G1104" s="151"/>
      <c r="H1104" s="151"/>
      <c r="I1104" s="151"/>
      <c r="J1104" s="151"/>
      <c r="K1104" s="151"/>
      <c r="L1104" s="152"/>
      <c r="M1104" s="151"/>
      <c r="N1104" s="151"/>
      <c r="O1104" s="152"/>
      <c r="P1104" s="153"/>
      <c r="Q1104" s="159"/>
      <c r="R1104" s="151"/>
      <c r="S1104" s="151"/>
      <c r="T1104" s="28"/>
      <c r="U1104" s="137"/>
      <c r="V1104" s="40"/>
      <c r="W1104" s="40"/>
      <c r="X1104" s="40"/>
      <c r="Y1104" s="40"/>
      <c r="Z1104" s="40"/>
      <c r="AA1104" s="40"/>
      <c r="AB1104" s="40"/>
      <c r="AC1104" s="40"/>
      <c r="AD1104" s="40"/>
      <c r="AE1104" s="40"/>
      <c r="AF1104" s="40"/>
      <c r="AG1104" s="40"/>
      <c r="AH1104" s="40"/>
      <c r="AI1104" s="40"/>
      <c r="AJ1104" s="40"/>
      <c r="AK1104" s="40"/>
      <c r="AL1104" s="40"/>
      <c r="AM1104" s="40"/>
      <c r="AN1104" s="40"/>
      <c r="AO1104" s="40"/>
      <c r="AP1104" s="40"/>
      <c r="AQ1104" s="40"/>
      <c r="AR1104" s="40"/>
      <c r="AS1104" s="40"/>
      <c r="AT1104" s="40"/>
      <c r="AU1104" s="40"/>
      <c r="AV1104" s="40"/>
      <c r="AW1104" s="40"/>
      <c r="AX1104" s="40"/>
      <c r="AY1104" s="40"/>
      <c r="AZ1104" s="40"/>
      <c r="BA1104" s="28"/>
      <c r="BB1104" s="28"/>
      <c r="BC1104" s="40"/>
      <c r="BD1104" s="40"/>
      <c r="BE1104" s="40"/>
      <c r="BF1104" s="40"/>
      <c r="BG1104" s="40"/>
      <c r="BH1104" s="40"/>
      <c r="BI1104" s="40"/>
      <c r="BJ1104" s="40"/>
      <c r="BK1104" s="40"/>
      <c r="BL1104" s="40"/>
      <c r="BM1104" s="40"/>
      <c r="BN1104" s="40"/>
      <c r="BO1104" s="40"/>
      <c r="BP1104" s="40"/>
      <c r="BQ1104" s="40"/>
      <c r="BR1104" s="40"/>
      <c r="BS1104" s="40"/>
      <c r="BT1104" s="40"/>
      <c r="BU1104" s="40"/>
      <c r="BV1104" s="40"/>
      <c r="BW1104" s="40"/>
      <c r="BX1104" s="40"/>
      <c r="BY1104" s="40"/>
      <c r="BZ1104" s="40"/>
      <c r="CA1104" s="40"/>
      <c r="CB1104" s="40"/>
      <c r="CC1104" s="40"/>
      <c r="CD1104" s="40"/>
      <c r="CE1104" s="40"/>
      <c r="CF1104" s="40"/>
      <c r="CG1104" s="28"/>
      <c r="CH1104" s="28"/>
      <c r="CI1104" s="41"/>
      <c r="CJ1104" s="27"/>
      <c r="CK1104" s="27"/>
      <c r="CL1104" s="27"/>
      <c r="CM1104" s="27"/>
      <c r="CN1104" s="27"/>
      <c r="CO1104" s="27"/>
      <c r="CP1104" s="27"/>
      <c r="CQ1104" s="27"/>
      <c r="CR1104" s="27"/>
      <c r="CS1104" s="27"/>
      <c r="CT1104" s="27"/>
      <c r="CU1104" s="27"/>
      <c r="CV1104" s="27"/>
      <c r="CW1104" s="27"/>
      <c r="CX1104" s="27"/>
      <c r="CY1104" s="27"/>
      <c r="CZ1104" s="68"/>
      <c r="DA1104" s="42"/>
      <c r="DB1104" s="5"/>
      <c r="DC1104"/>
      <c r="DD1104"/>
      <c r="DE1104" s="86"/>
      <c r="DF1104"/>
      <c r="DG1104" s="25"/>
      <c r="DH1104" s="25"/>
      <c r="DI1104" s="35"/>
      <c r="DJ1104" s="25"/>
      <c r="DK1104" s="25"/>
      <c r="DL1104" s="25"/>
      <c r="DM1104" s="25"/>
      <c r="DN1104" s="25"/>
      <c r="DO1104" s="25"/>
      <c r="DP1104" s="25"/>
      <c r="DQ1104" s="25"/>
      <c r="DR1104" s="25"/>
      <c r="DS1104" s="25"/>
      <c r="DT1104" s="25"/>
      <c r="DU1104" s="25"/>
      <c r="DV1104" s="25"/>
      <c r="DW1104" s="36"/>
      <c r="DX1104" s="25"/>
      <c r="DY1104" s="25"/>
      <c r="EC1104" s="25"/>
      <c r="ED1104" s="36"/>
    </row>
    <row r="1105" spans="1:134" s="26" customFormat="1" x14ac:dyDescent="0.2">
      <c r="A1105" s="82"/>
      <c r="B1105" s="28"/>
      <c r="C1105" s="41"/>
      <c r="D1105" s="40"/>
      <c r="E1105" s="41"/>
      <c r="F1105" s="40"/>
      <c r="G1105" s="151"/>
      <c r="H1105" s="151"/>
      <c r="I1105" s="151"/>
      <c r="J1105" s="151"/>
      <c r="K1105" s="151"/>
      <c r="L1105" s="152"/>
      <c r="M1105" s="151"/>
      <c r="N1105" s="151"/>
      <c r="O1105" s="152"/>
      <c r="P1105" s="153"/>
      <c r="Q1105" s="159"/>
      <c r="R1105" s="151"/>
      <c r="S1105" s="151"/>
      <c r="T1105" s="28"/>
      <c r="U1105" s="137"/>
      <c r="V1105" s="40"/>
      <c r="W1105" s="40"/>
      <c r="X1105" s="40"/>
      <c r="Y1105" s="40"/>
      <c r="Z1105" s="40"/>
      <c r="AA1105" s="40"/>
      <c r="AB1105" s="40"/>
      <c r="AC1105" s="40"/>
      <c r="AD1105" s="40"/>
      <c r="AE1105" s="40"/>
      <c r="AF1105" s="40"/>
      <c r="AG1105" s="40"/>
      <c r="AH1105" s="40"/>
      <c r="AI1105" s="40"/>
      <c r="AJ1105" s="40"/>
      <c r="AK1105" s="40"/>
      <c r="AL1105" s="40"/>
      <c r="AM1105" s="40"/>
      <c r="AN1105" s="40"/>
      <c r="AO1105" s="40"/>
      <c r="AP1105" s="40"/>
      <c r="AQ1105" s="40"/>
      <c r="AR1105" s="40"/>
      <c r="AS1105" s="40"/>
      <c r="AT1105" s="40"/>
      <c r="AU1105" s="40"/>
      <c r="AV1105" s="40"/>
      <c r="AW1105" s="40"/>
      <c r="AX1105" s="40"/>
      <c r="AY1105" s="40"/>
      <c r="AZ1105" s="40"/>
      <c r="BA1105" s="28"/>
      <c r="BB1105" s="28"/>
      <c r="BC1105" s="40"/>
      <c r="BD1105" s="40"/>
      <c r="BE1105" s="40"/>
      <c r="BF1105" s="40"/>
      <c r="BG1105" s="40"/>
      <c r="BH1105" s="40"/>
      <c r="BI1105" s="40"/>
      <c r="BJ1105" s="40"/>
      <c r="BK1105" s="40"/>
      <c r="BL1105" s="40"/>
      <c r="BM1105" s="40"/>
      <c r="BN1105" s="40"/>
      <c r="BO1105" s="40"/>
      <c r="BP1105" s="40"/>
      <c r="BQ1105" s="40"/>
      <c r="BR1105" s="40"/>
      <c r="BS1105" s="40"/>
      <c r="BT1105" s="40"/>
      <c r="BU1105" s="40"/>
      <c r="BV1105" s="40"/>
      <c r="BW1105" s="40"/>
      <c r="BX1105" s="40"/>
      <c r="BY1105" s="40"/>
      <c r="BZ1105" s="40"/>
      <c r="CA1105" s="40"/>
      <c r="CB1105" s="40"/>
      <c r="CC1105" s="40"/>
      <c r="CD1105" s="40"/>
      <c r="CE1105" s="40"/>
      <c r="CF1105" s="40"/>
      <c r="CG1105" s="28"/>
      <c r="CH1105" s="28"/>
      <c r="CI1105" s="41"/>
      <c r="CJ1105" s="27"/>
      <c r="CK1105" s="27"/>
      <c r="CL1105" s="27"/>
      <c r="CM1105" s="27"/>
      <c r="CN1105" s="27"/>
      <c r="CO1105" s="27"/>
      <c r="CP1105" s="27"/>
      <c r="CQ1105" s="27"/>
      <c r="CR1105" s="27"/>
      <c r="CS1105" s="27"/>
      <c r="CT1105" s="27"/>
      <c r="CU1105" s="27"/>
      <c r="CV1105" s="27"/>
      <c r="CW1105" s="27"/>
      <c r="CX1105" s="27"/>
      <c r="CY1105" s="27"/>
      <c r="CZ1105" s="68"/>
      <c r="DA1105" s="42"/>
      <c r="DB1105" s="5"/>
      <c r="DC1105"/>
      <c r="DD1105"/>
      <c r="DE1105" s="86"/>
      <c r="DF1105"/>
      <c r="DG1105" s="25"/>
      <c r="DH1105" s="25"/>
      <c r="DI1105" s="35"/>
      <c r="DJ1105" s="25"/>
      <c r="DK1105" s="25"/>
      <c r="DL1105" s="25"/>
      <c r="DM1105" s="25"/>
      <c r="DN1105" s="25"/>
      <c r="DO1105" s="25"/>
      <c r="DP1105" s="25"/>
      <c r="DQ1105" s="25"/>
      <c r="DR1105" s="25"/>
      <c r="DS1105" s="25"/>
      <c r="DT1105" s="25"/>
      <c r="DU1105" s="25"/>
      <c r="DV1105" s="25"/>
      <c r="DW1105" s="36"/>
      <c r="DX1105" s="25"/>
      <c r="DY1105" s="25"/>
      <c r="EC1105" s="25"/>
      <c r="ED1105" s="36"/>
    </row>
    <row r="1106" spans="1:134" s="26" customFormat="1" x14ac:dyDescent="0.2">
      <c r="A1106" s="82"/>
      <c r="B1106" s="28"/>
      <c r="C1106" s="41"/>
      <c r="D1106" s="40"/>
      <c r="E1106" s="41"/>
      <c r="F1106" s="40"/>
      <c r="G1106" s="151"/>
      <c r="H1106" s="151"/>
      <c r="I1106" s="151"/>
      <c r="J1106" s="151"/>
      <c r="K1106" s="151"/>
      <c r="L1106" s="152"/>
      <c r="M1106" s="151"/>
      <c r="N1106" s="151"/>
      <c r="O1106" s="152"/>
      <c r="P1106" s="153"/>
      <c r="Q1106" s="159"/>
      <c r="R1106" s="151"/>
      <c r="S1106" s="151"/>
      <c r="T1106" s="28"/>
      <c r="U1106" s="137"/>
      <c r="V1106" s="40"/>
      <c r="W1106" s="40"/>
      <c r="X1106" s="40"/>
      <c r="Y1106" s="40"/>
      <c r="Z1106" s="40"/>
      <c r="AA1106" s="40"/>
      <c r="AB1106" s="40"/>
      <c r="AC1106" s="40"/>
      <c r="AD1106" s="40"/>
      <c r="AE1106" s="40"/>
      <c r="AF1106" s="40"/>
      <c r="AG1106" s="40"/>
      <c r="AH1106" s="40"/>
      <c r="AI1106" s="40"/>
      <c r="AJ1106" s="40"/>
      <c r="AK1106" s="40"/>
      <c r="AL1106" s="40"/>
      <c r="AM1106" s="40"/>
      <c r="AN1106" s="40"/>
      <c r="AO1106" s="40"/>
      <c r="AP1106" s="40"/>
      <c r="AQ1106" s="40"/>
      <c r="AR1106" s="40"/>
      <c r="AS1106" s="40"/>
      <c r="AT1106" s="40"/>
      <c r="AU1106" s="40"/>
      <c r="AV1106" s="40"/>
      <c r="AW1106" s="40"/>
      <c r="AX1106" s="40"/>
      <c r="AY1106" s="40"/>
      <c r="AZ1106" s="40"/>
      <c r="BA1106" s="28"/>
      <c r="BB1106" s="28"/>
      <c r="BC1106" s="40"/>
      <c r="BD1106" s="40"/>
      <c r="BE1106" s="40"/>
      <c r="BF1106" s="40"/>
      <c r="BG1106" s="40"/>
      <c r="BH1106" s="40"/>
      <c r="BI1106" s="40"/>
      <c r="BJ1106" s="40"/>
      <c r="BK1106" s="40"/>
      <c r="BL1106" s="40"/>
      <c r="BM1106" s="40"/>
      <c r="BN1106" s="40"/>
      <c r="BO1106" s="40"/>
      <c r="BP1106" s="40"/>
      <c r="BQ1106" s="40"/>
      <c r="BR1106" s="40"/>
      <c r="BS1106" s="40"/>
      <c r="BT1106" s="40"/>
      <c r="BU1106" s="40"/>
      <c r="BV1106" s="40"/>
      <c r="BW1106" s="40"/>
      <c r="BX1106" s="40"/>
      <c r="BY1106" s="40"/>
      <c r="BZ1106" s="40"/>
      <c r="CA1106" s="40"/>
      <c r="CB1106" s="40"/>
      <c r="CC1106" s="40"/>
      <c r="CD1106" s="40"/>
      <c r="CE1106" s="40"/>
      <c r="CF1106" s="40"/>
      <c r="CG1106" s="28"/>
      <c r="CH1106" s="28"/>
      <c r="CI1106" s="41"/>
      <c r="CJ1106" s="27"/>
      <c r="CK1106" s="27"/>
      <c r="CL1106" s="27"/>
      <c r="CM1106" s="27"/>
      <c r="CN1106" s="27"/>
      <c r="CO1106" s="27"/>
      <c r="CP1106" s="27"/>
      <c r="CQ1106" s="27"/>
      <c r="CR1106" s="27"/>
      <c r="CS1106" s="27"/>
      <c r="CT1106" s="27"/>
      <c r="CU1106" s="27"/>
      <c r="CV1106" s="27"/>
      <c r="CW1106" s="27"/>
      <c r="CX1106" s="27"/>
      <c r="CY1106" s="27"/>
      <c r="CZ1106" s="68"/>
      <c r="DA1106" s="42"/>
      <c r="DB1106" s="5"/>
      <c r="DC1106"/>
      <c r="DD1106"/>
      <c r="DE1106" s="86"/>
      <c r="DF1106"/>
      <c r="DG1106" s="25"/>
      <c r="DH1106" s="25"/>
      <c r="DI1106" s="35"/>
      <c r="DJ1106" s="25"/>
      <c r="DK1106" s="25"/>
      <c r="DL1106" s="25"/>
      <c r="DM1106" s="25"/>
      <c r="DN1106" s="25"/>
      <c r="DO1106" s="25"/>
      <c r="DP1106" s="25"/>
      <c r="DQ1106" s="25"/>
      <c r="DR1106" s="25"/>
      <c r="DS1106" s="25"/>
      <c r="DT1106" s="25"/>
      <c r="DU1106" s="25"/>
      <c r="DV1106" s="25"/>
      <c r="DW1106" s="36"/>
      <c r="DX1106" s="25"/>
      <c r="DY1106" s="25"/>
      <c r="EC1106" s="25"/>
      <c r="ED1106" s="36"/>
    </row>
    <row r="1107" spans="1:134" s="26" customFormat="1" x14ac:dyDescent="0.2">
      <c r="A1107" s="82"/>
      <c r="B1107" s="28"/>
      <c r="C1107" s="41"/>
      <c r="D1107" s="40"/>
      <c r="E1107" s="41"/>
      <c r="F1107" s="40"/>
      <c r="G1107" s="151"/>
      <c r="H1107" s="151"/>
      <c r="I1107" s="151"/>
      <c r="J1107" s="151"/>
      <c r="K1107" s="151"/>
      <c r="L1107" s="152"/>
      <c r="M1107" s="151"/>
      <c r="N1107" s="151"/>
      <c r="O1107" s="152"/>
      <c r="P1107" s="153"/>
      <c r="Q1107" s="159"/>
      <c r="R1107" s="151"/>
      <c r="S1107" s="151"/>
      <c r="T1107" s="28"/>
      <c r="U1107" s="137"/>
      <c r="V1107" s="40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40"/>
      <c r="AH1107" s="40"/>
      <c r="AI1107" s="40"/>
      <c r="AJ1107" s="40"/>
      <c r="AK1107" s="40"/>
      <c r="AL1107" s="40"/>
      <c r="AM1107" s="40"/>
      <c r="AN1107" s="40"/>
      <c r="AO1107" s="40"/>
      <c r="AP1107" s="40"/>
      <c r="AQ1107" s="40"/>
      <c r="AR1107" s="40"/>
      <c r="AS1107" s="40"/>
      <c r="AT1107" s="40"/>
      <c r="AU1107" s="40"/>
      <c r="AV1107" s="40"/>
      <c r="AW1107" s="40"/>
      <c r="AX1107" s="40"/>
      <c r="AY1107" s="40"/>
      <c r="AZ1107" s="40"/>
      <c r="BA1107" s="28"/>
      <c r="BB1107" s="28"/>
      <c r="BC1107" s="40"/>
      <c r="BD1107" s="40"/>
      <c r="BE1107" s="40"/>
      <c r="BF1107" s="40"/>
      <c r="BG1107" s="40"/>
      <c r="BH1107" s="40"/>
      <c r="BI1107" s="40"/>
      <c r="BJ1107" s="40"/>
      <c r="BK1107" s="40"/>
      <c r="BL1107" s="40"/>
      <c r="BM1107" s="40"/>
      <c r="BN1107" s="40"/>
      <c r="BO1107" s="40"/>
      <c r="BP1107" s="40"/>
      <c r="BQ1107" s="40"/>
      <c r="BR1107" s="40"/>
      <c r="BS1107" s="40"/>
      <c r="BT1107" s="40"/>
      <c r="BU1107" s="40"/>
      <c r="BV1107" s="40"/>
      <c r="BW1107" s="40"/>
      <c r="BX1107" s="40"/>
      <c r="BY1107" s="40"/>
      <c r="BZ1107" s="40"/>
      <c r="CA1107" s="40"/>
      <c r="CB1107" s="40"/>
      <c r="CC1107" s="40"/>
      <c r="CD1107" s="40"/>
      <c r="CE1107" s="40"/>
      <c r="CF1107" s="40"/>
      <c r="CG1107" s="28"/>
      <c r="CH1107" s="28"/>
      <c r="CI1107" s="41"/>
      <c r="CJ1107" s="27"/>
      <c r="CK1107" s="27"/>
      <c r="CL1107" s="27"/>
      <c r="CM1107" s="27"/>
      <c r="CN1107" s="27"/>
      <c r="CO1107" s="27"/>
      <c r="CP1107" s="27"/>
      <c r="CQ1107" s="27"/>
      <c r="CR1107" s="27"/>
      <c r="CS1107" s="27"/>
      <c r="CT1107" s="27"/>
      <c r="CU1107" s="27"/>
      <c r="CV1107" s="27"/>
      <c r="CW1107" s="27"/>
      <c r="CX1107" s="27"/>
      <c r="CY1107" s="27"/>
      <c r="CZ1107" s="68"/>
      <c r="DA1107" s="42"/>
      <c r="DB1107" s="5"/>
      <c r="DC1107"/>
      <c r="DD1107"/>
      <c r="DE1107" s="86"/>
      <c r="DF1107"/>
      <c r="DG1107" s="25"/>
      <c r="DH1107" s="25"/>
      <c r="DI1107" s="35"/>
      <c r="DJ1107" s="25"/>
      <c r="DK1107" s="25"/>
      <c r="DL1107" s="25"/>
      <c r="DM1107" s="25"/>
      <c r="DN1107" s="25"/>
      <c r="DO1107" s="25"/>
      <c r="DP1107" s="25"/>
      <c r="DQ1107" s="25"/>
      <c r="DR1107" s="25"/>
      <c r="DS1107" s="25"/>
      <c r="DT1107" s="25"/>
      <c r="DU1107" s="25"/>
      <c r="DV1107" s="25"/>
      <c r="DW1107" s="36"/>
      <c r="DX1107" s="25"/>
      <c r="DY1107" s="25"/>
      <c r="EC1107" s="25"/>
      <c r="ED1107" s="36"/>
    </row>
    <row r="1108" spans="1:134" s="26" customFormat="1" x14ac:dyDescent="0.2">
      <c r="A1108" s="82"/>
      <c r="B1108" s="28"/>
      <c r="C1108" s="41"/>
      <c r="D1108" s="40"/>
      <c r="E1108" s="41"/>
      <c r="F1108" s="40"/>
      <c r="G1108" s="151"/>
      <c r="H1108" s="151"/>
      <c r="I1108" s="151"/>
      <c r="J1108" s="151"/>
      <c r="K1108" s="151"/>
      <c r="L1108" s="152"/>
      <c r="M1108" s="151"/>
      <c r="N1108" s="151"/>
      <c r="O1108" s="152"/>
      <c r="P1108" s="153"/>
      <c r="Q1108" s="159"/>
      <c r="R1108" s="151"/>
      <c r="S1108" s="151"/>
      <c r="T1108" s="28"/>
      <c r="U1108" s="137"/>
      <c r="V1108" s="40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40"/>
      <c r="AH1108" s="40"/>
      <c r="AI1108" s="40"/>
      <c r="AJ1108" s="40"/>
      <c r="AK1108" s="40"/>
      <c r="AL1108" s="40"/>
      <c r="AM1108" s="40"/>
      <c r="AN1108" s="40"/>
      <c r="AO1108" s="40"/>
      <c r="AP1108" s="40"/>
      <c r="AQ1108" s="40"/>
      <c r="AR1108" s="40"/>
      <c r="AS1108" s="40"/>
      <c r="AT1108" s="40"/>
      <c r="AU1108" s="40"/>
      <c r="AV1108" s="40"/>
      <c r="AW1108" s="40"/>
      <c r="AX1108" s="40"/>
      <c r="AY1108" s="40"/>
      <c r="AZ1108" s="40"/>
      <c r="BA1108" s="28"/>
      <c r="BB1108" s="28"/>
      <c r="BC1108" s="40"/>
      <c r="BD1108" s="40"/>
      <c r="BE1108" s="40"/>
      <c r="BF1108" s="40"/>
      <c r="BG1108" s="40"/>
      <c r="BH1108" s="40"/>
      <c r="BI1108" s="40"/>
      <c r="BJ1108" s="40"/>
      <c r="BK1108" s="40"/>
      <c r="BL1108" s="40"/>
      <c r="BM1108" s="40"/>
      <c r="BN1108" s="40"/>
      <c r="BO1108" s="40"/>
      <c r="BP1108" s="40"/>
      <c r="BQ1108" s="40"/>
      <c r="BR1108" s="40"/>
      <c r="BS1108" s="40"/>
      <c r="BT1108" s="40"/>
      <c r="BU1108" s="40"/>
      <c r="BV1108" s="40"/>
      <c r="BW1108" s="40"/>
      <c r="BX1108" s="40"/>
      <c r="BY1108" s="40"/>
      <c r="BZ1108" s="40"/>
      <c r="CA1108" s="40"/>
      <c r="CB1108" s="40"/>
      <c r="CC1108" s="40"/>
      <c r="CD1108" s="40"/>
      <c r="CE1108" s="40"/>
      <c r="CF1108" s="40"/>
      <c r="CG1108" s="28"/>
      <c r="CH1108" s="28"/>
      <c r="CI1108" s="41"/>
      <c r="CJ1108" s="27"/>
      <c r="CK1108" s="27"/>
      <c r="CL1108" s="27"/>
      <c r="CM1108" s="27"/>
      <c r="CN1108" s="27"/>
      <c r="CO1108" s="27"/>
      <c r="CP1108" s="27"/>
      <c r="CQ1108" s="27"/>
      <c r="CR1108" s="27"/>
      <c r="CS1108" s="27"/>
      <c r="CT1108" s="27"/>
      <c r="CU1108" s="27"/>
      <c r="CV1108" s="27"/>
      <c r="CW1108" s="27"/>
      <c r="CX1108" s="27"/>
      <c r="CY1108" s="27"/>
      <c r="CZ1108" s="68"/>
      <c r="DA1108" s="42"/>
      <c r="DB1108" s="5"/>
      <c r="DC1108"/>
      <c r="DD1108"/>
      <c r="DE1108" s="86"/>
      <c r="DF1108"/>
      <c r="DG1108" s="25"/>
      <c r="DH1108" s="25"/>
      <c r="DI1108" s="35"/>
      <c r="DJ1108" s="25"/>
      <c r="DK1108" s="25"/>
      <c r="DL1108" s="25"/>
      <c r="DM1108" s="25"/>
      <c r="DN1108" s="25"/>
      <c r="DO1108" s="25"/>
      <c r="DP1108" s="25"/>
      <c r="DQ1108" s="25"/>
      <c r="DR1108" s="25"/>
      <c r="DS1108" s="25"/>
      <c r="DT1108" s="25"/>
      <c r="DU1108" s="25"/>
      <c r="DV1108" s="25"/>
      <c r="DW1108" s="36"/>
      <c r="DX1108" s="25"/>
      <c r="DY1108" s="25"/>
      <c r="EC1108" s="25"/>
      <c r="ED1108" s="36"/>
    </row>
    <row r="1109" spans="1:134" s="26" customFormat="1" x14ac:dyDescent="0.2">
      <c r="A1109" s="82"/>
      <c r="B1109" s="28"/>
      <c r="C1109" s="41"/>
      <c r="D1109" s="40"/>
      <c r="E1109" s="41"/>
      <c r="F1109" s="40"/>
      <c r="G1109" s="151"/>
      <c r="H1109" s="151"/>
      <c r="I1109" s="151"/>
      <c r="J1109" s="151"/>
      <c r="K1109" s="151"/>
      <c r="L1109" s="152"/>
      <c r="M1109" s="151"/>
      <c r="N1109" s="151"/>
      <c r="O1109" s="152"/>
      <c r="P1109" s="153"/>
      <c r="Q1109" s="159"/>
      <c r="R1109" s="151"/>
      <c r="S1109" s="151"/>
      <c r="T1109" s="28"/>
      <c r="U1109" s="137"/>
      <c r="V1109" s="40"/>
      <c r="W1109" s="40"/>
      <c r="X1109" s="40"/>
      <c r="Y1109" s="40"/>
      <c r="Z1109" s="40"/>
      <c r="AA1109" s="40"/>
      <c r="AB1109" s="40"/>
      <c r="AC1109" s="40"/>
      <c r="AD1109" s="40"/>
      <c r="AE1109" s="40"/>
      <c r="AF1109" s="40"/>
      <c r="AG1109" s="40"/>
      <c r="AH1109" s="40"/>
      <c r="AI1109" s="40"/>
      <c r="AJ1109" s="40"/>
      <c r="AK1109" s="40"/>
      <c r="AL1109" s="40"/>
      <c r="AM1109" s="40"/>
      <c r="AN1109" s="40"/>
      <c r="AO1109" s="40"/>
      <c r="AP1109" s="40"/>
      <c r="AQ1109" s="40"/>
      <c r="AR1109" s="40"/>
      <c r="AS1109" s="40"/>
      <c r="AT1109" s="40"/>
      <c r="AU1109" s="40"/>
      <c r="AV1109" s="40"/>
      <c r="AW1109" s="40"/>
      <c r="AX1109" s="40"/>
      <c r="AY1109" s="40"/>
      <c r="AZ1109" s="40"/>
      <c r="BA1109" s="28"/>
      <c r="BB1109" s="28"/>
      <c r="BC1109" s="40"/>
      <c r="BD1109" s="40"/>
      <c r="BE1109" s="40"/>
      <c r="BF1109" s="40"/>
      <c r="BG1109" s="40"/>
      <c r="BH1109" s="40"/>
      <c r="BI1109" s="40"/>
      <c r="BJ1109" s="40"/>
      <c r="BK1109" s="40"/>
      <c r="BL1109" s="40"/>
      <c r="BM1109" s="40"/>
      <c r="BN1109" s="40"/>
      <c r="BO1109" s="40"/>
      <c r="BP1109" s="40"/>
      <c r="BQ1109" s="40"/>
      <c r="BR1109" s="40"/>
      <c r="BS1109" s="40"/>
      <c r="BT1109" s="40"/>
      <c r="BU1109" s="40"/>
      <c r="BV1109" s="40"/>
      <c r="BW1109" s="40"/>
      <c r="BX1109" s="40"/>
      <c r="BY1109" s="40"/>
      <c r="BZ1109" s="40"/>
      <c r="CA1109" s="40"/>
      <c r="CB1109" s="40"/>
      <c r="CC1109" s="40"/>
      <c r="CD1109" s="40"/>
      <c r="CE1109" s="40"/>
      <c r="CF1109" s="40"/>
      <c r="CG1109" s="28"/>
      <c r="CH1109" s="28"/>
      <c r="CI1109" s="41"/>
      <c r="CJ1109" s="27"/>
      <c r="CK1109" s="27"/>
      <c r="CL1109" s="27"/>
      <c r="CM1109" s="27"/>
      <c r="CN1109" s="27"/>
      <c r="CO1109" s="27"/>
      <c r="CP1109" s="27"/>
      <c r="CQ1109" s="27"/>
      <c r="CR1109" s="27"/>
      <c r="CS1109" s="27"/>
      <c r="CT1109" s="27"/>
      <c r="CU1109" s="27"/>
      <c r="CV1109" s="27"/>
      <c r="CW1109" s="27"/>
      <c r="CX1109" s="27"/>
      <c r="CY1109" s="27"/>
      <c r="CZ1109" s="68"/>
      <c r="DA1109" s="42"/>
      <c r="DB1109" s="5"/>
      <c r="DC1109"/>
      <c r="DD1109"/>
      <c r="DE1109" s="86"/>
      <c r="DF1109"/>
      <c r="DG1109" s="25"/>
      <c r="DH1109" s="25"/>
      <c r="DI1109" s="35"/>
      <c r="DJ1109" s="25"/>
      <c r="DK1109" s="25"/>
      <c r="DL1109" s="25"/>
      <c r="DM1109" s="25"/>
      <c r="DN1109" s="25"/>
      <c r="DO1109" s="25"/>
      <c r="DP1109" s="25"/>
      <c r="DQ1109" s="25"/>
      <c r="DR1109" s="25"/>
      <c r="DS1109" s="25"/>
      <c r="DT1109" s="25"/>
      <c r="DU1109" s="25"/>
      <c r="DV1109" s="25"/>
      <c r="DW1109" s="36"/>
      <c r="DX1109" s="25"/>
      <c r="DY1109" s="25"/>
      <c r="EC1109" s="25"/>
      <c r="ED1109" s="36"/>
    </row>
    <row r="1110" spans="1:134" s="26" customFormat="1" x14ac:dyDescent="0.2">
      <c r="A1110" s="82"/>
      <c r="B1110" s="28"/>
      <c r="C1110" s="41"/>
      <c r="D1110" s="40"/>
      <c r="E1110" s="41"/>
      <c r="F1110" s="40"/>
      <c r="G1110" s="151"/>
      <c r="H1110" s="151"/>
      <c r="I1110" s="151"/>
      <c r="J1110" s="151"/>
      <c r="K1110" s="151"/>
      <c r="L1110" s="152"/>
      <c r="M1110" s="151"/>
      <c r="N1110" s="151"/>
      <c r="O1110" s="152"/>
      <c r="P1110" s="153"/>
      <c r="Q1110" s="159"/>
      <c r="R1110" s="151"/>
      <c r="S1110" s="151"/>
      <c r="T1110" s="28"/>
      <c r="U1110" s="137"/>
      <c r="V1110" s="40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40"/>
      <c r="AH1110" s="40"/>
      <c r="AI1110" s="40"/>
      <c r="AJ1110" s="40"/>
      <c r="AK1110" s="40"/>
      <c r="AL1110" s="40"/>
      <c r="AM1110" s="40"/>
      <c r="AN1110" s="40"/>
      <c r="AO1110" s="40"/>
      <c r="AP1110" s="40"/>
      <c r="AQ1110" s="40"/>
      <c r="AR1110" s="40"/>
      <c r="AS1110" s="40"/>
      <c r="AT1110" s="40"/>
      <c r="AU1110" s="40"/>
      <c r="AV1110" s="40"/>
      <c r="AW1110" s="40"/>
      <c r="AX1110" s="40"/>
      <c r="AY1110" s="40"/>
      <c r="AZ1110" s="40"/>
      <c r="BA1110" s="28"/>
      <c r="BB1110" s="28"/>
      <c r="BC1110" s="40"/>
      <c r="BD1110" s="40"/>
      <c r="BE1110" s="40"/>
      <c r="BF1110" s="40"/>
      <c r="BG1110" s="40"/>
      <c r="BH1110" s="40"/>
      <c r="BI1110" s="40"/>
      <c r="BJ1110" s="40"/>
      <c r="BK1110" s="40"/>
      <c r="BL1110" s="40"/>
      <c r="BM1110" s="40"/>
      <c r="BN1110" s="40"/>
      <c r="BO1110" s="40"/>
      <c r="BP1110" s="40"/>
      <c r="BQ1110" s="40"/>
      <c r="BR1110" s="40"/>
      <c r="BS1110" s="40"/>
      <c r="BT1110" s="40"/>
      <c r="BU1110" s="40"/>
      <c r="BV1110" s="40"/>
      <c r="BW1110" s="40"/>
      <c r="BX1110" s="40"/>
      <c r="BY1110" s="40"/>
      <c r="BZ1110" s="40"/>
      <c r="CA1110" s="40"/>
      <c r="CB1110" s="40"/>
      <c r="CC1110" s="40"/>
      <c r="CD1110" s="40"/>
      <c r="CE1110" s="40"/>
      <c r="CF1110" s="40"/>
      <c r="CG1110" s="28"/>
      <c r="CH1110" s="28"/>
      <c r="CI1110" s="41"/>
      <c r="CJ1110" s="27"/>
      <c r="CK1110" s="27"/>
      <c r="CL1110" s="27"/>
      <c r="CM1110" s="27"/>
      <c r="CN1110" s="27"/>
      <c r="CO1110" s="27"/>
      <c r="CP1110" s="27"/>
      <c r="CQ1110" s="27"/>
      <c r="CR1110" s="27"/>
      <c r="CS1110" s="27"/>
      <c r="CT1110" s="27"/>
      <c r="CU1110" s="27"/>
      <c r="CV1110" s="27"/>
      <c r="CW1110" s="27"/>
      <c r="CX1110" s="27"/>
      <c r="CY1110" s="27"/>
      <c r="CZ1110" s="68"/>
      <c r="DA1110" s="42"/>
      <c r="DB1110" s="5"/>
      <c r="DC1110"/>
      <c r="DD1110"/>
      <c r="DE1110" s="86"/>
      <c r="DF1110"/>
      <c r="DG1110" s="25"/>
      <c r="DH1110" s="25"/>
      <c r="DI1110" s="35"/>
      <c r="DJ1110" s="25"/>
      <c r="DK1110" s="25"/>
      <c r="DL1110" s="25"/>
      <c r="DM1110" s="25"/>
      <c r="DN1110" s="25"/>
      <c r="DO1110" s="25"/>
      <c r="DP1110" s="25"/>
      <c r="DQ1110" s="25"/>
      <c r="DR1110" s="25"/>
      <c r="DS1110" s="25"/>
      <c r="DT1110" s="25"/>
      <c r="DU1110" s="25"/>
      <c r="DV1110" s="25"/>
      <c r="DW1110" s="36"/>
      <c r="DX1110" s="25"/>
      <c r="DY1110" s="25"/>
      <c r="EC1110" s="25"/>
      <c r="ED1110" s="36"/>
    </row>
    <row r="1111" spans="1:134" s="26" customFormat="1" x14ac:dyDescent="0.2">
      <c r="A1111" s="82"/>
      <c r="B1111" s="28"/>
      <c r="C1111" s="41"/>
      <c r="D1111" s="40"/>
      <c r="E1111" s="41"/>
      <c r="F1111" s="40"/>
      <c r="G1111" s="151"/>
      <c r="H1111" s="151"/>
      <c r="I1111" s="151"/>
      <c r="J1111" s="151"/>
      <c r="K1111" s="151"/>
      <c r="L1111" s="152"/>
      <c r="M1111" s="151"/>
      <c r="N1111" s="151"/>
      <c r="O1111" s="152"/>
      <c r="P1111" s="153"/>
      <c r="Q1111" s="159"/>
      <c r="R1111" s="151"/>
      <c r="S1111" s="151"/>
      <c r="T1111" s="28"/>
      <c r="U1111" s="137"/>
      <c r="V1111" s="40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40"/>
      <c r="AH1111" s="40"/>
      <c r="AI1111" s="40"/>
      <c r="AJ1111" s="40"/>
      <c r="AK1111" s="40"/>
      <c r="AL1111" s="40"/>
      <c r="AM1111" s="40"/>
      <c r="AN1111" s="40"/>
      <c r="AO1111" s="40"/>
      <c r="AP1111" s="40"/>
      <c r="AQ1111" s="40"/>
      <c r="AR1111" s="40"/>
      <c r="AS1111" s="40"/>
      <c r="AT1111" s="40"/>
      <c r="AU1111" s="40"/>
      <c r="AV1111" s="40"/>
      <c r="AW1111" s="40"/>
      <c r="AX1111" s="40"/>
      <c r="AY1111" s="40"/>
      <c r="AZ1111" s="40"/>
      <c r="BA1111" s="28"/>
      <c r="BB1111" s="28"/>
      <c r="BC1111" s="40"/>
      <c r="BD1111" s="40"/>
      <c r="BE1111" s="40"/>
      <c r="BF1111" s="40"/>
      <c r="BG1111" s="40"/>
      <c r="BH1111" s="40"/>
      <c r="BI1111" s="40"/>
      <c r="BJ1111" s="40"/>
      <c r="BK1111" s="40"/>
      <c r="BL1111" s="40"/>
      <c r="BM1111" s="40"/>
      <c r="BN1111" s="40"/>
      <c r="BO1111" s="40"/>
      <c r="BP1111" s="40"/>
      <c r="BQ1111" s="40"/>
      <c r="BR1111" s="40"/>
      <c r="BS1111" s="40"/>
      <c r="BT1111" s="40"/>
      <c r="BU1111" s="40"/>
      <c r="BV1111" s="40"/>
      <c r="BW1111" s="40"/>
      <c r="BX1111" s="40"/>
      <c r="BY1111" s="40"/>
      <c r="BZ1111" s="40"/>
      <c r="CA1111" s="40"/>
      <c r="CB1111" s="40"/>
      <c r="CC1111" s="40"/>
      <c r="CD1111" s="40"/>
      <c r="CE1111" s="40"/>
      <c r="CF1111" s="40"/>
      <c r="CG1111" s="28"/>
      <c r="CH1111" s="28"/>
      <c r="CI1111" s="41"/>
      <c r="CJ1111" s="27"/>
      <c r="CK1111" s="27"/>
      <c r="CL1111" s="27"/>
      <c r="CM1111" s="27"/>
      <c r="CN1111" s="27"/>
      <c r="CO1111" s="27"/>
      <c r="CP1111" s="27"/>
      <c r="CQ1111" s="27"/>
      <c r="CR1111" s="27"/>
      <c r="CS1111" s="27"/>
      <c r="CT1111" s="27"/>
      <c r="CU1111" s="27"/>
      <c r="CV1111" s="27"/>
      <c r="CW1111" s="27"/>
      <c r="CX1111" s="27"/>
      <c r="CY1111" s="27"/>
      <c r="CZ1111" s="68"/>
      <c r="DA1111" s="42"/>
      <c r="DB1111" s="5"/>
      <c r="DC1111"/>
      <c r="DD1111"/>
      <c r="DE1111" s="86"/>
      <c r="DF1111"/>
      <c r="DG1111" s="25"/>
      <c r="DH1111" s="25"/>
      <c r="DI1111" s="35"/>
      <c r="DJ1111" s="25"/>
      <c r="DK1111" s="25"/>
      <c r="DL1111" s="25"/>
      <c r="DM1111" s="25"/>
      <c r="DN1111" s="25"/>
      <c r="DO1111" s="25"/>
      <c r="DP1111" s="25"/>
      <c r="DQ1111" s="25"/>
      <c r="DR1111" s="25"/>
      <c r="DS1111" s="25"/>
      <c r="DT1111" s="25"/>
      <c r="DU1111" s="25"/>
      <c r="DV1111" s="25"/>
      <c r="DW1111" s="36"/>
      <c r="DX1111" s="25"/>
      <c r="DY1111" s="25"/>
      <c r="EC1111" s="25"/>
      <c r="ED1111" s="36"/>
    </row>
    <row r="1112" spans="1:134" s="26" customFormat="1" x14ac:dyDescent="0.2">
      <c r="A1112" s="82"/>
      <c r="B1112" s="28"/>
      <c r="C1112" s="41"/>
      <c r="D1112" s="40"/>
      <c r="E1112" s="41"/>
      <c r="F1112" s="40"/>
      <c r="G1112" s="151"/>
      <c r="H1112" s="151"/>
      <c r="I1112" s="151"/>
      <c r="J1112" s="151"/>
      <c r="K1112" s="151"/>
      <c r="L1112" s="152"/>
      <c r="M1112" s="151"/>
      <c r="N1112" s="151"/>
      <c r="O1112" s="152"/>
      <c r="P1112" s="153"/>
      <c r="Q1112" s="159"/>
      <c r="R1112" s="151"/>
      <c r="S1112" s="151"/>
      <c r="T1112" s="28"/>
      <c r="U1112" s="137"/>
      <c r="V1112" s="40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40"/>
      <c r="AH1112" s="40"/>
      <c r="AI1112" s="40"/>
      <c r="AJ1112" s="40"/>
      <c r="AK1112" s="40"/>
      <c r="AL1112" s="40"/>
      <c r="AM1112" s="40"/>
      <c r="AN1112" s="40"/>
      <c r="AO1112" s="40"/>
      <c r="AP1112" s="40"/>
      <c r="AQ1112" s="40"/>
      <c r="AR1112" s="40"/>
      <c r="AS1112" s="40"/>
      <c r="AT1112" s="40"/>
      <c r="AU1112" s="40"/>
      <c r="AV1112" s="40"/>
      <c r="AW1112" s="40"/>
      <c r="AX1112" s="40"/>
      <c r="AY1112" s="40"/>
      <c r="AZ1112" s="40"/>
      <c r="BA1112" s="28"/>
      <c r="BB1112" s="28"/>
      <c r="BC1112" s="40"/>
      <c r="BD1112" s="40"/>
      <c r="BE1112" s="40"/>
      <c r="BF1112" s="40"/>
      <c r="BG1112" s="40"/>
      <c r="BH1112" s="40"/>
      <c r="BI1112" s="40"/>
      <c r="BJ1112" s="40"/>
      <c r="BK1112" s="40"/>
      <c r="BL1112" s="40"/>
      <c r="BM1112" s="40"/>
      <c r="BN1112" s="40"/>
      <c r="BO1112" s="40"/>
      <c r="BP1112" s="40"/>
      <c r="BQ1112" s="40"/>
      <c r="BR1112" s="40"/>
      <c r="BS1112" s="40"/>
      <c r="BT1112" s="40"/>
      <c r="BU1112" s="40"/>
      <c r="BV1112" s="40"/>
      <c r="BW1112" s="40"/>
      <c r="BX1112" s="40"/>
      <c r="BY1112" s="40"/>
      <c r="BZ1112" s="40"/>
      <c r="CA1112" s="40"/>
      <c r="CB1112" s="40"/>
      <c r="CC1112" s="40"/>
      <c r="CD1112" s="40"/>
      <c r="CE1112" s="40"/>
      <c r="CF1112" s="40"/>
      <c r="CG1112" s="28"/>
      <c r="CH1112" s="28"/>
      <c r="CI1112" s="41"/>
      <c r="CJ1112" s="27"/>
      <c r="CK1112" s="27"/>
      <c r="CL1112" s="27"/>
      <c r="CM1112" s="27"/>
      <c r="CN1112" s="27"/>
      <c r="CO1112" s="27"/>
      <c r="CP1112" s="27"/>
      <c r="CQ1112" s="27"/>
      <c r="CR1112" s="27"/>
      <c r="CS1112" s="27"/>
      <c r="CT1112" s="27"/>
      <c r="CU1112" s="27"/>
      <c r="CV1112" s="27"/>
      <c r="CW1112" s="27"/>
      <c r="CX1112" s="27"/>
      <c r="CY1112" s="27"/>
      <c r="CZ1112" s="68"/>
      <c r="DA1112" s="42"/>
      <c r="DB1112" s="5"/>
      <c r="DC1112"/>
      <c r="DD1112"/>
      <c r="DE1112" s="86"/>
      <c r="DF1112"/>
      <c r="DG1112" s="25"/>
      <c r="DH1112" s="25"/>
      <c r="DI1112" s="35"/>
      <c r="DJ1112" s="25"/>
      <c r="DK1112" s="25"/>
      <c r="DL1112" s="25"/>
      <c r="DM1112" s="25"/>
      <c r="DN1112" s="25"/>
      <c r="DO1112" s="25"/>
      <c r="DP1112" s="25"/>
      <c r="DQ1112" s="25"/>
      <c r="DR1112" s="25"/>
      <c r="DS1112" s="25"/>
      <c r="DT1112" s="25"/>
      <c r="DU1112" s="25"/>
      <c r="DV1112" s="25"/>
      <c r="DW1112" s="36"/>
      <c r="DX1112" s="25"/>
      <c r="DY1112" s="25"/>
      <c r="EC1112" s="25"/>
      <c r="ED1112" s="36"/>
    </row>
    <row r="1113" spans="1:134" s="26" customFormat="1" x14ac:dyDescent="0.2">
      <c r="A1113" s="82"/>
      <c r="B1113" s="28"/>
      <c r="C1113" s="41"/>
      <c r="D1113" s="40"/>
      <c r="E1113" s="41"/>
      <c r="F1113" s="40"/>
      <c r="G1113" s="151"/>
      <c r="H1113" s="151"/>
      <c r="I1113" s="151"/>
      <c r="J1113" s="151"/>
      <c r="K1113" s="151"/>
      <c r="L1113" s="152"/>
      <c r="M1113" s="151"/>
      <c r="N1113" s="151"/>
      <c r="O1113" s="152"/>
      <c r="P1113" s="153"/>
      <c r="Q1113" s="159"/>
      <c r="R1113" s="151"/>
      <c r="S1113" s="151"/>
      <c r="T1113" s="28"/>
      <c r="U1113" s="137"/>
      <c r="V1113" s="40"/>
      <c r="W1113" s="40"/>
      <c r="X1113" s="40"/>
      <c r="Y1113" s="40"/>
      <c r="Z1113" s="40"/>
      <c r="AA1113" s="40"/>
      <c r="AB1113" s="40"/>
      <c r="AC1113" s="40"/>
      <c r="AD1113" s="40"/>
      <c r="AE1113" s="40"/>
      <c r="AF1113" s="40"/>
      <c r="AG1113" s="40"/>
      <c r="AH1113" s="40"/>
      <c r="AI1113" s="40"/>
      <c r="AJ1113" s="40"/>
      <c r="AK1113" s="40"/>
      <c r="AL1113" s="40"/>
      <c r="AM1113" s="40"/>
      <c r="AN1113" s="40"/>
      <c r="AO1113" s="40"/>
      <c r="AP1113" s="40"/>
      <c r="AQ1113" s="40"/>
      <c r="AR1113" s="40"/>
      <c r="AS1113" s="40"/>
      <c r="AT1113" s="40"/>
      <c r="AU1113" s="40"/>
      <c r="AV1113" s="40"/>
      <c r="AW1113" s="40"/>
      <c r="AX1113" s="40"/>
      <c r="AY1113" s="40"/>
      <c r="AZ1113" s="40"/>
      <c r="BA1113" s="28"/>
      <c r="BB1113" s="28"/>
      <c r="BC1113" s="40"/>
      <c r="BD1113" s="40"/>
      <c r="BE1113" s="40"/>
      <c r="BF1113" s="40"/>
      <c r="BG1113" s="40"/>
      <c r="BH1113" s="40"/>
      <c r="BI1113" s="41"/>
      <c r="BJ1113" s="41"/>
      <c r="BK1113" s="41"/>
      <c r="BL1113" s="41"/>
      <c r="BM1113" s="41"/>
      <c r="BN1113" s="41"/>
      <c r="BO1113" s="41"/>
      <c r="BP1113" s="41"/>
      <c r="BQ1113" s="41"/>
      <c r="BR1113" s="40"/>
      <c r="BS1113" s="40"/>
      <c r="BT1113" s="40"/>
      <c r="BU1113" s="41"/>
      <c r="BV1113" s="41"/>
      <c r="BW1113" s="41"/>
      <c r="BX1113" s="41"/>
      <c r="BY1113" s="41"/>
      <c r="BZ1113" s="41"/>
      <c r="CA1113" s="41"/>
      <c r="CB1113" s="41"/>
      <c r="CC1113" s="41"/>
      <c r="CD1113" s="41"/>
      <c r="CE1113" s="41"/>
      <c r="CF1113" s="41"/>
      <c r="CG1113" s="28"/>
      <c r="CH1113" s="28"/>
      <c r="CI1113" s="41"/>
      <c r="CJ1113" s="27"/>
      <c r="CK1113" s="27"/>
      <c r="CL1113" s="27"/>
      <c r="CM1113" s="27"/>
      <c r="CN1113" s="27"/>
      <c r="CO1113" s="27"/>
      <c r="CP1113" s="27"/>
      <c r="CQ1113" s="27"/>
      <c r="CR1113" s="27"/>
      <c r="CS1113" s="27"/>
      <c r="CT1113" s="27"/>
      <c r="CU1113" s="27"/>
      <c r="CV1113" s="27"/>
      <c r="CW1113" s="27"/>
      <c r="CX1113" s="27"/>
      <c r="CY1113" s="27"/>
      <c r="CZ1113" s="68"/>
      <c r="DA1113" s="42"/>
      <c r="DB1113" s="5"/>
      <c r="DC1113"/>
      <c r="DD1113"/>
      <c r="DE1113" s="86"/>
      <c r="DF1113"/>
      <c r="DG1113" s="25"/>
      <c r="DH1113" s="25"/>
      <c r="DI1113" s="35"/>
      <c r="DJ1113" s="25"/>
      <c r="DK1113" s="25"/>
      <c r="DL1113" s="25"/>
      <c r="DM1113" s="25"/>
      <c r="DN1113" s="25"/>
      <c r="DO1113" s="25"/>
      <c r="DP1113" s="25"/>
      <c r="DQ1113" s="25"/>
      <c r="DR1113" s="25"/>
      <c r="DS1113" s="25"/>
      <c r="DT1113" s="25"/>
      <c r="DU1113" s="25"/>
      <c r="DV1113" s="25"/>
      <c r="DW1113" s="36"/>
      <c r="DX1113" s="25"/>
      <c r="DY1113" s="25"/>
      <c r="EC1113" s="25"/>
      <c r="ED1113" s="36"/>
    </row>
    <row r="1114" spans="1:134" s="26" customFormat="1" x14ac:dyDescent="0.2">
      <c r="A1114" s="82"/>
      <c r="B1114" s="28"/>
      <c r="C1114" s="41"/>
      <c r="D1114" s="40"/>
      <c r="E1114" s="41"/>
      <c r="F1114" s="40"/>
      <c r="G1114" s="151"/>
      <c r="H1114" s="151"/>
      <c r="I1114" s="151"/>
      <c r="J1114" s="151"/>
      <c r="K1114" s="151"/>
      <c r="L1114" s="152"/>
      <c r="M1114" s="151"/>
      <c r="N1114" s="151"/>
      <c r="O1114" s="152"/>
      <c r="P1114" s="153"/>
      <c r="Q1114" s="159"/>
      <c r="R1114" s="151"/>
      <c r="S1114" s="151"/>
      <c r="T1114" s="28"/>
      <c r="U1114" s="137"/>
      <c r="V1114" s="40"/>
      <c r="W1114" s="40"/>
      <c r="X1114" s="40"/>
      <c r="Y1114" s="40"/>
      <c r="Z1114" s="40"/>
      <c r="AA1114" s="40"/>
      <c r="AB1114" s="40"/>
      <c r="AC1114" s="40"/>
      <c r="AD1114" s="40"/>
      <c r="AE1114" s="40"/>
      <c r="AF1114" s="40"/>
      <c r="AG1114" s="40"/>
      <c r="AH1114" s="40"/>
      <c r="AI1114" s="40"/>
      <c r="AJ1114" s="40"/>
      <c r="AK1114" s="40"/>
      <c r="AL1114" s="40"/>
      <c r="AM1114" s="40"/>
      <c r="AN1114" s="40"/>
      <c r="AO1114" s="40"/>
      <c r="AP1114" s="40"/>
      <c r="AQ1114" s="40"/>
      <c r="AR1114" s="40"/>
      <c r="AS1114" s="40"/>
      <c r="AT1114" s="40"/>
      <c r="AU1114" s="40"/>
      <c r="AV1114" s="40"/>
      <c r="AW1114" s="40"/>
      <c r="AX1114" s="40"/>
      <c r="AY1114" s="40"/>
      <c r="AZ1114" s="40"/>
      <c r="BA1114" s="28"/>
      <c r="BB1114" s="28"/>
      <c r="BC1114" s="40"/>
      <c r="BD1114" s="40"/>
      <c r="BE1114" s="40"/>
      <c r="BF1114" s="40"/>
      <c r="BG1114" s="40"/>
      <c r="BH1114" s="40"/>
      <c r="BI1114" s="41"/>
      <c r="BJ1114" s="41"/>
      <c r="BK1114" s="41"/>
      <c r="BL1114" s="41"/>
      <c r="BM1114" s="41"/>
      <c r="BN1114" s="41"/>
      <c r="BO1114" s="41"/>
      <c r="BP1114" s="41"/>
      <c r="BQ1114" s="41"/>
      <c r="BR1114" s="40"/>
      <c r="BS1114" s="40"/>
      <c r="BT1114" s="40"/>
      <c r="BU1114" s="41"/>
      <c r="BV1114" s="41"/>
      <c r="BW1114" s="41"/>
      <c r="BX1114" s="41"/>
      <c r="BY1114" s="41"/>
      <c r="BZ1114" s="41"/>
      <c r="CA1114" s="41"/>
      <c r="CB1114" s="41"/>
      <c r="CC1114" s="41"/>
      <c r="CD1114" s="41"/>
      <c r="CE1114" s="41"/>
      <c r="CF1114" s="41"/>
      <c r="CG1114" s="28"/>
      <c r="CH1114" s="28"/>
      <c r="CI1114" s="41"/>
      <c r="CJ1114" s="27"/>
      <c r="CK1114" s="27"/>
      <c r="CL1114" s="27"/>
      <c r="CM1114" s="27"/>
      <c r="CN1114" s="27"/>
      <c r="CO1114" s="27"/>
      <c r="CP1114" s="27"/>
      <c r="CQ1114" s="27"/>
      <c r="CR1114" s="27"/>
      <c r="CS1114" s="27"/>
      <c r="CT1114" s="27"/>
      <c r="CU1114" s="27"/>
      <c r="CV1114" s="27"/>
      <c r="CW1114" s="27"/>
      <c r="CX1114" s="27"/>
      <c r="CY1114" s="27"/>
      <c r="CZ1114" s="68"/>
      <c r="DA1114" s="42"/>
      <c r="DB1114" s="5"/>
      <c r="DC1114"/>
      <c r="DD1114"/>
      <c r="DE1114" s="86"/>
      <c r="DF1114"/>
      <c r="DG1114" s="25"/>
      <c r="DH1114" s="25"/>
      <c r="DI1114" s="35"/>
      <c r="DJ1114" s="25"/>
      <c r="DK1114" s="25"/>
      <c r="DL1114" s="25"/>
      <c r="DM1114" s="25"/>
      <c r="DN1114" s="25"/>
      <c r="DO1114" s="25"/>
      <c r="DP1114" s="25"/>
      <c r="DQ1114" s="25"/>
      <c r="DR1114" s="25"/>
      <c r="DS1114" s="25"/>
      <c r="DT1114" s="25"/>
      <c r="DU1114" s="25"/>
      <c r="DV1114" s="25"/>
      <c r="DW1114" s="36"/>
      <c r="DX1114" s="25"/>
      <c r="DY1114" s="25"/>
      <c r="EC1114" s="25"/>
      <c r="ED1114" s="36"/>
    </row>
    <row r="1115" spans="1:134" s="26" customFormat="1" x14ac:dyDescent="0.2">
      <c r="A1115" s="82"/>
      <c r="B1115" s="28"/>
      <c r="C1115" s="41"/>
      <c r="D1115" s="40"/>
      <c r="E1115" s="41"/>
      <c r="F1115" s="40"/>
      <c r="G1115" s="151"/>
      <c r="H1115" s="151"/>
      <c r="I1115" s="151"/>
      <c r="J1115" s="151"/>
      <c r="K1115" s="151"/>
      <c r="L1115" s="152"/>
      <c r="M1115" s="151"/>
      <c r="N1115" s="151"/>
      <c r="O1115" s="152"/>
      <c r="P1115" s="153"/>
      <c r="Q1115" s="159"/>
      <c r="R1115" s="151"/>
      <c r="S1115" s="151"/>
      <c r="T1115" s="28"/>
      <c r="U1115" s="137"/>
      <c r="V1115" s="40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40"/>
      <c r="AH1115" s="40"/>
      <c r="AI1115" s="40"/>
      <c r="AJ1115" s="40"/>
      <c r="AK1115" s="40"/>
      <c r="AL1115" s="40"/>
      <c r="AM1115" s="40"/>
      <c r="AN1115" s="40"/>
      <c r="AO1115" s="40"/>
      <c r="AP1115" s="40"/>
      <c r="AQ1115" s="40"/>
      <c r="AR1115" s="40"/>
      <c r="AS1115" s="40"/>
      <c r="AT1115" s="40"/>
      <c r="AU1115" s="40"/>
      <c r="AV1115" s="40"/>
      <c r="AW1115" s="40"/>
      <c r="AX1115" s="40"/>
      <c r="AY1115" s="40"/>
      <c r="AZ1115" s="40"/>
      <c r="BA1115" s="28"/>
      <c r="BB1115" s="28"/>
      <c r="BC1115" s="40"/>
      <c r="BD1115" s="40"/>
      <c r="BE1115" s="40"/>
      <c r="BF1115" s="40"/>
      <c r="BG1115" s="40"/>
      <c r="BH1115" s="40"/>
      <c r="BI1115" s="41"/>
      <c r="BJ1115" s="41"/>
      <c r="BK1115" s="41"/>
      <c r="BL1115" s="41"/>
      <c r="BM1115" s="41"/>
      <c r="BN1115" s="41"/>
      <c r="BO1115" s="41"/>
      <c r="BP1115" s="41"/>
      <c r="BQ1115" s="41"/>
      <c r="BR1115" s="40"/>
      <c r="BS1115" s="40"/>
      <c r="BT1115" s="40"/>
      <c r="BU1115" s="41"/>
      <c r="BV1115" s="41"/>
      <c r="BW1115" s="41"/>
      <c r="BX1115" s="41"/>
      <c r="BY1115" s="41"/>
      <c r="BZ1115" s="41"/>
      <c r="CA1115" s="41"/>
      <c r="CB1115" s="41"/>
      <c r="CC1115" s="41"/>
      <c r="CD1115" s="41"/>
      <c r="CE1115" s="41"/>
      <c r="CF1115" s="41"/>
      <c r="CG1115" s="28"/>
      <c r="CH1115" s="28"/>
      <c r="CI1115" s="41"/>
      <c r="CJ1115" s="27"/>
      <c r="CK1115" s="27"/>
      <c r="CL1115" s="27"/>
      <c r="CM1115" s="27"/>
      <c r="CN1115" s="27"/>
      <c r="CO1115" s="27"/>
      <c r="CP1115" s="27"/>
      <c r="CQ1115" s="27"/>
      <c r="CR1115" s="27"/>
      <c r="CS1115" s="27"/>
      <c r="CT1115" s="27"/>
      <c r="CU1115" s="27"/>
      <c r="CV1115" s="27"/>
      <c r="CW1115" s="27"/>
      <c r="CX1115" s="27"/>
      <c r="CY1115" s="27"/>
      <c r="CZ1115" s="68"/>
      <c r="DA1115" s="42"/>
      <c r="DB1115" s="5"/>
      <c r="DC1115"/>
      <c r="DD1115"/>
      <c r="DE1115" s="86"/>
      <c r="DF1115"/>
      <c r="DG1115" s="25"/>
      <c r="DH1115" s="25"/>
      <c r="DI1115" s="35"/>
      <c r="DJ1115" s="25"/>
      <c r="DK1115" s="25"/>
      <c r="DL1115" s="25"/>
      <c r="DM1115" s="25"/>
      <c r="DN1115" s="25"/>
      <c r="DO1115" s="25"/>
      <c r="DP1115" s="25"/>
      <c r="DQ1115" s="25"/>
      <c r="DR1115" s="25"/>
      <c r="DS1115" s="25"/>
      <c r="DT1115" s="25"/>
      <c r="DU1115" s="25"/>
      <c r="DV1115" s="25"/>
      <c r="DW1115" s="36"/>
      <c r="DX1115" s="25"/>
      <c r="DY1115" s="25"/>
      <c r="EC1115" s="25"/>
      <c r="ED1115" s="36"/>
    </row>
    <row r="1116" spans="1:134" s="26" customFormat="1" x14ac:dyDescent="0.2">
      <c r="A1116" s="82"/>
      <c r="B1116" s="28"/>
      <c r="C1116" s="41"/>
      <c r="D1116" s="40"/>
      <c r="E1116" s="41"/>
      <c r="F1116" s="40"/>
      <c r="G1116" s="151"/>
      <c r="H1116" s="151"/>
      <c r="I1116" s="151"/>
      <c r="J1116" s="151"/>
      <c r="K1116" s="151"/>
      <c r="L1116" s="152"/>
      <c r="M1116" s="151"/>
      <c r="N1116" s="151"/>
      <c r="O1116" s="152"/>
      <c r="P1116" s="153"/>
      <c r="Q1116" s="159"/>
      <c r="R1116" s="151"/>
      <c r="S1116" s="151"/>
      <c r="T1116" s="28"/>
      <c r="U1116" s="137"/>
      <c r="V1116" s="40"/>
      <c r="W1116" s="40"/>
      <c r="X1116" s="40"/>
      <c r="Y1116" s="40"/>
      <c r="Z1116" s="40"/>
      <c r="AA1116" s="40"/>
      <c r="AB1116" s="40"/>
      <c r="AC1116" s="40"/>
      <c r="AD1116" s="40"/>
      <c r="AE1116" s="40"/>
      <c r="AF1116" s="40"/>
      <c r="AG1116" s="40"/>
      <c r="AH1116" s="40"/>
      <c r="AI1116" s="40"/>
      <c r="AJ1116" s="40"/>
      <c r="AK1116" s="40"/>
      <c r="AL1116" s="40"/>
      <c r="AM1116" s="40"/>
      <c r="AN1116" s="40"/>
      <c r="AO1116" s="40"/>
      <c r="AP1116" s="40"/>
      <c r="AQ1116" s="40"/>
      <c r="AR1116" s="40"/>
      <c r="AS1116" s="40"/>
      <c r="AT1116" s="40"/>
      <c r="AU1116" s="40"/>
      <c r="AV1116" s="40"/>
      <c r="AW1116" s="40"/>
      <c r="AX1116" s="40"/>
      <c r="AY1116" s="40"/>
      <c r="AZ1116" s="40"/>
      <c r="BA1116" s="28"/>
      <c r="BB1116" s="28"/>
      <c r="BC1116" s="40"/>
      <c r="BD1116" s="40"/>
      <c r="BE1116" s="40"/>
      <c r="BF1116" s="40"/>
      <c r="BG1116" s="40"/>
      <c r="BH1116" s="40"/>
      <c r="BI1116" s="41"/>
      <c r="BJ1116" s="41"/>
      <c r="BK1116" s="41"/>
      <c r="BL1116" s="41"/>
      <c r="BM1116" s="41"/>
      <c r="BN1116" s="41"/>
      <c r="BO1116" s="41"/>
      <c r="BP1116" s="41"/>
      <c r="BQ1116" s="41"/>
      <c r="BR1116" s="40"/>
      <c r="BS1116" s="40"/>
      <c r="BT1116" s="40"/>
      <c r="BU1116" s="41"/>
      <c r="BV1116" s="41"/>
      <c r="BW1116" s="41"/>
      <c r="BX1116" s="41"/>
      <c r="BY1116" s="41"/>
      <c r="BZ1116" s="41"/>
      <c r="CA1116" s="41"/>
      <c r="CB1116" s="41"/>
      <c r="CC1116" s="41"/>
      <c r="CD1116" s="41"/>
      <c r="CE1116" s="41"/>
      <c r="CF1116" s="41"/>
      <c r="CG1116" s="28"/>
      <c r="CH1116" s="28"/>
      <c r="CI1116" s="41"/>
      <c r="CJ1116" s="27"/>
      <c r="CK1116" s="27"/>
      <c r="CL1116" s="27"/>
      <c r="CM1116" s="27"/>
      <c r="CN1116" s="27"/>
      <c r="CO1116" s="27"/>
      <c r="CP1116" s="27"/>
      <c r="CQ1116" s="27"/>
      <c r="CR1116" s="27"/>
      <c r="CS1116" s="27"/>
      <c r="CT1116" s="27"/>
      <c r="CU1116" s="27"/>
      <c r="CV1116" s="27"/>
      <c r="CW1116" s="27"/>
      <c r="CX1116" s="27"/>
      <c r="CY1116" s="27"/>
      <c r="CZ1116" s="68"/>
      <c r="DA1116" s="42"/>
      <c r="DB1116" s="5"/>
      <c r="DC1116"/>
      <c r="DD1116"/>
      <c r="DE1116" s="86"/>
      <c r="DF1116"/>
      <c r="DG1116" s="25"/>
      <c r="DH1116" s="25"/>
      <c r="DI1116" s="35"/>
      <c r="DJ1116" s="25"/>
      <c r="DK1116" s="25"/>
      <c r="DL1116" s="25"/>
      <c r="DM1116" s="25"/>
      <c r="DN1116" s="25"/>
      <c r="DO1116" s="25"/>
      <c r="DP1116" s="25"/>
      <c r="DQ1116" s="25"/>
      <c r="DR1116" s="25"/>
      <c r="DS1116" s="25"/>
      <c r="DT1116" s="25"/>
      <c r="DU1116" s="25"/>
      <c r="DV1116" s="25"/>
      <c r="DW1116" s="36"/>
      <c r="DX1116" s="25"/>
      <c r="DY1116" s="25"/>
      <c r="EC1116" s="25"/>
      <c r="ED1116" s="36"/>
    </row>
    <row r="1117" spans="1:134" s="26" customFormat="1" x14ac:dyDescent="0.2">
      <c r="A1117" s="82"/>
      <c r="B1117" s="28"/>
      <c r="C1117" s="41"/>
      <c r="D1117" s="40"/>
      <c r="E1117" s="41"/>
      <c r="F1117" s="40"/>
      <c r="G1117" s="151"/>
      <c r="H1117" s="151"/>
      <c r="I1117" s="151"/>
      <c r="J1117" s="151"/>
      <c r="K1117" s="151"/>
      <c r="L1117" s="152"/>
      <c r="M1117" s="151"/>
      <c r="N1117" s="151"/>
      <c r="O1117" s="152"/>
      <c r="P1117" s="153"/>
      <c r="Q1117" s="159"/>
      <c r="R1117" s="151"/>
      <c r="S1117" s="151"/>
      <c r="T1117" s="28"/>
      <c r="U1117" s="137"/>
      <c r="V1117" s="40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40"/>
      <c r="AH1117" s="40"/>
      <c r="AI1117" s="40"/>
      <c r="AJ1117" s="40"/>
      <c r="AK1117" s="40"/>
      <c r="AL1117" s="40"/>
      <c r="AM1117" s="40"/>
      <c r="AN1117" s="40"/>
      <c r="AO1117" s="40"/>
      <c r="AP1117" s="40"/>
      <c r="AQ1117" s="40"/>
      <c r="AR1117" s="40"/>
      <c r="AS1117" s="40"/>
      <c r="AT1117" s="40"/>
      <c r="AU1117" s="40"/>
      <c r="AV1117" s="40"/>
      <c r="AW1117" s="40"/>
      <c r="AX1117" s="40"/>
      <c r="AY1117" s="40"/>
      <c r="AZ1117" s="40"/>
      <c r="BA1117" s="28"/>
      <c r="BB1117" s="28"/>
      <c r="BC1117" s="40"/>
      <c r="BD1117" s="40"/>
      <c r="BE1117" s="40"/>
      <c r="BF1117" s="40"/>
      <c r="BG1117" s="40"/>
      <c r="BH1117" s="40"/>
      <c r="BI1117" s="41"/>
      <c r="BJ1117" s="41"/>
      <c r="BK1117" s="41"/>
      <c r="BL1117" s="41"/>
      <c r="BM1117" s="41"/>
      <c r="BN1117" s="41"/>
      <c r="BO1117" s="41"/>
      <c r="BP1117" s="41"/>
      <c r="BQ1117" s="41"/>
      <c r="BR1117" s="40"/>
      <c r="BS1117" s="40"/>
      <c r="BT1117" s="40"/>
      <c r="BU1117" s="41"/>
      <c r="BV1117" s="41"/>
      <c r="BW1117" s="41"/>
      <c r="BX1117" s="41"/>
      <c r="BY1117" s="41"/>
      <c r="BZ1117" s="41"/>
      <c r="CA1117" s="41"/>
      <c r="CB1117" s="41"/>
      <c r="CC1117" s="41"/>
      <c r="CD1117" s="41"/>
      <c r="CE1117" s="41"/>
      <c r="CF1117" s="41"/>
      <c r="CG1117" s="28"/>
      <c r="CH1117" s="28"/>
      <c r="CI1117" s="41"/>
      <c r="CJ1117" s="27"/>
      <c r="CK1117" s="27"/>
      <c r="CL1117" s="27"/>
      <c r="CM1117" s="27"/>
      <c r="CN1117" s="27"/>
      <c r="CO1117" s="27"/>
      <c r="CP1117" s="27"/>
      <c r="CQ1117" s="27"/>
      <c r="CR1117" s="27"/>
      <c r="CS1117" s="27"/>
      <c r="CT1117" s="27"/>
      <c r="CU1117" s="27"/>
      <c r="CV1117" s="27"/>
      <c r="CW1117" s="27"/>
      <c r="CX1117" s="27"/>
      <c r="CY1117" s="27"/>
      <c r="CZ1117" s="68"/>
      <c r="DA1117" s="42"/>
      <c r="DB1117" s="5"/>
      <c r="DC1117"/>
      <c r="DD1117"/>
      <c r="DE1117" s="86"/>
      <c r="DF1117"/>
      <c r="DG1117" s="25"/>
      <c r="DH1117" s="25"/>
      <c r="DI1117" s="35"/>
      <c r="DJ1117" s="25"/>
      <c r="DK1117" s="25"/>
      <c r="DL1117" s="25"/>
      <c r="DM1117" s="25"/>
      <c r="DN1117" s="25"/>
      <c r="DO1117" s="25"/>
      <c r="DP1117" s="25"/>
      <c r="DQ1117" s="25"/>
      <c r="DR1117" s="25"/>
      <c r="DS1117" s="25"/>
      <c r="DT1117" s="25"/>
      <c r="DU1117" s="25"/>
      <c r="DV1117" s="25"/>
      <c r="DW1117" s="36"/>
      <c r="DX1117" s="25"/>
      <c r="DY1117" s="25"/>
      <c r="EC1117" s="25"/>
      <c r="ED1117" s="36"/>
    </row>
    <row r="1118" spans="1:134" s="26" customFormat="1" x14ac:dyDescent="0.2">
      <c r="A1118" s="82"/>
      <c r="B1118" s="28"/>
      <c r="C1118" s="41"/>
      <c r="D1118" s="40"/>
      <c r="E1118" s="41"/>
      <c r="F1118" s="40"/>
      <c r="G1118" s="151"/>
      <c r="H1118" s="151"/>
      <c r="I1118" s="151"/>
      <c r="J1118" s="151"/>
      <c r="K1118" s="151"/>
      <c r="L1118" s="152"/>
      <c r="M1118" s="151"/>
      <c r="N1118" s="151"/>
      <c r="O1118" s="152"/>
      <c r="P1118" s="153"/>
      <c r="Q1118" s="159"/>
      <c r="R1118" s="151"/>
      <c r="S1118" s="151"/>
      <c r="T1118" s="28"/>
      <c r="U1118" s="137"/>
      <c r="V1118" s="40"/>
      <c r="W1118" s="40"/>
      <c r="X1118" s="40"/>
      <c r="Y1118" s="40"/>
      <c r="Z1118" s="40"/>
      <c r="AA1118" s="40"/>
      <c r="AB1118" s="40"/>
      <c r="AC1118" s="40"/>
      <c r="AD1118" s="40"/>
      <c r="AE1118" s="40"/>
      <c r="AF1118" s="40"/>
      <c r="AG1118" s="40"/>
      <c r="AH1118" s="40"/>
      <c r="AI1118" s="40"/>
      <c r="AJ1118" s="40"/>
      <c r="AK1118" s="40"/>
      <c r="AL1118" s="40"/>
      <c r="AM1118" s="40"/>
      <c r="AN1118" s="40"/>
      <c r="AO1118" s="40"/>
      <c r="AP1118" s="40"/>
      <c r="AQ1118" s="40"/>
      <c r="AR1118" s="40"/>
      <c r="AS1118" s="40"/>
      <c r="AT1118" s="40"/>
      <c r="AU1118" s="40"/>
      <c r="AV1118" s="40"/>
      <c r="AW1118" s="40"/>
      <c r="AX1118" s="40"/>
      <c r="AY1118" s="40"/>
      <c r="AZ1118" s="40"/>
      <c r="BA1118" s="28"/>
      <c r="BB1118" s="28"/>
      <c r="BC1118" s="40"/>
      <c r="BD1118" s="40"/>
      <c r="BE1118" s="40"/>
      <c r="BF1118" s="40"/>
      <c r="BG1118" s="40"/>
      <c r="BH1118" s="40"/>
      <c r="BI1118" s="40"/>
      <c r="BJ1118" s="40"/>
      <c r="BK1118" s="40"/>
      <c r="BL1118" s="40"/>
      <c r="BM1118" s="40"/>
      <c r="BN1118" s="40"/>
      <c r="BO1118" s="40"/>
      <c r="BP1118" s="40"/>
      <c r="BQ1118" s="40"/>
      <c r="BR1118" s="40"/>
      <c r="BS1118" s="40"/>
      <c r="BT1118" s="40"/>
      <c r="BU1118" s="40"/>
      <c r="BV1118" s="40"/>
      <c r="BW1118" s="40"/>
      <c r="BX1118" s="40"/>
      <c r="BY1118" s="40"/>
      <c r="BZ1118" s="40"/>
      <c r="CA1118" s="40"/>
      <c r="CB1118" s="40"/>
      <c r="CC1118" s="40"/>
      <c r="CD1118" s="40"/>
      <c r="CE1118" s="40"/>
      <c r="CF1118" s="40"/>
      <c r="CG1118" s="28"/>
      <c r="CH1118" s="28"/>
      <c r="CI1118" s="41"/>
      <c r="CJ1118" s="27"/>
      <c r="CK1118" s="27"/>
      <c r="CL1118" s="27"/>
      <c r="CM1118" s="27"/>
      <c r="CN1118" s="27"/>
      <c r="CO1118" s="27"/>
      <c r="CP1118" s="27"/>
      <c r="CQ1118" s="27"/>
      <c r="CR1118" s="27"/>
      <c r="CS1118" s="27"/>
      <c r="CT1118" s="27"/>
      <c r="CU1118" s="27"/>
      <c r="CV1118" s="27"/>
      <c r="CW1118" s="27"/>
      <c r="CX1118" s="27"/>
      <c r="CY1118" s="27"/>
      <c r="CZ1118" s="68"/>
      <c r="DA1118" s="42"/>
      <c r="DB1118" s="42"/>
      <c r="DC1118" s="42"/>
      <c r="DD1118" s="42"/>
      <c r="DE1118" s="89"/>
      <c r="DF1118" s="42"/>
      <c r="DG1118" s="25"/>
      <c r="DH1118" s="25"/>
      <c r="DI1118" s="35"/>
      <c r="DJ1118" s="25"/>
      <c r="DK1118" s="25"/>
      <c r="DL1118" s="25"/>
      <c r="DM1118" s="25"/>
      <c r="DN1118" s="25"/>
      <c r="DO1118" s="25"/>
      <c r="DP1118" s="25"/>
      <c r="DQ1118" s="25"/>
      <c r="DR1118" s="25"/>
      <c r="DS1118" s="25"/>
      <c r="DT1118" s="25"/>
      <c r="DU1118" s="25"/>
      <c r="DV1118" s="25"/>
      <c r="DW1118" s="36"/>
      <c r="DX1118" s="25"/>
      <c r="DY1118" s="25"/>
      <c r="EC1118" s="25"/>
      <c r="ED1118" s="36"/>
    </row>
    <row r="1119" spans="1:134" s="26" customFormat="1" x14ac:dyDescent="0.2">
      <c r="A1119" s="82"/>
      <c r="B1119" s="28"/>
      <c r="C1119" s="41"/>
      <c r="D1119" s="40"/>
      <c r="E1119" s="41"/>
      <c r="F1119" s="40"/>
      <c r="G1119" s="151"/>
      <c r="H1119" s="151"/>
      <c r="I1119" s="151"/>
      <c r="J1119" s="151"/>
      <c r="K1119" s="151"/>
      <c r="L1119" s="152"/>
      <c r="M1119" s="151"/>
      <c r="N1119" s="151"/>
      <c r="O1119" s="152"/>
      <c r="P1119" s="153"/>
      <c r="Q1119" s="159"/>
      <c r="R1119" s="151"/>
      <c r="S1119" s="151"/>
      <c r="T1119" s="28"/>
      <c r="U1119" s="137"/>
      <c r="V1119" s="40"/>
      <c r="W1119" s="40"/>
      <c r="X1119" s="40"/>
      <c r="Y1119" s="40"/>
      <c r="Z1119" s="40"/>
      <c r="AA1119" s="40"/>
      <c r="AB1119" s="40"/>
      <c r="AC1119" s="40"/>
      <c r="AD1119" s="40"/>
      <c r="AE1119" s="40"/>
      <c r="AF1119" s="40"/>
      <c r="AG1119" s="40"/>
      <c r="AH1119" s="40"/>
      <c r="AI1119" s="40"/>
      <c r="AJ1119" s="40"/>
      <c r="AK1119" s="40"/>
      <c r="AL1119" s="40"/>
      <c r="AM1119" s="40"/>
      <c r="AN1119" s="40"/>
      <c r="AO1119" s="40"/>
      <c r="AP1119" s="40"/>
      <c r="AQ1119" s="40"/>
      <c r="AR1119" s="40"/>
      <c r="AS1119" s="40"/>
      <c r="AT1119" s="40"/>
      <c r="AU1119" s="40"/>
      <c r="AV1119" s="40"/>
      <c r="AW1119" s="40"/>
      <c r="AX1119" s="40"/>
      <c r="AY1119" s="40"/>
      <c r="AZ1119" s="40"/>
      <c r="BA1119" s="28"/>
      <c r="BB1119" s="28"/>
      <c r="BC1119" s="40"/>
      <c r="BD1119" s="40"/>
      <c r="BE1119" s="40"/>
      <c r="BF1119" s="40"/>
      <c r="BG1119" s="40"/>
      <c r="BH1119" s="40"/>
      <c r="BI1119" s="40"/>
      <c r="BJ1119" s="40"/>
      <c r="BK1119" s="40"/>
      <c r="BL1119" s="40"/>
      <c r="BM1119" s="40"/>
      <c r="BN1119" s="40"/>
      <c r="BO1119" s="40"/>
      <c r="BP1119" s="40"/>
      <c r="BQ1119" s="40"/>
      <c r="BR1119" s="40"/>
      <c r="BS1119" s="40"/>
      <c r="BT1119" s="40"/>
      <c r="BU1119" s="40"/>
      <c r="BV1119" s="40"/>
      <c r="BW1119" s="40"/>
      <c r="BX1119" s="40"/>
      <c r="BY1119" s="40"/>
      <c r="BZ1119" s="40"/>
      <c r="CA1119" s="40"/>
      <c r="CB1119" s="40"/>
      <c r="CC1119" s="40"/>
      <c r="CD1119" s="40"/>
      <c r="CE1119" s="40"/>
      <c r="CF1119" s="40"/>
      <c r="CG1119" s="28"/>
      <c r="CH1119" s="28"/>
      <c r="CI1119" s="41"/>
      <c r="CJ1119" s="27"/>
      <c r="CK1119" s="27"/>
      <c r="CL1119" s="27"/>
      <c r="CM1119" s="27"/>
      <c r="CN1119" s="27"/>
      <c r="CO1119" s="27"/>
      <c r="CP1119" s="27"/>
      <c r="CQ1119" s="27"/>
      <c r="CR1119" s="27"/>
      <c r="CS1119" s="27"/>
      <c r="CT1119" s="27"/>
      <c r="CU1119" s="27"/>
      <c r="CV1119" s="27"/>
      <c r="CW1119" s="27"/>
      <c r="CX1119" s="27"/>
      <c r="CY1119" s="27"/>
      <c r="CZ1119" s="68"/>
      <c r="DA1119" s="42"/>
      <c r="DB1119" s="42"/>
      <c r="DC1119" s="42"/>
      <c r="DD1119" s="42"/>
      <c r="DE1119" s="89"/>
      <c r="DF1119" s="42"/>
      <c r="DG1119" s="25"/>
      <c r="DH1119" s="25"/>
      <c r="DI1119" s="35"/>
      <c r="DJ1119" s="25"/>
      <c r="DK1119" s="25"/>
      <c r="DL1119" s="25"/>
      <c r="DM1119" s="25"/>
      <c r="DN1119" s="25"/>
      <c r="DO1119" s="25"/>
      <c r="DP1119" s="25"/>
      <c r="DQ1119" s="25"/>
      <c r="DR1119" s="25"/>
      <c r="DS1119" s="25"/>
      <c r="DT1119" s="25"/>
      <c r="DU1119" s="25"/>
      <c r="DV1119" s="25"/>
      <c r="DW1119" s="36"/>
      <c r="DX1119" s="25"/>
      <c r="DY1119" s="25"/>
      <c r="EC1119" s="25"/>
      <c r="ED1119" s="36"/>
    </row>
    <row r="1120" spans="1:134" s="26" customFormat="1" x14ac:dyDescent="0.2">
      <c r="A1120" s="82"/>
      <c r="B1120" s="28"/>
      <c r="C1120" s="41"/>
      <c r="D1120" s="40"/>
      <c r="E1120" s="41"/>
      <c r="F1120" s="40"/>
      <c r="G1120" s="151"/>
      <c r="H1120" s="151"/>
      <c r="I1120" s="151"/>
      <c r="J1120" s="151"/>
      <c r="K1120" s="151"/>
      <c r="L1120" s="152"/>
      <c r="M1120" s="151"/>
      <c r="N1120" s="151"/>
      <c r="O1120" s="152"/>
      <c r="P1120" s="153"/>
      <c r="Q1120" s="159"/>
      <c r="R1120" s="151"/>
      <c r="S1120" s="151"/>
      <c r="T1120" s="28"/>
      <c r="U1120" s="137"/>
      <c r="V1120" s="40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40"/>
      <c r="AH1120" s="40"/>
      <c r="AI1120" s="40"/>
      <c r="AJ1120" s="40"/>
      <c r="AK1120" s="40"/>
      <c r="AL1120" s="40"/>
      <c r="AM1120" s="40"/>
      <c r="AN1120" s="40"/>
      <c r="AO1120" s="40"/>
      <c r="AP1120" s="40"/>
      <c r="AQ1120" s="40"/>
      <c r="AR1120" s="40"/>
      <c r="AS1120" s="40"/>
      <c r="AT1120" s="40"/>
      <c r="AU1120" s="40"/>
      <c r="AV1120" s="40"/>
      <c r="AW1120" s="40"/>
      <c r="AX1120" s="40"/>
      <c r="AY1120" s="40"/>
      <c r="AZ1120" s="40"/>
      <c r="BA1120" s="28"/>
      <c r="BB1120" s="28"/>
      <c r="BC1120" s="40"/>
      <c r="BD1120" s="40"/>
      <c r="BE1120" s="40"/>
      <c r="BF1120" s="40"/>
      <c r="BG1120" s="40"/>
      <c r="BH1120" s="40"/>
      <c r="BI1120" s="40"/>
      <c r="BJ1120" s="40"/>
      <c r="BK1120" s="40"/>
      <c r="BL1120" s="40"/>
      <c r="BM1120" s="40"/>
      <c r="BN1120" s="40"/>
      <c r="BO1120" s="40"/>
      <c r="BP1120" s="40"/>
      <c r="BQ1120" s="40"/>
      <c r="BR1120" s="40"/>
      <c r="BS1120" s="40"/>
      <c r="BT1120" s="40"/>
      <c r="BU1120" s="40"/>
      <c r="BV1120" s="40"/>
      <c r="BW1120" s="40"/>
      <c r="BX1120" s="40"/>
      <c r="BY1120" s="40"/>
      <c r="BZ1120" s="40"/>
      <c r="CA1120" s="40"/>
      <c r="CB1120" s="40"/>
      <c r="CC1120" s="40"/>
      <c r="CD1120" s="40"/>
      <c r="CE1120" s="40"/>
      <c r="CF1120" s="40"/>
      <c r="CG1120" s="28"/>
      <c r="CH1120" s="28"/>
      <c r="CI1120" s="41"/>
      <c r="CJ1120" s="27"/>
      <c r="CK1120" s="27"/>
      <c r="CL1120" s="27"/>
      <c r="CM1120" s="27"/>
      <c r="CN1120" s="27"/>
      <c r="CO1120" s="27"/>
      <c r="CP1120" s="27"/>
      <c r="CQ1120" s="27"/>
      <c r="CR1120" s="27"/>
      <c r="CS1120" s="27"/>
      <c r="CT1120" s="27"/>
      <c r="CU1120" s="27"/>
      <c r="CV1120" s="27"/>
      <c r="CW1120" s="27"/>
      <c r="CX1120" s="27"/>
      <c r="CY1120" s="27"/>
      <c r="CZ1120" s="68"/>
      <c r="DA1120" s="42"/>
      <c r="DB1120" s="42"/>
      <c r="DC1120" s="42"/>
      <c r="DD1120" s="42"/>
      <c r="DE1120" s="89"/>
      <c r="DF1120" s="42"/>
      <c r="DG1120" s="25"/>
      <c r="DH1120" s="25"/>
      <c r="DI1120" s="35"/>
      <c r="DJ1120" s="25"/>
      <c r="DK1120" s="25"/>
      <c r="DL1120" s="25"/>
      <c r="DM1120" s="25"/>
      <c r="DN1120" s="25"/>
      <c r="DO1120" s="25"/>
      <c r="DP1120" s="25"/>
      <c r="DQ1120" s="25"/>
      <c r="DR1120" s="25"/>
      <c r="DS1120" s="25"/>
      <c r="DT1120" s="25"/>
      <c r="DU1120" s="25"/>
      <c r="DV1120" s="25"/>
      <c r="DW1120" s="36"/>
      <c r="DX1120" s="25"/>
      <c r="DY1120" s="25"/>
      <c r="EC1120" s="25"/>
      <c r="ED1120" s="36"/>
    </row>
    <row r="1121" spans="1:134" s="26" customFormat="1" x14ac:dyDescent="0.2">
      <c r="A1121" s="82"/>
      <c r="B1121" s="28"/>
      <c r="C1121" s="41"/>
      <c r="D1121" s="40"/>
      <c r="E1121" s="41"/>
      <c r="F1121" s="40"/>
      <c r="G1121" s="151"/>
      <c r="H1121" s="151"/>
      <c r="I1121" s="151"/>
      <c r="J1121" s="151"/>
      <c r="K1121" s="151"/>
      <c r="L1121" s="152"/>
      <c r="M1121" s="151"/>
      <c r="N1121" s="151"/>
      <c r="O1121" s="152"/>
      <c r="P1121" s="153"/>
      <c r="Q1121" s="159"/>
      <c r="R1121" s="151"/>
      <c r="S1121" s="151"/>
      <c r="T1121" s="28"/>
      <c r="U1121" s="137"/>
      <c r="V1121" s="40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40"/>
      <c r="AH1121" s="40"/>
      <c r="AI1121" s="40"/>
      <c r="AJ1121" s="40"/>
      <c r="AK1121" s="40"/>
      <c r="AL1121" s="40"/>
      <c r="AM1121" s="40"/>
      <c r="AN1121" s="40"/>
      <c r="AO1121" s="40"/>
      <c r="AP1121" s="40"/>
      <c r="AQ1121" s="40"/>
      <c r="AR1121" s="40"/>
      <c r="AS1121" s="40"/>
      <c r="AT1121" s="40"/>
      <c r="AU1121" s="40"/>
      <c r="AV1121" s="40"/>
      <c r="AW1121" s="40"/>
      <c r="AX1121" s="40"/>
      <c r="AY1121" s="40"/>
      <c r="AZ1121" s="40"/>
      <c r="BA1121" s="28"/>
      <c r="BB1121" s="28"/>
      <c r="BC1121" s="40"/>
      <c r="BD1121" s="40"/>
      <c r="BE1121" s="40"/>
      <c r="BF1121" s="40"/>
      <c r="BG1121" s="40"/>
      <c r="BH1121" s="40"/>
      <c r="BI1121" s="40"/>
      <c r="BJ1121" s="40"/>
      <c r="BK1121" s="40"/>
      <c r="BL1121" s="40"/>
      <c r="BM1121" s="40"/>
      <c r="BN1121" s="40"/>
      <c r="BO1121" s="40"/>
      <c r="BP1121" s="40"/>
      <c r="BQ1121" s="40"/>
      <c r="BR1121" s="40"/>
      <c r="BS1121" s="40"/>
      <c r="BT1121" s="40"/>
      <c r="BU1121" s="40"/>
      <c r="BV1121" s="40"/>
      <c r="BW1121" s="40"/>
      <c r="BX1121" s="40"/>
      <c r="BY1121" s="40"/>
      <c r="BZ1121" s="40"/>
      <c r="CA1121" s="40"/>
      <c r="CB1121" s="40"/>
      <c r="CC1121" s="40"/>
      <c r="CD1121" s="40"/>
      <c r="CE1121" s="40"/>
      <c r="CF1121" s="40"/>
      <c r="CG1121" s="28"/>
      <c r="CH1121" s="28"/>
      <c r="CI1121" s="41"/>
      <c r="CJ1121" s="27"/>
      <c r="CK1121" s="27"/>
      <c r="CL1121" s="27"/>
      <c r="CM1121" s="27"/>
      <c r="CN1121" s="27"/>
      <c r="CO1121" s="27"/>
      <c r="CP1121" s="27"/>
      <c r="CQ1121" s="27"/>
      <c r="CR1121" s="27"/>
      <c r="CS1121" s="27"/>
      <c r="CT1121" s="27"/>
      <c r="CU1121" s="27"/>
      <c r="CV1121" s="27"/>
      <c r="CW1121" s="27"/>
      <c r="CX1121" s="27"/>
      <c r="CY1121" s="27"/>
      <c r="CZ1121" s="68"/>
      <c r="DA1121" s="42"/>
      <c r="DB1121" s="42"/>
      <c r="DC1121" s="42"/>
      <c r="DD1121" s="42"/>
      <c r="DE1121" s="89"/>
      <c r="DF1121" s="42"/>
      <c r="DG1121" s="25"/>
      <c r="DH1121" s="25"/>
      <c r="DI1121" s="35"/>
      <c r="DJ1121" s="25"/>
      <c r="DK1121" s="25"/>
      <c r="DL1121" s="25"/>
      <c r="DM1121" s="25"/>
      <c r="DN1121" s="25"/>
      <c r="DO1121" s="25"/>
      <c r="DP1121" s="25"/>
      <c r="DQ1121" s="25"/>
      <c r="DR1121" s="25"/>
      <c r="DS1121" s="25"/>
      <c r="DT1121" s="25"/>
      <c r="DU1121" s="25"/>
      <c r="DV1121" s="25"/>
      <c r="DW1121" s="36"/>
      <c r="DX1121" s="25"/>
      <c r="DY1121" s="25"/>
      <c r="EC1121" s="25"/>
      <c r="ED1121" s="36"/>
    </row>
    <row r="1122" spans="1:134" s="26" customFormat="1" x14ac:dyDescent="0.2">
      <c r="A1122" s="82"/>
      <c r="B1122" s="28"/>
      <c r="C1122" s="41"/>
      <c r="D1122" s="40"/>
      <c r="E1122" s="41"/>
      <c r="F1122" s="40"/>
      <c r="G1122" s="151"/>
      <c r="H1122" s="151"/>
      <c r="I1122" s="151"/>
      <c r="J1122" s="151"/>
      <c r="K1122" s="151"/>
      <c r="L1122" s="152"/>
      <c r="M1122" s="151"/>
      <c r="N1122" s="151"/>
      <c r="O1122" s="152"/>
      <c r="P1122" s="153"/>
      <c r="Q1122" s="159"/>
      <c r="R1122" s="151"/>
      <c r="S1122" s="151"/>
      <c r="T1122" s="28"/>
      <c r="U1122" s="137"/>
      <c r="V1122" s="40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40"/>
      <c r="AH1122" s="40"/>
      <c r="AI1122" s="40"/>
      <c r="AJ1122" s="40"/>
      <c r="AK1122" s="40"/>
      <c r="AL1122" s="40"/>
      <c r="AM1122" s="40"/>
      <c r="AN1122" s="40"/>
      <c r="AO1122" s="40"/>
      <c r="AP1122" s="40"/>
      <c r="AQ1122" s="40"/>
      <c r="AR1122" s="40"/>
      <c r="AS1122" s="40"/>
      <c r="AT1122" s="40"/>
      <c r="AU1122" s="40"/>
      <c r="AV1122" s="40"/>
      <c r="AW1122" s="40"/>
      <c r="AX1122" s="40"/>
      <c r="AY1122" s="40"/>
      <c r="AZ1122" s="40"/>
      <c r="BA1122" s="28"/>
      <c r="BB1122" s="28"/>
      <c r="BC1122" s="40"/>
      <c r="BD1122" s="40"/>
      <c r="BE1122" s="40"/>
      <c r="BF1122" s="40"/>
      <c r="BG1122" s="40"/>
      <c r="BH1122" s="40"/>
      <c r="BI1122" s="40"/>
      <c r="BJ1122" s="40"/>
      <c r="BK1122" s="40"/>
      <c r="BL1122" s="40"/>
      <c r="BM1122" s="40"/>
      <c r="BN1122" s="40"/>
      <c r="BO1122" s="40"/>
      <c r="BP1122" s="40"/>
      <c r="BQ1122" s="40"/>
      <c r="BR1122" s="40"/>
      <c r="BS1122" s="40"/>
      <c r="BT1122" s="40"/>
      <c r="BU1122" s="40"/>
      <c r="BV1122" s="40"/>
      <c r="BW1122" s="40"/>
      <c r="BX1122" s="40"/>
      <c r="BY1122" s="40"/>
      <c r="BZ1122" s="40"/>
      <c r="CA1122" s="40"/>
      <c r="CB1122" s="40"/>
      <c r="CC1122" s="40"/>
      <c r="CD1122" s="40"/>
      <c r="CE1122" s="40"/>
      <c r="CF1122" s="40"/>
      <c r="CG1122" s="28"/>
      <c r="CH1122" s="28"/>
      <c r="CI1122" s="41"/>
      <c r="CJ1122" s="27"/>
      <c r="CK1122" s="27"/>
      <c r="CL1122" s="27"/>
      <c r="CM1122" s="27"/>
      <c r="CN1122" s="27"/>
      <c r="CO1122" s="27"/>
      <c r="CP1122" s="27"/>
      <c r="CQ1122" s="27"/>
      <c r="CR1122" s="27"/>
      <c r="CS1122" s="27"/>
      <c r="CT1122" s="27"/>
      <c r="CU1122" s="27"/>
      <c r="CV1122" s="27"/>
      <c r="CW1122" s="27"/>
      <c r="CX1122" s="27"/>
      <c r="CY1122" s="27"/>
      <c r="CZ1122" s="68"/>
      <c r="DA1122" s="42"/>
      <c r="DB1122" s="42"/>
      <c r="DC1122" s="42"/>
      <c r="DD1122" s="42"/>
      <c r="DE1122" s="89"/>
      <c r="DF1122" s="42"/>
      <c r="DG1122" s="25"/>
      <c r="DH1122" s="25"/>
      <c r="DI1122" s="35"/>
      <c r="DJ1122" s="25"/>
      <c r="DK1122" s="25"/>
      <c r="DL1122" s="25"/>
      <c r="DM1122" s="25"/>
      <c r="DN1122" s="25"/>
      <c r="DO1122" s="25"/>
      <c r="DP1122" s="25"/>
      <c r="DQ1122" s="25"/>
      <c r="DR1122" s="25"/>
      <c r="DS1122" s="25"/>
      <c r="DT1122" s="25"/>
      <c r="DU1122" s="25"/>
      <c r="DV1122" s="25"/>
      <c r="DW1122" s="36"/>
      <c r="DX1122" s="25"/>
      <c r="DY1122" s="25"/>
      <c r="EC1122" s="25"/>
      <c r="ED1122" s="36"/>
    </row>
    <row r="1123" spans="1:134" s="26" customFormat="1" x14ac:dyDescent="0.2">
      <c r="A1123" s="82"/>
      <c r="B1123" s="28"/>
      <c r="C1123" s="41"/>
      <c r="D1123" s="40"/>
      <c r="E1123" s="41"/>
      <c r="F1123" s="40"/>
      <c r="G1123" s="151"/>
      <c r="H1123" s="151"/>
      <c r="I1123" s="151"/>
      <c r="J1123" s="151"/>
      <c r="K1123" s="151"/>
      <c r="L1123" s="152"/>
      <c r="M1123" s="151"/>
      <c r="N1123" s="151"/>
      <c r="O1123" s="152"/>
      <c r="P1123" s="153"/>
      <c r="Q1123" s="159"/>
      <c r="R1123" s="151"/>
      <c r="S1123" s="151"/>
      <c r="T1123" s="28"/>
      <c r="U1123" s="137"/>
      <c r="V1123" s="40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40"/>
      <c r="AH1123" s="40"/>
      <c r="AI1123" s="40"/>
      <c r="AJ1123" s="40"/>
      <c r="AK1123" s="40"/>
      <c r="AL1123" s="40"/>
      <c r="AM1123" s="40"/>
      <c r="AN1123" s="40"/>
      <c r="AO1123" s="40"/>
      <c r="AP1123" s="40"/>
      <c r="AQ1123" s="40"/>
      <c r="AR1123" s="40"/>
      <c r="AS1123" s="40"/>
      <c r="AT1123" s="40"/>
      <c r="AU1123" s="40"/>
      <c r="AV1123" s="40"/>
      <c r="AW1123" s="40"/>
      <c r="AX1123" s="40"/>
      <c r="AY1123" s="40"/>
      <c r="AZ1123" s="40"/>
      <c r="BA1123" s="28"/>
      <c r="BB1123" s="28"/>
      <c r="BC1123" s="40"/>
      <c r="BD1123" s="40"/>
      <c r="BE1123" s="40"/>
      <c r="BF1123" s="40"/>
      <c r="BG1123" s="40"/>
      <c r="BH1123" s="40"/>
      <c r="BI1123" s="40"/>
      <c r="BJ1123" s="40"/>
      <c r="BK1123" s="40"/>
      <c r="BL1123" s="40"/>
      <c r="BM1123" s="40"/>
      <c r="BN1123" s="40"/>
      <c r="BO1123" s="40"/>
      <c r="BP1123" s="40"/>
      <c r="BQ1123" s="40"/>
      <c r="BR1123" s="40"/>
      <c r="BS1123" s="40"/>
      <c r="BT1123" s="40"/>
      <c r="BU1123" s="40"/>
      <c r="BV1123" s="40"/>
      <c r="BW1123" s="40"/>
      <c r="BX1123" s="40"/>
      <c r="BY1123" s="40"/>
      <c r="BZ1123" s="40"/>
      <c r="CA1123" s="40"/>
      <c r="CB1123" s="40"/>
      <c r="CC1123" s="40"/>
      <c r="CD1123" s="40"/>
      <c r="CE1123" s="40"/>
      <c r="CF1123" s="40"/>
      <c r="CG1123" s="28"/>
      <c r="CH1123" s="28"/>
      <c r="CI1123" s="41"/>
      <c r="CJ1123" s="27"/>
      <c r="CK1123" s="27"/>
      <c r="CL1123" s="27"/>
      <c r="CM1123" s="27"/>
      <c r="CN1123" s="27"/>
      <c r="CO1123" s="27"/>
      <c r="CP1123" s="27"/>
      <c r="CQ1123" s="27"/>
      <c r="CR1123" s="27"/>
      <c r="CS1123" s="27"/>
      <c r="CT1123" s="27"/>
      <c r="CU1123" s="27"/>
      <c r="CV1123" s="27"/>
      <c r="CW1123" s="27"/>
      <c r="CX1123" s="27"/>
      <c r="CY1123" s="27"/>
      <c r="CZ1123" s="68"/>
      <c r="DA1123" s="42"/>
      <c r="DB1123" s="42"/>
      <c r="DC1123" s="42"/>
      <c r="DD1123" s="42"/>
      <c r="DE1123" s="89"/>
      <c r="DF1123" s="42"/>
      <c r="DG1123" s="25"/>
      <c r="DH1123" s="25"/>
      <c r="DI1123" s="35"/>
      <c r="DJ1123" s="25"/>
      <c r="DK1123" s="25"/>
      <c r="DL1123" s="25"/>
      <c r="DM1123" s="25"/>
      <c r="DN1123" s="25"/>
      <c r="DO1123" s="25"/>
      <c r="DP1123" s="25"/>
      <c r="DQ1123" s="25"/>
      <c r="DR1123" s="25"/>
      <c r="DS1123" s="25"/>
      <c r="DT1123" s="25"/>
      <c r="DU1123" s="25"/>
      <c r="DV1123" s="25"/>
      <c r="DW1123" s="36"/>
      <c r="DX1123" s="25"/>
      <c r="DY1123" s="25"/>
      <c r="EC1123" s="25"/>
      <c r="ED1123" s="36"/>
    </row>
    <row r="1124" spans="1:134" s="26" customFormat="1" x14ac:dyDescent="0.2">
      <c r="A1124" s="82"/>
      <c r="B1124" s="28"/>
      <c r="C1124" s="41"/>
      <c r="D1124" s="40"/>
      <c r="E1124" s="41"/>
      <c r="F1124" s="40"/>
      <c r="G1124" s="151"/>
      <c r="H1124" s="151"/>
      <c r="I1124" s="151"/>
      <c r="J1124" s="151"/>
      <c r="K1124" s="151"/>
      <c r="L1124" s="152"/>
      <c r="M1124" s="151"/>
      <c r="N1124" s="151"/>
      <c r="O1124" s="152"/>
      <c r="P1124" s="153"/>
      <c r="Q1124" s="159"/>
      <c r="R1124" s="151"/>
      <c r="S1124" s="151"/>
      <c r="T1124" s="28"/>
      <c r="U1124" s="137"/>
      <c r="V1124" s="40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40"/>
      <c r="AH1124" s="40"/>
      <c r="AI1124" s="40"/>
      <c r="AJ1124" s="40"/>
      <c r="AK1124" s="40"/>
      <c r="AL1124" s="40"/>
      <c r="AM1124" s="40"/>
      <c r="AN1124" s="40"/>
      <c r="AO1124" s="40"/>
      <c r="AP1124" s="40"/>
      <c r="AQ1124" s="40"/>
      <c r="AR1124" s="40"/>
      <c r="AS1124" s="40"/>
      <c r="AT1124" s="40"/>
      <c r="AU1124" s="40"/>
      <c r="AV1124" s="40"/>
      <c r="AW1124" s="40"/>
      <c r="AX1124" s="40"/>
      <c r="AY1124" s="40"/>
      <c r="AZ1124" s="40"/>
      <c r="BA1124" s="28"/>
      <c r="BB1124" s="28"/>
      <c r="BC1124" s="40"/>
      <c r="BD1124" s="40"/>
      <c r="BE1124" s="40"/>
      <c r="BF1124" s="40"/>
      <c r="BG1124" s="40"/>
      <c r="BH1124" s="40"/>
      <c r="BI1124" s="40"/>
      <c r="BJ1124" s="40"/>
      <c r="BK1124" s="40"/>
      <c r="BL1124" s="40"/>
      <c r="BM1124" s="40"/>
      <c r="BN1124" s="40"/>
      <c r="BO1124" s="40"/>
      <c r="BP1124" s="40"/>
      <c r="BQ1124" s="40"/>
      <c r="BR1124" s="40"/>
      <c r="BS1124" s="40"/>
      <c r="BT1124" s="40"/>
      <c r="BU1124" s="40"/>
      <c r="BV1124" s="40"/>
      <c r="BW1124" s="40"/>
      <c r="BX1124" s="40"/>
      <c r="BY1124" s="40"/>
      <c r="BZ1124" s="40"/>
      <c r="CA1124" s="40"/>
      <c r="CB1124" s="40"/>
      <c r="CC1124" s="40"/>
      <c r="CD1124" s="40"/>
      <c r="CE1124" s="40"/>
      <c r="CF1124" s="40"/>
      <c r="CG1124" s="28"/>
      <c r="CH1124" s="28"/>
      <c r="CI1124" s="41"/>
      <c r="CJ1124" s="27"/>
      <c r="CK1124" s="27"/>
      <c r="CL1124" s="27"/>
      <c r="CM1124" s="27"/>
      <c r="CN1124" s="27"/>
      <c r="CO1124" s="27"/>
      <c r="CP1124" s="27"/>
      <c r="CQ1124" s="27"/>
      <c r="CR1124" s="27"/>
      <c r="CS1124" s="27"/>
      <c r="CT1124" s="27"/>
      <c r="CU1124" s="27"/>
      <c r="CV1124" s="27"/>
      <c r="CW1124" s="27"/>
      <c r="CX1124" s="27"/>
      <c r="CY1124" s="27"/>
      <c r="CZ1124" s="68"/>
      <c r="DA1124" s="42"/>
      <c r="DB1124" s="42"/>
      <c r="DC1124" s="42"/>
      <c r="DD1124" s="42"/>
      <c r="DE1124" s="89"/>
      <c r="DF1124" s="42"/>
      <c r="DG1124" s="25"/>
      <c r="DH1124" s="25"/>
      <c r="DI1124" s="35"/>
      <c r="DJ1124" s="25"/>
      <c r="DK1124" s="25"/>
      <c r="DL1124" s="25"/>
      <c r="DM1124" s="25"/>
      <c r="DN1124" s="25"/>
      <c r="DO1124" s="25"/>
      <c r="DP1124" s="25"/>
      <c r="DQ1124" s="25"/>
      <c r="DR1124" s="25"/>
      <c r="DS1124" s="25"/>
      <c r="DT1124" s="25"/>
      <c r="DU1124" s="25"/>
      <c r="DV1124" s="25"/>
      <c r="DW1124" s="36"/>
      <c r="DX1124" s="25"/>
      <c r="DY1124" s="25"/>
      <c r="EC1124" s="25"/>
      <c r="ED1124" s="36"/>
    </row>
    <row r="1125" spans="1:134" s="26" customFormat="1" x14ac:dyDescent="0.2">
      <c r="A1125" s="82"/>
      <c r="B1125" s="28"/>
      <c r="C1125" s="41"/>
      <c r="D1125" s="40"/>
      <c r="E1125" s="41"/>
      <c r="F1125" s="40"/>
      <c r="G1125" s="151"/>
      <c r="H1125" s="151"/>
      <c r="I1125" s="151"/>
      <c r="J1125" s="151"/>
      <c r="K1125" s="151"/>
      <c r="L1125" s="152"/>
      <c r="M1125" s="151"/>
      <c r="N1125" s="151"/>
      <c r="O1125" s="152"/>
      <c r="P1125" s="153"/>
      <c r="Q1125" s="159"/>
      <c r="R1125" s="151"/>
      <c r="S1125" s="151"/>
      <c r="T1125" s="28"/>
      <c r="U1125" s="137"/>
      <c r="V1125" s="40"/>
      <c r="W1125" s="40"/>
      <c r="X1125" s="40"/>
      <c r="Y1125" s="40"/>
      <c r="Z1125" s="40"/>
      <c r="AA1125" s="40"/>
      <c r="AB1125" s="40"/>
      <c r="AC1125" s="40"/>
      <c r="AD1125" s="40"/>
      <c r="AE1125" s="40"/>
      <c r="AF1125" s="40"/>
      <c r="AG1125" s="40"/>
      <c r="AH1125" s="40"/>
      <c r="AI1125" s="40"/>
      <c r="AJ1125" s="40"/>
      <c r="AK1125" s="40"/>
      <c r="AL1125" s="40"/>
      <c r="AM1125" s="40"/>
      <c r="AN1125" s="40"/>
      <c r="AO1125" s="40"/>
      <c r="AP1125" s="40"/>
      <c r="AQ1125" s="40"/>
      <c r="AR1125" s="40"/>
      <c r="AS1125" s="40"/>
      <c r="AT1125" s="40"/>
      <c r="AU1125" s="40"/>
      <c r="AV1125" s="40"/>
      <c r="AW1125" s="40"/>
      <c r="AX1125" s="40"/>
      <c r="AY1125" s="40"/>
      <c r="AZ1125" s="40"/>
      <c r="BA1125" s="28"/>
      <c r="BB1125" s="28"/>
      <c r="BC1125" s="40"/>
      <c r="BD1125" s="40"/>
      <c r="BE1125" s="40"/>
      <c r="BF1125" s="40"/>
      <c r="BG1125" s="40"/>
      <c r="BH1125" s="40"/>
      <c r="BI1125" s="40"/>
      <c r="BJ1125" s="40"/>
      <c r="BK1125" s="40"/>
      <c r="BL1125" s="40"/>
      <c r="BM1125" s="40"/>
      <c r="BN1125" s="40"/>
      <c r="BO1125" s="40"/>
      <c r="BP1125" s="40"/>
      <c r="BQ1125" s="40"/>
      <c r="BR1125" s="40"/>
      <c r="BS1125" s="40"/>
      <c r="BT1125" s="40"/>
      <c r="BU1125" s="40"/>
      <c r="BV1125" s="40"/>
      <c r="BW1125" s="40"/>
      <c r="BX1125" s="40"/>
      <c r="BY1125" s="40"/>
      <c r="BZ1125" s="40"/>
      <c r="CA1125" s="40"/>
      <c r="CB1125" s="40"/>
      <c r="CC1125" s="40"/>
      <c r="CD1125" s="40"/>
      <c r="CE1125" s="40"/>
      <c r="CF1125" s="40"/>
      <c r="CG1125" s="28"/>
      <c r="CH1125" s="28"/>
      <c r="CI1125" s="41"/>
      <c r="CJ1125" s="27"/>
      <c r="CK1125" s="27"/>
      <c r="CL1125" s="27"/>
      <c r="CM1125" s="27"/>
      <c r="CN1125" s="27"/>
      <c r="CO1125" s="27"/>
      <c r="CP1125" s="27"/>
      <c r="CQ1125" s="27"/>
      <c r="CR1125" s="27"/>
      <c r="CS1125" s="27"/>
      <c r="CT1125" s="27"/>
      <c r="CU1125" s="27"/>
      <c r="CV1125" s="27"/>
      <c r="CW1125" s="27"/>
      <c r="CX1125" s="27"/>
      <c r="CY1125" s="27"/>
      <c r="CZ1125" s="68"/>
      <c r="DA1125" s="42"/>
      <c r="DB1125" s="42"/>
      <c r="DC1125" s="42"/>
      <c r="DD1125" s="42"/>
      <c r="DE1125" s="89"/>
      <c r="DF1125" s="42"/>
      <c r="DG1125" s="25"/>
      <c r="DH1125" s="25"/>
      <c r="DI1125" s="35"/>
      <c r="DJ1125" s="25"/>
      <c r="DK1125" s="25"/>
      <c r="DL1125" s="25"/>
      <c r="DM1125" s="25"/>
      <c r="DN1125" s="25"/>
      <c r="DO1125" s="25"/>
      <c r="DP1125" s="25"/>
      <c r="DQ1125" s="25"/>
      <c r="DR1125" s="25"/>
      <c r="DS1125" s="25"/>
      <c r="DT1125" s="25"/>
      <c r="DU1125" s="25"/>
      <c r="DV1125" s="25"/>
      <c r="DW1125" s="36"/>
      <c r="DX1125" s="25"/>
      <c r="DY1125" s="25"/>
      <c r="EC1125" s="25"/>
      <c r="ED1125" s="36"/>
    </row>
    <row r="1126" spans="1:134" s="26" customFormat="1" x14ac:dyDescent="0.2">
      <c r="A1126" s="82"/>
      <c r="B1126" s="28"/>
      <c r="C1126" s="41"/>
      <c r="D1126" s="40"/>
      <c r="E1126" s="41"/>
      <c r="F1126" s="40"/>
      <c r="G1126" s="151"/>
      <c r="H1126" s="151"/>
      <c r="I1126" s="151"/>
      <c r="J1126" s="151"/>
      <c r="K1126" s="151"/>
      <c r="L1126" s="152"/>
      <c r="M1126" s="151"/>
      <c r="N1126" s="151"/>
      <c r="O1126" s="152"/>
      <c r="P1126" s="153"/>
      <c r="Q1126" s="159"/>
      <c r="R1126" s="151"/>
      <c r="S1126" s="151"/>
      <c r="T1126" s="28"/>
      <c r="U1126" s="137"/>
      <c r="V1126" s="40"/>
      <c r="W1126" s="40"/>
      <c r="X1126" s="40"/>
      <c r="Y1126" s="40"/>
      <c r="Z1126" s="40"/>
      <c r="AA1126" s="40"/>
      <c r="AB1126" s="40"/>
      <c r="AC1126" s="40"/>
      <c r="AD1126" s="40"/>
      <c r="AE1126" s="40"/>
      <c r="AF1126" s="40"/>
      <c r="AG1126" s="40"/>
      <c r="AH1126" s="40"/>
      <c r="AI1126" s="40"/>
      <c r="AJ1126" s="40"/>
      <c r="AK1126" s="40"/>
      <c r="AL1126" s="40"/>
      <c r="AM1126" s="40"/>
      <c r="AN1126" s="40"/>
      <c r="AO1126" s="40"/>
      <c r="AP1126" s="40"/>
      <c r="AQ1126" s="40"/>
      <c r="AR1126" s="40"/>
      <c r="AS1126" s="40"/>
      <c r="AT1126" s="40"/>
      <c r="AU1126" s="40"/>
      <c r="AV1126" s="40"/>
      <c r="AW1126" s="40"/>
      <c r="AX1126" s="40"/>
      <c r="AY1126" s="40"/>
      <c r="AZ1126" s="40"/>
      <c r="BA1126" s="28"/>
      <c r="BB1126" s="28"/>
      <c r="BC1126" s="40"/>
      <c r="BD1126" s="40"/>
      <c r="BE1126" s="40"/>
      <c r="BF1126" s="40"/>
      <c r="BG1126" s="40"/>
      <c r="BH1126" s="40"/>
      <c r="BI1126" s="40"/>
      <c r="BJ1126" s="40"/>
      <c r="BK1126" s="40"/>
      <c r="BL1126" s="40"/>
      <c r="BM1126" s="40"/>
      <c r="BN1126" s="40"/>
      <c r="BO1126" s="40"/>
      <c r="BP1126" s="40"/>
      <c r="BQ1126" s="40"/>
      <c r="BR1126" s="40"/>
      <c r="BS1126" s="40"/>
      <c r="BT1126" s="40"/>
      <c r="BU1126" s="40"/>
      <c r="BV1126" s="40"/>
      <c r="BW1126" s="40"/>
      <c r="BX1126" s="40"/>
      <c r="BY1126" s="40"/>
      <c r="BZ1126" s="40"/>
      <c r="CA1126" s="40"/>
      <c r="CB1126" s="40"/>
      <c r="CC1126" s="40"/>
      <c r="CD1126" s="40"/>
      <c r="CE1126" s="40"/>
      <c r="CF1126" s="40"/>
      <c r="CG1126" s="28"/>
      <c r="CH1126" s="28"/>
      <c r="CI1126" s="41"/>
      <c r="CJ1126" s="27"/>
      <c r="CK1126" s="27"/>
      <c r="CL1126" s="27"/>
      <c r="CM1126" s="27"/>
      <c r="CN1126" s="27"/>
      <c r="CO1126" s="27"/>
      <c r="CP1126" s="27"/>
      <c r="CQ1126" s="27"/>
      <c r="CR1126" s="27"/>
      <c r="CS1126" s="27"/>
      <c r="CT1126" s="27"/>
      <c r="CU1126" s="27"/>
      <c r="CV1126" s="27"/>
      <c r="CW1126" s="27"/>
      <c r="CX1126" s="27"/>
      <c r="CY1126" s="27"/>
      <c r="CZ1126" s="68"/>
      <c r="DA1126" s="42"/>
      <c r="DB1126" s="42"/>
      <c r="DC1126" s="42"/>
      <c r="DD1126" s="42"/>
      <c r="DE1126" s="89"/>
      <c r="DF1126" s="42"/>
      <c r="DG1126" s="25"/>
      <c r="DH1126" s="25"/>
      <c r="DI1126" s="35"/>
      <c r="DJ1126" s="25"/>
      <c r="DK1126" s="25"/>
      <c r="DL1126" s="25"/>
      <c r="DM1126" s="25"/>
      <c r="DN1126" s="25"/>
      <c r="DO1126" s="25"/>
      <c r="DP1126" s="25"/>
      <c r="DQ1126" s="25"/>
      <c r="DR1126" s="25"/>
      <c r="DS1126" s="25"/>
      <c r="DT1126" s="25"/>
      <c r="DU1126" s="25"/>
      <c r="DV1126" s="25"/>
      <c r="DW1126" s="36"/>
      <c r="DX1126" s="25"/>
      <c r="DY1126" s="25"/>
      <c r="EC1126" s="25"/>
      <c r="ED1126" s="36"/>
    </row>
    <row r="1127" spans="1:134" s="26" customFormat="1" x14ac:dyDescent="0.2">
      <c r="A1127" s="82"/>
      <c r="B1127" s="28"/>
      <c r="C1127" s="41"/>
      <c r="D1127" s="40"/>
      <c r="E1127" s="41"/>
      <c r="F1127" s="40"/>
      <c r="G1127" s="151"/>
      <c r="H1127" s="151"/>
      <c r="I1127" s="151"/>
      <c r="J1127" s="151"/>
      <c r="K1127" s="151"/>
      <c r="L1127" s="152"/>
      <c r="M1127" s="151"/>
      <c r="N1127" s="151"/>
      <c r="O1127" s="152"/>
      <c r="P1127" s="153"/>
      <c r="Q1127" s="159"/>
      <c r="R1127" s="151"/>
      <c r="S1127" s="151"/>
      <c r="T1127" s="28"/>
      <c r="U1127" s="137"/>
      <c r="V1127" s="40"/>
      <c r="W1127" s="40"/>
      <c r="X1127" s="40"/>
      <c r="Y1127" s="40"/>
      <c r="Z1127" s="40"/>
      <c r="AA1127" s="40"/>
      <c r="AB1127" s="40"/>
      <c r="AC1127" s="40"/>
      <c r="AD1127" s="40"/>
      <c r="AE1127" s="40"/>
      <c r="AF1127" s="40"/>
      <c r="AG1127" s="40"/>
      <c r="AH1127" s="40"/>
      <c r="AI1127" s="40"/>
      <c r="AJ1127" s="40"/>
      <c r="AK1127" s="40"/>
      <c r="AL1127" s="40"/>
      <c r="AM1127" s="40"/>
      <c r="AN1127" s="40"/>
      <c r="AO1127" s="40"/>
      <c r="AP1127" s="40"/>
      <c r="AQ1127" s="40"/>
      <c r="AR1127" s="40"/>
      <c r="AS1127" s="40"/>
      <c r="AT1127" s="40"/>
      <c r="AU1127" s="40"/>
      <c r="AV1127" s="40"/>
      <c r="AW1127" s="40"/>
      <c r="AX1127" s="40"/>
      <c r="AY1127" s="40"/>
      <c r="AZ1127" s="40"/>
      <c r="BA1127" s="28"/>
      <c r="BB1127" s="28"/>
      <c r="BC1127" s="40"/>
      <c r="BD1127" s="40"/>
      <c r="BE1127" s="40"/>
      <c r="BF1127" s="40"/>
      <c r="BG1127" s="40"/>
      <c r="BH1127" s="40"/>
      <c r="BI1127" s="40"/>
      <c r="BJ1127" s="40"/>
      <c r="BK1127" s="40"/>
      <c r="BL1127" s="40"/>
      <c r="BM1127" s="40"/>
      <c r="BN1127" s="40"/>
      <c r="BO1127" s="40"/>
      <c r="BP1127" s="40"/>
      <c r="BQ1127" s="40"/>
      <c r="BR1127" s="40"/>
      <c r="BS1127" s="40"/>
      <c r="BT1127" s="40"/>
      <c r="BU1127" s="40"/>
      <c r="BV1127" s="40"/>
      <c r="BW1127" s="40"/>
      <c r="BX1127" s="40"/>
      <c r="BY1127" s="40"/>
      <c r="BZ1127" s="40"/>
      <c r="CA1127" s="40"/>
      <c r="CB1127" s="40"/>
      <c r="CC1127" s="40"/>
      <c r="CD1127" s="40"/>
      <c r="CE1127" s="40"/>
      <c r="CF1127" s="40"/>
      <c r="CG1127" s="28"/>
      <c r="CH1127" s="28"/>
      <c r="CI1127" s="41"/>
      <c r="CJ1127" s="27"/>
      <c r="CK1127" s="27"/>
      <c r="CL1127" s="27"/>
      <c r="CM1127" s="27"/>
      <c r="CN1127" s="27"/>
      <c r="CO1127" s="27"/>
      <c r="CP1127" s="27"/>
      <c r="CQ1127" s="27"/>
      <c r="CR1127" s="27"/>
      <c r="CS1127" s="27"/>
      <c r="CT1127" s="27"/>
      <c r="CU1127" s="27"/>
      <c r="CV1127" s="27"/>
      <c r="CW1127" s="27"/>
      <c r="CX1127" s="27"/>
      <c r="CY1127" s="27"/>
      <c r="CZ1127" s="68"/>
      <c r="DA1127" s="42"/>
      <c r="DB1127" s="42"/>
      <c r="DC1127" s="42"/>
      <c r="DD1127" s="42"/>
      <c r="DE1127" s="89"/>
      <c r="DF1127" s="42"/>
      <c r="DG1127" s="25"/>
      <c r="DH1127" s="25"/>
      <c r="DI1127" s="35"/>
      <c r="DJ1127" s="25"/>
      <c r="DK1127" s="25"/>
      <c r="DL1127" s="25"/>
      <c r="DM1127" s="25"/>
      <c r="DN1127" s="25"/>
      <c r="DO1127" s="25"/>
      <c r="DP1127" s="25"/>
      <c r="DQ1127" s="25"/>
      <c r="DR1127" s="25"/>
      <c r="DS1127" s="25"/>
      <c r="DT1127" s="25"/>
      <c r="DU1127" s="25"/>
      <c r="DV1127" s="25"/>
      <c r="DW1127" s="36"/>
      <c r="DX1127" s="25"/>
      <c r="DY1127" s="25"/>
      <c r="EC1127" s="25"/>
      <c r="ED1127" s="36"/>
    </row>
    <row r="1128" spans="1:134" s="26" customFormat="1" x14ac:dyDescent="0.2">
      <c r="A1128" s="82"/>
      <c r="B1128" s="28"/>
      <c r="C1128" s="41"/>
      <c r="D1128" s="40"/>
      <c r="E1128" s="41"/>
      <c r="F1128" s="40"/>
      <c r="G1128" s="151"/>
      <c r="H1128" s="151"/>
      <c r="I1128" s="151"/>
      <c r="J1128" s="151"/>
      <c r="K1128" s="151"/>
      <c r="L1128" s="152"/>
      <c r="M1128" s="151"/>
      <c r="N1128" s="151"/>
      <c r="O1128" s="152"/>
      <c r="P1128" s="153"/>
      <c r="Q1128" s="159"/>
      <c r="R1128" s="151"/>
      <c r="S1128" s="151"/>
      <c r="T1128" s="28"/>
      <c r="U1128" s="137"/>
      <c r="V1128" s="40"/>
      <c r="W1128" s="40"/>
      <c r="X1128" s="40"/>
      <c r="Y1128" s="40"/>
      <c r="Z1128" s="40"/>
      <c r="AA1128" s="40"/>
      <c r="AB1128" s="40"/>
      <c r="AC1128" s="40"/>
      <c r="AD1128" s="40"/>
      <c r="AE1128" s="40"/>
      <c r="AF1128" s="40"/>
      <c r="AG1128" s="40"/>
      <c r="AH1128" s="40"/>
      <c r="AI1128" s="40"/>
      <c r="AJ1128" s="40"/>
      <c r="AK1128" s="40"/>
      <c r="AL1128" s="40"/>
      <c r="AM1128" s="40"/>
      <c r="AN1128" s="40"/>
      <c r="AO1128" s="40"/>
      <c r="AP1128" s="40"/>
      <c r="AQ1128" s="40"/>
      <c r="AR1128" s="40"/>
      <c r="AS1128" s="40"/>
      <c r="AT1128" s="40"/>
      <c r="AU1128" s="40"/>
      <c r="AV1128" s="40"/>
      <c r="AW1128" s="40"/>
      <c r="AX1128" s="40"/>
      <c r="AY1128" s="40"/>
      <c r="AZ1128" s="40"/>
      <c r="BA1128" s="28"/>
      <c r="BB1128" s="28"/>
      <c r="BC1128" s="40"/>
      <c r="BD1128" s="40"/>
      <c r="BE1128" s="40"/>
      <c r="BF1128" s="40"/>
      <c r="BG1128" s="40"/>
      <c r="BH1128" s="40"/>
      <c r="BI1128" s="40"/>
      <c r="BJ1128" s="40"/>
      <c r="BK1128" s="40"/>
      <c r="BL1128" s="40"/>
      <c r="BM1128" s="40"/>
      <c r="BN1128" s="40"/>
      <c r="BO1128" s="40"/>
      <c r="BP1128" s="40"/>
      <c r="BQ1128" s="40"/>
      <c r="BR1128" s="40"/>
      <c r="BS1128" s="40"/>
      <c r="BT1128" s="40"/>
      <c r="BU1128" s="40"/>
      <c r="BV1128" s="40"/>
      <c r="BW1128" s="40"/>
      <c r="BX1128" s="40"/>
      <c r="BY1128" s="40"/>
      <c r="BZ1128" s="40"/>
      <c r="CA1128" s="40"/>
      <c r="CB1128" s="40"/>
      <c r="CC1128" s="40"/>
      <c r="CD1128" s="40"/>
      <c r="CE1128" s="40"/>
      <c r="CF1128" s="40"/>
      <c r="CG1128" s="28"/>
      <c r="CH1128" s="28"/>
      <c r="CI1128" s="41"/>
      <c r="CJ1128" s="27"/>
      <c r="CK1128" s="27"/>
      <c r="CL1128" s="27"/>
      <c r="CM1128" s="27"/>
      <c r="CN1128" s="27"/>
      <c r="CO1128" s="27"/>
      <c r="CP1128" s="27"/>
      <c r="CQ1128" s="27"/>
      <c r="CR1128" s="27"/>
      <c r="CS1128" s="27"/>
      <c r="CT1128" s="27"/>
      <c r="CU1128" s="27"/>
      <c r="CV1128" s="27"/>
      <c r="CW1128" s="27"/>
      <c r="CX1128" s="27"/>
      <c r="CY1128" s="27"/>
      <c r="CZ1128" s="68"/>
      <c r="DA1128" s="42"/>
      <c r="DB1128" s="42"/>
      <c r="DC1128" s="42"/>
      <c r="DD1128" s="42"/>
      <c r="DE1128" s="89"/>
      <c r="DF1128" s="42"/>
      <c r="DG1128" s="25"/>
      <c r="DH1128" s="25"/>
      <c r="DI1128" s="35"/>
      <c r="DJ1128" s="25"/>
      <c r="DK1128" s="25"/>
      <c r="DL1128" s="25"/>
      <c r="DM1128" s="25"/>
      <c r="DN1128" s="25"/>
      <c r="DO1128" s="25"/>
      <c r="DP1128" s="25"/>
      <c r="DQ1128" s="25"/>
      <c r="DR1128" s="25"/>
      <c r="DS1128" s="25"/>
      <c r="DT1128" s="25"/>
      <c r="DU1128" s="25"/>
      <c r="DV1128" s="25"/>
      <c r="DW1128" s="36"/>
      <c r="DX1128" s="25"/>
      <c r="DY1128" s="25"/>
      <c r="EC1128" s="25"/>
      <c r="ED1128" s="36"/>
    </row>
    <row r="1129" spans="1:134" s="26" customFormat="1" x14ac:dyDescent="0.2">
      <c r="A1129" s="82"/>
      <c r="B1129" s="28"/>
      <c r="C1129" s="41"/>
      <c r="D1129" s="40"/>
      <c r="E1129" s="41"/>
      <c r="F1129" s="40"/>
      <c r="G1129" s="151"/>
      <c r="H1129" s="151"/>
      <c r="I1129" s="151"/>
      <c r="J1129" s="151"/>
      <c r="K1129" s="151"/>
      <c r="L1129" s="152"/>
      <c r="M1129" s="151"/>
      <c r="N1129" s="151"/>
      <c r="O1129" s="152"/>
      <c r="P1129" s="153"/>
      <c r="Q1129" s="159"/>
      <c r="R1129" s="151"/>
      <c r="S1129" s="151"/>
      <c r="T1129" s="28"/>
      <c r="U1129" s="137"/>
      <c r="V1129" s="40"/>
      <c r="W1129" s="40"/>
      <c r="X1129" s="40"/>
      <c r="Y1129" s="40"/>
      <c r="Z1129" s="40"/>
      <c r="AA1129" s="40"/>
      <c r="AB1129" s="40"/>
      <c r="AC1129" s="40"/>
      <c r="AD1129" s="40"/>
      <c r="AE1129" s="40"/>
      <c r="AF1129" s="40"/>
      <c r="AG1129" s="40"/>
      <c r="AH1129" s="40"/>
      <c r="AI1129" s="40"/>
      <c r="AJ1129" s="40"/>
      <c r="AK1129" s="40"/>
      <c r="AL1129" s="40"/>
      <c r="AM1129" s="40"/>
      <c r="AN1129" s="40"/>
      <c r="AO1129" s="40"/>
      <c r="AP1129" s="40"/>
      <c r="AQ1129" s="40"/>
      <c r="AR1129" s="40"/>
      <c r="AS1129" s="40"/>
      <c r="AT1129" s="40"/>
      <c r="AU1129" s="40"/>
      <c r="AV1129" s="40"/>
      <c r="AW1129" s="40"/>
      <c r="AX1129" s="40"/>
      <c r="AY1129" s="40"/>
      <c r="AZ1129" s="40"/>
      <c r="BA1129" s="28"/>
      <c r="BB1129" s="28"/>
      <c r="BC1129" s="40"/>
      <c r="BD1129" s="40"/>
      <c r="BE1129" s="40"/>
      <c r="BF1129" s="40"/>
      <c r="BG1129" s="40"/>
      <c r="BH1129" s="40"/>
      <c r="BI1129" s="41"/>
      <c r="BJ1129" s="41"/>
      <c r="BK1129" s="41"/>
      <c r="BL1129" s="41"/>
      <c r="BM1129" s="41"/>
      <c r="BN1129" s="41"/>
      <c r="BO1129" s="41"/>
      <c r="BP1129" s="41"/>
      <c r="BQ1129" s="41"/>
      <c r="BR1129" s="40"/>
      <c r="BS1129" s="40"/>
      <c r="BT1129" s="40"/>
      <c r="BU1129" s="41"/>
      <c r="BV1129" s="41"/>
      <c r="BW1129" s="41"/>
      <c r="BX1129" s="41"/>
      <c r="BY1129" s="41"/>
      <c r="BZ1129" s="41"/>
      <c r="CA1129" s="41"/>
      <c r="CB1129" s="41"/>
      <c r="CC1129" s="41"/>
      <c r="CD1129" s="41"/>
      <c r="CE1129" s="41"/>
      <c r="CF1129" s="41"/>
      <c r="CG1129" s="28"/>
      <c r="CH1129" s="28"/>
      <c r="CI1129" s="41"/>
      <c r="CJ1129" s="27"/>
      <c r="CK1129" s="27"/>
      <c r="CL1129" s="27"/>
      <c r="CM1129" s="27"/>
      <c r="CN1129" s="27"/>
      <c r="CO1129" s="27"/>
      <c r="CP1129" s="27"/>
      <c r="CQ1129" s="27"/>
      <c r="CR1129" s="27"/>
      <c r="CS1129" s="27"/>
      <c r="CT1129" s="27"/>
      <c r="CU1129" s="27"/>
      <c r="CV1129" s="27"/>
      <c r="CW1129" s="27"/>
      <c r="CX1129" s="27"/>
      <c r="CY1129" s="27"/>
      <c r="CZ1129" s="68"/>
      <c r="DA1129" s="42"/>
      <c r="DB1129" s="42"/>
      <c r="DC1129" s="42"/>
      <c r="DD1129" s="42"/>
      <c r="DE1129" s="89"/>
      <c r="DF1129" s="42"/>
      <c r="DG1129" s="25"/>
      <c r="DH1129" s="25"/>
      <c r="DI1129" s="35"/>
      <c r="DJ1129" s="25"/>
      <c r="DK1129" s="25"/>
      <c r="DL1129" s="25"/>
      <c r="DM1129" s="25"/>
      <c r="DN1129" s="25"/>
      <c r="DO1129" s="25"/>
      <c r="DP1129" s="25"/>
      <c r="DQ1129" s="25"/>
      <c r="DR1129" s="25"/>
      <c r="DS1129" s="25"/>
      <c r="DT1129" s="25"/>
      <c r="DU1129" s="25"/>
      <c r="DV1129" s="25"/>
      <c r="DW1129" s="36"/>
      <c r="DX1129" s="25"/>
      <c r="DY1129" s="25"/>
      <c r="EC1129" s="25"/>
      <c r="ED1129" s="36"/>
    </row>
    <row r="1130" spans="1:134" s="26" customFormat="1" x14ac:dyDescent="0.2">
      <c r="A1130" s="82"/>
      <c r="B1130" s="28"/>
      <c r="C1130" s="41"/>
      <c r="D1130" s="40"/>
      <c r="E1130" s="41"/>
      <c r="F1130" s="40"/>
      <c r="G1130" s="151"/>
      <c r="H1130" s="151"/>
      <c r="I1130" s="151"/>
      <c r="J1130" s="151"/>
      <c r="K1130" s="151"/>
      <c r="L1130" s="152"/>
      <c r="M1130" s="151"/>
      <c r="N1130" s="151"/>
      <c r="O1130" s="152"/>
      <c r="P1130" s="153"/>
      <c r="Q1130" s="159"/>
      <c r="R1130" s="151"/>
      <c r="S1130" s="151"/>
      <c r="T1130" s="28"/>
      <c r="U1130" s="137"/>
      <c r="V1130" s="40"/>
      <c r="W1130" s="40"/>
      <c r="X1130" s="40"/>
      <c r="Y1130" s="40"/>
      <c r="Z1130" s="40"/>
      <c r="AA1130" s="40"/>
      <c r="AB1130" s="40"/>
      <c r="AC1130" s="40"/>
      <c r="AD1130" s="40"/>
      <c r="AE1130" s="40"/>
      <c r="AF1130" s="40"/>
      <c r="AG1130" s="40"/>
      <c r="AH1130" s="40"/>
      <c r="AI1130" s="40"/>
      <c r="AJ1130" s="40"/>
      <c r="AK1130" s="40"/>
      <c r="AL1130" s="40"/>
      <c r="AM1130" s="40"/>
      <c r="AN1130" s="40"/>
      <c r="AO1130" s="40"/>
      <c r="AP1130" s="40"/>
      <c r="AQ1130" s="40"/>
      <c r="AR1130" s="40"/>
      <c r="AS1130" s="40"/>
      <c r="AT1130" s="40"/>
      <c r="AU1130" s="40"/>
      <c r="AV1130" s="40"/>
      <c r="AW1130" s="40"/>
      <c r="AX1130" s="40"/>
      <c r="AY1130" s="40"/>
      <c r="AZ1130" s="40"/>
      <c r="BA1130" s="28"/>
      <c r="BB1130" s="28"/>
      <c r="BC1130" s="40"/>
      <c r="BD1130" s="40"/>
      <c r="BE1130" s="40"/>
      <c r="BF1130" s="40"/>
      <c r="BG1130" s="40"/>
      <c r="BH1130" s="40"/>
      <c r="BI1130" s="41"/>
      <c r="BJ1130" s="41"/>
      <c r="BK1130" s="41"/>
      <c r="BL1130" s="41"/>
      <c r="BM1130" s="41"/>
      <c r="BN1130" s="41"/>
      <c r="BO1130" s="41"/>
      <c r="BP1130" s="41"/>
      <c r="BQ1130" s="41"/>
      <c r="BR1130" s="40"/>
      <c r="BS1130" s="40"/>
      <c r="BT1130" s="40"/>
      <c r="BU1130" s="41"/>
      <c r="BV1130" s="41"/>
      <c r="BW1130" s="41"/>
      <c r="BX1130" s="41"/>
      <c r="BY1130" s="41"/>
      <c r="BZ1130" s="41"/>
      <c r="CA1130" s="41"/>
      <c r="CB1130" s="41"/>
      <c r="CC1130" s="41"/>
      <c r="CD1130" s="41"/>
      <c r="CE1130" s="41"/>
      <c r="CF1130" s="41"/>
      <c r="CG1130" s="28"/>
      <c r="CH1130" s="28"/>
      <c r="CI1130" s="41"/>
      <c r="CJ1130" s="27"/>
      <c r="CK1130" s="27"/>
      <c r="CL1130" s="27"/>
      <c r="CM1130" s="27"/>
      <c r="CN1130" s="27"/>
      <c r="CO1130" s="27"/>
      <c r="CP1130" s="27"/>
      <c r="CQ1130" s="27"/>
      <c r="CR1130" s="27"/>
      <c r="CS1130" s="27"/>
      <c r="CT1130" s="27"/>
      <c r="CU1130" s="27"/>
      <c r="CV1130" s="27"/>
      <c r="CW1130" s="27"/>
      <c r="CX1130" s="27"/>
      <c r="CY1130" s="27"/>
      <c r="CZ1130" s="68"/>
      <c r="DA1130" s="42"/>
      <c r="DB1130" s="42"/>
      <c r="DC1130" s="42"/>
      <c r="DD1130" s="42"/>
      <c r="DE1130" s="89"/>
      <c r="DF1130" s="42"/>
      <c r="DG1130" s="25"/>
      <c r="DH1130" s="25"/>
      <c r="DI1130" s="35"/>
      <c r="DJ1130" s="25"/>
      <c r="DK1130" s="25"/>
      <c r="DL1130" s="25"/>
      <c r="DM1130" s="25"/>
      <c r="DN1130" s="25"/>
      <c r="DO1130" s="25"/>
      <c r="DP1130" s="25"/>
      <c r="DQ1130" s="25"/>
      <c r="DR1130" s="25"/>
      <c r="DS1130" s="25"/>
      <c r="DT1130" s="25"/>
      <c r="DU1130" s="25"/>
      <c r="DV1130" s="25"/>
      <c r="DW1130" s="36"/>
      <c r="DX1130" s="25"/>
      <c r="DY1130" s="25"/>
      <c r="EC1130" s="25"/>
      <c r="ED1130" s="36"/>
    </row>
    <row r="1131" spans="1:134" s="26" customFormat="1" x14ac:dyDescent="0.2">
      <c r="A1131" s="82"/>
      <c r="B1131" s="28"/>
      <c r="C1131" s="41"/>
      <c r="D1131" s="40"/>
      <c r="E1131" s="41"/>
      <c r="F1131" s="40"/>
      <c r="G1131" s="151"/>
      <c r="H1131" s="151"/>
      <c r="I1131" s="151"/>
      <c r="J1131" s="151"/>
      <c r="K1131" s="151"/>
      <c r="L1131" s="152"/>
      <c r="M1131" s="151"/>
      <c r="N1131" s="151"/>
      <c r="O1131" s="152"/>
      <c r="P1131" s="153"/>
      <c r="Q1131" s="159"/>
      <c r="R1131" s="151"/>
      <c r="S1131" s="151"/>
      <c r="T1131" s="28"/>
      <c r="U1131" s="137"/>
      <c r="V1131" s="40"/>
      <c r="W1131" s="40"/>
      <c r="X1131" s="40"/>
      <c r="Y1131" s="40"/>
      <c r="Z1131" s="40"/>
      <c r="AA1131" s="40"/>
      <c r="AB1131" s="40"/>
      <c r="AC1131" s="40"/>
      <c r="AD1131" s="40"/>
      <c r="AE1131" s="40"/>
      <c r="AF1131" s="40"/>
      <c r="AG1131" s="40"/>
      <c r="AH1131" s="40"/>
      <c r="AI1131" s="40"/>
      <c r="AJ1131" s="40"/>
      <c r="AK1131" s="40"/>
      <c r="AL1131" s="40"/>
      <c r="AM1131" s="40"/>
      <c r="AN1131" s="40"/>
      <c r="AO1131" s="40"/>
      <c r="AP1131" s="40"/>
      <c r="AQ1131" s="40"/>
      <c r="AR1131" s="40"/>
      <c r="AS1131" s="40"/>
      <c r="AT1131" s="40"/>
      <c r="AU1131" s="40"/>
      <c r="AV1131" s="40"/>
      <c r="AW1131" s="40"/>
      <c r="AX1131" s="40"/>
      <c r="AY1131" s="40"/>
      <c r="AZ1131" s="40"/>
      <c r="BA1131" s="28"/>
      <c r="BB1131" s="28"/>
      <c r="BC1131" s="40"/>
      <c r="BD1131" s="40"/>
      <c r="BE1131" s="40"/>
      <c r="BF1131" s="40"/>
      <c r="BG1131" s="40"/>
      <c r="BH1131" s="40"/>
      <c r="BI1131" s="41"/>
      <c r="BJ1131" s="41"/>
      <c r="BK1131" s="41"/>
      <c r="BL1131" s="41"/>
      <c r="BM1131" s="41"/>
      <c r="BN1131" s="41"/>
      <c r="BO1131" s="41"/>
      <c r="BP1131" s="41"/>
      <c r="BQ1131" s="41"/>
      <c r="BR1131" s="40"/>
      <c r="BS1131" s="40"/>
      <c r="BT1131" s="40"/>
      <c r="BU1131" s="41"/>
      <c r="BV1131" s="41"/>
      <c r="BW1131" s="41"/>
      <c r="BX1131" s="41"/>
      <c r="BY1131" s="41"/>
      <c r="BZ1131" s="41"/>
      <c r="CA1131" s="41"/>
      <c r="CB1131" s="41"/>
      <c r="CC1131" s="41"/>
      <c r="CD1131" s="41"/>
      <c r="CE1131" s="41"/>
      <c r="CF1131" s="41"/>
      <c r="CG1131" s="28"/>
      <c r="CH1131" s="28"/>
      <c r="CI1131" s="41"/>
      <c r="CJ1131" s="27"/>
      <c r="CK1131" s="27"/>
      <c r="CL1131" s="27"/>
      <c r="CM1131" s="27"/>
      <c r="CN1131" s="27"/>
      <c r="CO1131" s="27"/>
      <c r="CP1131" s="27"/>
      <c r="CQ1131" s="27"/>
      <c r="CR1131" s="27"/>
      <c r="CS1131" s="27"/>
      <c r="CT1131" s="27"/>
      <c r="CU1131" s="27"/>
      <c r="CV1131" s="27"/>
      <c r="CW1131" s="27"/>
      <c r="CX1131" s="27"/>
      <c r="CY1131" s="27"/>
      <c r="CZ1131" s="68"/>
      <c r="DA1131" s="42"/>
      <c r="DB1131" s="42"/>
      <c r="DC1131" s="42"/>
      <c r="DD1131" s="42"/>
      <c r="DE1131" s="89"/>
      <c r="DF1131" s="42"/>
      <c r="DG1131" s="25"/>
      <c r="DH1131" s="25"/>
      <c r="DI1131" s="35"/>
      <c r="DJ1131" s="25"/>
      <c r="DK1131" s="25"/>
      <c r="DL1131" s="25"/>
      <c r="DM1131" s="25"/>
      <c r="DN1131" s="25"/>
      <c r="DO1131" s="25"/>
      <c r="DP1131" s="25"/>
      <c r="DQ1131" s="25"/>
      <c r="DR1131" s="25"/>
      <c r="DS1131" s="25"/>
      <c r="DT1131" s="25"/>
      <c r="DU1131" s="25"/>
      <c r="DV1131" s="25"/>
      <c r="DW1131" s="36"/>
      <c r="DX1131" s="25"/>
      <c r="DY1131" s="25"/>
      <c r="EC1131" s="25"/>
      <c r="ED1131" s="36"/>
    </row>
    <row r="1132" spans="1:134" s="26" customFormat="1" x14ac:dyDescent="0.2">
      <c r="A1132" s="82"/>
      <c r="B1132" s="28"/>
      <c r="C1132" s="41"/>
      <c r="D1132" s="40"/>
      <c r="E1132" s="41"/>
      <c r="F1132" s="40"/>
      <c r="G1132" s="151"/>
      <c r="H1132" s="151"/>
      <c r="I1132" s="151"/>
      <c r="J1132" s="151"/>
      <c r="K1132" s="151"/>
      <c r="L1132" s="152"/>
      <c r="M1132" s="151"/>
      <c r="N1132" s="151"/>
      <c r="O1132" s="152"/>
      <c r="P1132" s="153"/>
      <c r="Q1132" s="159"/>
      <c r="R1132" s="151"/>
      <c r="S1132" s="151"/>
      <c r="T1132" s="28"/>
      <c r="U1132" s="137"/>
      <c r="V1132" s="40"/>
      <c r="W1132" s="40"/>
      <c r="X1132" s="40"/>
      <c r="Y1132" s="40"/>
      <c r="Z1132" s="40"/>
      <c r="AA1132" s="40"/>
      <c r="AB1132" s="40"/>
      <c r="AC1132" s="40"/>
      <c r="AD1132" s="40"/>
      <c r="AE1132" s="40"/>
      <c r="AF1132" s="40"/>
      <c r="AG1132" s="40"/>
      <c r="AH1132" s="40"/>
      <c r="AI1132" s="40"/>
      <c r="AJ1132" s="40"/>
      <c r="AK1132" s="40"/>
      <c r="AL1132" s="40"/>
      <c r="AM1132" s="40"/>
      <c r="AN1132" s="40"/>
      <c r="AO1132" s="40"/>
      <c r="AP1132" s="40"/>
      <c r="AQ1132" s="40"/>
      <c r="AR1132" s="40"/>
      <c r="AS1132" s="40"/>
      <c r="AT1132" s="40"/>
      <c r="AU1132" s="40"/>
      <c r="AV1132" s="40"/>
      <c r="AW1132" s="40"/>
      <c r="AX1132" s="40"/>
      <c r="AY1132" s="40"/>
      <c r="AZ1132" s="40"/>
      <c r="BA1132" s="28"/>
      <c r="BB1132" s="28"/>
      <c r="BC1132" s="40"/>
      <c r="BD1132" s="40"/>
      <c r="BE1132" s="40"/>
      <c r="BF1132" s="40"/>
      <c r="BG1132" s="40"/>
      <c r="BH1132" s="40"/>
      <c r="BI1132" s="41"/>
      <c r="BJ1132" s="41"/>
      <c r="BK1132" s="41"/>
      <c r="BL1132" s="41"/>
      <c r="BM1132" s="41"/>
      <c r="BN1132" s="41"/>
      <c r="BO1132" s="41"/>
      <c r="BP1132" s="41"/>
      <c r="BQ1132" s="41"/>
      <c r="BR1132" s="40"/>
      <c r="BS1132" s="40"/>
      <c r="BT1132" s="40"/>
      <c r="BU1132" s="41"/>
      <c r="BV1132" s="41"/>
      <c r="BW1132" s="41"/>
      <c r="BX1132" s="41"/>
      <c r="BY1132" s="41"/>
      <c r="BZ1132" s="41"/>
      <c r="CA1132" s="41"/>
      <c r="CB1132" s="41"/>
      <c r="CC1132" s="41"/>
      <c r="CD1132" s="41"/>
      <c r="CE1132" s="41"/>
      <c r="CF1132" s="41"/>
      <c r="CG1132" s="28"/>
      <c r="CH1132" s="28"/>
      <c r="CI1132" s="41"/>
      <c r="CJ1132" s="27"/>
      <c r="CK1132" s="27"/>
      <c r="CL1132" s="27"/>
      <c r="CM1132" s="27"/>
      <c r="CN1132" s="27"/>
      <c r="CO1132" s="27"/>
      <c r="CP1132" s="27"/>
      <c r="CQ1132" s="27"/>
      <c r="CR1132" s="27"/>
      <c r="CS1132" s="27"/>
      <c r="CT1132" s="27"/>
      <c r="CU1132" s="27"/>
      <c r="CV1132" s="27"/>
      <c r="CW1132" s="27"/>
      <c r="CX1132" s="27"/>
      <c r="CY1132" s="27"/>
      <c r="CZ1132" s="68"/>
      <c r="DA1132" s="42"/>
      <c r="DB1132" s="42"/>
      <c r="DC1132" s="42"/>
      <c r="DD1132" s="42"/>
      <c r="DE1132" s="89"/>
      <c r="DF1132" s="42"/>
      <c r="DG1132" s="25"/>
      <c r="DH1132" s="25"/>
      <c r="DI1132" s="35"/>
      <c r="DJ1132" s="25"/>
      <c r="DK1132" s="25"/>
      <c r="DL1132" s="25"/>
      <c r="DM1132" s="25"/>
      <c r="DN1132" s="25"/>
      <c r="DO1132" s="25"/>
      <c r="DP1132" s="25"/>
      <c r="DQ1132" s="25"/>
      <c r="DR1132" s="25"/>
      <c r="DS1132" s="25"/>
      <c r="DT1132" s="25"/>
      <c r="DU1132" s="25"/>
      <c r="DV1132" s="25"/>
      <c r="DW1132" s="36"/>
      <c r="DX1132" s="25"/>
      <c r="DY1132" s="25"/>
      <c r="EC1132" s="25"/>
      <c r="ED1132" s="36"/>
    </row>
    <row r="1133" spans="1:134" s="26" customFormat="1" x14ac:dyDescent="0.2">
      <c r="A1133" s="82"/>
      <c r="B1133" s="28"/>
      <c r="C1133" s="41"/>
      <c r="D1133" s="40"/>
      <c r="E1133" s="41"/>
      <c r="F1133" s="40"/>
      <c r="G1133" s="151"/>
      <c r="H1133" s="151"/>
      <c r="I1133" s="151"/>
      <c r="J1133" s="151"/>
      <c r="K1133" s="151"/>
      <c r="L1133" s="152"/>
      <c r="M1133" s="151"/>
      <c r="N1133" s="151"/>
      <c r="O1133" s="152"/>
      <c r="P1133" s="153"/>
      <c r="Q1133" s="159"/>
      <c r="R1133" s="151"/>
      <c r="S1133" s="151"/>
      <c r="T1133" s="28"/>
      <c r="U1133" s="137"/>
      <c r="V1133" s="40"/>
      <c r="W1133" s="40"/>
      <c r="X1133" s="40"/>
      <c r="Y1133" s="40"/>
      <c r="Z1133" s="40"/>
      <c r="AA1133" s="40"/>
      <c r="AB1133" s="40"/>
      <c r="AC1133" s="40"/>
      <c r="AD1133" s="40"/>
      <c r="AE1133" s="40"/>
      <c r="AF1133" s="40"/>
      <c r="AG1133" s="40"/>
      <c r="AH1133" s="40"/>
      <c r="AI1133" s="40"/>
      <c r="AJ1133" s="40"/>
      <c r="AK1133" s="40"/>
      <c r="AL1133" s="40"/>
      <c r="AM1133" s="40"/>
      <c r="AN1133" s="40"/>
      <c r="AO1133" s="40"/>
      <c r="AP1133" s="40"/>
      <c r="AQ1133" s="40"/>
      <c r="AR1133" s="40"/>
      <c r="AS1133" s="40"/>
      <c r="AT1133" s="40"/>
      <c r="AU1133" s="40"/>
      <c r="AV1133" s="40"/>
      <c r="AW1133" s="40"/>
      <c r="AX1133" s="40"/>
      <c r="AY1133" s="40"/>
      <c r="AZ1133" s="40"/>
      <c r="BA1133" s="28"/>
      <c r="BB1133" s="28"/>
      <c r="BC1133" s="40"/>
      <c r="BD1133" s="40"/>
      <c r="BE1133" s="40"/>
      <c r="BF1133" s="40"/>
      <c r="BG1133" s="40"/>
      <c r="BH1133" s="40"/>
      <c r="BI1133" s="41"/>
      <c r="BJ1133" s="41"/>
      <c r="BK1133" s="41"/>
      <c r="BL1133" s="41"/>
      <c r="BM1133" s="41"/>
      <c r="BN1133" s="41"/>
      <c r="BO1133" s="41"/>
      <c r="BP1133" s="41"/>
      <c r="BQ1133" s="41"/>
      <c r="BR1133" s="40"/>
      <c r="BS1133" s="40"/>
      <c r="BT1133" s="40"/>
      <c r="BU1133" s="41"/>
      <c r="BV1133" s="41"/>
      <c r="BW1133" s="41"/>
      <c r="BX1133" s="41"/>
      <c r="BY1133" s="41"/>
      <c r="BZ1133" s="41"/>
      <c r="CA1133" s="41"/>
      <c r="CB1133" s="41"/>
      <c r="CC1133" s="41"/>
      <c r="CD1133" s="41"/>
      <c r="CE1133" s="41"/>
      <c r="CF1133" s="41"/>
      <c r="CG1133" s="28"/>
      <c r="CH1133" s="28"/>
      <c r="CI1133" s="41"/>
      <c r="CJ1133" s="27"/>
      <c r="CK1133" s="27"/>
      <c r="CL1133" s="27"/>
      <c r="CM1133" s="27"/>
      <c r="CN1133" s="27"/>
      <c r="CO1133" s="27"/>
      <c r="CP1133" s="27"/>
      <c r="CQ1133" s="27"/>
      <c r="CR1133" s="27"/>
      <c r="CS1133" s="27"/>
      <c r="CT1133" s="27"/>
      <c r="CU1133" s="27"/>
      <c r="CV1133" s="27"/>
      <c r="CW1133" s="27"/>
      <c r="CX1133" s="27"/>
      <c r="CY1133" s="27"/>
      <c r="CZ1133" s="68"/>
      <c r="DA1133" s="42"/>
      <c r="DB1133" s="42"/>
      <c r="DC1133" s="42"/>
      <c r="DD1133" s="42"/>
      <c r="DE1133" s="89"/>
      <c r="DF1133" s="42"/>
      <c r="DG1133" s="25"/>
      <c r="DH1133" s="25"/>
      <c r="DI1133" s="35"/>
      <c r="DJ1133" s="25"/>
      <c r="DK1133" s="25"/>
      <c r="DL1133" s="25"/>
      <c r="DM1133" s="25"/>
      <c r="DN1133" s="25"/>
      <c r="DO1133" s="25"/>
      <c r="DP1133" s="25"/>
      <c r="DQ1133" s="25"/>
      <c r="DR1133" s="25"/>
      <c r="DS1133" s="25"/>
      <c r="DT1133" s="25"/>
      <c r="DU1133" s="25"/>
      <c r="DV1133" s="25"/>
      <c r="DW1133" s="36"/>
      <c r="DX1133" s="25"/>
      <c r="DY1133" s="25"/>
      <c r="EC1133" s="25"/>
      <c r="ED1133" s="36"/>
    </row>
    <row r="1134" spans="1:134" s="26" customFormat="1" x14ac:dyDescent="0.2">
      <c r="A1134" s="82"/>
      <c r="B1134" s="28"/>
      <c r="C1134" s="41"/>
      <c r="D1134" s="40"/>
      <c r="E1134" s="41"/>
      <c r="F1134" s="40"/>
      <c r="G1134" s="151"/>
      <c r="H1134" s="151"/>
      <c r="I1134" s="151"/>
      <c r="J1134" s="151"/>
      <c r="K1134" s="151"/>
      <c r="L1134" s="152"/>
      <c r="M1134" s="151"/>
      <c r="N1134" s="151"/>
      <c r="O1134" s="152"/>
      <c r="P1134" s="153"/>
      <c r="Q1134" s="159"/>
      <c r="R1134" s="151"/>
      <c r="S1134" s="151"/>
      <c r="T1134" s="28"/>
      <c r="U1134" s="137"/>
      <c r="V1134" s="40"/>
      <c r="W1134" s="40"/>
      <c r="X1134" s="40"/>
      <c r="Y1134" s="40"/>
      <c r="Z1134" s="40"/>
      <c r="AA1134" s="40"/>
      <c r="AB1134" s="40"/>
      <c r="AC1134" s="40"/>
      <c r="AD1134" s="40"/>
      <c r="AE1134" s="40"/>
      <c r="AF1134" s="40"/>
      <c r="AG1134" s="40"/>
      <c r="AH1134" s="40"/>
      <c r="AI1134" s="40"/>
      <c r="AJ1134" s="40"/>
      <c r="AK1134" s="40"/>
      <c r="AL1134" s="40"/>
      <c r="AM1134" s="40"/>
      <c r="AN1134" s="40"/>
      <c r="AO1134" s="40"/>
      <c r="AP1134" s="40"/>
      <c r="AQ1134" s="40"/>
      <c r="AR1134" s="40"/>
      <c r="AS1134" s="40"/>
      <c r="AT1134" s="40"/>
      <c r="AU1134" s="40"/>
      <c r="AV1134" s="40"/>
      <c r="AW1134" s="40"/>
      <c r="AX1134" s="40"/>
      <c r="AY1134" s="40"/>
      <c r="AZ1134" s="40"/>
      <c r="BA1134" s="28"/>
      <c r="BB1134" s="28"/>
      <c r="BC1134" s="40"/>
      <c r="BD1134" s="40"/>
      <c r="BE1134" s="40"/>
      <c r="BF1134" s="40"/>
      <c r="BG1134" s="40"/>
      <c r="BH1134" s="40"/>
      <c r="BI1134" s="40"/>
      <c r="BJ1134" s="40"/>
      <c r="BK1134" s="40"/>
      <c r="BL1134" s="40"/>
      <c r="BM1134" s="40"/>
      <c r="BN1134" s="40"/>
      <c r="BO1134" s="40"/>
      <c r="BP1134" s="40"/>
      <c r="BQ1134" s="40"/>
      <c r="BR1134" s="40"/>
      <c r="BS1134" s="40"/>
      <c r="BT1134" s="40"/>
      <c r="BU1134" s="40"/>
      <c r="BV1134" s="40"/>
      <c r="BW1134" s="40"/>
      <c r="BX1134" s="40"/>
      <c r="BY1134" s="40"/>
      <c r="BZ1134" s="40"/>
      <c r="CA1134" s="40"/>
      <c r="CB1134" s="40"/>
      <c r="CC1134" s="40"/>
      <c r="CD1134" s="40"/>
      <c r="CE1134" s="40"/>
      <c r="CF1134" s="40"/>
      <c r="CG1134" s="28"/>
      <c r="CH1134" s="28"/>
      <c r="CI1134" s="41"/>
      <c r="CJ1134" s="27"/>
      <c r="CK1134" s="27"/>
      <c r="CL1134" s="27"/>
      <c r="CM1134" s="27"/>
      <c r="CN1134" s="27"/>
      <c r="CO1134" s="27"/>
      <c r="CP1134" s="27"/>
      <c r="CQ1134" s="27"/>
      <c r="CR1134" s="27"/>
      <c r="CS1134" s="27"/>
      <c r="CT1134" s="27"/>
      <c r="CU1134" s="27"/>
      <c r="CV1134" s="27"/>
      <c r="CW1134" s="27"/>
      <c r="CX1134" s="27"/>
      <c r="CY1134" s="27"/>
      <c r="CZ1134" s="68"/>
      <c r="DA1134" s="42"/>
      <c r="DB1134" s="42"/>
      <c r="DC1134" s="42"/>
      <c r="DD1134" s="42"/>
      <c r="DE1134" s="89"/>
      <c r="DF1134" s="42"/>
      <c r="DG1134" s="25"/>
      <c r="DH1134" s="25"/>
      <c r="DI1134" s="35"/>
      <c r="DJ1134" s="25"/>
      <c r="DK1134" s="25"/>
      <c r="DL1134" s="25"/>
      <c r="DM1134" s="25"/>
      <c r="DN1134" s="25"/>
      <c r="DO1134" s="25"/>
      <c r="DP1134" s="25"/>
      <c r="DQ1134" s="25"/>
      <c r="DR1134" s="25"/>
      <c r="DS1134" s="25"/>
      <c r="DT1134" s="25"/>
      <c r="DU1134" s="25"/>
      <c r="DV1134" s="25"/>
      <c r="DW1134" s="36"/>
      <c r="DX1134" s="25"/>
      <c r="DY1134" s="25"/>
      <c r="EC1134" s="25"/>
      <c r="ED1134" s="36"/>
    </row>
    <row r="1135" spans="1:134" s="26" customFormat="1" x14ac:dyDescent="0.2">
      <c r="A1135" s="82"/>
      <c r="B1135" s="28"/>
      <c r="C1135" s="41"/>
      <c r="D1135" s="40"/>
      <c r="E1135" s="41"/>
      <c r="F1135" s="40"/>
      <c r="G1135" s="151"/>
      <c r="H1135" s="151"/>
      <c r="I1135" s="151"/>
      <c r="J1135" s="151"/>
      <c r="K1135" s="151"/>
      <c r="L1135" s="152"/>
      <c r="M1135" s="151"/>
      <c r="N1135" s="151"/>
      <c r="O1135" s="152"/>
      <c r="P1135" s="153"/>
      <c r="Q1135" s="159"/>
      <c r="R1135" s="151"/>
      <c r="S1135" s="151"/>
      <c r="T1135" s="28"/>
      <c r="U1135" s="137"/>
      <c r="V1135" s="40"/>
      <c r="W1135" s="40"/>
      <c r="X1135" s="40"/>
      <c r="Y1135" s="40"/>
      <c r="Z1135" s="40"/>
      <c r="AA1135" s="40"/>
      <c r="AB1135" s="40"/>
      <c r="AC1135" s="40"/>
      <c r="AD1135" s="40"/>
      <c r="AE1135" s="40"/>
      <c r="AF1135" s="40"/>
      <c r="AG1135" s="40"/>
      <c r="AH1135" s="40"/>
      <c r="AI1135" s="40"/>
      <c r="AJ1135" s="40"/>
      <c r="AK1135" s="40"/>
      <c r="AL1135" s="40"/>
      <c r="AM1135" s="40"/>
      <c r="AN1135" s="40"/>
      <c r="AO1135" s="40"/>
      <c r="AP1135" s="40"/>
      <c r="AQ1135" s="40"/>
      <c r="AR1135" s="40"/>
      <c r="AS1135" s="40"/>
      <c r="AT1135" s="40"/>
      <c r="AU1135" s="40"/>
      <c r="AV1135" s="40"/>
      <c r="AW1135" s="40"/>
      <c r="AX1135" s="40"/>
      <c r="AY1135" s="40"/>
      <c r="AZ1135" s="40"/>
      <c r="BA1135" s="28"/>
      <c r="BB1135" s="28"/>
      <c r="BC1135" s="40"/>
      <c r="BD1135" s="40"/>
      <c r="BE1135" s="40"/>
      <c r="BF1135" s="40"/>
      <c r="BG1135" s="40"/>
      <c r="BH1135" s="40"/>
      <c r="BI1135" s="40"/>
      <c r="BJ1135" s="40"/>
      <c r="BK1135" s="40"/>
      <c r="BL1135" s="40"/>
      <c r="BM1135" s="40"/>
      <c r="BN1135" s="40"/>
      <c r="BO1135" s="40"/>
      <c r="BP1135" s="40"/>
      <c r="BQ1135" s="40"/>
      <c r="BR1135" s="40"/>
      <c r="BS1135" s="40"/>
      <c r="BT1135" s="40"/>
      <c r="BU1135" s="40"/>
      <c r="BV1135" s="40"/>
      <c r="BW1135" s="40"/>
      <c r="BX1135" s="40"/>
      <c r="BY1135" s="40"/>
      <c r="BZ1135" s="40"/>
      <c r="CA1135" s="40"/>
      <c r="CB1135" s="40"/>
      <c r="CC1135" s="40"/>
      <c r="CD1135" s="40"/>
      <c r="CE1135" s="40"/>
      <c r="CF1135" s="40"/>
      <c r="CG1135" s="28"/>
      <c r="CH1135" s="28"/>
      <c r="CI1135" s="41"/>
      <c r="CJ1135" s="27"/>
      <c r="CK1135" s="27"/>
      <c r="CL1135" s="27"/>
      <c r="CM1135" s="27"/>
      <c r="CN1135" s="27"/>
      <c r="CO1135" s="27"/>
      <c r="CP1135" s="27"/>
      <c r="CQ1135" s="27"/>
      <c r="CR1135" s="27"/>
      <c r="CS1135" s="27"/>
      <c r="CT1135" s="27"/>
      <c r="CU1135" s="27"/>
      <c r="CV1135" s="27"/>
      <c r="CW1135" s="27"/>
      <c r="CX1135" s="27"/>
      <c r="CY1135" s="27"/>
      <c r="CZ1135" s="68"/>
      <c r="DA1135" s="42"/>
      <c r="DB1135" s="42"/>
      <c r="DC1135" s="42"/>
      <c r="DD1135" s="42"/>
      <c r="DE1135" s="89"/>
      <c r="DF1135" s="42"/>
      <c r="DG1135" s="25"/>
      <c r="DH1135" s="25"/>
      <c r="DI1135" s="35"/>
      <c r="DJ1135" s="25"/>
      <c r="DK1135" s="25"/>
      <c r="DL1135" s="25"/>
      <c r="DM1135" s="25"/>
      <c r="DN1135" s="25"/>
      <c r="DO1135" s="25"/>
      <c r="DP1135" s="25"/>
      <c r="DQ1135" s="25"/>
      <c r="DR1135" s="25"/>
      <c r="DS1135" s="25"/>
      <c r="DT1135" s="25"/>
      <c r="DU1135" s="25"/>
      <c r="DV1135" s="25"/>
      <c r="DW1135" s="36"/>
      <c r="DX1135" s="25"/>
      <c r="DY1135" s="25"/>
      <c r="EC1135" s="25"/>
      <c r="ED1135" s="36"/>
    </row>
    <row r="1136" spans="1:134" s="26" customFormat="1" x14ac:dyDescent="0.2">
      <c r="A1136" s="82"/>
      <c r="B1136" s="28"/>
      <c r="C1136" s="41"/>
      <c r="D1136" s="40"/>
      <c r="E1136" s="41"/>
      <c r="F1136" s="40"/>
      <c r="G1136" s="151"/>
      <c r="H1136" s="151"/>
      <c r="I1136" s="151"/>
      <c r="J1136" s="151"/>
      <c r="K1136" s="151"/>
      <c r="L1136" s="152"/>
      <c r="M1136" s="151"/>
      <c r="N1136" s="151"/>
      <c r="O1136" s="152"/>
      <c r="P1136" s="153"/>
      <c r="Q1136" s="159"/>
      <c r="R1136" s="151"/>
      <c r="S1136" s="151"/>
      <c r="T1136" s="28"/>
      <c r="U1136" s="137"/>
      <c r="V1136" s="40"/>
      <c r="W1136" s="40"/>
      <c r="X1136" s="40"/>
      <c r="Y1136" s="40"/>
      <c r="Z1136" s="40"/>
      <c r="AA1136" s="40"/>
      <c r="AB1136" s="40"/>
      <c r="AC1136" s="40"/>
      <c r="AD1136" s="40"/>
      <c r="AE1136" s="40"/>
      <c r="AF1136" s="40"/>
      <c r="AG1136" s="40"/>
      <c r="AH1136" s="40"/>
      <c r="AI1136" s="40"/>
      <c r="AJ1136" s="40"/>
      <c r="AK1136" s="40"/>
      <c r="AL1136" s="40"/>
      <c r="AM1136" s="40"/>
      <c r="AN1136" s="40"/>
      <c r="AO1136" s="40"/>
      <c r="AP1136" s="40"/>
      <c r="AQ1136" s="40"/>
      <c r="AR1136" s="40"/>
      <c r="AS1136" s="40"/>
      <c r="AT1136" s="40"/>
      <c r="AU1136" s="40"/>
      <c r="AV1136" s="40"/>
      <c r="AW1136" s="40"/>
      <c r="AX1136" s="40"/>
      <c r="AY1136" s="40"/>
      <c r="AZ1136" s="40"/>
      <c r="BA1136" s="28"/>
      <c r="BB1136" s="28"/>
      <c r="BC1136" s="40"/>
      <c r="BD1136" s="40"/>
      <c r="BE1136" s="40"/>
      <c r="BF1136" s="40"/>
      <c r="BG1136" s="40"/>
      <c r="BH1136" s="40"/>
      <c r="BI1136" s="40"/>
      <c r="BJ1136" s="40"/>
      <c r="BK1136" s="40"/>
      <c r="BL1136" s="40"/>
      <c r="BM1136" s="40"/>
      <c r="BN1136" s="40"/>
      <c r="BO1136" s="40"/>
      <c r="BP1136" s="40"/>
      <c r="BQ1136" s="40"/>
      <c r="BR1136" s="40"/>
      <c r="BS1136" s="40"/>
      <c r="BT1136" s="40"/>
      <c r="BU1136" s="40"/>
      <c r="BV1136" s="40"/>
      <c r="BW1136" s="40"/>
      <c r="BX1136" s="40"/>
      <c r="BY1136" s="40"/>
      <c r="BZ1136" s="40"/>
      <c r="CA1136" s="40"/>
      <c r="CB1136" s="40"/>
      <c r="CC1136" s="40"/>
      <c r="CD1136" s="40"/>
      <c r="CE1136" s="40"/>
      <c r="CF1136" s="40"/>
      <c r="CG1136" s="28"/>
      <c r="CH1136" s="28"/>
      <c r="CI1136" s="41"/>
      <c r="CJ1136" s="27"/>
      <c r="CK1136" s="27"/>
      <c r="CL1136" s="27"/>
      <c r="CM1136" s="27"/>
      <c r="CN1136" s="27"/>
      <c r="CO1136" s="27"/>
      <c r="CP1136" s="27"/>
      <c r="CQ1136" s="27"/>
      <c r="CR1136" s="27"/>
      <c r="CS1136" s="27"/>
      <c r="CT1136" s="27"/>
      <c r="CU1136" s="27"/>
      <c r="CV1136" s="27"/>
      <c r="CW1136" s="27"/>
      <c r="CX1136" s="27"/>
      <c r="CY1136" s="27"/>
      <c r="CZ1136" s="68"/>
      <c r="DA1136" s="42"/>
      <c r="DB1136" s="42"/>
      <c r="DC1136" s="42"/>
      <c r="DD1136" s="42"/>
      <c r="DE1136" s="89"/>
      <c r="DF1136" s="42"/>
      <c r="DG1136" s="25"/>
      <c r="DH1136" s="25"/>
      <c r="DI1136" s="35"/>
      <c r="DJ1136" s="25"/>
      <c r="DK1136" s="25"/>
      <c r="DL1136" s="25"/>
      <c r="DM1136" s="25"/>
      <c r="DN1136" s="25"/>
      <c r="DO1136" s="25"/>
      <c r="DP1136" s="25"/>
      <c r="DQ1136" s="25"/>
      <c r="DR1136" s="25"/>
      <c r="DS1136" s="25"/>
      <c r="DT1136" s="25"/>
      <c r="DU1136" s="25"/>
      <c r="DV1136" s="25"/>
      <c r="DW1136" s="36"/>
      <c r="DX1136" s="25"/>
      <c r="DY1136" s="25"/>
      <c r="EC1136" s="25"/>
      <c r="ED1136" s="36"/>
    </row>
    <row r="1137" spans="1:134" s="26" customFormat="1" x14ac:dyDescent="0.2">
      <c r="A1137" s="82"/>
      <c r="B1137" s="28"/>
      <c r="C1137" s="41"/>
      <c r="D1137" s="40"/>
      <c r="E1137" s="41"/>
      <c r="F1137" s="40"/>
      <c r="G1137" s="151"/>
      <c r="H1137" s="151"/>
      <c r="I1137" s="151"/>
      <c r="J1137" s="151"/>
      <c r="K1137" s="151"/>
      <c r="L1137" s="152"/>
      <c r="M1137" s="151"/>
      <c r="N1137" s="151"/>
      <c r="O1137" s="152"/>
      <c r="P1137" s="153"/>
      <c r="Q1137" s="159"/>
      <c r="R1137" s="151"/>
      <c r="S1137" s="151"/>
      <c r="T1137" s="28"/>
      <c r="U1137" s="137"/>
      <c r="V1137" s="40"/>
      <c r="W1137" s="40"/>
      <c r="X1137" s="40"/>
      <c r="Y1137" s="40"/>
      <c r="Z1137" s="40"/>
      <c r="AA1137" s="40"/>
      <c r="AB1137" s="40"/>
      <c r="AC1137" s="40"/>
      <c r="AD1137" s="40"/>
      <c r="AE1137" s="40"/>
      <c r="AF1137" s="40"/>
      <c r="AG1137" s="40"/>
      <c r="AH1137" s="40"/>
      <c r="AI1137" s="40"/>
      <c r="AJ1137" s="40"/>
      <c r="AK1137" s="40"/>
      <c r="AL1137" s="40"/>
      <c r="AM1137" s="40"/>
      <c r="AN1137" s="40"/>
      <c r="AO1137" s="40"/>
      <c r="AP1137" s="40"/>
      <c r="AQ1137" s="40"/>
      <c r="AR1137" s="40"/>
      <c r="AS1137" s="40"/>
      <c r="AT1137" s="40"/>
      <c r="AU1137" s="40"/>
      <c r="AV1137" s="40"/>
      <c r="AW1137" s="40"/>
      <c r="AX1137" s="40"/>
      <c r="AY1137" s="40"/>
      <c r="AZ1137" s="40"/>
      <c r="BA1137" s="28"/>
      <c r="BB1137" s="28"/>
      <c r="BC1137" s="40"/>
      <c r="BD1137" s="40"/>
      <c r="BE1137" s="40"/>
      <c r="BF1137" s="40"/>
      <c r="BG1137" s="40"/>
      <c r="BH1137" s="40"/>
      <c r="BI1137" s="40"/>
      <c r="BJ1137" s="40"/>
      <c r="BK1137" s="40"/>
      <c r="BL1137" s="40"/>
      <c r="BM1137" s="40"/>
      <c r="BN1137" s="40"/>
      <c r="BO1137" s="40"/>
      <c r="BP1137" s="40"/>
      <c r="BQ1137" s="40"/>
      <c r="BR1137" s="40"/>
      <c r="BS1137" s="40"/>
      <c r="BT1137" s="40"/>
      <c r="BU1137" s="40"/>
      <c r="BV1137" s="40"/>
      <c r="BW1137" s="40"/>
      <c r="BX1137" s="40"/>
      <c r="BY1137" s="40"/>
      <c r="BZ1137" s="40"/>
      <c r="CA1137" s="40"/>
      <c r="CB1137" s="40"/>
      <c r="CC1137" s="40"/>
      <c r="CD1137" s="40"/>
      <c r="CE1137" s="40"/>
      <c r="CF1137" s="40"/>
      <c r="CG1137" s="28"/>
      <c r="CH1137" s="28"/>
      <c r="CI1137" s="41"/>
      <c r="CJ1137" s="27"/>
      <c r="CK1137" s="27"/>
      <c r="CL1137" s="27"/>
      <c r="CM1137" s="27"/>
      <c r="CN1137" s="27"/>
      <c r="CO1137" s="27"/>
      <c r="CP1137" s="27"/>
      <c r="CQ1137" s="27"/>
      <c r="CR1137" s="27"/>
      <c r="CS1137" s="27"/>
      <c r="CT1137" s="27"/>
      <c r="CU1137" s="27"/>
      <c r="CV1137" s="27"/>
      <c r="CW1137" s="27"/>
      <c r="CX1137" s="27"/>
      <c r="CY1137" s="27"/>
      <c r="CZ1137" s="68"/>
      <c r="DA1137" s="42"/>
      <c r="DB1137" s="42"/>
      <c r="DC1137" s="42"/>
      <c r="DD1137" s="42"/>
      <c r="DE1137" s="89"/>
      <c r="DF1137" s="42"/>
      <c r="DG1137" s="25"/>
      <c r="DH1137" s="25"/>
      <c r="DI1137" s="35"/>
      <c r="DJ1137" s="25"/>
      <c r="DK1137" s="25"/>
      <c r="DL1137" s="25"/>
      <c r="DM1137" s="25"/>
      <c r="DN1137" s="25"/>
      <c r="DO1137" s="25"/>
      <c r="DP1137" s="25"/>
      <c r="DQ1137" s="25"/>
      <c r="DR1137" s="25"/>
      <c r="DS1137" s="25"/>
      <c r="DT1137" s="25"/>
      <c r="DU1137" s="25"/>
      <c r="DV1137" s="25"/>
      <c r="DW1137" s="36"/>
      <c r="DX1137" s="25"/>
      <c r="DY1137" s="25"/>
      <c r="EC1137" s="25"/>
      <c r="ED1137" s="36"/>
    </row>
    <row r="1138" spans="1:134" s="26" customFormat="1" x14ac:dyDescent="0.2">
      <c r="A1138" s="82"/>
      <c r="B1138" s="28"/>
      <c r="C1138" s="41"/>
      <c r="D1138" s="40"/>
      <c r="E1138" s="41"/>
      <c r="F1138" s="40"/>
      <c r="G1138" s="151"/>
      <c r="H1138" s="151"/>
      <c r="I1138" s="151"/>
      <c r="J1138" s="151"/>
      <c r="K1138" s="151"/>
      <c r="L1138" s="152"/>
      <c r="M1138" s="151"/>
      <c r="N1138" s="151"/>
      <c r="O1138" s="152"/>
      <c r="P1138" s="153"/>
      <c r="Q1138" s="159"/>
      <c r="R1138" s="151"/>
      <c r="S1138" s="151"/>
      <c r="T1138" s="28"/>
      <c r="U1138" s="137"/>
      <c r="V1138" s="40"/>
      <c r="W1138" s="40"/>
      <c r="X1138" s="40"/>
      <c r="Y1138" s="40"/>
      <c r="Z1138" s="40"/>
      <c r="AA1138" s="40"/>
      <c r="AB1138" s="40"/>
      <c r="AC1138" s="40"/>
      <c r="AD1138" s="40"/>
      <c r="AE1138" s="40"/>
      <c r="AF1138" s="40"/>
      <c r="AG1138" s="40"/>
      <c r="AH1138" s="40"/>
      <c r="AI1138" s="40"/>
      <c r="AJ1138" s="40"/>
      <c r="AK1138" s="40"/>
      <c r="AL1138" s="40"/>
      <c r="AM1138" s="40"/>
      <c r="AN1138" s="40"/>
      <c r="AO1138" s="40"/>
      <c r="AP1138" s="40"/>
      <c r="AQ1138" s="40"/>
      <c r="AR1138" s="40"/>
      <c r="AS1138" s="40"/>
      <c r="AT1138" s="40"/>
      <c r="AU1138" s="40"/>
      <c r="AV1138" s="40"/>
      <c r="AW1138" s="40"/>
      <c r="AX1138" s="40"/>
      <c r="AY1138" s="40"/>
      <c r="AZ1138" s="40"/>
      <c r="BA1138" s="28"/>
      <c r="BB1138" s="28"/>
      <c r="BC1138" s="40"/>
      <c r="BD1138" s="40"/>
      <c r="BE1138" s="40"/>
      <c r="BF1138" s="40"/>
      <c r="BG1138" s="40"/>
      <c r="BH1138" s="40"/>
      <c r="BI1138" s="40"/>
      <c r="BJ1138" s="40"/>
      <c r="BK1138" s="40"/>
      <c r="BL1138" s="40"/>
      <c r="BM1138" s="40"/>
      <c r="BN1138" s="40"/>
      <c r="BO1138" s="40"/>
      <c r="BP1138" s="40"/>
      <c r="BQ1138" s="40"/>
      <c r="BR1138" s="40"/>
      <c r="BS1138" s="40"/>
      <c r="BT1138" s="40"/>
      <c r="BU1138" s="40"/>
      <c r="BV1138" s="40"/>
      <c r="BW1138" s="40"/>
      <c r="BX1138" s="40"/>
      <c r="BY1138" s="40"/>
      <c r="BZ1138" s="40"/>
      <c r="CA1138" s="40"/>
      <c r="CB1138" s="40"/>
      <c r="CC1138" s="40"/>
      <c r="CD1138" s="40"/>
      <c r="CE1138" s="40"/>
      <c r="CF1138" s="40"/>
      <c r="CG1138" s="28"/>
      <c r="CH1138" s="28"/>
      <c r="CI1138" s="41"/>
      <c r="CJ1138" s="27"/>
      <c r="CK1138" s="27"/>
      <c r="CL1138" s="27"/>
      <c r="CM1138" s="27"/>
      <c r="CN1138" s="27"/>
      <c r="CO1138" s="27"/>
      <c r="CP1138" s="27"/>
      <c r="CQ1138" s="27"/>
      <c r="CR1138" s="27"/>
      <c r="CS1138" s="27"/>
      <c r="CT1138" s="27"/>
      <c r="CU1138" s="27"/>
      <c r="CV1138" s="27"/>
      <c r="CW1138" s="27"/>
      <c r="CX1138" s="27"/>
      <c r="CY1138" s="27"/>
      <c r="CZ1138" s="68"/>
      <c r="DA1138" s="42"/>
      <c r="DB1138" s="42"/>
      <c r="DC1138" s="42"/>
      <c r="DD1138" s="42"/>
      <c r="DE1138" s="89"/>
      <c r="DF1138" s="42"/>
      <c r="DG1138" s="25"/>
      <c r="DH1138" s="25"/>
      <c r="DI1138" s="35"/>
      <c r="DJ1138" s="25"/>
      <c r="DK1138" s="25"/>
      <c r="DL1138" s="25"/>
      <c r="DM1138" s="25"/>
      <c r="DN1138" s="25"/>
      <c r="DO1138" s="25"/>
      <c r="DP1138" s="25"/>
      <c r="DQ1138" s="25"/>
      <c r="DR1138" s="25"/>
      <c r="DS1138" s="25"/>
      <c r="DT1138" s="25"/>
      <c r="DU1138" s="25"/>
      <c r="DV1138" s="25"/>
      <c r="DW1138" s="36"/>
      <c r="DX1138" s="25"/>
      <c r="DY1138" s="25"/>
      <c r="EC1138" s="25"/>
      <c r="ED1138" s="36"/>
    </row>
    <row r="1139" spans="1:134" s="26" customFormat="1" x14ac:dyDescent="0.2">
      <c r="A1139" s="43"/>
      <c r="B1139" s="28"/>
      <c r="C1139" s="41"/>
      <c r="D1139" s="40"/>
      <c r="E1139" s="41"/>
      <c r="F1139" s="40"/>
      <c r="G1139" s="151"/>
      <c r="H1139" s="151"/>
      <c r="I1139" s="151"/>
      <c r="J1139" s="151"/>
      <c r="K1139" s="151"/>
      <c r="L1139" s="152"/>
      <c r="M1139" s="151"/>
      <c r="N1139" s="151"/>
      <c r="O1139" s="152"/>
      <c r="P1139" s="153"/>
      <c r="Q1139" s="159"/>
      <c r="R1139" s="151"/>
      <c r="S1139" s="151"/>
      <c r="T1139" s="28"/>
      <c r="U1139" s="137"/>
      <c r="V1139" s="40"/>
      <c r="W1139" s="40"/>
      <c r="X1139" s="40"/>
      <c r="Y1139" s="40"/>
      <c r="Z1139" s="40"/>
      <c r="AA1139" s="40"/>
      <c r="AB1139" s="40"/>
      <c r="AC1139" s="40"/>
      <c r="AD1139" s="40"/>
      <c r="AE1139" s="40"/>
      <c r="AF1139" s="40"/>
      <c r="AG1139" s="40"/>
      <c r="AH1139" s="40"/>
      <c r="AI1139" s="40"/>
      <c r="AJ1139" s="40"/>
      <c r="AK1139" s="40"/>
      <c r="AL1139" s="40"/>
      <c r="AM1139" s="40"/>
      <c r="AN1139" s="40"/>
      <c r="AO1139" s="40"/>
      <c r="AP1139" s="40"/>
      <c r="AQ1139" s="40"/>
      <c r="AR1139" s="40"/>
      <c r="AS1139" s="40"/>
      <c r="AT1139" s="40"/>
      <c r="AU1139" s="40"/>
      <c r="AV1139" s="40"/>
      <c r="AW1139" s="40"/>
      <c r="AX1139" s="40"/>
      <c r="AY1139" s="40"/>
      <c r="AZ1139" s="40"/>
      <c r="BA1139" s="28"/>
      <c r="BB1139" s="28"/>
      <c r="BC1139" s="40"/>
      <c r="BD1139" s="40"/>
      <c r="BE1139" s="40"/>
      <c r="BF1139" s="40"/>
      <c r="BG1139" s="40"/>
      <c r="BH1139" s="40"/>
      <c r="BI1139" s="40"/>
      <c r="BJ1139" s="40"/>
      <c r="BK1139" s="40"/>
      <c r="BL1139" s="40"/>
      <c r="BM1139" s="40"/>
      <c r="BN1139" s="40"/>
      <c r="BO1139" s="40"/>
      <c r="BP1139" s="40"/>
      <c r="BQ1139" s="40"/>
      <c r="BR1139" s="40"/>
      <c r="BS1139" s="40"/>
      <c r="BT1139" s="40"/>
      <c r="BU1139" s="40"/>
      <c r="BV1139" s="40"/>
      <c r="BW1139" s="40"/>
      <c r="BX1139" s="40"/>
      <c r="BY1139" s="40"/>
      <c r="BZ1139" s="40"/>
      <c r="CA1139" s="40"/>
      <c r="CB1139" s="40"/>
      <c r="CC1139" s="40"/>
      <c r="CD1139" s="40"/>
      <c r="CE1139" s="40"/>
      <c r="CF1139" s="40"/>
      <c r="CG1139" s="28"/>
      <c r="CH1139" s="28"/>
      <c r="CI1139" s="41"/>
      <c r="CJ1139" s="27"/>
      <c r="CK1139" s="27"/>
      <c r="CL1139" s="27"/>
      <c r="CM1139" s="27"/>
      <c r="CN1139" s="27"/>
      <c r="CO1139" s="27"/>
      <c r="CP1139" s="27"/>
      <c r="CQ1139" s="27"/>
      <c r="CR1139" s="27"/>
      <c r="CS1139" s="27"/>
      <c r="CT1139" s="27"/>
      <c r="CU1139" s="27"/>
      <c r="CV1139" s="27"/>
      <c r="CW1139" s="27"/>
      <c r="CX1139" s="27"/>
      <c r="CY1139" s="27"/>
      <c r="CZ1139" s="68"/>
      <c r="DA1139" s="42"/>
      <c r="DB1139" s="42"/>
      <c r="DC1139" s="42"/>
      <c r="DD1139" s="42"/>
      <c r="DE1139" s="89"/>
      <c r="DF1139" s="42"/>
      <c r="DG1139" s="25"/>
      <c r="DH1139" s="25"/>
      <c r="DI1139" s="35"/>
      <c r="DJ1139" s="25"/>
      <c r="DK1139" s="25"/>
      <c r="DL1139" s="25"/>
      <c r="DM1139" s="25"/>
      <c r="DN1139" s="25"/>
      <c r="DO1139" s="25"/>
      <c r="DP1139" s="25"/>
      <c r="DQ1139" s="25"/>
      <c r="DR1139" s="25"/>
      <c r="DS1139" s="25"/>
      <c r="DT1139" s="25"/>
      <c r="DU1139" s="25"/>
      <c r="DV1139" s="25"/>
      <c r="DW1139" s="35"/>
      <c r="DX1139" s="25"/>
      <c r="DY1139" s="25"/>
      <c r="EC1139" s="25"/>
      <c r="ED1139" s="35"/>
    </row>
    <row r="1140" spans="1:134" s="26" customFormat="1" x14ac:dyDescent="0.2">
      <c r="A1140" s="43"/>
      <c r="B1140" s="28"/>
      <c r="C1140" s="41"/>
      <c r="D1140" s="40"/>
      <c r="E1140" s="41"/>
      <c r="F1140" s="40"/>
      <c r="G1140" s="151"/>
      <c r="H1140" s="151"/>
      <c r="I1140" s="151"/>
      <c r="J1140" s="151"/>
      <c r="K1140" s="151"/>
      <c r="L1140" s="152"/>
      <c r="M1140" s="151"/>
      <c r="N1140" s="151"/>
      <c r="O1140" s="152"/>
      <c r="P1140" s="153"/>
      <c r="Q1140" s="159"/>
      <c r="R1140" s="151"/>
      <c r="S1140" s="151"/>
      <c r="T1140" s="28"/>
      <c r="U1140" s="137"/>
      <c r="V1140" s="40"/>
      <c r="W1140" s="40"/>
      <c r="X1140" s="40"/>
      <c r="Y1140" s="40"/>
      <c r="Z1140" s="40"/>
      <c r="AA1140" s="40"/>
      <c r="AB1140" s="40"/>
      <c r="AC1140" s="40"/>
      <c r="AD1140" s="40"/>
      <c r="AE1140" s="40"/>
      <c r="AF1140" s="40"/>
      <c r="AG1140" s="40"/>
      <c r="AH1140" s="40"/>
      <c r="AI1140" s="40"/>
      <c r="AJ1140" s="40"/>
      <c r="AK1140" s="40"/>
      <c r="AL1140" s="40"/>
      <c r="AM1140" s="40"/>
      <c r="AN1140" s="40"/>
      <c r="AO1140" s="40"/>
      <c r="AP1140" s="40"/>
      <c r="AQ1140" s="40"/>
      <c r="AR1140" s="40"/>
      <c r="AS1140" s="40"/>
      <c r="AT1140" s="40"/>
      <c r="AU1140" s="40"/>
      <c r="AV1140" s="40"/>
      <c r="AW1140" s="40"/>
      <c r="AX1140" s="40"/>
      <c r="AY1140" s="40"/>
      <c r="AZ1140" s="40"/>
      <c r="BA1140" s="28"/>
      <c r="BB1140" s="28"/>
      <c r="BC1140" s="40"/>
      <c r="BD1140" s="40"/>
      <c r="BE1140" s="40"/>
      <c r="BF1140" s="40"/>
      <c r="BG1140" s="40"/>
      <c r="BH1140" s="40"/>
      <c r="BI1140" s="40"/>
      <c r="BJ1140" s="40"/>
      <c r="BK1140" s="40"/>
      <c r="BL1140" s="40"/>
      <c r="BM1140" s="40"/>
      <c r="BN1140" s="40"/>
      <c r="BO1140" s="40"/>
      <c r="BP1140" s="40"/>
      <c r="BQ1140" s="40"/>
      <c r="BR1140" s="40"/>
      <c r="BS1140" s="40"/>
      <c r="BT1140" s="40"/>
      <c r="BU1140" s="40"/>
      <c r="BV1140" s="40"/>
      <c r="BW1140" s="40"/>
      <c r="BX1140" s="40"/>
      <c r="BY1140" s="40"/>
      <c r="BZ1140" s="40"/>
      <c r="CA1140" s="40"/>
      <c r="CB1140" s="40"/>
      <c r="CC1140" s="40"/>
      <c r="CD1140" s="40"/>
      <c r="CE1140" s="40"/>
      <c r="CF1140" s="40"/>
      <c r="CG1140" s="28"/>
      <c r="CH1140" s="28"/>
      <c r="CI1140" s="41"/>
      <c r="CJ1140" s="27"/>
      <c r="CK1140" s="27"/>
      <c r="CL1140" s="27"/>
      <c r="CM1140" s="27"/>
      <c r="CN1140" s="27"/>
      <c r="CO1140" s="27"/>
      <c r="CP1140" s="27"/>
      <c r="CQ1140" s="27"/>
      <c r="CR1140" s="27"/>
      <c r="CS1140" s="27"/>
      <c r="CT1140" s="27"/>
      <c r="CU1140" s="27"/>
      <c r="CV1140" s="27"/>
      <c r="CW1140" s="27"/>
      <c r="CX1140" s="27"/>
      <c r="CY1140" s="27"/>
      <c r="CZ1140" s="68"/>
      <c r="DA1140" s="42"/>
      <c r="DB1140" s="42"/>
      <c r="DC1140" s="42"/>
      <c r="DD1140" s="42"/>
      <c r="DE1140" s="89"/>
      <c r="DF1140" s="42"/>
      <c r="DG1140" s="25"/>
      <c r="DH1140" s="25"/>
      <c r="DI1140" s="35"/>
      <c r="DJ1140" s="25"/>
      <c r="DK1140" s="25"/>
      <c r="DL1140" s="25"/>
      <c r="DM1140" s="25"/>
      <c r="DN1140" s="25"/>
      <c r="DO1140" s="25"/>
      <c r="DP1140" s="25"/>
      <c r="DQ1140" s="25"/>
      <c r="DR1140" s="25"/>
      <c r="DS1140" s="25"/>
      <c r="DT1140" s="25"/>
      <c r="DU1140" s="25"/>
      <c r="DV1140" s="25"/>
      <c r="DW1140" s="35"/>
      <c r="DX1140" s="25"/>
      <c r="DY1140" s="25"/>
      <c r="EC1140" s="25"/>
      <c r="ED1140" s="35"/>
    </row>
    <row r="1141" spans="1:134" s="26" customFormat="1" x14ac:dyDescent="0.2">
      <c r="A1141" s="43"/>
      <c r="B1141" s="28"/>
      <c r="C1141" s="41"/>
      <c r="D1141" s="40"/>
      <c r="E1141" s="41"/>
      <c r="F1141" s="40"/>
      <c r="G1141" s="151"/>
      <c r="H1141" s="151"/>
      <c r="I1141" s="151"/>
      <c r="J1141" s="151"/>
      <c r="K1141" s="151"/>
      <c r="L1141" s="152"/>
      <c r="M1141" s="151"/>
      <c r="N1141" s="151"/>
      <c r="O1141" s="152"/>
      <c r="P1141" s="153"/>
      <c r="Q1141" s="159"/>
      <c r="R1141" s="151"/>
      <c r="S1141" s="151"/>
      <c r="T1141" s="28"/>
      <c r="U1141" s="137"/>
      <c r="V1141" s="40"/>
      <c r="W1141" s="40"/>
      <c r="X1141" s="40"/>
      <c r="Y1141" s="40"/>
      <c r="Z1141" s="40"/>
      <c r="AA1141" s="40"/>
      <c r="AB1141" s="40"/>
      <c r="AC1141" s="40"/>
      <c r="AD1141" s="40"/>
      <c r="AE1141" s="40"/>
      <c r="AF1141" s="40"/>
      <c r="AG1141" s="40"/>
      <c r="AH1141" s="40"/>
      <c r="AI1141" s="40"/>
      <c r="AJ1141" s="40"/>
      <c r="AK1141" s="40"/>
      <c r="AL1141" s="40"/>
      <c r="AM1141" s="40"/>
      <c r="AN1141" s="40"/>
      <c r="AO1141" s="40"/>
      <c r="AP1141" s="40"/>
      <c r="AQ1141" s="40"/>
      <c r="AR1141" s="40"/>
      <c r="AS1141" s="40"/>
      <c r="AT1141" s="40"/>
      <c r="AU1141" s="40"/>
      <c r="AV1141" s="40"/>
      <c r="AW1141" s="40"/>
      <c r="AX1141" s="40"/>
      <c r="AY1141" s="40"/>
      <c r="AZ1141" s="40"/>
      <c r="BA1141" s="28"/>
      <c r="BB1141" s="28"/>
      <c r="BC1141" s="40"/>
      <c r="BD1141" s="40"/>
      <c r="BE1141" s="40"/>
      <c r="BF1141" s="40"/>
      <c r="BG1141" s="40"/>
      <c r="BH1141" s="40"/>
      <c r="BI1141" s="40"/>
      <c r="BJ1141" s="40"/>
      <c r="BK1141" s="40"/>
      <c r="BL1141" s="40"/>
      <c r="BM1141" s="40"/>
      <c r="BN1141" s="40"/>
      <c r="BO1141" s="40"/>
      <c r="BP1141" s="40"/>
      <c r="BQ1141" s="40"/>
      <c r="BR1141" s="40"/>
      <c r="BS1141" s="40"/>
      <c r="BT1141" s="40"/>
      <c r="BU1141" s="40"/>
      <c r="BV1141" s="40"/>
      <c r="BW1141" s="40"/>
      <c r="BX1141" s="40"/>
      <c r="BY1141" s="40"/>
      <c r="BZ1141" s="40"/>
      <c r="CA1141" s="40"/>
      <c r="CB1141" s="40"/>
      <c r="CC1141" s="40"/>
      <c r="CD1141" s="40"/>
      <c r="CE1141" s="40"/>
      <c r="CF1141" s="40"/>
      <c r="CG1141" s="28"/>
      <c r="CH1141" s="28"/>
      <c r="CI1141" s="41"/>
      <c r="CJ1141" s="27"/>
      <c r="CK1141" s="27"/>
      <c r="CL1141" s="27"/>
      <c r="CM1141" s="27"/>
      <c r="CN1141" s="27"/>
      <c r="CO1141" s="27"/>
      <c r="CP1141" s="27"/>
      <c r="CQ1141" s="27"/>
      <c r="CR1141" s="27"/>
      <c r="CS1141" s="27"/>
      <c r="CT1141" s="27"/>
      <c r="CU1141" s="27"/>
      <c r="CV1141" s="27"/>
      <c r="CW1141" s="27"/>
      <c r="CX1141" s="27"/>
      <c r="CY1141" s="27"/>
      <c r="CZ1141" s="68"/>
      <c r="DA1141" s="42"/>
      <c r="DB1141" s="42"/>
      <c r="DC1141" s="42"/>
      <c r="DD1141" s="42"/>
      <c r="DE1141" s="89"/>
      <c r="DF1141" s="42"/>
      <c r="DG1141" s="25"/>
      <c r="DH1141" s="25"/>
      <c r="DI1141" s="35"/>
      <c r="DJ1141" s="25"/>
      <c r="DK1141" s="25"/>
      <c r="DL1141" s="25"/>
      <c r="DM1141" s="25"/>
      <c r="DN1141" s="25"/>
      <c r="DO1141" s="25"/>
      <c r="DP1141" s="25"/>
      <c r="DQ1141" s="25"/>
      <c r="DR1141" s="25"/>
      <c r="DS1141" s="25"/>
      <c r="DT1141" s="25"/>
      <c r="DU1141" s="25"/>
      <c r="DV1141" s="25"/>
      <c r="DW1141" s="35"/>
      <c r="DX1141" s="25"/>
      <c r="DY1141" s="25"/>
      <c r="EC1141" s="25"/>
      <c r="ED1141" s="35"/>
    </row>
    <row r="1142" spans="1:134" s="26" customFormat="1" x14ac:dyDescent="0.2">
      <c r="A1142" s="43"/>
      <c r="B1142" s="28"/>
      <c r="C1142" s="41"/>
      <c r="D1142" s="40"/>
      <c r="E1142" s="41"/>
      <c r="F1142" s="40"/>
      <c r="G1142" s="151"/>
      <c r="H1142" s="151"/>
      <c r="I1142" s="151"/>
      <c r="J1142" s="151"/>
      <c r="K1142" s="151"/>
      <c r="L1142" s="152"/>
      <c r="M1142" s="151"/>
      <c r="N1142" s="151"/>
      <c r="O1142" s="152"/>
      <c r="P1142" s="153"/>
      <c r="Q1142" s="159"/>
      <c r="R1142" s="151"/>
      <c r="S1142" s="151"/>
      <c r="T1142" s="28"/>
      <c r="U1142" s="137"/>
      <c r="V1142" s="40"/>
      <c r="W1142" s="40"/>
      <c r="X1142" s="40"/>
      <c r="Y1142" s="40"/>
      <c r="Z1142" s="40"/>
      <c r="AA1142" s="40"/>
      <c r="AB1142" s="40"/>
      <c r="AC1142" s="40"/>
      <c r="AD1142" s="40"/>
      <c r="AE1142" s="40"/>
      <c r="AF1142" s="40"/>
      <c r="AG1142" s="40"/>
      <c r="AH1142" s="40"/>
      <c r="AI1142" s="40"/>
      <c r="AJ1142" s="40"/>
      <c r="AK1142" s="40"/>
      <c r="AL1142" s="40"/>
      <c r="AM1142" s="40"/>
      <c r="AN1142" s="40"/>
      <c r="AO1142" s="40"/>
      <c r="AP1142" s="40"/>
      <c r="AQ1142" s="40"/>
      <c r="AR1142" s="40"/>
      <c r="AS1142" s="40"/>
      <c r="AT1142" s="40"/>
      <c r="AU1142" s="40"/>
      <c r="AV1142" s="40"/>
      <c r="AW1142" s="40"/>
      <c r="AX1142" s="40"/>
      <c r="AY1142" s="40"/>
      <c r="AZ1142" s="40"/>
      <c r="BA1142" s="28"/>
      <c r="BB1142" s="28"/>
      <c r="BC1142" s="40"/>
      <c r="BD1142" s="40"/>
      <c r="BE1142" s="40"/>
      <c r="BF1142" s="40"/>
      <c r="BG1142" s="40"/>
      <c r="BH1142" s="40"/>
      <c r="BI1142" s="40"/>
      <c r="BJ1142" s="40"/>
      <c r="BK1142" s="40"/>
      <c r="BL1142" s="40"/>
      <c r="BM1142" s="40"/>
      <c r="BN1142" s="40"/>
      <c r="BO1142" s="40"/>
      <c r="BP1142" s="40"/>
      <c r="BQ1142" s="40"/>
      <c r="BR1142" s="40"/>
      <c r="BS1142" s="40"/>
      <c r="BT1142" s="40"/>
      <c r="BU1142" s="40"/>
      <c r="BV1142" s="40"/>
      <c r="BW1142" s="40"/>
      <c r="BX1142" s="40"/>
      <c r="BY1142" s="40"/>
      <c r="BZ1142" s="40"/>
      <c r="CA1142" s="40"/>
      <c r="CB1142" s="40"/>
      <c r="CC1142" s="40"/>
      <c r="CD1142" s="40"/>
      <c r="CE1142" s="40"/>
      <c r="CF1142" s="40"/>
      <c r="CG1142" s="28"/>
      <c r="CH1142" s="28"/>
      <c r="CI1142" s="41"/>
      <c r="CJ1142" s="27"/>
      <c r="CK1142" s="27"/>
      <c r="CL1142" s="27"/>
      <c r="CM1142" s="27"/>
      <c r="CN1142" s="27"/>
      <c r="CO1142" s="27"/>
      <c r="CP1142" s="27"/>
      <c r="CQ1142" s="27"/>
      <c r="CR1142" s="27"/>
      <c r="CS1142" s="27"/>
      <c r="CT1142" s="27"/>
      <c r="CU1142" s="27"/>
      <c r="CV1142" s="27"/>
      <c r="CW1142" s="27"/>
      <c r="CX1142" s="27"/>
      <c r="CY1142" s="27"/>
      <c r="CZ1142" s="68"/>
      <c r="DA1142" s="42"/>
      <c r="DB1142" s="42"/>
      <c r="DC1142" s="42"/>
      <c r="DD1142" s="42"/>
      <c r="DE1142" s="89"/>
      <c r="DF1142" s="42"/>
      <c r="DG1142" s="25"/>
      <c r="DH1142" s="25"/>
      <c r="DI1142" s="35"/>
      <c r="DJ1142" s="25"/>
      <c r="DK1142" s="25"/>
      <c r="DL1142" s="25"/>
      <c r="DM1142" s="25"/>
      <c r="DN1142" s="25"/>
      <c r="DO1142" s="25"/>
      <c r="DP1142" s="25"/>
      <c r="DQ1142" s="25"/>
      <c r="DR1142" s="25"/>
      <c r="DS1142" s="25"/>
      <c r="DT1142" s="25"/>
      <c r="DU1142" s="25"/>
      <c r="DV1142" s="25"/>
      <c r="DW1142" s="35"/>
      <c r="DX1142" s="25"/>
      <c r="DY1142" s="25"/>
      <c r="EC1142" s="25"/>
      <c r="ED1142" s="35"/>
    </row>
    <row r="1143" spans="1:134" s="26" customFormat="1" x14ac:dyDescent="0.2">
      <c r="A1143" s="43"/>
      <c r="B1143" s="28"/>
      <c r="C1143" s="41"/>
      <c r="D1143" s="40"/>
      <c r="E1143" s="41"/>
      <c r="F1143" s="40"/>
      <c r="G1143" s="151"/>
      <c r="H1143" s="151"/>
      <c r="I1143" s="151"/>
      <c r="J1143" s="151"/>
      <c r="K1143" s="151"/>
      <c r="L1143" s="152"/>
      <c r="M1143" s="151"/>
      <c r="N1143" s="151"/>
      <c r="O1143" s="152"/>
      <c r="P1143" s="153"/>
      <c r="Q1143" s="159"/>
      <c r="R1143" s="151"/>
      <c r="S1143" s="151"/>
      <c r="T1143" s="28"/>
      <c r="U1143" s="137"/>
      <c r="V1143" s="40"/>
      <c r="W1143" s="40"/>
      <c r="X1143" s="40"/>
      <c r="Y1143" s="40"/>
      <c r="Z1143" s="40"/>
      <c r="AA1143" s="40"/>
      <c r="AB1143" s="40"/>
      <c r="AC1143" s="40"/>
      <c r="AD1143" s="40"/>
      <c r="AE1143" s="40"/>
      <c r="AF1143" s="40"/>
      <c r="AG1143" s="40"/>
      <c r="AH1143" s="40"/>
      <c r="AI1143" s="40"/>
      <c r="AJ1143" s="40"/>
      <c r="AK1143" s="40"/>
      <c r="AL1143" s="40"/>
      <c r="AM1143" s="40"/>
      <c r="AN1143" s="40"/>
      <c r="AO1143" s="40"/>
      <c r="AP1143" s="40"/>
      <c r="AQ1143" s="40"/>
      <c r="AR1143" s="40"/>
      <c r="AS1143" s="40"/>
      <c r="AT1143" s="40"/>
      <c r="AU1143" s="40"/>
      <c r="AV1143" s="40"/>
      <c r="AW1143" s="40"/>
      <c r="AX1143" s="40"/>
      <c r="AY1143" s="40"/>
      <c r="AZ1143" s="40"/>
      <c r="BA1143" s="28"/>
      <c r="BB1143" s="28"/>
      <c r="BC1143" s="40"/>
      <c r="BD1143" s="40"/>
      <c r="BE1143" s="40"/>
      <c r="BF1143" s="40"/>
      <c r="BG1143" s="40"/>
      <c r="BH1143" s="40"/>
      <c r="BI1143" s="40"/>
      <c r="BJ1143" s="40"/>
      <c r="BK1143" s="40"/>
      <c r="BL1143" s="40"/>
      <c r="BM1143" s="40"/>
      <c r="BN1143" s="40"/>
      <c r="BO1143" s="40"/>
      <c r="BP1143" s="40"/>
      <c r="BQ1143" s="40"/>
      <c r="BR1143" s="40"/>
      <c r="BS1143" s="40"/>
      <c r="BT1143" s="40"/>
      <c r="BU1143" s="40"/>
      <c r="BV1143" s="40"/>
      <c r="BW1143" s="40"/>
      <c r="BX1143" s="40"/>
      <c r="BY1143" s="40"/>
      <c r="BZ1143" s="40"/>
      <c r="CA1143" s="40"/>
      <c r="CB1143" s="40"/>
      <c r="CC1143" s="40"/>
      <c r="CD1143" s="40"/>
      <c r="CE1143" s="40"/>
      <c r="CF1143" s="40"/>
      <c r="CG1143" s="28"/>
      <c r="CH1143" s="28"/>
      <c r="CI1143" s="41"/>
      <c r="CJ1143" s="27"/>
      <c r="CK1143" s="27"/>
      <c r="CL1143" s="27"/>
      <c r="CM1143" s="27"/>
      <c r="CN1143" s="27"/>
      <c r="CO1143" s="27"/>
      <c r="CP1143" s="27"/>
      <c r="CQ1143" s="27"/>
      <c r="CR1143" s="27"/>
      <c r="CS1143" s="27"/>
      <c r="CT1143" s="27"/>
      <c r="CU1143" s="27"/>
      <c r="CV1143" s="27"/>
      <c r="CW1143" s="27"/>
      <c r="CX1143" s="27"/>
      <c r="CY1143" s="27"/>
      <c r="CZ1143" s="68"/>
      <c r="DA1143" s="42"/>
      <c r="DB1143" s="42"/>
      <c r="DC1143" s="42"/>
      <c r="DD1143" s="42"/>
      <c r="DE1143" s="89"/>
      <c r="DF1143" s="42"/>
      <c r="DG1143" s="25"/>
      <c r="DH1143" s="25"/>
      <c r="DI1143" s="35"/>
      <c r="DJ1143" s="25"/>
      <c r="DK1143" s="25"/>
      <c r="DL1143" s="25"/>
      <c r="DM1143" s="25"/>
      <c r="DN1143" s="25"/>
      <c r="DO1143" s="25"/>
      <c r="DP1143" s="25"/>
      <c r="DQ1143" s="25"/>
      <c r="DR1143" s="25"/>
      <c r="DS1143" s="25"/>
      <c r="DT1143" s="25"/>
      <c r="DU1143" s="25"/>
      <c r="DV1143" s="25"/>
      <c r="DW1143" s="35"/>
      <c r="DX1143" s="25"/>
      <c r="DY1143" s="25"/>
      <c r="EC1143" s="25"/>
      <c r="ED1143" s="35"/>
    </row>
    <row r="1144" spans="1:134" s="26" customFormat="1" x14ac:dyDescent="0.2">
      <c r="A1144" s="43"/>
      <c r="B1144" s="28"/>
      <c r="C1144" s="41"/>
      <c r="D1144" s="40"/>
      <c r="E1144" s="41"/>
      <c r="F1144" s="40"/>
      <c r="G1144" s="151"/>
      <c r="H1144" s="151"/>
      <c r="I1144" s="151"/>
      <c r="J1144" s="151"/>
      <c r="K1144" s="151"/>
      <c r="L1144" s="152"/>
      <c r="M1144" s="151"/>
      <c r="N1144" s="151"/>
      <c r="O1144" s="152"/>
      <c r="P1144" s="153"/>
      <c r="Q1144" s="159"/>
      <c r="R1144" s="151"/>
      <c r="S1144" s="151"/>
      <c r="T1144" s="28"/>
      <c r="U1144" s="137"/>
      <c r="V1144" s="40"/>
      <c r="W1144" s="40"/>
      <c r="X1144" s="40"/>
      <c r="Y1144" s="40"/>
      <c r="Z1144" s="40"/>
      <c r="AA1144" s="40"/>
      <c r="AB1144" s="40"/>
      <c r="AC1144" s="40"/>
      <c r="AD1144" s="40"/>
      <c r="AE1144" s="40"/>
      <c r="AF1144" s="40"/>
      <c r="AG1144" s="40"/>
      <c r="AH1144" s="40"/>
      <c r="AI1144" s="40"/>
      <c r="AJ1144" s="40"/>
      <c r="AK1144" s="40"/>
      <c r="AL1144" s="40"/>
      <c r="AM1144" s="40"/>
      <c r="AN1144" s="40"/>
      <c r="AO1144" s="40"/>
      <c r="AP1144" s="40"/>
      <c r="AQ1144" s="40"/>
      <c r="AR1144" s="40"/>
      <c r="AS1144" s="40"/>
      <c r="AT1144" s="40"/>
      <c r="AU1144" s="40"/>
      <c r="AV1144" s="40"/>
      <c r="AW1144" s="40"/>
      <c r="AX1144" s="40"/>
      <c r="AY1144" s="40"/>
      <c r="AZ1144" s="40"/>
      <c r="BA1144" s="28"/>
      <c r="BB1144" s="28"/>
      <c r="BC1144" s="40"/>
      <c r="BD1144" s="40"/>
      <c r="BE1144" s="40"/>
      <c r="BF1144" s="40"/>
      <c r="BG1144" s="40"/>
      <c r="BH1144" s="40"/>
      <c r="BI1144" s="40"/>
      <c r="BJ1144" s="40"/>
      <c r="BK1144" s="40"/>
      <c r="BL1144" s="40"/>
      <c r="BM1144" s="40"/>
      <c r="BN1144" s="40"/>
      <c r="BO1144" s="40"/>
      <c r="BP1144" s="40"/>
      <c r="BQ1144" s="40"/>
      <c r="BR1144" s="40"/>
      <c r="BS1144" s="40"/>
      <c r="BT1144" s="40"/>
      <c r="BU1144" s="40"/>
      <c r="BV1144" s="40"/>
      <c r="BW1144" s="40"/>
      <c r="BX1144" s="40"/>
      <c r="BY1144" s="40"/>
      <c r="BZ1144" s="40"/>
      <c r="CA1144" s="40"/>
      <c r="CB1144" s="40"/>
      <c r="CC1144" s="40"/>
      <c r="CD1144" s="40"/>
      <c r="CE1144" s="40"/>
      <c r="CF1144" s="40"/>
      <c r="CG1144" s="28"/>
      <c r="CH1144" s="28"/>
      <c r="CI1144" s="41"/>
      <c r="CJ1144" s="27"/>
      <c r="CK1144" s="27"/>
      <c r="CL1144" s="27"/>
      <c r="CM1144" s="27"/>
      <c r="CN1144" s="27"/>
      <c r="CO1144" s="27"/>
      <c r="CP1144" s="27"/>
      <c r="CQ1144" s="27"/>
      <c r="CR1144" s="27"/>
      <c r="CS1144" s="27"/>
      <c r="CT1144" s="27"/>
      <c r="CU1144" s="27"/>
      <c r="CV1144" s="27"/>
      <c r="CW1144" s="27"/>
      <c r="CX1144" s="27"/>
      <c r="CY1144" s="27"/>
      <c r="CZ1144" s="68"/>
      <c r="DA1144" s="42"/>
      <c r="DB1144" s="42"/>
      <c r="DC1144" s="42"/>
      <c r="DD1144" s="42"/>
      <c r="DE1144" s="89"/>
      <c r="DF1144" s="42"/>
      <c r="DG1144" s="25"/>
      <c r="DH1144" s="25"/>
      <c r="DI1144" s="35"/>
      <c r="DJ1144" s="25"/>
      <c r="DK1144" s="25"/>
      <c r="DL1144" s="25"/>
      <c r="DM1144" s="25"/>
      <c r="DN1144" s="25"/>
      <c r="DO1144" s="25"/>
      <c r="DP1144" s="25"/>
      <c r="DQ1144" s="25"/>
      <c r="DR1144" s="25"/>
      <c r="DS1144" s="25"/>
      <c r="DT1144" s="25"/>
      <c r="DU1144" s="25"/>
      <c r="DV1144" s="25"/>
      <c r="DW1144" s="35"/>
      <c r="DX1144" s="25"/>
      <c r="DY1144" s="25"/>
      <c r="EC1144" s="25"/>
      <c r="ED1144" s="35"/>
    </row>
    <row r="1145" spans="1:134" s="26" customFormat="1" x14ac:dyDescent="0.2">
      <c r="A1145" s="43"/>
      <c r="B1145" s="28"/>
      <c r="C1145" s="41"/>
      <c r="D1145" s="40"/>
      <c r="E1145" s="41"/>
      <c r="F1145" s="40"/>
      <c r="G1145" s="151"/>
      <c r="H1145" s="151"/>
      <c r="I1145" s="151"/>
      <c r="J1145" s="151"/>
      <c r="K1145" s="151"/>
      <c r="L1145" s="152"/>
      <c r="M1145" s="151"/>
      <c r="N1145" s="151"/>
      <c r="O1145" s="152"/>
      <c r="P1145" s="153"/>
      <c r="Q1145" s="159"/>
      <c r="R1145" s="151"/>
      <c r="S1145" s="151"/>
      <c r="T1145" s="28"/>
      <c r="U1145" s="137"/>
      <c r="V1145" s="40"/>
      <c r="W1145" s="40"/>
      <c r="X1145" s="40"/>
      <c r="Y1145" s="40"/>
      <c r="Z1145" s="40"/>
      <c r="AA1145" s="40"/>
      <c r="AB1145" s="40"/>
      <c r="AC1145" s="40"/>
      <c r="AD1145" s="40"/>
      <c r="AE1145" s="40"/>
      <c r="AF1145" s="40"/>
      <c r="AG1145" s="40"/>
      <c r="AH1145" s="40"/>
      <c r="AI1145" s="40"/>
      <c r="AJ1145" s="40"/>
      <c r="AK1145" s="40"/>
      <c r="AL1145" s="40"/>
      <c r="AM1145" s="40"/>
      <c r="AN1145" s="40"/>
      <c r="AO1145" s="40"/>
      <c r="AP1145" s="40"/>
      <c r="AQ1145" s="40"/>
      <c r="AR1145" s="40"/>
      <c r="AS1145" s="40"/>
      <c r="AT1145" s="40"/>
      <c r="AU1145" s="40"/>
      <c r="AV1145" s="40"/>
      <c r="AW1145" s="40"/>
      <c r="AX1145" s="40"/>
      <c r="AY1145" s="40"/>
      <c r="AZ1145" s="40"/>
      <c r="BA1145" s="28"/>
      <c r="BB1145" s="28"/>
      <c r="BC1145" s="40"/>
      <c r="BD1145" s="40"/>
      <c r="BE1145" s="40"/>
      <c r="BF1145" s="40"/>
      <c r="BG1145" s="40"/>
      <c r="BH1145" s="40"/>
      <c r="BI1145" s="41"/>
      <c r="BJ1145" s="41"/>
      <c r="BK1145" s="41"/>
      <c r="BL1145" s="41"/>
      <c r="BM1145" s="41"/>
      <c r="BN1145" s="41"/>
      <c r="BO1145" s="41"/>
      <c r="BP1145" s="41"/>
      <c r="BQ1145" s="41"/>
      <c r="BR1145" s="40"/>
      <c r="BS1145" s="40"/>
      <c r="BT1145" s="40"/>
      <c r="BU1145" s="41"/>
      <c r="BV1145" s="41"/>
      <c r="BW1145" s="41"/>
      <c r="BX1145" s="41"/>
      <c r="BY1145" s="41"/>
      <c r="BZ1145" s="41"/>
      <c r="CA1145" s="41"/>
      <c r="CB1145" s="41"/>
      <c r="CC1145" s="41"/>
      <c r="CD1145" s="41"/>
      <c r="CE1145" s="41"/>
      <c r="CF1145" s="41"/>
      <c r="CG1145" s="28"/>
      <c r="CH1145" s="28"/>
      <c r="CI1145" s="41"/>
      <c r="CJ1145" s="27"/>
      <c r="CK1145" s="27"/>
      <c r="CL1145" s="27"/>
      <c r="CM1145" s="27"/>
      <c r="CN1145" s="27"/>
      <c r="CO1145" s="27"/>
      <c r="CP1145" s="27"/>
      <c r="CQ1145" s="27"/>
      <c r="CR1145" s="27"/>
      <c r="CS1145" s="27"/>
      <c r="CT1145" s="27"/>
      <c r="CU1145" s="27"/>
      <c r="CV1145" s="27"/>
      <c r="CW1145" s="27"/>
      <c r="CX1145" s="27"/>
      <c r="CY1145" s="27"/>
      <c r="CZ1145" s="68"/>
      <c r="DA1145" s="42"/>
      <c r="DB1145" s="42"/>
      <c r="DC1145" s="42"/>
      <c r="DD1145" s="42"/>
      <c r="DE1145" s="89"/>
      <c r="DF1145" s="42"/>
      <c r="DG1145" s="25"/>
      <c r="DH1145" s="25"/>
      <c r="DI1145" s="35"/>
      <c r="DJ1145" s="25"/>
      <c r="DK1145" s="25"/>
      <c r="DL1145" s="25"/>
      <c r="DM1145" s="25"/>
      <c r="DN1145" s="25"/>
      <c r="DO1145" s="25"/>
      <c r="DP1145" s="25"/>
      <c r="DQ1145" s="25"/>
      <c r="DR1145" s="25"/>
      <c r="DS1145" s="25"/>
      <c r="DT1145" s="25"/>
      <c r="DU1145" s="25"/>
      <c r="DV1145" s="25"/>
      <c r="DW1145" s="35"/>
      <c r="DX1145" s="25"/>
      <c r="DY1145" s="25"/>
      <c r="EC1145" s="25"/>
      <c r="ED1145" s="35"/>
    </row>
    <row r="1146" spans="1:134" s="26" customFormat="1" x14ac:dyDescent="0.2">
      <c r="A1146" s="43"/>
      <c r="B1146" s="28"/>
      <c r="C1146" s="41"/>
      <c r="D1146" s="40"/>
      <c r="E1146" s="41"/>
      <c r="F1146" s="40"/>
      <c r="G1146" s="151"/>
      <c r="H1146" s="151"/>
      <c r="I1146" s="151"/>
      <c r="J1146" s="151"/>
      <c r="K1146" s="151"/>
      <c r="L1146" s="152"/>
      <c r="M1146" s="151"/>
      <c r="N1146" s="151"/>
      <c r="O1146" s="152"/>
      <c r="P1146" s="153"/>
      <c r="Q1146" s="159"/>
      <c r="R1146" s="151"/>
      <c r="S1146" s="151"/>
      <c r="T1146" s="28"/>
      <c r="U1146" s="137"/>
      <c r="V1146" s="40"/>
      <c r="W1146" s="40"/>
      <c r="X1146" s="40"/>
      <c r="Y1146" s="40"/>
      <c r="Z1146" s="40"/>
      <c r="AA1146" s="40"/>
      <c r="AB1146" s="40"/>
      <c r="AC1146" s="40"/>
      <c r="AD1146" s="40"/>
      <c r="AE1146" s="40"/>
      <c r="AF1146" s="40"/>
      <c r="AG1146" s="40"/>
      <c r="AH1146" s="40"/>
      <c r="AI1146" s="40"/>
      <c r="AJ1146" s="40"/>
      <c r="AK1146" s="40"/>
      <c r="AL1146" s="40"/>
      <c r="AM1146" s="40"/>
      <c r="AN1146" s="40"/>
      <c r="AO1146" s="40"/>
      <c r="AP1146" s="40"/>
      <c r="AQ1146" s="40"/>
      <c r="AR1146" s="40"/>
      <c r="AS1146" s="40"/>
      <c r="AT1146" s="40"/>
      <c r="AU1146" s="40"/>
      <c r="AV1146" s="40"/>
      <c r="AW1146" s="40"/>
      <c r="AX1146" s="40"/>
      <c r="AY1146" s="40"/>
      <c r="AZ1146" s="40"/>
      <c r="BA1146" s="28"/>
      <c r="BB1146" s="28"/>
      <c r="BC1146" s="40"/>
      <c r="BD1146" s="40"/>
      <c r="BE1146" s="40"/>
      <c r="BF1146" s="40"/>
      <c r="BG1146" s="40"/>
      <c r="BH1146" s="40"/>
      <c r="BI1146" s="41"/>
      <c r="BJ1146" s="41"/>
      <c r="BK1146" s="41"/>
      <c r="BL1146" s="41"/>
      <c r="BM1146" s="41"/>
      <c r="BN1146" s="41"/>
      <c r="BO1146" s="41"/>
      <c r="BP1146" s="41"/>
      <c r="BQ1146" s="41"/>
      <c r="BR1146" s="40"/>
      <c r="BS1146" s="40"/>
      <c r="BT1146" s="40"/>
      <c r="BU1146" s="41"/>
      <c r="BV1146" s="41"/>
      <c r="BW1146" s="41"/>
      <c r="BX1146" s="41"/>
      <c r="BY1146" s="41"/>
      <c r="BZ1146" s="41"/>
      <c r="CA1146" s="41"/>
      <c r="CB1146" s="41"/>
      <c r="CC1146" s="41"/>
      <c r="CD1146" s="41"/>
      <c r="CE1146" s="41"/>
      <c r="CF1146" s="41"/>
      <c r="CG1146" s="28"/>
      <c r="CH1146" s="28"/>
      <c r="CI1146" s="41"/>
      <c r="CJ1146" s="27"/>
      <c r="CK1146" s="27"/>
      <c r="CL1146" s="27"/>
      <c r="CM1146" s="27"/>
      <c r="CN1146" s="27"/>
      <c r="CO1146" s="27"/>
      <c r="CP1146" s="27"/>
      <c r="CQ1146" s="27"/>
      <c r="CR1146" s="27"/>
      <c r="CS1146" s="27"/>
      <c r="CT1146" s="27"/>
      <c r="CU1146" s="27"/>
      <c r="CV1146" s="27"/>
      <c r="CW1146" s="27"/>
      <c r="CX1146" s="27"/>
      <c r="CY1146" s="27"/>
      <c r="CZ1146" s="68"/>
      <c r="DA1146" s="42"/>
      <c r="DB1146" s="42"/>
      <c r="DC1146" s="42"/>
      <c r="DD1146" s="42"/>
      <c r="DE1146" s="89"/>
      <c r="DF1146" s="42"/>
      <c r="DG1146" s="25"/>
      <c r="DH1146" s="25"/>
      <c r="DI1146" s="35"/>
      <c r="DJ1146" s="25"/>
      <c r="DK1146" s="25"/>
      <c r="DL1146" s="25"/>
      <c r="DM1146" s="25"/>
      <c r="DN1146" s="25"/>
      <c r="DO1146" s="25"/>
      <c r="DP1146" s="25"/>
      <c r="DQ1146" s="25"/>
      <c r="DR1146" s="25"/>
      <c r="DS1146" s="25"/>
      <c r="DT1146" s="25"/>
      <c r="DU1146" s="25"/>
      <c r="DV1146" s="25"/>
      <c r="DW1146" s="35"/>
      <c r="DX1146" s="25"/>
      <c r="DY1146" s="25"/>
      <c r="EC1146" s="25"/>
      <c r="ED1146" s="35"/>
    </row>
    <row r="1147" spans="1:134" s="26" customFormat="1" x14ac:dyDescent="0.2">
      <c r="A1147" s="43"/>
      <c r="B1147" s="28"/>
      <c r="C1147" s="41"/>
      <c r="D1147" s="40"/>
      <c r="E1147" s="41"/>
      <c r="F1147" s="40"/>
      <c r="G1147" s="151"/>
      <c r="H1147" s="151"/>
      <c r="I1147" s="151"/>
      <c r="J1147" s="151"/>
      <c r="K1147" s="151"/>
      <c r="L1147" s="152"/>
      <c r="M1147" s="151"/>
      <c r="N1147" s="151"/>
      <c r="O1147" s="152"/>
      <c r="P1147" s="153"/>
      <c r="Q1147" s="159"/>
      <c r="R1147" s="151"/>
      <c r="S1147" s="151"/>
      <c r="T1147" s="28"/>
      <c r="U1147" s="137"/>
      <c r="V1147" s="40"/>
      <c r="W1147" s="40"/>
      <c r="X1147" s="40"/>
      <c r="Y1147" s="40"/>
      <c r="Z1147" s="40"/>
      <c r="AA1147" s="40"/>
      <c r="AB1147" s="40"/>
      <c r="AC1147" s="40"/>
      <c r="AD1147" s="40"/>
      <c r="AE1147" s="40"/>
      <c r="AF1147" s="40"/>
      <c r="AG1147" s="40"/>
      <c r="AH1147" s="40"/>
      <c r="AI1147" s="40"/>
      <c r="AJ1147" s="40"/>
      <c r="AK1147" s="40"/>
      <c r="AL1147" s="40"/>
      <c r="AM1147" s="40"/>
      <c r="AN1147" s="40"/>
      <c r="AO1147" s="40"/>
      <c r="AP1147" s="40"/>
      <c r="AQ1147" s="40"/>
      <c r="AR1147" s="40"/>
      <c r="AS1147" s="40"/>
      <c r="AT1147" s="40"/>
      <c r="AU1147" s="40"/>
      <c r="AV1147" s="40"/>
      <c r="AW1147" s="40"/>
      <c r="AX1147" s="40"/>
      <c r="AY1147" s="40"/>
      <c r="AZ1147" s="40"/>
      <c r="BA1147" s="28"/>
      <c r="BB1147" s="28"/>
      <c r="BC1147" s="40"/>
      <c r="BD1147" s="40"/>
      <c r="BE1147" s="40"/>
      <c r="BF1147" s="40"/>
      <c r="BG1147" s="40"/>
      <c r="BH1147" s="40"/>
      <c r="BI1147" s="41"/>
      <c r="BJ1147" s="41"/>
      <c r="BK1147" s="41"/>
      <c r="BL1147" s="41"/>
      <c r="BM1147" s="41"/>
      <c r="BN1147" s="41"/>
      <c r="BO1147" s="41"/>
      <c r="BP1147" s="41"/>
      <c r="BQ1147" s="41"/>
      <c r="BR1147" s="40"/>
      <c r="BS1147" s="40"/>
      <c r="BT1147" s="40"/>
      <c r="BU1147" s="41"/>
      <c r="BV1147" s="41"/>
      <c r="BW1147" s="41"/>
      <c r="BX1147" s="41"/>
      <c r="BY1147" s="41"/>
      <c r="BZ1147" s="41"/>
      <c r="CA1147" s="41"/>
      <c r="CB1147" s="41"/>
      <c r="CC1147" s="41"/>
      <c r="CD1147" s="41"/>
      <c r="CE1147" s="41"/>
      <c r="CF1147" s="41"/>
      <c r="CG1147" s="28"/>
      <c r="CH1147" s="28"/>
      <c r="CI1147" s="41"/>
      <c r="CJ1147" s="27"/>
      <c r="CK1147" s="27"/>
      <c r="CL1147" s="27"/>
      <c r="CM1147" s="27"/>
      <c r="CN1147" s="27"/>
      <c r="CO1147" s="27"/>
      <c r="CP1147" s="27"/>
      <c r="CQ1147" s="27"/>
      <c r="CR1147" s="27"/>
      <c r="CS1147" s="27"/>
      <c r="CT1147" s="27"/>
      <c r="CU1147" s="27"/>
      <c r="CV1147" s="27"/>
      <c r="CW1147" s="27"/>
      <c r="CX1147" s="27"/>
      <c r="CY1147" s="27"/>
      <c r="CZ1147" s="68"/>
      <c r="DA1147" s="42"/>
      <c r="DB1147" s="42"/>
      <c r="DC1147" s="42"/>
      <c r="DD1147" s="42"/>
      <c r="DE1147" s="89"/>
      <c r="DF1147" s="42"/>
      <c r="DG1147" s="25"/>
      <c r="DH1147" s="25"/>
      <c r="DI1147" s="35"/>
      <c r="DJ1147" s="25"/>
      <c r="DK1147" s="25"/>
      <c r="DL1147" s="25"/>
      <c r="DM1147" s="25"/>
      <c r="DN1147" s="25"/>
      <c r="DO1147" s="25"/>
      <c r="DP1147" s="25"/>
      <c r="DQ1147" s="25"/>
      <c r="DR1147" s="25"/>
      <c r="DS1147" s="25"/>
      <c r="DT1147" s="25"/>
      <c r="DU1147" s="25"/>
      <c r="DV1147" s="25"/>
      <c r="DW1147" s="35"/>
      <c r="DX1147" s="25"/>
      <c r="DY1147" s="25"/>
      <c r="EC1147" s="25"/>
      <c r="ED1147" s="35"/>
    </row>
    <row r="1148" spans="1:134" s="26" customFormat="1" x14ac:dyDescent="0.2">
      <c r="A1148" s="43"/>
      <c r="B1148" s="28"/>
      <c r="C1148" s="41"/>
      <c r="D1148" s="40"/>
      <c r="E1148" s="41"/>
      <c r="F1148" s="40"/>
      <c r="G1148" s="151"/>
      <c r="H1148" s="151"/>
      <c r="I1148" s="151"/>
      <c r="J1148" s="151"/>
      <c r="K1148" s="151"/>
      <c r="L1148" s="152"/>
      <c r="M1148" s="151"/>
      <c r="N1148" s="151"/>
      <c r="O1148" s="152"/>
      <c r="P1148" s="153"/>
      <c r="Q1148" s="159"/>
      <c r="R1148" s="151"/>
      <c r="S1148" s="151"/>
      <c r="T1148" s="28"/>
      <c r="U1148" s="137"/>
      <c r="V1148" s="40"/>
      <c r="W1148" s="40"/>
      <c r="X1148" s="40"/>
      <c r="Y1148" s="40"/>
      <c r="Z1148" s="40"/>
      <c r="AA1148" s="40"/>
      <c r="AB1148" s="40"/>
      <c r="AC1148" s="40"/>
      <c r="AD1148" s="40"/>
      <c r="AE1148" s="40"/>
      <c r="AF1148" s="40"/>
      <c r="AG1148" s="40"/>
      <c r="AH1148" s="40"/>
      <c r="AI1148" s="40"/>
      <c r="AJ1148" s="40"/>
      <c r="AK1148" s="40"/>
      <c r="AL1148" s="40"/>
      <c r="AM1148" s="40"/>
      <c r="AN1148" s="40"/>
      <c r="AO1148" s="40"/>
      <c r="AP1148" s="40"/>
      <c r="AQ1148" s="40"/>
      <c r="AR1148" s="40"/>
      <c r="AS1148" s="40"/>
      <c r="AT1148" s="40"/>
      <c r="AU1148" s="40"/>
      <c r="AV1148" s="40"/>
      <c r="AW1148" s="40"/>
      <c r="AX1148" s="40"/>
      <c r="AY1148" s="40"/>
      <c r="AZ1148" s="40"/>
      <c r="BA1148" s="28"/>
      <c r="BB1148" s="28"/>
      <c r="BC1148" s="40"/>
      <c r="BD1148" s="40"/>
      <c r="BE1148" s="40"/>
      <c r="BF1148" s="40"/>
      <c r="BG1148" s="40"/>
      <c r="BH1148" s="40"/>
      <c r="BI1148" s="41"/>
      <c r="BJ1148" s="41"/>
      <c r="BK1148" s="41"/>
      <c r="BL1148" s="41"/>
      <c r="BM1148" s="41"/>
      <c r="BN1148" s="41"/>
      <c r="BO1148" s="41"/>
      <c r="BP1148" s="41"/>
      <c r="BQ1148" s="41"/>
      <c r="BR1148" s="40"/>
      <c r="BS1148" s="40"/>
      <c r="BT1148" s="40"/>
      <c r="BU1148" s="41"/>
      <c r="BV1148" s="41"/>
      <c r="BW1148" s="41"/>
      <c r="BX1148" s="41"/>
      <c r="BY1148" s="41"/>
      <c r="BZ1148" s="41"/>
      <c r="CA1148" s="41"/>
      <c r="CB1148" s="41"/>
      <c r="CC1148" s="41"/>
      <c r="CD1148" s="41"/>
      <c r="CE1148" s="41"/>
      <c r="CF1148" s="41"/>
      <c r="CG1148" s="28"/>
      <c r="CH1148" s="28"/>
      <c r="CI1148" s="41"/>
      <c r="CJ1148" s="27"/>
      <c r="CK1148" s="27"/>
      <c r="CL1148" s="27"/>
      <c r="CM1148" s="27"/>
      <c r="CN1148" s="27"/>
      <c r="CO1148" s="27"/>
      <c r="CP1148" s="27"/>
      <c r="CQ1148" s="27"/>
      <c r="CR1148" s="27"/>
      <c r="CS1148" s="27"/>
      <c r="CT1148" s="27"/>
      <c r="CU1148" s="27"/>
      <c r="CV1148" s="27"/>
      <c r="CW1148" s="27"/>
      <c r="CX1148" s="27"/>
      <c r="CY1148" s="27"/>
      <c r="CZ1148" s="68"/>
      <c r="DA1148" s="42"/>
      <c r="DB1148" s="42"/>
      <c r="DC1148" s="42"/>
      <c r="DD1148" s="42"/>
      <c r="DE1148" s="89"/>
      <c r="DF1148" s="42"/>
      <c r="DG1148" s="25"/>
      <c r="DH1148" s="25"/>
      <c r="DI1148" s="35"/>
      <c r="DJ1148" s="25"/>
      <c r="DK1148" s="25"/>
      <c r="DL1148" s="25"/>
      <c r="DM1148" s="25"/>
      <c r="DN1148" s="25"/>
      <c r="DO1148" s="25"/>
      <c r="DP1148" s="25"/>
      <c r="DQ1148" s="25"/>
      <c r="DR1148" s="25"/>
      <c r="DS1148" s="25"/>
      <c r="DT1148" s="25"/>
      <c r="DU1148" s="25"/>
      <c r="DV1148" s="25"/>
      <c r="DW1148" s="35"/>
      <c r="DX1148" s="25"/>
      <c r="DY1148" s="25"/>
      <c r="EC1148" s="25"/>
      <c r="ED1148" s="35"/>
    </row>
    <row r="1149" spans="1:134" s="26" customFormat="1" x14ac:dyDescent="0.2">
      <c r="A1149" s="43"/>
      <c r="B1149" s="28"/>
      <c r="C1149" s="41"/>
      <c r="D1149" s="40"/>
      <c r="E1149" s="41"/>
      <c r="F1149" s="40"/>
      <c r="G1149" s="151"/>
      <c r="H1149" s="151"/>
      <c r="I1149" s="151"/>
      <c r="J1149" s="151"/>
      <c r="K1149" s="151"/>
      <c r="L1149" s="152"/>
      <c r="M1149" s="151"/>
      <c r="N1149" s="151"/>
      <c r="O1149" s="152"/>
      <c r="P1149" s="153"/>
      <c r="Q1149" s="159"/>
      <c r="R1149" s="151"/>
      <c r="S1149" s="151"/>
      <c r="T1149" s="28"/>
      <c r="U1149" s="137"/>
      <c r="V1149" s="40"/>
      <c r="W1149" s="40"/>
      <c r="X1149" s="40"/>
      <c r="Y1149" s="40"/>
      <c r="Z1149" s="40"/>
      <c r="AA1149" s="40"/>
      <c r="AB1149" s="40"/>
      <c r="AC1149" s="40"/>
      <c r="AD1149" s="40"/>
      <c r="AE1149" s="40"/>
      <c r="AF1149" s="40"/>
      <c r="AG1149" s="40"/>
      <c r="AH1149" s="40"/>
      <c r="AI1149" s="40"/>
      <c r="AJ1149" s="40"/>
      <c r="AK1149" s="40"/>
      <c r="AL1149" s="40"/>
      <c r="AM1149" s="40"/>
      <c r="AN1149" s="40"/>
      <c r="AO1149" s="40"/>
      <c r="AP1149" s="40"/>
      <c r="AQ1149" s="40"/>
      <c r="AR1149" s="40"/>
      <c r="AS1149" s="40"/>
      <c r="AT1149" s="40"/>
      <c r="AU1149" s="40"/>
      <c r="AV1149" s="40"/>
      <c r="AW1149" s="40"/>
      <c r="AX1149" s="40"/>
      <c r="AY1149" s="40"/>
      <c r="AZ1149" s="40"/>
      <c r="BA1149" s="28"/>
      <c r="BB1149" s="28"/>
      <c r="BC1149" s="40"/>
      <c r="BD1149" s="40"/>
      <c r="BE1149" s="40"/>
      <c r="BF1149" s="40"/>
      <c r="BG1149" s="40"/>
      <c r="BH1149" s="40"/>
      <c r="BI1149" s="41"/>
      <c r="BJ1149" s="41"/>
      <c r="BK1149" s="41"/>
      <c r="BL1149" s="41"/>
      <c r="BM1149" s="41"/>
      <c r="BN1149" s="41"/>
      <c r="BO1149" s="41"/>
      <c r="BP1149" s="41"/>
      <c r="BQ1149" s="41"/>
      <c r="BR1149" s="40"/>
      <c r="BS1149" s="40"/>
      <c r="BT1149" s="40"/>
      <c r="BU1149" s="41"/>
      <c r="BV1149" s="41"/>
      <c r="BW1149" s="41"/>
      <c r="BX1149" s="41"/>
      <c r="BY1149" s="41"/>
      <c r="BZ1149" s="41"/>
      <c r="CA1149" s="41"/>
      <c r="CB1149" s="41"/>
      <c r="CC1149" s="41"/>
      <c r="CD1149" s="41"/>
      <c r="CE1149" s="41"/>
      <c r="CF1149" s="41"/>
      <c r="CG1149" s="28"/>
      <c r="CH1149" s="28"/>
      <c r="CI1149" s="41"/>
      <c r="CJ1149" s="27"/>
      <c r="CK1149" s="27"/>
      <c r="CL1149" s="27"/>
      <c r="CM1149" s="27"/>
      <c r="CN1149" s="27"/>
      <c r="CO1149" s="27"/>
      <c r="CP1149" s="27"/>
      <c r="CQ1149" s="27"/>
      <c r="CR1149" s="27"/>
      <c r="CS1149" s="27"/>
      <c r="CT1149" s="27"/>
      <c r="CU1149" s="27"/>
      <c r="CV1149" s="27"/>
      <c r="CW1149" s="27"/>
      <c r="CX1149" s="27"/>
      <c r="CY1149" s="27"/>
      <c r="CZ1149" s="68"/>
      <c r="DA1149" s="42"/>
      <c r="DB1149" s="42"/>
      <c r="DC1149" s="42"/>
      <c r="DD1149" s="42"/>
      <c r="DE1149" s="89"/>
      <c r="DF1149" s="42"/>
      <c r="DG1149" s="25"/>
      <c r="DH1149" s="25"/>
      <c r="DI1149" s="35"/>
      <c r="DJ1149" s="25"/>
      <c r="DK1149" s="25"/>
      <c r="DL1149" s="25"/>
      <c r="DM1149" s="25"/>
      <c r="DN1149" s="25"/>
      <c r="DO1149" s="25"/>
      <c r="DP1149" s="25"/>
      <c r="DQ1149" s="25"/>
      <c r="DR1149" s="25"/>
      <c r="DS1149" s="25"/>
      <c r="DT1149" s="25"/>
      <c r="DU1149" s="25"/>
      <c r="DV1149" s="25"/>
      <c r="DW1149" s="35"/>
      <c r="DX1149" s="25"/>
      <c r="DY1149" s="25"/>
      <c r="EC1149" s="25"/>
      <c r="ED1149" s="35"/>
    </row>
    <row r="1150" spans="1:134" s="26" customFormat="1" x14ac:dyDescent="0.2">
      <c r="A1150" s="43"/>
      <c r="B1150" s="28"/>
      <c r="C1150" s="41"/>
      <c r="D1150" s="40"/>
      <c r="E1150" s="41"/>
      <c r="F1150" s="40"/>
      <c r="G1150" s="151"/>
      <c r="H1150" s="151"/>
      <c r="I1150" s="151"/>
      <c r="J1150" s="151"/>
      <c r="K1150" s="151"/>
      <c r="L1150" s="152"/>
      <c r="M1150" s="151"/>
      <c r="N1150" s="151"/>
      <c r="O1150" s="152"/>
      <c r="P1150" s="153"/>
      <c r="Q1150" s="159"/>
      <c r="R1150" s="151"/>
      <c r="S1150" s="151"/>
      <c r="T1150" s="28"/>
      <c r="U1150" s="137"/>
      <c r="V1150" s="40"/>
      <c r="W1150" s="40"/>
      <c r="X1150" s="40"/>
      <c r="Y1150" s="40"/>
      <c r="Z1150" s="40"/>
      <c r="AA1150" s="40"/>
      <c r="AB1150" s="40"/>
      <c r="AC1150" s="40"/>
      <c r="AD1150" s="40"/>
      <c r="AE1150" s="40"/>
      <c r="AF1150" s="40"/>
      <c r="AG1150" s="40"/>
      <c r="AH1150" s="40"/>
      <c r="AI1150" s="40"/>
      <c r="AJ1150" s="40"/>
      <c r="AK1150" s="40"/>
      <c r="AL1150" s="40"/>
      <c r="AM1150" s="40"/>
      <c r="AN1150" s="40"/>
      <c r="AO1150" s="40"/>
      <c r="AP1150" s="40"/>
      <c r="AQ1150" s="40"/>
      <c r="AR1150" s="40"/>
      <c r="AS1150" s="40"/>
      <c r="AT1150" s="40"/>
      <c r="AU1150" s="40"/>
      <c r="AV1150" s="40"/>
      <c r="AW1150" s="40"/>
      <c r="AX1150" s="40"/>
      <c r="AY1150" s="40"/>
      <c r="AZ1150" s="40"/>
      <c r="BA1150" s="28"/>
      <c r="BB1150" s="28"/>
      <c r="BC1150" s="40"/>
      <c r="BD1150" s="40"/>
      <c r="BE1150" s="40"/>
      <c r="BF1150" s="40"/>
      <c r="BG1150" s="40"/>
      <c r="BH1150" s="40"/>
      <c r="BI1150" s="40"/>
      <c r="BJ1150" s="40"/>
      <c r="BK1150" s="40"/>
      <c r="BL1150" s="40"/>
      <c r="BM1150" s="40"/>
      <c r="BN1150" s="40"/>
      <c r="BO1150" s="40"/>
      <c r="BP1150" s="40"/>
      <c r="BQ1150" s="40"/>
      <c r="BR1150" s="40"/>
      <c r="BS1150" s="40"/>
      <c r="BT1150" s="40"/>
      <c r="BU1150" s="40"/>
      <c r="BV1150" s="40"/>
      <c r="BW1150" s="40"/>
      <c r="BX1150" s="40"/>
      <c r="BY1150" s="40"/>
      <c r="BZ1150" s="40"/>
      <c r="CA1150" s="40"/>
      <c r="CB1150" s="40"/>
      <c r="CC1150" s="40"/>
      <c r="CD1150" s="40"/>
      <c r="CE1150" s="40"/>
      <c r="CF1150" s="40"/>
      <c r="CG1150" s="28"/>
      <c r="CH1150" s="28"/>
      <c r="CI1150" s="41"/>
      <c r="CJ1150" s="27"/>
      <c r="CK1150" s="27"/>
      <c r="CL1150" s="27"/>
      <c r="CM1150" s="27"/>
      <c r="CN1150" s="27"/>
      <c r="CO1150" s="27"/>
      <c r="CP1150" s="27"/>
      <c r="CQ1150" s="27"/>
      <c r="CR1150" s="27"/>
      <c r="CS1150" s="27"/>
      <c r="CT1150" s="27"/>
      <c r="CU1150" s="27"/>
      <c r="CV1150" s="27"/>
      <c r="CW1150" s="27"/>
      <c r="CX1150" s="27"/>
      <c r="CY1150" s="27"/>
      <c r="CZ1150" s="68"/>
      <c r="DA1150" s="42"/>
      <c r="DB1150" s="42"/>
      <c r="DC1150" s="42"/>
      <c r="DD1150" s="42"/>
      <c r="DE1150" s="89"/>
      <c r="DF1150" s="42"/>
      <c r="DG1150" s="25"/>
      <c r="DH1150" s="25"/>
      <c r="DI1150" s="35"/>
      <c r="DJ1150" s="25"/>
      <c r="DK1150" s="25"/>
      <c r="DL1150" s="25"/>
      <c r="DM1150" s="25"/>
      <c r="DN1150" s="25"/>
      <c r="DO1150" s="25"/>
      <c r="DP1150" s="25"/>
      <c r="DQ1150" s="25"/>
      <c r="DR1150" s="25"/>
      <c r="DS1150" s="25"/>
      <c r="DT1150" s="25"/>
      <c r="DU1150" s="25"/>
      <c r="DV1150" s="25"/>
      <c r="DW1150" s="35"/>
      <c r="DX1150" s="25"/>
      <c r="DY1150" s="25"/>
      <c r="EC1150" s="25"/>
      <c r="ED1150" s="35"/>
    </row>
    <row r="1151" spans="1:134" s="26" customFormat="1" x14ac:dyDescent="0.2">
      <c r="A1151" s="43"/>
      <c r="B1151" s="28"/>
      <c r="C1151" s="41"/>
      <c r="D1151" s="40"/>
      <c r="E1151" s="41"/>
      <c r="F1151" s="40"/>
      <c r="G1151" s="151"/>
      <c r="H1151" s="151"/>
      <c r="I1151" s="151"/>
      <c r="J1151" s="151"/>
      <c r="K1151" s="151"/>
      <c r="L1151" s="152"/>
      <c r="M1151" s="151"/>
      <c r="N1151" s="151"/>
      <c r="O1151" s="152"/>
      <c r="P1151" s="153"/>
      <c r="Q1151" s="159"/>
      <c r="R1151" s="151"/>
      <c r="S1151" s="151"/>
      <c r="T1151" s="28"/>
      <c r="U1151" s="137"/>
      <c r="V1151" s="40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40"/>
      <c r="AH1151" s="40"/>
      <c r="AI1151" s="40"/>
      <c r="AJ1151" s="40"/>
      <c r="AK1151" s="40"/>
      <c r="AL1151" s="40"/>
      <c r="AM1151" s="40"/>
      <c r="AN1151" s="40"/>
      <c r="AO1151" s="40"/>
      <c r="AP1151" s="40"/>
      <c r="AQ1151" s="40"/>
      <c r="AR1151" s="40"/>
      <c r="AS1151" s="40"/>
      <c r="AT1151" s="40"/>
      <c r="AU1151" s="40"/>
      <c r="AV1151" s="40"/>
      <c r="AW1151" s="40"/>
      <c r="AX1151" s="40"/>
      <c r="AY1151" s="40"/>
      <c r="AZ1151" s="40"/>
      <c r="BA1151" s="28"/>
      <c r="BB1151" s="28"/>
      <c r="BC1151" s="40"/>
      <c r="BD1151" s="40"/>
      <c r="BE1151" s="40"/>
      <c r="BF1151" s="40"/>
      <c r="BG1151" s="40"/>
      <c r="BH1151" s="40"/>
      <c r="BI1151" s="40"/>
      <c r="BJ1151" s="40"/>
      <c r="BK1151" s="40"/>
      <c r="BL1151" s="40"/>
      <c r="BM1151" s="40"/>
      <c r="BN1151" s="40"/>
      <c r="BO1151" s="40"/>
      <c r="BP1151" s="40"/>
      <c r="BQ1151" s="40"/>
      <c r="BR1151" s="40"/>
      <c r="BS1151" s="40"/>
      <c r="BT1151" s="40"/>
      <c r="BU1151" s="40"/>
      <c r="BV1151" s="40"/>
      <c r="BW1151" s="40"/>
      <c r="BX1151" s="40"/>
      <c r="BY1151" s="40"/>
      <c r="BZ1151" s="40"/>
      <c r="CA1151" s="40"/>
      <c r="CB1151" s="40"/>
      <c r="CC1151" s="40"/>
      <c r="CD1151" s="40"/>
      <c r="CE1151" s="40"/>
      <c r="CF1151" s="40"/>
      <c r="CG1151" s="28"/>
      <c r="CH1151" s="28"/>
      <c r="CI1151" s="41"/>
      <c r="CJ1151" s="27"/>
      <c r="CK1151" s="27"/>
      <c r="CL1151" s="27"/>
      <c r="CM1151" s="27"/>
      <c r="CN1151" s="27"/>
      <c r="CO1151" s="27"/>
      <c r="CP1151" s="27"/>
      <c r="CQ1151" s="27"/>
      <c r="CR1151" s="27"/>
      <c r="CS1151" s="27"/>
      <c r="CT1151" s="27"/>
      <c r="CU1151" s="27"/>
      <c r="CV1151" s="27"/>
      <c r="CW1151" s="27"/>
      <c r="CX1151" s="27"/>
      <c r="CY1151" s="27"/>
      <c r="CZ1151" s="68"/>
      <c r="DA1151" s="42"/>
      <c r="DB1151" s="42"/>
      <c r="DC1151" s="42"/>
      <c r="DD1151" s="42"/>
      <c r="DE1151" s="89"/>
      <c r="DF1151" s="42"/>
      <c r="DG1151" s="25"/>
      <c r="DH1151" s="25"/>
      <c r="DI1151" s="35"/>
      <c r="DJ1151" s="25"/>
      <c r="DK1151" s="25"/>
      <c r="DL1151" s="25"/>
      <c r="DM1151" s="25"/>
      <c r="DN1151" s="25"/>
      <c r="DO1151" s="25"/>
      <c r="DP1151" s="25"/>
      <c r="DQ1151" s="25"/>
      <c r="DR1151" s="25"/>
      <c r="DS1151" s="25"/>
      <c r="DT1151" s="25"/>
      <c r="DU1151" s="25"/>
      <c r="DV1151" s="25"/>
      <c r="DW1151" s="35"/>
      <c r="DX1151" s="25"/>
      <c r="DY1151" s="25"/>
      <c r="EC1151" s="25"/>
      <c r="ED1151" s="35"/>
    </row>
    <row r="1152" spans="1:134" s="26" customFormat="1" x14ac:dyDescent="0.2">
      <c r="A1152" s="43"/>
      <c r="B1152" s="28"/>
      <c r="C1152" s="41"/>
      <c r="D1152" s="40"/>
      <c r="E1152" s="41"/>
      <c r="F1152" s="40"/>
      <c r="G1152" s="151"/>
      <c r="H1152" s="151"/>
      <c r="I1152" s="151"/>
      <c r="J1152" s="151"/>
      <c r="K1152" s="151"/>
      <c r="L1152" s="152"/>
      <c r="M1152" s="151"/>
      <c r="N1152" s="151"/>
      <c r="O1152" s="152"/>
      <c r="P1152" s="153"/>
      <c r="Q1152" s="159"/>
      <c r="R1152" s="151"/>
      <c r="S1152" s="151"/>
      <c r="T1152" s="28"/>
      <c r="U1152" s="137"/>
      <c r="V1152" s="40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40"/>
      <c r="AH1152" s="40"/>
      <c r="AI1152" s="40"/>
      <c r="AJ1152" s="40"/>
      <c r="AK1152" s="40"/>
      <c r="AL1152" s="40"/>
      <c r="AM1152" s="40"/>
      <c r="AN1152" s="40"/>
      <c r="AO1152" s="40"/>
      <c r="AP1152" s="40"/>
      <c r="AQ1152" s="40"/>
      <c r="AR1152" s="40"/>
      <c r="AS1152" s="40"/>
      <c r="AT1152" s="40"/>
      <c r="AU1152" s="40"/>
      <c r="AV1152" s="40"/>
      <c r="AW1152" s="40"/>
      <c r="AX1152" s="40"/>
      <c r="AY1152" s="40"/>
      <c r="AZ1152" s="40"/>
      <c r="BA1152" s="28"/>
      <c r="BB1152" s="28"/>
      <c r="BC1152" s="40"/>
      <c r="BD1152" s="40"/>
      <c r="BE1152" s="40"/>
      <c r="BF1152" s="40"/>
      <c r="BG1152" s="40"/>
      <c r="BH1152" s="40"/>
      <c r="BI1152" s="40"/>
      <c r="BJ1152" s="40"/>
      <c r="BK1152" s="40"/>
      <c r="BL1152" s="40"/>
      <c r="BM1152" s="40"/>
      <c r="BN1152" s="40"/>
      <c r="BO1152" s="40"/>
      <c r="BP1152" s="40"/>
      <c r="BQ1152" s="40"/>
      <c r="BR1152" s="40"/>
      <c r="BS1152" s="40"/>
      <c r="BT1152" s="40"/>
      <c r="BU1152" s="40"/>
      <c r="BV1152" s="40"/>
      <c r="BW1152" s="40"/>
      <c r="BX1152" s="40"/>
      <c r="BY1152" s="40"/>
      <c r="BZ1152" s="40"/>
      <c r="CA1152" s="40"/>
      <c r="CB1152" s="40"/>
      <c r="CC1152" s="40"/>
      <c r="CD1152" s="40"/>
      <c r="CE1152" s="40"/>
      <c r="CF1152" s="40"/>
      <c r="CG1152" s="28"/>
      <c r="CH1152" s="28"/>
      <c r="CI1152" s="41"/>
      <c r="CJ1152" s="27"/>
      <c r="CK1152" s="27"/>
      <c r="CL1152" s="27"/>
      <c r="CM1152" s="27"/>
      <c r="CN1152" s="27"/>
      <c r="CO1152" s="27"/>
      <c r="CP1152" s="27"/>
      <c r="CQ1152" s="27"/>
      <c r="CR1152" s="27"/>
      <c r="CS1152" s="27"/>
      <c r="CT1152" s="27"/>
      <c r="CU1152" s="27"/>
      <c r="CV1152" s="27"/>
      <c r="CW1152" s="27"/>
      <c r="CX1152" s="27"/>
      <c r="CY1152" s="27"/>
      <c r="CZ1152" s="68"/>
      <c r="DA1152" s="42"/>
      <c r="DB1152" s="42"/>
      <c r="DC1152" s="42"/>
      <c r="DD1152" s="42"/>
      <c r="DE1152" s="89"/>
      <c r="DF1152" s="42"/>
      <c r="DG1152" s="25"/>
      <c r="DH1152" s="25"/>
      <c r="DI1152" s="35"/>
      <c r="DJ1152" s="25"/>
      <c r="DK1152" s="25"/>
      <c r="DL1152" s="25"/>
      <c r="DM1152" s="25"/>
      <c r="DN1152" s="25"/>
      <c r="DO1152" s="25"/>
      <c r="DP1152" s="25"/>
      <c r="DQ1152" s="25"/>
      <c r="DR1152" s="25"/>
      <c r="DS1152" s="25"/>
      <c r="DT1152" s="25"/>
      <c r="DU1152" s="25"/>
      <c r="DV1152" s="25"/>
      <c r="DW1152" s="35"/>
      <c r="DX1152" s="25"/>
      <c r="DY1152" s="25"/>
      <c r="EC1152" s="25"/>
      <c r="ED1152" s="35"/>
    </row>
    <row r="1153" spans="1:134" s="26" customFormat="1" x14ac:dyDescent="0.2">
      <c r="A1153" s="43"/>
      <c r="B1153" s="28"/>
      <c r="C1153" s="41"/>
      <c r="D1153" s="40"/>
      <c r="E1153" s="41"/>
      <c r="F1153" s="40"/>
      <c r="G1153" s="151"/>
      <c r="H1153" s="151"/>
      <c r="I1153" s="151"/>
      <c r="J1153" s="151"/>
      <c r="K1153" s="151"/>
      <c r="L1153" s="152"/>
      <c r="M1153" s="151"/>
      <c r="N1153" s="151"/>
      <c r="O1153" s="152"/>
      <c r="P1153" s="153"/>
      <c r="Q1153" s="159"/>
      <c r="R1153" s="151"/>
      <c r="S1153" s="151"/>
      <c r="T1153" s="28"/>
      <c r="U1153" s="137"/>
      <c r="V1153" s="40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40"/>
      <c r="AH1153" s="40"/>
      <c r="AI1153" s="40"/>
      <c r="AJ1153" s="40"/>
      <c r="AK1153" s="40"/>
      <c r="AL1153" s="40"/>
      <c r="AM1153" s="40"/>
      <c r="AN1153" s="40"/>
      <c r="AO1153" s="40"/>
      <c r="AP1153" s="40"/>
      <c r="AQ1153" s="40"/>
      <c r="AR1153" s="40"/>
      <c r="AS1153" s="40"/>
      <c r="AT1153" s="40"/>
      <c r="AU1153" s="40"/>
      <c r="AV1153" s="40"/>
      <c r="AW1153" s="40"/>
      <c r="AX1153" s="40"/>
      <c r="AY1153" s="40"/>
      <c r="AZ1153" s="40"/>
      <c r="BA1153" s="28"/>
      <c r="BB1153" s="28"/>
      <c r="BC1153" s="40"/>
      <c r="BD1153" s="40"/>
      <c r="BE1153" s="40"/>
      <c r="BF1153" s="40"/>
      <c r="BG1153" s="40"/>
      <c r="BH1153" s="40"/>
      <c r="BI1153" s="40"/>
      <c r="BJ1153" s="40"/>
      <c r="BK1153" s="40"/>
      <c r="BL1153" s="40"/>
      <c r="BM1153" s="40"/>
      <c r="BN1153" s="40"/>
      <c r="BO1153" s="40"/>
      <c r="BP1153" s="40"/>
      <c r="BQ1153" s="40"/>
      <c r="BR1153" s="40"/>
      <c r="BS1153" s="40"/>
      <c r="BT1153" s="40"/>
      <c r="BU1153" s="40"/>
      <c r="BV1153" s="40"/>
      <c r="BW1153" s="40"/>
      <c r="BX1153" s="40"/>
      <c r="BY1153" s="40"/>
      <c r="BZ1153" s="40"/>
      <c r="CA1153" s="40"/>
      <c r="CB1153" s="40"/>
      <c r="CC1153" s="40"/>
      <c r="CD1153" s="40"/>
      <c r="CE1153" s="40"/>
      <c r="CF1153" s="40"/>
      <c r="CG1153" s="28"/>
      <c r="CH1153" s="28"/>
      <c r="CI1153" s="41"/>
      <c r="CJ1153" s="27"/>
      <c r="CK1153" s="27"/>
      <c r="CL1153" s="27"/>
      <c r="CM1153" s="27"/>
      <c r="CN1153" s="27"/>
      <c r="CO1153" s="27"/>
      <c r="CP1153" s="27"/>
      <c r="CQ1153" s="27"/>
      <c r="CR1153" s="27"/>
      <c r="CS1153" s="27"/>
      <c r="CT1153" s="27"/>
      <c r="CU1153" s="27"/>
      <c r="CV1153" s="27"/>
      <c r="CW1153" s="27"/>
      <c r="CX1153" s="27"/>
      <c r="CY1153" s="27"/>
      <c r="CZ1153" s="68"/>
      <c r="DA1153" s="42"/>
      <c r="DB1153" s="42"/>
      <c r="DC1153" s="42"/>
      <c r="DD1153" s="42"/>
      <c r="DE1153" s="89"/>
      <c r="DF1153" s="42"/>
      <c r="DG1153" s="25"/>
      <c r="DH1153" s="25"/>
      <c r="DI1153" s="35"/>
      <c r="DJ1153" s="25"/>
      <c r="DK1153" s="25"/>
      <c r="DL1153" s="25"/>
      <c r="DM1153" s="25"/>
      <c r="DN1153" s="25"/>
      <c r="DO1153" s="25"/>
      <c r="DP1153" s="25"/>
      <c r="DQ1153" s="25"/>
      <c r="DR1153" s="25"/>
      <c r="DS1153" s="25"/>
      <c r="DT1153" s="25"/>
      <c r="DU1153" s="25"/>
      <c r="DV1153" s="25"/>
      <c r="DW1153" s="35"/>
      <c r="DX1153" s="25"/>
      <c r="DY1153" s="25"/>
      <c r="EC1153" s="25"/>
      <c r="ED1153" s="35"/>
    </row>
    <row r="1154" spans="1:134" s="26" customFormat="1" x14ac:dyDescent="0.2">
      <c r="A1154" s="43"/>
      <c r="B1154" s="28"/>
      <c r="C1154" s="41"/>
      <c r="D1154" s="40"/>
      <c r="E1154" s="41"/>
      <c r="F1154" s="40"/>
      <c r="G1154" s="151"/>
      <c r="H1154" s="151"/>
      <c r="I1154" s="151"/>
      <c r="J1154" s="151"/>
      <c r="K1154" s="151"/>
      <c r="L1154" s="152"/>
      <c r="M1154" s="151"/>
      <c r="N1154" s="151"/>
      <c r="O1154" s="152"/>
      <c r="P1154" s="153"/>
      <c r="Q1154" s="159"/>
      <c r="R1154" s="151"/>
      <c r="S1154" s="151"/>
      <c r="T1154" s="28"/>
      <c r="U1154" s="137"/>
      <c r="V1154" s="40"/>
      <c r="W1154" s="40"/>
      <c r="X1154" s="40"/>
      <c r="Y1154" s="40"/>
      <c r="Z1154" s="40"/>
      <c r="AA1154" s="40"/>
      <c r="AB1154" s="40"/>
      <c r="AC1154" s="40"/>
      <c r="AD1154" s="40"/>
      <c r="AE1154" s="40"/>
      <c r="AF1154" s="40"/>
      <c r="AG1154" s="40"/>
      <c r="AH1154" s="40"/>
      <c r="AI1154" s="40"/>
      <c r="AJ1154" s="40"/>
      <c r="AK1154" s="40"/>
      <c r="AL1154" s="40"/>
      <c r="AM1154" s="40"/>
      <c r="AN1154" s="40"/>
      <c r="AO1154" s="40"/>
      <c r="AP1154" s="40"/>
      <c r="AQ1154" s="40"/>
      <c r="AR1154" s="40"/>
      <c r="AS1154" s="40"/>
      <c r="AT1154" s="40"/>
      <c r="AU1154" s="40"/>
      <c r="AV1154" s="40"/>
      <c r="AW1154" s="40"/>
      <c r="AX1154" s="40"/>
      <c r="AY1154" s="40"/>
      <c r="AZ1154" s="40"/>
      <c r="BA1154" s="28"/>
      <c r="BB1154" s="28"/>
      <c r="BC1154" s="40"/>
      <c r="BD1154" s="40"/>
      <c r="BE1154" s="40"/>
      <c r="BF1154" s="40"/>
      <c r="BG1154" s="40"/>
      <c r="BH1154" s="40"/>
      <c r="BI1154" s="40"/>
      <c r="BJ1154" s="40"/>
      <c r="BK1154" s="40"/>
      <c r="BL1154" s="40"/>
      <c r="BM1154" s="40"/>
      <c r="BN1154" s="40"/>
      <c r="BO1154" s="40"/>
      <c r="BP1154" s="40"/>
      <c r="BQ1154" s="40"/>
      <c r="BR1154" s="40"/>
      <c r="BS1154" s="40"/>
      <c r="BT1154" s="40"/>
      <c r="BU1154" s="40"/>
      <c r="BV1154" s="40"/>
      <c r="BW1154" s="40"/>
      <c r="BX1154" s="40"/>
      <c r="BY1154" s="40"/>
      <c r="BZ1154" s="40"/>
      <c r="CA1154" s="40"/>
      <c r="CB1154" s="40"/>
      <c r="CC1154" s="40"/>
      <c r="CD1154" s="40"/>
      <c r="CE1154" s="40"/>
      <c r="CF1154" s="40"/>
      <c r="CG1154" s="28"/>
      <c r="CH1154" s="28"/>
      <c r="CI1154" s="41"/>
      <c r="CJ1154" s="27"/>
      <c r="CK1154" s="27"/>
      <c r="CL1154" s="27"/>
      <c r="CM1154" s="27"/>
      <c r="CN1154" s="27"/>
      <c r="CO1154" s="27"/>
      <c r="CP1154" s="27"/>
      <c r="CQ1154" s="27"/>
      <c r="CR1154" s="27"/>
      <c r="CS1154" s="27"/>
      <c r="CT1154" s="27"/>
      <c r="CU1154" s="27"/>
      <c r="CV1154" s="27"/>
      <c r="CW1154" s="27"/>
      <c r="CX1154" s="27"/>
      <c r="CY1154" s="27"/>
      <c r="CZ1154" s="68"/>
      <c r="DA1154" s="42"/>
      <c r="DB1154" s="42"/>
      <c r="DC1154" s="42"/>
      <c r="DD1154" s="42"/>
      <c r="DE1154" s="89"/>
      <c r="DF1154" s="42"/>
      <c r="DG1154" s="25"/>
      <c r="DH1154" s="25"/>
      <c r="DI1154" s="35"/>
      <c r="DJ1154" s="25"/>
      <c r="DK1154" s="25"/>
      <c r="DL1154" s="25"/>
      <c r="DM1154" s="25"/>
      <c r="DN1154" s="25"/>
      <c r="DO1154" s="25"/>
      <c r="DP1154" s="25"/>
      <c r="DQ1154" s="25"/>
      <c r="DR1154" s="25"/>
      <c r="DS1154" s="25"/>
      <c r="DT1154" s="25"/>
      <c r="DU1154" s="25"/>
      <c r="DV1154" s="25"/>
      <c r="DW1154" s="35"/>
      <c r="DX1154" s="25"/>
      <c r="DY1154" s="25"/>
      <c r="EC1154" s="25"/>
      <c r="ED1154" s="35"/>
    </row>
    <row r="1155" spans="1:134" s="26" customFormat="1" x14ac:dyDescent="0.2">
      <c r="A1155" s="43"/>
      <c r="B1155" s="28"/>
      <c r="C1155" s="41"/>
      <c r="D1155" s="40"/>
      <c r="E1155" s="41"/>
      <c r="F1155" s="40"/>
      <c r="G1155" s="151"/>
      <c r="H1155" s="151"/>
      <c r="I1155" s="151"/>
      <c r="J1155" s="151"/>
      <c r="K1155" s="151"/>
      <c r="L1155" s="152"/>
      <c r="M1155" s="151"/>
      <c r="N1155" s="151"/>
      <c r="O1155" s="152"/>
      <c r="P1155" s="153"/>
      <c r="Q1155" s="159"/>
      <c r="R1155" s="151"/>
      <c r="S1155" s="151"/>
      <c r="T1155" s="28"/>
      <c r="U1155" s="137"/>
      <c r="V1155" s="40"/>
      <c r="W1155" s="40"/>
      <c r="X1155" s="40"/>
      <c r="Y1155" s="40"/>
      <c r="Z1155" s="40"/>
      <c r="AA1155" s="40"/>
      <c r="AB1155" s="40"/>
      <c r="AC1155" s="40"/>
      <c r="AD1155" s="40"/>
      <c r="AE1155" s="40"/>
      <c r="AF1155" s="40"/>
      <c r="AG1155" s="40"/>
      <c r="AH1155" s="40"/>
      <c r="AI1155" s="40"/>
      <c r="AJ1155" s="40"/>
      <c r="AK1155" s="40"/>
      <c r="AL1155" s="40"/>
      <c r="AM1155" s="40"/>
      <c r="AN1155" s="40"/>
      <c r="AO1155" s="40"/>
      <c r="AP1155" s="40"/>
      <c r="AQ1155" s="40"/>
      <c r="AR1155" s="40"/>
      <c r="AS1155" s="40"/>
      <c r="AT1155" s="40"/>
      <c r="AU1155" s="40"/>
      <c r="AV1155" s="40"/>
      <c r="AW1155" s="40"/>
      <c r="AX1155" s="40"/>
      <c r="AY1155" s="40"/>
      <c r="AZ1155" s="40"/>
      <c r="BA1155" s="28"/>
      <c r="BB1155" s="28"/>
      <c r="BC1155" s="40"/>
      <c r="BD1155" s="40"/>
      <c r="BE1155" s="40"/>
      <c r="BF1155" s="40"/>
      <c r="BG1155" s="40"/>
      <c r="BH1155" s="40"/>
      <c r="BI1155" s="40"/>
      <c r="BJ1155" s="40"/>
      <c r="BK1155" s="40"/>
      <c r="BL1155" s="40"/>
      <c r="BM1155" s="40"/>
      <c r="BN1155" s="40"/>
      <c r="BO1155" s="40"/>
      <c r="BP1155" s="40"/>
      <c r="BQ1155" s="40"/>
      <c r="BR1155" s="40"/>
      <c r="BS1155" s="40"/>
      <c r="BT1155" s="40"/>
      <c r="BU1155" s="40"/>
      <c r="BV1155" s="40"/>
      <c r="BW1155" s="40"/>
      <c r="BX1155" s="40"/>
      <c r="BY1155" s="40"/>
      <c r="BZ1155" s="40"/>
      <c r="CA1155" s="40"/>
      <c r="CB1155" s="40"/>
      <c r="CC1155" s="40"/>
      <c r="CD1155" s="40"/>
      <c r="CE1155" s="40"/>
      <c r="CF1155" s="40"/>
      <c r="CG1155" s="28"/>
      <c r="CH1155" s="28"/>
      <c r="CI1155" s="41"/>
      <c r="CJ1155" s="27"/>
      <c r="CK1155" s="27"/>
      <c r="CL1155" s="27"/>
      <c r="CM1155" s="27"/>
      <c r="CN1155" s="27"/>
      <c r="CO1155" s="27"/>
      <c r="CP1155" s="27"/>
      <c r="CQ1155" s="27"/>
      <c r="CR1155" s="27"/>
      <c r="CS1155" s="27"/>
      <c r="CT1155" s="27"/>
      <c r="CU1155" s="27"/>
      <c r="CV1155" s="27"/>
      <c r="CW1155" s="27"/>
      <c r="CX1155" s="27"/>
      <c r="CY1155" s="27"/>
      <c r="CZ1155" s="68"/>
      <c r="DA1155" s="42"/>
      <c r="DB1155" s="42"/>
      <c r="DC1155" s="42"/>
      <c r="DD1155" s="42"/>
      <c r="DE1155" s="89"/>
      <c r="DF1155" s="42"/>
      <c r="DG1155" s="25"/>
      <c r="DH1155" s="25"/>
      <c r="DI1155" s="35"/>
      <c r="DJ1155" s="25"/>
      <c r="DK1155" s="25"/>
      <c r="DL1155" s="25"/>
      <c r="DM1155" s="25"/>
      <c r="DN1155" s="25"/>
      <c r="DO1155" s="25"/>
      <c r="DP1155" s="25"/>
      <c r="DQ1155" s="25"/>
      <c r="DR1155" s="25"/>
      <c r="DS1155" s="25"/>
      <c r="DT1155" s="25"/>
      <c r="DU1155" s="25"/>
      <c r="DV1155" s="25"/>
      <c r="DW1155" s="35"/>
      <c r="DX1155" s="25"/>
      <c r="DY1155" s="25"/>
      <c r="EC1155" s="25"/>
      <c r="ED1155" s="35"/>
    </row>
    <row r="1156" spans="1:134" s="26" customFormat="1" x14ac:dyDescent="0.2">
      <c r="A1156" s="43"/>
      <c r="B1156" s="28"/>
      <c r="C1156" s="41"/>
      <c r="D1156" s="40"/>
      <c r="E1156" s="41"/>
      <c r="F1156" s="40"/>
      <c r="G1156" s="151"/>
      <c r="H1156" s="151"/>
      <c r="I1156" s="151"/>
      <c r="J1156" s="151"/>
      <c r="K1156" s="151"/>
      <c r="L1156" s="152"/>
      <c r="M1156" s="151"/>
      <c r="N1156" s="151"/>
      <c r="O1156" s="152"/>
      <c r="P1156" s="153"/>
      <c r="Q1156" s="159"/>
      <c r="R1156" s="151"/>
      <c r="S1156" s="151"/>
      <c r="T1156" s="28"/>
      <c r="U1156" s="137"/>
      <c r="V1156" s="40"/>
      <c r="W1156" s="40"/>
      <c r="X1156" s="40"/>
      <c r="Y1156" s="40"/>
      <c r="Z1156" s="40"/>
      <c r="AA1156" s="40"/>
      <c r="AB1156" s="40"/>
      <c r="AC1156" s="40"/>
      <c r="AD1156" s="40"/>
      <c r="AE1156" s="40"/>
      <c r="AF1156" s="40"/>
      <c r="AG1156" s="40"/>
      <c r="AH1156" s="40"/>
      <c r="AI1156" s="40"/>
      <c r="AJ1156" s="40"/>
      <c r="AK1156" s="40"/>
      <c r="AL1156" s="40"/>
      <c r="AM1156" s="40"/>
      <c r="AN1156" s="40"/>
      <c r="AO1156" s="40"/>
      <c r="AP1156" s="40"/>
      <c r="AQ1156" s="40"/>
      <c r="AR1156" s="40"/>
      <c r="AS1156" s="40"/>
      <c r="AT1156" s="40"/>
      <c r="AU1156" s="40"/>
      <c r="AV1156" s="40"/>
      <c r="AW1156" s="40"/>
      <c r="AX1156" s="40"/>
      <c r="AY1156" s="40"/>
      <c r="AZ1156" s="40"/>
      <c r="BA1156" s="28"/>
      <c r="BB1156" s="28"/>
      <c r="BC1156" s="40"/>
      <c r="BD1156" s="40"/>
      <c r="BE1156" s="40"/>
      <c r="BF1156" s="40"/>
      <c r="BG1156" s="40"/>
      <c r="BH1156" s="40"/>
      <c r="BI1156" s="40"/>
      <c r="BJ1156" s="40"/>
      <c r="BK1156" s="40"/>
      <c r="BL1156" s="40"/>
      <c r="BM1156" s="40"/>
      <c r="BN1156" s="40"/>
      <c r="BO1156" s="40"/>
      <c r="BP1156" s="40"/>
      <c r="BQ1156" s="40"/>
      <c r="BR1156" s="40"/>
      <c r="BS1156" s="40"/>
      <c r="BT1156" s="40"/>
      <c r="BU1156" s="40"/>
      <c r="BV1156" s="40"/>
      <c r="BW1156" s="40"/>
      <c r="BX1156" s="40"/>
      <c r="BY1156" s="40"/>
      <c r="BZ1156" s="40"/>
      <c r="CA1156" s="40"/>
      <c r="CB1156" s="40"/>
      <c r="CC1156" s="40"/>
      <c r="CD1156" s="40"/>
      <c r="CE1156" s="40"/>
      <c r="CF1156" s="40"/>
      <c r="CG1156" s="28"/>
      <c r="CH1156" s="28"/>
      <c r="CI1156" s="41"/>
      <c r="CJ1156" s="27"/>
      <c r="CK1156" s="27"/>
      <c r="CL1156" s="27"/>
      <c r="CM1156" s="27"/>
      <c r="CN1156" s="27"/>
      <c r="CO1156" s="27"/>
      <c r="CP1156" s="27"/>
      <c r="CQ1156" s="27"/>
      <c r="CR1156" s="27"/>
      <c r="CS1156" s="27"/>
      <c r="CT1156" s="27"/>
      <c r="CU1156" s="27"/>
      <c r="CV1156" s="27"/>
      <c r="CW1156" s="27"/>
      <c r="CX1156" s="27"/>
      <c r="CY1156" s="27"/>
      <c r="CZ1156" s="68"/>
      <c r="DA1156" s="42"/>
      <c r="DB1156" s="42"/>
      <c r="DC1156" s="42"/>
      <c r="DD1156" s="42"/>
      <c r="DE1156" s="89"/>
      <c r="DF1156" s="42"/>
      <c r="DG1156" s="25"/>
      <c r="DH1156" s="25"/>
      <c r="DI1156" s="35"/>
      <c r="DJ1156" s="25"/>
      <c r="DK1156" s="25"/>
      <c r="DL1156" s="25"/>
      <c r="DM1156" s="25"/>
      <c r="DN1156" s="25"/>
      <c r="DO1156" s="25"/>
      <c r="DP1156" s="25"/>
      <c r="DQ1156" s="25"/>
      <c r="DR1156" s="25"/>
      <c r="DS1156" s="25"/>
      <c r="DT1156" s="25"/>
      <c r="DU1156" s="25"/>
      <c r="DV1156" s="25"/>
      <c r="DW1156" s="35"/>
      <c r="DX1156" s="25"/>
      <c r="DY1156" s="25"/>
      <c r="EC1156" s="25"/>
      <c r="ED1156" s="35"/>
    </row>
    <row r="1157" spans="1:134" s="26" customFormat="1" x14ac:dyDescent="0.2">
      <c r="A1157" s="43"/>
      <c r="B1157" s="28"/>
      <c r="C1157" s="41"/>
      <c r="D1157" s="40"/>
      <c r="E1157" s="41"/>
      <c r="F1157" s="40"/>
      <c r="G1157" s="151"/>
      <c r="H1157" s="151"/>
      <c r="I1157" s="151"/>
      <c r="J1157" s="151"/>
      <c r="K1157" s="151"/>
      <c r="L1157" s="152"/>
      <c r="M1157" s="151"/>
      <c r="N1157" s="151"/>
      <c r="O1157" s="152"/>
      <c r="P1157" s="153"/>
      <c r="Q1157" s="159"/>
      <c r="R1157" s="151"/>
      <c r="S1157" s="151"/>
      <c r="T1157" s="28"/>
      <c r="U1157" s="137"/>
      <c r="V1157" s="40"/>
      <c r="W1157" s="40"/>
      <c r="X1157" s="40"/>
      <c r="Y1157" s="40"/>
      <c r="Z1157" s="40"/>
      <c r="AA1157" s="40"/>
      <c r="AB1157" s="40"/>
      <c r="AC1157" s="40"/>
      <c r="AD1157" s="40"/>
      <c r="AE1157" s="40"/>
      <c r="AF1157" s="40"/>
      <c r="AG1157" s="40"/>
      <c r="AH1157" s="40"/>
      <c r="AI1157" s="40"/>
      <c r="AJ1157" s="40"/>
      <c r="AK1157" s="40"/>
      <c r="AL1157" s="40"/>
      <c r="AM1157" s="40"/>
      <c r="AN1157" s="40"/>
      <c r="AO1157" s="40"/>
      <c r="AP1157" s="40"/>
      <c r="AQ1157" s="40"/>
      <c r="AR1157" s="40"/>
      <c r="AS1157" s="40"/>
      <c r="AT1157" s="40"/>
      <c r="AU1157" s="40"/>
      <c r="AV1157" s="40"/>
      <c r="AW1157" s="40"/>
      <c r="AX1157" s="40"/>
      <c r="AY1157" s="40"/>
      <c r="AZ1157" s="40"/>
      <c r="BA1157" s="28"/>
      <c r="BB1157" s="28"/>
      <c r="BC1157" s="40"/>
      <c r="BD1157" s="40"/>
      <c r="BE1157" s="40"/>
      <c r="BF1157" s="40"/>
      <c r="BG1157" s="40"/>
      <c r="BH1157" s="40"/>
      <c r="BI1157" s="40"/>
      <c r="BJ1157" s="40"/>
      <c r="BK1157" s="40"/>
      <c r="BL1157" s="40"/>
      <c r="BM1157" s="40"/>
      <c r="BN1157" s="40"/>
      <c r="BO1157" s="40"/>
      <c r="BP1157" s="40"/>
      <c r="BQ1157" s="40"/>
      <c r="BR1157" s="40"/>
      <c r="BS1157" s="40"/>
      <c r="BT1157" s="40"/>
      <c r="BU1157" s="40"/>
      <c r="BV1157" s="40"/>
      <c r="BW1157" s="40"/>
      <c r="BX1157" s="40"/>
      <c r="BY1157" s="40"/>
      <c r="BZ1157" s="40"/>
      <c r="CA1157" s="40"/>
      <c r="CB1157" s="40"/>
      <c r="CC1157" s="40"/>
      <c r="CD1157" s="40"/>
      <c r="CE1157" s="40"/>
      <c r="CF1157" s="40"/>
      <c r="CG1157" s="28"/>
      <c r="CH1157" s="28"/>
      <c r="CI1157" s="41"/>
      <c r="CJ1157" s="27"/>
      <c r="CK1157" s="27"/>
      <c r="CL1157" s="27"/>
      <c r="CM1157" s="27"/>
      <c r="CN1157" s="27"/>
      <c r="CO1157" s="27"/>
      <c r="CP1157" s="27"/>
      <c r="CQ1157" s="27"/>
      <c r="CR1157" s="27"/>
      <c r="CS1157" s="27"/>
      <c r="CT1157" s="27"/>
      <c r="CU1157" s="27"/>
      <c r="CV1157" s="27"/>
      <c r="CW1157" s="27"/>
      <c r="CX1157" s="27"/>
      <c r="CY1157" s="27"/>
      <c r="CZ1157" s="68"/>
      <c r="DA1157" s="42"/>
      <c r="DB1157" s="42"/>
      <c r="DC1157" s="42"/>
      <c r="DD1157" s="42"/>
      <c r="DE1157" s="89"/>
      <c r="DF1157" s="42"/>
      <c r="DG1157" s="25"/>
      <c r="DH1157" s="25"/>
      <c r="DI1157" s="35"/>
      <c r="DJ1157" s="25"/>
      <c r="DK1157" s="25"/>
      <c r="DL1157" s="25"/>
      <c r="DM1157" s="25"/>
      <c r="DN1157" s="25"/>
      <c r="DO1157" s="25"/>
      <c r="DP1157" s="25"/>
      <c r="DQ1157" s="25"/>
      <c r="DR1157" s="25"/>
      <c r="DS1157" s="25"/>
      <c r="DT1157" s="25"/>
      <c r="DU1157" s="25"/>
      <c r="DV1157" s="25"/>
      <c r="DW1157" s="35"/>
      <c r="DX1157" s="25"/>
      <c r="DY1157" s="25"/>
      <c r="EC1157" s="25"/>
      <c r="ED1157" s="35"/>
    </row>
    <row r="1158" spans="1:134" s="26" customFormat="1" x14ac:dyDescent="0.2">
      <c r="A1158" s="43"/>
      <c r="B1158" s="28"/>
      <c r="C1158" s="41"/>
      <c r="D1158" s="40"/>
      <c r="E1158" s="41"/>
      <c r="F1158" s="40"/>
      <c r="G1158" s="151"/>
      <c r="H1158" s="151"/>
      <c r="I1158" s="151"/>
      <c r="J1158" s="151"/>
      <c r="K1158" s="151"/>
      <c r="L1158" s="152"/>
      <c r="M1158" s="151"/>
      <c r="N1158" s="151"/>
      <c r="O1158" s="152"/>
      <c r="P1158" s="153"/>
      <c r="Q1158" s="159"/>
      <c r="R1158" s="151"/>
      <c r="S1158" s="151"/>
      <c r="T1158" s="28"/>
      <c r="U1158" s="137"/>
      <c r="V1158" s="40"/>
      <c r="W1158" s="40"/>
      <c r="X1158" s="40"/>
      <c r="Y1158" s="40"/>
      <c r="Z1158" s="40"/>
      <c r="AA1158" s="40"/>
      <c r="AB1158" s="40"/>
      <c r="AC1158" s="40"/>
      <c r="AD1158" s="40"/>
      <c r="AE1158" s="40"/>
      <c r="AF1158" s="40"/>
      <c r="AG1158" s="40"/>
      <c r="AH1158" s="40"/>
      <c r="AI1158" s="40"/>
      <c r="AJ1158" s="40"/>
      <c r="AK1158" s="40"/>
      <c r="AL1158" s="40"/>
      <c r="AM1158" s="40"/>
      <c r="AN1158" s="40"/>
      <c r="AO1158" s="40"/>
      <c r="AP1158" s="40"/>
      <c r="AQ1158" s="40"/>
      <c r="AR1158" s="40"/>
      <c r="AS1158" s="40"/>
      <c r="AT1158" s="40"/>
      <c r="AU1158" s="40"/>
      <c r="AV1158" s="40"/>
      <c r="AW1158" s="40"/>
      <c r="AX1158" s="40"/>
      <c r="AY1158" s="40"/>
      <c r="AZ1158" s="40"/>
      <c r="BA1158" s="28"/>
      <c r="BB1158" s="28"/>
      <c r="BC1158" s="40"/>
      <c r="BD1158" s="40"/>
      <c r="BE1158" s="40"/>
      <c r="BF1158" s="40"/>
      <c r="BG1158" s="40"/>
      <c r="BH1158" s="40"/>
      <c r="BI1158" s="40"/>
      <c r="BJ1158" s="40"/>
      <c r="BK1158" s="40"/>
      <c r="BL1158" s="40"/>
      <c r="BM1158" s="40"/>
      <c r="BN1158" s="40"/>
      <c r="BO1158" s="40"/>
      <c r="BP1158" s="40"/>
      <c r="BQ1158" s="40"/>
      <c r="BR1158" s="40"/>
      <c r="BS1158" s="40"/>
      <c r="BT1158" s="40"/>
      <c r="BU1158" s="40"/>
      <c r="BV1158" s="40"/>
      <c r="BW1158" s="40"/>
      <c r="BX1158" s="40"/>
      <c r="BY1158" s="40"/>
      <c r="BZ1158" s="40"/>
      <c r="CA1158" s="40"/>
      <c r="CB1158" s="40"/>
      <c r="CC1158" s="40"/>
      <c r="CD1158" s="40"/>
      <c r="CE1158" s="40"/>
      <c r="CF1158" s="40"/>
      <c r="CG1158" s="28"/>
      <c r="CH1158" s="28"/>
      <c r="CI1158" s="41"/>
      <c r="CJ1158" s="27"/>
      <c r="CK1158" s="27"/>
      <c r="CL1158" s="27"/>
      <c r="CM1158" s="27"/>
      <c r="CN1158" s="27"/>
      <c r="CO1158" s="27"/>
      <c r="CP1158" s="27"/>
      <c r="CQ1158" s="27"/>
      <c r="CR1158" s="27"/>
      <c r="CS1158" s="27"/>
      <c r="CT1158" s="27"/>
      <c r="CU1158" s="27"/>
      <c r="CV1158" s="27"/>
      <c r="CW1158" s="27"/>
      <c r="CX1158" s="27"/>
      <c r="CY1158" s="27"/>
      <c r="CZ1158" s="68"/>
      <c r="DA1158" s="42"/>
      <c r="DB1158" s="42"/>
      <c r="DC1158" s="42"/>
      <c r="DD1158" s="42"/>
      <c r="DE1158" s="89"/>
      <c r="DF1158" s="42"/>
      <c r="DG1158" s="25"/>
      <c r="DH1158" s="25"/>
      <c r="DI1158" s="35"/>
      <c r="DJ1158" s="25"/>
      <c r="DK1158" s="25"/>
      <c r="DL1158" s="25"/>
      <c r="DM1158" s="25"/>
      <c r="DN1158" s="25"/>
      <c r="DO1158" s="25"/>
      <c r="DP1158" s="25"/>
      <c r="DQ1158" s="25"/>
      <c r="DR1158" s="25"/>
      <c r="DS1158" s="25"/>
      <c r="DT1158" s="25"/>
      <c r="DU1158" s="25"/>
      <c r="DV1158" s="25"/>
      <c r="DW1158" s="35"/>
      <c r="DX1158" s="25"/>
      <c r="DY1158" s="25"/>
      <c r="EC1158" s="25"/>
      <c r="ED1158" s="35"/>
    </row>
    <row r="1159" spans="1:134" s="26" customFormat="1" x14ac:dyDescent="0.2">
      <c r="A1159" s="43"/>
      <c r="B1159" s="28"/>
      <c r="C1159" s="41"/>
      <c r="D1159" s="40"/>
      <c r="E1159" s="41"/>
      <c r="F1159" s="40"/>
      <c r="G1159" s="151"/>
      <c r="H1159" s="151"/>
      <c r="I1159" s="151"/>
      <c r="J1159" s="151"/>
      <c r="K1159" s="151"/>
      <c r="L1159" s="152"/>
      <c r="M1159" s="151"/>
      <c r="N1159" s="151"/>
      <c r="O1159" s="152"/>
      <c r="P1159" s="153"/>
      <c r="Q1159" s="159"/>
      <c r="R1159" s="151"/>
      <c r="S1159" s="151"/>
      <c r="T1159" s="28"/>
      <c r="U1159" s="137"/>
      <c r="V1159" s="40"/>
      <c r="W1159" s="40"/>
      <c r="X1159" s="40"/>
      <c r="Y1159" s="40"/>
      <c r="Z1159" s="40"/>
      <c r="AA1159" s="40"/>
      <c r="AB1159" s="40"/>
      <c r="AC1159" s="40"/>
      <c r="AD1159" s="40"/>
      <c r="AE1159" s="40"/>
      <c r="AF1159" s="40"/>
      <c r="AG1159" s="40"/>
      <c r="AH1159" s="40"/>
      <c r="AI1159" s="40"/>
      <c r="AJ1159" s="40"/>
      <c r="AK1159" s="40"/>
      <c r="AL1159" s="40"/>
      <c r="AM1159" s="40"/>
      <c r="AN1159" s="40"/>
      <c r="AO1159" s="40"/>
      <c r="AP1159" s="40"/>
      <c r="AQ1159" s="40"/>
      <c r="AR1159" s="40"/>
      <c r="AS1159" s="40"/>
      <c r="AT1159" s="40"/>
      <c r="AU1159" s="40"/>
      <c r="AV1159" s="40"/>
      <c r="AW1159" s="40"/>
      <c r="AX1159" s="40"/>
      <c r="AY1159" s="40"/>
      <c r="AZ1159" s="40"/>
      <c r="BA1159" s="28"/>
      <c r="BB1159" s="28"/>
      <c r="BC1159" s="40"/>
      <c r="BD1159" s="40"/>
      <c r="BE1159" s="40"/>
      <c r="BF1159" s="40"/>
      <c r="BG1159" s="40"/>
      <c r="BH1159" s="40"/>
      <c r="BI1159" s="40"/>
      <c r="BJ1159" s="40"/>
      <c r="BK1159" s="40"/>
      <c r="BL1159" s="40"/>
      <c r="BM1159" s="40"/>
      <c r="BN1159" s="40"/>
      <c r="BO1159" s="40"/>
      <c r="BP1159" s="40"/>
      <c r="BQ1159" s="40"/>
      <c r="BR1159" s="40"/>
      <c r="BS1159" s="40"/>
      <c r="BT1159" s="40"/>
      <c r="BU1159" s="40"/>
      <c r="BV1159" s="40"/>
      <c r="BW1159" s="40"/>
      <c r="BX1159" s="40"/>
      <c r="BY1159" s="40"/>
      <c r="BZ1159" s="40"/>
      <c r="CA1159" s="40"/>
      <c r="CB1159" s="40"/>
      <c r="CC1159" s="40"/>
      <c r="CD1159" s="40"/>
      <c r="CE1159" s="40"/>
      <c r="CF1159" s="40"/>
      <c r="CG1159" s="28"/>
      <c r="CH1159" s="28"/>
      <c r="CI1159" s="41"/>
      <c r="CJ1159" s="27"/>
      <c r="CK1159" s="27"/>
      <c r="CL1159" s="27"/>
      <c r="CM1159" s="27"/>
      <c r="CN1159" s="27"/>
      <c r="CO1159" s="27"/>
      <c r="CP1159" s="27"/>
      <c r="CQ1159" s="27"/>
      <c r="CR1159" s="27"/>
      <c r="CS1159" s="27"/>
      <c r="CT1159" s="27"/>
      <c r="CU1159" s="27"/>
      <c r="CV1159" s="27"/>
      <c r="CW1159" s="27"/>
      <c r="CX1159" s="27"/>
      <c r="CY1159" s="27"/>
      <c r="CZ1159" s="68"/>
      <c r="DA1159" s="42"/>
      <c r="DB1159" s="42"/>
      <c r="DC1159" s="42"/>
      <c r="DD1159" s="42"/>
      <c r="DE1159" s="89"/>
      <c r="DF1159" s="42"/>
      <c r="DG1159" s="25"/>
      <c r="DH1159" s="25"/>
      <c r="DI1159" s="35"/>
      <c r="DJ1159" s="25"/>
      <c r="DK1159" s="25"/>
      <c r="DL1159" s="25"/>
      <c r="DM1159" s="25"/>
      <c r="DN1159" s="25"/>
      <c r="DO1159" s="25"/>
      <c r="DP1159" s="25"/>
      <c r="DQ1159" s="25"/>
      <c r="DR1159" s="25"/>
      <c r="DS1159" s="25"/>
      <c r="DT1159" s="25"/>
      <c r="DU1159" s="25"/>
      <c r="DV1159" s="25"/>
      <c r="DW1159" s="35"/>
      <c r="DX1159" s="25"/>
      <c r="DY1159" s="25"/>
      <c r="EC1159" s="25"/>
      <c r="ED1159" s="35"/>
    </row>
    <row r="1160" spans="1:134" s="26" customFormat="1" x14ac:dyDescent="0.2">
      <c r="A1160" s="43"/>
      <c r="B1160" s="28"/>
      <c r="C1160" s="41"/>
      <c r="D1160" s="40"/>
      <c r="E1160" s="41"/>
      <c r="F1160" s="40"/>
      <c r="G1160" s="151"/>
      <c r="H1160" s="151"/>
      <c r="I1160" s="151"/>
      <c r="J1160" s="151"/>
      <c r="K1160" s="151"/>
      <c r="L1160" s="152"/>
      <c r="M1160" s="151"/>
      <c r="N1160" s="151"/>
      <c r="O1160" s="152"/>
      <c r="P1160" s="153"/>
      <c r="Q1160" s="159"/>
      <c r="R1160" s="151"/>
      <c r="S1160" s="151"/>
      <c r="T1160" s="28"/>
      <c r="U1160" s="137"/>
      <c r="V1160" s="40"/>
      <c r="W1160" s="40"/>
      <c r="X1160" s="40"/>
      <c r="Y1160" s="40"/>
      <c r="Z1160" s="40"/>
      <c r="AA1160" s="40"/>
      <c r="AB1160" s="40"/>
      <c r="AC1160" s="40"/>
      <c r="AD1160" s="40"/>
      <c r="AE1160" s="40"/>
      <c r="AF1160" s="40"/>
      <c r="AG1160" s="40"/>
      <c r="AH1160" s="40"/>
      <c r="AI1160" s="40"/>
      <c r="AJ1160" s="40"/>
      <c r="AK1160" s="40"/>
      <c r="AL1160" s="40"/>
      <c r="AM1160" s="40"/>
      <c r="AN1160" s="40"/>
      <c r="AO1160" s="40"/>
      <c r="AP1160" s="40"/>
      <c r="AQ1160" s="40"/>
      <c r="AR1160" s="40"/>
      <c r="AS1160" s="40"/>
      <c r="AT1160" s="40"/>
      <c r="AU1160" s="40"/>
      <c r="AV1160" s="40"/>
      <c r="AW1160" s="40"/>
      <c r="AX1160" s="40"/>
      <c r="AY1160" s="40"/>
      <c r="AZ1160" s="40"/>
      <c r="BA1160" s="28"/>
      <c r="BB1160" s="28"/>
      <c r="BC1160" s="40"/>
      <c r="BD1160" s="40"/>
      <c r="BE1160" s="40"/>
      <c r="BF1160" s="40"/>
      <c r="BG1160" s="40"/>
      <c r="BH1160" s="40"/>
      <c r="BI1160" s="40"/>
      <c r="BJ1160" s="40"/>
      <c r="BK1160" s="40"/>
      <c r="BL1160" s="40"/>
      <c r="BM1160" s="40"/>
      <c r="BN1160" s="40"/>
      <c r="BO1160" s="40"/>
      <c r="BP1160" s="40"/>
      <c r="BQ1160" s="40"/>
      <c r="BR1160" s="40"/>
      <c r="BS1160" s="40"/>
      <c r="BT1160" s="40"/>
      <c r="BU1160" s="40"/>
      <c r="BV1160" s="40"/>
      <c r="BW1160" s="40"/>
      <c r="BX1160" s="40"/>
      <c r="BY1160" s="40"/>
      <c r="BZ1160" s="40"/>
      <c r="CA1160" s="40"/>
      <c r="CB1160" s="40"/>
      <c r="CC1160" s="40"/>
      <c r="CD1160" s="40"/>
      <c r="CE1160" s="40"/>
      <c r="CF1160" s="40"/>
      <c r="CG1160" s="28"/>
      <c r="CH1160" s="28"/>
      <c r="CI1160" s="41"/>
      <c r="CJ1160" s="27"/>
      <c r="CK1160" s="27"/>
      <c r="CL1160" s="27"/>
      <c r="CM1160" s="27"/>
      <c r="CN1160" s="27"/>
      <c r="CO1160" s="27"/>
      <c r="CP1160" s="27"/>
      <c r="CQ1160" s="27"/>
      <c r="CR1160" s="27"/>
      <c r="CS1160" s="27"/>
      <c r="CT1160" s="27"/>
      <c r="CU1160" s="27"/>
      <c r="CV1160" s="27"/>
      <c r="CW1160" s="27"/>
      <c r="CX1160" s="27"/>
      <c r="CY1160" s="27"/>
      <c r="CZ1160" s="68"/>
      <c r="DA1160" s="42"/>
      <c r="DB1160" s="42"/>
      <c r="DC1160" s="42"/>
      <c r="DD1160" s="42"/>
      <c r="DE1160" s="89"/>
      <c r="DF1160" s="42"/>
      <c r="DG1160" s="25"/>
      <c r="DH1160" s="25"/>
      <c r="DI1160" s="35"/>
      <c r="DJ1160" s="25"/>
      <c r="DK1160" s="25"/>
      <c r="DL1160" s="25"/>
      <c r="DM1160" s="25"/>
      <c r="DN1160" s="25"/>
      <c r="DO1160" s="25"/>
      <c r="DP1160" s="25"/>
      <c r="DQ1160" s="25"/>
      <c r="DR1160" s="25"/>
      <c r="DS1160" s="25"/>
      <c r="DT1160" s="25"/>
      <c r="DU1160" s="25"/>
      <c r="DV1160" s="25"/>
      <c r="DW1160" s="35"/>
      <c r="DX1160" s="25"/>
      <c r="DY1160" s="25"/>
      <c r="EC1160" s="25"/>
      <c r="ED1160" s="35"/>
    </row>
    <row r="1161" spans="1:134" s="26" customFormat="1" x14ac:dyDescent="0.2">
      <c r="A1161" s="43"/>
      <c r="B1161" s="28"/>
      <c r="C1161" s="41"/>
      <c r="D1161" s="40"/>
      <c r="E1161" s="41"/>
      <c r="F1161" s="40"/>
      <c r="G1161" s="151"/>
      <c r="H1161" s="151"/>
      <c r="I1161" s="151"/>
      <c r="J1161" s="151"/>
      <c r="K1161" s="151"/>
      <c r="L1161" s="152"/>
      <c r="M1161" s="151"/>
      <c r="N1161" s="151"/>
      <c r="O1161" s="152"/>
      <c r="P1161" s="153"/>
      <c r="Q1161" s="159"/>
      <c r="R1161" s="151"/>
      <c r="S1161" s="151"/>
      <c r="T1161" s="28"/>
      <c r="U1161" s="137"/>
      <c r="V1161" s="40"/>
      <c r="W1161" s="40"/>
      <c r="X1161" s="40"/>
      <c r="Y1161" s="40"/>
      <c r="Z1161" s="40"/>
      <c r="AA1161" s="40"/>
      <c r="AB1161" s="40"/>
      <c r="AC1161" s="40"/>
      <c r="AD1161" s="40"/>
      <c r="AE1161" s="40"/>
      <c r="AF1161" s="40"/>
      <c r="AG1161" s="40"/>
      <c r="AH1161" s="40"/>
      <c r="AI1161" s="40"/>
      <c r="AJ1161" s="40"/>
      <c r="AK1161" s="40"/>
      <c r="AL1161" s="40"/>
      <c r="AM1161" s="40"/>
      <c r="AN1161" s="40"/>
      <c r="AO1161" s="40"/>
      <c r="AP1161" s="40"/>
      <c r="AQ1161" s="40"/>
      <c r="AR1161" s="40"/>
      <c r="AS1161" s="40"/>
      <c r="AT1161" s="40"/>
      <c r="AU1161" s="40"/>
      <c r="AV1161" s="40"/>
      <c r="AW1161" s="40"/>
      <c r="AX1161" s="40"/>
      <c r="AY1161" s="40"/>
      <c r="AZ1161" s="40"/>
      <c r="BA1161" s="28"/>
      <c r="BB1161" s="28"/>
      <c r="BC1161" s="40"/>
      <c r="BD1161" s="40"/>
      <c r="BE1161" s="40"/>
      <c r="BF1161" s="40"/>
      <c r="BG1161" s="40"/>
      <c r="BH1161" s="40"/>
      <c r="BI1161" s="41"/>
      <c r="BJ1161" s="41"/>
      <c r="BK1161" s="41"/>
      <c r="BL1161" s="41"/>
      <c r="BM1161" s="41"/>
      <c r="BN1161" s="41"/>
      <c r="BO1161" s="41"/>
      <c r="BP1161" s="41"/>
      <c r="BQ1161" s="41"/>
      <c r="BR1161" s="40"/>
      <c r="BS1161" s="40"/>
      <c r="BT1161" s="40"/>
      <c r="BU1161" s="41"/>
      <c r="BV1161" s="41"/>
      <c r="BW1161" s="41"/>
      <c r="BX1161" s="41"/>
      <c r="BY1161" s="41"/>
      <c r="BZ1161" s="41"/>
      <c r="CA1161" s="41"/>
      <c r="CB1161" s="41"/>
      <c r="CC1161" s="41"/>
      <c r="CD1161" s="41"/>
      <c r="CE1161" s="41"/>
      <c r="CF1161" s="41"/>
      <c r="CG1161" s="28"/>
      <c r="CH1161" s="28"/>
      <c r="CI1161" s="41"/>
      <c r="CJ1161" s="27"/>
      <c r="CK1161" s="27"/>
      <c r="CL1161" s="27"/>
      <c r="CM1161" s="27"/>
      <c r="CN1161" s="27"/>
      <c r="CO1161" s="27"/>
      <c r="CP1161" s="27"/>
      <c r="CQ1161" s="27"/>
      <c r="CR1161" s="27"/>
      <c r="CS1161" s="27"/>
      <c r="CT1161" s="27"/>
      <c r="CU1161" s="27"/>
      <c r="CV1161" s="27"/>
      <c r="CW1161" s="27"/>
      <c r="CX1161" s="27"/>
      <c r="CY1161" s="27"/>
      <c r="CZ1161" s="68"/>
      <c r="DA1161" s="42"/>
      <c r="DB1161" s="42"/>
      <c r="DC1161" s="42"/>
      <c r="DD1161" s="42"/>
      <c r="DE1161" s="89"/>
      <c r="DF1161" s="42"/>
      <c r="DG1161" s="25"/>
      <c r="DH1161" s="25"/>
      <c r="DI1161" s="35"/>
      <c r="DJ1161" s="25"/>
      <c r="DK1161" s="25"/>
      <c r="DL1161" s="25"/>
      <c r="DM1161" s="25"/>
      <c r="DN1161" s="25"/>
      <c r="DO1161" s="25"/>
      <c r="DP1161" s="25"/>
      <c r="DQ1161" s="25"/>
      <c r="DR1161" s="25"/>
      <c r="DS1161" s="25"/>
      <c r="DT1161" s="25"/>
      <c r="DU1161" s="25"/>
      <c r="DV1161" s="25"/>
      <c r="DW1161" s="35"/>
      <c r="DX1161" s="25"/>
      <c r="DY1161" s="25"/>
      <c r="EC1161" s="25"/>
      <c r="ED1161" s="35"/>
    </row>
    <row r="1162" spans="1:134" s="26" customFormat="1" x14ac:dyDescent="0.2">
      <c r="A1162" s="43"/>
      <c r="B1162" s="28"/>
      <c r="C1162" s="41"/>
      <c r="D1162" s="40"/>
      <c r="E1162" s="41"/>
      <c r="F1162" s="40"/>
      <c r="G1162" s="151"/>
      <c r="H1162" s="151"/>
      <c r="I1162" s="151"/>
      <c r="J1162" s="151"/>
      <c r="K1162" s="151"/>
      <c r="L1162" s="152"/>
      <c r="M1162" s="151"/>
      <c r="N1162" s="151"/>
      <c r="O1162" s="152"/>
      <c r="P1162" s="153"/>
      <c r="Q1162" s="159"/>
      <c r="R1162" s="151"/>
      <c r="S1162" s="151"/>
      <c r="T1162" s="28"/>
      <c r="U1162" s="137"/>
      <c r="V1162" s="40"/>
      <c r="W1162" s="40"/>
      <c r="X1162" s="40"/>
      <c r="Y1162" s="40"/>
      <c r="Z1162" s="40"/>
      <c r="AA1162" s="40"/>
      <c r="AB1162" s="40"/>
      <c r="AC1162" s="40"/>
      <c r="AD1162" s="40"/>
      <c r="AE1162" s="40"/>
      <c r="AF1162" s="40"/>
      <c r="AG1162" s="40"/>
      <c r="AH1162" s="40"/>
      <c r="AI1162" s="40"/>
      <c r="AJ1162" s="40"/>
      <c r="AK1162" s="40"/>
      <c r="AL1162" s="40"/>
      <c r="AM1162" s="40"/>
      <c r="AN1162" s="40"/>
      <c r="AO1162" s="40"/>
      <c r="AP1162" s="40"/>
      <c r="AQ1162" s="40"/>
      <c r="AR1162" s="40"/>
      <c r="AS1162" s="40"/>
      <c r="AT1162" s="40"/>
      <c r="AU1162" s="40"/>
      <c r="AV1162" s="40"/>
      <c r="AW1162" s="40"/>
      <c r="AX1162" s="40"/>
      <c r="AY1162" s="40"/>
      <c r="AZ1162" s="40"/>
      <c r="BA1162" s="28"/>
      <c r="BB1162" s="28"/>
      <c r="BC1162" s="40"/>
      <c r="BD1162" s="40"/>
      <c r="BE1162" s="40"/>
      <c r="BF1162" s="40"/>
      <c r="BG1162" s="40"/>
      <c r="BH1162" s="40"/>
      <c r="BI1162" s="41"/>
      <c r="BJ1162" s="41"/>
      <c r="BK1162" s="41"/>
      <c r="BL1162" s="41"/>
      <c r="BM1162" s="41"/>
      <c r="BN1162" s="41"/>
      <c r="BO1162" s="41"/>
      <c r="BP1162" s="41"/>
      <c r="BQ1162" s="41"/>
      <c r="BR1162" s="40"/>
      <c r="BS1162" s="40"/>
      <c r="BT1162" s="40"/>
      <c r="BU1162" s="41"/>
      <c r="BV1162" s="41"/>
      <c r="BW1162" s="41"/>
      <c r="BX1162" s="41"/>
      <c r="BY1162" s="41"/>
      <c r="BZ1162" s="41"/>
      <c r="CA1162" s="41"/>
      <c r="CB1162" s="41"/>
      <c r="CC1162" s="41"/>
      <c r="CD1162" s="41"/>
      <c r="CE1162" s="41"/>
      <c r="CF1162" s="41"/>
      <c r="CG1162" s="28"/>
      <c r="CH1162" s="28"/>
      <c r="CI1162" s="41"/>
      <c r="CJ1162" s="27"/>
      <c r="CK1162" s="27"/>
      <c r="CL1162" s="27"/>
      <c r="CM1162" s="27"/>
      <c r="CN1162" s="27"/>
      <c r="CO1162" s="27"/>
      <c r="CP1162" s="27"/>
      <c r="CQ1162" s="27"/>
      <c r="CR1162" s="27"/>
      <c r="CS1162" s="27"/>
      <c r="CT1162" s="27"/>
      <c r="CU1162" s="27"/>
      <c r="CV1162" s="27"/>
      <c r="CW1162" s="27"/>
      <c r="CX1162" s="27"/>
      <c r="CY1162" s="27"/>
      <c r="CZ1162" s="68"/>
      <c r="DA1162" s="42"/>
      <c r="DB1162" s="42"/>
      <c r="DC1162" s="42"/>
      <c r="DD1162" s="42"/>
      <c r="DE1162" s="89"/>
      <c r="DF1162" s="42"/>
      <c r="DG1162" s="25"/>
      <c r="DH1162" s="25"/>
      <c r="DI1162" s="35"/>
      <c r="DJ1162" s="25"/>
      <c r="DK1162" s="25"/>
      <c r="DL1162" s="25"/>
      <c r="DM1162" s="25"/>
      <c r="DN1162" s="25"/>
      <c r="DO1162" s="25"/>
      <c r="DP1162" s="25"/>
      <c r="DQ1162" s="25"/>
      <c r="DR1162" s="25"/>
      <c r="DS1162" s="25"/>
      <c r="DT1162" s="25"/>
      <c r="DU1162" s="25"/>
      <c r="DV1162" s="25"/>
      <c r="DW1162" s="35"/>
      <c r="DX1162" s="25"/>
      <c r="DY1162" s="25"/>
      <c r="EC1162" s="25"/>
      <c r="ED1162" s="35"/>
    </row>
    <row r="1163" spans="1:134" s="26" customFormat="1" x14ac:dyDescent="0.2">
      <c r="A1163" s="43"/>
      <c r="B1163" s="28"/>
      <c r="C1163" s="41"/>
      <c r="D1163" s="40"/>
      <c r="E1163" s="41"/>
      <c r="F1163" s="40"/>
      <c r="G1163" s="151"/>
      <c r="H1163" s="151"/>
      <c r="I1163" s="151"/>
      <c r="J1163" s="151"/>
      <c r="K1163" s="151"/>
      <c r="L1163" s="152"/>
      <c r="M1163" s="151"/>
      <c r="N1163" s="151"/>
      <c r="O1163" s="152"/>
      <c r="P1163" s="153"/>
      <c r="Q1163" s="159"/>
      <c r="R1163" s="151"/>
      <c r="S1163" s="151"/>
      <c r="T1163" s="28"/>
      <c r="U1163" s="137"/>
      <c r="V1163" s="40"/>
      <c r="W1163" s="40"/>
      <c r="X1163" s="40"/>
      <c r="Y1163" s="40"/>
      <c r="Z1163" s="40"/>
      <c r="AA1163" s="40"/>
      <c r="AB1163" s="40"/>
      <c r="AC1163" s="40"/>
      <c r="AD1163" s="40"/>
      <c r="AE1163" s="40"/>
      <c r="AF1163" s="40"/>
      <c r="AG1163" s="40"/>
      <c r="AH1163" s="40"/>
      <c r="AI1163" s="40"/>
      <c r="AJ1163" s="40"/>
      <c r="AK1163" s="40"/>
      <c r="AL1163" s="40"/>
      <c r="AM1163" s="40"/>
      <c r="AN1163" s="40"/>
      <c r="AO1163" s="40"/>
      <c r="AP1163" s="40"/>
      <c r="AQ1163" s="40"/>
      <c r="AR1163" s="40"/>
      <c r="AS1163" s="40"/>
      <c r="AT1163" s="40"/>
      <c r="AU1163" s="40"/>
      <c r="AV1163" s="40"/>
      <c r="AW1163" s="40"/>
      <c r="AX1163" s="40"/>
      <c r="AY1163" s="40"/>
      <c r="AZ1163" s="40"/>
      <c r="BA1163" s="28"/>
      <c r="BB1163" s="28"/>
      <c r="BC1163" s="40"/>
      <c r="BD1163" s="40"/>
      <c r="BE1163" s="40"/>
      <c r="BF1163" s="40"/>
      <c r="BG1163" s="40"/>
      <c r="BH1163" s="40"/>
      <c r="BI1163" s="41"/>
      <c r="BJ1163" s="41"/>
      <c r="BK1163" s="41"/>
      <c r="BL1163" s="41"/>
      <c r="BM1163" s="41"/>
      <c r="BN1163" s="41"/>
      <c r="BO1163" s="41"/>
      <c r="BP1163" s="41"/>
      <c r="BQ1163" s="41"/>
      <c r="BR1163" s="40"/>
      <c r="BS1163" s="40"/>
      <c r="BT1163" s="40"/>
      <c r="BU1163" s="41"/>
      <c r="BV1163" s="41"/>
      <c r="BW1163" s="41"/>
      <c r="BX1163" s="41"/>
      <c r="BY1163" s="41"/>
      <c r="BZ1163" s="41"/>
      <c r="CA1163" s="41"/>
      <c r="CB1163" s="41"/>
      <c r="CC1163" s="41"/>
      <c r="CD1163" s="41"/>
      <c r="CE1163" s="41"/>
      <c r="CF1163" s="41"/>
      <c r="CG1163" s="28"/>
      <c r="CH1163" s="28"/>
      <c r="CI1163" s="41"/>
      <c r="CJ1163" s="27"/>
      <c r="CK1163" s="27"/>
      <c r="CL1163" s="27"/>
      <c r="CM1163" s="27"/>
      <c r="CN1163" s="27"/>
      <c r="CO1163" s="27"/>
      <c r="CP1163" s="27"/>
      <c r="CQ1163" s="27"/>
      <c r="CR1163" s="27"/>
      <c r="CS1163" s="27"/>
      <c r="CT1163" s="27"/>
      <c r="CU1163" s="27"/>
      <c r="CV1163" s="27"/>
      <c r="CW1163" s="27"/>
      <c r="CX1163" s="27"/>
      <c r="CY1163" s="27"/>
      <c r="CZ1163" s="68"/>
      <c r="DA1163" s="42"/>
      <c r="DB1163" s="42"/>
      <c r="DC1163" s="42"/>
      <c r="DD1163" s="42"/>
      <c r="DE1163" s="89"/>
      <c r="DF1163" s="42"/>
      <c r="DG1163" s="25"/>
      <c r="DH1163" s="25"/>
      <c r="DI1163" s="35"/>
      <c r="DJ1163" s="25"/>
      <c r="DK1163" s="25"/>
      <c r="DL1163" s="25"/>
      <c r="DM1163" s="25"/>
      <c r="DN1163" s="25"/>
      <c r="DO1163" s="25"/>
      <c r="DP1163" s="25"/>
      <c r="DQ1163" s="25"/>
      <c r="DR1163" s="25"/>
      <c r="DS1163" s="25"/>
      <c r="DT1163" s="25"/>
      <c r="DU1163" s="25"/>
      <c r="DV1163" s="25"/>
      <c r="DW1163" s="35"/>
      <c r="DX1163" s="25"/>
      <c r="DY1163" s="25"/>
      <c r="EC1163" s="25"/>
      <c r="ED1163" s="35"/>
    </row>
    <row r="1164" spans="1:134" s="26" customFormat="1" x14ac:dyDescent="0.2">
      <c r="A1164" s="43"/>
      <c r="B1164" s="28"/>
      <c r="C1164" s="41"/>
      <c r="D1164" s="40"/>
      <c r="E1164" s="41"/>
      <c r="F1164" s="40"/>
      <c r="G1164" s="151"/>
      <c r="H1164" s="151"/>
      <c r="I1164" s="151"/>
      <c r="J1164" s="151"/>
      <c r="K1164" s="151"/>
      <c r="L1164" s="152"/>
      <c r="M1164" s="151"/>
      <c r="N1164" s="151"/>
      <c r="O1164" s="152"/>
      <c r="P1164" s="153"/>
      <c r="Q1164" s="159"/>
      <c r="R1164" s="151"/>
      <c r="S1164" s="151"/>
      <c r="T1164" s="28"/>
      <c r="U1164" s="137"/>
      <c r="V1164" s="40"/>
      <c r="W1164" s="40"/>
      <c r="X1164" s="40"/>
      <c r="Y1164" s="40"/>
      <c r="Z1164" s="40"/>
      <c r="AA1164" s="40"/>
      <c r="AB1164" s="40"/>
      <c r="AC1164" s="40"/>
      <c r="AD1164" s="40"/>
      <c r="AE1164" s="40"/>
      <c r="AF1164" s="40"/>
      <c r="AG1164" s="40"/>
      <c r="AH1164" s="40"/>
      <c r="AI1164" s="40"/>
      <c r="AJ1164" s="40"/>
      <c r="AK1164" s="40"/>
      <c r="AL1164" s="40"/>
      <c r="AM1164" s="40"/>
      <c r="AN1164" s="40"/>
      <c r="AO1164" s="40"/>
      <c r="AP1164" s="40"/>
      <c r="AQ1164" s="40"/>
      <c r="AR1164" s="40"/>
      <c r="AS1164" s="40"/>
      <c r="AT1164" s="40"/>
      <c r="AU1164" s="40"/>
      <c r="AV1164" s="40"/>
      <c r="AW1164" s="40"/>
      <c r="AX1164" s="40"/>
      <c r="AY1164" s="40"/>
      <c r="AZ1164" s="40"/>
      <c r="BA1164" s="28"/>
      <c r="BB1164" s="28"/>
      <c r="BC1164" s="40"/>
      <c r="BD1164" s="40"/>
      <c r="BE1164" s="40"/>
      <c r="BF1164" s="40"/>
      <c r="BG1164" s="40"/>
      <c r="BH1164" s="40"/>
      <c r="BI1164" s="41"/>
      <c r="BJ1164" s="41"/>
      <c r="BK1164" s="41"/>
      <c r="BL1164" s="41"/>
      <c r="BM1164" s="41"/>
      <c r="BN1164" s="41"/>
      <c r="BO1164" s="41"/>
      <c r="BP1164" s="41"/>
      <c r="BQ1164" s="41"/>
      <c r="BR1164" s="40"/>
      <c r="BS1164" s="40"/>
      <c r="BT1164" s="40"/>
      <c r="BU1164" s="41"/>
      <c r="BV1164" s="41"/>
      <c r="BW1164" s="41"/>
      <c r="BX1164" s="41"/>
      <c r="BY1164" s="41"/>
      <c r="BZ1164" s="41"/>
      <c r="CA1164" s="41"/>
      <c r="CB1164" s="41"/>
      <c r="CC1164" s="41"/>
      <c r="CD1164" s="41"/>
      <c r="CE1164" s="41"/>
      <c r="CF1164" s="41"/>
      <c r="CG1164" s="28"/>
      <c r="CH1164" s="28"/>
      <c r="CI1164" s="41"/>
      <c r="CJ1164" s="27"/>
      <c r="CK1164" s="27"/>
      <c r="CL1164" s="27"/>
      <c r="CM1164" s="27"/>
      <c r="CN1164" s="27"/>
      <c r="CO1164" s="27"/>
      <c r="CP1164" s="27"/>
      <c r="CQ1164" s="27"/>
      <c r="CR1164" s="27"/>
      <c r="CS1164" s="27"/>
      <c r="CT1164" s="27"/>
      <c r="CU1164" s="27"/>
      <c r="CV1164" s="27"/>
      <c r="CW1164" s="27"/>
      <c r="CX1164" s="27"/>
      <c r="CY1164" s="27"/>
      <c r="CZ1164" s="68"/>
      <c r="DA1164" s="42"/>
      <c r="DB1164" s="42"/>
      <c r="DC1164" s="42"/>
      <c r="DD1164" s="42"/>
      <c r="DE1164" s="89"/>
      <c r="DF1164" s="42"/>
      <c r="DG1164" s="25"/>
      <c r="DH1164" s="25"/>
      <c r="DI1164" s="35"/>
      <c r="DJ1164" s="25"/>
      <c r="DK1164" s="25"/>
      <c r="DL1164" s="25"/>
      <c r="DM1164" s="25"/>
      <c r="DN1164" s="25"/>
      <c r="DO1164" s="25"/>
      <c r="DP1164" s="25"/>
      <c r="DQ1164" s="25"/>
      <c r="DR1164" s="25"/>
      <c r="DS1164" s="25"/>
      <c r="DT1164" s="25"/>
      <c r="DU1164" s="25"/>
      <c r="DV1164" s="25"/>
      <c r="DW1164" s="35"/>
      <c r="DX1164" s="25"/>
      <c r="DY1164" s="25"/>
      <c r="EC1164" s="25"/>
      <c r="ED1164" s="35"/>
    </row>
    <row r="1165" spans="1:134" s="26" customFormat="1" x14ac:dyDescent="0.2">
      <c r="A1165" s="43"/>
      <c r="B1165" s="28"/>
      <c r="C1165" s="41"/>
      <c r="D1165" s="40"/>
      <c r="E1165" s="41"/>
      <c r="F1165" s="40"/>
      <c r="G1165" s="151"/>
      <c r="H1165" s="151"/>
      <c r="I1165" s="151"/>
      <c r="J1165" s="151"/>
      <c r="K1165" s="151"/>
      <c r="L1165" s="152"/>
      <c r="M1165" s="151"/>
      <c r="N1165" s="151"/>
      <c r="O1165" s="152"/>
      <c r="P1165" s="153"/>
      <c r="Q1165" s="159"/>
      <c r="R1165" s="151"/>
      <c r="S1165" s="151"/>
      <c r="T1165" s="28"/>
      <c r="U1165" s="137"/>
      <c r="V1165" s="40"/>
      <c r="W1165" s="40"/>
      <c r="X1165" s="40"/>
      <c r="Y1165" s="40"/>
      <c r="Z1165" s="40"/>
      <c r="AA1165" s="40"/>
      <c r="AB1165" s="40"/>
      <c r="AC1165" s="40"/>
      <c r="AD1165" s="40"/>
      <c r="AE1165" s="40"/>
      <c r="AF1165" s="40"/>
      <c r="AG1165" s="40"/>
      <c r="AH1165" s="40"/>
      <c r="AI1165" s="40"/>
      <c r="AJ1165" s="40"/>
      <c r="AK1165" s="40"/>
      <c r="AL1165" s="40"/>
      <c r="AM1165" s="40"/>
      <c r="AN1165" s="40"/>
      <c r="AO1165" s="40"/>
      <c r="AP1165" s="40"/>
      <c r="AQ1165" s="40"/>
      <c r="AR1165" s="40"/>
      <c r="AS1165" s="40"/>
      <c r="AT1165" s="40"/>
      <c r="AU1165" s="40"/>
      <c r="AV1165" s="40"/>
      <c r="AW1165" s="40"/>
      <c r="AX1165" s="40"/>
      <c r="AY1165" s="40"/>
      <c r="AZ1165" s="40"/>
      <c r="BA1165" s="28"/>
      <c r="BB1165" s="28"/>
      <c r="BC1165" s="40"/>
      <c r="BD1165" s="40"/>
      <c r="BE1165" s="40"/>
      <c r="BF1165" s="40"/>
      <c r="BG1165" s="40"/>
      <c r="BH1165" s="40"/>
      <c r="BI1165" s="41"/>
      <c r="BJ1165" s="41"/>
      <c r="BK1165" s="41"/>
      <c r="BL1165" s="41"/>
      <c r="BM1165" s="41"/>
      <c r="BN1165" s="41"/>
      <c r="BO1165" s="41"/>
      <c r="BP1165" s="41"/>
      <c r="BQ1165" s="41"/>
      <c r="BR1165" s="40"/>
      <c r="BS1165" s="40"/>
      <c r="BT1165" s="40"/>
      <c r="BU1165" s="41"/>
      <c r="BV1165" s="41"/>
      <c r="BW1165" s="41"/>
      <c r="BX1165" s="41"/>
      <c r="BY1165" s="41"/>
      <c r="BZ1165" s="41"/>
      <c r="CA1165" s="41"/>
      <c r="CB1165" s="41"/>
      <c r="CC1165" s="41"/>
      <c r="CD1165" s="41"/>
      <c r="CE1165" s="41"/>
      <c r="CF1165" s="41"/>
      <c r="CG1165" s="28"/>
      <c r="CH1165" s="28"/>
      <c r="CI1165" s="41"/>
      <c r="CJ1165" s="27"/>
      <c r="CK1165" s="27"/>
      <c r="CL1165" s="27"/>
      <c r="CM1165" s="27"/>
      <c r="CN1165" s="27"/>
      <c r="CO1165" s="27"/>
      <c r="CP1165" s="27"/>
      <c r="CQ1165" s="27"/>
      <c r="CR1165" s="27"/>
      <c r="CS1165" s="27"/>
      <c r="CT1165" s="27"/>
      <c r="CU1165" s="27"/>
      <c r="CV1165" s="27"/>
      <c r="CW1165" s="27"/>
      <c r="CX1165" s="27"/>
      <c r="CY1165" s="27"/>
      <c r="CZ1165" s="68"/>
      <c r="DA1165" s="42"/>
      <c r="DB1165" s="42"/>
      <c r="DC1165" s="42"/>
      <c r="DD1165" s="42"/>
      <c r="DE1165" s="89"/>
      <c r="DF1165" s="42"/>
      <c r="DG1165" s="25"/>
      <c r="DH1165" s="25"/>
      <c r="DI1165" s="35"/>
      <c r="DJ1165" s="25"/>
      <c r="DK1165" s="25"/>
      <c r="DL1165" s="25"/>
      <c r="DM1165" s="25"/>
      <c r="DN1165" s="25"/>
      <c r="DO1165" s="25"/>
      <c r="DP1165" s="25"/>
      <c r="DQ1165" s="25"/>
      <c r="DR1165" s="25"/>
      <c r="DS1165" s="25"/>
      <c r="DT1165" s="25"/>
      <c r="DU1165" s="25"/>
      <c r="DV1165" s="25"/>
      <c r="DW1165" s="35"/>
      <c r="DX1165" s="25"/>
      <c r="DY1165" s="25"/>
      <c r="EC1165" s="25"/>
      <c r="ED1165" s="35"/>
    </row>
    <row r="1166" spans="1:134" s="26" customFormat="1" x14ac:dyDescent="0.2">
      <c r="A1166" s="43"/>
      <c r="B1166" s="28"/>
      <c r="C1166" s="41"/>
      <c r="D1166" s="40"/>
      <c r="E1166" s="41"/>
      <c r="F1166" s="40"/>
      <c r="G1166" s="151"/>
      <c r="H1166" s="151"/>
      <c r="I1166" s="151"/>
      <c r="J1166" s="151"/>
      <c r="K1166" s="151"/>
      <c r="L1166" s="152"/>
      <c r="M1166" s="151"/>
      <c r="N1166" s="151"/>
      <c r="O1166" s="152"/>
      <c r="P1166" s="153"/>
      <c r="Q1166" s="159"/>
      <c r="R1166" s="151"/>
      <c r="S1166" s="151"/>
      <c r="T1166" s="28"/>
      <c r="U1166" s="137"/>
      <c r="V1166" s="40"/>
      <c r="W1166" s="40"/>
      <c r="X1166" s="40"/>
      <c r="Y1166" s="40"/>
      <c r="Z1166" s="40"/>
      <c r="AA1166" s="40"/>
      <c r="AB1166" s="40"/>
      <c r="AC1166" s="40"/>
      <c r="AD1166" s="40"/>
      <c r="AE1166" s="40"/>
      <c r="AF1166" s="40"/>
      <c r="AG1166" s="40"/>
      <c r="AH1166" s="40"/>
      <c r="AI1166" s="40"/>
      <c r="AJ1166" s="40"/>
      <c r="AK1166" s="40"/>
      <c r="AL1166" s="40"/>
      <c r="AM1166" s="40"/>
      <c r="AN1166" s="40"/>
      <c r="AO1166" s="40"/>
      <c r="AP1166" s="40"/>
      <c r="AQ1166" s="40"/>
      <c r="AR1166" s="40"/>
      <c r="AS1166" s="40"/>
      <c r="AT1166" s="40"/>
      <c r="AU1166" s="40"/>
      <c r="AV1166" s="40"/>
      <c r="AW1166" s="40"/>
      <c r="AX1166" s="40"/>
      <c r="AY1166" s="40"/>
      <c r="AZ1166" s="40"/>
      <c r="BA1166" s="28"/>
      <c r="BB1166" s="28"/>
      <c r="BC1166" s="40"/>
      <c r="BD1166" s="40"/>
      <c r="BE1166" s="40"/>
      <c r="BF1166" s="40"/>
      <c r="BG1166" s="40"/>
      <c r="BH1166" s="40"/>
      <c r="BI1166" s="40"/>
      <c r="BJ1166" s="40"/>
      <c r="BK1166" s="40"/>
      <c r="BL1166" s="40"/>
      <c r="BM1166" s="40"/>
      <c r="BN1166" s="40"/>
      <c r="BO1166" s="40"/>
      <c r="BP1166" s="40"/>
      <c r="BQ1166" s="40"/>
      <c r="BR1166" s="40"/>
      <c r="BS1166" s="40"/>
      <c r="BT1166" s="40"/>
      <c r="BU1166" s="40"/>
      <c r="BV1166" s="40"/>
      <c r="BW1166" s="40"/>
      <c r="BX1166" s="40"/>
      <c r="BY1166" s="40"/>
      <c r="BZ1166" s="40"/>
      <c r="CA1166" s="40"/>
      <c r="CB1166" s="40"/>
      <c r="CC1166" s="40"/>
      <c r="CD1166" s="40"/>
      <c r="CE1166" s="40"/>
      <c r="CF1166" s="40"/>
      <c r="CG1166" s="28"/>
      <c r="CH1166" s="28"/>
      <c r="CI1166" s="41"/>
      <c r="CJ1166" s="27"/>
      <c r="CK1166" s="27"/>
      <c r="CL1166" s="27"/>
      <c r="CM1166" s="27"/>
      <c r="CN1166" s="27"/>
      <c r="CO1166" s="27"/>
      <c r="CP1166" s="27"/>
      <c r="CQ1166" s="27"/>
      <c r="CR1166" s="27"/>
      <c r="CS1166" s="27"/>
      <c r="CT1166" s="27"/>
      <c r="CU1166" s="27"/>
      <c r="CV1166" s="27"/>
      <c r="CW1166" s="27"/>
      <c r="CX1166" s="27"/>
      <c r="CY1166" s="27"/>
      <c r="CZ1166" s="68"/>
      <c r="DA1166" s="42"/>
      <c r="DB1166" s="42"/>
      <c r="DC1166" s="42"/>
      <c r="DD1166" s="42"/>
      <c r="DE1166" s="89"/>
      <c r="DF1166" s="42"/>
      <c r="DG1166" s="25"/>
      <c r="DH1166" s="25"/>
      <c r="DI1166" s="35"/>
      <c r="DJ1166" s="25"/>
      <c r="DK1166" s="25"/>
      <c r="DL1166" s="25"/>
      <c r="DM1166" s="25"/>
      <c r="DN1166" s="25"/>
      <c r="DO1166" s="25"/>
      <c r="DP1166" s="25"/>
      <c r="DQ1166" s="25"/>
      <c r="DR1166" s="25"/>
      <c r="DS1166" s="25"/>
      <c r="DT1166" s="25"/>
      <c r="DU1166" s="25"/>
      <c r="DV1166" s="25"/>
      <c r="DW1166" s="35"/>
      <c r="DX1166" s="25"/>
      <c r="DY1166" s="25"/>
      <c r="EC1166" s="25"/>
      <c r="ED1166" s="35"/>
    </row>
    <row r="1167" spans="1:134" s="26" customFormat="1" x14ac:dyDescent="0.2">
      <c r="A1167" s="43"/>
      <c r="B1167" s="28"/>
      <c r="C1167" s="41"/>
      <c r="D1167" s="40"/>
      <c r="E1167" s="41"/>
      <c r="F1167" s="40"/>
      <c r="G1167" s="151"/>
      <c r="H1167" s="151"/>
      <c r="I1167" s="151"/>
      <c r="J1167" s="151"/>
      <c r="K1167" s="151"/>
      <c r="L1167" s="152"/>
      <c r="M1167" s="151"/>
      <c r="N1167" s="151"/>
      <c r="O1167" s="152"/>
      <c r="P1167" s="153"/>
      <c r="Q1167" s="159"/>
      <c r="R1167" s="151"/>
      <c r="S1167" s="151"/>
      <c r="T1167" s="28"/>
      <c r="U1167" s="137"/>
      <c r="V1167" s="40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40"/>
      <c r="AH1167" s="40"/>
      <c r="AI1167" s="40"/>
      <c r="AJ1167" s="40"/>
      <c r="AK1167" s="40"/>
      <c r="AL1167" s="40"/>
      <c r="AM1167" s="40"/>
      <c r="AN1167" s="40"/>
      <c r="AO1167" s="40"/>
      <c r="AP1167" s="40"/>
      <c r="AQ1167" s="40"/>
      <c r="AR1167" s="40"/>
      <c r="AS1167" s="40"/>
      <c r="AT1167" s="40"/>
      <c r="AU1167" s="40"/>
      <c r="AV1167" s="40"/>
      <c r="AW1167" s="40"/>
      <c r="AX1167" s="40"/>
      <c r="AY1167" s="40"/>
      <c r="AZ1167" s="40"/>
      <c r="BA1167" s="28"/>
      <c r="BB1167" s="28"/>
      <c r="BC1167" s="40"/>
      <c r="BD1167" s="40"/>
      <c r="BE1167" s="40"/>
      <c r="BF1167" s="40"/>
      <c r="BG1167" s="40"/>
      <c r="BH1167" s="40"/>
      <c r="BI1167" s="40"/>
      <c r="BJ1167" s="40"/>
      <c r="BK1167" s="40"/>
      <c r="BL1167" s="40"/>
      <c r="BM1167" s="40"/>
      <c r="BN1167" s="40"/>
      <c r="BO1167" s="40"/>
      <c r="BP1167" s="40"/>
      <c r="BQ1167" s="40"/>
      <c r="BR1167" s="40"/>
      <c r="BS1167" s="40"/>
      <c r="BT1167" s="40"/>
      <c r="BU1167" s="40"/>
      <c r="BV1167" s="40"/>
      <c r="BW1167" s="40"/>
      <c r="BX1167" s="40"/>
      <c r="BY1167" s="40"/>
      <c r="BZ1167" s="40"/>
      <c r="CA1167" s="40"/>
      <c r="CB1167" s="40"/>
      <c r="CC1167" s="40"/>
      <c r="CD1167" s="40"/>
      <c r="CE1167" s="40"/>
      <c r="CF1167" s="40"/>
      <c r="CG1167" s="28"/>
      <c r="CH1167" s="28"/>
      <c r="CI1167" s="41"/>
      <c r="CJ1167" s="27"/>
      <c r="CK1167" s="27"/>
      <c r="CL1167" s="27"/>
      <c r="CM1167" s="27"/>
      <c r="CN1167" s="27"/>
      <c r="CO1167" s="27"/>
      <c r="CP1167" s="27"/>
      <c r="CQ1167" s="27"/>
      <c r="CR1167" s="27"/>
      <c r="CS1167" s="27"/>
      <c r="CT1167" s="27"/>
      <c r="CU1167" s="27"/>
      <c r="CV1167" s="27"/>
      <c r="CW1167" s="27"/>
      <c r="CX1167" s="27"/>
      <c r="CY1167" s="27"/>
      <c r="CZ1167" s="68"/>
      <c r="DA1167" s="42"/>
      <c r="DB1167" s="42"/>
      <c r="DC1167" s="42"/>
      <c r="DD1167" s="42"/>
      <c r="DE1167" s="89"/>
      <c r="DF1167" s="42"/>
      <c r="DG1167" s="25"/>
      <c r="DH1167" s="25"/>
      <c r="DI1167" s="35"/>
      <c r="DJ1167" s="25"/>
      <c r="DK1167" s="25"/>
      <c r="DL1167" s="25"/>
      <c r="DM1167" s="25"/>
      <c r="DN1167" s="25"/>
      <c r="DO1167" s="25"/>
      <c r="DP1167" s="25"/>
      <c r="DQ1167" s="25"/>
      <c r="DR1167" s="25"/>
      <c r="DS1167" s="25"/>
      <c r="DT1167" s="25"/>
      <c r="DU1167" s="25"/>
      <c r="DV1167" s="25"/>
      <c r="DW1167" s="35"/>
      <c r="DX1167" s="25"/>
      <c r="DY1167" s="25"/>
      <c r="EC1167" s="25"/>
      <c r="ED1167" s="35"/>
    </row>
    <row r="1168" spans="1:134" s="26" customFormat="1" x14ac:dyDescent="0.2">
      <c r="A1168" s="43"/>
      <c r="B1168" s="28"/>
      <c r="C1168" s="41"/>
      <c r="D1168" s="40"/>
      <c r="E1168" s="41"/>
      <c r="F1168" s="40"/>
      <c r="G1168" s="151"/>
      <c r="H1168" s="151"/>
      <c r="I1168" s="151"/>
      <c r="J1168" s="151"/>
      <c r="K1168" s="151"/>
      <c r="L1168" s="152"/>
      <c r="M1168" s="151"/>
      <c r="N1168" s="151"/>
      <c r="O1168" s="152"/>
      <c r="P1168" s="153"/>
      <c r="Q1168" s="159"/>
      <c r="R1168" s="151"/>
      <c r="S1168" s="151"/>
      <c r="T1168" s="28"/>
      <c r="U1168" s="137"/>
      <c r="V1168" s="40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40"/>
      <c r="AH1168" s="40"/>
      <c r="AI1168" s="40"/>
      <c r="AJ1168" s="40"/>
      <c r="AK1168" s="40"/>
      <c r="AL1168" s="40"/>
      <c r="AM1168" s="40"/>
      <c r="AN1168" s="40"/>
      <c r="AO1168" s="40"/>
      <c r="AP1168" s="40"/>
      <c r="AQ1168" s="40"/>
      <c r="AR1168" s="40"/>
      <c r="AS1168" s="40"/>
      <c r="AT1168" s="40"/>
      <c r="AU1168" s="40"/>
      <c r="AV1168" s="40"/>
      <c r="AW1168" s="40"/>
      <c r="AX1168" s="40"/>
      <c r="AY1168" s="40"/>
      <c r="AZ1168" s="40"/>
      <c r="BA1168" s="28"/>
      <c r="BB1168" s="28"/>
      <c r="BC1168" s="40"/>
      <c r="BD1168" s="40"/>
      <c r="BE1168" s="40"/>
      <c r="BF1168" s="40"/>
      <c r="BG1168" s="40"/>
      <c r="BH1168" s="40"/>
      <c r="BI1168" s="40"/>
      <c r="BJ1168" s="40"/>
      <c r="BK1168" s="40"/>
      <c r="BL1168" s="40"/>
      <c r="BM1168" s="40"/>
      <c r="BN1168" s="40"/>
      <c r="BO1168" s="40"/>
      <c r="BP1168" s="40"/>
      <c r="BQ1168" s="40"/>
      <c r="BR1168" s="40"/>
      <c r="BS1168" s="40"/>
      <c r="BT1168" s="40"/>
      <c r="BU1168" s="40"/>
      <c r="BV1168" s="40"/>
      <c r="BW1168" s="40"/>
      <c r="BX1168" s="40"/>
      <c r="BY1168" s="40"/>
      <c r="BZ1168" s="40"/>
      <c r="CA1168" s="40"/>
      <c r="CB1168" s="40"/>
      <c r="CC1168" s="40"/>
      <c r="CD1168" s="40"/>
      <c r="CE1168" s="40"/>
      <c r="CF1168" s="40"/>
      <c r="CG1168" s="28"/>
      <c r="CH1168" s="28"/>
      <c r="CI1168" s="41"/>
      <c r="CJ1168" s="27"/>
      <c r="CK1168" s="27"/>
      <c r="CL1168" s="27"/>
      <c r="CM1168" s="27"/>
      <c r="CN1168" s="27"/>
      <c r="CO1168" s="27"/>
      <c r="CP1168" s="27"/>
      <c r="CQ1168" s="27"/>
      <c r="CR1168" s="27"/>
      <c r="CS1168" s="27"/>
      <c r="CT1168" s="27"/>
      <c r="CU1168" s="27"/>
      <c r="CV1168" s="27"/>
      <c r="CW1168" s="27"/>
      <c r="CX1168" s="27"/>
      <c r="CY1168" s="27"/>
      <c r="CZ1168" s="68"/>
      <c r="DA1168" s="42"/>
      <c r="DB1168" s="42"/>
      <c r="DC1168" s="42"/>
      <c r="DD1168" s="42"/>
      <c r="DE1168" s="89"/>
      <c r="DF1168" s="42"/>
      <c r="DG1168" s="25"/>
      <c r="DH1168" s="25"/>
      <c r="DI1168" s="35"/>
      <c r="DJ1168" s="25"/>
      <c r="DK1168" s="25"/>
      <c r="DL1168" s="25"/>
      <c r="DM1168" s="25"/>
      <c r="DN1168" s="25"/>
      <c r="DO1168" s="25"/>
      <c r="DP1168" s="25"/>
      <c r="DQ1168" s="25"/>
      <c r="DR1168" s="25"/>
      <c r="DS1168" s="25"/>
      <c r="DT1168" s="25"/>
      <c r="DU1168" s="25"/>
      <c r="DV1168" s="25"/>
      <c r="DW1168" s="35"/>
      <c r="DX1168" s="25"/>
      <c r="DY1168" s="25"/>
      <c r="EC1168" s="25"/>
      <c r="ED1168" s="35"/>
    </row>
    <row r="1169" spans="1:134" s="26" customFormat="1" x14ac:dyDescent="0.2">
      <c r="A1169" s="43"/>
      <c r="B1169" s="28"/>
      <c r="C1169" s="41"/>
      <c r="D1169" s="40"/>
      <c r="E1169" s="41"/>
      <c r="F1169" s="40"/>
      <c r="G1169" s="151"/>
      <c r="H1169" s="151"/>
      <c r="I1169" s="151"/>
      <c r="J1169" s="151"/>
      <c r="K1169" s="151"/>
      <c r="L1169" s="152"/>
      <c r="M1169" s="151"/>
      <c r="N1169" s="151"/>
      <c r="O1169" s="152"/>
      <c r="P1169" s="153"/>
      <c r="Q1169" s="159"/>
      <c r="R1169" s="151"/>
      <c r="S1169" s="151"/>
      <c r="T1169" s="28"/>
      <c r="U1169" s="137"/>
      <c r="V1169" s="40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40"/>
      <c r="AH1169" s="40"/>
      <c r="AI1169" s="40"/>
      <c r="AJ1169" s="40"/>
      <c r="AK1169" s="40"/>
      <c r="AL1169" s="40"/>
      <c r="AM1169" s="40"/>
      <c r="AN1169" s="40"/>
      <c r="AO1169" s="40"/>
      <c r="AP1169" s="40"/>
      <c r="AQ1169" s="40"/>
      <c r="AR1169" s="40"/>
      <c r="AS1169" s="40"/>
      <c r="AT1169" s="40"/>
      <c r="AU1169" s="40"/>
      <c r="AV1169" s="40"/>
      <c r="AW1169" s="40"/>
      <c r="AX1169" s="40"/>
      <c r="AY1169" s="40"/>
      <c r="AZ1169" s="40"/>
      <c r="BA1169" s="28"/>
      <c r="BB1169" s="28"/>
      <c r="BC1169" s="40"/>
      <c r="BD1169" s="40"/>
      <c r="BE1169" s="40"/>
      <c r="BF1169" s="40"/>
      <c r="BG1169" s="40"/>
      <c r="BH1169" s="40"/>
      <c r="BI1169" s="40"/>
      <c r="BJ1169" s="40"/>
      <c r="BK1169" s="40"/>
      <c r="BL1169" s="40"/>
      <c r="BM1169" s="40"/>
      <c r="BN1169" s="40"/>
      <c r="BO1169" s="40"/>
      <c r="BP1169" s="40"/>
      <c r="BQ1169" s="40"/>
      <c r="BR1169" s="40"/>
      <c r="BS1169" s="40"/>
      <c r="BT1169" s="40"/>
      <c r="BU1169" s="40"/>
      <c r="BV1169" s="40"/>
      <c r="BW1169" s="40"/>
      <c r="BX1169" s="40"/>
      <c r="BY1169" s="40"/>
      <c r="BZ1169" s="40"/>
      <c r="CA1169" s="40"/>
      <c r="CB1169" s="40"/>
      <c r="CC1169" s="40"/>
      <c r="CD1169" s="40"/>
      <c r="CE1169" s="40"/>
      <c r="CF1169" s="40"/>
      <c r="CG1169" s="28"/>
      <c r="CH1169" s="28"/>
      <c r="CI1169" s="41"/>
      <c r="CJ1169" s="27"/>
      <c r="CK1169" s="27"/>
      <c r="CL1169" s="27"/>
      <c r="CM1169" s="27"/>
      <c r="CN1169" s="27"/>
      <c r="CO1169" s="27"/>
      <c r="CP1169" s="27"/>
      <c r="CQ1169" s="27"/>
      <c r="CR1169" s="27"/>
      <c r="CS1169" s="27"/>
      <c r="CT1169" s="27"/>
      <c r="CU1169" s="27"/>
      <c r="CV1169" s="27"/>
      <c r="CW1169" s="27"/>
      <c r="CX1169" s="27"/>
      <c r="CY1169" s="27"/>
      <c r="CZ1169" s="68"/>
      <c r="DA1169" s="42"/>
      <c r="DB1169" s="42"/>
      <c r="DC1169" s="42"/>
      <c r="DD1169" s="42"/>
      <c r="DE1169" s="89"/>
      <c r="DF1169" s="42"/>
      <c r="DG1169" s="25"/>
      <c r="DH1169" s="25"/>
      <c r="DI1169" s="35"/>
      <c r="DJ1169" s="25"/>
      <c r="DK1169" s="25"/>
      <c r="DL1169" s="25"/>
      <c r="DM1169" s="25"/>
      <c r="DN1169" s="25"/>
      <c r="DO1169" s="25"/>
      <c r="DP1169" s="25"/>
      <c r="DQ1169" s="25"/>
      <c r="DR1169" s="25"/>
      <c r="DS1169" s="25"/>
      <c r="DT1169" s="25"/>
      <c r="DU1169" s="25"/>
      <c r="DV1169" s="25"/>
      <c r="DW1169" s="35"/>
      <c r="DX1169" s="25"/>
      <c r="DY1169" s="25"/>
      <c r="EC1169" s="25"/>
      <c r="ED1169" s="35"/>
    </row>
    <row r="1170" spans="1:134" s="26" customFormat="1" x14ac:dyDescent="0.2">
      <c r="A1170" s="43"/>
      <c r="B1170" s="28"/>
      <c r="C1170" s="41"/>
      <c r="D1170" s="40"/>
      <c r="E1170" s="41"/>
      <c r="F1170" s="40"/>
      <c r="G1170" s="151"/>
      <c r="H1170" s="151"/>
      <c r="I1170" s="151"/>
      <c r="J1170" s="151"/>
      <c r="K1170" s="151"/>
      <c r="L1170" s="152"/>
      <c r="M1170" s="151"/>
      <c r="N1170" s="151"/>
      <c r="O1170" s="152"/>
      <c r="P1170" s="153"/>
      <c r="Q1170" s="159"/>
      <c r="R1170" s="151"/>
      <c r="S1170" s="151"/>
      <c r="T1170" s="28"/>
      <c r="U1170" s="137"/>
      <c r="V1170" s="40"/>
      <c r="W1170" s="40"/>
      <c r="X1170" s="40"/>
      <c r="Y1170" s="40"/>
      <c r="Z1170" s="40"/>
      <c r="AA1170" s="40"/>
      <c r="AB1170" s="40"/>
      <c r="AC1170" s="40"/>
      <c r="AD1170" s="40"/>
      <c r="AE1170" s="40"/>
      <c r="AF1170" s="40"/>
      <c r="AG1170" s="40"/>
      <c r="AH1170" s="40"/>
      <c r="AI1170" s="40"/>
      <c r="AJ1170" s="40"/>
      <c r="AK1170" s="40"/>
      <c r="AL1170" s="40"/>
      <c r="AM1170" s="40"/>
      <c r="AN1170" s="40"/>
      <c r="AO1170" s="40"/>
      <c r="AP1170" s="40"/>
      <c r="AQ1170" s="40"/>
      <c r="AR1170" s="40"/>
      <c r="AS1170" s="40"/>
      <c r="AT1170" s="40"/>
      <c r="AU1170" s="40"/>
      <c r="AV1170" s="40"/>
      <c r="AW1170" s="40"/>
      <c r="AX1170" s="40"/>
      <c r="AY1170" s="40"/>
      <c r="AZ1170" s="40"/>
      <c r="BA1170" s="28"/>
      <c r="BB1170" s="28"/>
      <c r="BC1170" s="40"/>
      <c r="BD1170" s="40"/>
      <c r="BE1170" s="40"/>
      <c r="BF1170" s="40"/>
      <c r="BG1170" s="40"/>
      <c r="BH1170" s="40"/>
      <c r="BI1170" s="40"/>
      <c r="BJ1170" s="40"/>
      <c r="BK1170" s="40"/>
      <c r="BL1170" s="40"/>
      <c r="BM1170" s="40"/>
      <c r="BN1170" s="40"/>
      <c r="BO1170" s="40"/>
      <c r="BP1170" s="40"/>
      <c r="BQ1170" s="40"/>
      <c r="BR1170" s="40"/>
      <c r="BS1170" s="40"/>
      <c r="BT1170" s="40"/>
      <c r="BU1170" s="40"/>
      <c r="BV1170" s="40"/>
      <c r="BW1170" s="40"/>
      <c r="BX1170" s="40"/>
      <c r="BY1170" s="40"/>
      <c r="BZ1170" s="40"/>
      <c r="CA1170" s="40"/>
      <c r="CB1170" s="40"/>
      <c r="CC1170" s="40"/>
      <c r="CD1170" s="40"/>
      <c r="CE1170" s="40"/>
      <c r="CF1170" s="40"/>
      <c r="CG1170" s="28"/>
      <c r="CH1170" s="28"/>
      <c r="CI1170" s="41"/>
      <c r="CJ1170" s="27"/>
      <c r="CK1170" s="27"/>
      <c r="CL1170" s="27"/>
      <c r="CM1170" s="27"/>
      <c r="CN1170" s="27"/>
      <c r="CO1170" s="27"/>
      <c r="CP1170" s="27"/>
      <c r="CQ1170" s="27"/>
      <c r="CR1170" s="27"/>
      <c r="CS1170" s="27"/>
      <c r="CT1170" s="27"/>
      <c r="CU1170" s="27"/>
      <c r="CV1170" s="27"/>
      <c r="CW1170" s="27"/>
      <c r="CX1170" s="27"/>
      <c r="CY1170" s="27"/>
      <c r="CZ1170" s="68"/>
      <c r="DA1170" s="42"/>
      <c r="DB1170" s="42"/>
      <c r="DC1170" s="42"/>
      <c r="DD1170" s="42"/>
      <c r="DE1170" s="89"/>
      <c r="DF1170" s="42"/>
      <c r="DG1170" s="25"/>
      <c r="DH1170" s="25"/>
      <c r="DI1170" s="35"/>
      <c r="DJ1170" s="25"/>
      <c r="DK1170" s="25"/>
      <c r="DL1170" s="25"/>
      <c r="DM1170" s="25"/>
      <c r="DN1170" s="25"/>
      <c r="DO1170" s="25"/>
      <c r="DP1170" s="25"/>
      <c r="DQ1170" s="25"/>
      <c r="DR1170" s="25"/>
      <c r="DS1170" s="25"/>
      <c r="DT1170" s="25"/>
      <c r="DU1170" s="25"/>
      <c r="DV1170" s="25"/>
      <c r="DW1170" s="35"/>
      <c r="DX1170" s="25"/>
      <c r="DY1170" s="25"/>
      <c r="EC1170" s="25"/>
      <c r="ED1170" s="35"/>
    </row>
    <row r="1171" spans="1:134" s="26" customFormat="1" x14ac:dyDescent="0.2">
      <c r="A1171" s="43"/>
      <c r="B1171" s="28"/>
      <c r="C1171" s="41"/>
      <c r="D1171" s="40"/>
      <c r="E1171" s="41"/>
      <c r="F1171" s="40"/>
      <c r="G1171" s="151"/>
      <c r="H1171" s="151"/>
      <c r="I1171" s="151"/>
      <c r="J1171" s="151"/>
      <c r="K1171" s="151"/>
      <c r="L1171" s="152"/>
      <c r="M1171" s="151"/>
      <c r="N1171" s="151"/>
      <c r="O1171" s="152"/>
      <c r="P1171" s="153"/>
      <c r="Q1171" s="159"/>
      <c r="R1171" s="151"/>
      <c r="S1171" s="151"/>
      <c r="T1171" s="28"/>
      <c r="U1171" s="137"/>
      <c r="V1171" s="40"/>
      <c r="W1171" s="40"/>
      <c r="X1171" s="40"/>
      <c r="Y1171" s="40"/>
      <c r="Z1171" s="40"/>
      <c r="AA1171" s="40"/>
      <c r="AB1171" s="40"/>
      <c r="AC1171" s="40"/>
      <c r="AD1171" s="40"/>
      <c r="AE1171" s="40"/>
      <c r="AF1171" s="40"/>
      <c r="AG1171" s="40"/>
      <c r="AH1171" s="40"/>
      <c r="AI1171" s="40"/>
      <c r="AJ1171" s="40"/>
      <c r="AK1171" s="40"/>
      <c r="AL1171" s="40"/>
      <c r="AM1171" s="40"/>
      <c r="AN1171" s="40"/>
      <c r="AO1171" s="40"/>
      <c r="AP1171" s="40"/>
      <c r="AQ1171" s="40"/>
      <c r="AR1171" s="40"/>
      <c r="AS1171" s="40"/>
      <c r="AT1171" s="40"/>
      <c r="AU1171" s="40"/>
      <c r="AV1171" s="40"/>
      <c r="AW1171" s="40"/>
      <c r="AX1171" s="40"/>
      <c r="AY1171" s="40"/>
      <c r="AZ1171" s="40"/>
      <c r="BA1171" s="28"/>
      <c r="BB1171" s="28"/>
      <c r="BC1171" s="40"/>
      <c r="BD1171" s="40"/>
      <c r="BE1171" s="40"/>
      <c r="BF1171" s="40"/>
      <c r="BG1171" s="40"/>
      <c r="BH1171" s="40"/>
      <c r="BI1171" s="40"/>
      <c r="BJ1171" s="40"/>
      <c r="BK1171" s="40"/>
      <c r="BL1171" s="40"/>
      <c r="BM1171" s="40"/>
      <c r="BN1171" s="40"/>
      <c r="BO1171" s="40"/>
      <c r="BP1171" s="40"/>
      <c r="BQ1171" s="40"/>
      <c r="BR1171" s="40"/>
      <c r="BS1171" s="40"/>
      <c r="BT1171" s="40"/>
      <c r="BU1171" s="40"/>
      <c r="BV1171" s="40"/>
      <c r="BW1171" s="40"/>
      <c r="BX1171" s="40"/>
      <c r="BY1171" s="40"/>
      <c r="BZ1171" s="40"/>
      <c r="CA1171" s="40"/>
      <c r="CB1171" s="40"/>
      <c r="CC1171" s="40"/>
      <c r="CD1171" s="40"/>
      <c r="CE1171" s="40"/>
      <c r="CF1171" s="40"/>
      <c r="CG1171" s="28"/>
      <c r="CH1171" s="28"/>
      <c r="CI1171" s="41"/>
      <c r="CJ1171" s="27"/>
      <c r="CK1171" s="27"/>
      <c r="CL1171" s="27"/>
      <c r="CM1171" s="27"/>
      <c r="CN1171" s="27"/>
      <c r="CO1171" s="27"/>
      <c r="CP1171" s="27"/>
      <c r="CQ1171" s="27"/>
      <c r="CR1171" s="27"/>
      <c r="CS1171" s="27"/>
      <c r="CT1171" s="27"/>
      <c r="CU1171" s="27"/>
      <c r="CV1171" s="27"/>
      <c r="CW1171" s="27"/>
      <c r="CX1171" s="27"/>
      <c r="CY1171" s="27"/>
      <c r="CZ1171" s="68"/>
      <c r="DA1171" s="42"/>
      <c r="DB1171" s="42"/>
      <c r="DC1171" s="42"/>
      <c r="DD1171" s="42"/>
      <c r="DE1171" s="89"/>
      <c r="DF1171" s="42"/>
      <c r="DG1171" s="25"/>
      <c r="DH1171" s="25"/>
      <c r="DI1171" s="35"/>
      <c r="DJ1171" s="25"/>
      <c r="DK1171" s="25"/>
      <c r="DL1171" s="25"/>
      <c r="DM1171" s="25"/>
      <c r="DN1171" s="25"/>
      <c r="DO1171" s="25"/>
      <c r="DP1171" s="25"/>
      <c r="DQ1171" s="25"/>
      <c r="DR1171" s="25"/>
      <c r="DS1171" s="25"/>
      <c r="DT1171" s="25"/>
      <c r="DU1171" s="25"/>
      <c r="DV1171" s="25"/>
      <c r="DW1171" s="35"/>
      <c r="DX1171" s="25"/>
      <c r="DY1171" s="25"/>
      <c r="EC1171" s="25"/>
      <c r="ED1171" s="35"/>
    </row>
    <row r="1172" spans="1:134" s="26" customFormat="1" x14ac:dyDescent="0.2">
      <c r="A1172" s="43"/>
      <c r="B1172" s="28"/>
      <c r="C1172" s="41"/>
      <c r="D1172" s="40"/>
      <c r="E1172" s="41"/>
      <c r="F1172" s="40"/>
      <c r="G1172" s="151"/>
      <c r="H1172" s="151"/>
      <c r="I1172" s="151"/>
      <c r="J1172" s="151"/>
      <c r="K1172" s="151"/>
      <c r="L1172" s="152"/>
      <c r="M1172" s="151"/>
      <c r="N1172" s="151"/>
      <c r="O1172" s="152"/>
      <c r="P1172" s="153"/>
      <c r="Q1172" s="159"/>
      <c r="R1172" s="151"/>
      <c r="S1172" s="151"/>
      <c r="T1172" s="28"/>
      <c r="U1172" s="137"/>
      <c r="V1172" s="40"/>
      <c r="W1172" s="40"/>
      <c r="X1172" s="40"/>
      <c r="Y1172" s="40"/>
      <c r="Z1172" s="40"/>
      <c r="AA1172" s="40"/>
      <c r="AB1172" s="40"/>
      <c r="AC1172" s="40"/>
      <c r="AD1172" s="40"/>
      <c r="AE1172" s="40"/>
      <c r="AF1172" s="40"/>
      <c r="AG1172" s="40"/>
      <c r="AH1172" s="40"/>
      <c r="AI1172" s="40"/>
      <c r="AJ1172" s="40"/>
      <c r="AK1172" s="40"/>
      <c r="AL1172" s="40"/>
      <c r="AM1172" s="40"/>
      <c r="AN1172" s="40"/>
      <c r="AO1172" s="40"/>
      <c r="AP1172" s="40"/>
      <c r="AQ1172" s="40"/>
      <c r="AR1172" s="40"/>
      <c r="AS1172" s="40"/>
      <c r="AT1172" s="40"/>
      <c r="AU1172" s="40"/>
      <c r="AV1172" s="40"/>
      <c r="AW1172" s="40"/>
      <c r="AX1172" s="40"/>
      <c r="AY1172" s="40"/>
      <c r="AZ1172" s="40"/>
      <c r="BA1172" s="28"/>
      <c r="BB1172" s="28"/>
      <c r="BC1172" s="40"/>
      <c r="BD1172" s="40"/>
      <c r="BE1172" s="40"/>
      <c r="BF1172" s="40"/>
      <c r="BG1172" s="40"/>
      <c r="BH1172" s="40"/>
      <c r="BI1172" s="40"/>
      <c r="BJ1172" s="40"/>
      <c r="BK1172" s="40"/>
      <c r="BL1172" s="40"/>
      <c r="BM1172" s="40"/>
      <c r="BN1172" s="40"/>
      <c r="BO1172" s="40"/>
      <c r="BP1172" s="40"/>
      <c r="BQ1172" s="40"/>
      <c r="BR1172" s="40"/>
      <c r="BS1172" s="40"/>
      <c r="BT1172" s="40"/>
      <c r="BU1172" s="40"/>
      <c r="BV1172" s="40"/>
      <c r="BW1172" s="40"/>
      <c r="BX1172" s="40"/>
      <c r="BY1172" s="40"/>
      <c r="BZ1172" s="40"/>
      <c r="CA1172" s="40"/>
      <c r="CB1172" s="40"/>
      <c r="CC1172" s="40"/>
      <c r="CD1172" s="40"/>
      <c r="CE1172" s="40"/>
      <c r="CF1172" s="40"/>
      <c r="CG1172" s="28"/>
      <c r="CH1172" s="28"/>
      <c r="CI1172" s="41"/>
      <c r="CJ1172" s="27"/>
      <c r="CK1172" s="27"/>
      <c r="CL1172" s="27"/>
      <c r="CM1172" s="27"/>
      <c r="CN1172" s="27"/>
      <c r="CO1172" s="27"/>
      <c r="CP1172" s="27"/>
      <c r="CQ1172" s="27"/>
      <c r="CR1172" s="27"/>
      <c r="CS1172" s="27"/>
      <c r="CT1172" s="27"/>
      <c r="CU1172" s="27"/>
      <c r="CV1172" s="27"/>
      <c r="CW1172" s="27"/>
      <c r="CX1172" s="27"/>
      <c r="CY1172" s="27"/>
      <c r="CZ1172" s="68"/>
      <c r="DA1172" s="42"/>
      <c r="DB1172" s="42"/>
      <c r="DC1172" s="42"/>
      <c r="DD1172" s="42"/>
      <c r="DE1172" s="89"/>
      <c r="DF1172" s="42"/>
      <c r="DG1172" s="25"/>
      <c r="DH1172" s="25"/>
      <c r="DI1172" s="35"/>
      <c r="DJ1172" s="25"/>
      <c r="DK1172" s="25"/>
      <c r="DL1172" s="25"/>
      <c r="DM1172" s="25"/>
      <c r="DN1172" s="25"/>
      <c r="DO1172" s="25"/>
      <c r="DP1172" s="25"/>
      <c r="DQ1172" s="25"/>
      <c r="DR1172" s="25"/>
      <c r="DS1172" s="25"/>
      <c r="DT1172" s="25"/>
      <c r="DU1172" s="25"/>
      <c r="DV1172" s="25"/>
      <c r="DW1172" s="35"/>
      <c r="DX1172" s="25"/>
      <c r="DY1172" s="25"/>
      <c r="EC1172" s="25"/>
      <c r="ED1172" s="35"/>
    </row>
    <row r="1173" spans="1:134" s="26" customFormat="1" x14ac:dyDescent="0.2">
      <c r="A1173" s="43"/>
      <c r="B1173" s="28"/>
      <c r="C1173" s="41"/>
      <c r="D1173" s="40"/>
      <c r="E1173" s="41"/>
      <c r="F1173" s="40"/>
      <c r="G1173" s="151"/>
      <c r="H1173" s="151"/>
      <c r="I1173" s="151"/>
      <c r="J1173" s="151"/>
      <c r="K1173" s="151"/>
      <c r="L1173" s="152"/>
      <c r="M1173" s="151"/>
      <c r="N1173" s="151"/>
      <c r="O1173" s="152"/>
      <c r="P1173" s="153"/>
      <c r="Q1173" s="159"/>
      <c r="R1173" s="151"/>
      <c r="S1173" s="151"/>
      <c r="T1173" s="28"/>
      <c r="U1173" s="137"/>
      <c r="V1173" s="40"/>
      <c r="W1173" s="40"/>
      <c r="X1173" s="40"/>
      <c r="Y1173" s="40"/>
      <c r="Z1173" s="40"/>
      <c r="AA1173" s="40"/>
      <c r="AB1173" s="40"/>
      <c r="AC1173" s="40"/>
      <c r="AD1173" s="40"/>
      <c r="AE1173" s="40"/>
      <c r="AF1173" s="40"/>
      <c r="AG1173" s="40"/>
      <c r="AH1173" s="40"/>
      <c r="AI1173" s="40"/>
      <c r="AJ1173" s="40"/>
      <c r="AK1173" s="40"/>
      <c r="AL1173" s="40"/>
      <c r="AM1173" s="40"/>
      <c r="AN1173" s="40"/>
      <c r="AO1173" s="40"/>
      <c r="AP1173" s="40"/>
      <c r="AQ1173" s="40"/>
      <c r="AR1173" s="40"/>
      <c r="AS1173" s="40"/>
      <c r="AT1173" s="40"/>
      <c r="AU1173" s="40"/>
      <c r="AV1173" s="40"/>
      <c r="AW1173" s="40"/>
      <c r="AX1173" s="40"/>
      <c r="AY1173" s="40"/>
      <c r="AZ1173" s="40"/>
      <c r="BA1173" s="28"/>
      <c r="BB1173" s="28"/>
      <c r="BC1173" s="40"/>
      <c r="BD1173" s="40"/>
      <c r="BE1173" s="40"/>
      <c r="BF1173" s="40"/>
      <c r="BG1173" s="40"/>
      <c r="BH1173" s="40"/>
      <c r="BI1173" s="40"/>
      <c r="BJ1173" s="40"/>
      <c r="BK1173" s="40"/>
      <c r="BL1173" s="40"/>
      <c r="BM1173" s="40"/>
      <c r="BN1173" s="40"/>
      <c r="BO1173" s="40"/>
      <c r="BP1173" s="40"/>
      <c r="BQ1173" s="40"/>
      <c r="BR1173" s="40"/>
      <c r="BS1173" s="40"/>
      <c r="BT1173" s="40"/>
      <c r="BU1173" s="40"/>
      <c r="BV1173" s="40"/>
      <c r="BW1173" s="40"/>
      <c r="BX1173" s="40"/>
      <c r="BY1173" s="40"/>
      <c r="BZ1173" s="40"/>
      <c r="CA1173" s="40"/>
      <c r="CB1173" s="40"/>
      <c r="CC1173" s="40"/>
      <c r="CD1173" s="40"/>
      <c r="CE1173" s="40"/>
      <c r="CF1173" s="40"/>
      <c r="CG1173" s="28"/>
      <c r="CH1173" s="28"/>
      <c r="CI1173" s="41"/>
      <c r="CJ1173" s="27"/>
      <c r="CK1173" s="27"/>
      <c r="CL1173" s="27"/>
      <c r="CM1173" s="27"/>
      <c r="CN1173" s="27"/>
      <c r="CO1173" s="27"/>
      <c r="CP1173" s="27"/>
      <c r="CQ1173" s="27"/>
      <c r="CR1173" s="27"/>
      <c r="CS1173" s="27"/>
      <c r="CT1173" s="27"/>
      <c r="CU1173" s="27"/>
      <c r="CV1173" s="27"/>
      <c r="CW1173" s="27"/>
      <c r="CX1173" s="27"/>
      <c r="CY1173" s="27"/>
      <c r="CZ1173" s="68"/>
      <c r="DA1173" s="42"/>
      <c r="DB1173" s="42"/>
      <c r="DC1173" s="42"/>
      <c r="DD1173" s="42"/>
      <c r="DE1173" s="89"/>
      <c r="DF1173" s="42"/>
      <c r="DG1173" s="25"/>
      <c r="DH1173" s="25"/>
      <c r="DI1173" s="35"/>
      <c r="DJ1173" s="25"/>
      <c r="DK1173" s="25"/>
      <c r="DL1173" s="25"/>
      <c r="DM1173" s="25"/>
      <c r="DN1173" s="25"/>
      <c r="DO1173" s="25"/>
      <c r="DP1173" s="25"/>
      <c r="DQ1173" s="25"/>
      <c r="DR1173" s="25"/>
      <c r="DS1173" s="25"/>
      <c r="DT1173" s="25"/>
      <c r="DU1173" s="25"/>
      <c r="DV1173" s="25"/>
      <c r="DW1173" s="35"/>
      <c r="DX1173" s="25"/>
      <c r="DY1173" s="25"/>
      <c r="EC1173" s="25"/>
      <c r="ED1173" s="35"/>
    </row>
    <row r="1174" spans="1:134" s="26" customFormat="1" x14ac:dyDescent="0.2">
      <c r="A1174" s="43"/>
      <c r="B1174" s="28"/>
      <c r="C1174" s="41"/>
      <c r="D1174" s="40"/>
      <c r="E1174" s="41"/>
      <c r="F1174" s="40"/>
      <c r="G1174" s="151"/>
      <c r="H1174" s="151"/>
      <c r="I1174" s="151"/>
      <c r="J1174" s="151"/>
      <c r="K1174" s="151"/>
      <c r="L1174" s="152"/>
      <c r="M1174" s="151"/>
      <c r="N1174" s="151"/>
      <c r="O1174" s="152"/>
      <c r="P1174" s="153"/>
      <c r="Q1174" s="159"/>
      <c r="R1174" s="151"/>
      <c r="S1174" s="151"/>
      <c r="T1174" s="28"/>
      <c r="U1174" s="137"/>
      <c r="V1174" s="40"/>
      <c r="W1174" s="40"/>
      <c r="X1174" s="40"/>
      <c r="Y1174" s="40"/>
      <c r="Z1174" s="40"/>
      <c r="AA1174" s="40"/>
      <c r="AB1174" s="40"/>
      <c r="AC1174" s="40"/>
      <c r="AD1174" s="40"/>
      <c r="AE1174" s="40"/>
      <c r="AF1174" s="40"/>
      <c r="AG1174" s="40"/>
      <c r="AH1174" s="40"/>
      <c r="AI1174" s="40"/>
      <c r="AJ1174" s="40"/>
      <c r="AK1174" s="40"/>
      <c r="AL1174" s="40"/>
      <c r="AM1174" s="40"/>
      <c r="AN1174" s="40"/>
      <c r="AO1174" s="40"/>
      <c r="AP1174" s="40"/>
      <c r="AQ1174" s="40"/>
      <c r="AR1174" s="40"/>
      <c r="AS1174" s="40"/>
      <c r="AT1174" s="40"/>
      <c r="AU1174" s="40"/>
      <c r="AV1174" s="40"/>
      <c r="AW1174" s="40"/>
      <c r="AX1174" s="40"/>
      <c r="AY1174" s="40"/>
      <c r="AZ1174" s="40"/>
      <c r="BA1174" s="28"/>
      <c r="BB1174" s="28"/>
      <c r="BC1174" s="40"/>
      <c r="BD1174" s="40"/>
      <c r="BE1174" s="40"/>
      <c r="BF1174" s="40"/>
      <c r="BG1174" s="40"/>
      <c r="BH1174" s="40"/>
      <c r="BI1174" s="40"/>
      <c r="BJ1174" s="40"/>
      <c r="BK1174" s="40"/>
      <c r="BL1174" s="40"/>
      <c r="BM1174" s="40"/>
      <c r="BN1174" s="40"/>
      <c r="BO1174" s="40"/>
      <c r="BP1174" s="40"/>
      <c r="BQ1174" s="40"/>
      <c r="BR1174" s="40"/>
      <c r="BS1174" s="40"/>
      <c r="BT1174" s="40"/>
      <c r="BU1174" s="40"/>
      <c r="BV1174" s="40"/>
      <c r="BW1174" s="40"/>
      <c r="BX1174" s="40"/>
      <c r="BY1174" s="40"/>
      <c r="BZ1174" s="40"/>
      <c r="CA1174" s="40"/>
      <c r="CB1174" s="40"/>
      <c r="CC1174" s="40"/>
      <c r="CD1174" s="40"/>
      <c r="CE1174" s="40"/>
      <c r="CF1174" s="40"/>
      <c r="CG1174" s="28"/>
      <c r="CH1174" s="28"/>
      <c r="CI1174" s="41"/>
      <c r="CJ1174" s="27"/>
      <c r="CK1174" s="27"/>
      <c r="CL1174" s="27"/>
      <c r="CM1174" s="27"/>
      <c r="CN1174" s="27"/>
      <c r="CO1174" s="27"/>
      <c r="CP1174" s="27"/>
      <c r="CQ1174" s="27"/>
      <c r="CR1174" s="27"/>
      <c r="CS1174" s="27"/>
      <c r="CT1174" s="27"/>
      <c r="CU1174" s="27"/>
      <c r="CV1174" s="27"/>
      <c r="CW1174" s="27"/>
      <c r="CX1174" s="27"/>
      <c r="CY1174" s="27"/>
      <c r="CZ1174" s="68"/>
      <c r="DA1174" s="42"/>
      <c r="DB1174" s="42"/>
      <c r="DC1174" s="42"/>
      <c r="DD1174" s="42"/>
      <c r="DE1174" s="89"/>
      <c r="DF1174" s="42"/>
      <c r="DG1174" s="25"/>
      <c r="DH1174" s="25"/>
      <c r="DI1174" s="35"/>
      <c r="DJ1174" s="25"/>
      <c r="DK1174" s="25"/>
      <c r="DL1174" s="25"/>
      <c r="DM1174" s="25"/>
      <c r="DN1174" s="25"/>
      <c r="DO1174" s="25"/>
      <c r="DP1174" s="25"/>
      <c r="DQ1174" s="25"/>
      <c r="DR1174" s="25"/>
      <c r="DS1174" s="25"/>
      <c r="DT1174" s="25"/>
      <c r="DU1174" s="25"/>
      <c r="DV1174" s="25"/>
      <c r="DW1174" s="35"/>
      <c r="DX1174" s="25"/>
      <c r="DY1174" s="25"/>
      <c r="EC1174" s="25"/>
      <c r="ED1174" s="35"/>
    </row>
    <row r="1175" spans="1:134" s="26" customFormat="1" x14ac:dyDescent="0.2">
      <c r="A1175" s="43"/>
      <c r="B1175" s="28"/>
      <c r="C1175" s="41"/>
      <c r="D1175" s="40"/>
      <c r="E1175" s="41"/>
      <c r="F1175" s="40"/>
      <c r="G1175" s="151"/>
      <c r="H1175" s="151"/>
      <c r="I1175" s="151"/>
      <c r="J1175" s="151"/>
      <c r="K1175" s="151"/>
      <c r="L1175" s="152"/>
      <c r="M1175" s="151"/>
      <c r="N1175" s="151"/>
      <c r="O1175" s="152"/>
      <c r="P1175" s="153"/>
      <c r="Q1175" s="159"/>
      <c r="R1175" s="151"/>
      <c r="S1175" s="151"/>
      <c r="T1175" s="28"/>
      <c r="U1175" s="137"/>
      <c r="V1175" s="40"/>
      <c r="W1175" s="40"/>
      <c r="X1175" s="40"/>
      <c r="Y1175" s="40"/>
      <c r="Z1175" s="40"/>
      <c r="AA1175" s="40"/>
      <c r="AB1175" s="40"/>
      <c r="AC1175" s="40"/>
      <c r="AD1175" s="40"/>
      <c r="AE1175" s="40"/>
      <c r="AF1175" s="40"/>
      <c r="AG1175" s="40"/>
      <c r="AH1175" s="40"/>
      <c r="AI1175" s="40"/>
      <c r="AJ1175" s="40"/>
      <c r="AK1175" s="40"/>
      <c r="AL1175" s="40"/>
      <c r="AM1175" s="40"/>
      <c r="AN1175" s="40"/>
      <c r="AO1175" s="40"/>
      <c r="AP1175" s="40"/>
      <c r="AQ1175" s="40"/>
      <c r="AR1175" s="40"/>
      <c r="AS1175" s="40"/>
      <c r="AT1175" s="40"/>
      <c r="AU1175" s="40"/>
      <c r="AV1175" s="40"/>
      <c r="AW1175" s="40"/>
      <c r="AX1175" s="40"/>
      <c r="AY1175" s="40"/>
      <c r="AZ1175" s="40"/>
      <c r="BA1175" s="28"/>
      <c r="BB1175" s="28"/>
      <c r="BC1175" s="40"/>
      <c r="BD1175" s="40"/>
      <c r="BE1175" s="40"/>
      <c r="BF1175" s="40"/>
      <c r="BG1175" s="40"/>
      <c r="BH1175" s="40"/>
      <c r="BI1175" s="40"/>
      <c r="BJ1175" s="40"/>
      <c r="BK1175" s="40"/>
      <c r="BL1175" s="40"/>
      <c r="BM1175" s="40"/>
      <c r="BN1175" s="40"/>
      <c r="BO1175" s="40"/>
      <c r="BP1175" s="40"/>
      <c r="BQ1175" s="40"/>
      <c r="BR1175" s="40"/>
      <c r="BS1175" s="40"/>
      <c r="BT1175" s="40"/>
      <c r="BU1175" s="40"/>
      <c r="BV1175" s="40"/>
      <c r="BW1175" s="40"/>
      <c r="BX1175" s="40"/>
      <c r="BY1175" s="40"/>
      <c r="BZ1175" s="40"/>
      <c r="CA1175" s="40"/>
      <c r="CB1175" s="40"/>
      <c r="CC1175" s="40"/>
      <c r="CD1175" s="40"/>
      <c r="CE1175" s="40"/>
      <c r="CF1175" s="40"/>
      <c r="CG1175" s="28"/>
      <c r="CH1175" s="28"/>
      <c r="CI1175" s="41"/>
      <c r="CJ1175" s="27"/>
      <c r="CK1175" s="27"/>
      <c r="CL1175" s="27"/>
      <c r="CM1175" s="27"/>
      <c r="CN1175" s="27"/>
      <c r="CO1175" s="27"/>
      <c r="CP1175" s="27"/>
      <c r="CQ1175" s="27"/>
      <c r="CR1175" s="27"/>
      <c r="CS1175" s="27"/>
      <c r="CT1175" s="27"/>
      <c r="CU1175" s="27"/>
      <c r="CV1175" s="27"/>
      <c r="CW1175" s="27"/>
      <c r="CX1175" s="27"/>
      <c r="CY1175" s="27"/>
      <c r="CZ1175" s="68"/>
      <c r="DA1175" s="42"/>
      <c r="DB1175" s="42"/>
      <c r="DC1175" s="42"/>
      <c r="DD1175" s="42"/>
      <c r="DE1175" s="89"/>
      <c r="DF1175" s="42"/>
      <c r="DG1175" s="25"/>
      <c r="DH1175" s="25"/>
      <c r="DI1175" s="35"/>
      <c r="DJ1175" s="25"/>
      <c r="DK1175" s="25"/>
      <c r="DL1175" s="25"/>
      <c r="DM1175" s="25"/>
      <c r="DN1175" s="25"/>
      <c r="DO1175" s="25"/>
      <c r="DP1175" s="25"/>
      <c r="DQ1175" s="25"/>
      <c r="DR1175" s="25"/>
      <c r="DS1175" s="25"/>
      <c r="DT1175" s="25"/>
      <c r="DU1175" s="25"/>
      <c r="DV1175" s="25"/>
      <c r="DW1175" s="35"/>
      <c r="DX1175" s="25"/>
      <c r="DY1175" s="25"/>
      <c r="EC1175" s="25"/>
      <c r="ED1175" s="35"/>
    </row>
    <row r="1176" spans="1:134" s="26" customFormat="1" x14ac:dyDescent="0.2">
      <c r="A1176" s="43"/>
      <c r="B1176" s="28"/>
      <c r="C1176" s="41"/>
      <c r="D1176" s="40"/>
      <c r="E1176" s="41"/>
      <c r="F1176" s="40"/>
      <c r="G1176" s="151"/>
      <c r="H1176" s="151"/>
      <c r="I1176" s="151"/>
      <c r="J1176" s="151"/>
      <c r="K1176" s="151"/>
      <c r="L1176" s="152"/>
      <c r="M1176" s="151"/>
      <c r="N1176" s="151"/>
      <c r="O1176" s="152"/>
      <c r="P1176" s="153"/>
      <c r="Q1176" s="159"/>
      <c r="R1176" s="151"/>
      <c r="S1176" s="151"/>
      <c r="T1176" s="28"/>
      <c r="U1176" s="137"/>
      <c r="V1176" s="40"/>
      <c r="W1176" s="40"/>
      <c r="X1176" s="40"/>
      <c r="Y1176" s="40"/>
      <c r="Z1176" s="40"/>
      <c r="AA1176" s="40"/>
      <c r="AB1176" s="40"/>
      <c r="AC1176" s="40"/>
      <c r="AD1176" s="40"/>
      <c r="AE1176" s="40"/>
      <c r="AF1176" s="40"/>
      <c r="AG1176" s="40"/>
      <c r="AH1176" s="40"/>
      <c r="AI1176" s="40"/>
      <c r="AJ1176" s="40"/>
      <c r="AK1176" s="40"/>
      <c r="AL1176" s="40"/>
      <c r="AM1176" s="40"/>
      <c r="AN1176" s="40"/>
      <c r="AO1176" s="40"/>
      <c r="AP1176" s="40"/>
      <c r="AQ1176" s="40"/>
      <c r="AR1176" s="40"/>
      <c r="AS1176" s="40"/>
      <c r="AT1176" s="40"/>
      <c r="AU1176" s="40"/>
      <c r="AV1176" s="40"/>
      <c r="AW1176" s="40"/>
      <c r="AX1176" s="40"/>
      <c r="AY1176" s="40"/>
      <c r="AZ1176" s="40"/>
      <c r="BA1176" s="28"/>
      <c r="BB1176" s="28"/>
      <c r="BC1176" s="40"/>
      <c r="BD1176" s="40"/>
      <c r="BE1176" s="40"/>
      <c r="BF1176" s="40"/>
      <c r="BG1176" s="40"/>
      <c r="BH1176" s="40"/>
      <c r="BI1176" s="40"/>
      <c r="BJ1176" s="40"/>
      <c r="BK1176" s="40"/>
      <c r="BL1176" s="40"/>
      <c r="BM1176" s="40"/>
      <c r="BN1176" s="40"/>
      <c r="BO1176" s="40"/>
      <c r="BP1176" s="40"/>
      <c r="BQ1176" s="40"/>
      <c r="BR1176" s="40"/>
      <c r="BS1176" s="40"/>
      <c r="BT1176" s="40"/>
      <c r="BU1176" s="40"/>
      <c r="BV1176" s="40"/>
      <c r="BW1176" s="40"/>
      <c r="BX1176" s="40"/>
      <c r="BY1176" s="40"/>
      <c r="BZ1176" s="40"/>
      <c r="CA1176" s="40"/>
      <c r="CB1176" s="40"/>
      <c r="CC1176" s="40"/>
      <c r="CD1176" s="40"/>
      <c r="CE1176" s="40"/>
      <c r="CF1176" s="40"/>
      <c r="CG1176" s="28"/>
      <c r="CH1176" s="28"/>
      <c r="CI1176" s="41"/>
      <c r="CJ1176" s="27"/>
      <c r="CK1176" s="27"/>
      <c r="CL1176" s="27"/>
      <c r="CM1176" s="27"/>
      <c r="CN1176" s="27"/>
      <c r="CO1176" s="27"/>
      <c r="CP1176" s="27"/>
      <c r="CQ1176" s="27"/>
      <c r="CR1176" s="27"/>
      <c r="CS1176" s="27"/>
      <c r="CT1176" s="27"/>
      <c r="CU1176" s="27"/>
      <c r="CV1176" s="27"/>
      <c r="CW1176" s="27"/>
      <c r="CX1176" s="27"/>
      <c r="CY1176" s="27"/>
      <c r="CZ1176" s="68"/>
      <c r="DA1176" s="42"/>
      <c r="DB1176" s="42"/>
      <c r="DC1176" s="42"/>
      <c r="DD1176" s="42"/>
      <c r="DE1176" s="89"/>
      <c r="DF1176" s="42"/>
      <c r="DG1176" s="25"/>
      <c r="DH1176" s="25"/>
      <c r="DI1176" s="35"/>
      <c r="DJ1176" s="25"/>
      <c r="DK1176" s="25"/>
      <c r="DL1176" s="25"/>
      <c r="DM1176" s="25"/>
      <c r="DN1176" s="25"/>
      <c r="DO1176" s="25"/>
      <c r="DP1176" s="25"/>
      <c r="DQ1176" s="25"/>
      <c r="DR1176" s="25"/>
      <c r="DS1176" s="25"/>
      <c r="DT1176" s="25"/>
      <c r="DU1176" s="25"/>
      <c r="DV1176" s="25"/>
      <c r="DW1176" s="35"/>
      <c r="DX1176" s="25"/>
      <c r="DY1176" s="25"/>
      <c r="EC1176" s="25"/>
      <c r="ED1176" s="35"/>
    </row>
    <row r="1177" spans="1:134" s="26" customFormat="1" x14ac:dyDescent="0.2">
      <c r="A1177" s="43"/>
      <c r="B1177" s="28"/>
      <c r="C1177" s="41"/>
      <c r="D1177" s="40"/>
      <c r="E1177" s="41"/>
      <c r="F1177" s="40"/>
      <c r="G1177" s="151"/>
      <c r="H1177" s="151"/>
      <c r="I1177" s="151"/>
      <c r="J1177" s="151"/>
      <c r="K1177" s="151"/>
      <c r="L1177" s="152"/>
      <c r="M1177" s="151"/>
      <c r="N1177" s="151"/>
      <c r="O1177" s="152"/>
      <c r="P1177" s="153"/>
      <c r="Q1177" s="159"/>
      <c r="R1177" s="151"/>
      <c r="S1177" s="151"/>
      <c r="T1177" s="28"/>
      <c r="U1177" s="137"/>
      <c r="V1177" s="40"/>
      <c r="W1177" s="40"/>
      <c r="X1177" s="40"/>
      <c r="Y1177" s="40"/>
      <c r="Z1177" s="40"/>
      <c r="AA1177" s="40"/>
      <c r="AB1177" s="40"/>
      <c r="AC1177" s="40"/>
      <c r="AD1177" s="40"/>
      <c r="AE1177" s="40"/>
      <c r="AF1177" s="40"/>
      <c r="AG1177" s="40"/>
      <c r="AH1177" s="40"/>
      <c r="AI1177" s="40"/>
      <c r="AJ1177" s="40"/>
      <c r="AK1177" s="40"/>
      <c r="AL1177" s="40"/>
      <c r="AM1177" s="40"/>
      <c r="AN1177" s="40"/>
      <c r="AO1177" s="40"/>
      <c r="AP1177" s="40"/>
      <c r="AQ1177" s="40"/>
      <c r="AR1177" s="40"/>
      <c r="AS1177" s="40"/>
      <c r="AT1177" s="40"/>
      <c r="AU1177" s="40"/>
      <c r="AV1177" s="40"/>
      <c r="AW1177" s="40"/>
      <c r="AX1177" s="40"/>
      <c r="AY1177" s="40"/>
      <c r="AZ1177" s="40"/>
      <c r="BA1177" s="28"/>
      <c r="BB1177" s="28"/>
      <c r="BC1177" s="40"/>
      <c r="BD1177" s="40"/>
      <c r="BE1177" s="40"/>
      <c r="BF1177" s="40"/>
      <c r="BG1177" s="40"/>
      <c r="BH1177" s="40"/>
      <c r="BI1177" s="41"/>
      <c r="BJ1177" s="41"/>
      <c r="BK1177" s="41"/>
      <c r="BL1177" s="41"/>
      <c r="BM1177" s="41"/>
      <c r="BN1177" s="41"/>
      <c r="BO1177" s="41"/>
      <c r="BP1177" s="41"/>
      <c r="BQ1177" s="41"/>
      <c r="BR1177" s="40"/>
      <c r="BS1177" s="40"/>
      <c r="BT1177" s="40"/>
      <c r="BU1177" s="41"/>
      <c r="BV1177" s="41"/>
      <c r="BW1177" s="41"/>
      <c r="BX1177" s="41"/>
      <c r="BY1177" s="41"/>
      <c r="BZ1177" s="41"/>
      <c r="CA1177" s="41"/>
      <c r="CB1177" s="41"/>
      <c r="CC1177" s="41"/>
      <c r="CD1177" s="41"/>
      <c r="CE1177" s="41"/>
      <c r="CF1177" s="41"/>
      <c r="CG1177" s="28"/>
      <c r="CH1177" s="28"/>
      <c r="CI1177" s="41"/>
      <c r="CJ1177" s="27"/>
      <c r="CK1177" s="27"/>
      <c r="CL1177" s="27"/>
      <c r="CM1177" s="27"/>
      <c r="CN1177" s="27"/>
      <c r="CO1177" s="27"/>
      <c r="CP1177" s="27"/>
      <c r="CQ1177" s="27"/>
      <c r="CR1177" s="27"/>
      <c r="CS1177" s="27"/>
      <c r="CT1177" s="27"/>
      <c r="CU1177" s="27"/>
      <c r="CV1177" s="27"/>
      <c r="CW1177" s="27"/>
      <c r="CX1177" s="27"/>
      <c r="CY1177" s="27"/>
      <c r="CZ1177" s="68"/>
      <c r="DA1177" s="42"/>
      <c r="DB1177" s="42"/>
      <c r="DC1177" s="42"/>
      <c r="DD1177" s="42"/>
      <c r="DE1177" s="89"/>
      <c r="DF1177" s="42"/>
      <c r="DG1177" s="25"/>
      <c r="DH1177" s="25"/>
      <c r="DI1177" s="35"/>
      <c r="DJ1177" s="25"/>
      <c r="DK1177" s="25"/>
      <c r="DL1177" s="25"/>
      <c r="DM1177" s="25"/>
      <c r="DN1177" s="25"/>
      <c r="DO1177" s="25"/>
      <c r="DP1177" s="25"/>
      <c r="DQ1177" s="25"/>
      <c r="DR1177" s="25"/>
      <c r="DS1177" s="25"/>
      <c r="DT1177" s="25"/>
      <c r="DU1177" s="25"/>
      <c r="DV1177" s="25"/>
      <c r="DW1177" s="35"/>
      <c r="DX1177" s="25"/>
      <c r="DY1177" s="25"/>
      <c r="EC1177" s="25"/>
      <c r="ED1177" s="35"/>
    </row>
    <row r="1178" spans="1:134" s="26" customFormat="1" x14ac:dyDescent="0.2">
      <c r="A1178" s="43"/>
      <c r="B1178" s="28"/>
      <c r="C1178" s="41"/>
      <c r="D1178" s="40"/>
      <c r="E1178" s="41"/>
      <c r="F1178" s="40"/>
      <c r="G1178" s="151"/>
      <c r="H1178" s="151"/>
      <c r="I1178" s="151"/>
      <c r="J1178" s="151"/>
      <c r="K1178" s="151"/>
      <c r="L1178" s="152"/>
      <c r="M1178" s="151"/>
      <c r="N1178" s="151"/>
      <c r="O1178" s="152"/>
      <c r="P1178" s="153"/>
      <c r="Q1178" s="159"/>
      <c r="R1178" s="151"/>
      <c r="S1178" s="151"/>
      <c r="T1178" s="28"/>
      <c r="U1178" s="137"/>
      <c r="V1178" s="40"/>
      <c r="W1178" s="40"/>
      <c r="X1178" s="40"/>
      <c r="Y1178" s="40"/>
      <c r="Z1178" s="40"/>
      <c r="AA1178" s="40"/>
      <c r="AB1178" s="40"/>
      <c r="AC1178" s="40"/>
      <c r="AD1178" s="40"/>
      <c r="AE1178" s="40"/>
      <c r="AF1178" s="40"/>
      <c r="AG1178" s="40"/>
      <c r="AH1178" s="40"/>
      <c r="AI1178" s="40"/>
      <c r="AJ1178" s="40"/>
      <c r="AK1178" s="40"/>
      <c r="AL1178" s="40"/>
      <c r="AM1178" s="40"/>
      <c r="AN1178" s="40"/>
      <c r="AO1178" s="40"/>
      <c r="AP1178" s="40"/>
      <c r="AQ1178" s="40"/>
      <c r="AR1178" s="40"/>
      <c r="AS1178" s="40"/>
      <c r="AT1178" s="40"/>
      <c r="AU1178" s="40"/>
      <c r="AV1178" s="40"/>
      <c r="AW1178" s="40"/>
      <c r="AX1178" s="40"/>
      <c r="AY1178" s="40"/>
      <c r="AZ1178" s="40"/>
      <c r="BA1178" s="28"/>
      <c r="BB1178" s="28"/>
      <c r="BC1178" s="40"/>
      <c r="BD1178" s="40"/>
      <c r="BE1178" s="40"/>
      <c r="BF1178" s="40"/>
      <c r="BG1178" s="40"/>
      <c r="BH1178" s="40"/>
      <c r="BI1178" s="41"/>
      <c r="BJ1178" s="41"/>
      <c r="BK1178" s="41"/>
      <c r="BL1178" s="41"/>
      <c r="BM1178" s="41"/>
      <c r="BN1178" s="41"/>
      <c r="BO1178" s="41"/>
      <c r="BP1178" s="41"/>
      <c r="BQ1178" s="41"/>
      <c r="BR1178" s="40"/>
      <c r="BS1178" s="40"/>
      <c r="BT1178" s="40"/>
      <c r="BU1178" s="41"/>
      <c r="BV1178" s="41"/>
      <c r="BW1178" s="41"/>
      <c r="BX1178" s="41"/>
      <c r="BY1178" s="41"/>
      <c r="BZ1178" s="41"/>
      <c r="CA1178" s="41"/>
      <c r="CB1178" s="41"/>
      <c r="CC1178" s="41"/>
      <c r="CD1178" s="41"/>
      <c r="CE1178" s="41"/>
      <c r="CF1178" s="41"/>
      <c r="CG1178" s="28"/>
      <c r="CH1178" s="28"/>
      <c r="CI1178" s="41"/>
      <c r="CJ1178" s="27"/>
      <c r="CK1178" s="27"/>
      <c r="CL1178" s="27"/>
      <c r="CM1178" s="27"/>
      <c r="CN1178" s="27"/>
      <c r="CO1178" s="27"/>
      <c r="CP1178" s="27"/>
      <c r="CQ1178" s="27"/>
      <c r="CR1178" s="27"/>
      <c r="CS1178" s="27"/>
      <c r="CT1178" s="27"/>
      <c r="CU1178" s="27"/>
      <c r="CV1178" s="27"/>
      <c r="CW1178" s="27"/>
      <c r="CX1178" s="27"/>
      <c r="CY1178" s="27"/>
      <c r="CZ1178" s="68"/>
      <c r="DA1178" s="42"/>
      <c r="DB1178" s="42"/>
      <c r="DC1178" s="42"/>
      <c r="DD1178" s="42"/>
      <c r="DE1178" s="89"/>
      <c r="DF1178" s="42"/>
      <c r="DG1178" s="25"/>
      <c r="DH1178" s="25"/>
      <c r="DI1178" s="35"/>
      <c r="DJ1178" s="25"/>
      <c r="DK1178" s="25"/>
      <c r="DL1178" s="25"/>
      <c r="DM1178" s="25"/>
      <c r="DN1178" s="25"/>
      <c r="DO1178" s="25"/>
      <c r="DP1178" s="25"/>
      <c r="DQ1178" s="25"/>
      <c r="DR1178" s="25"/>
      <c r="DS1178" s="25"/>
      <c r="DT1178" s="25"/>
      <c r="DU1178" s="25"/>
      <c r="DV1178" s="25"/>
      <c r="DW1178" s="35"/>
      <c r="DX1178" s="25"/>
      <c r="DY1178" s="25"/>
      <c r="EC1178" s="25"/>
      <c r="ED1178" s="35"/>
    </row>
    <row r="1179" spans="1:134" s="26" customFormat="1" x14ac:dyDescent="0.2">
      <c r="A1179" s="43"/>
      <c r="B1179" s="28"/>
      <c r="C1179" s="41"/>
      <c r="D1179" s="40"/>
      <c r="E1179" s="41"/>
      <c r="F1179" s="40"/>
      <c r="G1179" s="151"/>
      <c r="H1179" s="151"/>
      <c r="I1179" s="151"/>
      <c r="J1179" s="151"/>
      <c r="K1179" s="151"/>
      <c r="L1179" s="152"/>
      <c r="M1179" s="151"/>
      <c r="N1179" s="151"/>
      <c r="O1179" s="152"/>
      <c r="P1179" s="153"/>
      <c r="Q1179" s="159"/>
      <c r="R1179" s="151"/>
      <c r="S1179" s="151"/>
      <c r="T1179" s="28"/>
      <c r="U1179" s="137"/>
      <c r="V1179" s="40"/>
      <c r="W1179" s="40"/>
      <c r="X1179" s="40"/>
      <c r="Y1179" s="40"/>
      <c r="Z1179" s="40"/>
      <c r="AA1179" s="40"/>
      <c r="AB1179" s="40"/>
      <c r="AC1179" s="40"/>
      <c r="AD1179" s="40"/>
      <c r="AE1179" s="40"/>
      <c r="AF1179" s="40"/>
      <c r="AG1179" s="40"/>
      <c r="AH1179" s="40"/>
      <c r="AI1179" s="40"/>
      <c r="AJ1179" s="40"/>
      <c r="AK1179" s="40"/>
      <c r="AL1179" s="40"/>
      <c r="AM1179" s="40"/>
      <c r="AN1179" s="40"/>
      <c r="AO1179" s="40"/>
      <c r="AP1179" s="40"/>
      <c r="AQ1179" s="40"/>
      <c r="AR1179" s="40"/>
      <c r="AS1179" s="40"/>
      <c r="AT1179" s="40"/>
      <c r="AU1179" s="40"/>
      <c r="AV1179" s="40"/>
      <c r="AW1179" s="40"/>
      <c r="AX1179" s="40"/>
      <c r="AY1179" s="40"/>
      <c r="AZ1179" s="40"/>
      <c r="BA1179" s="28"/>
      <c r="BB1179" s="28"/>
      <c r="BC1179" s="40"/>
      <c r="BD1179" s="40"/>
      <c r="BE1179" s="40"/>
      <c r="BF1179" s="40"/>
      <c r="BG1179" s="40"/>
      <c r="BH1179" s="40"/>
      <c r="BI1179" s="41"/>
      <c r="BJ1179" s="41"/>
      <c r="BK1179" s="41"/>
      <c r="BL1179" s="41"/>
      <c r="BM1179" s="41"/>
      <c r="BN1179" s="41"/>
      <c r="BO1179" s="41"/>
      <c r="BP1179" s="41"/>
      <c r="BQ1179" s="41"/>
      <c r="BR1179" s="40"/>
      <c r="BS1179" s="40"/>
      <c r="BT1179" s="40"/>
      <c r="BU1179" s="41"/>
      <c r="BV1179" s="41"/>
      <c r="BW1179" s="41"/>
      <c r="BX1179" s="41"/>
      <c r="BY1179" s="41"/>
      <c r="BZ1179" s="41"/>
      <c r="CA1179" s="41"/>
      <c r="CB1179" s="41"/>
      <c r="CC1179" s="41"/>
      <c r="CD1179" s="41"/>
      <c r="CE1179" s="41"/>
      <c r="CF1179" s="41"/>
      <c r="CG1179" s="28"/>
      <c r="CH1179" s="28"/>
      <c r="CI1179" s="41"/>
      <c r="CJ1179" s="27"/>
      <c r="CK1179" s="27"/>
      <c r="CL1179" s="27"/>
      <c r="CM1179" s="27"/>
      <c r="CN1179" s="27"/>
      <c r="CO1179" s="27"/>
      <c r="CP1179" s="27"/>
      <c r="CQ1179" s="27"/>
      <c r="CR1179" s="27"/>
      <c r="CS1179" s="27"/>
      <c r="CT1179" s="27"/>
      <c r="CU1179" s="27"/>
      <c r="CV1179" s="27"/>
      <c r="CW1179" s="27"/>
      <c r="CX1179" s="27"/>
      <c r="CY1179" s="27"/>
      <c r="CZ1179" s="68"/>
      <c r="DA1179" s="42"/>
      <c r="DB1179" s="42"/>
      <c r="DC1179" s="42"/>
      <c r="DD1179" s="42"/>
      <c r="DE1179" s="89"/>
      <c r="DF1179" s="42"/>
      <c r="DG1179" s="25"/>
      <c r="DH1179" s="25"/>
      <c r="DI1179" s="35"/>
      <c r="DJ1179" s="25"/>
      <c r="DK1179" s="25"/>
      <c r="DL1179" s="25"/>
      <c r="DM1179" s="25"/>
      <c r="DN1179" s="25"/>
      <c r="DO1179" s="25"/>
      <c r="DP1179" s="25"/>
      <c r="DQ1179" s="25"/>
      <c r="DR1179" s="25"/>
      <c r="DS1179" s="25"/>
      <c r="DT1179" s="25"/>
      <c r="DU1179" s="25"/>
      <c r="DV1179" s="25"/>
      <c r="DW1179" s="35"/>
      <c r="DX1179" s="25"/>
      <c r="DY1179" s="25"/>
      <c r="EC1179" s="25"/>
      <c r="ED1179" s="35"/>
    </row>
    <row r="1180" spans="1:134" s="26" customFormat="1" x14ac:dyDescent="0.2">
      <c r="A1180" s="43"/>
      <c r="B1180" s="28"/>
      <c r="C1180" s="41"/>
      <c r="D1180" s="40"/>
      <c r="E1180" s="41"/>
      <c r="F1180" s="40"/>
      <c r="G1180" s="151"/>
      <c r="H1180" s="151"/>
      <c r="I1180" s="151"/>
      <c r="J1180" s="151"/>
      <c r="K1180" s="151"/>
      <c r="L1180" s="152"/>
      <c r="M1180" s="151"/>
      <c r="N1180" s="151"/>
      <c r="O1180" s="152"/>
      <c r="P1180" s="153"/>
      <c r="Q1180" s="159"/>
      <c r="R1180" s="151"/>
      <c r="S1180" s="151"/>
      <c r="T1180" s="28"/>
      <c r="U1180" s="137"/>
      <c r="V1180" s="40"/>
      <c r="W1180" s="40"/>
      <c r="X1180" s="40"/>
      <c r="Y1180" s="40"/>
      <c r="Z1180" s="40"/>
      <c r="AA1180" s="40"/>
      <c r="AB1180" s="40"/>
      <c r="AC1180" s="40"/>
      <c r="AD1180" s="40"/>
      <c r="AE1180" s="40"/>
      <c r="AF1180" s="40"/>
      <c r="AG1180" s="40"/>
      <c r="AH1180" s="40"/>
      <c r="AI1180" s="40"/>
      <c r="AJ1180" s="40"/>
      <c r="AK1180" s="40"/>
      <c r="AL1180" s="40"/>
      <c r="AM1180" s="40"/>
      <c r="AN1180" s="40"/>
      <c r="AO1180" s="40"/>
      <c r="AP1180" s="40"/>
      <c r="AQ1180" s="40"/>
      <c r="AR1180" s="40"/>
      <c r="AS1180" s="40"/>
      <c r="AT1180" s="40"/>
      <c r="AU1180" s="40"/>
      <c r="AV1180" s="40"/>
      <c r="AW1180" s="40"/>
      <c r="AX1180" s="40"/>
      <c r="AY1180" s="40"/>
      <c r="AZ1180" s="40"/>
      <c r="BA1180" s="28"/>
      <c r="BB1180" s="28"/>
      <c r="BC1180" s="40"/>
      <c r="BD1180" s="40"/>
      <c r="BE1180" s="40"/>
      <c r="BF1180" s="40"/>
      <c r="BG1180" s="40"/>
      <c r="BH1180" s="40"/>
      <c r="BI1180" s="41"/>
      <c r="BJ1180" s="41"/>
      <c r="BK1180" s="41"/>
      <c r="BL1180" s="41"/>
      <c r="BM1180" s="41"/>
      <c r="BN1180" s="41"/>
      <c r="BO1180" s="41"/>
      <c r="BP1180" s="41"/>
      <c r="BQ1180" s="41"/>
      <c r="BR1180" s="40"/>
      <c r="BS1180" s="40"/>
      <c r="BT1180" s="40"/>
      <c r="BU1180" s="41"/>
      <c r="BV1180" s="41"/>
      <c r="BW1180" s="41"/>
      <c r="BX1180" s="41"/>
      <c r="BY1180" s="41"/>
      <c r="BZ1180" s="41"/>
      <c r="CA1180" s="41"/>
      <c r="CB1180" s="41"/>
      <c r="CC1180" s="41"/>
      <c r="CD1180" s="41"/>
      <c r="CE1180" s="41"/>
      <c r="CF1180" s="41"/>
      <c r="CG1180" s="28"/>
      <c r="CH1180" s="28"/>
      <c r="CI1180" s="41"/>
      <c r="CJ1180" s="27"/>
      <c r="CK1180" s="27"/>
      <c r="CL1180" s="27"/>
      <c r="CM1180" s="27"/>
      <c r="CN1180" s="27"/>
      <c r="CO1180" s="27"/>
      <c r="CP1180" s="27"/>
      <c r="CQ1180" s="27"/>
      <c r="CR1180" s="27"/>
      <c r="CS1180" s="27"/>
      <c r="CT1180" s="27"/>
      <c r="CU1180" s="27"/>
      <c r="CV1180" s="27"/>
      <c r="CW1180" s="27"/>
      <c r="CX1180" s="27"/>
      <c r="CY1180" s="27"/>
      <c r="CZ1180" s="68"/>
      <c r="DA1180" s="42"/>
      <c r="DB1180" s="42"/>
      <c r="DC1180" s="42"/>
      <c r="DD1180" s="42"/>
      <c r="DE1180" s="89"/>
      <c r="DF1180" s="42"/>
      <c r="DG1180" s="25"/>
      <c r="DH1180" s="25"/>
      <c r="DI1180" s="35"/>
      <c r="DJ1180" s="25"/>
      <c r="DK1180" s="25"/>
      <c r="DL1180" s="25"/>
      <c r="DM1180" s="25"/>
      <c r="DN1180" s="25"/>
      <c r="DO1180" s="25"/>
      <c r="DP1180" s="25"/>
      <c r="DQ1180" s="25"/>
      <c r="DR1180" s="25"/>
      <c r="DS1180" s="25"/>
      <c r="DT1180" s="25"/>
      <c r="DU1180" s="25"/>
      <c r="DV1180" s="25"/>
      <c r="DW1180" s="35"/>
      <c r="DX1180" s="25"/>
      <c r="DY1180" s="25"/>
      <c r="EC1180" s="25"/>
      <c r="ED1180" s="35"/>
    </row>
    <row r="1181" spans="1:134" s="26" customFormat="1" x14ac:dyDescent="0.2">
      <c r="A1181" s="43"/>
      <c r="B1181" s="28"/>
      <c r="C1181" s="41"/>
      <c r="D1181" s="40"/>
      <c r="E1181" s="41"/>
      <c r="F1181" s="40"/>
      <c r="G1181" s="151"/>
      <c r="H1181" s="151"/>
      <c r="I1181" s="151"/>
      <c r="J1181" s="151"/>
      <c r="K1181" s="151"/>
      <c r="L1181" s="152"/>
      <c r="M1181" s="151"/>
      <c r="N1181" s="151"/>
      <c r="O1181" s="152"/>
      <c r="P1181" s="153"/>
      <c r="Q1181" s="159"/>
      <c r="R1181" s="151"/>
      <c r="S1181" s="151"/>
      <c r="T1181" s="28"/>
      <c r="U1181" s="137"/>
      <c r="V1181" s="40"/>
      <c r="W1181" s="40"/>
      <c r="X1181" s="40"/>
      <c r="Y1181" s="40"/>
      <c r="Z1181" s="40"/>
      <c r="AA1181" s="40"/>
      <c r="AB1181" s="40"/>
      <c r="AC1181" s="40"/>
      <c r="AD1181" s="40"/>
      <c r="AE1181" s="40"/>
      <c r="AF1181" s="40"/>
      <c r="AG1181" s="40"/>
      <c r="AH1181" s="40"/>
      <c r="AI1181" s="40"/>
      <c r="AJ1181" s="40"/>
      <c r="AK1181" s="40"/>
      <c r="AL1181" s="40"/>
      <c r="AM1181" s="40"/>
      <c r="AN1181" s="40"/>
      <c r="AO1181" s="40"/>
      <c r="AP1181" s="40"/>
      <c r="AQ1181" s="40"/>
      <c r="AR1181" s="40"/>
      <c r="AS1181" s="40"/>
      <c r="AT1181" s="40"/>
      <c r="AU1181" s="40"/>
      <c r="AV1181" s="40"/>
      <c r="AW1181" s="40"/>
      <c r="AX1181" s="40"/>
      <c r="AY1181" s="40"/>
      <c r="AZ1181" s="40"/>
      <c r="BA1181" s="28"/>
      <c r="BB1181" s="28"/>
      <c r="BC1181" s="40"/>
      <c r="BD1181" s="40"/>
      <c r="BE1181" s="40"/>
      <c r="BF1181" s="40"/>
      <c r="BG1181" s="40"/>
      <c r="BH1181" s="40"/>
      <c r="BI1181" s="41"/>
      <c r="BJ1181" s="41"/>
      <c r="BK1181" s="41"/>
      <c r="BL1181" s="41"/>
      <c r="BM1181" s="41"/>
      <c r="BN1181" s="41"/>
      <c r="BO1181" s="41"/>
      <c r="BP1181" s="41"/>
      <c r="BQ1181" s="41"/>
      <c r="BR1181" s="40"/>
      <c r="BS1181" s="40"/>
      <c r="BT1181" s="40"/>
      <c r="BU1181" s="41"/>
      <c r="BV1181" s="41"/>
      <c r="BW1181" s="41"/>
      <c r="BX1181" s="41"/>
      <c r="BY1181" s="41"/>
      <c r="BZ1181" s="41"/>
      <c r="CA1181" s="41"/>
      <c r="CB1181" s="41"/>
      <c r="CC1181" s="41"/>
      <c r="CD1181" s="41"/>
      <c r="CE1181" s="41"/>
      <c r="CF1181" s="41"/>
      <c r="CG1181" s="28"/>
      <c r="CH1181" s="28"/>
      <c r="CI1181" s="41"/>
      <c r="CJ1181" s="27"/>
      <c r="CK1181" s="27"/>
      <c r="CL1181" s="27"/>
      <c r="CM1181" s="27"/>
      <c r="CN1181" s="27"/>
      <c r="CO1181" s="27"/>
      <c r="CP1181" s="27"/>
      <c r="CQ1181" s="27"/>
      <c r="CR1181" s="27"/>
      <c r="CS1181" s="27"/>
      <c r="CT1181" s="27"/>
      <c r="CU1181" s="27"/>
      <c r="CV1181" s="27"/>
      <c r="CW1181" s="27"/>
      <c r="CX1181" s="27"/>
      <c r="CY1181" s="27"/>
      <c r="CZ1181" s="68"/>
      <c r="DA1181" s="42"/>
      <c r="DB1181" s="42"/>
      <c r="DC1181" s="42"/>
      <c r="DD1181" s="42"/>
      <c r="DE1181" s="89"/>
      <c r="DF1181" s="42"/>
      <c r="DG1181" s="25"/>
      <c r="DH1181" s="25"/>
      <c r="DI1181" s="35"/>
      <c r="DJ1181" s="25"/>
      <c r="DK1181" s="25"/>
      <c r="DL1181" s="25"/>
      <c r="DM1181" s="25"/>
      <c r="DN1181" s="25"/>
      <c r="DO1181" s="25"/>
      <c r="DP1181" s="25"/>
      <c r="DQ1181" s="25"/>
      <c r="DR1181" s="25"/>
      <c r="DS1181" s="25"/>
      <c r="DT1181" s="25"/>
      <c r="DU1181" s="25"/>
      <c r="DV1181" s="25"/>
      <c r="DW1181" s="35"/>
      <c r="DX1181" s="25"/>
      <c r="DY1181" s="25"/>
      <c r="EC1181" s="25"/>
      <c r="ED1181" s="35"/>
    </row>
    <row r="1182" spans="1:134" s="26" customFormat="1" x14ac:dyDescent="0.2">
      <c r="A1182" s="43"/>
      <c r="B1182" s="28"/>
      <c r="C1182" s="41"/>
      <c r="D1182" s="40"/>
      <c r="E1182" s="41"/>
      <c r="F1182" s="40"/>
      <c r="G1182" s="151"/>
      <c r="H1182" s="151"/>
      <c r="I1182" s="151"/>
      <c r="J1182" s="151"/>
      <c r="K1182" s="151"/>
      <c r="L1182" s="152"/>
      <c r="M1182" s="151"/>
      <c r="N1182" s="151"/>
      <c r="O1182" s="152"/>
      <c r="P1182" s="153"/>
      <c r="Q1182" s="159"/>
      <c r="R1182" s="151"/>
      <c r="S1182" s="151"/>
      <c r="T1182" s="28"/>
      <c r="U1182" s="137"/>
      <c r="V1182" s="40"/>
      <c r="W1182" s="40"/>
      <c r="X1182" s="40"/>
      <c r="Y1182" s="40"/>
      <c r="Z1182" s="40"/>
      <c r="AA1182" s="40"/>
      <c r="AB1182" s="40"/>
      <c r="AC1182" s="40"/>
      <c r="AD1182" s="40"/>
      <c r="AE1182" s="40"/>
      <c r="AF1182" s="40"/>
      <c r="AG1182" s="40"/>
      <c r="AH1182" s="40"/>
      <c r="AI1182" s="40"/>
      <c r="AJ1182" s="40"/>
      <c r="AK1182" s="40"/>
      <c r="AL1182" s="40"/>
      <c r="AM1182" s="40"/>
      <c r="AN1182" s="40"/>
      <c r="AO1182" s="40"/>
      <c r="AP1182" s="40"/>
      <c r="AQ1182" s="40"/>
      <c r="AR1182" s="40"/>
      <c r="AS1182" s="40"/>
      <c r="AT1182" s="40"/>
      <c r="AU1182" s="40"/>
      <c r="AV1182" s="40"/>
      <c r="AW1182" s="40"/>
      <c r="AX1182" s="40"/>
      <c r="AY1182" s="40"/>
      <c r="AZ1182" s="40"/>
      <c r="BA1182" s="28"/>
      <c r="BB1182" s="28"/>
      <c r="BC1182" s="40"/>
      <c r="BD1182" s="40"/>
      <c r="BE1182" s="40"/>
      <c r="BF1182" s="40"/>
      <c r="BG1182" s="40"/>
      <c r="BH1182" s="40"/>
      <c r="BI1182" s="40"/>
      <c r="BJ1182" s="40"/>
      <c r="BK1182" s="40"/>
      <c r="BL1182" s="40"/>
      <c r="BM1182" s="40"/>
      <c r="BN1182" s="40"/>
      <c r="BO1182" s="40"/>
      <c r="BP1182" s="40"/>
      <c r="BQ1182" s="40"/>
      <c r="BR1182" s="40"/>
      <c r="BS1182" s="40"/>
      <c r="BT1182" s="40"/>
      <c r="BU1182" s="40"/>
      <c r="BV1182" s="40"/>
      <c r="BW1182" s="40"/>
      <c r="BX1182" s="40"/>
      <c r="BY1182" s="40"/>
      <c r="BZ1182" s="40"/>
      <c r="CA1182" s="40"/>
      <c r="CB1182" s="40"/>
      <c r="CC1182" s="40"/>
      <c r="CD1182" s="40"/>
      <c r="CE1182" s="40"/>
      <c r="CF1182" s="40"/>
      <c r="CG1182" s="28"/>
      <c r="CH1182" s="28"/>
      <c r="CI1182" s="41"/>
      <c r="CJ1182" s="27"/>
      <c r="CK1182" s="27"/>
      <c r="CL1182" s="27"/>
      <c r="CM1182" s="27"/>
      <c r="CN1182" s="27"/>
      <c r="CO1182" s="27"/>
      <c r="CP1182" s="27"/>
      <c r="CQ1182" s="27"/>
      <c r="CR1182" s="27"/>
      <c r="CS1182" s="27"/>
      <c r="CT1182" s="27"/>
      <c r="CU1182" s="27"/>
      <c r="CV1182" s="27"/>
      <c r="CW1182" s="27"/>
      <c r="CX1182" s="27"/>
      <c r="CY1182" s="27"/>
      <c r="CZ1182" s="68"/>
      <c r="DA1182" s="42"/>
      <c r="DB1182" s="42"/>
      <c r="DC1182" s="42"/>
      <c r="DD1182" s="42"/>
      <c r="DE1182" s="89"/>
      <c r="DF1182" s="42"/>
      <c r="DG1182" s="25"/>
      <c r="DH1182" s="25"/>
      <c r="DI1182" s="35"/>
      <c r="DJ1182" s="25"/>
      <c r="DK1182" s="25"/>
      <c r="DL1182" s="25"/>
      <c r="DM1182" s="25"/>
      <c r="DN1182" s="25"/>
      <c r="DO1182" s="25"/>
      <c r="DP1182" s="25"/>
      <c r="DQ1182" s="25"/>
      <c r="DR1182" s="25"/>
      <c r="DS1182" s="25"/>
      <c r="DT1182" s="25"/>
      <c r="DU1182" s="25"/>
      <c r="DV1182" s="25"/>
      <c r="DW1182" s="35"/>
      <c r="DX1182" s="25"/>
      <c r="DY1182" s="25"/>
      <c r="EC1182" s="25"/>
      <c r="ED1182" s="35"/>
    </row>
    <row r="1183" spans="1:134" s="26" customFormat="1" x14ac:dyDescent="0.2">
      <c r="A1183" s="43"/>
      <c r="B1183" s="28"/>
      <c r="C1183" s="41"/>
      <c r="D1183" s="40"/>
      <c r="E1183" s="41"/>
      <c r="F1183" s="40"/>
      <c r="G1183" s="151"/>
      <c r="H1183" s="151"/>
      <c r="I1183" s="151"/>
      <c r="J1183" s="151"/>
      <c r="K1183" s="151"/>
      <c r="L1183" s="152"/>
      <c r="M1183" s="151"/>
      <c r="N1183" s="151"/>
      <c r="O1183" s="152"/>
      <c r="P1183" s="153"/>
      <c r="Q1183" s="159"/>
      <c r="R1183" s="151"/>
      <c r="S1183" s="151"/>
      <c r="T1183" s="28"/>
      <c r="U1183" s="137"/>
      <c r="V1183" s="40"/>
      <c r="W1183" s="40"/>
      <c r="X1183" s="40"/>
      <c r="Y1183" s="40"/>
      <c r="Z1183" s="40"/>
      <c r="AA1183" s="40"/>
      <c r="AB1183" s="40"/>
      <c r="AC1183" s="40"/>
      <c r="AD1183" s="40"/>
      <c r="AE1183" s="40"/>
      <c r="AF1183" s="40"/>
      <c r="AG1183" s="40"/>
      <c r="AH1183" s="40"/>
      <c r="AI1183" s="40"/>
      <c r="AJ1183" s="40"/>
      <c r="AK1183" s="40"/>
      <c r="AL1183" s="40"/>
      <c r="AM1183" s="40"/>
      <c r="AN1183" s="40"/>
      <c r="AO1183" s="40"/>
      <c r="AP1183" s="40"/>
      <c r="AQ1183" s="40"/>
      <c r="AR1183" s="40"/>
      <c r="AS1183" s="40"/>
      <c r="AT1183" s="40"/>
      <c r="AU1183" s="40"/>
      <c r="AV1183" s="40"/>
      <c r="AW1183" s="40"/>
      <c r="AX1183" s="40"/>
      <c r="AY1183" s="40"/>
      <c r="AZ1183" s="40"/>
      <c r="BA1183" s="28"/>
      <c r="BB1183" s="28"/>
      <c r="BC1183" s="40"/>
      <c r="BD1183" s="40"/>
      <c r="BE1183" s="40"/>
      <c r="BF1183" s="40"/>
      <c r="BG1183" s="40"/>
      <c r="BH1183" s="40"/>
      <c r="BI1183" s="40"/>
      <c r="BJ1183" s="40"/>
      <c r="BK1183" s="40"/>
      <c r="BL1183" s="40"/>
      <c r="BM1183" s="40"/>
      <c r="BN1183" s="40"/>
      <c r="BO1183" s="40"/>
      <c r="BP1183" s="40"/>
      <c r="BQ1183" s="40"/>
      <c r="BR1183" s="40"/>
      <c r="BS1183" s="40"/>
      <c r="BT1183" s="40"/>
      <c r="BU1183" s="40"/>
      <c r="BV1183" s="40"/>
      <c r="BW1183" s="40"/>
      <c r="BX1183" s="40"/>
      <c r="BY1183" s="40"/>
      <c r="BZ1183" s="40"/>
      <c r="CA1183" s="40"/>
      <c r="CB1183" s="40"/>
      <c r="CC1183" s="40"/>
      <c r="CD1183" s="40"/>
      <c r="CE1183" s="40"/>
      <c r="CF1183" s="40"/>
      <c r="CG1183" s="28"/>
      <c r="CH1183" s="28"/>
      <c r="CI1183" s="41"/>
      <c r="CJ1183" s="27"/>
      <c r="CK1183" s="27"/>
      <c r="CL1183" s="27"/>
      <c r="CM1183" s="27"/>
      <c r="CN1183" s="27"/>
      <c r="CO1183" s="27"/>
      <c r="CP1183" s="27"/>
      <c r="CQ1183" s="27"/>
      <c r="CR1183" s="27"/>
      <c r="CS1183" s="27"/>
      <c r="CT1183" s="27"/>
      <c r="CU1183" s="27"/>
      <c r="CV1183" s="27"/>
      <c r="CW1183" s="27"/>
      <c r="CX1183" s="27"/>
      <c r="CY1183" s="27"/>
      <c r="CZ1183" s="68"/>
      <c r="DA1183" s="42"/>
      <c r="DB1183" s="42"/>
      <c r="DC1183" s="42"/>
      <c r="DD1183" s="42"/>
      <c r="DE1183" s="89"/>
      <c r="DF1183" s="42"/>
      <c r="DG1183" s="25"/>
      <c r="DH1183" s="25"/>
      <c r="DI1183" s="35"/>
      <c r="DJ1183" s="25"/>
      <c r="DK1183" s="25"/>
      <c r="DL1183" s="25"/>
      <c r="DM1183" s="25"/>
      <c r="DN1183" s="25"/>
      <c r="DO1183" s="25"/>
      <c r="DP1183" s="25"/>
      <c r="DQ1183" s="25"/>
      <c r="DR1183" s="25"/>
      <c r="DS1183" s="25"/>
      <c r="DT1183" s="25"/>
      <c r="DU1183" s="25"/>
      <c r="DV1183" s="25"/>
      <c r="DW1183" s="35"/>
      <c r="DX1183" s="25"/>
      <c r="DY1183" s="25"/>
      <c r="EC1183" s="25"/>
      <c r="ED1183" s="35"/>
    </row>
    <row r="1184" spans="1:134" s="26" customFormat="1" x14ac:dyDescent="0.2">
      <c r="A1184" s="43"/>
      <c r="B1184" s="28"/>
      <c r="C1184" s="41"/>
      <c r="D1184" s="40"/>
      <c r="E1184" s="41"/>
      <c r="F1184" s="40"/>
      <c r="G1184" s="151"/>
      <c r="H1184" s="151"/>
      <c r="I1184" s="151"/>
      <c r="J1184" s="151"/>
      <c r="K1184" s="151"/>
      <c r="L1184" s="152"/>
      <c r="M1184" s="151"/>
      <c r="N1184" s="151"/>
      <c r="O1184" s="152"/>
      <c r="P1184" s="153"/>
      <c r="Q1184" s="159"/>
      <c r="R1184" s="151"/>
      <c r="S1184" s="151"/>
      <c r="T1184" s="28"/>
      <c r="U1184" s="137"/>
      <c r="V1184" s="40"/>
      <c r="W1184" s="40"/>
      <c r="X1184" s="40"/>
      <c r="Y1184" s="40"/>
      <c r="Z1184" s="40"/>
      <c r="AA1184" s="40"/>
      <c r="AB1184" s="40"/>
      <c r="AC1184" s="40"/>
      <c r="AD1184" s="40"/>
      <c r="AE1184" s="40"/>
      <c r="AF1184" s="40"/>
      <c r="AG1184" s="40"/>
      <c r="AH1184" s="40"/>
      <c r="AI1184" s="40"/>
      <c r="AJ1184" s="40"/>
      <c r="AK1184" s="40"/>
      <c r="AL1184" s="40"/>
      <c r="AM1184" s="40"/>
      <c r="AN1184" s="40"/>
      <c r="AO1184" s="40"/>
      <c r="AP1184" s="40"/>
      <c r="AQ1184" s="40"/>
      <c r="AR1184" s="40"/>
      <c r="AS1184" s="40"/>
      <c r="AT1184" s="40"/>
      <c r="AU1184" s="40"/>
      <c r="AV1184" s="40"/>
      <c r="AW1184" s="40"/>
      <c r="AX1184" s="40"/>
      <c r="AY1184" s="40"/>
      <c r="AZ1184" s="40"/>
      <c r="BA1184" s="28"/>
      <c r="BB1184" s="28"/>
      <c r="BC1184" s="40"/>
      <c r="BD1184" s="40"/>
      <c r="BE1184" s="40"/>
      <c r="BF1184" s="40"/>
      <c r="BG1184" s="40"/>
      <c r="BH1184" s="40"/>
      <c r="BI1184" s="40"/>
      <c r="BJ1184" s="40"/>
      <c r="BK1184" s="40"/>
      <c r="BL1184" s="40"/>
      <c r="BM1184" s="40"/>
      <c r="BN1184" s="40"/>
      <c r="BO1184" s="40"/>
      <c r="BP1184" s="40"/>
      <c r="BQ1184" s="40"/>
      <c r="BR1184" s="40"/>
      <c r="BS1184" s="40"/>
      <c r="BT1184" s="40"/>
      <c r="BU1184" s="40"/>
      <c r="BV1184" s="40"/>
      <c r="BW1184" s="40"/>
      <c r="BX1184" s="40"/>
      <c r="BY1184" s="40"/>
      <c r="BZ1184" s="40"/>
      <c r="CA1184" s="40"/>
      <c r="CB1184" s="40"/>
      <c r="CC1184" s="40"/>
      <c r="CD1184" s="40"/>
      <c r="CE1184" s="40"/>
      <c r="CF1184" s="40"/>
      <c r="CG1184" s="28"/>
      <c r="CH1184" s="28"/>
      <c r="CI1184" s="41"/>
      <c r="CJ1184" s="27"/>
      <c r="CK1184" s="27"/>
      <c r="CL1184" s="27"/>
      <c r="CM1184" s="27"/>
      <c r="CN1184" s="27"/>
      <c r="CO1184" s="27"/>
      <c r="CP1184" s="27"/>
      <c r="CQ1184" s="27"/>
      <c r="CR1184" s="27"/>
      <c r="CS1184" s="27"/>
      <c r="CT1184" s="27"/>
      <c r="CU1184" s="27"/>
      <c r="CV1184" s="27"/>
      <c r="CW1184" s="27"/>
      <c r="CX1184" s="27"/>
      <c r="CY1184" s="27"/>
      <c r="CZ1184" s="68"/>
      <c r="DA1184" s="42"/>
      <c r="DB1184" s="42"/>
      <c r="DC1184" s="42"/>
      <c r="DD1184" s="42"/>
      <c r="DE1184" s="89"/>
      <c r="DF1184" s="42"/>
      <c r="DG1184" s="25"/>
      <c r="DH1184" s="25"/>
      <c r="DI1184" s="35"/>
      <c r="DJ1184" s="25"/>
      <c r="DK1184" s="25"/>
      <c r="DL1184" s="25"/>
      <c r="DM1184" s="25"/>
      <c r="DN1184" s="25"/>
      <c r="DO1184" s="25"/>
      <c r="DP1184" s="25"/>
      <c r="DQ1184" s="25"/>
      <c r="DR1184" s="25"/>
      <c r="DS1184" s="25"/>
      <c r="DT1184" s="25"/>
      <c r="DU1184" s="25"/>
      <c r="DV1184" s="25"/>
      <c r="DW1184" s="35"/>
      <c r="DX1184" s="25"/>
      <c r="DY1184" s="25"/>
      <c r="EC1184" s="25"/>
      <c r="ED1184" s="35"/>
    </row>
    <row r="1185" spans="1:134" s="26" customFormat="1" x14ac:dyDescent="0.2">
      <c r="A1185" s="43"/>
      <c r="B1185" s="28"/>
      <c r="C1185" s="41"/>
      <c r="D1185" s="40"/>
      <c r="E1185" s="41"/>
      <c r="F1185" s="40"/>
      <c r="G1185" s="151"/>
      <c r="H1185" s="151"/>
      <c r="I1185" s="151"/>
      <c r="J1185" s="151"/>
      <c r="K1185" s="151"/>
      <c r="L1185" s="152"/>
      <c r="M1185" s="151"/>
      <c r="N1185" s="151"/>
      <c r="O1185" s="152"/>
      <c r="P1185" s="153"/>
      <c r="Q1185" s="159"/>
      <c r="R1185" s="151"/>
      <c r="S1185" s="151"/>
      <c r="T1185" s="28"/>
      <c r="U1185" s="137"/>
      <c r="V1185" s="40"/>
      <c r="W1185" s="40"/>
      <c r="X1185" s="40"/>
      <c r="Y1185" s="40"/>
      <c r="Z1185" s="40"/>
      <c r="AA1185" s="40"/>
      <c r="AB1185" s="40"/>
      <c r="AC1185" s="40"/>
      <c r="AD1185" s="40"/>
      <c r="AE1185" s="40"/>
      <c r="AF1185" s="40"/>
      <c r="AG1185" s="40"/>
      <c r="AH1185" s="40"/>
      <c r="AI1185" s="40"/>
      <c r="AJ1185" s="40"/>
      <c r="AK1185" s="40"/>
      <c r="AL1185" s="40"/>
      <c r="AM1185" s="40"/>
      <c r="AN1185" s="40"/>
      <c r="AO1185" s="40"/>
      <c r="AP1185" s="40"/>
      <c r="AQ1185" s="40"/>
      <c r="AR1185" s="40"/>
      <c r="AS1185" s="40"/>
      <c r="AT1185" s="40"/>
      <c r="AU1185" s="40"/>
      <c r="AV1185" s="40"/>
      <c r="AW1185" s="40"/>
      <c r="AX1185" s="40"/>
      <c r="AY1185" s="40"/>
      <c r="AZ1185" s="40"/>
      <c r="BA1185" s="28"/>
      <c r="BB1185" s="28"/>
      <c r="BC1185" s="40"/>
      <c r="BD1185" s="40"/>
      <c r="BE1185" s="40"/>
      <c r="BF1185" s="40"/>
      <c r="BG1185" s="40"/>
      <c r="BH1185" s="40"/>
      <c r="BI1185" s="40"/>
      <c r="BJ1185" s="40"/>
      <c r="BK1185" s="40"/>
      <c r="BL1185" s="40"/>
      <c r="BM1185" s="40"/>
      <c r="BN1185" s="40"/>
      <c r="BO1185" s="40"/>
      <c r="BP1185" s="40"/>
      <c r="BQ1185" s="40"/>
      <c r="BR1185" s="40"/>
      <c r="BS1185" s="40"/>
      <c r="BT1185" s="40"/>
      <c r="BU1185" s="40"/>
      <c r="BV1185" s="40"/>
      <c r="BW1185" s="40"/>
      <c r="BX1185" s="40"/>
      <c r="BY1185" s="40"/>
      <c r="BZ1185" s="40"/>
      <c r="CA1185" s="40"/>
      <c r="CB1185" s="40"/>
      <c r="CC1185" s="40"/>
      <c r="CD1185" s="40"/>
      <c r="CE1185" s="40"/>
      <c r="CF1185" s="40"/>
      <c r="CG1185" s="28"/>
      <c r="CH1185" s="28"/>
      <c r="CI1185" s="41"/>
      <c r="CJ1185" s="27"/>
      <c r="CK1185" s="27"/>
      <c r="CL1185" s="27"/>
      <c r="CM1185" s="27"/>
      <c r="CN1185" s="27"/>
      <c r="CO1185" s="27"/>
      <c r="CP1185" s="27"/>
      <c r="CQ1185" s="27"/>
      <c r="CR1185" s="27"/>
      <c r="CS1185" s="27"/>
      <c r="CT1185" s="27"/>
      <c r="CU1185" s="27"/>
      <c r="CV1185" s="27"/>
      <c r="CW1185" s="27"/>
      <c r="CX1185" s="27"/>
      <c r="CY1185" s="27"/>
      <c r="CZ1185" s="68"/>
      <c r="DA1185" s="42"/>
      <c r="DB1185" s="42"/>
      <c r="DC1185" s="42"/>
      <c r="DD1185" s="42"/>
      <c r="DE1185" s="89"/>
      <c r="DF1185" s="42"/>
      <c r="DG1185" s="25"/>
      <c r="DH1185" s="25"/>
      <c r="DI1185" s="35"/>
      <c r="DJ1185" s="25"/>
      <c r="DK1185" s="25"/>
      <c r="DL1185" s="25"/>
      <c r="DM1185" s="25"/>
      <c r="DN1185" s="25"/>
      <c r="DO1185" s="25"/>
      <c r="DP1185" s="25"/>
      <c r="DQ1185" s="25"/>
      <c r="DR1185" s="25"/>
      <c r="DS1185" s="25"/>
      <c r="DT1185" s="25"/>
      <c r="DU1185" s="25"/>
      <c r="DV1185" s="25"/>
      <c r="DW1185" s="35"/>
      <c r="DX1185" s="25"/>
      <c r="DY1185" s="25"/>
      <c r="EC1185" s="25"/>
      <c r="ED1185" s="35"/>
    </row>
    <row r="1186" spans="1:134" s="26" customFormat="1" x14ac:dyDescent="0.2">
      <c r="A1186" s="43"/>
      <c r="B1186" s="28"/>
      <c r="C1186" s="41"/>
      <c r="D1186" s="40"/>
      <c r="E1186" s="41"/>
      <c r="F1186" s="40"/>
      <c r="G1186" s="151"/>
      <c r="H1186" s="151"/>
      <c r="I1186" s="151"/>
      <c r="J1186" s="151"/>
      <c r="K1186" s="151"/>
      <c r="L1186" s="152"/>
      <c r="M1186" s="151"/>
      <c r="N1186" s="151"/>
      <c r="O1186" s="152"/>
      <c r="P1186" s="153"/>
      <c r="Q1186" s="159"/>
      <c r="R1186" s="151"/>
      <c r="S1186" s="151"/>
      <c r="T1186" s="28"/>
      <c r="U1186" s="137"/>
      <c r="V1186" s="40"/>
      <c r="W1186" s="40"/>
      <c r="X1186" s="40"/>
      <c r="Y1186" s="40"/>
      <c r="Z1186" s="40"/>
      <c r="AA1186" s="40"/>
      <c r="AB1186" s="40"/>
      <c r="AC1186" s="40"/>
      <c r="AD1186" s="40"/>
      <c r="AE1186" s="40"/>
      <c r="AF1186" s="40"/>
      <c r="AG1186" s="40"/>
      <c r="AH1186" s="40"/>
      <c r="AI1186" s="40"/>
      <c r="AJ1186" s="40"/>
      <c r="AK1186" s="40"/>
      <c r="AL1186" s="40"/>
      <c r="AM1186" s="40"/>
      <c r="AN1186" s="40"/>
      <c r="AO1186" s="40"/>
      <c r="AP1186" s="40"/>
      <c r="AQ1186" s="40"/>
      <c r="AR1186" s="40"/>
      <c r="AS1186" s="40"/>
      <c r="AT1186" s="40"/>
      <c r="AU1186" s="40"/>
      <c r="AV1186" s="40"/>
      <c r="AW1186" s="40"/>
      <c r="AX1186" s="40"/>
      <c r="AY1186" s="40"/>
      <c r="AZ1186" s="40"/>
      <c r="BA1186" s="28"/>
      <c r="BB1186" s="28"/>
      <c r="BC1186" s="40"/>
      <c r="BD1186" s="40"/>
      <c r="BE1186" s="40"/>
      <c r="BF1186" s="40"/>
      <c r="BG1186" s="40"/>
      <c r="BH1186" s="40"/>
      <c r="BI1186" s="40"/>
      <c r="BJ1186" s="40"/>
      <c r="BK1186" s="40"/>
      <c r="BL1186" s="40"/>
      <c r="BM1186" s="40"/>
      <c r="BN1186" s="40"/>
      <c r="BO1186" s="40"/>
      <c r="BP1186" s="40"/>
      <c r="BQ1186" s="40"/>
      <c r="BR1186" s="40"/>
      <c r="BS1186" s="40"/>
      <c r="BT1186" s="40"/>
      <c r="BU1186" s="40"/>
      <c r="BV1186" s="40"/>
      <c r="BW1186" s="40"/>
      <c r="BX1186" s="40"/>
      <c r="BY1186" s="40"/>
      <c r="BZ1186" s="40"/>
      <c r="CA1186" s="40"/>
      <c r="CB1186" s="40"/>
      <c r="CC1186" s="40"/>
      <c r="CD1186" s="40"/>
      <c r="CE1186" s="40"/>
      <c r="CF1186" s="40"/>
      <c r="CG1186" s="28"/>
      <c r="CH1186" s="28"/>
      <c r="CI1186" s="41"/>
      <c r="CJ1186" s="27"/>
      <c r="CK1186" s="27"/>
      <c r="CL1186" s="27"/>
      <c r="CM1186" s="27"/>
      <c r="CN1186" s="27"/>
      <c r="CO1186" s="27"/>
      <c r="CP1186" s="27"/>
      <c r="CQ1186" s="27"/>
      <c r="CR1186" s="27"/>
      <c r="CS1186" s="27"/>
      <c r="CT1186" s="27"/>
      <c r="CU1186" s="27"/>
      <c r="CV1186" s="27"/>
      <c r="CW1186" s="27"/>
      <c r="CX1186" s="27"/>
      <c r="CY1186" s="27"/>
      <c r="CZ1186" s="68"/>
      <c r="DA1186" s="42"/>
      <c r="DB1186" s="42"/>
      <c r="DC1186" s="42"/>
      <c r="DD1186" s="42"/>
      <c r="DE1186" s="89"/>
      <c r="DF1186" s="42"/>
      <c r="DG1186" s="25"/>
      <c r="DH1186" s="25"/>
      <c r="DI1186" s="35"/>
      <c r="DJ1186" s="25"/>
      <c r="DK1186" s="25"/>
      <c r="DL1186" s="25"/>
      <c r="DM1186" s="25"/>
      <c r="DN1186" s="25"/>
      <c r="DO1186" s="25"/>
      <c r="DP1186" s="25"/>
      <c r="DQ1186" s="25"/>
      <c r="DR1186" s="25"/>
      <c r="DS1186" s="25"/>
      <c r="DT1186" s="25"/>
      <c r="DU1186" s="25"/>
      <c r="DV1186" s="25"/>
      <c r="DW1186" s="35"/>
      <c r="DX1186" s="25"/>
      <c r="DY1186" s="25"/>
      <c r="EC1186" s="25"/>
      <c r="ED1186" s="35"/>
    </row>
    <row r="1187" spans="1:134" s="26" customFormat="1" x14ac:dyDescent="0.2">
      <c r="A1187" s="43"/>
      <c r="B1187" s="28"/>
      <c r="C1187" s="41"/>
      <c r="D1187" s="40"/>
      <c r="E1187" s="41"/>
      <c r="F1187" s="40"/>
      <c r="G1187" s="151"/>
      <c r="H1187" s="151"/>
      <c r="I1187" s="151"/>
      <c r="J1187" s="151"/>
      <c r="K1187" s="151"/>
      <c r="L1187" s="152"/>
      <c r="M1187" s="151"/>
      <c r="N1187" s="151"/>
      <c r="O1187" s="152"/>
      <c r="P1187" s="153"/>
      <c r="Q1187" s="159"/>
      <c r="R1187" s="151"/>
      <c r="S1187" s="151"/>
      <c r="T1187" s="28"/>
      <c r="U1187" s="137"/>
      <c r="V1187" s="40"/>
      <c r="W1187" s="40"/>
      <c r="X1187" s="40"/>
      <c r="Y1187" s="40"/>
      <c r="Z1187" s="40"/>
      <c r="AA1187" s="40"/>
      <c r="AB1187" s="40"/>
      <c r="AC1187" s="40"/>
      <c r="AD1187" s="40"/>
      <c r="AE1187" s="40"/>
      <c r="AF1187" s="40"/>
      <c r="AG1187" s="40"/>
      <c r="AH1187" s="40"/>
      <c r="AI1187" s="40"/>
      <c r="AJ1187" s="40"/>
      <c r="AK1187" s="40"/>
      <c r="AL1187" s="40"/>
      <c r="AM1187" s="40"/>
      <c r="AN1187" s="40"/>
      <c r="AO1187" s="40"/>
      <c r="AP1187" s="40"/>
      <c r="AQ1187" s="40"/>
      <c r="AR1187" s="40"/>
      <c r="AS1187" s="40"/>
      <c r="AT1187" s="40"/>
      <c r="AU1187" s="40"/>
      <c r="AV1187" s="40"/>
      <c r="AW1187" s="40"/>
      <c r="AX1187" s="40"/>
      <c r="AY1187" s="40"/>
      <c r="AZ1187" s="40"/>
      <c r="BA1187" s="28"/>
      <c r="BB1187" s="28"/>
      <c r="BC1187" s="40"/>
      <c r="BD1187" s="40"/>
      <c r="BE1187" s="40"/>
      <c r="BF1187" s="40"/>
      <c r="BG1187" s="40"/>
      <c r="BH1187" s="40"/>
      <c r="BI1187" s="40"/>
      <c r="BJ1187" s="40"/>
      <c r="BK1187" s="40"/>
      <c r="BL1187" s="40"/>
      <c r="BM1187" s="40"/>
      <c r="BN1187" s="40"/>
      <c r="BO1187" s="40"/>
      <c r="BP1187" s="40"/>
      <c r="BQ1187" s="40"/>
      <c r="BR1187" s="40"/>
      <c r="BS1187" s="40"/>
      <c r="BT1187" s="40"/>
      <c r="BU1187" s="40"/>
      <c r="BV1187" s="40"/>
      <c r="BW1187" s="40"/>
      <c r="BX1187" s="40"/>
      <c r="BY1187" s="40"/>
      <c r="BZ1187" s="40"/>
      <c r="CA1187" s="40"/>
      <c r="CB1187" s="40"/>
      <c r="CC1187" s="40"/>
      <c r="CD1187" s="40"/>
      <c r="CE1187" s="40"/>
      <c r="CF1187" s="40"/>
      <c r="CG1187" s="28"/>
      <c r="CH1187" s="28"/>
      <c r="CI1187" s="41"/>
      <c r="CJ1187" s="27"/>
      <c r="CK1187" s="27"/>
      <c r="CL1187" s="27"/>
      <c r="CM1187" s="27"/>
      <c r="CN1187" s="27"/>
      <c r="CO1187" s="27"/>
      <c r="CP1187" s="27"/>
      <c r="CQ1187" s="27"/>
      <c r="CR1187" s="27"/>
      <c r="CS1187" s="27"/>
      <c r="CT1187" s="27"/>
      <c r="CU1187" s="27"/>
      <c r="CV1187" s="27"/>
      <c r="CW1187" s="27"/>
      <c r="CX1187" s="27"/>
      <c r="CY1187" s="27"/>
      <c r="CZ1187" s="68"/>
      <c r="DA1187" s="42"/>
      <c r="DB1187" s="42"/>
      <c r="DC1187" s="42"/>
      <c r="DD1187" s="42"/>
      <c r="DE1187" s="89"/>
      <c r="DF1187" s="42"/>
      <c r="DG1187" s="25"/>
      <c r="DH1187" s="25"/>
      <c r="DI1187" s="35"/>
      <c r="DJ1187" s="25"/>
      <c r="DK1187" s="25"/>
      <c r="DL1187" s="25"/>
      <c r="DM1187" s="25"/>
      <c r="DN1187" s="25"/>
      <c r="DO1187" s="25"/>
      <c r="DP1187" s="25"/>
      <c r="DQ1187" s="25"/>
      <c r="DR1187" s="25"/>
      <c r="DS1187" s="25"/>
      <c r="DT1187" s="25"/>
      <c r="DU1187" s="25"/>
      <c r="DV1187" s="25"/>
      <c r="DW1187" s="35"/>
      <c r="DX1187" s="25"/>
      <c r="DY1187" s="25"/>
      <c r="EC1187" s="25"/>
      <c r="ED1187" s="35"/>
    </row>
    <row r="1188" spans="1:134" s="26" customFormat="1" x14ac:dyDescent="0.2">
      <c r="A1188" s="43"/>
      <c r="B1188" s="28"/>
      <c r="C1188" s="41"/>
      <c r="D1188" s="40"/>
      <c r="E1188" s="41"/>
      <c r="F1188" s="40"/>
      <c r="G1188" s="151"/>
      <c r="H1188" s="151"/>
      <c r="I1188" s="151"/>
      <c r="J1188" s="151"/>
      <c r="K1188" s="151"/>
      <c r="L1188" s="152"/>
      <c r="M1188" s="151"/>
      <c r="N1188" s="151"/>
      <c r="O1188" s="152"/>
      <c r="P1188" s="153"/>
      <c r="Q1188" s="159"/>
      <c r="R1188" s="151"/>
      <c r="S1188" s="151"/>
      <c r="T1188" s="28"/>
      <c r="U1188" s="137"/>
      <c r="V1188" s="40"/>
      <c r="W1188" s="40"/>
      <c r="X1188" s="40"/>
      <c r="Y1188" s="40"/>
      <c r="Z1188" s="40"/>
      <c r="AA1188" s="40"/>
      <c r="AB1188" s="40"/>
      <c r="AC1188" s="40"/>
      <c r="AD1188" s="40"/>
      <c r="AE1188" s="40"/>
      <c r="AF1188" s="40"/>
      <c r="AG1188" s="40"/>
      <c r="AH1188" s="40"/>
      <c r="AI1188" s="40"/>
      <c r="AJ1188" s="40"/>
      <c r="AK1188" s="40"/>
      <c r="AL1188" s="40"/>
      <c r="AM1188" s="40"/>
      <c r="AN1188" s="40"/>
      <c r="AO1188" s="40"/>
      <c r="AP1188" s="40"/>
      <c r="AQ1188" s="40"/>
      <c r="AR1188" s="40"/>
      <c r="AS1188" s="40"/>
      <c r="AT1188" s="40"/>
      <c r="AU1188" s="40"/>
      <c r="AV1188" s="40"/>
      <c r="AW1188" s="40"/>
      <c r="AX1188" s="40"/>
      <c r="AY1188" s="40"/>
      <c r="AZ1188" s="40"/>
      <c r="BA1188" s="28"/>
      <c r="BB1188" s="28"/>
      <c r="BC1188" s="40"/>
      <c r="BD1188" s="40"/>
      <c r="BE1188" s="40"/>
      <c r="BF1188" s="40"/>
      <c r="BG1188" s="40"/>
      <c r="BH1188" s="40"/>
      <c r="BI1188" s="40"/>
      <c r="BJ1188" s="40"/>
      <c r="BK1188" s="40"/>
      <c r="BL1188" s="40"/>
      <c r="BM1188" s="40"/>
      <c r="BN1188" s="40"/>
      <c r="BO1188" s="40"/>
      <c r="BP1188" s="40"/>
      <c r="BQ1188" s="40"/>
      <c r="BR1188" s="40"/>
      <c r="BS1188" s="40"/>
      <c r="BT1188" s="40"/>
      <c r="BU1188" s="40"/>
      <c r="BV1188" s="40"/>
      <c r="BW1188" s="40"/>
      <c r="BX1188" s="40"/>
      <c r="BY1188" s="40"/>
      <c r="BZ1188" s="40"/>
      <c r="CA1188" s="40"/>
      <c r="CB1188" s="40"/>
      <c r="CC1188" s="40"/>
      <c r="CD1188" s="40"/>
      <c r="CE1188" s="40"/>
      <c r="CF1188" s="40"/>
      <c r="CG1188" s="28"/>
      <c r="CH1188" s="28"/>
      <c r="CI1188" s="41"/>
      <c r="CJ1188" s="27"/>
      <c r="CK1188" s="27"/>
      <c r="CL1188" s="27"/>
      <c r="CM1188" s="27"/>
      <c r="CN1188" s="27"/>
      <c r="CO1188" s="27"/>
      <c r="CP1188" s="27"/>
      <c r="CQ1188" s="27"/>
      <c r="CR1188" s="27"/>
      <c r="CS1188" s="27"/>
      <c r="CT1188" s="27"/>
      <c r="CU1188" s="27"/>
      <c r="CV1188" s="27"/>
      <c r="CW1188" s="27"/>
      <c r="CX1188" s="27"/>
      <c r="CY1188" s="27"/>
      <c r="CZ1188" s="68"/>
      <c r="DA1188" s="42"/>
      <c r="DB1188" s="42"/>
      <c r="DC1188" s="42"/>
      <c r="DD1188" s="42"/>
      <c r="DE1188" s="89"/>
      <c r="DF1188" s="42"/>
      <c r="DG1188" s="25"/>
      <c r="DH1188" s="25"/>
      <c r="DI1188" s="35"/>
      <c r="DJ1188" s="25"/>
      <c r="DK1188" s="25"/>
      <c r="DL1188" s="25"/>
      <c r="DM1188" s="25"/>
      <c r="DN1188" s="25"/>
      <c r="DO1188" s="25"/>
      <c r="DP1188" s="25"/>
      <c r="DQ1188" s="25"/>
      <c r="DR1188" s="25"/>
      <c r="DS1188" s="25"/>
      <c r="DT1188" s="25"/>
      <c r="DU1188" s="25"/>
      <c r="DV1188" s="25"/>
      <c r="DW1188" s="35"/>
      <c r="DX1188" s="25"/>
      <c r="DY1188" s="25"/>
      <c r="EC1188" s="25"/>
      <c r="ED1188" s="35"/>
    </row>
    <row r="1189" spans="1:134" s="26" customFormat="1" x14ac:dyDescent="0.2">
      <c r="A1189" s="43"/>
      <c r="B1189" s="28"/>
      <c r="C1189" s="41"/>
      <c r="D1189" s="40"/>
      <c r="E1189" s="41"/>
      <c r="F1189" s="40"/>
      <c r="G1189" s="151"/>
      <c r="H1189" s="151"/>
      <c r="I1189" s="151"/>
      <c r="J1189" s="151"/>
      <c r="K1189" s="151"/>
      <c r="L1189" s="152"/>
      <c r="M1189" s="151"/>
      <c r="N1189" s="151"/>
      <c r="O1189" s="152"/>
      <c r="P1189" s="153"/>
      <c r="Q1189" s="159"/>
      <c r="R1189" s="151"/>
      <c r="S1189" s="151"/>
      <c r="T1189" s="28"/>
      <c r="U1189" s="137"/>
      <c r="V1189" s="40"/>
      <c r="W1189" s="40"/>
      <c r="X1189" s="40"/>
      <c r="Y1189" s="40"/>
      <c r="Z1189" s="40"/>
      <c r="AA1189" s="40"/>
      <c r="AB1189" s="40"/>
      <c r="AC1189" s="40"/>
      <c r="AD1189" s="40"/>
      <c r="AE1189" s="40"/>
      <c r="AF1189" s="40"/>
      <c r="AG1189" s="40"/>
      <c r="AH1189" s="40"/>
      <c r="AI1189" s="40"/>
      <c r="AJ1189" s="40"/>
      <c r="AK1189" s="40"/>
      <c r="AL1189" s="40"/>
      <c r="AM1189" s="40"/>
      <c r="AN1189" s="40"/>
      <c r="AO1189" s="40"/>
      <c r="AP1189" s="40"/>
      <c r="AQ1189" s="40"/>
      <c r="AR1189" s="40"/>
      <c r="AS1189" s="40"/>
      <c r="AT1189" s="40"/>
      <c r="AU1189" s="40"/>
      <c r="AV1189" s="40"/>
      <c r="AW1189" s="40"/>
      <c r="AX1189" s="40"/>
      <c r="AY1189" s="40"/>
      <c r="AZ1189" s="40"/>
      <c r="BA1189" s="28"/>
      <c r="BB1189" s="28"/>
      <c r="BC1189" s="40"/>
      <c r="BD1189" s="40"/>
      <c r="BE1189" s="40"/>
      <c r="BF1189" s="40"/>
      <c r="BG1189" s="40"/>
      <c r="BH1189" s="40"/>
      <c r="BI1189" s="40"/>
      <c r="BJ1189" s="40"/>
      <c r="BK1189" s="40"/>
      <c r="BL1189" s="40"/>
      <c r="BM1189" s="40"/>
      <c r="BN1189" s="40"/>
      <c r="BO1189" s="40"/>
      <c r="BP1189" s="40"/>
      <c r="BQ1189" s="40"/>
      <c r="BR1189" s="40"/>
      <c r="BS1189" s="40"/>
      <c r="BT1189" s="40"/>
      <c r="BU1189" s="40"/>
      <c r="BV1189" s="40"/>
      <c r="BW1189" s="40"/>
      <c r="BX1189" s="40"/>
      <c r="BY1189" s="40"/>
      <c r="BZ1189" s="40"/>
      <c r="CA1189" s="40"/>
      <c r="CB1189" s="40"/>
      <c r="CC1189" s="40"/>
      <c r="CD1189" s="40"/>
      <c r="CE1189" s="40"/>
      <c r="CF1189" s="40"/>
      <c r="CG1189" s="28"/>
      <c r="CH1189" s="28"/>
      <c r="CI1189" s="41"/>
      <c r="CJ1189" s="27"/>
      <c r="CK1189" s="27"/>
      <c r="CL1189" s="27"/>
      <c r="CM1189" s="27"/>
      <c r="CN1189" s="27"/>
      <c r="CO1189" s="27"/>
      <c r="CP1189" s="27"/>
      <c r="CQ1189" s="27"/>
      <c r="CR1189" s="27"/>
      <c r="CS1189" s="27"/>
      <c r="CT1189" s="27"/>
      <c r="CU1189" s="27"/>
      <c r="CV1189" s="27"/>
      <c r="CW1189" s="27"/>
      <c r="CX1189" s="27"/>
      <c r="CY1189" s="27"/>
      <c r="CZ1189" s="68"/>
      <c r="DA1189" s="42"/>
      <c r="DB1189" s="42"/>
      <c r="DC1189" s="42"/>
      <c r="DD1189" s="42"/>
      <c r="DE1189" s="89"/>
      <c r="DF1189" s="42"/>
      <c r="DG1189" s="25"/>
      <c r="DH1189" s="25"/>
      <c r="DI1189" s="35"/>
      <c r="DJ1189" s="25"/>
      <c r="DK1189" s="25"/>
      <c r="DL1189" s="25"/>
      <c r="DM1189" s="25"/>
      <c r="DN1189" s="25"/>
      <c r="DO1189" s="25"/>
      <c r="DP1189" s="25"/>
      <c r="DQ1189" s="25"/>
      <c r="DR1189" s="25"/>
      <c r="DS1189" s="25"/>
      <c r="DT1189" s="25"/>
      <c r="DU1189" s="25"/>
      <c r="DV1189" s="25"/>
      <c r="DW1189" s="35"/>
      <c r="DX1189" s="25"/>
      <c r="DY1189" s="25"/>
      <c r="EC1189" s="25"/>
      <c r="ED1189" s="35"/>
    </row>
    <row r="1190" spans="1:134" s="26" customFormat="1" x14ac:dyDescent="0.2">
      <c r="A1190" s="43"/>
      <c r="B1190" s="28"/>
      <c r="C1190" s="41"/>
      <c r="D1190" s="40"/>
      <c r="E1190" s="41"/>
      <c r="F1190" s="40"/>
      <c r="G1190" s="151"/>
      <c r="H1190" s="151"/>
      <c r="I1190" s="151"/>
      <c r="J1190" s="151"/>
      <c r="K1190" s="151"/>
      <c r="L1190" s="152"/>
      <c r="M1190" s="151"/>
      <c r="N1190" s="151"/>
      <c r="O1190" s="152"/>
      <c r="P1190" s="153"/>
      <c r="Q1190" s="159"/>
      <c r="R1190" s="151"/>
      <c r="S1190" s="151"/>
      <c r="T1190" s="28"/>
      <c r="U1190" s="137"/>
      <c r="V1190" s="40"/>
      <c r="W1190" s="40"/>
      <c r="X1190" s="40"/>
      <c r="Y1190" s="40"/>
      <c r="Z1190" s="40"/>
      <c r="AA1190" s="40"/>
      <c r="AB1190" s="40"/>
      <c r="AC1190" s="40"/>
      <c r="AD1190" s="40"/>
      <c r="AE1190" s="40"/>
      <c r="AF1190" s="40"/>
      <c r="AG1190" s="40"/>
      <c r="AH1190" s="40"/>
      <c r="AI1190" s="40"/>
      <c r="AJ1190" s="40"/>
      <c r="AK1190" s="40"/>
      <c r="AL1190" s="40"/>
      <c r="AM1190" s="40"/>
      <c r="AN1190" s="40"/>
      <c r="AO1190" s="40"/>
      <c r="AP1190" s="40"/>
      <c r="AQ1190" s="40"/>
      <c r="AR1190" s="40"/>
      <c r="AS1190" s="40"/>
      <c r="AT1190" s="40"/>
      <c r="AU1190" s="40"/>
      <c r="AV1190" s="40"/>
      <c r="AW1190" s="40"/>
      <c r="AX1190" s="40"/>
      <c r="AY1190" s="40"/>
      <c r="AZ1190" s="40"/>
      <c r="BA1190" s="28"/>
      <c r="BB1190" s="28"/>
      <c r="BC1190" s="40"/>
      <c r="BD1190" s="40"/>
      <c r="BE1190" s="40"/>
      <c r="BF1190" s="40"/>
      <c r="BG1190" s="40"/>
      <c r="BH1190" s="40"/>
      <c r="BI1190" s="40"/>
      <c r="BJ1190" s="40"/>
      <c r="BK1190" s="40"/>
      <c r="BL1190" s="40"/>
      <c r="BM1190" s="40"/>
      <c r="BN1190" s="40"/>
      <c r="BO1190" s="40"/>
      <c r="BP1190" s="40"/>
      <c r="BQ1190" s="40"/>
      <c r="BR1190" s="40"/>
      <c r="BS1190" s="40"/>
      <c r="BT1190" s="40"/>
      <c r="BU1190" s="40"/>
      <c r="BV1190" s="40"/>
      <c r="BW1190" s="40"/>
      <c r="BX1190" s="40"/>
      <c r="BY1190" s="40"/>
      <c r="BZ1190" s="40"/>
      <c r="CA1190" s="40"/>
      <c r="CB1190" s="40"/>
      <c r="CC1190" s="40"/>
      <c r="CD1190" s="40"/>
      <c r="CE1190" s="40"/>
      <c r="CF1190" s="40"/>
      <c r="CG1190" s="28"/>
      <c r="CH1190" s="28"/>
      <c r="CI1190" s="41"/>
      <c r="CJ1190" s="27"/>
      <c r="CK1190" s="27"/>
      <c r="CL1190" s="27"/>
      <c r="CM1190" s="27"/>
      <c r="CN1190" s="27"/>
      <c r="CO1190" s="27"/>
      <c r="CP1190" s="27"/>
      <c r="CQ1190" s="27"/>
      <c r="CR1190" s="27"/>
      <c r="CS1190" s="27"/>
      <c r="CT1190" s="27"/>
      <c r="CU1190" s="27"/>
      <c r="CV1190" s="27"/>
      <c r="CW1190" s="27"/>
      <c r="CX1190" s="27"/>
      <c r="CY1190" s="27"/>
      <c r="CZ1190" s="68"/>
      <c r="DA1190" s="42"/>
      <c r="DB1190" s="42"/>
      <c r="DC1190" s="42"/>
      <c r="DD1190" s="42"/>
      <c r="DE1190" s="89"/>
      <c r="DF1190" s="42"/>
      <c r="DG1190" s="25"/>
      <c r="DH1190" s="25"/>
      <c r="DI1190" s="35"/>
      <c r="DJ1190" s="25"/>
      <c r="DK1190" s="25"/>
      <c r="DL1190" s="25"/>
      <c r="DM1190" s="25"/>
      <c r="DN1190" s="25"/>
      <c r="DO1190" s="25"/>
      <c r="DP1190" s="25"/>
      <c r="DQ1190" s="25"/>
      <c r="DR1190" s="25"/>
      <c r="DS1190" s="25"/>
      <c r="DT1190" s="25"/>
      <c r="DU1190" s="25"/>
      <c r="DV1190" s="25"/>
      <c r="DW1190" s="35"/>
      <c r="DX1190" s="25"/>
      <c r="DY1190" s="25"/>
      <c r="EC1190" s="25"/>
      <c r="ED1190" s="35"/>
    </row>
    <row r="1191" spans="1:134" s="26" customFormat="1" x14ac:dyDescent="0.2">
      <c r="A1191" s="43"/>
      <c r="B1191" s="28"/>
      <c r="C1191" s="41"/>
      <c r="D1191" s="40"/>
      <c r="E1191" s="41"/>
      <c r="F1191" s="40"/>
      <c r="G1191" s="151"/>
      <c r="H1191" s="151"/>
      <c r="I1191" s="151"/>
      <c r="J1191" s="151"/>
      <c r="K1191" s="151"/>
      <c r="L1191" s="152"/>
      <c r="M1191" s="151"/>
      <c r="N1191" s="151"/>
      <c r="O1191" s="152"/>
      <c r="P1191" s="153"/>
      <c r="Q1191" s="159"/>
      <c r="R1191" s="151"/>
      <c r="S1191" s="151"/>
      <c r="T1191" s="28"/>
      <c r="U1191" s="137"/>
      <c r="V1191" s="40"/>
      <c r="W1191" s="40"/>
      <c r="X1191" s="40"/>
      <c r="Y1191" s="40"/>
      <c r="Z1191" s="40"/>
      <c r="AA1191" s="40"/>
      <c r="AB1191" s="40"/>
      <c r="AC1191" s="40"/>
      <c r="AD1191" s="40"/>
      <c r="AE1191" s="40"/>
      <c r="AF1191" s="40"/>
      <c r="AG1191" s="40"/>
      <c r="AH1191" s="40"/>
      <c r="AI1191" s="40"/>
      <c r="AJ1191" s="40"/>
      <c r="AK1191" s="40"/>
      <c r="AL1191" s="40"/>
      <c r="AM1191" s="40"/>
      <c r="AN1191" s="40"/>
      <c r="AO1191" s="40"/>
      <c r="AP1191" s="40"/>
      <c r="AQ1191" s="40"/>
      <c r="AR1191" s="40"/>
      <c r="AS1191" s="40"/>
      <c r="AT1191" s="40"/>
      <c r="AU1191" s="40"/>
      <c r="AV1191" s="40"/>
      <c r="AW1191" s="40"/>
      <c r="AX1191" s="40"/>
      <c r="AY1191" s="40"/>
      <c r="AZ1191" s="40"/>
      <c r="BA1191" s="28"/>
      <c r="BB1191" s="28"/>
      <c r="BC1191" s="40"/>
      <c r="BD1191" s="40"/>
      <c r="BE1191" s="40"/>
      <c r="BF1191" s="40"/>
      <c r="BG1191" s="40"/>
      <c r="BH1191" s="40"/>
      <c r="BI1191" s="40"/>
      <c r="BJ1191" s="40"/>
      <c r="BK1191" s="40"/>
      <c r="BL1191" s="40"/>
      <c r="BM1191" s="40"/>
      <c r="BN1191" s="40"/>
      <c r="BO1191" s="40"/>
      <c r="BP1191" s="40"/>
      <c r="BQ1191" s="40"/>
      <c r="BR1191" s="40"/>
      <c r="BS1191" s="40"/>
      <c r="BT1191" s="40"/>
      <c r="BU1191" s="40"/>
      <c r="BV1191" s="40"/>
      <c r="BW1191" s="40"/>
      <c r="BX1191" s="40"/>
      <c r="BY1191" s="40"/>
      <c r="BZ1191" s="40"/>
      <c r="CA1191" s="40"/>
      <c r="CB1191" s="40"/>
      <c r="CC1191" s="40"/>
      <c r="CD1191" s="40"/>
      <c r="CE1191" s="40"/>
      <c r="CF1191" s="40"/>
      <c r="CG1191" s="28"/>
      <c r="CH1191" s="28"/>
      <c r="CI1191" s="41"/>
      <c r="CJ1191" s="27"/>
      <c r="CK1191" s="27"/>
      <c r="CL1191" s="27"/>
      <c r="CM1191" s="27"/>
      <c r="CN1191" s="27"/>
      <c r="CO1191" s="27"/>
      <c r="CP1191" s="27"/>
      <c r="CQ1191" s="27"/>
      <c r="CR1191" s="27"/>
      <c r="CS1191" s="27"/>
      <c r="CT1191" s="27"/>
      <c r="CU1191" s="27"/>
      <c r="CV1191" s="27"/>
      <c r="CW1191" s="27"/>
      <c r="CX1191" s="27"/>
      <c r="CY1191" s="27"/>
      <c r="CZ1191" s="68"/>
      <c r="DA1191" s="42"/>
      <c r="DB1191" s="42"/>
      <c r="DC1191" s="42"/>
      <c r="DD1191" s="42"/>
      <c r="DE1191" s="89"/>
      <c r="DF1191" s="42"/>
      <c r="DG1191" s="25"/>
      <c r="DH1191" s="25"/>
      <c r="DI1191" s="35"/>
      <c r="DJ1191" s="25"/>
      <c r="DK1191" s="25"/>
      <c r="DL1191" s="25"/>
      <c r="DM1191" s="25"/>
      <c r="DN1191" s="25"/>
      <c r="DO1191" s="25"/>
      <c r="DP1191" s="25"/>
      <c r="DQ1191" s="25"/>
      <c r="DR1191" s="25"/>
      <c r="DS1191" s="25"/>
      <c r="DT1191" s="25"/>
      <c r="DU1191" s="25"/>
      <c r="DV1191" s="25"/>
      <c r="DW1191" s="35"/>
      <c r="DX1191" s="25"/>
      <c r="DY1191" s="25"/>
      <c r="EC1191" s="25"/>
      <c r="ED1191" s="35"/>
    </row>
    <row r="1192" spans="1:134" s="26" customFormat="1" x14ac:dyDescent="0.2">
      <c r="A1192" s="43"/>
      <c r="B1192" s="28"/>
      <c r="C1192" s="41"/>
      <c r="D1192" s="40"/>
      <c r="E1192" s="41"/>
      <c r="F1192" s="40"/>
      <c r="G1192" s="151"/>
      <c r="H1192" s="151"/>
      <c r="I1192" s="151"/>
      <c r="J1192" s="151"/>
      <c r="K1192" s="151"/>
      <c r="L1192" s="152"/>
      <c r="M1192" s="151"/>
      <c r="N1192" s="151"/>
      <c r="O1192" s="152"/>
      <c r="P1192" s="153"/>
      <c r="Q1192" s="159"/>
      <c r="R1192" s="151"/>
      <c r="S1192" s="151"/>
      <c r="T1192" s="28"/>
      <c r="U1192" s="137"/>
      <c r="V1192" s="40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40"/>
      <c r="AH1192" s="40"/>
      <c r="AI1192" s="40"/>
      <c r="AJ1192" s="40"/>
      <c r="AK1192" s="40"/>
      <c r="AL1192" s="40"/>
      <c r="AM1192" s="40"/>
      <c r="AN1192" s="40"/>
      <c r="AO1192" s="40"/>
      <c r="AP1192" s="40"/>
      <c r="AQ1192" s="40"/>
      <c r="AR1192" s="40"/>
      <c r="AS1192" s="40"/>
      <c r="AT1192" s="40"/>
      <c r="AU1192" s="40"/>
      <c r="AV1192" s="40"/>
      <c r="AW1192" s="40"/>
      <c r="AX1192" s="40"/>
      <c r="AY1192" s="40"/>
      <c r="AZ1192" s="40"/>
      <c r="BA1192" s="28"/>
      <c r="BB1192" s="28"/>
      <c r="BC1192" s="40"/>
      <c r="BD1192" s="40"/>
      <c r="BE1192" s="40"/>
      <c r="BF1192" s="40"/>
      <c r="BG1192" s="40"/>
      <c r="BH1192" s="40"/>
      <c r="BI1192" s="40"/>
      <c r="BJ1192" s="40"/>
      <c r="BK1192" s="40"/>
      <c r="BL1192" s="40"/>
      <c r="BM1192" s="40"/>
      <c r="BN1192" s="40"/>
      <c r="BO1192" s="40"/>
      <c r="BP1192" s="40"/>
      <c r="BQ1192" s="40"/>
      <c r="BR1192" s="40"/>
      <c r="BS1192" s="40"/>
      <c r="BT1192" s="40"/>
      <c r="BU1192" s="40"/>
      <c r="BV1192" s="40"/>
      <c r="BW1192" s="40"/>
      <c r="BX1192" s="40"/>
      <c r="BY1192" s="40"/>
      <c r="BZ1192" s="40"/>
      <c r="CA1192" s="40"/>
      <c r="CB1192" s="40"/>
      <c r="CC1192" s="40"/>
      <c r="CD1192" s="40"/>
      <c r="CE1192" s="40"/>
      <c r="CF1192" s="40"/>
      <c r="CG1192" s="28"/>
      <c r="CH1192" s="28"/>
      <c r="CI1192" s="41"/>
      <c r="CJ1192" s="27"/>
      <c r="CK1192" s="27"/>
      <c r="CL1192" s="27"/>
      <c r="CM1192" s="27"/>
      <c r="CN1192" s="27"/>
      <c r="CO1192" s="27"/>
      <c r="CP1192" s="27"/>
      <c r="CQ1192" s="27"/>
      <c r="CR1192" s="27"/>
      <c r="CS1192" s="27"/>
      <c r="CT1192" s="27"/>
      <c r="CU1192" s="27"/>
      <c r="CV1192" s="27"/>
      <c r="CW1192" s="27"/>
      <c r="CX1192" s="27"/>
      <c r="CY1192" s="27"/>
      <c r="CZ1192" s="68"/>
      <c r="DA1192" s="42"/>
      <c r="DB1192" s="42"/>
      <c r="DC1192" s="42"/>
      <c r="DD1192" s="42"/>
      <c r="DE1192" s="89"/>
      <c r="DF1192" s="42"/>
      <c r="DG1192" s="25"/>
      <c r="DH1192" s="25"/>
      <c r="DI1192" s="35"/>
      <c r="DJ1192" s="25"/>
      <c r="DK1192" s="25"/>
      <c r="DL1192" s="25"/>
      <c r="DM1192" s="25"/>
      <c r="DN1192" s="25"/>
      <c r="DO1192" s="25"/>
      <c r="DP1192" s="25"/>
      <c r="DQ1192" s="25"/>
      <c r="DR1192" s="25"/>
      <c r="DS1192" s="25"/>
      <c r="DT1192" s="25"/>
      <c r="DU1192" s="25"/>
      <c r="DV1192" s="25"/>
      <c r="DW1192" s="35"/>
      <c r="DX1192" s="25"/>
      <c r="DY1192" s="25"/>
      <c r="EC1192" s="25"/>
      <c r="ED1192" s="35"/>
    </row>
    <row r="1193" spans="1:134" s="26" customFormat="1" x14ac:dyDescent="0.2">
      <c r="A1193" s="43"/>
      <c r="B1193" s="28"/>
      <c r="C1193" s="41"/>
      <c r="D1193" s="40"/>
      <c r="E1193" s="41"/>
      <c r="F1193" s="40"/>
      <c r="G1193" s="151"/>
      <c r="H1193" s="151"/>
      <c r="I1193" s="151"/>
      <c r="J1193" s="151"/>
      <c r="K1193" s="151"/>
      <c r="L1193" s="152"/>
      <c r="M1193" s="151"/>
      <c r="N1193" s="151"/>
      <c r="O1193" s="152"/>
      <c r="P1193" s="153"/>
      <c r="Q1193" s="159"/>
      <c r="R1193" s="151"/>
      <c r="S1193" s="151"/>
      <c r="T1193" s="28"/>
      <c r="U1193" s="137"/>
      <c r="V1193" s="40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40"/>
      <c r="AH1193" s="40"/>
      <c r="AI1193" s="40"/>
      <c r="AJ1193" s="40"/>
      <c r="AK1193" s="40"/>
      <c r="AL1193" s="40"/>
      <c r="AM1193" s="40"/>
      <c r="AN1193" s="40"/>
      <c r="AO1193" s="40"/>
      <c r="AP1193" s="40"/>
      <c r="AQ1193" s="40"/>
      <c r="AR1193" s="40"/>
      <c r="AS1193" s="40"/>
      <c r="AT1193" s="40"/>
      <c r="AU1193" s="40"/>
      <c r="AV1193" s="40"/>
      <c r="AW1193" s="40"/>
      <c r="AX1193" s="40"/>
      <c r="AY1193" s="40"/>
      <c r="AZ1193" s="40"/>
      <c r="BA1193" s="28"/>
      <c r="BB1193" s="28"/>
      <c r="BC1193" s="40"/>
      <c r="BD1193" s="40"/>
      <c r="BE1193" s="40"/>
      <c r="BF1193" s="40"/>
      <c r="BG1193" s="40"/>
      <c r="BH1193" s="40"/>
      <c r="BI1193" s="41"/>
      <c r="BJ1193" s="41"/>
      <c r="BK1193" s="41"/>
      <c r="BL1193" s="41"/>
      <c r="BM1193" s="41"/>
      <c r="BN1193" s="41"/>
      <c r="BO1193" s="41"/>
      <c r="BP1193" s="41"/>
      <c r="BQ1193" s="41"/>
      <c r="BR1193" s="40"/>
      <c r="BS1193" s="40"/>
      <c r="BT1193" s="40"/>
      <c r="BU1193" s="41"/>
      <c r="BV1193" s="41"/>
      <c r="BW1193" s="41"/>
      <c r="BX1193" s="41"/>
      <c r="BY1193" s="41"/>
      <c r="BZ1193" s="41"/>
      <c r="CA1193" s="41"/>
      <c r="CB1193" s="41"/>
      <c r="CC1193" s="41"/>
      <c r="CD1193" s="41"/>
      <c r="CE1193" s="41"/>
      <c r="CF1193" s="41"/>
      <c r="CG1193" s="28"/>
      <c r="CH1193" s="28"/>
      <c r="CI1193" s="41"/>
      <c r="CJ1193" s="27"/>
      <c r="CK1193" s="27"/>
      <c r="CL1193" s="27"/>
      <c r="CM1193" s="27"/>
      <c r="CN1193" s="27"/>
      <c r="CO1193" s="27"/>
      <c r="CP1193" s="27"/>
      <c r="CQ1193" s="27"/>
      <c r="CR1193" s="27"/>
      <c r="CS1193" s="27"/>
      <c r="CT1193" s="27"/>
      <c r="CU1193" s="27"/>
      <c r="CV1193" s="27"/>
      <c r="CW1193" s="27"/>
      <c r="CX1193" s="27"/>
      <c r="CY1193" s="27"/>
      <c r="CZ1193" s="68"/>
      <c r="DA1193" s="42"/>
      <c r="DB1193" s="42"/>
      <c r="DC1193" s="42"/>
      <c r="DD1193" s="42"/>
      <c r="DE1193" s="89"/>
      <c r="DF1193" s="42"/>
      <c r="DG1193" s="25"/>
      <c r="DH1193" s="25"/>
      <c r="DI1193" s="35"/>
      <c r="DJ1193" s="25"/>
      <c r="DK1193" s="25"/>
      <c r="DL1193" s="25"/>
      <c r="DM1193" s="25"/>
      <c r="DN1193" s="25"/>
      <c r="DO1193" s="25"/>
      <c r="DP1193" s="25"/>
      <c r="DQ1193" s="25"/>
      <c r="DR1193" s="25"/>
      <c r="DS1193" s="25"/>
      <c r="DT1193" s="25"/>
      <c r="DU1193" s="25"/>
      <c r="DV1193" s="25"/>
      <c r="DW1193" s="35"/>
      <c r="DX1193" s="25"/>
      <c r="DY1193" s="25"/>
      <c r="EC1193" s="25"/>
      <c r="ED1193" s="35"/>
    </row>
    <row r="1194" spans="1:134" s="26" customFormat="1" x14ac:dyDescent="0.2">
      <c r="A1194" s="43"/>
      <c r="B1194" s="28"/>
      <c r="C1194" s="41"/>
      <c r="D1194" s="40"/>
      <c r="E1194" s="41"/>
      <c r="F1194" s="40"/>
      <c r="G1194" s="151"/>
      <c r="H1194" s="151"/>
      <c r="I1194" s="151"/>
      <c r="J1194" s="151"/>
      <c r="K1194" s="151"/>
      <c r="L1194" s="152"/>
      <c r="M1194" s="151"/>
      <c r="N1194" s="151"/>
      <c r="O1194" s="152"/>
      <c r="P1194" s="153"/>
      <c r="Q1194" s="159"/>
      <c r="R1194" s="151"/>
      <c r="S1194" s="151"/>
      <c r="T1194" s="28"/>
      <c r="U1194" s="137"/>
      <c r="V1194" s="40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40"/>
      <c r="AH1194" s="40"/>
      <c r="AI1194" s="40"/>
      <c r="AJ1194" s="40"/>
      <c r="AK1194" s="40"/>
      <c r="AL1194" s="40"/>
      <c r="AM1194" s="40"/>
      <c r="AN1194" s="40"/>
      <c r="AO1194" s="40"/>
      <c r="AP1194" s="40"/>
      <c r="AQ1194" s="40"/>
      <c r="AR1194" s="40"/>
      <c r="AS1194" s="40"/>
      <c r="AT1194" s="40"/>
      <c r="AU1194" s="40"/>
      <c r="AV1194" s="40"/>
      <c r="AW1194" s="40"/>
      <c r="AX1194" s="40"/>
      <c r="AY1194" s="40"/>
      <c r="AZ1194" s="40"/>
      <c r="BA1194" s="28"/>
      <c r="BB1194" s="28"/>
      <c r="BC1194" s="40"/>
      <c r="BD1194" s="40"/>
      <c r="BE1194" s="40"/>
      <c r="BF1194" s="40"/>
      <c r="BG1194" s="40"/>
      <c r="BH1194" s="40"/>
      <c r="BI1194" s="41"/>
      <c r="BJ1194" s="41"/>
      <c r="BK1194" s="41"/>
      <c r="BL1194" s="41"/>
      <c r="BM1194" s="41"/>
      <c r="BN1194" s="41"/>
      <c r="BO1194" s="41"/>
      <c r="BP1194" s="41"/>
      <c r="BQ1194" s="41"/>
      <c r="BR1194" s="40"/>
      <c r="BS1194" s="40"/>
      <c r="BT1194" s="40"/>
      <c r="BU1194" s="41"/>
      <c r="BV1194" s="41"/>
      <c r="BW1194" s="41"/>
      <c r="BX1194" s="41"/>
      <c r="BY1194" s="41"/>
      <c r="BZ1194" s="41"/>
      <c r="CA1194" s="41"/>
      <c r="CB1194" s="41"/>
      <c r="CC1194" s="41"/>
      <c r="CD1194" s="41"/>
      <c r="CE1194" s="41"/>
      <c r="CF1194" s="41"/>
      <c r="CG1194" s="28"/>
      <c r="CH1194" s="28"/>
      <c r="CI1194" s="41"/>
      <c r="CJ1194" s="27"/>
      <c r="CK1194" s="27"/>
      <c r="CL1194" s="27"/>
      <c r="CM1194" s="27"/>
      <c r="CN1194" s="27"/>
      <c r="CO1194" s="27"/>
      <c r="CP1194" s="27"/>
      <c r="CQ1194" s="27"/>
      <c r="CR1194" s="27"/>
      <c r="CS1194" s="27"/>
      <c r="CT1194" s="27"/>
      <c r="CU1194" s="27"/>
      <c r="CV1194" s="27"/>
      <c r="CW1194" s="27"/>
      <c r="CX1194" s="27"/>
      <c r="CY1194" s="27"/>
      <c r="CZ1194" s="68"/>
      <c r="DA1194" s="42"/>
      <c r="DB1194" s="42"/>
      <c r="DC1194" s="42"/>
      <c r="DD1194" s="42"/>
      <c r="DE1194" s="89"/>
      <c r="DF1194" s="42"/>
      <c r="DG1194" s="25"/>
      <c r="DH1194" s="25"/>
      <c r="DI1194" s="35"/>
      <c r="DJ1194" s="25"/>
      <c r="DK1194" s="25"/>
      <c r="DL1194" s="25"/>
      <c r="DM1194" s="25"/>
      <c r="DN1194" s="25"/>
      <c r="DO1194" s="25"/>
      <c r="DP1194" s="25"/>
      <c r="DQ1194" s="25"/>
      <c r="DR1194" s="25"/>
      <c r="DS1194" s="25"/>
      <c r="DT1194" s="25"/>
      <c r="DU1194" s="25"/>
      <c r="DV1194" s="25"/>
      <c r="DW1194" s="35"/>
      <c r="DX1194" s="25"/>
      <c r="DY1194" s="25"/>
      <c r="EC1194" s="25"/>
      <c r="ED1194" s="35"/>
    </row>
    <row r="1195" spans="1:134" s="26" customFormat="1" x14ac:dyDescent="0.2">
      <c r="A1195" s="43"/>
      <c r="B1195" s="28"/>
      <c r="C1195" s="41"/>
      <c r="D1195" s="40"/>
      <c r="E1195" s="41"/>
      <c r="F1195" s="40"/>
      <c r="G1195" s="151"/>
      <c r="H1195" s="151"/>
      <c r="I1195" s="151"/>
      <c r="J1195" s="151"/>
      <c r="K1195" s="151"/>
      <c r="L1195" s="152"/>
      <c r="M1195" s="151"/>
      <c r="N1195" s="151"/>
      <c r="O1195" s="152"/>
      <c r="P1195" s="153"/>
      <c r="Q1195" s="159"/>
      <c r="R1195" s="151"/>
      <c r="S1195" s="151"/>
      <c r="T1195" s="28"/>
      <c r="U1195" s="137"/>
      <c r="V1195" s="40"/>
      <c r="W1195" s="40"/>
      <c r="X1195" s="40"/>
      <c r="Y1195" s="40"/>
      <c r="Z1195" s="40"/>
      <c r="AA1195" s="40"/>
      <c r="AB1195" s="40"/>
      <c r="AC1195" s="40"/>
      <c r="AD1195" s="40"/>
      <c r="AE1195" s="40"/>
      <c r="AF1195" s="40"/>
      <c r="AG1195" s="40"/>
      <c r="AH1195" s="40"/>
      <c r="AI1195" s="40"/>
      <c r="AJ1195" s="40"/>
      <c r="AK1195" s="40"/>
      <c r="AL1195" s="40"/>
      <c r="AM1195" s="40"/>
      <c r="AN1195" s="40"/>
      <c r="AO1195" s="40"/>
      <c r="AP1195" s="40"/>
      <c r="AQ1195" s="40"/>
      <c r="AR1195" s="40"/>
      <c r="AS1195" s="40"/>
      <c r="AT1195" s="40"/>
      <c r="AU1195" s="40"/>
      <c r="AV1195" s="40"/>
      <c r="AW1195" s="40"/>
      <c r="AX1195" s="40"/>
      <c r="AY1195" s="40"/>
      <c r="AZ1195" s="40"/>
      <c r="BA1195" s="28"/>
      <c r="BB1195" s="28"/>
      <c r="BC1195" s="40"/>
      <c r="BD1195" s="40"/>
      <c r="BE1195" s="40"/>
      <c r="BF1195" s="40"/>
      <c r="BG1195" s="40"/>
      <c r="BH1195" s="40"/>
      <c r="BI1195" s="41"/>
      <c r="BJ1195" s="41"/>
      <c r="BK1195" s="41"/>
      <c r="BL1195" s="41"/>
      <c r="BM1195" s="41"/>
      <c r="BN1195" s="41"/>
      <c r="BO1195" s="41"/>
      <c r="BP1195" s="41"/>
      <c r="BQ1195" s="41"/>
      <c r="BR1195" s="40"/>
      <c r="BS1195" s="40"/>
      <c r="BT1195" s="40"/>
      <c r="BU1195" s="41"/>
      <c r="BV1195" s="41"/>
      <c r="BW1195" s="41"/>
      <c r="BX1195" s="41"/>
      <c r="BY1195" s="41"/>
      <c r="BZ1195" s="41"/>
      <c r="CA1195" s="41"/>
      <c r="CB1195" s="41"/>
      <c r="CC1195" s="41"/>
      <c r="CD1195" s="41"/>
      <c r="CE1195" s="41"/>
      <c r="CF1195" s="41"/>
      <c r="CG1195" s="28"/>
      <c r="CH1195" s="28"/>
      <c r="CI1195" s="41"/>
      <c r="CJ1195" s="27"/>
      <c r="CK1195" s="27"/>
      <c r="CL1195" s="27"/>
      <c r="CM1195" s="27"/>
      <c r="CN1195" s="27"/>
      <c r="CO1195" s="27"/>
      <c r="CP1195" s="27"/>
      <c r="CQ1195" s="27"/>
      <c r="CR1195" s="27"/>
      <c r="CS1195" s="27"/>
      <c r="CT1195" s="27"/>
      <c r="CU1195" s="27"/>
      <c r="CV1195" s="27"/>
      <c r="CW1195" s="27"/>
      <c r="CX1195" s="27"/>
      <c r="CY1195" s="27"/>
      <c r="CZ1195" s="68"/>
      <c r="DA1195" s="42"/>
      <c r="DB1195" s="42"/>
      <c r="DC1195" s="42"/>
      <c r="DD1195" s="42"/>
      <c r="DE1195" s="89"/>
      <c r="DF1195" s="42"/>
      <c r="DG1195" s="25"/>
      <c r="DH1195" s="25"/>
      <c r="DI1195" s="35"/>
      <c r="DJ1195" s="25"/>
      <c r="DK1195" s="25"/>
      <c r="DL1195" s="25"/>
      <c r="DM1195" s="25"/>
      <c r="DN1195" s="25"/>
      <c r="DO1195" s="25"/>
      <c r="DP1195" s="25"/>
      <c r="DQ1195" s="25"/>
      <c r="DR1195" s="25"/>
      <c r="DS1195" s="25"/>
      <c r="DT1195" s="25"/>
      <c r="DU1195" s="25"/>
      <c r="DV1195" s="25"/>
      <c r="DW1195" s="35"/>
      <c r="DX1195" s="25"/>
      <c r="DY1195" s="25"/>
      <c r="EC1195" s="25"/>
      <c r="ED1195" s="35"/>
    </row>
    <row r="1196" spans="1:134" s="26" customFormat="1" x14ac:dyDescent="0.2">
      <c r="A1196" s="43"/>
      <c r="B1196" s="28"/>
      <c r="C1196" s="41"/>
      <c r="D1196" s="40"/>
      <c r="E1196" s="41"/>
      <c r="F1196" s="40"/>
      <c r="G1196" s="151"/>
      <c r="H1196" s="151"/>
      <c r="I1196" s="151"/>
      <c r="J1196" s="151"/>
      <c r="K1196" s="151"/>
      <c r="L1196" s="152"/>
      <c r="M1196" s="151"/>
      <c r="N1196" s="151"/>
      <c r="O1196" s="152"/>
      <c r="P1196" s="153"/>
      <c r="Q1196" s="159"/>
      <c r="R1196" s="151"/>
      <c r="S1196" s="151"/>
      <c r="T1196" s="28"/>
      <c r="U1196" s="137"/>
      <c r="V1196" s="40"/>
      <c r="W1196" s="40"/>
      <c r="X1196" s="40"/>
      <c r="Y1196" s="40"/>
      <c r="Z1196" s="40"/>
      <c r="AA1196" s="40"/>
      <c r="AB1196" s="40"/>
      <c r="AC1196" s="40"/>
      <c r="AD1196" s="40"/>
      <c r="AE1196" s="40"/>
      <c r="AF1196" s="40"/>
      <c r="AG1196" s="40"/>
      <c r="AH1196" s="40"/>
      <c r="AI1196" s="40"/>
      <c r="AJ1196" s="40"/>
      <c r="AK1196" s="40"/>
      <c r="AL1196" s="40"/>
      <c r="AM1196" s="40"/>
      <c r="AN1196" s="40"/>
      <c r="AO1196" s="40"/>
      <c r="AP1196" s="40"/>
      <c r="AQ1196" s="40"/>
      <c r="AR1196" s="40"/>
      <c r="AS1196" s="40"/>
      <c r="AT1196" s="40"/>
      <c r="AU1196" s="40"/>
      <c r="AV1196" s="40"/>
      <c r="AW1196" s="40"/>
      <c r="AX1196" s="40"/>
      <c r="AY1196" s="40"/>
      <c r="AZ1196" s="40"/>
      <c r="BA1196" s="28"/>
      <c r="BB1196" s="28"/>
      <c r="BC1196" s="40"/>
      <c r="BD1196" s="40"/>
      <c r="BE1196" s="40"/>
      <c r="BF1196" s="40"/>
      <c r="BG1196" s="40"/>
      <c r="BH1196" s="40"/>
      <c r="BI1196" s="41"/>
      <c r="BJ1196" s="41"/>
      <c r="BK1196" s="41"/>
      <c r="BL1196" s="41"/>
      <c r="BM1196" s="41"/>
      <c r="BN1196" s="41"/>
      <c r="BO1196" s="41"/>
      <c r="BP1196" s="41"/>
      <c r="BQ1196" s="41"/>
      <c r="BR1196" s="40"/>
      <c r="BS1196" s="40"/>
      <c r="BT1196" s="40"/>
      <c r="BU1196" s="41"/>
      <c r="BV1196" s="41"/>
      <c r="BW1196" s="41"/>
      <c r="BX1196" s="41"/>
      <c r="BY1196" s="41"/>
      <c r="BZ1196" s="41"/>
      <c r="CA1196" s="41"/>
      <c r="CB1196" s="41"/>
      <c r="CC1196" s="41"/>
      <c r="CD1196" s="41"/>
      <c r="CE1196" s="41"/>
      <c r="CF1196" s="41"/>
      <c r="CG1196" s="28"/>
      <c r="CH1196" s="28"/>
      <c r="CI1196" s="41"/>
      <c r="CJ1196" s="27"/>
      <c r="CK1196" s="27"/>
      <c r="CL1196" s="27"/>
      <c r="CM1196" s="27"/>
      <c r="CN1196" s="27"/>
      <c r="CO1196" s="27"/>
      <c r="CP1196" s="27"/>
      <c r="CQ1196" s="27"/>
      <c r="CR1196" s="27"/>
      <c r="CS1196" s="27"/>
      <c r="CT1196" s="27"/>
      <c r="CU1196" s="27"/>
      <c r="CV1196" s="27"/>
      <c r="CW1196" s="27"/>
      <c r="CX1196" s="27"/>
      <c r="CY1196" s="27"/>
      <c r="CZ1196" s="68"/>
      <c r="DA1196" s="42"/>
      <c r="DB1196" s="42"/>
      <c r="DC1196" s="42"/>
      <c r="DD1196" s="42"/>
      <c r="DE1196" s="89"/>
      <c r="DF1196" s="42"/>
      <c r="DG1196" s="25"/>
      <c r="DH1196" s="25"/>
      <c r="DI1196" s="35"/>
      <c r="DJ1196" s="25"/>
      <c r="DK1196" s="25"/>
      <c r="DL1196" s="25"/>
      <c r="DM1196" s="25"/>
      <c r="DN1196" s="25"/>
      <c r="DO1196" s="25"/>
      <c r="DP1196" s="25"/>
      <c r="DQ1196" s="25"/>
      <c r="DR1196" s="25"/>
      <c r="DS1196" s="25"/>
      <c r="DT1196" s="25"/>
      <c r="DU1196" s="25"/>
      <c r="DV1196" s="25"/>
      <c r="DW1196" s="35"/>
      <c r="DX1196" s="25"/>
      <c r="DY1196" s="25"/>
      <c r="EC1196" s="25"/>
      <c r="ED1196" s="35"/>
    </row>
    <row r="1197" spans="1:134" s="26" customFormat="1" x14ac:dyDescent="0.2">
      <c r="A1197" s="43"/>
      <c r="B1197" s="28"/>
      <c r="C1197" s="41"/>
      <c r="D1197" s="40"/>
      <c r="E1197" s="41"/>
      <c r="F1197" s="40"/>
      <c r="G1197" s="151"/>
      <c r="H1197" s="151"/>
      <c r="I1197" s="151"/>
      <c r="J1197" s="151"/>
      <c r="K1197" s="151"/>
      <c r="L1197" s="152"/>
      <c r="M1197" s="151"/>
      <c r="N1197" s="151"/>
      <c r="O1197" s="152"/>
      <c r="P1197" s="153"/>
      <c r="Q1197" s="159"/>
      <c r="R1197" s="151"/>
      <c r="S1197" s="151"/>
      <c r="T1197" s="28"/>
      <c r="U1197" s="137"/>
      <c r="V1197" s="40"/>
      <c r="W1197" s="40"/>
      <c r="X1197" s="40"/>
      <c r="Y1197" s="40"/>
      <c r="Z1197" s="40"/>
      <c r="AA1197" s="40"/>
      <c r="AB1197" s="40"/>
      <c r="AC1197" s="40"/>
      <c r="AD1197" s="40"/>
      <c r="AE1197" s="40"/>
      <c r="AF1197" s="40"/>
      <c r="AG1197" s="40"/>
      <c r="AH1197" s="40"/>
      <c r="AI1197" s="40"/>
      <c r="AJ1197" s="40"/>
      <c r="AK1197" s="40"/>
      <c r="AL1197" s="40"/>
      <c r="AM1197" s="40"/>
      <c r="AN1197" s="40"/>
      <c r="AO1197" s="40"/>
      <c r="AP1197" s="40"/>
      <c r="AQ1197" s="40"/>
      <c r="AR1197" s="40"/>
      <c r="AS1197" s="40"/>
      <c r="AT1197" s="40"/>
      <c r="AU1197" s="40"/>
      <c r="AV1197" s="40"/>
      <c r="AW1197" s="40"/>
      <c r="AX1197" s="40"/>
      <c r="AY1197" s="40"/>
      <c r="AZ1197" s="40"/>
      <c r="BA1197" s="28"/>
      <c r="BB1197" s="28"/>
      <c r="BC1197" s="40"/>
      <c r="BD1197" s="40"/>
      <c r="BE1197" s="40"/>
      <c r="BF1197" s="40"/>
      <c r="BG1197" s="40"/>
      <c r="BH1197" s="40"/>
      <c r="BI1197" s="41"/>
      <c r="BJ1197" s="41"/>
      <c r="BK1197" s="41"/>
      <c r="BL1197" s="41"/>
      <c r="BM1197" s="41"/>
      <c r="BN1197" s="41"/>
      <c r="BO1197" s="41"/>
      <c r="BP1197" s="41"/>
      <c r="BQ1197" s="41"/>
      <c r="BR1197" s="40"/>
      <c r="BS1197" s="40"/>
      <c r="BT1197" s="40"/>
      <c r="BU1197" s="41"/>
      <c r="BV1197" s="41"/>
      <c r="BW1197" s="41"/>
      <c r="BX1197" s="41"/>
      <c r="BY1197" s="41"/>
      <c r="BZ1197" s="41"/>
      <c r="CA1197" s="41"/>
      <c r="CB1197" s="41"/>
      <c r="CC1197" s="41"/>
      <c r="CD1197" s="41"/>
      <c r="CE1197" s="41"/>
      <c r="CF1197" s="41"/>
      <c r="CG1197" s="28"/>
      <c r="CH1197" s="28"/>
      <c r="CI1197" s="41"/>
      <c r="CJ1197" s="27"/>
      <c r="CK1197" s="27"/>
      <c r="CL1197" s="27"/>
      <c r="CM1197" s="27"/>
      <c r="CN1197" s="27"/>
      <c r="CO1197" s="27"/>
      <c r="CP1197" s="27"/>
      <c r="CQ1197" s="27"/>
      <c r="CR1197" s="27"/>
      <c r="CS1197" s="27"/>
      <c r="CT1197" s="27"/>
      <c r="CU1197" s="27"/>
      <c r="CV1197" s="27"/>
      <c r="CW1197" s="27"/>
      <c r="CX1197" s="27"/>
      <c r="CY1197" s="27"/>
      <c r="CZ1197" s="68"/>
      <c r="DA1197" s="42"/>
      <c r="DB1197" s="42"/>
      <c r="DC1197" s="42"/>
      <c r="DD1197" s="42"/>
      <c r="DE1197" s="89"/>
      <c r="DF1197" s="42"/>
      <c r="DG1197" s="25"/>
      <c r="DH1197" s="25"/>
      <c r="DI1197" s="35"/>
      <c r="DJ1197" s="25"/>
      <c r="DK1197" s="25"/>
      <c r="DL1197" s="25"/>
      <c r="DM1197" s="25"/>
      <c r="DN1197" s="25"/>
      <c r="DO1197" s="25"/>
      <c r="DP1197" s="25"/>
      <c r="DQ1197" s="25"/>
      <c r="DR1197" s="25"/>
      <c r="DS1197" s="25"/>
      <c r="DT1197" s="25"/>
      <c r="DU1197" s="25"/>
      <c r="DV1197" s="25"/>
      <c r="DW1197" s="35"/>
      <c r="DX1197" s="25"/>
      <c r="DY1197" s="25"/>
      <c r="EC1197" s="25"/>
      <c r="ED1197" s="35"/>
    </row>
    <row r="1198" spans="1:134" s="26" customFormat="1" x14ac:dyDescent="0.2">
      <c r="A1198" s="43"/>
      <c r="B1198" s="28"/>
      <c r="C1198" s="41"/>
      <c r="D1198" s="40"/>
      <c r="E1198" s="41"/>
      <c r="F1198" s="40"/>
      <c r="G1198" s="151"/>
      <c r="H1198" s="151"/>
      <c r="I1198" s="151"/>
      <c r="J1198" s="151"/>
      <c r="K1198" s="151"/>
      <c r="L1198" s="152"/>
      <c r="M1198" s="151"/>
      <c r="N1198" s="151"/>
      <c r="O1198" s="152"/>
      <c r="P1198" s="153"/>
      <c r="Q1198" s="159"/>
      <c r="R1198" s="151"/>
      <c r="S1198" s="151"/>
      <c r="T1198" s="28"/>
      <c r="U1198" s="137"/>
      <c r="V1198" s="40"/>
      <c r="W1198" s="40"/>
      <c r="X1198" s="40"/>
      <c r="Y1198" s="40"/>
      <c r="Z1198" s="40"/>
      <c r="AA1198" s="40"/>
      <c r="AB1198" s="40"/>
      <c r="AC1198" s="40"/>
      <c r="AD1198" s="40"/>
      <c r="AE1198" s="40"/>
      <c r="AF1198" s="40"/>
      <c r="AG1198" s="40"/>
      <c r="AH1198" s="40"/>
      <c r="AI1198" s="40"/>
      <c r="AJ1198" s="40"/>
      <c r="AK1198" s="40"/>
      <c r="AL1198" s="40"/>
      <c r="AM1198" s="40"/>
      <c r="AN1198" s="40"/>
      <c r="AO1198" s="40"/>
      <c r="AP1198" s="40"/>
      <c r="AQ1198" s="40"/>
      <c r="AR1198" s="40"/>
      <c r="AS1198" s="40"/>
      <c r="AT1198" s="40"/>
      <c r="AU1198" s="40"/>
      <c r="AV1198" s="40"/>
      <c r="AW1198" s="40"/>
      <c r="AX1198" s="40"/>
      <c r="AY1198" s="40"/>
      <c r="AZ1198" s="40"/>
      <c r="BA1198" s="28"/>
      <c r="BB1198" s="28"/>
      <c r="BC1198" s="40"/>
      <c r="BD1198" s="40"/>
      <c r="BE1198" s="40"/>
      <c r="BF1198" s="40"/>
      <c r="BG1198" s="40"/>
      <c r="BH1198" s="40"/>
      <c r="BI1198" s="40"/>
      <c r="BJ1198" s="40"/>
      <c r="BK1198" s="40"/>
      <c r="BL1198" s="40"/>
      <c r="BM1198" s="40"/>
      <c r="BN1198" s="40"/>
      <c r="BO1198" s="40"/>
      <c r="BP1198" s="40"/>
      <c r="BQ1198" s="40"/>
      <c r="BR1198" s="40"/>
      <c r="BS1198" s="40"/>
      <c r="BT1198" s="40"/>
      <c r="BU1198" s="40"/>
      <c r="BV1198" s="40"/>
      <c r="BW1198" s="40"/>
      <c r="BX1198" s="40"/>
      <c r="BY1198" s="40"/>
      <c r="BZ1198" s="40"/>
      <c r="CA1198" s="40"/>
      <c r="CB1198" s="40"/>
      <c r="CC1198" s="40"/>
      <c r="CD1198" s="40"/>
      <c r="CE1198" s="40"/>
      <c r="CF1198" s="40"/>
      <c r="CG1198" s="28"/>
      <c r="CH1198" s="28"/>
      <c r="CI1198" s="41"/>
      <c r="CJ1198" s="27"/>
      <c r="CK1198" s="27"/>
      <c r="CL1198" s="27"/>
      <c r="CM1198" s="27"/>
      <c r="CN1198" s="27"/>
      <c r="CO1198" s="27"/>
      <c r="CP1198" s="27"/>
      <c r="CQ1198" s="27"/>
      <c r="CR1198" s="27"/>
      <c r="CS1198" s="27"/>
      <c r="CT1198" s="27"/>
      <c r="CU1198" s="27"/>
      <c r="CV1198" s="27"/>
      <c r="CW1198" s="27"/>
      <c r="CX1198" s="27"/>
      <c r="CY1198" s="27"/>
      <c r="CZ1198" s="68"/>
      <c r="DA1198" s="42"/>
      <c r="DB1198" s="42"/>
      <c r="DC1198" s="42"/>
      <c r="DD1198" s="42"/>
      <c r="DE1198" s="89"/>
      <c r="DF1198" s="42"/>
      <c r="DG1198" s="25"/>
      <c r="DH1198" s="25"/>
      <c r="DI1198" s="35"/>
      <c r="DJ1198" s="25"/>
      <c r="DK1198" s="25"/>
      <c r="DL1198" s="25"/>
      <c r="DM1198" s="25"/>
      <c r="DN1198" s="25"/>
      <c r="DO1198" s="25"/>
      <c r="DP1198" s="25"/>
      <c r="DQ1198" s="25"/>
      <c r="DR1198" s="25"/>
      <c r="DS1198" s="25"/>
      <c r="DT1198" s="25"/>
      <c r="DU1198" s="25"/>
      <c r="DV1198" s="25"/>
      <c r="DW1198" s="35"/>
      <c r="DX1198" s="25"/>
      <c r="DY1198" s="25"/>
      <c r="EC1198" s="25"/>
      <c r="ED1198" s="35"/>
    </row>
    <row r="1199" spans="1:134" s="26" customFormat="1" x14ac:dyDescent="0.2">
      <c r="A1199" s="43"/>
      <c r="B1199" s="28"/>
      <c r="C1199" s="41"/>
      <c r="D1199" s="40"/>
      <c r="E1199" s="41"/>
      <c r="F1199" s="40"/>
      <c r="G1199" s="151"/>
      <c r="H1199" s="151"/>
      <c r="I1199" s="151"/>
      <c r="J1199" s="151"/>
      <c r="K1199" s="151"/>
      <c r="L1199" s="152"/>
      <c r="M1199" s="151"/>
      <c r="N1199" s="151"/>
      <c r="O1199" s="152"/>
      <c r="P1199" s="153"/>
      <c r="Q1199" s="159"/>
      <c r="R1199" s="151"/>
      <c r="S1199" s="151"/>
      <c r="T1199" s="28"/>
      <c r="U1199" s="137"/>
      <c r="V1199" s="40"/>
      <c r="W1199" s="40"/>
      <c r="X1199" s="40"/>
      <c r="Y1199" s="40"/>
      <c r="Z1199" s="40"/>
      <c r="AA1199" s="40"/>
      <c r="AB1199" s="40"/>
      <c r="AC1199" s="40"/>
      <c r="AD1199" s="40"/>
      <c r="AE1199" s="40"/>
      <c r="AF1199" s="40"/>
      <c r="AG1199" s="40"/>
      <c r="AH1199" s="40"/>
      <c r="AI1199" s="40"/>
      <c r="AJ1199" s="40"/>
      <c r="AK1199" s="40"/>
      <c r="AL1199" s="40"/>
      <c r="AM1199" s="40"/>
      <c r="AN1199" s="40"/>
      <c r="AO1199" s="40"/>
      <c r="AP1199" s="40"/>
      <c r="AQ1199" s="40"/>
      <c r="AR1199" s="40"/>
      <c r="AS1199" s="40"/>
      <c r="AT1199" s="40"/>
      <c r="AU1199" s="40"/>
      <c r="AV1199" s="40"/>
      <c r="AW1199" s="40"/>
      <c r="AX1199" s="40"/>
      <c r="AY1199" s="40"/>
      <c r="AZ1199" s="40"/>
      <c r="BA1199" s="28"/>
      <c r="BB1199" s="28"/>
      <c r="BC1199" s="40"/>
      <c r="BD1199" s="40"/>
      <c r="BE1199" s="40"/>
      <c r="BF1199" s="40"/>
      <c r="BG1199" s="40"/>
      <c r="BH1199" s="40"/>
      <c r="BI1199" s="40"/>
      <c r="BJ1199" s="40"/>
      <c r="BK1199" s="40"/>
      <c r="BL1199" s="40"/>
      <c r="BM1199" s="40"/>
      <c r="BN1199" s="40"/>
      <c r="BO1199" s="40"/>
      <c r="BP1199" s="40"/>
      <c r="BQ1199" s="40"/>
      <c r="BR1199" s="40"/>
      <c r="BS1199" s="40"/>
      <c r="BT1199" s="40"/>
      <c r="BU1199" s="40"/>
      <c r="BV1199" s="40"/>
      <c r="BW1199" s="40"/>
      <c r="BX1199" s="40"/>
      <c r="BY1199" s="40"/>
      <c r="BZ1199" s="40"/>
      <c r="CA1199" s="40"/>
      <c r="CB1199" s="40"/>
      <c r="CC1199" s="40"/>
      <c r="CD1199" s="40"/>
      <c r="CE1199" s="40"/>
      <c r="CF1199" s="40"/>
      <c r="CG1199" s="28"/>
      <c r="CH1199" s="28"/>
      <c r="CI1199" s="41"/>
      <c r="CJ1199" s="27"/>
      <c r="CK1199" s="27"/>
      <c r="CL1199" s="27"/>
      <c r="CM1199" s="27"/>
      <c r="CN1199" s="27"/>
      <c r="CO1199" s="27"/>
      <c r="CP1199" s="27"/>
      <c r="CQ1199" s="27"/>
      <c r="CR1199" s="27"/>
      <c r="CS1199" s="27"/>
      <c r="CT1199" s="27"/>
      <c r="CU1199" s="27"/>
      <c r="CV1199" s="27"/>
      <c r="CW1199" s="27"/>
      <c r="CX1199" s="27"/>
      <c r="CY1199" s="27"/>
      <c r="CZ1199" s="68"/>
      <c r="DA1199" s="42"/>
      <c r="DB1199" s="42"/>
      <c r="DC1199" s="42"/>
      <c r="DD1199" s="42"/>
      <c r="DE1199" s="89"/>
      <c r="DF1199" s="42"/>
      <c r="DG1199" s="25"/>
      <c r="DH1199" s="25"/>
      <c r="DI1199" s="35"/>
      <c r="DJ1199" s="25"/>
      <c r="DK1199" s="25"/>
      <c r="DL1199" s="25"/>
      <c r="DM1199" s="25"/>
      <c r="DN1199" s="25"/>
      <c r="DO1199" s="25"/>
      <c r="DP1199" s="25"/>
      <c r="DQ1199" s="25"/>
      <c r="DR1199" s="25"/>
      <c r="DS1199" s="25"/>
      <c r="DT1199" s="25"/>
      <c r="DU1199" s="25"/>
      <c r="DV1199" s="25"/>
      <c r="DW1199" s="35"/>
      <c r="DX1199" s="25"/>
      <c r="DY1199" s="25"/>
      <c r="EC1199" s="25"/>
      <c r="ED1199" s="35"/>
    </row>
    <row r="1200" spans="1:134" s="26" customFormat="1" x14ac:dyDescent="0.2">
      <c r="A1200" s="43"/>
      <c r="B1200" s="28"/>
      <c r="C1200" s="41"/>
      <c r="D1200" s="40"/>
      <c r="E1200" s="41"/>
      <c r="F1200" s="40"/>
      <c r="G1200" s="151"/>
      <c r="H1200" s="151"/>
      <c r="I1200" s="151"/>
      <c r="J1200" s="151"/>
      <c r="K1200" s="151"/>
      <c r="L1200" s="152"/>
      <c r="M1200" s="151"/>
      <c r="N1200" s="151"/>
      <c r="O1200" s="152"/>
      <c r="P1200" s="153"/>
      <c r="Q1200" s="159"/>
      <c r="R1200" s="151"/>
      <c r="S1200" s="151"/>
      <c r="T1200" s="28"/>
      <c r="U1200" s="137"/>
      <c r="V1200" s="40"/>
      <c r="W1200" s="40"/>
      <c r="X1200" s="40"/>
      <c r="Y1200" s="40"/>
      <c r="Z1200" s="40"/>
      <c r="AA1200" s="40"/>
      <c r="AB1200" s="40"/>
      <c r="AC1200" s="40"/>
      <c r="AD1200" s="40"/>
      <c r="AE1200" s="40"/>
      <c r="AF1200" s="40"/>
      <c r="AG1200" s="40"/>
      <c r="AH1200" s="40"/>
      <c r="AI1200" s="40"/>
      <c r="AJ1200" s="40"/>
      <c r="AK1200" s="40"/>
      <c r="AL1200" s="40"/>
      <c r="AM1200" s="40"/>
      <c r="AN1200" s="40"/>
      <c r="AO1200" s="40"/>
      <c r="AP1200" s="40"/>
      <c r="AQ1200" s="40"/>
      <c r="AR1200" s="40"/>
      <c r="AS1200" s="40"/>
      <c r="AT1200" s="40"/>
      <c r="AU1200" s="40"/>
      <c r="AV1200" s="40"/>
      <c r="AW1200" s="40"/>
      <c r="AX1200" s="40"/>
      <c r="AY1200" s="40"/>
      <c r="AZ1200" s="40"/>
      <c r="BA1200" s="28"/>
      <c r="BB1200" s="28"/>
      <c r="BC1200" s="40"/>
      <c r="BD1200" s="40"/>
      <c r="BE1200" s="40"/>
      <c r="BF1200" s="40"/>
      <c r="BG1200" s="40"/>
      <c r="BH1200" s="40"/>
      <c r="BI1200" s="40"/>
      <c r="BJ1200" s="40"/>
      <c r="BK1200" s="40"/>
      <c r="BL1200" s="40"/>
      <c r="BM1200" s="40"/>
      <c r="BN1200" s="40"/>
      <c r="BO1200" s="40"/>
      <c r="BP1200" s="40"/>
      <c r="BQ1200" s="40"/>
      <c r="BR1200" s="40"/>
      <c r="BS1200" s="40"/>
      <c r="BT1200" s="40"/>
      <c r="BU1200" s="40"/>
      <c r="BV1200" s="40"/>
      <c r="BW1200" s="40"/>
      <c r="BX1200" s="40"/>
      <c r="BY1200" s="40"/>
      <c r="BZ1200" s="40"/>
      <c r="CA1200" s="40"/>
      <c r="CB1200" s="40"/>
      <c r="CC1200" s="40"/>
      <c r="CD1200" s="40"/>
      <c r="CE1200" s="40"/>
      <c r="CF1200" s="40"/>
      <c r="CG1200" s="28"/>
      <c r="CH1200" s="28"/>
      <c r="CI1200" s="41"/>
      <c r="CJ1200" s="27"/>
      <c r="CK1200" s="27"/>
      <c r="CL1200" s="27"/>
      <c r="CM1200" s="27"/>
      <c r="CN1200" s="27"/>
      <c r="CO1200" s="27"/>
      <c r="CP1200" s="27"/>
      <c r="CQ1200" s="27"/>
      <c r="CR1200" s="27"/>
      <c r="CS1200" s="27"/>
      <c r="CT1200" s="27"/>
      <c r="CU1200" s="27"/>
      <c r="CV1200" s="27"/>
      <c r="CW1200" s="27"/>
      <c r="CX1200" s="27"/>
      <c r="CY1200" s="27"/>
      <c r="CZ1200" s="68"/>
      <c r="DA1200" s="42"/>
      <c r="DB1200" s="42"/>
      <c r="DC1200" s="42"/>
      <c r="DD1200" s="42"/>
      <c r="DE1200" s="89"/>
      <c r="DF1200" s="42"/>
      <c r="DG1200" s="25"/>
      <c r="DH1200" s="25"/>
      <c r="DI1200" s="35"/>
      <c r="DJ1200" s="25"/>
      <c r="DK1200" s="25"/>
      <c r="DL1200" s="25"/>
      <c r="DM1200" s="25"/>
      <c r="DN1200" s="25"/>
      <c r="DO1200" s="25"/>
      <c r="DP1200" s="25"/>
      <c r="DQ1200" s="25"/>
      <c r="DR1200" s="25"/>
      <c r="DS1200" s="25"/>
      <c r="DT1200" s="25"/>
      <c r="DU1200" s="25"/>
      <c r="DV1200" s="25"/>
      <c r="DW1200" s="35"/>
      <c r="DX1200" s="25"/>
      <c r="DY1200" s="25"/>
      <c r="EC1200" s="25"/>
      <c r="ED1200" s="35"/>
    </row>
    <row r="1201" spans="1:134" s="26" customFormat="1" x14ac:dyDescent="0.2">
      <c r="A1201" s="43"/>
      <c r="B1201" s="28"/>
      <c r="C1201" s="41"/>
      <c r="D1201" s="40"/>
      <c r="E1201" s="41"/>
      <c r="F1201" s="40"/>
      <c r="G1201" s="151"/>
      <c r="H1201" s="151"/>
      <c r="I1201" s="151"/>
      <c r="J1201" s="151"/>
      <c r="K1201" s="151"/>
      <c r="L1201" s="152"/>
      <c r="M1201" s="151"/>
      <c r="N1201" s="151"/>
      <c r="O1201" s="152"/>
      <c r="P1201" s="153"/>
      <c r="Q1201" s="159"/>
      <c r="R1201" s="151"/>
      <c r="S1201" s="151"/>
      <c r="T1201" s="28"/>
      <c r="U1201" s="137"/>
      <c r="V1201" s="40"/>
      <c r="W1201" s="40"/>
      <c r="X1201" s="40"/>
      <c r="Y1201" s="40"/>
      <c r="Z1201" s="40"/>
      <c r="AA1201" s="40"/>
      <c r="AB1201" s="40"/>
      <c r="AC1201" s="40"/>
      <c r="AD1201" s="40"/>
      <c r="AE1201" s="40"/>
      <c r="AF1201" s="40"/>
      <c r="AG1201" s="40"/>
      <c r="AH1201" s="40"/>
      <c r="AI1201" s="40"/>
      <c r="AJ1201" s="40"/>
      <c r="AK1201" s="40"/>
      <c r="AL1201" s="40"/>
      <c r="AM1201" s="40"/>
      <c r="AN1201" s="40"/>
      <c r="AO1201" s="40"/>
      <c r="AP1201" s="40"/>
      <c r="AQ1201" s="40"/>
      <c r="AR1201" s="40"/>
      <c r="AS1201" s="40"/>
      <c r="AT1201" s="40"/>
      <c r="AU1201" s="40"/>
      <c r="AV1201" s="40"/>
      <c r="AW1201" s="40"/>
      <c r="AX1201" s="40"/>
      <c r="AY1201" s="40"/>
      <c r="AZ1201" s="40"/>
      <c r="BA1201" s="28"/>
      <c r="BB1201" s="28"/>
      <c r="BC1201" s="40"/>
      <c r="BD1201" s="40"/>
      <c r="BE1201" s="40"/>
      <c r="BF1201" s="40"/>
      <c r="BG1201" s="40"/>
      <c r="BH1201" s="40"/>
      <c r="BI1201" s="40"/>
      <c r="BJ1201" s="40"/>
      <c r="BK1201" s="40"/>
      <c r="BL1201" s="40"/>
      <c r="BM1201" s="40"/>
      <c r="BN1201" s="40"/>
      <c r="BO1201" s="40"/>
      <c r="BP1201" s="40"/>
      <c r="BQ1201" s="40"/>
      <c r="BR1201" s="40"/>
      <c r="BS1201" s="40"/>
      <c r="BT1201" s="40"/>
      <c r="BU1201" s="40"/>
      <c r="BV1201" s="40"/>
      <c r="BW1201" s="40"/>
      <c r="BX1201" s="40"/>
      <c r="BY1201" s="40"/>
      <c r="BZ1201" s="40"/>
      <c r="CA1201" s="40"/>
      <c r="CB1201" s="40"/>
      <c r="CC1201" s="40"/>
      <c r="CD1201" s="40"/>
      <c r="CE1201" s="40"/>
      <c r="CF1201" s="40"/>
      <c r="CG1201" s="28"/>
      <c r="CH1201" s="28"/>
      <c r="CI1201" s="41"/>
      <c r="CJ1201" s="27"/>
      <c r="CK1201" s="27"/>
      <c r="CL1201" s="27"/>
      <c r="CM1201" s="27"/>
      <c r="CN1201" s="27"/>
      <c r="CO1201" s="27"/>
      <c r="CP1201" s="27"/>
      <c r="CQ1201" s="27"/>
      <c r="CR1201" s="27"/>
      <c r="CS1201" s="27"/>
      <c r="CT1201" s="27"/>
      <c r="CU1201" s="27"/>
      <c r="CV1201" s="27"/>
      <c r="CW1201" s="27"/>
      <c r="CX1201" s="27"/>
      <c r="CY1201" s="27"/>
      <c r="CZ1201" s="68"/>
      <c r="DA1201" s="42"/>
      <c r="DB1201" s="42"/>
      <c r="DC1201" s="42"/>
      <c r="DD1201" s="42"/>
      <c r="DE1201" s="89"/>
      <c r="DF1201" s="42"/>
      <c r="DG1201" s="25"/>
      <c r="DH1201" s="25"/>
      <c r="DI1201" s="35"/>
      <c r="DJ1201" s="25"/>
      <c r="DK1201" s="25"/>
      <c r="DL1201" s="25"/>
      <c r="DM1201" s="25"/>
      <c r="DN1201" s="25"/>
      <c r="DO1201" s="25"/>
      <c r="DP1201" s="25"/>
      <c r="DQ1201" s="25"/>
      <c r="DR1201" s="25"/>
      <c r="DS1201" s="25"/>
      <c r="DT1201" s="25"/>
      <c r="DU1201" s="25"/>
      <c r="DV1201" s="25"/>
      <c r="DW1201" s="35"/>
      <c r="DX1201" s="25"/>
      <c r="DY1201" s="25"/>
      <c r="EC1201" s="25"/>
      <c r="ED1201" s="35"/>
    </row>
    <row r="1202" spans="1:134" s="26" customFormat="1" x14ac:dyDescent="0.2">
      <c r="A1202" s="43"/>
      <c r="B1202" s="28"/>
      <c r="C1202" s="41"/>
      <c r="D1202" s="40"/>
      <c r="E1202" s="41"/>
      <c r="F1202" s="40"/>
      <c r="G1202" s="151"/>
      <c r="H1202" s="151"/>
      <c r="I1202" s="151"/>
      <c r="J1202" s="151"/>
      <c r="K1202" s="151"/>
      <c r="L1202" s="152"/>
      <c r="M1202" s="151"/>
      <c r="N1202" s="151"/>
      <c r="O1202" s="152"/>
      <c r="P1202" s="153"/>
      <c r="Q1202" s="159"/>
      <c r="R1202" s="151"/>
      <c r="S1202" s="151"/>
      <c r="T1202" s="28"/>
      <c r="U1202" s="137"/>
      <c r="V1202" s="40"/>
      <c r="W1202" s="40"/>
      <c r="X1202" s="40"/>
      <c r="Y1202" s="40"/>
      <c r="Z1202" s="40"/>
      <c r="AA1202" s="40"/>
      <c r="AB1202" s="40"/>
      <c r="AC1202" s="40"/>
      <c r="AD1202" s="40"/>
      <c r="AE1202" s="40"/>
      <c r="AF1202" s="40"/>
      <c r="AG1202" s="40"/>
      <c r="AH1202" s="40"/>
      <c r="AI1202" s="40"/>
      <c r="AJ1202" s="40"/>
      <c r="AK1202" s="40"/>
      <c r="AL1202" s="40"/>
      <c r="AM1202" s="40"/>
      <c r="AN1202" s="40"/>
      <c r="AO1202" s="40"/>
      <c r="AP1202" s="40"/>
      <c r="AQ1202" s="40"/>
      <c r="AR1202" s="40"/>
      <c r="AS1202" s="40"/>
      <c r="AT1202" s="40"/>
      <c r="AU1202" s="40"/>
      <c r="AV1202" s="40"/>
      <c r="AW1202" s="40"/>
      <c r="AX1202" s="40"/>
      <c r="AY1202" s="40"/>
      <c r="AZ1202" s="40"/>
      <c r="BA1202" s="28"/>
      <c r="BB1202" s="28"/>
      <c r="BC1202" s="40"/>
      <c r="BD1202" s="40"/>
      <c r="BE1202" s="40"/>
      <c r="BF1202" s="40"/>
      <c r="BG1202" s="40"/>
      <c r="BH1202" s="40"/>
      <c r="BI1202" s="40"/>
      <c r="BJ1202" s="40"/>
      <c r="BK1202" s="40"/>
      <c r="BL1202" s="40"/>
      <c r="BM1202" s="40"/>
      <c r="BN1202" s="40"/>
      <c r="BO1202" s="40"/>
      <c r="BP1202" s="40"/>
      <c r="BQ1202" s="40"/>
      <c r="BR1202" s="40"/>
      <c r="BS1202" s="40"/>
      <c r="BT1202" s="40"/>
      <c r="BU1202" s="40"/>
      <c r="BV1202" s="40"/>
      <c r="BW1202" s="40"/>
      <c r="BX1202" s="40"/>
      <c r="BY1202" s="40"/>
      <c r="BZ1202" s="40"/>
      <c r="CA1202" s="40"/>
      <c r="CB1202" s="40"/>
      <c r="CC1202" s="40"/>
      <c r="CD1202" s="40"/>
      <c r="CE1202" s="40"/>
      <c r="CF1202" s="40"/>
      <c r="CG1202" s="28"/>
      <c r="CH1202" s="28"/>
      <c r="CI1202" s="41"/>
      <c r="CJ1202" s="27"/>
      <c r="CK1202" s="27"/>
      <c r="CL1202" s="27"/>
      <c r="CM1202" s="27"/>
      <c r="CN1202" s="27"/>
      <c r="CO1202" s="27"/>
      <c r="CP1202" s="27"/>
      <c r="CQ1202" s="27"/>
      <c r="CR1202" s="27"/>
      <c r="CS1202" s="27"/>
      <c r="CT1202" s="27"/>
      <c r="CU1202" s="27"/>
      <c r="CV1202" s="27"/>
      <c r="CW1202" s="27"/>
      <c r="CX1202" s="27"/>
      <c r="CY1202" s="27"/>
      <c r="CZ1202" s="68"/>
      <c r="DA1202" s="42"/>
      <c r="DB1202" s="42"/>
      <c r="DC1202" s="42"/>
      <c r="DD1202" s="42"/>
      <c r="DE1202" s="89"/>
      <c r="DF1202" s="42"/>
      <c r="DG1202" s="25"/>
      <c r="DH1202" s="25"/>
      <c r="DI1202" s="35"/>
      <c r="DJ1202" s="25"/>
      <c r="DK1202" s="25"/>
      <c r="DL1202" s="25"/>
      <c r="DM1202" s="25"/>
      <c r="DN1202" s="25"/>
      <c r="DO1202" s="25"/>
      <c r="DP1202" s="25"/>
      <c r="DQ1202" s="25"/>
      <c r="DR1202" s="25"/>
      <c r="DS1202" s="25"/>
      <c r="DT1202" s="25"/>
      <c r="DU1202" s="25"/>
      <c r="DV1202" s="25"/>
      <c r="DW1202" s="35"/>
      <c r="DX1202" s="25"/>
      <c r="DY1202" s="25"/>
      <c r="EC1202" s="25"/>
      <c r="ED1202" s="35"/>
    </row>
    <row r="1203" spans="1:134" s="26" customFormat="1" x14ac:dyDescent="0.2">
      <c r="A1203" s="43"/>
      <c r="B1203" s="28"/>
      <c r="C1203" s="41"/>
      <c r="D1203" s="40"/>
      <c r="E1203" s="41"/>
      <c r="F1203" s="40"/>
      <c r="G1203" s="151"/>
      <c r="H1203" s="151"/>
      <c r="I1203" s="151"/>
      <c r="J1203" s="151"/>
      <c r="K1203" s="151"/>
      <c r="L1203" s="152"/>
      <c r="M1203" s="151"/>
      <c r="N1203" s="151"/>
      <c r="O1203" s="152"/>
      <c r="P1203" s="153"/>
      <c r="Q1203" s="159"/>
      <c r="R1203" s="151"/>
      <c r="S1203" s="151"/>
      <c r="T1203" s="28"/>
      <c r="U1203" s="137"/>
      <c r="V1203" s="40"/>
      <c r="W1203" s="40"/>
      <c r="X1203" s="40"/>
      <c r="Y1203" s="40"/>
      <c r="Z1203" s="40"/>
      <c r="AA1203" s="40"/>
      <c r="AB1203" s="40"/>
      <c r="AC1203" s="40"/>
      <c r="AD1203" s="40"/>
      <c r="AE1203" s="40"/>
      <c r="AF1203" s="40"/>
      <c r="AG1203" s="40"/>
      <c r="AH1203" s="40"/>
      <c r="AI1203" s="40"/>
      <c r="AJ1203" s="40"/>
      <c r="AK1203" s="40"/>
      <c r="AL1203" s="40"/>
      <c r="AM1203" s="40"/>
      <c r="AN1203" s="40"/>
      <c r="AO1203" s="40"/>
      <c r="AP1203" s="40"/>
      <c r="AQ1203" s="40"/>
      <c r="AR1203" s="40"/>
      <c r="AS1203" s="40"/>
      <c r="AT1203" s="40"/>
      <c r="AU1203" s="40"/>
      <c r="AV1203" s="40"/>
      <c r="AW1203" s="40"/>
      <c r="AX1203" s="40"/>
      <c r="AY1203" s="40"/>
      <c r="AZ1203" s="40"/>
      <c r="BA1203" s="28"/>
      <c r="BB1203" s="28"/>
      <c r="BC1203" s="40"/>
      <c r="BD1203" s="40"/>
      <c r="BE1203" s="40"/>
      <c r="BF1203" s="40"/>
      <c r="BG1203" s="40"/>
      <c r="BH1203" s="40"/>
      <c r="BI1203" s="40"/>
      <c r="BJ1203" s="40"/>
      <c r="BK1203" s="40"/>
      <c r="BL1203" s="40"/>
      <c r="BM1203" s="40"/>
      <c r="BN1203" s="40"/>
      <c r="BO1203" s="40"/>
      <c r="BP1203" s="40"/>
      <c r="BQ1203" s="40"/>
      <c r="BR1203" s="40"/>
      <c r="BS1203" s="40"/>
      <c r="BT1203" s="40"/>
      <c r="BU1203" s="40"/>
      <c r="BV1203" s="40"/>
      <c r="BW1203" s="40"/>
      <c r="BX1203" s="40"/>
      <c r="BY1203" s="40"/>
      <c r="BZ1203" s="40"/>
      <c r="CA1203" s="40"/>
      <c r="CB1203" s="40"/>
      <c r="CC1203" s="40"/>
      <c r="CD1203" s="40"/>
      <c r="CE1203" s="40"/>
      <c r="CF1203" s="40"/>
      <c r="CG1203" s="28"/>
      <c r="CH1203" s="28"/>
      <c r="CI1203" s="41"/>
      <c r="CJ1203" s="27"/>
      <c r="CK1203" s="27"/>
      <c r="CL1203" s="27"/>
      <c r="CM1203" s="27"/>
      <c r="CN1203" s="27"/>
      <c r="CO1203" s="27"/>
      <c r="CP1203" s="27"/>
      <c r="CQ1203" s="27"/>
      <c r="CR1203" s="27"/>
      <c r="CS1203" s="27"/>
      <c r="CT1203" s="27"/>
      <c r="CU1203" s="27"/>
      <c r="CV1203" s="27"/>
      <c r="CW1203" s="27"/>
      <c r="CX1203" s="27"/>
      <c r="CY1203" s="27"/>
      <c r="CZ1203" s="68"/>
      <c r="DA1203" s="42"/>
      <c r="DB1203" s="42"/>
      <c r="DC1203" s="42"/>
      <c r="DD1203" s="42"/>
      <c r="DE1203" s="89"/>
      <c r="DF1203" s="42"/>
      <c r="DG1203" s="25"/>
      <c r="DH1203" s="25"/>
      <c r="DI1203" s="35"/>
      <c r="DJ1203" s="25"/>
      <c r="DK1203" s="25"/>
      <c r="DL1203" s="25"/>
      <c r="DM1203" s="25"/>
      <c r="DN1203" s="25"/>
      <c r="DO1203" s="25"/>
      <c r="DP1203" s="25"/>
      <c r="DQ1203" s="25"/>
      <c r="DR1203" s="25"/>
      <c r="DS1203" s="25"/>
      <c r="DT1203" s="25"/>
      <c r="DU1203" s="25"/>
      <c r="DV1203" s="25"/>
      <c r="DW1203" s="35"/>
      <c r="DX1203" s="25"/>
      <c r="DY1203" s="25"/>
      <c r="EC1203" s="25"/>
      <c r="ED1203" s="35"/>
    </row>
    <row r="1204" spans="1:134" s="26" customFormat="1" x14ac:dyDescent="0.2">
      <c r="A1204" s="43"/>
      <c r="B1204" s="28"/>
      <c r="C1204" s="41"/>
      <c r="D1204" s="40"/>
      <c r="E1204" s="41"/>
      <c r="F1204" s="40"/>
      <c r="G1204" s="151"/>
      <c r="H1204" s="151"/>
      <c r="I1204" s="151"/>
      <c r="J1204" s="151"/>
      <c r="K1204" s="151"/>
      <c r="L1204" s="152"/>
      <c r="M1204" s="151"/>
      <c r="N1204" s="151"/>
      <c r="O1204" s="152"/>
      <c r="P1204" s="153"/>
      <c r="Q1204" s="159"/>
      <c r="R1204" s="151"/>
      <c r="S1204" s="151"/>
      <c r="T1204" s="28"/>
      <c r="U1204" s="137"/>
      <c r="V1204" s="40"/>
      <c r="W1204" s="40"/>
      <c r="X1204" s="40"/>
      <c r="Y1204" s="40"/>
      <c r="Z1204" s="40"/>
      <c r="AA1204" s="40"/>
      <c r="AB1204" s="40"/>
      <c r="AC1204" s="40"/>
      <c r="AD1204" s="40"/>
      <c r="AE1204" s="40"/>
      <c r="AF1204" s="40"/>
      <c r="AG1204" s="40"/>
      <c r="AH1204" s="40"/>
      <c r="AI1204" s="40"/>
      <c r="AJ1204" s="40"/>
      <c r="AK1204" s="40"/>
      <c r="AL1204" s="40"/>
      <c r="AM1204" s="40"/>
      <c r="AN1204" s="40"/>
      <c r="AO1204" s="40"/>
      <c r="AP1204" s="40"/>
      <c r="AQ1204" s="40"/>
      <c r="AR1204" s="40"/>
      <c r="AS1204" s="40"/>
      <c r="AT1204" s="40"/>
      <c r="AU1204" s="40"/>
      <c r="AV1204" s="40"/>
      <c r="AW1204" s="40"/>
      <c r="AX1204" s="40"/>
      <c r="AY1204" s="40"/>
      <c r="AZ1204" s="40"/>
      <c r="BA1204" s="28"/>
      <c r="BB1204" s="28"/>
      <c r="BC1204" s="40"/>
      <c r="BD1204" s="40"/>
      <c r="BE1204" s="40"/>
      <c r="BF1204" s="40"/>
      <c r="BG1204" s="40"/>
      <c r="BH1204" s="40"/>
      <c r="BI1204" s="40"/>
      <c r="BJ1204" s="40"/>
      <c r="BK1204" s="40"/>
      <c r="BL1204" s="40"/>
      <c r="BM1204" s="40"/>
      <c r="BN1204" s="40"/>
      <c r="BO1204" s="40"/>
      <c r="BP1204" s="40"/>
      <c r="BQ1204" s="40"/>
      <c r="BR1204" s="40"/>
      <c r="BS1204" s="40"/>
      <c r="BT1204" s="40"/>
      <c r="BU1204" s="40"/>
      <c r="BV1204" s="40"/>
      <c r="BW1204" s="40"/>
      <c r="BX1204" s="40"/>
      <c r="BY1204" s="40"/>
      <c r="BZ1204" s="40"/>
      <c r="CA1204" s="40"/>
      <c r="CB1204" s="40"/>
      <c r="CC1204" s="40"/>
      <c r="CD1204" s="40"/>
      <c r="CE1204" s="40"/>
      <c r="CF1204" s="40"/>
      <c r="CG1204" s="28"/>
      <c r="CH1204" s="28"/>
      <c r="CI1204" s="41"/>
      <c r="CJ1204" s="27"/>
      <c r="CK1204" s="27"/>
      <c r="CL1204" s="27"/>
      <c r="CM1204" s="27"/>
      <c r="CN1204" s="27"/>
      <c r="CO1204" s="27"/>
      <c r="CP1204" s="27"/>
      <c r="CQ1204" s="27"/>
      <c r="CR1204" s="27"/>
      <c r="CS1204" s="27"/>
      <c r="CT1204" s="27"/>
      <c r="CU1204" s="27"/>
      <c r="CV1204" s="27"/>
      <c r="CW1204" s="27"/>
      <c r="CX1204" s="27"/>
      <c r="CY1204" s="27"/>
      <c r="CZ1204" s="68"/>
      <c r="DA1204" s="42"/>
      <c r="DB1204" s="42"/>
      <c r="DC1204" s="42"/>
      <c r="DD1204" s="42"/>
      <c r="DE1204" s="89"/>
      <c r="DF1204" s="42"/>
      <c r="DG1204" s="25"/>
      <c r="DH1204" s="25"/>
      <c r="DI1204" s="35"/>
      <c r="DJ1204" s="25"/>
      <c r="DK1204" s="25"/>
      <c r="DL1204" s="25"/>
      <c r="DM1204" s="25"/>
      <c r="DN1204" s="25"/>
      <c r="DO1204" s="25"/>
      <c r="DP1204" s="25"/>
      <c r="DQ1204" s="25"/>
      <c r="DR1204" s="25"/>
      <c r="DS1204" s="25"/>
      <c r="DT1204" s="25"/>
      <c r="DU1204" s="25"/>
      <c r="DV1204" s="25"/>
      <c r="DW1204" s="35"/>
      <c r="DX1204" s="25"/>
      <c r="DY1204" s="25"/>
      <c r="EC1204" s="25"/>
      <c r="ED1204" s="35"/>
    </row>
    <row r="1205" spans="1:134" s="26" customFormat="1" x14ac:dyDescent="0.2">
      <c r="A1205" s="43"/>
      <c r="B1205" s="28"/>
      <c r="C1205" s="41"/>
      <c r="D1205" s="40"/>
      <c r="E1205" s="41"/>
      <c r="F1205" s="40"/>
      <c r="G1205" s="151"/>
      <c r="H1205" s="151"/>
      <c r="I1205" s="151"/>
      <c r="J1205" s="151"/>
      <c r="K1205" s="151"/>
      <c r="L1205" s="152"/>
      <c r="M1205" s="151"/>
      <c r="N1205" s="151"/>
      <c r="O1205" s="152"/>
      <c r="P1205" s="153"/>
      <c r="Q1205" s="159"/>
      <c r="R1205" s="151"/>
      <c r="S1205" s="151"/>
      <c r="T1205" s="28"/>
      <c r="U1205" s="137"/>
      <c r="V1205" s="40"/>
      <c r="W1205" s="40"/>
      <c r="X1205" s="40"/>
      <c r="Y1205" s="40"/>
      <c r="Z1205" s="40"/>
      <c r="AA1205" s="40"/>
      <c r="AB1205" s="40"/>
      <c r="AC1205" s="40"/>
      <c r="AD1205" s="40"/>
      <c r="AE1205" s="40"/>
      <c r="AF1205" s="40"/>
      <c r="AG1205" s="40"/>
      <c r="AH1205" s="40"/>
      <c r="AI1205" s="40"/>
      <c r="AJ1205" s="40"/>
      <c r="AK1205" s="40"/>
      <c r="AL1205" s="40"/>
      <c r="AM1205" s="40"/>
      <c r="AN1205" s="40"/>
      <c r="AO1205" s="40"/>
      <c r="AP1205" s="40"/>
      <c r="AQ1205" s="40"/>
      <c r="AR1205" s="40"/>
      <c r="AS1205" s="40"/>
      <c r="AT1205" s="40"/>
      <c r="AU1205" s="40"/>
      <c r="AV1205" s="40"/>
      <c r="AW1205" s="40"/>
      <c r="AX1205" s="40"/>
      <c r="AY1205" s="40"/>
      <c r="AZ1205" s="40"/>
      <c r="BA1205" s="28"/>
      <c r="BB1205" s="28"/>
      <c r="BC1205" s="40"/>
      <c r="BD1205" s="40"/>
      <c r="BE1205" s="40"/>
      <c r="BF1205" s="40"/>
      <c r="BG1205" s="40"/>
      <c r="BH1205" s="40"/>
      <c r="BI1205" s="40"/>
      <c r="BJ1205" s="40"/>
      <c r="BK1205" s="40"/>
      <c r="BL1205" s="40"/>
      <c r="BM1205" s="40"/>
      <c r="BN1205" s="40"/>
      <c r="BO1205" s="40"/>
      <c r="BP1205" s="40"/>
      <c r="BQ1205" s="40"/>
      <c r="BR1205" s="40"/>
      <c r="BS1205" s="40"/>
      <c r="BT1205" s="40"/>
      <c r="BU1205" s="40"/>
      <c r="BV1205" s="40"/>
      <c r="BW1205" s="40"/>
      <c r="BX1205" s="40"/>
      <c r="BY1205" s="40"/>
      <c r="BZ1205" s="40"/>
      <c r="CA1205" s="40"/>
      <c r="CB1205" s="40"/>
      <c r="CC1205" s="40"/>
      <c r="CD1205" s="40"/>
      <c r="CE1205" s="40"/>
      <c r="CF1205" s="40"/>
      <c r="CG1205" s="28"/>
      <c r="CH1205" s="28"/>
      <c r="CI1205" s="41"/>
      <c r="CJ1205" s="27"/>
      <c r="CK1205" s="27"/>
      <c r="CL1205" s="27"/>
      <c r="CM1205" s="27"/>
      <c r="CN1205" s="27"/>
      <c r="CO1205" s="27"/>
      <c r="CP1205" s="27"/>
      <c r="CQ1205" s="27"/>
      <c r="CR1205" s="27"/>
      <c r="CS1205" s="27"/>
      <c r="CT1205" s="27"/>
      <c r="CU1205" s="27"/>
      <c r="CV1205" s="27"/>
      <c r="CW1205" s="27"/>
      <c r="CX1205" s="27"/>
      <c r="CY1205" s="27"/>
      <c r="CZ1205" s="68"/>
      <c r="DA1205" s="42"/>
      <c r="DB1205" s="42"/>
      <c r="DC1205" s="42"/>
      <c r="DD1205" s="42"/>
      <c r="DE1205" s="89"/>
      <c r="DF1205" s="42"/>
      <c r="DG1205" s="25"/>
      <c r="DH1205" s="25"/>
      <c r="DI1205" s="35"/>
      <c r="DJ1205" s="25"/>
      <c r="DK1205" s="25"/>
      <c r="DL1205" s="25"/>
      <c r="DM1205" s="25"/>
      <c r="DN1205" s="25"/>
      <c r="DO1205" s="25"/>
      <c r="DP1205" s="25"/>
      <c r="DQ1205" s="25"/>
      <c r="DR1205" s="25"/>
      <c r="DS1205" s="25"/>
      <c r="DT1205" s="25"/>
      <c r="DU1205" s="25"/>
      <c r="DV1205" s="25"/>
      <c r="DW1205" s="35"/>
      <c r="DX1205" s="25"/>
      <c r="DY1205" s="25"/>
      <c r="EC1205" s="25"/>
      <c r="ED1205" s="35"/>
    </row>
    <row r="1206" spans="1:134" s="26" customFormat="1" x14ac:dyDescent="0.2">
      <c r="A1206" s="43"/>
      <c r="B1206" s="28"/>
      <c r="C1206" s="41"/>
      <c r="D1206" s="40"/>
      <c r="E1206" s="41"/>
      <c r="F1206" s="40"/>
      <c r="G1206" s="151"/>
      <c r="H1206" s="151"/>
      <c r="I1206" s="151"/>
      <c r="J1206" s="151"/>
      <c r="K1206" s="151"/>
      <c r="L1206" s="152"/>
      <c r="M1206" s="151"/>
      <c r="N1206" s="151"/>
      <c r="O1206" s="152"/>
      <c r="P1206" s="153"/>
      <c r="Q1206" s="159"/>
      <c r="R1206" s="151"/>
      <c r="S1206" s="151"/>
      <c r="T1206" s="28"/>
      <c r="U1206" s="137"/>
      <c r="V1206" s="40"/>
      <c r="W1206" s="40"/>
      <c r="X1206" s="40"/>
      <c r="Y1206" s="40"/>
      <c r="Z1206" s="40"/>
      <c r="AA1206" s="40"/>
      <c r="AB1206" s="40"/>
      <c r="AC1206" s="40"/>
      <c r="AD1206" s="40"/>
      <c r="AE1206" s="40"/>
      <c r="AF1206" s="40"/>
      <c r="AG1206" s="40"/>
      <c r="AH1206" s="40"/>
      <c r="AI1206" s="40"/>
      <c r="AJ1206" s="40"/>
      <c r="AK1206" s="40"/>
      <c r="AL1206" s="40"/>
      <c r="AM1206" s="40"/>
      <c r="AN1206" s="40"/>
      <c r="AO1206" s="40"/>
      <c r="AP1206" s="40"/>
      <c r="AQ1206" s="40"/>
      <c r="AR1206" s="40"/>
      <c r="AS1206" s="40"/>
      <c r="AT1206" s="40"/>
      <c r="AU1206" s="40"/>
      <c r="AV1206" s="40"/>
      <c r="AW1206" s="40"/>
      <c r="AX1206" s="40"/>
      <c r="AY1206" s="40"/>
      <c r="AZ1206" s="40"/>
      <c r="BA1206" s="28"/>
      <c r="BB1206" s="28"/>
      <c r="BC1206" s="40"/>
      <c r="BD1206" s="40"/>
      <c r="BE1206" s="40"/>
      <c r="BF1206" s="40"/>
      <c r="BG1206" s="40"/>
      <c r="BH1206" s="40"/>
      <c r="BI1206" s="40"/>
      <c r="BJ1206" s="40"/>
      <c r="BK1206" s="40"/>
      <c r="BL1206" s="40"/>
      <c r="BM1206" s="40"/>
      <c r="BN1206" s="40"/>
      <c r="BO1206" s="40"/>
      <c r="BP1206" s="40"/>
      <c r="BQ1206" s="40"/>
      <c r="BR1206" s="40"/>
      <c r="BS1206" s="40"/>
      <c r="BT1206" s="40"/>
      <c r="BU1206" s="40"/>
      <c r="BV1206" s="40"/>
      <c r="BW1206" s="40"/>
      <c r="BX1206" s="40"/>
      <c r="BY1206" s="40"/>
      <c r="BZ1206" s="40"/>
      <c r="CA1206" s="40"/>
      <c r="CB1206" s="40"/>
      <c r="CC1206" s="40"/>
      <c r="CD1206" s="40"/>
      <c r="CE1206" s="40"/>
      <c r="CF1206" s="40"/>
      <c r="CG1206" s="28"/>
      <c r="CH1206" s="28"/>
      <c r="CI1206" s="41"/>
      <c r="CJ1206" s="27"/>
      <c r="CK1206" s="27"/>
      <c r="CL1206" s="27"/>
      <c r="CM1206" s="27"/>
      <c r="CN1206" s="27"/>
      <c r="CO1206" s="27"/>
      <c r="CP1206" s="27"/>
      <c r="CQ1206" s="27"/>
      <c r="CR1206" s="27"/>
      <c r="CS1206" s="27"/>
      <c r="CT1206" s="27"/>
      <c r="CU1206" s="27"/>
      <c r="CV1206" s="27"/>
      <c r="CW1206" s="27"/>
      <c r="CX1206" s="27"/>
      <c r="CY1206" s="27"/>
      <c r="CZ1206" s="68"/>
      <c r="DA1206" s="42"/>
      <c r="DB1206" s="42"/>
      <c r="DC1206" s="42"/>
      <c r="DD1206" s="42"/>
      <c r="DE1206" s="89"/>
      <c r="DF1206" s="42"/>
      <c r="DG1206" s="25"/>
      <c r="DH1206" s="25"/>
      <c r="DI1206" s="35"/>
      <c r="DJ1206" s="25"/>
      <c r="DK1206" s="25"/>
      <c r="DL1206" s="25"/>
      <c r="DM1206" s="25"/>
      <c r="DN1206" s="25"/>
      <c r="DO1206" s="25"/>
      <c r="DP1206" s="25"/>
      <c r="DQ1206" s="25"/>
      <c r="DR1206" s="25"/>
      <c r="DS1206" s="25"/>
      <c r="DT1206" s="25"/>
      <c r="DU1206" s="25"/>
      <c r="DV1206" s="25"/>
      <c r="DW1206" s="35"/>
      <c r="DX1206" s="25"/>
      <c r="DY1206" s="25"/>
      <c r="EC1206" s="25"/>
      <c r="ED1206" s="35"/>
    </row>
    <row r="1207" spans="1:134" s="26" customFormat="1" x14ac:dyDescent="0.2">
      <c r="A1207" s="43"/>
      <c r="B1207" s="28"/>
      <c r="C1207" s="41"/>
      <c r="D1207" s="40"/>
      <c r="E1207" s="41"/>
      <c r="F1207" s="40"/>
      <c r="G1207" s="151"/>
      <c r="H1207" s="151"/>
      <c r="I1207" s="151"/>
      <c r="J1207" s="151"/>
      <c r="K1207" s="151"/>
      <c r="L1207" s="152"/>
      <c r="M1207" s="151"/>
      <c r="N1207" s="151"/>
      <c r="O1207" s="152"/>
      <c r="P1207" s="153"/>
      <c r="Q1207" s="159"/>
      <c r="R1207" s="151"/>
      <c r="S1207" s="151"/>
      <c r="T1207" s="28"/>
      <c r="U1207" s="137"/>
      <c r="V1207" s="40"/>
      <c r="W1207" s="40"/>
      <c r="X1207" s="40"/>
      <c r="Y1207" s="40"/>
      <c r="Z1207" s="40"/>
      <c r="AA1207" s="40"/>
      <c r="AB1207" s="40"/>
      <c r="AC1207" s="40"/>
      <c r="AD1207" s="40"/>
      <c r="AE1207" s="40"/>
      <c r="AF1207" s="40"/>
      <c r="AG1207" s="40"/>
      <c r="AH1207" s="40"/>
      <c r="AI1207" s="40"/>
      <c r="AJ1207" s="40"/>
      <c r="AK1207" s="40"/>
      <c r="AL1207" s="40"/>
      <c r="AM1207" s="40"/>
      <c r="AN1207" s="40"/>
      <c r="AO1207" s="40"/>
      <c r="AP1207" s="40"/>
      <c r="AQ1207" s="40"/>
      <c r="AR1207" s="40"/>
      <c r="AS1207" s="40"/>
      <c r="AT1207" s="40"/>
      <c r="AU1207" s="40"/>
      <c r="AV1207" s="40"/>
      <c r="AW1207" s="40"/>
      <c r="AX1207" s="40"/>
      <c r="AY1207" s="40"/>
      <c r="AZ1207" s="40"/>
      <c r="BA1207" s="28"/>
      <c r="BB1207" s="28"/>
      <c r="BC1207" s="40"/>
      <c r="BD1207" s="40"/>
      <c r="BE1207" s="40"/>
      <c r="BF1207" s="40"/>
      <c r="BG1207" s="40"/>
      <c r="BH1207" s="40"/>
      <c r="BI1207" s="40"/>
      <c r="BJ1207" s="40"/>
      <c r="BK1207" s="40"/>
      <c r="BL1207" s="40"/>
      <c r="BM1207" s="40"/>
      <c r="BN1207" s="40"/>
      <c r="BO1207" s="40"/>
      <c r="BP1207" s="40"/>
      <c r="BQ1207" s="40"/>
      <c r="BR1207" s="40"/>
      <c r="BS1207" s="40"/>
      <c r="BT1207" s="40"/>
      <c r="BU1207" s="40"/>
      <c r="BV1207" s="40"/>
      <c r="BW1207" s="40"/>
      <c r="BX1207" s="40"/>
      <c r="BY1207" s="40"/>
      <c r="BZ1207" s="40"/>
      <c r="CA1207" s="40"/>
      <c r="CB1207" s="40"/>
      <c r="CC1207" s="40"/>
      <c r="CD1207" s="40"/>
      <c r="CE1207" s="40"/>
      <c r="CF1207" s="40"/>
      <c r="CG1207" s="28"/>
      <c r="CH1207" s="28"/>
      <c r="CI1207" s="41"/>
      <c r="CJ1207" s="27"/>
      <c r="CK1207" s="27"/>
      <c r="CL1207" s="27"/>
      <c r="CM1207" s="27"/>
      <c r="CN1207" s="27"/>
      <c r="CO1207" s="27"/>
      <c r="CP1207" s="27"/>
      <c r="CQ1207" s="27"/>
      <c r="CR1207" s="27"/>
      <c r="CS1207" s="27"/>
      <c r="CT1207" s="27"/>
      <c r="CU1207" s="27"/>
      <c r="CV1207" s="27"/>
      <c r="CW1207" s="27"/>
      <c r="CX1207" s="27"/>
      <c r="CY1207" s="27"/>
      <c r="CZ1207" s="68"/>
      <c r="DA1207" s="42"/>
      <c r="DB1207" s="42"/>
      <c r="DC1207" s="42"/>
      <c r="DD1207" s="42"/>
      <c r="DE1207" s="89"/>
      <c r="DF1207" s="42"/>
      <c r="DG1207" s="25"/>
      <c r="DH1207" s="25"/>
      <c r="DI1207" s="35"/>
      <c r="DJ1207" s="25"/>
      <c r="DK1207" s="25"/>
      <c r="DL1207" s="25"/>
      <c r="DM1207" s="25"/>
      <c r="DN1207" s="25"/>
      <c r="DO1207" s="25"/>
      <c r="DP1207" s="25"/>
      <c r="DQ1207" s="25"/>
      <c r="DR1207" s="25"/>
      <c r="DS1207" s="25"/>
      <c r="DT1207" s="25"/>
      <c r="DU1207" s="25"/>
      <c r="DV1207" s="25"/>
      <c r="DW1207" s="35"/>
      <c r="DX1207" s="25"/>
      <c r="DY1207" s="25"/>
      <c r="EC1207" s="25"/>
      <c r="ED1207" s="35"/>
    </row>
    <row r="1208" spans="1:134" s="26" customFormat="1" x14ac:dyDescent="0.2">
      <c r="A1208" s="43"/>
      <c r="B1208" s="28"/>
      <c r="C1208" s="41"/>
      <c r="D1208" s="40"/>
      <c r="E1208" s="41"/>
      <c r="F1208" s="40"/>
      <c r="G1208" s="151"/>
      <c r="H1208" s="151"/>
      <c r="I1208" s="151"/>
      <c r="J1208" s="151"/>
      <c r="K1208" s="151"/>
      <c r="L1208" s="152"/>
      <c r="M1208" s="151"/>
      <c r="N1208" s="151"/>
      <c r="O1208" s="152"/>
      <c r="P1208" s="153"/>
      <c r="Q1208" s="159"/>
      <c r="R1208" s="151"/>
      <c r="S1208" s="151"/>
      <c r="T1208" s="28"/>
      <c r="U1208" s="137"/>
      <c r="V1208" s="40"/>
      <c r="W1208" s="40"/>
      <c r="X1208" s="40"/>
      <c r="Y1208" s="40"/>
      <c r="Z1208" s="40"/>
      <c r="AA1208" s="40"/>
      <c r="AB1208" s="40"/>
      <c r="AC1208" s="40"/>
      <c r="AD1208" s="40"/>
      <c r="AE1208" s="40"/>
      <c r="AF1208" s="40"/>
      <c r="AG1208" s="40"/>
      <c r="AH1208" s="40"/>
      <c r="AI1208" s="40"/>
      <c r="AJ1208" s="40"/>
      <c r="AK1208" s="40"/>
      <c r="AL1208" s="40"/>
      <c r="AM1208" s="40"/>
      <c r="AN1208" s="40"/>
      <c r="AO1208" s="40"/>
      <c r="AP1208" s="40"/>
      <c r="AQ1208" s="40"/>
      <c r="AR1208" s="40"/>
      <c r="AS1208" s="40"/>
      <c r="AT1208" s="40"/>
      <c r="AU1208" s="40"/>
      <c r="AV1208" s="40"/>
      <c r="AW1208" s="40"/>
      <c r="AX1208" s="40"/>
      <c r="AY1208" s="40"/>
      <c r="AZ1208" s="40"/>
      <c r="BA1208" s="28"/>
      <c r="BB1208" s="28"/>
      <c r="BC1208" s="40"/>
      <c r="BD1208" s="40"/>
      <c r="BE1208" s="40"/>
      <c r="BF1208" s="40"/>
      <c r="BG1208" s="40"/>
      <c r="BH1208" s="40"/>
      <c r="BI1208" s="40"/>
      <c r="BJ1208" s="40"/>
      <c r="BK1208" s="40"/>
      <c r="BL1208" s="40"/>
      <c r="BM1208" s="40"/>
      <c r="BN1208" s="40"/>
      <c r="BO1208" s="40"/>
      <c r="BP1208" s="40"/>
      <c r="BQ1208" s="40"/>
      <c r="BR1208" s="40"/>
      <c r="BS1208" s="40"/>
      <c r="BT1208" s="40"/>
      <c r="BU1208" s="40"/>
      <c r="BV1208" s="40"/>
      <c r="BW1208" s="40"/>
      <c r="BX1208" s="40"/>
      <c r="BY1208" s="40"/>
      <c r="BZ1208" s="40"/>
      <c r="CA1208" s="40"/>
      <c r="CB1208" s="40"/>
      <c r="CC1208" s="40"/>
      <c r="CD1208" s="40"/>
      <c r="CE1208" s="40"/>
      <c r="CF1208" s="40"/>
      <c r="CG1208" s="28"/>
      <c r="CH1208" s="28"/>
      <c r="CI1208" s="41"/>
      <c r="CJ1208" s="27"/>
      <c r="CK1208" s="27"/>
      <c r="CL1208" s="27"/>
      <c r="CM1208" s="27"/>
      <c r="CN1208" s="27"/>
      <c r="CO1208" s="27"/>
      <c r="CP1208" s="27"/>
      <c r="CQ1208" s="27"/>
      <c r="CR1208" s="27"/>
      <c r="CS1208" s="27"/>
      <c r="CT1208" s="27"/>
      <c r="CU1208" s="27"/>
      <c r="CV1208" s="27"/>
      <c r="CW1208" s="27"/>
      <c r="CX1208" s="27"/>
      <c r="CY1208" s="27"/>
      <c r="CZ1208" s="68"/>
      <c r="DA1208" s="42"/>
      <c r="DB1208" s="42"/>
      <c r="DC1208" s="42"/>
      <c r="DD1208" s="42"/>
      <c r="DE1208" s="89"/>
      <c r="DF1208" s="42"/>
      <c r="DG1208" s="25"/>
      <c r="DH1208" s="25"/>
      <c r="DI1208" s="35"/>
      <c r="DJ1208" s="25"/>
      <c r="DK1208" s="25"/>
      <c r="DL1208" s="25"/>
      <c r="DM1208" s="25"/>
      <c r="DN1208" s="25"/>
      <c r="DO1208" s="25"/>
      <c r="DP1208" s="25"/>
      <c r="DQ1208" s="25"/>
      <c r="DR1208" s="25"/>
      <c r="DS1208" s="25"/>
      <c r="DT1208" s="25"/>
      <c r="DU1208" s="25"/>
      <c r="DV1208" s="25"/>
      <c r="DW1208" s="35"/>
      <c r="DX1208" s="25"/>
      <c r="DY1208" s="25"/>
      <c r="EC1208" s="25"/>
      <c r="ED1208" s="35"/>
    </row>
    <row r="1209" spans="1:134" s="26" customFormat="1" x14ac:dyDescent="0.2">
      <c r="A1209" s="43"/>
      <c r="B1209" s="28"/>
      <c r="C1209" s="41"/>
      <c r="D1209" s="40"/>
      <c r="E1209" s="41"/>
      <c r="F1209" s="40"/>
      <c r="G1209" s="151"/>
      <c r="H1209" s="151"/>
      <c r="I1209" s="151"/>
      <c r="J1209" s="151"/>
      <c r="K1209" s="151"/>
      <c r="L1209" s="152"/>
      <c r="M1209" s="151"/>
      <c r="N1209" s="151"/>
      <c r="O1209" s="152"/>
      <c r="P1209" s="153"/>
      <c r="Q1209" s="159"/>
      <c r="R1209" s="151"/>
      <c r="S1209" s="151"/>
      <c r="T1209" s="28"/>
      <c r="U1209" s="137"/>
      <c r="V1209" s="40"/>
      <c r="W1209" s="40"/>
      <c r="X1209" s="40"/>
      <c r="Y1209" s="40"/>
      <c r="Z1209" s="40"/>
      <c r="AA1209" s="40"/>
      <c r="AB1209" s="40"/>
      <c r="AC1209" s="40"/>
      <c r="AD1209" s="40"/>
      <c r="AE1209" s="40"/>
      <c r="AF1209" s="40"/>
      <c r="AG1209" s="40"/>
      <c r="AH1209" s="40"/>
      <c r="AI1209" s="40"/>
      <c r="AJ1209" s="40"/>
      <c r="AK1209" s="40"/>
      <c r="AL1209" s="40"/>
      <c r="AM1209" s="40"/>
      <c r="AN1209" s="40"/>
      <c r="AO1209" s="40"/>
      <c r="AP1209" s="40"/>
      <c r="AQ1209" s="40"/>
      <c r="AR1209" s="40"/>
      <c r="AS1209" s="40"/>
      <c r="AT1209" s="40"/>
      <c r="AU1209" s="40"/>
      <c r="AV1209" s="40"/>
      <c r="AW1209" s="40"/>
      <c r="AX1209" s="40"/>
      <c r="AY1209" s="40"/>
      <c r="AZ1209" s="40"/>
      <c r="BA1209" s="28"/>
      <c r="BB1209" s="28"/>
      <c r="BC1209" s="40"/>
      <c r="BD1209" s="40"/>
      <c r="BE1209" s="40"/>
      <c r="BF1209" s="40"/>
      <c r="BG1209" s="40"/>
      <c r="BH1209" s="40"/>
      <c r="BI1209" s="41"/>
      <c r="BJ1209" s="41"/>
      <c r="BK1209" s="41"/>
      <c r="BL1209" s="41"/>
      <c r="BM1209" s="41"/>
      <c r="BN1209" s="41"/>
      <c r="BO1209" s="41"/>
      <c r="BP1209" s="41"/>
      <c r="BQ1209" s="41"/>
      <c r="BR1209" s="40"/>
      <c r="BS1209" s="40"/>
      <c r="BT1209" s="40"/>
      <c r="BU1209" s="41"/>
      <c r="BV1209" s="41"/>
      <c r="BW1209" s="41"/>
      <c r="BX1209" s="41"/>
      <c r="BY1209" s="41"/>
      <c r="BZ1209" s="41"/>
      <c r="CA1209" s="41"/>
      <c r="CB1209" s="41"/>
      <c r="CC1209" s="41"/>
      <c r="CD1209" s="41"/>
      <c r="CE1209" s="41"/>
      <c r="CF1209" s="41"/>
      <c r="CG1209" s="28"/>
      <c r="CH1209" s="28"/>
      <c r="CI1209" s="41"/>
      <c r="CJ1209" s="27"/>
      <c r="CK1209" s="27"/>
      <c r="CL1209" s="27"/>
      <c r="CM1209" s="27"/>
      <c r="CN1209" s="27"/>
      <c r="CO1209" s="27"/>
      <c r="CP1209" s="27"/>
      <c r="CQ1209" s="27"/>
      <c r="CR1209" s="27"/>
      <c r="CS1209" s="27"/>
      <c r="CT1209" s="27"/>
      <c r="CU1209" s="27"/>
      <c r="CV1209" s="27"/>
      <c r="CW1209" s="27"/>
      <c r="CX1209" s="27"/>
      <c r="CY1209" s="27"/>
      <c r="CZ1209" s="68"/>
      <c r="DA1209" s="42"/>
      <c r="DB1209" s="42"/>
      <c r="DC1209" s="42"/>
      <c r="DD1209" s="42"/>
      <c r="DE1209" s="89"/>
      <c r="DF1209" s="42"/>
      <c r="DG1209" s="25"/>
      <c r="DH1209" s="25"/>
      <c r="DI1209" s="35"/>
      <c r="DJ1209" s="25"/>
      <c r="DK1209" s="25"/>
      <c r="DL1209" s="25"/>
      <c r="DM1209" s="25"/>
      <c r="DN1209" s="25"/>
      <c r="DO1209" s="25"/>
      <c r="DP1209" s="25"/>
      <c r="DQ1209" s="25"/>
      <c r="DR1209" s="25"/>
      <c r="DS1209" s="25"/>
      <c r="DT1209" s="25"/>
      <c r="DU1209" s="25"/>
      <c r="DV1209" s="25"/>
      <c r="DW1209" s="35"/>
      <c r="DX1209" s="25"/>
      <c r="DY1209" s="25"/>
      <c r="EC1209" s="25"/>
      <c r="ED1209" s="35"/>
    </row>
    <row r="1210" spans="1:134" s="26" customFormat="1" x14ac:dyDescent="0.2">
      <c r="A1210" s="43"/>
      <c r="B1210" s="28"/>
      <c r="C1210" s="41"/>
      <c r="D1210" s="40"/>
      <c r="E1210" s="41"/>
      <c r="F1210" s="40"/>
      <c r="G1210" s="151"/>
      <c r="H1210" s="151"/>
      <c r="I1210" s="151"/>
      <c r="J1210" s="151"/>
      <c r="K1210" s="151"/>
      <c r="L1210" s="152"/>
      <c r="M1210" s="151"/>
      <c r="N1210" s="151"/>
      <c r="O1210" s="152"/>
      <c r="P1210" s="153"/>
      <c r="Q1210" s="159"/>
      <c r="R1210" s="151"/>
      <c r="S1210" s="151"/>
      <c r="T1210" s="28"/>
      <c r="U1210" s="137"/>
      <c r="V1210" s="40"/>
      <c r="W1210" s="40"/>
      <c r="X1210" s="40"/>
      <c r="Y1210" s="40"/>
      <c r="Z1210" s="40"/>
      <c r="AA1210" s="40"/>
      <c r="AB1210" s="40"/>
      <c r="AC1210" s="40"/>
      <c r="AD1210" s="40"/>
      <c r="AE1210" s="40"/>
      <c r="AF1210" s="40"/>
      <c r="AG1210" s="40"/>
      <c r="AH1210" s="40"/>
      <c r="AI1210" s="40"/>
      <c r="AJ1210" s="40"/>
      <c r="AK1210" s="40"/>
      <c r="AL1210" s="40"/>
      <c r="AM1210" s="40"/>
      <c r="AN1210" s="40"/>
      <c r="AO1210" s="40"/>
      <c r="AP1210" s="40"/>
      <c r="AQ1210" s="40"/>
      <c r="AR1210" s="40"/>
      <c r="AS1210" s="40"/>
      <c r="AT1210" s="40"/>
      <c r="AU1210" s="40"/>
      <c r="AV1210" s="40"/>
      <c r="AW1210" s="40"/>
      <c r="AX1210" s="40"/>
      <c r="AY1210" s="40"/>
      <c r="AZ1210" s="40"/>
      <c r="BA1210" s="28"/>
      <c r="BB1210" s="28"/>
      <c r="BC1210" s="40"/>
      <c r="BD1210" s="40"/>
      <c r="BE1210" s="40"/>
      <c r="BF1210" s="40"/>
      <c r="BG1210" s="40"/>
      <c r="BH1210" s="40"/>
      <c r="BI1210" s="41"/>
      <c r="BJ1210" s="41"/>
      <c r="BK1210" s="41"/>
      <c r="BL1210" s="41"/>
      <c r="BM1210" s="41"/>
      <c r="BN1210" s="41"/>
      <c r="BO1210" s="41"/>
      <c r="BP1210" s="41"/>
      <c r="BQ1210" s="41"/>
      <c r="BR1210" s="40"/>
      <c r="BS1210" s="40"/>
      <c r="BT1210" s="40"/>
      <c r="BU1210" s="41"/>
      <c r="BV1210" s="41"/>
      <c r="BW1210" s="41"/>
      <c r="BX1210" s="41"/>
      <c r="BY1210" s="41"/>
      <c r="BZ1210" s="41"/>
      <c r="CA1210" s="41"/>
      <c r="CB1210" s="41"/>
      <c r="CC1210" s="41"/>
      <c r="CD1210" s="41"/>
      <c r="CE1210" s="41"/>
      <c r="CF1210" s="41"/>
      <c r="CG1210" s="28"/>
      <c r="CH1210" s="28"/>
      <c r="CI1210" s="41"/>
      <c r="CJ1210" s="27"/>
      <c r="CK1210" s="27"/>
      <c r="CL1210" s="27"/>
      <c r="CM1210" s="27"/>
      <c r="CN1210" s="27"/>
      <c r="CO1210" s="27"/>
      <c r="CP1210" s="27"/>
      <c r="CQ1210" s="27"/>
      <c r="CR1210" s="27"/>
      <c r="CS1210" s="27"/>
      <c r="CT1210" s="27"/>
      <c r="CU1210" s="27"/>
      <c r="CV1210" s="27"/>
      <c r="CW1210" s="27"/>
      <c r="CX1210" s="27"/>
      <c r="CY1210" s="27"/>
      <c r="CZ1210" s="68"/>
      <c r="DA1210" s="42"/>
      <c r="DB1210" s="42"/>
      <c r="DC1210" s="42"/>
      <c r="DD1210" s="42"/>
      <c r="DE1210" s="89"/>
      <c r="DF1210" s="42"/>
      <c r="DG1210" s="25"/>
      <c r="DH1210" s="25"/>
      <c r="DI1210" s="35"/>
      <c r="DJ1210" s="25"/>
      <c r="DK1210" s="25"/>
      <c r="DL1210" s="25"/>
      <c r="DM1210" s="25"/>
      <c r="DN1210" s="25"/>
      <c r="DO1210" s="25"/>
      <c r="DP1210" s="25"/>
      <c r="DQ1210" s="25"/>
      <c r="DR1210" s="25"/>
      <c r="DS1210" s="25"/>
      <c r="DT1210" s="25"/>
      <c r="DU1210" s="25"/>
      <c r="DV1210" s="25"/>
      <c r="DW1210" s="35"/>
      <c r="DX1210" s="25"/>
      <c r="DY1210" s="25"/>
      <c r="EC1210" s="25"/>
      <c r="ED1210" s="35"/>
    </row>
    <row r="1211" spans="1:134" s="26" customFormat="1" x14ac:dyDescent="0.2">
      <c r="A1211" s="43"/>
      <c r="B1211" s="28"/>
      <c r="C1211" s="41"/>
      <c r="D1211" s="40"/>
      <c r="E1211" s="41"/>
      <c r="F1211" s="40"/>
      <c r="G1211" s="151"/>
      <c r="H1211" s="151"/>
      <c r="I1211" s="151"/>
      <c r="J1211" s="151"/>
      <c r="K1211" s="151"/>
      <c r="L1211" s="152"/>
      <c r="M1211" s="151"/>
      <c r="N1211" s="151"/>
      <c r="O1211" s="152"/>
      <c r="P1211" s="153"/>
      <c r="Q1211" s="159"/>
      <c r="R1211" s="151"/>
      <c r="S1211" s="151"/>
      <c r="T1211" s="28"/>
      <c r="U1211" s="137"/>
      <c r="V1211" s="40"/>
      <c r="W1211" s="40"/>
      <c r="X1211" s="40"/>
      <c r="Y1211" s="40"/>
      <c r="Z1211" s="40"/>
      <c r="AA1211" s="40"/>
      <c r="AB1211" s="40"/>
      <c r="AC1211" s="40"/>
      <c r="AD1211" s="40"/>
      <c r="AE1211" s="40"/>
      <c r="AF1211" s="40"/>
      <c r="AG1211" s="40"/>
      <c r="AH1211" s="40"/>
      <c r="AI1211" s="40"/>
      <c r="AJ1211" s="40"/>
      <c r="AK1211" s="40"/>
      <c r="AL1211" s="40"/>
      <c r="AM1211" s="40"/>
      <c r="AN1211" s="40"/>
      <c r="AO1211" s="40"/>
      <c r="AP1211" s="40"/>
      <c r="AQ1211" s="40"/>
      <c r="AR1211" s="40"/>
      <c r="AS1211" s="40"/>
      <c r="AT1211" s="40"/>
      <c r="AU1211" s="40"/>
      <c r="AV1211" s="40"/>
      <c r="AW1211" s="40"/>
      <c r="AX1211" s="40"/>
      <c r="AY1211" s="40"/>
      <c r="AZ1211" s="40"/>
      <c r="BA1211" s="28"/>
      <c r="BB1211" s="28"/>
      <c r="BC1211" s="40"/>
      <c r="BD1211" s="40"/>
      <c r="BE1211" s="40"/>
      <c r="BF1211" s="40"/>
      <c r="BG1211" s="40"/>
      <c r="BH1211" s="40"/>
      <c r="BI1211" s="41"/>
      <c r="BJ1211" s="41"/>
      <c r="BK1211" s="41"/>
      <c r="BL1211" s="41"/>
      <c r="BM1211" s="41"/>
      <c r="BN1211" s="41"/>
      <c r="BO1211" s="41"/>
      <c r="BP1211" s="41"/>
      <c r="BQ1211" s="41"/>
      <c r="BR1211" s="40"/>
      <c r="BS1211" s="40"/>
      <c r="BT1211" s="40"/>
      <c r="BU1211" s="41"/>
      <c r="BV1211" s="41"/>
      <c r="BW1211" s="41"/>
      <c r="BX1211" s="41"/>
      <c r="BY1211" s="41"/>
      <c r="BZ1211" s="41"/>
      <c r="CA1211" s="41"/>
      <c r="CB1211" s="41"/>
      <c r="CC1211" s="41"/>
      <c r="CD1211" s="41"/>
      <c r="CE1211" s="41"/>
      <c r="CF1211" s="41"/>
      <c r="CG1211" s="28"/>
      <c r="CH1211" s="28"/>
      <c r="CI1211" s="41"/>
      <c r="CJ1211" s="27"/>
      <c r="CK1211" s="27"/>
      <c r="CL1211" s="27"/>
      <c r="CM1211" s="27"/>
      <c r="CN1211" s="27"/>
      <c r="CO1211" s="27"/>
      <c r="CP1211" s="27"/>
      <c r="CQ1211" s="27"/>
      <c r="CR1211" s="27"/>
      <c r="CS1211" s="27"/>
      <c r="CT1211" s="27"/>
      <c r="CU1211" s="27"/>
      <c r="CV1211" s="27"/>
      <c r="CW1211" s="27"/>
      <c r="CX1211" s="27"/>
      <c r="CY1211" s="27"/>
      <c r="CZ1211" s="68"/>
      <c r="DA1211" s="42"/>
      <c r="DB1211" s="42"/>
      <c r="DC1211" s="42"/>
      <c r="DD1211" s="42"/>
      <c r="DE1211" s="89"/>
      <c r="DF1211" s="42"/>
      <c r="DG1211" s="25"/>
      <c r="DH1211" s="25"/>
      <c r="DI1211" s="35"/>
      <c r="DJ1211" s="25"/>
      <c r="DK1211" s="25"/>
      <c r="DL1211" s="25"/>
      <c r="DM1211" s="25"/>
      <c r="DN1211" s="25"/>
      <c r="DO1211" s="25"/>
      <c r="DP1211" s="25"/>
      <c r="DQ1211" s="25"/>
      <c r="DR1211" s="25"/>
      <c r="DS1211" s="25"/>
      <c r="DT1211" s="25"/>
      <c r="DU1211" s="25"/>
      <c r="DV1211" s="25"/>
      <c r="DW1211" s="35"/>
      <c r="DX1211" s="25"/>
      <c r="DY1211" s="25"/>
      <c r="EC1211" s="25"/>
      <c r="ED1211" s="35"/>
    </row>
    <row r="1212" spans="1:134" s="26" customFormat="1" x14ac:dyDescent="0.2">
      <c r="A1212" s="43"/>
      <c r="B1212" s="28"/>
      <c r="C1212" s="41"/>
      <c r="D1212" s="40"/>
      <c r="E1212" s="41"/>
      <c r="F1212" s="40"/>
      <c r="G1212" s="151"/>
      <c r="H1212" s="151"/>
      <c r="I1212" s="151"/>
      <c r="J1212" s="151"/>
      <c r="K1212" s="151"/>
      <c r="L1212" s="152"/>
      <c r="M1212" s="151"/>
      <c r="N1212" s="151"/>
      <c r="O1212" s="152"/>
      <c r="P1212" s="153"/>
      <c r="Q1212" s="159"/>
      <c r="R1212" s="151"/>
      <c r="S1212" s="151"/>
      <c r="T1212" s="28"/>
      <c r="U1212" s="137"/>
      <c r="V1212" s="40"/>
      <c r="W1212" s="40"/>
      <c r="X1212" s="40"/>
      <c r="Y1212" s="40"/>
      <c r="Z1212" s="40"/>
      <c r="AA1212" s="40"/>
      <c r="AB1212" s="40"/>
      <c r="AC1212" s="40"/>
      <c r="AD1212" s="40"/>
      <c r="AE1212" s="40"/>
      <c r="AF1212" s="40"/>
      <c r="AG1212" s="40"/>
      <c r="AH1212" s="40"/>
      <c r="AI1212" s="40"/>
      <c r="AJ1212" s="40"/>
      <c r="AK1212" s="40"/>
      <c r="AL1212" s="40"/>
      <c r="AM1212" s="40"/>
      <c r="AN1212" s="40"/>
      <c r="AO1212" s="40"/>
      <c r="AP1212" s="40"/>
      <c r="AQ1212" s="40"/>
      <c r="AR1212" s="40"/>
      <c r="AS1212" s="40"/>
      <c r="AT1212" s="40"/>
      <c r="AU1212" s="40"/>
      <c r="AV1212" s="40"/>
      <c r="AW1212" s="40"/>
      <c r="AX1212" s="40"/>
      <c r="AY1212" s="40"/>
      <c r="AZ1212" s="40"/>
      <c r="BA1212" s="28"/>
      <c r="BB1212" s="28"/>
      <c r="BC1212" s="40"/>
      <c r="BD1212" s="40"/>
      <c r="BE1212" s="40"/>
      <c r="BF1212" s="40"/>
      <c r="BG1212" s="40"/>
      <c r="BH1212" s="40"/>
      <c r="BI1212" s="41"/>
      <c r="BJ1212" s="41"/>
      <c r="BK1212" s="41"/>
      <c r="BL1212" s="41"/>
      <c r="BM1212" s="41"/>
      <c r="BN1212" s="41"/>
      <c r="BO1212" s="41"/>
      <c r="BP1212" s="41"/>
      <c r="BQ1212" s="41"/>
      <c r="BR1212" s="40"/>
      <c r="BS1212" s="40"/>
      <c r="BT1212" s="40"/>
      <c r="BU1212" s="41"/>
      <c r="BV1212" s="41"/>
      <c r="BW1212" s="41"/>
      <c r="BX1212" s="41"/>
      <c r="BY1212" s="41"/>
      <c r="BZ1212" s="41"/>
      <c r="CA1212" s="41"/>
      <c r="CB1212" s="41"/>
      <c r="CC1212" s="41"/>
      <c r="CD1212" s="41"/>
      <c r="CE1212" s="41"/>
      <c r="CF1212" s="41"/>
      <c r="CG1212" s="28"/>
      <c r="CH1212" s="28"/>
      <c r="CI1212" s="41"/>
      <c r="CJ1212" s="27"/>
      <c r="CK1212" s="27"/>
      <c r="CL1212" s="27"/>
      <c r="CM1212" s="27"/>
      <c r="CN1212" s="27"/>
      <c r="CO1212" s="27"/>
      <c r="CP1212" s="27"/>
      <c r="CQ1212" s="27"/>
      <c r="CR1212" s="27"/>
      <c r="CS1212" s="27"/>
      <c r="CT1212" s="27"/>
      <c r="CU1212" s="27"/>
      <c r="CV1212" s="27"/>
      <c r="CW1212" s="27"/>
      <c r="CX1212" s="27"/>
      <c r="CY1212" s="27"/>
      <c r="CZ1212" s="68"/>
      <c r="DA1212" s="42"/>
      <c r="DB1212" s="42"/>
      <c r="DC1212" s="42"/>
      <c r="DD1212" s="42"/>
      <c r="DE1212" s="89"/>
      <c r="DF1212" s="42"/>
      <c r="DG1212" s="25"/>
      <c r="DH1212" s="25"/>
      <c r="DI1212" s="35"/>
      <c r="DJ1212" s="25"/>
      <c r="DK1212" s="25"/>
      <c r="DL1212" s="25"/>
      <c r="DM1212" s="25"/>
      <c r="DN1212" s="25"/>
      <c r="DO1212" s="25"/>
      <c r="DP1212" s="25"/>
      <c r="DQ1212" s="25"/>
      <c r="DR1212" s="25"/>
      <c r="DS1212" s="25"/>
      <c r="DT1212" s="25"/>
      <c r="DU1212" s="25"/>
      <c r="DV1212" s="25"/>
      <c r="DW1212" s="35"/>
      <c r="DX1212" s="25"/>
      <c r="DY1212" s="25"/>
      <c r="EC1212" s="25"/>
      <c r="ED1212" s="35"/>
    </row>
    <row r="1213" spans="1:134" s="26" customFormat="1" x14ac:dyDescent="0.2">
      <c r="A1213" s="43"/>
      <c r="B1213" s="28"/>
      <c r="C1213" s="41"/>
      <c r="D1213" s="40"/>
      <c r="E1213" s="41"/>
      <c r="F1213" s="40"/>
      <c r="G1213" s="151"/>
      <c r="H1213" s="151"/>
      <c r="I1213" s="151"/>
      <c r="J1213" s="151"/>
      <c r="K1213" s="151"/>
      <c r="L1213" s="152"/>
      <c r="M1213" s="151"/>
      <c r="N1213" s="151"/>
      <c r="O1213" s="152"/>
      <c r="P1213" s="153"/>
      <c r="Q1213" s="159"/>
      <c r="R1213" s="151"/>
      <c r="S1213" s="151"/>
      <c r="T1213" s="28"/>
      <c r="U1213" s="137"/>
      <c r="V1213" s="40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40"/>
      <c r="AH1213" s="40"/>
      <c r="AI1213" s="40"/>
      <c r="AJ1213" s="40"/>
      <c r="AK1213" s="40"/>
      <c r="AL1213" s="40"/>
      <c r="AM1213" s="40"/>
      <c r="AN1213" s="40"/>
      <c r="AO1213" s="40"/>
      <c r="AP1213" s="40"/>
      <c r="AQ1213" s="40"/>
      <c r="AR1213" s="40"/>
      <c r="AS1213" s="40"/>
      <c r="AT1213" s="40"/>
      <c r="AU1213" s="40"/>
      <c r="AV1213" s="40"/>
      <c r="AW1213" s="40"/>
      <c r="AX1213" s="40"/>
      <c r="AY1213" s="40"/>
      <c r="AZ1213" s="40"/>
      <c r="BA1213" s="28"/>
      <c r="BB1213" s="28"/>
      <c r="BC1213" s="40"/>
      <c r="BD1213" s="40"/>
      <c r="BE1213" s="40"/>
      <c r="BF1213" s="40"/>
      <c r="BG1213" s="40"/>
      <c r="BH1213" s="40"/>
      <c r="BI1213" s="41"/>
      <c r="BJ1213" s="41"/>
      <c r="BK1213" s="41"/>
      <c r="BL1213" s="41"/>
      <c r="BM1213" s="41"/>
      <c r="BN1213" s="41"/>
      <c r="BO1213" s="41"/>
      <c r="BP1213" s="41"/>
      <c r="BQ1213" s="41"/>
      <c r="BR1213" s="40"/>
      <c r="BS1213" s="40"/>
      <c r="BT1213" s="40"/>
      <c r="BU1213" s="41"/>
      <c r="BV1213" s="41"/>
      <c r="BW1213" s="41"/>
      <c r="BX1213" s="41"/>
      <c r="BY1213" s="41"/>
      <c r="BZ1213" s="41"/>
      <c r="CA1213" s="41"/>
      <c r="CB1213" s="41"/>
      <c r="CC1213" s="41"/>
      <c r="CD1213" s="41"/>
      <c r="CE1213" s="41"/>
      <c r="CF1213" s="41"/>
      <c r="CG1213" s="28"/>
      <c r="CH1213" s="28"/>
      <c r="CI1213" s="41"/>
      <c r="CJ1213" s="27"/>
      <c r="CK1213" s="27"/>
      <c r="CL1213" s="27"/>
      <c r="CM1213" s="27"/>
      <c r="CN1213" s="27"/>
      <c r="CO1213" s="27"/>
      <c r="CP1213" s="27"/>
      <c r="CQ1213" s="27"/>
      <c r="CR1213" s="27"/>
      <c r="CS1213" s="27"/>
      <c r="CT1213" s="27"/>
      <c r="CU1213" s="27"/>
      <c r="CV1213" s="27"/>
      <c r="CW1213" s="27"/>
      <c r="CX1213" s="27"/>
      <c r="CY1213" s="27"/>
      <c r="CZ1213" s="68"/>
      <c r="DA1213" s="42"/>
      <c r="DB1213" s="42"/>
      <c r="DC1213" s="42"/>
      <c r="DD1213" s="42"/>
      <c r="DE1213" s="89"/>
      <c r="DF1213" s="42"/>
      <c r="DG1213" s="25"/>
      <c r="DH1213" s="25"/>
      <c r="DI1213" s="35"/>
      <c r="DJ1213" s="25"/>
      <c r="DK1213" s="25"/>
      <c r="DL1213" s="25"/>
      <c r="DM1213" s="25"/>
      <c r="DN1213" s="25"/>
      <c r="DO1213" s="25"/>
      <c r="DP1213" s="25"/>
      <c r="DQ1213" s="25"/>
      <c r="DR1213" s="25"/>
      <c r="DS1213" s="25"/>
      <c r="DT1213" s="25"/>
      <c r="DU1213" s="25"/>
      <c r="DV1213" s="25"/>
      <c r="DW1213" s="35"/>
      <c r="DX1213" s="25"/>
      <c r="DY1213" s="25"/>
      <c r="EC1213" s="25"/>
      <c r="ED1213" s="35"/>
    </row>
    <row r="1214" spans="1:134" s="26" customFormat="1" x14ac:dyDescent="0.2">
      <c r="A1214" s="43"/>
      <c r="B1214" s="28"/>
      <c r="C1214" s="41"/>
      <c r="D1214" s="40"/>
      <c r="E1214" s="41"/>
      <c r="F1214" s="40"/>
      <c r="G1214" s="151"/>
      <c r="H1214" s="151"/>
      <c r="I1214" s="151"/>
      <c r="J1214" s="151"/>
      <c r="K1214" s="151"/>
      <c r="L1214" s="152"/>
      <c r="M1214" s="151"/>
      <c r="N1214" s="151"/>
      <c r="O1214" s="152"/>
      <c r="P1214" s="153"/>
      <c r="Q1214" s="159"/>
      <c r="R1214" s="151"/>
      <c r="S1214" s="151"/>
      <c r="T1214" s="28"/>
      <c r="U1214" s="137"/>
      <c r="V1214" s="40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40"/>
      <c r="AH1214" s="40"/>
      <c r="AI1214" s="40"/>
      <c r="AJ1214" s="40"/>
      <c r="AK1214" s="40"/>
      <c r="AL1214" s="40"/>
      <c r="AM1214" s="40"/>
      <c r="AN1214" s="40"/>
      <c r="AO1214" s="40"/>
      <c r="AP1214" s="40"/>
      <c r="AQ1214" s="40"/>
      <c r="AR1214" s="40"/>
      <c r="AS1214" s="40"/>
      <c r="AT1214" s="40"/>
      <c r="AU1214" s="40"/>
      <c r="AV1214" s="40"/>
      <c r="AW1214" s="40"/>
      <c r="AX1214" s="40"/>
      <c r="AY1214" s="40"/>
      <c r="AZ1214" s="40"/>
      <c r="BA1214" s="28"/>
      <c r="BB1214" s="28"/>
      <c r="BC1214" s="40"/>
      <c r="BD1214" s="40"/>
      <c r="BE1214" s="40"/>
      <c r="BF1214" s="40"/>
      <c r="BG1214" s="40"/>
      <c r="BH1214" s="40"/>
      <c r="BI1214" s="40"/>
      <c r="BJ1214" s="40"/>
      <c r="BK1214" s="40"/>
      <c r="BL1214" s="40"/>
      <c r="BM1214" s="40"/>
      <c r="BN1214" s="40"/>
      <c r="BO1214" s="40"/>
      <c r="BP1214" s="40"/>
      <c r="BQ1214" s="40"/>
      <c r="BR1214" s="40"/>
      <c r="BS1214" s="40"/>
      <c r="BT1214" s="40"/>
      <c r="BU1214" s="40"/>
      <c r="BV1214" s="40"/>
      <c r="BW1214" s="40"/>
      <c r="BX1214" s="40"/>
      <c r="BY1214" s="40"/>
      <c r="BZ1214" s="40"/>
      <c r="CA1214" s="40"/>
      <c r="CB1214" s="40"/>
      <c r="CC1214" s="40"/>
      <c r="CD1214" s="40"/>
      <c r="CE1214" s="40"/>
      <c r="CF1214" s="40"/>
      <c r="CG1214" s="28"/>
      <c r="CH1214" s="28"/>
      <c r="CI1214" s="41"/>
      <c r="CJ1214" s="27"/>
      <c r="CK1214" s="27"/>
      <c r="CL1214" s="27"/>
      <c r="CM1214" s="27"/>
      <c r="CN1214" s="27"/>
      <c r="CO1214" s="27"/>
      <c r="CP1214" s="27"/>
      <c r="CQ1214" s="27"/>
      <c r="CR1214" s="27"/>
      <c r="CS1214" s="27"/>
      <c r="CT1214" s="27"/>
      <c r="CU1214" s="27"/>
      <c r="CV1214" s="27"/>
      <c r="CW1214" s="27"/>
      <c r="CX1214" s="27"/>
      <c r="CY1214" s="27"/>
      <c r="CZ1214" s="68"/>
      <c r="DA1214" s="42"/>
      <c r="DB1214" s="42"/>
      <c r="DC1214" s="42"/>
      <c r="DD1214" s="42"/>
      <c r="DE1214" s="89"/>
      <c r="DF1214" s="42"/>
      <c r="DG1214" s="25"/>
      <c r="DH1214" s="25"/>
      <c r="DI1214" s="35"/>
      <c r="DJ1214" s="25"/>
      <c r="DK1214" s="25"/>
      <c r="DL1214" s="25"/>
      <c r="DM1214" s="25"/>
      <c r="DN1214" s="25"/>
      <c r="DO1214" s="25"/>
      <c r="DP1214" s="25"/>
      <c r="DQ1214" s="25"/>
      <c r="DR1214" s="25"/>
      <c r="DS1214" s="25"/>
      <c r="DT1214" s="25"/>
      <c r="DU1214" s="25"/>
      <c r="DV1214" s="25"/>
      <c r="DW1214" s="35"/>
      <c r="DX1214" s="25"/>
      <c r="DY1214" s="25"/>
      <c r="EC1214" s="25"/>
      <c r="ED1214" s="35"/>
    </row>
    <row r="1215" spans="1:134" s="26" customFormat="1" x14ac:dyDescent="0.2">
      <c r="A1215" s="43"/>
      <c r="B1215" s="28"/>
      <c r="C1215" s="41"/>
      <c r="D1215" s="40"/>
      <c r="E1215" s="41"/>
      <c r="F1215" s="40"/>
      <c r="G1215" s="151"/>
      <c r="H1215" s="151"/>
      <c r="I1215" s="151"/>
      <c r="J1215" s="151"/>
      <c r="K1215" s="151"/>
      <c r="L1215" s="152"/>
      <c r="M1215" s="151"/>
      <c r="N1215" s="151"/>
      <c r="O1215" s="152"/>
      <c r="P1215" s="153"/>
      <c r="Q1215" s="159"/>
      <c r="R1215" s="151"/>
      <c r="S1215" s="151"/>
      <c r="T1215" s="28"/>
      <c r="U1215" s="137"/>
      <c r="V1215" s="40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40"/>
      <c r="AH1215" s="40"/>
      <c r="AI1215" s="40"/>
      <c r="AJ1215" s="40"/>
      <c r="AK1215" s="40"/>
      <c r="AL1215" s="40"/>
      <c r="AM1215" s="40"/>
      <c r="AN1215" s="40"/>
      <c r="AO1215" s="40"/>
      <c r="AP1215" s="40"/>
      <c r="AQ1215" s="40"/>
      <c r="AR1215" s="40"/>
      <c r="AS1215" s="40"/>
      <c r="AT1215" s="40"/>
      <c r="AU1215" s="40"/>
      <c r="AV1215" s="40"/>
      <c r="AW1215" s="40"/>
      <c r="AX1215" s="40"/>
      <c r="AY1215" s="40"/>
      <c r="AZ1215" s="40"/>
      <c r="BA1215" s="28"/>
      <c r="BB1215" s="28"/>
      <c r="BC1215" s="40"/>
      <c r="BD1215" s="40"/>
      <c r="BE1215" s="40"/>
      <c r="BF1215" s="40"/>
      <c r="BG1215" s="40"/>
      <c r="BH1215" s="40"/>
      <c r="BI1215" s="40"/>
      <c r="BJ1215" s="40"/>
      <c r="BK1215" s="40"/>
      <c r="BL1215" s="40"/>
      <c r="BM1215" s="40"/>
      <c r="BN1215" s="40"/>
      <c r="BO1215" s="40"/>
      <c r="BP1215" s="40"/>
      <c r="BQ1215" s="40"/>
      <c r="BR1215" s="40"/>
      <c r="BS1215" s="40"/>
      <c r="BT1215" s="40"/>
      <c r="BU1215" s="40"/>
      <c r="BV1215" s="40"/>
      <c r="BW1215" s="40"/>
      <c r="BX1215" s="40"/>
      <c r="BY1215" s="40"/>
      <c r="BZ1215" s="40"/>
      <c r="CA1215" s="40"/>
      <c r="CB1215" s="40"/>
      <c r="CC1215" s="40"/>
      <c r="CD1215" s="40"/>
      <c r="CE1215" s="40"/>
      <c r="CF1215" s="40"/>
      <c r="CG1215" s="28"/>
      <c r="CH1215" s="28"/>
      <c r="CI1215" s="41"/>
      <c r="CJ1215" s="27"/>
      <c r="CK1215" s="27"/>
      <c r="CL1215" s="27"/>
      <c r="CM1215" s="27"/>
      <c r="CN1215" s="27"/>
      <c r="CO1215" s="27"/>
      <c r="CP1215" s="27"/>
      <c r="CQ1215" s="27"/>
      <c r="CR1215" s="27"/>
      <c r="CS1215" s="27"/>
      <c r="CT1215" s="27"/>
      <c r="CU1215" s="27"/>
      <c r="CV1215" s="27"/>
      <c r="CW1215" s="27"/>
      <c r="CX1215" s="27"/>
      <c r="CY1215" s="27"/>
      <c r="CZ1215" s="68"/>
      <c r="DA1215" s="42"/>
      <c r="DB1215" s="42"/>
      <c r="DC1215" s="42"/>
      <c r="DD1215" s="42"/>
      <c r="DE1215" s="89"/>
      <c r="DF1215" s="42"/>
      <c r="DG1215" s="25"/>
      <c r="DH1215" s="25"/>
      <c r="DI1215" s="35"/>
      <c r="DJ1215" s="25"/>
      <c r="DK1215" s="25"/>
      <c r="DL1215" s="25"/>
      <c r="DM1215" s="25"/>
      <c r="DN1215" s="25"/>
      <c r="DO1215" s="25"/>
      <c r="DP1215" s="25"/>
      <c r="DQ1215" s="25"/>
      <c r="DR1215" s="25"/>
      <c r="DS1215" s="25"/>
      <c r="DT1215" s="25"/>
      <c r="DU1215" s="25"/>
      <c r="DV1215" s="25"/>
      <c r="DW1215" s="35"/>
      <c r="DX1215" s="25"/>
      <c r="DY1215" s="25"/>
      <c r="EC1215" s="25"/>
      <c r="ED1215" s="35"/>
    </row>
    <row r="1216" spans="1:134" s="26" customFormat="1" x14ac:dyDescent="0.2">
      <c r="A1216" s="43"/>
      <c r="B1216" s="28"/>
      <c r="C1216" s="41"/>
      <c r="D1216" s="40"/>
      <c r="E1216" s="41"/>
      <c r="F1216" s="40"/>
      <c r="G1216" s="151"/>
      <c r="H1216" s="151"/>
      <c r="I1216" s="151"/>
      <c r="J1216" s="151"/>
      <c r="K1216" s="151"/>
      <c r="L1216" s="152"/>
      <c r="M1216" s="151"/>
      <c r="N1216" s="151"/>
      <c r="O1216" s="152"/>
      <c r="P1216" s="153"/>
      <c r="Q1216" s="159"/>
      <c r="R1216" s="151"/>
      <c r="S1216" s="151"/>
      <c r="T1216" s="28"/>
      <c r="U1216" s="137"/>
      <c r="V1216" s="40"/>
      <c r="W1216" s="40"/>
      <c r="X1216" s="40"/>
      <c r="Y1216" s="40"/>
      <c r="Z1216" s="40"/>
      <c r="AA1216" s="40"/>
      <c r="AB1216" s="40"/>
      <c r="AC1216" s="40"/>
      <c r="AD1216" s="40"/>
      <c r="AE1216" s="40"/>
      <c r="AF1216" s="40"/>
      <c r="AG1216" s="40"/>
      <c r="AH1216" s="40"/>
      <c r="AI1216" s="40"/>
      <c r="AJ1216" s="40"/>
      <c r="AK1216" s="40"/>
      <c r="AL1216" s="40"/>
      <c r="AM1216" s="40"/>
      <c r="AN1216" s="40"/>
      <c r="AO1216" s="40"/>
      <c r="AP1216" s="40"/>
      <c r="AQ1216" s="40"/>
      <c r="AR1216" s="40"/>
      <c r="AS1216" s="40"/>
      <c r="AT1216" s="40"/>
      <c r="AU1216" s="40"/>
      <c r="AV1216" s="40"/>
      <c r="AW1216" s="40"/>
      <c r="AX1216" s="40"/>
      <c r="AY1216" s="40"/>
      <c r="AZ1216" s="40"/>
      <c r="BA1216" s="28"/>
      <c r="BB1216" s="28"/>
      <c r="BC1216" s="40"/>
      <c r="BD1216" s="40"/>
      <c r="BE1216" s="40"/>
      <c r="BF1216" s="40"/>
      <c r="BG1216" s="40"/>
      <c r="BH1216" s="40"/>
      <c r="BI1216" s="40"/>
      <c r="BJ1216" s="40"/>
      <c r="BK1216" s="40"/>
      <c r="BL1216" s="40"/>
      <c r="BM1216" s="40"/>
      <c r="BN1216" s="40"/>
      <c r="BO1216" s="40"/>
      <c r="BP1216" s="40"/>
      <c r="BQ1216" s="40"/>
      <c r="BR1216" s="40"/>
      <c r="BS1216" s="40"/>
      <c r="BT1216" s="40"/>
      <c r="BU1216" s="40"/>
      <c r="BV1216" s="40"/>
      <c r="BW1216" s="40"/>
      <c r="BX1216" s="40"/>
      <c r="BY1216" s="40"/>
      <c r="BZ1216" s="40"/>
      <c r="CA1216" s="40"/>
      <c r="CB1216" s="40"/>
      <c r="CC1216" s="40"/>
      <c r="CD1216" s="40"/>
      <c r="CE1216" s="40"/>
      <c r="CF1216" s="40"/>
      <c r="CG1216" s="28"/>
      <c r="CH1216" s="28"/>
      <c r="CI1216" s="41"/>
      <c r="CJ1216" s="27"/>
      <c r="CK1216" s="27"/>
      <c r="CL1216" s="27"/>
      <c r="CM1216" s="27"/>
      <c r="CN1216" s="27"/>
      <c r="CO1216" s="27"/>
      <c r="CP1216" s="27"/>
      <c r="CQ1216" s="27"/>
      <c r="CR1216" s="27"/>
      <c r="CS1216" s="27"/>
      <c r="CT1216" s="27"/>
      <c r="CU1216" s="27"/>
      <c r="CV1216" s="27"/>
      <c r="CW1216" s="27"/>
      <c r="CX1216" s="27"/>
      <c r="CY1216" s="27"/>
      <c r="CZ1216" s="68"/>
      <c r="DA1216" s="42"/>
      <c r="DB1216" s="42"/>
      <c r="DC1216" s="42"/>
      <c r="DD1216" s="42"/>
      <c r="DE1216" s="89"/>
      <c r="DF1216" s="42"/>
      <c r="DG1216" s="25"/>
      <c r="DH1216" s="25"/>
      <c r="DI1216" s="35"/>
      <c r="DJ1216" s="25"/>
      <c r="DK1216" s="25"/>
      <c r="DL1216" s="25"/>
      <c r="DM1216" s="25"/>
      <c r="DN1216" s="25"/>
      <c r="DO1216" s="25"/>
      <c r="DP1216" s="25"/>
      <c r="DQ1216" s="25"/>
      <c r="DR1216" s="25"/>
      <c r="DS1216" s="25"/>
      <c r="DT1216" s="25"/>
      <c r="DU1216" s="25"/>
      <c r="DV1216" s="25"/>
      <c r="DW1216" s="35"/>
      <c r="DX1216" s="25"/>
      <c r="DY1216" s="25"/>
      <c r="EC1216" s="25"/>
      <c r="ED1216" s="35"/>
    </row>
    <row r="1217" spans="1:134" s="26" customFormat="1" x14ac:dyDescent="0.2">
      <c r="A1217" s="43"/>
      <c r="B1217" s="28"/>
      <c r="C1217" s="41"/>
      <c r="D1217" s="40"/>
      <c r="E1217" s="41"/>
      <c r="F1217" s="40"/>
      <c r="G1217" s="151"/>
      <c r="H1217" s="151"/>
      <c r="I1217" s="151"/>
      <c r="J1217" s="151"/>
      <c r="K1217" s="151"/>
      <c r="L1217" s="152"/>
      <c r="M1217" s="151"/>
      <c r="N1217" s="151"/>
      <c r="O1217" s="152"/>
      <c r="P1217" s="153"/>
      <c r="Q1217" s="159"/>
      <c r="R1217" s="151"/>
      <c r="S1217" s="151"/>
      <c r="T1217" s="28"/>
      <c r="U1217" s="137"/>
      <c r="V1217" s="40"/>
      <c r="W1217" s="40"/>
      <c r="X1217" s="40"/>
      <c r="Y1217" s="40"/>
      <c r="Z1217" s="40"/>
      <c r="AA1217" s="40"/>
      <c r="AB1217" s="40"/>
      <c r="AC1217" s="40"/>
      <c r="AD1217" s="40"/>
      <c r="AE1217" s="40"/>
      <c r="AF1217" s="40"/>
      <c r="AG1217" s="40"/>
      <c r="AH1217" s="40"/>
      <c r="AI1217" s="40"/>
      <c r="AJ1217" s="40"/>
      <c r="AK1217" s="40"/>
      <c r="AL1217" s="40"/>
      <c r="AM1217" s="40"/>
      <c r="AN1217" s="40"/>
      <c r="AO1217" s="40"/>
      <c r="AP1217" s="40"/>
      <c r="AQ1217" s="40"/>
      <c r="AR1217" s="40"/>
      <c r="AS1217" s="40"/>
      <c r="AT1217" s="40"/>
      <c r="AU1217" s="40"/>
      <c r="AV1217" s="40"/>
      <c r="AW1217" s="40"/>
      <c r="AX1217" s="40"/>
      <c r="AY1217" s="40"/>
      <c r="AZ1217" s="40"/>
      <c r="BA1217" s="28"/>
      <c r="BB1217" s="28"/>
      <c r="BC1217" s="40"/>
      <c r="BD1217" s="40"/>
      <c r="BE1217" s="40"/>
      <c r="BF1217" s="40"/>
      <c r="BG1217" s="40"/>
      <c r="BH1217" s="40"/>
      <c r="BI1217" s="40"/>
      <c r="BJ1217" s="40"/>
      <c r="BK1217" s="40"/>
      <c r="BL1217" s="40"/>
      <c r="BM1217" s="40"/>
      <c r="BN1217" s="40"/>
      <c r="BO1217" s="40"/>
      <c r="BP1217" s="40"/>
      <c r="BQ1217" s="40"/>
      <c r="BR1217" s="40"/>
      <c r="BS1217" s="40"/>
      <c r="BT1217" s="40"/>
      <c r="BU1217" s="40"/>
      <c r="BV1217" s="40"/>
      <c r="BW1217" s="40"/>
      <c r="BX1217" s="40"/>
      <c r="BY1217" s="40"/>
      <c r="BZ1217" s="40"/>
      <c r="CA1217" s="40"/>
      <c r="CB1217" s="40"/>
      <c r="CC1217" s="40"/>
      <c r="CD1217" s="40"/>
      <c r="CE1217" s="40"/>
      <c r="CF1217" s="40"/>
      <c r="CG1217" s="28"/>
      <c r="CH1217" s="28"/>
      <c r="CI1217" s="41"/>
      <c r="CJ1217" s="27"/>
      <c r="CK1217" s="27"/>
      <c r="CL1217" s="27"/>
      <c r="CM1217" s="27"/>
      <c r="CN1217" s="27"/>
      <c r="CO1217" s="27"/>
      <c r="CP1217" s="27"/>
      <c r="CQ1217" s="27"/>
      <c r="CR1217" s="27"/>
      <c r="CS1217" s="27"/>
      <c r="CT1217" s="27"/>
      <c r="CU1217" s="27"/>
      <c r="CV1217" s="27"/>
      <c r="CW1217" s="27"/>
      <c r="CX1217" s="27"/>
      <c r="CY1217" s="27"/>
      <c r="CZ1217" s="68"/>
      <c r="DA1217" s="42"/>
      <c r="DB1217" s="42"/>
      <c r="DC1217" s="42"/>
      <c r="DD1217" s="42"/>
      <c r="DE1217" s="89"/>
      <c r="DF1217" s="42"/>
      <c r="DG1217" s="25"/>
      <c r="DH1217" s="25"/>
      <c r="DI1217" s="35"/>
      <c r="DJ1217" s="25"/>
      <c r="DK1217" s="25"/>
      <c r="DL1217" s="25"/>
      <c r="DM1217" s="25"/>
      <c r="DN1217" s="25"/>
      <c r="DO1217" s="25"/>
      <c r="DP1217" s="25"/>
      <c r="DQ1217" s="25"/>
      <c r="DR1217" s="25"/>
      <c r="DS1217" s="25"/>
      <c r="DT1217" s="25"/>
      <c r="DU1217" s="25"/>
      <c r="DV1217" s="25"/>
      <c r="DW1217" s="35"/>
      <c r="DX1217" s="25"/>
      <c r="DY1217" s="25"/>
      <c r="EC1217" s="25"/>
      <c r="ED1217" s="35"/>
    </row>
    <row r="1218" spans="1:134" s="26" customFormat="1" x14ac:dyDescent="0.2">
      <c r="A1218" s="43"/>
      <c r="B1218" s="28"/>
      <c r="C1218" s="41"/>
      <c r="D1218" s="40"/>
      <c r="E1218" s="41"/>
      <c r="F1218" s="40"/>
      <c r="G1218" s="151"/>
      <c r="H1218" s="151"/>
      <c r="I1218" s="151"/>
      <c r="J1218" s="151"/>
      <c r="K1218" s="151"/>
      <c r="L1218" s="152"/>
      <c r="M1218" s="151"/>
      <c r="N1218" s="151"/>
      <c r="O1218" s="152"/>
      <c r="P1218" s="153"/>
      <c r="Q1218" s="159"/>
      <c r="R1218" s="151"/>
      <c r="S1218" s="151"/>
      <c r="T1218" s="28"/>
      <c r="U1218" s="137"/>
      <c r="V1218" s="40"/>
      <c r="W1218" s="40"/>
      <c r="X1218" s="40"/>
      <c r="Y1218" s="40"/>
      <c r="Z1218" s="40"/>
      <c r="AA1218" s="40"/>
      <c r="AB1218" s="40"/>
      <c r="AC1218" s="40"/>
      <c r="AD1218" s="40"/>
      <c r="AE1218" s="40"/>
      <c r="AF1218" s="40"/>
      <c r="AG1218" s="40"/>
      <c r="AH1218" s="40"/>
      <c r="AI1218" s="40"/>
      <c r="AJ1218" s="40"/>
      <c r="AK1218" s="40"/>
      <c r="AL1218" s="40"/>
      <c r="AM1218" s="40"/>
      <c r="AN1218" s="40"/>
      <c r="AO1218" s="40"/>
      <c r="AP1218" s="40"/>
      <c r="AQ1218" s="40"/>
      <c r="AR1218" s="40"/>
      <c r="AS1218" s="40"/>
      <c r="AT1218" s="40"/>
      <c r="AU1218" s="40"/>
      <c r="AV1218" s="40"/>
      <c r="AW1218" s="40"/>
      <c r="AX1218" s="40"/>
      <c r="AY1218" s="40"/>
      <c r="AZ1218" s="40"/>
      <c r="BA1218" s="28"/>
      <c r="BB1218" s="28"/>
      <c r="BC1218" s="40"/>
      <c r="BD1218" s="40"/>
      <c r="BE1218" s="40"/>
      <c r="BF1218" s="40"/>
      <c r="BG1218" s="40"/>
      <c r="BH1218" s="40"/>
      <c r="BI1218" s="40"/>
      <c r="BJ1218" s="40"/>
      <c r="BK1218" s="40"/>
      <c r="BL1218" s="40"/>
      <c r="BM1218" s="40"/>
      <c r="BN1218" s="40"/>
      <c r="BO1218" s="40"/>
      <c r="BP1218" s="40"/>
      <c r="BQ1218" s="40"/>
      <c r="BR1218" s="40"/>
      <c r="BS1218" s="40"/>
      <c r="BT1218" s="40"/>
      <c r="BU1218" s="40"/>
      <c r="BV1218" s="40"/>
      <c r="BW1218" s="40"/>
      <c r="BX1218" s="40"/>
      <c r="BY1218" s="40"/>
      <c r="BZ1218" s="40"/>
      <c r="CA1218" s="40"/>
      <c r="CB1218" s="40"/>
      <c r="CC1218" s="40"/>
      <c r="CD1218" s="40"/>
      <c r="CE1218" s="40"/>
      <c r="CF1218" s="40"/>
      <c r="CG1218" s="28"/>
      <c r="CH1218" s="28"/>
      <c r="CI1218" s="41"/>
      <c r="CJ1218" s="27"/>
      <c r="CK1218" s="27"/>
      <c r="CL1218" s="27"/>
      <c r="CM1218" s="27"/>
      <c r="CN1218" s="27"/>
      <c r="CO1218" s="27"/>
      <c r="CP1218" s="27"/>
      <c r="CQ1218" s="27"/>
      <c r="CR1218" s="27"/>
      <c r="CS1218" s="27"/>
      <c r="CT1218" s="27"/>
      <c r="CU1218" s="27"/>
      <c r="CV1218" s="27"/>
      <c r="CW1218" s="27"/>
      <c r="CX1218" s="27"/>
      <c r="CY1218" s="27"/>
      <c r="CZ1218" s="68"/>
      <c r="DA1218" s="42"/>
      <c r="DB1218" s="42"/>
      <c r="DC1218" s="42"/>
      <c r="DD1218" s="42"/>
      <c r="DE1218" s="89"/>
      <c r="DF1218" s="42"/>
      <c r="DG1218" s="25"/>
      <c r="DH1218" s="25"/>
      <c r="DI1218" s="35"/>
      <c r="DJ1218" s="25"/>
      <c r="DK1218" s="25"/>
      <c r="DL1218" s="25"/>
      <c r="DM1218" s="25"/>
      <c r="DN1218" s="25"/>
      <c r="DO1218" s="25"/>
      <c r="DP1218" s="25"/>
      <c r="DQ1218" s="25"/>
      <c r="DR1218" s="25"/>
      <c r="DS1218" s="25"/>
      <c r="DT1218" s="25"/>
      <c r="DU1218" s="25"/>
      <c r="DV1218" s="25"/>
      <c r="DW1218" s="35"/>
      <c r="DX1218" s="25"/>
      <c r="DY1218" s="25"/>
      <c r="EC1218" s="25"/>
      <c r="ED1218" s="35"/>
    </row>
    <row r="1219" spans="1:134" s="26" customFormat="1" x14ac:dyDescent="0.2">
      <c r="A1219" s="43"/>
      <c r="B1219" s="28"/>
      <c r="C1219" s="41"/>
      <c r="D1219" s="40"/>
      <c r="E1219" s="41"/>
      <c r="F1219" s="40"/>
      <c r="G1219" s="151"/>
      <c r="H1219" s="151"/>
      <c r="I1219" s="151"/>
      <c r="J1219" s="151"/>
      <c r="K1219" s="151"/>
      <c r="L1219" s="152"/>
      <c r="M1219" s="151"/>
      <c r="N1219" s="151"/>
      <c r="O1219" s="152"/>
      <c r="P1219" s="153"/>
      <c r="Q1219" s="159"/>
      <c r="R1219" s="151"/>
      <c r="S1219" s="151"/>
      <c r="T1219" s="28"/>
      <c r="U1219" s="137"/>
      <c r="V1219" s="40"/>
      <c r="W1219" s="40"/>
      <c r="X1219" s="40"/>
      <c r="Y1219" s="40"/>
      <c r="Z1219" s="40"/>
      <c r="AA1219" s="40"/>
      <c r="AB1219" s="40"/>
      <c r="AC1219" s="40"/>
      <c r="AD1219" s="40"/>
      <c r="AE1219" s="40"/>
      <c r="AF1219" s="40"/>
      <c r="AG1219" s="40"/>
      <c r="AH1219" s="40"/>
      <c r="AI1219" s="40"/>
      <c r="AJ1219" s="40"/>
      <c r="AK1219" s="40"/>
      <c r="AL1219" s="40"/>
      <c r="AM1219" s="40"/>
      <c r="AN1219" s="40"/>
      <c r="AO1219" s="40"/>
      <c r="AP1219" s="40"/>
      <c r="AQ1219" s="40"/>
      <c r="AR1219" s="40"/>
      <c r="AS1219" s="40"/>
      <c r="AT1219" s="40"/>
      <c r="AU1219" s="40"/>
      <c r="AV1219" s="40"/>
      <c r="AW1219" s="40"/>
      <c r="AX1219" s="40"/>
      <c r="AY1219" s="40"/>
      <c r="AZ1219" s="40"/>
      <c r="BA1219" s="28"/>
      <c r="BB1219" s="28"/>
      <c r="BC1219" s="40"/>
      <c r="BD1219" s="40"/>
      <c r="BE1219" s="40"/>
      <c r="BF1219" s="40"/>
      <c r="BG1219" s="40"/>
      <c r="BH1219" s="40"/>
      <c r="BI1219" s="40"/>
      <c r="BJ1219" s="40"/>
      <c r="BK1219" s="40"/>
      <c r="BL1219" s="40"/>
      <c r="BM1219" s="40"/>
      <c r="BN1219" s="40"/>
      <c r="BO1219" s="40"/>
      <c r="BP1219" s="40"/>
      <c r="BQ1219" s="40"/>
      <c r="BR1219" s="40"/>
      <c r="BS1219" s="40"/>
      <c r="BT1219" s="40"/>
      <c r="BU1219" s="40"/>
      <c r="BV1219" s="40"/>
      <c r="BW1219" s="40"/>
      <c r="BX1219" s="40"/>
      <c r="BY1219" s="40"/>
      <c r="BZ1219" s="40"/>
      <c r="CA1219" s="40"/>
      <c r="CB1219" s="40"/>
      <c r="CC1219" s="40"/>
      <c r="CD1219" s="40"/>
      <c r="CE1219" s="40"/>
      <c r="CF1219" s="40"/>
      <c r="CG1219" s="28"/>
      <c r="CH1219" s="28"/>
      <c r="CI1219" s="41"/>
      <c r="CJ1219" s="27"/>
      <c r="CK1219" s="27"/>
      <c r="CL1219" s="27"/>
      <c r="CM1219" s="27"/>
      <c r="CN1219" s="27"/>
      <c r="CO1219" s="27"/>
      <c r="CP1219" s="27"/>
      <c r="CQ1219" s="27"/>
      <c r="CR1219" s="27"/>
      <c r="CS1219" s="27"/>
      <c r="CT1219" s="27"/>
      <c r="CU1219" s="27"/>
      <c r="CV1219" s="27"/>
      <c r="CW1219" s="27"/>
      <c r="CX1219" s="27"/>
      <c r="CY1219" s="27"/>
      <c r="CZ1219" s="68"/>
      <c r="DA1219" s="42"/>
      <c r="DB1219" s="42"/>
      <c r="DC1219" s="42"/>
      <c r="DD1219" s="42"/>
      <c r="DE1219" s="89"/>
      <c r="DF1219" s="42"/>
      <c r="DG1219" s="25"/>
      <c r="DH1219" s="25"/>
      <c r="DI1219" s="35"/>
      <c r="DJ1219" s="25"/>
      <c r="DK1219" s="25"/>
      <c r="DL1219" s="25"/>
      <c r="DM1219" s="25"/>
      <c r="DN1219" s="25"/>
      <c r="DO1219" s="25"/>
      <c r="DP1219" s="25"/>
      <c r="DQ1219" s="25"/>
      <c r="DR1219" s="25"/>
      <c r="DS1219" s="25"/>
      <c r="DT1219" s="25"/>
      <c r="DU1219" s="25"/>
      <c r="DV1219" s="25"/>
      <c r="DW1219" s="35"/>
      <c r="DX1219" s="25"/>
      <c r="DY1219" s="25"/>
      <c r="EC1219" s="25"/>
      <c r="ED1219" s="35"/>
    </row>
    <row r="1220" spans="1:134" s="26" customFormat="1" x14ac:dyDescent="0.2">
      <c r="A1220" s="43"/>
      <c r="B1220" s="28"/>
      <c r="C1220" s="41"/>
      <c r="D1220" s="40"/>
      <c r="E1220" s="41"/>
      <c r="F1220" s="40"/>
      <c r="G1220" s="151"/>
      <c r="H1220" s="151"/>
      <c r="I1220" s="151"/>
      <c r="J1220" s="151"/>
      <c r="K1220" s="151"/>
      <c r="L1220" s="152"/>
      <c r="M1220" s="151"/>
      <c r="N1220" s="151"/>
      <c r="O1220" s="152"/>
      <c r="P1220" s="153"/>
      <c r="Q1220" s="159"/>
      <c r="R1220" s="151"/>
      <c r="S1220" s="151"/>
      <c r="T1220" s="28"/>
      <c r="U1220" s="137"/>
      <c r="V1220" s="40"/>
      <c r="W1220" s="40"/>
      <c r="X1220" s="40"/>
      <c r="Y1220" s="40"/>
      <c r="Z1220" s="40"/>
      <c r="AA1220" s="40"/>
      <c r="AB1220" s="40"/>
      <c r="AC1220" s="40"/>
      <c r="AD1220" s="40"/>
      <c r="AE1220" s="40"/>
      <c r="AF1220" s="40"/>
      <c r="AG1220" s="40"/>
      <c r="AH1220" s="40"/>
      <c r="AI1220" s="40"/>
      <c r="AJ1220" s="40"/>
      <c r="AK1220" s="40"/>
      <c r="AL1220" s="40"/>
      <c r="AM1220" s="40"/>
      <c r="AN1220" s="40"/>
      <c r="AO1220" s="40"/>
      <c r="AP1220" s="40"/>
      <c r="AQ1220" s="40"/>
      <c r="AR1220" s="40"/>
      <c r="AS1220" s="40"/>
      <c r="AT1220" s="40"/>
      <c r="AU1220" s="40"/>
      <c r="AV1220" s="40"/>
      <c r="AW1220" s="40"/>
      <c r="AX1220" s="40"/>
      <c r="AY1220" s="40"/>
      <c r="AZ1220" s="40"/>
      <c r="BA1220" s="28"/>
      <c r="BB1220" s="28"/>
      <c r="BC1220" s="40"/>
      <c r="BD1220" s="40"/>
      <c r="BE1220" s="40"/>
      <c r="BF1220" s="40"/>
      <c r="BG1220" s="40"/>
      <c r="BH1220" s="40"/>
      <c r="BI1220" s="40"/>
      <c r="BJ1220" s="40"/>
      <c r="BK1220" s="40"/>
      <c r="BL1220" s="40"/>
      <c r="BM1220" s="40"/>
      <c r="BN1220" s="40"/>
      <c r="BO1220" s="40"/>
      <c r="BP1220" s="40"/>
      <c r="BQ1220" s="40"/>
      <c r="BR1220" s="40"/>
      <c r="BS1220" s="40"/>
      <c r="BT1220" s="40"/>
      <c r="BU1220" s="40"/>
      <c r="BV1220" s="40"/>
      <c r="BW1220" s="40"/>
      <c r="BX1220" s="40"/>
      <c r="BY1220" s="40"/>
      <c r="BZ1220" s="40"/>
      <c r="CA1220" s="40"/>
      <c r="CB1220" s="40"/>
      <c r="CC1220" s="40"/>
      <c r="CD1220" s="40"/>
      <c r="CE1220" s="40"/>
      <c r="CF1220" s="40"/>
      <c r="CG1220" s="28"/>
      <c r="CH1220" s="28"/>
      <c r="CI1220" s="41"/>
      <c r="CJ1220" s="27"/>
      <c r="CK1220" s="27"/>
      <c r="CL1220" s="27"/>
      <c r="CM1220" s="27"/>
      <c r="CN1220" s="27"/>
      <c r="CO1220" s="27"/>
      <c r="CP1220" s="27"/>
      <c r="CQ1220" s="27"/>
      <c r="CR1220" s="27"/>
      <c r="CS1220" s="27"/>
      <c r="CT1220" s="27"/>
      <c r="CU1220" s="27"/>
      <c r="CV1220" s="27"/>
      <c r="CW1220" s="27"/>
      <c r="CX1220" s="27"/>
      <c r="CY1220" s="27"/>
      <c r="CZ1220" s="68"/>
      <c r="DA1220" s="42"/>
      <c r="DB1220" s="42"/>
      <c r="DC1220" s="42"/>
      <c r="DD1220" s="42"/>
      <c r="DE1220" s="89"/>
      <c r="DF1220" s="42"/>
      <c r="DG1220" s="25"/>
      <c r="DH1220" s="25"/>
      <c r="DI1220" s="35"/>
      <c r="DJ1220" s="25"/>
      <c r="DK1220" s="25"/>
      <c r="DL1220" s="25"/>
      <c r="DM1220" s="25"/>
      <c r="DN1220" s="25"/>
      <c r="DO1220" s="25"/>
      <c r="DP1220" s="25"/>
      <c r="DQ1220" s="25"/>
      <c r="DR1220" s="25"/>
      <c r="DS1220" s="25"/>
      <c r="DT1220" s="25"/>
      <c r="DU1220" s="25"/>
      <c r="DV1220" s="25"/>
      <c r="DW1220" s="35"/>
      <c r="DX1220" s="25"/>
      <c r="DY1220" s="25"/>
      <c r="EC1220" s="25"/>
      <c r="ED1220" s="35"/>
    </row>
    <row r="1221" spans="1:134" s="26" customFormat="1" x14ac:dyDescent="0.2">
      <c r="A1221" s="43"/>
      <c r="B1221" s="28"/>
      <c r="C1221" s="41"/>
      <c r="D1221" s="40"/>
      <c r="E1221" s="41"/>
      <c r="F1221" s="40"/>
      <c r="G1221" s="151"/>
      <c r="H1221" s="151"/>
      <c r="I1221" s="151"/>
      <c r="J1221" s="151"/>
      <c r="K1221" s="151"/>
      <c r="L1221" s="152"/>
      <c r="M1221" s="151"/>
      <c r="N1221" s="151"/>
      <c r="O1221" s="152"/>
      <c r="P1221" s="153"/>
      <c r="Q1221" s="159"/>
      <c r="R1221" s="151"/>
      <c r="S1221" s="151"/>
      <c r="T1221" s="28"/>
      <c r="U1221" s="137"/>
      <c r="V1221" s="40"/>
      <c r="W1221" s="40"/>
      <c r="X1221" s="40"/>
      <c r="Y1221" s="40"/>
      <c r="Z1221" s="40"/>
      <c r="AA1221" s="40"/>
      <c r="AB1221" s="40"/>
      <c r="AC1221" s="40"/>
      <c r="AD1221" s="40"/>
      <c r="AE1221" s="40"/>
      <c r="AF1221" s="40"/>
      <c r="AG1221" s="40"/>
      <c r="AH1221" s="40"/>
      <c r="AI1221" s="40"/>
      <c r="AJ1221" s="40"/>
      <c r="AK1221" s="40"/>
      <c r="AL1221" s="40"/>
      <c r="AM1221" s="40"/>
      <c r="AN1221" s="40"/>
      <c r="AO1221" s="40"/>
      <c r="AP1221" s="40"/>
      <c r="AQ1221" s="40"/>
      <c r="AR1221" s="40"/>
      <c r="AS1221" s="40"/>
      <c r="AT1221" s="40"/>
      <c r="AU1221" s="40"/>
      <c r="AV1221" s="40"/>
      <c r="AW1221" s="40"/>
      <c r="AX1221" s="40"/>
      <c r="AY1221" s="40"/>
      <c r="AZ1221" s="40"/>
      <c r="BA1221" s="28"/>
      <c r="BB1221" s="28"/>
      <c r="BC1221" s="40"/>
      <c r="BD1221" s="40"/>
      <c r="BE1221" s="40"/>
      <c r="BF1221" s="40"/>
      <c r="BG1221" s="40"/>
      <c r="BH1221" s="40"/>
      <c r="BI1221" s="40"/>
      <c r="BJ1221" s="40"/>
      <c r="BK1221" s="40"/>
      <c r="BL1221" s="40"/>
      <c r="BM1221" s="40"/>
      <c r="BN1221" s="40"/>
      <c r="BO1221" s="40"/>
      <c r="BP1221" s="40"/>
      <c r="BQ1221" s="40"/>
      <c r="BR1221" s="40"/>
      <c r="BS1221" s="40"/>
      <c r="BT1221" s="40"/>
      <c r="BU1221" s="40"/>
      <c r="BV1221" s="40"/>
      <c r="BW1221" s="40"/>
      <c r="BX1221" s="40"/>
      <c r="BY1221" s="40"/>
      <c r="BZ1221" s="40"/>
      <c r="CA1221" s="40"/>
      <c r="CB1221" s="40"/>
      <c r="CC1221" s="40"/>
      <c r="CD1221" s="40"/>
      <c r="CE1221" s="40"/>
      <c r="CF1221" s="40"/>
      <c r="CG1221" s="28"/>
      <c r="CH1221" s="28"/>
      <c r="CI1221" s="41"/>
      <c r="CJ1221" s="27"/>
      <c r="CK1221" s="27"/>
      <c r="CL1221" s="27"/>
      <c r="CM1221" s="27"/>
      <c r="CN1221" s="27"/>
      <c r="CO1221" s="27"/>
      <c r="CP1221" s="27"/>
      <c r="CQ1221" s="27"/>
      <c r="CR1221" s="27"/>
      <c r="CS1221" s="27"/>
      <c r="CT1221" s="27"/>
      <c r="CU1221" s="27"/>
      <c r="CV1221" s="27"/>
      <c r="CW1221" s="27"/>
      <c r="CX1221" s="27"/>
      <c r="CY1221" s="27"/>
      <c r="CZ1221" s="68"/>
      <c r="DA1221" s="42"/>
      <c r="DB1221" s="42"/>
      <c r="DC1221" s="42"/>
      <c r="DD1221" s="42"/>
      <c r="DE1221" s="89"/>
      <c r="DF1221" s="42"/>
      <c r="DG1221" s="25"/>
      <c r="DH1221" s="25"/>
      <c r="DI1221" s="35"/>
      <c r="DJ1221" s="25"/>
      <c r="DK1221" s="25"/>
      <c r="DL1221" s="25"/>
      <c r="DM1221" s="25"/>
      <c r="DN1221" s="25"/>
      <c r="DO1221" s="25"/>
      <c r="DP1221" s="25"/>
      <c r="DQ1221" s="25"/>
      <c r="DR1221" s="25"/>
      <c r="DS1221" s="25"/>
      <c r="DT1221" s="25"/>
      <c r="DU1221" s="25"/>
      <c r="DV1221" s="25"/>
      <c r="DW1221" s="35"/>
      <c r="DX1221" s="25"/>
      <c r="DY1221" s="25"/>
      <c r="EC1221" s="25"/>
      <c r="ED1221" s="35"/>
    </row>
    <row r="1222" spans="1:134" s="26" customFormat="1" x14ac:dyDescent="0.2">
      <c r="A1222" s="43"/>
      <c r="B1222" s="28"/>
      <c r="C1222" s="41"/>
      <c r="D1222" s="40"/>
      <c r="E1222" s="41"/>
      <c r="F1222" s="40"/>
      <c r="G1222" s="151"/>
      <c r="H1222" s="151"/>
      <c r="I1222" s="151"/>
      <c r="J1222" s="151"/>
      <c r="K1222" s="151"/>
      <c r="L1222" s="152"/>
      <c r="M1222" s="151"/>
      <c r="N1222" s="151"/>
      <c r="O1222" s="152"/>
      <c r="P1222" s="153"/>
      <c r="Q1222" s="159"/>
      <c r="R1222" s="151"/>
      <c r="S1222" s="151"/>
      <c r="T1222" s="28"/>
      <c r="U1222" s="137"/>
      <c r="V1222" s="40"/>
      <c r="W1222" s="40"/>
      <c r="X1222" s="40"/>
      <c r="Y1222" s="40"/>
      <c r="Z1222" s="40"/>
      <c r="AA1222" s="40"/>
      <c r="AB1222" s="40"/>
      <c r="AC1222" s="40"/>
      <c r="AD1222" s="40"/>
      <c r="AE1222" s="40"/>
      <c r="AF1222" s="40"/>
      <c r="AG1222" s="40"/>
      <c r="AH1222" s="40"/>
      <c r="AI1222" s="40"/>
      <c r="AJ1222" s="40"/>
      <c r="AK1222" s="40"/>
      <c r="AL1222" s="40"/>
      <c r="AM1222" s="40"/>
      <c r="AN1222" s="40"/>
      <c r="AO1222" s="40"/>
      <c r="AP1222" s="40"/>
      <c r="AQ1222" s="40"/>
      <c r="AR1222" s="40"/>
      <c r="AS1222" s="40"/>
      <c r="AT1222" s="40"/>
      <c r="AU1222" s="40"/>
      <c r="AV1222" s="40"/>
      <c r="AW1222" s="40"/>
      <c r="AX1222" s="40"/>
      <c r="AY1222" s="40"/>
      <c r="AZ1222" s="40"/>
      <c r="BA1222" s="28"/>
      <c r="BB1222" s="28"/>
      <c r="BC1222" s="40"/>
      <c r="BD1222" s="40"/>
      <c r="BE1222" s="40"/>
      <c r="BF1222" s="40"/>
      <c r="BG1222" s="40"/>
      <c r="BH1222" s="40"/>
      <c r="BI1222" s="40"/>
      <c r="BJ1222" s="40"/>
      <c r="BK1222" s="40"/>
      <c r="BL1222" s="40"/>
      <c r="BM1222" s="40"/>
      <c r="BN1222" s="40"/>
      <c r="BO1222" s="40"/>
      <c r="BP1222" s="40"/>
      <c r="BQ1222" s="40"/>
      <c r="BR1222" s="40"/>
      <c r="BS1222" s="40"/>
      <c r="BT1222" s="40"/>
      <c r="BU1222" s="40"/>
      <c r="BV1222" s="40"/>
      <c r="BW1222" s="40"/>
      <c r="BX1222" s="40"/>
      <c r="BY1222" s="40"/>
      <c r="BZ1222" s="40"/>
      <c r="CA1222" s="40"/>
      <c r="CB1222" s="40"/>
      <c r="CC1222" s="40"/>
      <c r="CD1222" s="40"/>
      <c r="CE1222" s="40"/>
      <c r="CF1222" s="40"/>
      <c r="CG1222" s="28"/>
      <c r="CH1222" s="28"/>
      <c r="CI1222" s="41"/>
      <c r="CJ1222" s="27"/>
      <c r="CK1222" s="27"/>
      <c r="CL1222" s="27"/>
      <c r="CM1222" s="27"/>
      <c r="CN1222" s="27"/>
      <c r="CO1222" s="27"/>
      <c r="CP1222" s="27"/>
      <c r="CQ1222" s="27"/>
      <c r="CR1222" s="27"/>
      <c r="CS1222" s="27"/>
      <c r="CT1222" s="27"/>
      <c r="CU1222" s="27"/>
      <c r="CV1222" s="27"/>
      <c r="CW1222" s="27"/>
      <c r="CX1222" s="27"/>
      <c r="CY1222" s="27"/>
      <c r="CZ1222" s="68"/>
      <c r="DA1222" s="42"/>
      <c r="DB1222" s="42"/>
      <c r="DC1222" s="42"/>
      <c r="DD1222" s="42"/>
      <c r="DE1222" s="89"/>
      <c r="DF1222" s="42"/>
      <c r="DG1222" s="25"/>
      <c r="DH1222" s="25"/>
      <c r="DI1222" s="35"/>
      <c r="DJ1222" s="25"/>
      <c r="DK1222" s="25"/>
      <c r="DL1222" s="25"/>
      <c r="DM1222" s="25"/>
      <c r="DN1222" s="25"/>
      <c r="DO1222" s="25"/>
      <c r="DP1222" s="25"/>
      <c r="DQ1222" s="25"/>
      <c r="DR1222" s="25"/>
      <c r="DS1222" s="25"/>
      <c r="DT1222" s="25"/>
      <c r="DU1222" s="25"/>
      <c r="DV1222" s="25"/>
      <c r="DW1222" s="35"/>
      <c r="DX1222" s="25"/>
      <c r="DY1222" s="25"/>
      <c r="EC1222" s="25"/>
      <c r="ED1222" s="35"/>
    </row>
    <row r="1223" spans="1:134" s="26" customFormat="1" x14ac:dyDescent="0.2">
      <c r="A1223" s="43"/>
      <c r="B1223" s="28"/>
      <c r="C1223" s="41"/>
      <c r="D1223" s="40"/>
      <c r="E1223" s="41"/>
      <c r="F1223" s="40"/>
      <c r="G1223" s="151"/>
      <c r="H1223" s="151"/>
      <c r="I1223" s="151"/>
      <c r="J1223" s="151"/>
      <c r="K1223" s="151"/>
      <c r="L1223" s="152"/>
      <c r="M1223" s="151"/>
      <c r="N1223" s="151"/>
      <c r="O1223" s="152"/>
      <c r="P1223" s="153"/>
      <c r="Q1223" s="159"/>
      <c r="R1223" s="151"/>
      <c r="S1223" s="151"/>
      <c r="T1223" s="28"/>
      <c r="U1223" s="137"/>
      <c r="V1223" s="40"/>
      <c r="W1223" s="40"/>
      <c r="X1223" s="40"/>
      <c r="Y1223" s="40"/>
      <c r="Z1223" s="40"/>
      <c r="AA1223" s="40"/>
      <c r="AB1223" s="40"/>
      <c r="AC1223" s="40"/>
      <c r="AD1223" s="40"/>
      <c r="AE1223" s="40"/>
      <c r="AF1223" s="40"/>
      <c r="AG1223" s="40"/>
      <c r="AH1223" s="40"/>
      <c r="AI1223" s="40"/>
      <c r="AJ1223" s="40"/>
      <c r="AK1223" s="40"/>
      <c r="AL1223" s="40"/>
      <c r="AM1223" s="40"/>
      <c r="AN1223" s="40"/>
      <c r="AO1223" s="40"/>
      <c r="AP1223" s="40"/>
      <c r="AQ1223" s="40"/>
      <c r="AR1223" s="40"/>
      <c r="AS1223" s="40"/>
      <c r="AT1223" s="40"/>
      <c r="AU1223" s="40"/>
      <c r="AV1223" s="40"/>
      <c r="AW1223" s="40"/>
      <c r="AX1223" s="40"/>
      <c r="AY1223" s="40"/>
      <c r="AZ1223" s="40"/>
      <c r="BA1223" s="28"/>
      <c r="BB1223" s="28"/>
      <c r="BC1223" s="40"/>
      <c r="BD1223" s="40"/>
      <c r="BE1223" s="40"/>
      <c r="BF1223" s="40"/>
      <c r="BG1223" s="40"/>
      <c r="BH1223" s="40"/>
      <c r="BI1223" s="40"/>
      <c r="BJ1223" s="40"/>
      <c r="BK1223" s="40"/>
      <c r="BL1223" s="40"/>
      <c r="BM1223" s="40"/>
      <c r="BN1223" s="40"/>
      <c r="BO1223" s="40"/>
      <c r="BP1223" s="40"/>
      <c r="BQ1223" s="40"/>
      <c r="BR1223" s="40"/>
      <c r="BS1223" s="40"/>
      <c r="BT1223" s="40"/>
      <c r="BU1223" s="40"/>
      <c r="BV1223" s="40"/>
      <c r="BW1223" s="40"/>
      <c r="BX1223" s="40"/>
      <c r="BY1223" s="40"/>
      <c r="BZ1223" s="40"/>
      <c r="CA1223" s="40"/>
      <c r="CB1223" s="40"/>
      <c r="CC1223" s="40"/>
      <c r="CD1223" s="40"/>
      <c r="CE1223" s="40"/>
      <c r="CF1223" s="40"/>
      <c r="CG1223" s="28"/>
      <c r="CH1223" s="28"/>
      <c r="CI1223" s="41"/>
      <c r="CJ1223" s="27"/>
      <c r="CK1223" s="27"/>
      <c r="CL1223" s="27"/>
      <c r="CM1223" s="27"/>
      <c r="CN1223" s="27"/>
      <c r="CO1223" s="27"/>
      <c r="CP1223" s="27"/>
      <c r="CQ1223" s="27"/>
      <c r="CR1223" s="27"/>
      <c r="CS1223" s="27"/>
      <c r="CT1223" s="27"/>
      <c r="CU1223" s="27"/>
      <c r="CV1223" s="27"/>
      <c r="CW1223" s="27"/>
      <c r="CX1223" s="27"/>
      <c r="CY1223" s="27"/>
      <c r="CZ1223" s="68"/>
      <c r="DA1223" s="42"/>
      <c r="DB1223" s="42"/>
      <c r="DC1223" s="42"/>
      <c r="DD1223" s="42"/>
      <c r="DE1223" s="89"/>
      <c r="DF1223" s="42"/>
      <c r="DG1223" s="25"/>
      <c r="DH1223" s="25"/>
      <c r="DI1223" s="35"/>
      <c r="DJ1223" s="25"/>
      <c r="DK1223" s="25"/>
      <c r="DL1223" s="25"/>
      <c r="DM1223" s="25"/>
      <c r="DN1223" s="25"/>
      <c r="DO1223" s="25"/>
      <c r="DP1223" s="25"/>
      <c r="DQ1223" s="25"/>
      <c r="DR1223" s="25"/>
      <c r="DS1223" s="25"/>
      <c r="DT1223" s="25"/>
      <c r="DU1223" s="25"/>
      <c r="DV1223" s="25"/>
      <c r="DW1223" s="35"/>
      <c r="DX1223" s="25"/>
      <c r="DY1223" s="25"/>
      <c r="EC1223" s="25"/>
      <c r="ED1223" s="35"/>
    </row>
    <row r="1224" spans="1:134" s="26" customFormat="1" x14ac:dyDescent="0.2">
      <c r="A1224" s="43"/>
      <c r="B1224" s="28"/>
      <c r="C1224" s="41"/>
      <c r="D1224" s="40"/>
      <c r="E1224" s="41"/>
      <c r="F1224" s="40"/>
      <c r="G1224" s="151"/>
      <c r="H1224" s="151"/>
      <c r="I1224" s="151"/>
      <c r="J1224" s="151"/>
      <c r="K1224" s="151"/>
      <c r="L1224" s="152"/>
      <c r="M1224" s="151"/>
      <c r="N1224" s="151"/>
      <c r="O1224" s="152"/>
      <c r="P1224" s="153"/>
      <c r="Q1224" s="159"/>
      <c r="R1224" s="151"/>
      <c r="S1224" s="151"/>
      <c r="T1224" s="28"/>
      <c r="U1224" s="137"/>
      <c r="V1224" s="40"/>
      <c r="W1224" s="40"/>
      <c r="X1224" s="40"/>
      <c r="Y1224" s="40"/>
      <c r="Z1224" s="40"/>
      <c r="AA1224" s="40"/>
      <c r="AB1224" s="40"/>
      <c r="AC1224" s="40"/>
      <c r="AD1224" s="40"/>
      <c r="AE1224" s="40"/>
      <c r="AF1224" s="40"/>
      <c r="AG1224" s="40"/>
      <c r="AH1224" s="40"/>
      <c r="AI1224" s="40"/>
      <c r="AJ1224" s="40"/>
      <c r="AK1224" s="40"/>
      <c r="AL1224" s="40"/>
      <c r="AM1224" s="40"/>
      <c r="AN1224" s="40"/>
      <c r="AO1224" s="40"/>
      <c r="AP1224" s="40"/>
      <c r="AQ1224" s="40"/>
      <c r="AR1224" s="40"/>
      <c r="AS1224" s="40"/>
      <c r="AT1224" s="40"/>
      <c r="AU1224" s="40"/>
      <c r="AV1224" s="40"/>
      <c r="AW1224" s="40"/>
      <c r="AX1224" s="40"/>
      <c r="AY1224" s="40"/>
      <c r="AZ1224" s="40"/>
      <c r="BA1224" s="28"/>
      <c r="BB1224" s="28"/>
      <c r="BC1224" s="40"/>
      <c r="BD1224" s="40"/>
      <c r="BE1224" s="40"/>
      <c r="BF1224" s="40"/>
      <c r="BG1224" s="40"/>
      <c r="BH1224" s="40"/>
      <c r="BI1224" s="40"/>
      <c r="BJ1224" s="40"/>
      <c r="BK1224" s="40"/>
      <c r="BL1224" s="40"/>
      <c r="BM1224" s="40"/>
      <c r="BN1224" s="40"/>
      <c r="BO1224" s="40"/>
      <c r="BP1224" s="40"/>
      <c r="BQ1224" s="40"/>
      <c r="BR1224" s="40"/>
      <c r="BS1224" s="40"/>
      <c r="BT1224" s="40"/>
      <c r="BU1224" s="40"/>
      <c r="BV1224" s="40"/>
      <c r="BW1224" s="40"/>
      <c r="BX1224" s="40"/>
      <c r="BY1224" s="40"/>
      <c r="BZ1224" s="40"/>
      <c r="CA1224" s="40"/>
      <c r="CB1224" s="40"/>
      <c r="CC1224" s="40"/>
      <c r="CD1224" s="40"/>
      <c r="CE1224" s="40"/>
      <c r="CF1224" s="40"/>
      <c r="CG1224" s="28"/>
      <c r="CH1224" s="28"/>
      <c r="CI1224" s="41"/>
      <c r="CJ1224" s="27"/>
      <c r="CK1224" s="27"/>
      <c r="CL1224" s="27"/>
      <c r="CM1224" s="27"/>
      <c r="CN1224" s="27"/>
      <c r="CO1224" s="27"/>
      <c r="CP1224" s="27"/>
      <c r="CQ1224" s="27"/>
      <c r="CR1224" s="27"/>
      <c r="CS1224" s="27"/>
      <c r="CT1224" s="27"/>
      <c r="CU1224" s="27"/>
      <c r="CV1224" s="27"/>
      <c r="CW1224" s="27"/>
      <c r="CX1224" s="27"/>
      <c r="CY1224" s="27"/>
      <c r="CZ1224" s="68"/>
      <c r="DA1224" s="42"/>
      <c r="DB1224" s="42"/>
      <c r="DC1224" s="42"/>
      <c r="DD1224" s="42"/>
      <c r="DE1224" s="89"/>
      <c r="DF1224" s="42"/>
      <c r="DG1224" s="25"/>
      <c r="DH1224" s="25"/>
      <c r="DI1224" s="35"/>
      <c r="DJ1224" s="25"/>
      <c r="DK1224" s="25"/>
      <c r="DL1224" s="25"/>
      <c r="DM1224" s="25"/>
      <c r="DN1224" s="25"/>
      <c r="DO1224" s="25"/>
      <c r="DP1224" s="25"/>
      <c r="DQ1224" s="25"/>
      <c r="DR1224" s="25"/>
      <c r="DS1224" s="25"/>
      <c r="DT1224" s="25"/>
      <c r="DU1224" s="25"/>
      <c r="DV1224" s="25"/>
      <c r="DW1224" s="35"/>
      <c r="DX1224" s="25"/>
      <c r="DY1224" s="25"/>
      <c r="EC1224" s="25"/>
      <c r="ED1224" s="35"/>
    </row>
    <row r="1225" spans="1:134" s="26" customFormat="1" x14ac:dyDescent="0.2">
      <c r="A1225" s="43"/>
      <c r="B1225" s="28"/>
      <c r="C1225" s="41"/>
      <c r="D1225" s="40"/>
      <c r="E1225" s="41"/>
      <c r="F1225" s="40"/>
      <c r="G1225" s="151"/>
      <c r="H1225" s="151"/>
      <c r="I1225" s="151"/>
      <c r="J1225" s="151"/>
      <c r="K1225" s="151"/>
      <c r="L1225" s="152"/>
      <c r="M1225" s="151"/>
      <c r="N1225" s="151"/>
      <c r="O1225" s="152"/>
      <c r="P1225" s="153"/>
      <c r="Q1225" s="159"/>
      <c r="R1225" s="151"/>
      <c r="S1225" s="151"/>
      <c r="T1225" s="28"/>
      <c r="U1225" s="137"/>
      <c r="V1225" s="40"/>
      <c r="W1225" s="40"/>
      <c r="X1225" s="40"/>
      <c r="Y1225" s="40"/>
      <c r="Z1225" s="40"/>
      <c r="AA1225" s="40"/>
      <c r="AB1225" s="40"/>
      <c r="AC1225" s="40"/>
      <c r="AD1225" s="40"/>
      <c r="AE1225" s="40"/>
      <c r="AF1225" s="40"/>
      <c r="AG1225" s="40"/>
      <c r="AH1225" s="40"/>
      <c r="AI1225" s="40"/>
      <c r="AJ1225" s="40"/>
      <c r="AK1225" s="40"/>
      <c r="AL1225" s="40"/>
      <c r="AM1225" s="40"/>
      <c r="AN1225" s="40"/>
      <c r="AO1225" s="40"/>
      <c r="AP1225" s="40"/>
      <c r="AQ1225" s="40"/>
      <c r="AR1225" s="40"/>
      <c r="AS1225" s="40"/>
      <c r="AT1225" s="40"/>
      <c r="AU1225" s="40"/>
      <c r="AV1225" s="40"/>
      <c r="AW1225" s="40"/>
      <c r="AX1225" s="40"/>
      <c r="AY1225" s="40"/>
      <c r="AZ1225" s="40"/>
      <c r="BA1225" s="28"/>
      <c r="BB1225" s="28"/>
      <c r="BC1225" s="40"/>
      <c r="BD1225" s="40"/>
      <c r="BE1225" s="40"/>
      <c r="BF1225" s="40"/>
      <c r="BG1225" s="40"/>
      <c r="BH1225" s="40"/>
      <c r="BI1225" s="41"/>
      <c r="BJ1225" s="41"/>
      <c r="BK1225" s="41"/>
      <c r="BL1225" s="41"/>
      <c r="BM1225" s="41"/>
      <c r="BN1225" s="41"/>
      <c r="BO1225" s="41"/>
      <c r="BP1225" s="41"/>
      <c r="BQ1225" s="41"/>
      <c r="BR1225" s="40"/>
      <c r="BS1225" s="40"/>
      <c r="BT1225" s="40"/>
      <c r="BU1225" s="41"/>
      <c r="BV1225" s="41"/>
      <c r="BW1225" s="41"/>
      <c r="BX1225" s="41"/>
      <c r="BY1225" s="41"/>
      <c r="BZ1225" s="41"/>
      <c r="CA1225" s="41"/>
      <c r="CB1225" s="41"/>
      <c r="CC1225" s="41"/>
      <c r="CD1225" s="41"/>
      <c r="CE1225" s="41"/>
      <c r="CF1225" s="41"/>
      <c r="CG1225" s="28"/>
      <c r="CH1225" s="28"/>
      <c r="CI1225" s="41"/>
      <c r="CJ1225" s="27"/>
      <c r="CK1225" s="27"/>
      <c r="CL1225" s="27"/>
      <c r="CM1225" s="27"/>
      <c r="CN1225" s="27"/>
      <c r="CO1225" s="27"/>
      <c r="CP1225" s="27"/>
      <c r="CQ1225" s="27"/>
      <c r="CR1225" s="27"/>
      <c r="CS1225" s="27"/>
      <c r="CT1225" s="27"/>
      <c r="CU1225" s="27"/>
      <c r="CV1225" s="27"/>
      <c r="CW1225" s="27"/>
      <c r="CX1225" s="27"/>
      <c r="CY1225" s="27"/>
      <c r="CZ1225" s="68"/>
      <c r="DA1225" s="42"/>
      <c r="DB1225" s="42"/>
      <c r="DC1225" s="42"/>
      <c r="DD1225" s="42"/>
      <c r="DE1225" s="89"/>
      <c r="DF1225" s="42"/>
      <c r="DG1225" s="25"/>
      <c r="DH1225" s="25"/>
      <c r="DI1225" s="35"/>
      <c r="DJ1225" s="25"/>
      <c r="DK1225" s="25"/>
      <c r="DL1225" s="25"/>
      <c r="DM1225" s="25"/>
      <c r="DN1225" s="25"/>
      <c r="DO1225" s="25"/>
      <c r="DP1225" s="25"/>
      <c r="DQ1225" s="25"/>
      <c r="DR1225" s="25"/>
      <c r="DS1225" s="25"/>
      <c r="DT1225" s="25"/>
      <c r="DU1225" s="25"/>
      <c r="DV1225" s="25"/>
      <c r="DW1225" s="35"/>
      <c r="DX1225" s="25"/>
      <c r="DY1225" s="25"/>
      <c r="EC1225" s="25"/>
      <c r="ED1225" s="35"/>
    </row>
    <row r="1226" spans="1:134" s="26" customFormat="1" x14ac:dyDescent="0.2">
      <c r="A1226" s="43"/>
      <c r="B1226" s="28"/>
      <c r="C1226" s="41"/>
      <c r="D1226" s="40"/>
      <c r="E1226" s="41"/>
      <c r="F1226" s="40"/>
      <c r="G1226" s="151"/>
      <c r="H1226" s="151"/>
      <c r="I1226" s="151"/>
      <c r="J1226" s="151"/>
      <c r="K1226" s="151"/>
      <c r="L1226" s="152"/>
      <c r="M1226" s="151"/>
      <c r="N1226" s="151"/>
      <c r="O1226" s="152"/>
      <c r="P1226" s="153"/>
      <c r="Q1226" s="159"/>
      <c r="R1226" s="151"/>
      <c r="S1226" s="151"/>
      <c r="T1226" s="28"/>
      <c r="U1226" s="137"/>
      <c r="V1226" s="40"/>
      <c r="W1226" s="40"/>
      <c r="X1226" s="40"/>
      <c r="Y1226" s="40"/>
      <c r="Z1226" s="40"/>
      <c r="AA1226" s="40"/>
      <c r="AB1226" s="40"/>
      <c r="AC1226" s="40"/>
      <c r="AD1226" s="40"/>
      <c r="AE1226" s="40"/>
      <c r="AF1226" s="40"/>
      <c r="AG1226" s="40"/>
      <c r="AH1226" s="40"/>
      <c r="AI1226" s="40"/>
      <c r="AJ1226" s="40"/>
      <c r="AK1226" s="40"/>
      <c r="AL1226" s="40"/>
      <c r="AM1226" s="40"/>
      <c r="AN1226" s="40"/>
      <c r="AO1226" s="40"/>
      <c r="AP1226" s="40"/>
      <c r="AQ1226" s="40"/>
      <c r="AR1226" s="40"/>
      <c r="AS1226" s="40"/>
      <c r="AT1226" s="40"/>
      <c r="AU1226" s="40"/>
      <c r="AV1226" s="40"/>
      <c r="AW1226" s="40"/>
      <c r="AX1226" s="40"/>
      <c r="AY1226" s="40"/>
      <c r="AZ1226" s="40"/>
      <c r="BA1226" s="28"/>
      <c r="BB1226" s="28"/>
      <c r="BC1226" s="40"/>
      <c r="BD1226" s="40"/>
      <c r="BE1226" s="40"/>
      <c r="BF1226" s="40"/>
      <c r="BG1226" s="40"/>
      <c r="BH1226" s="40"/>
      <c r="BI1226" s="41"/>
      <c r="BJ1226" s="41"/>
      <c r="BK1226" s="41"/>
      <c r="BL1226" s="41"/>
      <c r="BM1226" s="41"/>
      <c r="BN1226" s="41"/>
      <c r="BO1226" s="41"/>
      <c r="BP1226" s="41"/>
      <c r="BQ1226" s="41"/>
      <c r="BR1226" s="40"/>
      <c r="BS1226" s="40"/>
      <c r="BT1226" s="40"/>
      <c r="BU1226" s="41"/>
      <c r="BV1226" s="41"/>
      <c r="BW1226" s="41"/>
      <c r="BX1226" s="41"/>
      <c r="BY1226" s="41"/>
      <c r="BZ1226" s="41"/>
      <c r="CA1226" s="41"/>
      <c r="CB1226" s="41"/>
      <c r="CC1226" s="41"/>
      <c r="CD1226" s="41"/>
      <c r="CE1226" s="41"/>
      <c r="CF1226" s="41"/>
      <c r="CG1226" s="28"/>
      <c r="CH1226" s="28"/>
      <c r="CI1226" s="41"/>
      <c r="CJ1226" s="27"/>
      <c r="CK1226" s="27"/>
      <c r="CL1226" s="27"/>
      <c r="CM1226" s="27"/>
      <c r="CN1226" s="27"/>
      <c r="CO1226" s="27"/>
      <c r="CP1226" s="27"/>
      <c r="CQ1226" s="27"/>
      <c r="CR1226" s="27"/>
      <c r="CS1226" s="27"/>
      <c r="CT1226" s="27"/>
      <c r="CU1226" s="27"/>
      <c r="CV1226" s="27"/>
      <c r="CW1226" s="27"/>
      <c r="CX1226" s="27"/>
      <c r="CY1226" s="27"/>
      <c r="CZ1226" s="68"/>
      <c r="DA1226" s="42"/>
      <c r="DB1226" s="42"/>
      <c r="DC1226" s="42"/>
      <c r="DD1226" s="42"/>
      <c r="DE1226" s="89"/>
      <c r="DF1226" s="42"/>
      <c r="DG1226" s="25"/>
      <c r="DH1226" s="25"/>
      <c r="DI1226" s="35"/>
      <c r="DJ1226" s="25"/>
      <c r="DK1226" s="25"/>
      <c r="DL1226" s="25"/>
      <c r="DM1226" s="25"/>
      <c r="DN1226" s="25"/>
      <c r="DO1226" s="25"/>
      <c r="DP1226" s="25"/>
      <c r="DQ1226" s="25"/>
      <c r="DR1226" s="25"/>
      <c r="DS1226" s="25"/>
      <c r="DT1226" s="25"/>
      <c r="DU1226" s="25"/>
      <c r="DV1226" s="25"/>
      <c r="DW1226" s="35"/>
      <c r="DX1226" s="25"/>
      <c r="DY1226" s="25"/>
      <c r="EC1226" s="25"/>
      <c r="ED1226" s="35"/>
    </row>
    <row r="1227" spans="1:134" s="26" customFormat="1" x14ac:dyDescent="0.2">
      <c r="A1227" s="43"/>
      <c r="B1227" s="28"/>
      <c r="C1227" s="41"/>
      <c r="D1227" s="40"/>
      <c r="E1227" s="41"/>
      <c r="F1227" s="40"/>
      <c r="G1227" s="151"/>
      <c r="H1227" s="151"/>
      <c r="I1227" s="151"/>
      <c r="J1227" s="151"/>
      <c r="K1227" s="151"/>
      <c r="L1227" s="152"/>
      <c r="M1227" s="151"/>
      <c r="N1227" s="151"/>
      <c r="O1227" s="152"/>
      <c r="P1227" s="153"/>
      <c r="Q1227" s="159"/>
      <c r="R1227" s="151"/>
      <c r="S1227" s="151"/>
      <c r="T1227" s="28"/>
      <c r="U1227" s="137"/>
      <c r="V1227" s="40"/>
      <c r="W1227" s="40"/>
      <c r="X1227" s="40"/>
      <c r="Y1227" s="40"/>
      <c r="Z1227" s="40"/>
      <c r="AA1227" s="40"/>
      <c r="AB1227" s="40"/>
      <c r="AC1227" s="40"/>
      <c r="AD1227" s="40"/>
      <c r="AE1227" s="40"/>
      <c r="AF1227" s="40"/>
      <c r="AG1227" s="40"/>
      <c r="AH1227" s="40"/>
      <c r="AI1227" s="40"/>
      <c r="AJ1227" s="40"/>
      <c r="AK1227" s="40"/>
      <c r="AL1227" s="40"/>
      <c r="AM1227" s="40"/>
      <c r="AN1227" s="40"/>
      <c r="AO1227" s="40"/>
      <c r="AP1227" s="40"/>
      <c r="AQ1227" s="40"/>
      <c r="AR1227" s="40"/>
      <c r="AS1227" s="40"/>
      <c r="AT1227" s="40"/>
      <c r="AU1227" s="40"/>
      <c r="AV1227" s="40"/>
      <c r="AW1227" s="40"/>
      <c r="AX1227" s="40"/>
      <c r="AY1227" s="40"/>
      <c r="AZ1227" s="40"/>
      <c r="BA1227" s="28"/>
      <c r="BB1227" s="28"/>
      <c r="BC1227" s="40"/>
      <c r="BD1227" s="40"/>
      <c r="BE1227" s="40"/>
      <c r="BF1227" s="40"/>
      <c r="BG1227" s="40"/>
      <c r="BH1227" s="40"/>
      <c r="BI1227" s="41"/>
      <c r="BJ1227" s="41"/>
      <c r="BK1227" s="41"/>
      <c r="BL1227" s="41"/>
      <c r="BM1227" s="41"/>
      <c r="BN1227" s="41"/>
      <c r="BO1227" s="41"/>
      <c r="BP1227" s="41"/>
      <c r="BQ1227" s="41"/>
      <c r="BR1227" s="40"/>
      <c r="BS1227" s="40"/>
      <c r="BT1227" s="40"/>
      <c r="BU1227" s="41"/>
      <c r="BV1227" s="41"/>
      <c r="BW1227" s="41"/>
      <c r="BX1227" s="41"/>
      <c r="BY1227" s="41"/>
      <c r="BZ1227" s="41"/>
      <c r="CA1227" s="41"/>
      <c r="CB1227" s="41"/>
      <c r="CC1227" s="41"/>
      <c r="CD1227" s="41"/>
      <c r="CE1227" s="41"/>
      <c r="CF1227" s="41"/>
      <c r="CG1227" s="28"/>
      <c r="CH1227" s="28"/>
      <c r="CI1227" s="41"/>
      <c r="CJ1227" s="27"/>
      <c r="CK1227" s="27"/>
      <c r="CL1227" s="27"/>
      <c r="CM1227" s="27"/>
      <c r="CN1227" s="27"/>
      <c r="CO1227" s="27"/>
      <c r="CP1227" s="27"/>
      <c r="CQ1227" s="27"/>
      <c r="CR1227" s="27"/>
      <c r="CS1227" s="27"/>
      <c r="CT1227" s="27"/>
      <c r="CU1227" s="27"/>
      <c r="CV1227" s="27"/>
      <c r="CW1227" s="27"/>
      <c r="CX1227" s="27"/>
      <c r="CY1227" s="27"/>
      <c r="CZ1227" s="68"/>
      <c r="DA1227" s="42"/>
      <c r="DB1227" s="42"/>
      <c r="DC1227" s="42"/>
      <c r="DD1227" s="42"/>
      <c r="DE1227" s="89"/>
      <c r="DF1227" s="42"/>
      <c r="DG1227" s="25"/>
      <c r="DH1227" s="25"/>
      <c r="DI1227" s="35"/>
      <c r="DJ1227" s="25"/>
      <c r="DK1227" s="25"/>
      <c r="DL1227" s="25"/>
      <c r="DM1227" s="25"/>
      <c r="DN1227" s="25"/>
      <c r="DO1227" s="25"/>
      <c r="DP1227" s="25"/>
      <c r="DQ1227" s="25"/>
      <c r="DR1227" s="25"/>
      <c r="DS1227" s="25"/>
      <c r="DT1227" s="25"/>
      <c r="DU1227" s="25"/>
      <c r="DV1227" s="25"/>
      <c r="DW1227" s="35"/>
      <c r="DX1227" s="25"/>
      <c r="DY1227" s="25"/>
      <c r="EC1227" s="25"/>
      <c r="ED1227" s="35"/>
    </row>
    <row r="1228" spans="1:134" s="26" customFormat="1" x14ac:dyDescent="0.2">
      <c r="A1228" s="43"/>
      <c r="B1228" s="28"/>
      <c r="C1228" s="41"/>
      <c r="D1228" s="40"/>
      <c r="E1228" s="41"/>
      <c r="F1228" s="40"/>
      <c r="G1228" s="151"/>
      <c r="H1228" s="151"/>
      <c r="I1228" s="151"/>
      <c r="J1228" s="151"/>
      <c r="K1228" s="151"/>
      <c r="L1228" s="152"/>
      <c r="M1228" s="151"/>
      <c r="N1228" s="151"/>
      <c r="O1228" s="152"/>
      <c r="P1228" s="153"/>
      <c r="Q1228" s="159"/>
      <c r="R1228" s="151"/>
      <c r="S1228" s="151"/>
      <c r="T1228" s="28"/>
      <c r="U1228" s="137"/>
      <c r="V1228" s="40"/>
      <c r="W1228" s="40"/>
      <c r="X1228" s="40"/>
      <c r="Y1228" s="40"/>
      <c r="Z1228" s="40"/>
      <c r="AA1228" s="40"/>
      <c r="AB1228" s="40"/>
      <c r="AC1228" s="40"/>
      <c r="AD1228" s="40"/>
      <c r="AE1228" s="40"/>
      <c r="AF1228" s="40"/>
      <c r="AG1228" s="40"/>
      <c r="AH1228" s="40"/>
      <c r="AI1228" s="40"/>
      <c r="AJ1228" s="40"/>
      <c r="AK1228" s="40"/>
      <c r="AL1228" s="40"/>
      <c r="AM1228" s="40"/>
      <c r="AN1228" s="40"/>
      <c r="AO1228" s="40"/>
      <c r="AP1228" s="40"/>
      <c r="AQ1228" s="40"/>
      <c r="AR1228" s="40"/>
      <c r="AS1228" s="40"/>
      <c r="AT1228" s="40"/>
      <c r="AU1228" s="40"/>
      <c r="AV1228" s="40"/>
      <c r="AW1228" s="40"/>
      <c r="AX1228" s="40"/>
      <c r="AY1228" s="40"/>
      <c r="AZ1228" s="40"/>
      <c r="BA1228" s="28"/>
      <c r="BB1228" s="28"/>
      <c r="BC1228" s="40"/>
      <c r="BD1228" s="40"/>
      <c r="BE1228" s="40"/>
      <c r="BF1228" s="40"/>
      <c r="BG1228" s="40"/>
      <c r="BH1228" s="40"/>
      <c r="BI1228" s="41"/>
      <c r="BJ1228" s="41"/>
      <c r="BK1228" s="41"/>
      <c r="BL1228" s="41"/>
      <c r="BM1228" s="41"/>
      <c r="BN1228" s="41"/>
      <c r="BO1228" s="41"/>
      <c r="BP1228" s="41"/>
      <c r="BQ1228" s="41"/>
      <c r="BR1228" s="40"/>
      <c r="BS1228" s="40"/>
      <c r="BT1228" s="40"/>
      <c r="BU1228" s="41"/>
      <c r="BV1228" s="41"/>
      <c r="BW1228" s="41"/>
      <c r="BX1228" s="41"/>
      <c r="BY1228" s="41"/>
      <c r="BZ1228" s="41"/>
      <c r="CA1228" s="41"/>
      <c r="CB1228" s="41"/>
      <c r="CC1228" s="41"/>
      <c r="CD1228" s="41"/>
      <c r="CE1228" s="41"/>
      <c r="CF1228" s="41"/>
      <c r="CG1228" s="28"/>
      <c r="CH1228" s="28"/>
      <c r="CI1228" s="41"/>
      <c r="CJ1228" s="27"/>
      <c r="CK1228" s="27"/>
      <c r="CL1228" s="27"/>
      <c r="CM1228" s="27"/>
      <c r="CN1228" s="27"/>
      <c r="CO1228" s="27"/>
      <c r="CP1228" s="27"/>
      <c r="CQ1228" s="27"/>
      <c r="CR1228" s="27"/>
      <c r="CS1228" s="27"/>
      <c r="CT1228" s="27"/>
      <c r="CU1228" s="27"/>
      <c r="CV1228" s="27"/>
      <c r="CW1228" s="27"/>
      <c r="CX1228" s="27"/>
      <c r="CY1228" s="27"/>
      <c r="CZ1228" s="68"/>
      <c r="DA1228" s="42"/>
      <c r="DB1228" s="42"/>
      <c r="DC1228" s="42"/>
      <c r="DD1228" s="42"/>
      <c r="DE1228" s="89"/>
      <c r="DF1228" s="42"/>
      <c r="DG1228" s="25"/>
      <c r="DH1228" s="25"/>
      <c r="DI1228" s="35"/>
      <c r="DJ1228" s="25"/>
      <c r="DK1228" s="25"/>
      <c r="DL1228" s="25"/>
      <c r="DM1228" s="25"/>
      <c r="DN1228" s="25"/>
      <c r="DO1228" s="25"/>
      <c r="DP1228" s="25"/>
      <c r="DQ1228" s="25"/>
      <c r="DR1228" s="25"/>
      <c r="DS1228" s="25"/>
      <c r="DT1228" s="25"/>
      <c r="DU1228" s="25"/>
      <c r="DV1228" s="25"/>
      <c r="DW1228" s="35"/>
      <c r="DX1228" s="25"/>
      <c r="DY1228" s="25"/>
      <c r="EC1228" s="25"/>
      <c r="ED1228" s="35"/>
    </row>
    <row r="1229" spans="1:134" s="26" customFormat="1" x14ac:dyDescent="0.2">
      <c r="A1229" s="43"/>
      <c r="B1229" s="28"/>
      <c r="C1229" s="41"/>
      <c r="D1229" s="40"/>
      <c r="E1229" s="41"/>
      <c r="F1229" s="40"/>
      <c r="G1229" s="151"/>
      <c r="H1229" s="151"/>
      <c r="I1229" s="151"/>
      <c r="J1229" s="151"/>
      <c r="K1229" s="151"/>
      <c r="L1229" s="152"/>
      <c r="M1229" s="151"/>
      <c r="N1229" s="151"/>
      <c r="O1229" s="152"/>
      <c r="P1229" s="153"/>
      <c r="Q1229" s="159"/>
      <c r="R1229" s="151"/>
      <c r="S1229" s="151"/>
      <c r="T1229" s="28"/>
      <c r="U1229" s="137"/>
      <c r="V1229" s="40"/>
      <c r="W1229" s="40"/>
      <c r="X1229" s="40"/>
      <c r="Y1229" s="40"/>
      <c r="Z1229" s="40"/>
      <c r="AA1229" s="40"/>
      <c r="AB1229" s="40"/>
      <c r="AC1229" s="40"/>
      <c r="AD1229" s="40"/>
      <c r="AE1229" s="40"/>
      <c r="AF1229" s="40"/>
      <c r="AG1229" s="40"/>
      <c r="AH1229" s="40"/>
      <c r="AI1229" s="40"/>
      <c r="AJ1229" s="40"/>
      <c r="AK1229" s="40"/>
      <c r="AL1229" s="40"/>
      <c r="AM1229" s="40"/>
      <c r="AN1229" s="40"/>
      <c r="AO1229" s="40"/>
      <c r="AP1229" s="40"/>
      <c r="AQ1229" s="40"/>
      <c r="AR1229" s="40"/>
      <c r="AS1229" s="40"/>
      <c r="AT1229" s="40"/>
      <c r="AU1229" s="40"/>
      <c r="AV1229" s="40"/>
      <c r="AW1229" s="40"/>
      <c r="AX1229" s="40"/>
      <c r="AY1229" s="40"/>
      <c r="AZ1229" s="40"/>
      <c r="BA1229" s="28"/>
      <c r="BB1229" s="28"/>
      <c r="BC1229" s="40"/>
      <c r="BD1229" s="40"/>
      <c r="BE1229" s="40"/>
      <c r="BF1229" s="40"/>
      <c r="BG1229" s="40"/>
      <c r="BH1229" s="40"/>
      <c r="BI1229" s="41"/>
      <c r="BJ1229" s="41"/>
      <c r="BK1229" s="41"/>
      <c r="BL1229" s="41"/>
      <c r="BM1229" s="41"/>
      <c r="BN1229" s="41"/>
      <c r="BO1229" s="41"/>
      <c r="BP1229" s="41"/>
      <c r="BQ1229" s="41"/>
      <c r="BR1229" s="40"/>
      <c r="BS1229" s="40"/>
      <c r="BT1229" s="40"/>
      <c r="BU1229" s="41"/>
      <c r="BV1229" s="41"/>
      <c r="BW1229" s="41"/>
      <c r="BX1229" s="41"/>
      <c r="BY1229" s="41"/>
      <c r="BZ1229" s="41"/>
      <c r="CA1229" s="41"/>
      <c r="CB1229" s="41"/>
      <c r="CC1229" s="41"/>
      <c r="CD1229" s="41"/>
      <c r="CE1229" s="41"/>
      <c r="CF1229" s="41"/>
      <c r="CG1229" s="28"/>
      <c r="CH1229" s="28"/>
      <c r="CI1229" s="41"/>
      <c r="CJ1229" s="27"/>
      <c r="CK1229" s="27"/>
      <c r="CL1229" s="27"/>
      <c r="CM1229" s="27"/>
      <c r="CN1229" s="27"/>
      <c r="CO1229" s="27"/>
      <c r="CP1229" s="27"/>
      <c r="CQ1229" s="27"/>
      <c r="CR1229" s="27"/>
      <c r="CS1229" s="27"/>
      <c r="CT1229" s="27"/>
      <c r="CU1229" s="27"/>
      <c r="CV1229" s="27"/>
      <c r="CW1229" s="27"/>
      <c r="CX1229" s="27"/>
      <c r="CY1229" s="27"/>
      <c r="CZ1229" s="68"/>
      <c r="DA1229" s="42"/>
      <c r="DB1229" s="42"/>
      <c r="DC1229" s="42"/>
      <c r="DD1229" s="42"/>
      <c r="DE1229" s="89"/>
      <c r="DF1229" s="42"/>
      <c r="DG1229" s="25"/>
      <c r="DH1229" s="25"/>
      <c r="DI1229" s="35"/>
      <c r="DJ1229" s="25"/>
      <c r="DK1229" s="25"/>
      <c r="DL1229" s="25"/>
      <c r="DM1229" s="25"/>
      <c r="DN1229" s="25"/>
      <c r="DO1229" s="25"/>
      <c r="DP1229" s="25"/>
      <c r="DQ1229" s="25"/>
      <c r="DR1229" s="25"/>
      <c r="DS1229" s="25"/>
      <c r="DT1229" s="25"/>
      <c r="DU1229" s="25"/>
      <c r="DV1229" s="25"/>
      <c r="DW1229" s="35"/>
      <c r="DX1229" s="25"/>
      <c r="DY1229" s="25"/>
      <c r="EC1229" s="25"/>
      <c r="ED1229" s="35"/>
    </row>
    <row r="1230" spans="1:134" s="26" customFormat="1" x14ac:dyDescent="0.2">
      <c r="A1230" s="43"/>
      <c r="B1230" s="28"/>
      <c r="C1230" s="41"/>
      <c r="D1230" s="40"/>
      <c r="E1230" s="41"/>
      <c r="F1230" s="40"/>
      <c r="G1230" s="151"/>
      <c r="H1230" s="151"/>
      <c r="I1230" s="151"/>
      <c r="J1230" s="151"/>
      <c r="K1230" s="151"/>
      <c r="L1230" s="152"/>
      <c r="M1230" s="151"/>
      <c r="N1230" s="151"/>
      <c r="O1230" s="152"/>
      <c r="P1230" s="153"/>
      <c r="Q1230" s="159"/>
      <c r="R1230" s="151"/>
      <c r="S1230" s="151"/>
      <c r="T1230" s="28"/>
      <c r="U1230" s="137"/>
      <c r="V1230" s="40"/>
      <c r="W1230" s="40"/>
      <c r="X1230" s="40"/>
      <c r="Y1230" s="40"/>
      <c r="Z1230" s="40"/>
      <c r="AA1230" s="40"/>
      <c r="AB1230" s="40"/>
      <c r="AC1230" s="40"/>
      <c r="AD1230" s="40"/>
      <c r="AE1230" s="40"/>
      <c r="AF1230" s="40"/>
      <c r="AG1230" s="40"/>
      <c r="AH1230" s="40"/>
      <c r="AI1230" s="40"/>
      <c r="AJ1230" s="40"/>
      <c r="AK1230" s="40"/>
      <c r="AL1230" s="40"/>
      <c r="AM1230" s="40"/>
      <c r="AN1230" s="40"/>
      <c r="AO1230" s="40"/>
      <c r="AP1230" s="40"/>
      <c r="AQ1230" s="40"/>
      <c r="AR1230" s="40"/>
      <c r="AS1230" s="40"/>
      <c r="AT1230" s="40"/>
      <c r="AU1230" s="40"/>
      <c r="AV1230" s="40"/>
      <c r="AW1230" s="40"/>
      <c r="AX1230" s="40"/>
      <c r="AY1230" s="40"/>
      <c r="AZ1230" s="40"/>
      <c r="BA1230" s="28"/>
      <c r="BB1230" s="28"/>
      <c r="BC1230" s="40"/>
      <c r="BD1230" s="40"/>
      <c r="BE1230" s="40"/>
      <c r="BF1230" s="40"/>
      <c r="BG1230" s="40"/>
      <c r="BH1230" s="40"/>
      <c r="BI1230" s="40"/>
      <c r="BJ1230" s="40"/>
      <c r="BK1230" s="40"/>
      <c r="BL1230" s="40"/>
      <c r="BM1230" s="40"/>
      <c r="BN1230" s="40"/>
      <c r="BO1230" s="40"/>
      <c r="BP1230" s="40"/>
      <c r="BQ1230" s="40"/>
      <c r="BR1230" s="40"/>
      <c r="BS1230" s="40"/>
      <c r="BT1230" s="40"/>
      <c r="BU1230" s="40"/>
      <c r="BV1230" s="40"/>
      <c r="BW1230" s="40"/>
      <c r="BX1230" s="40"/>
      <c r="BY1230" s="40"/>
      <c r="BZ1230" s="40"/>
      <c r="CA1230" s="40"/>
      <c r="CB1230" s="40"/>
      <c r="CC1230" s="40"/>
      <c r="CD1230" s="40"/>
      <c r="CE1230" s="40"/>
      <c r="CF1230" s="40"/>
      <c r="CG1230" s="28"/>
      <c r="CH1230" s="28"/>
      <c r="CI1230" s="41"/>
      <c r="CJ1230" s="27"/>
      <c r="CK1230" s="27"/>
      <c r="CL1230" s="27"/>
      <c r="CM1230" s="27"/>
      <c r="CN1230" s="27"/>
      <c r="CO1230" s="27"/>
      <c r="CP1230" s="27"/>
      <c r="CQ1230" s="27"/>
      <c r="CR1230" s="27"/>
      <c r="CS1230" s="27"/>
      <c r="CT1230" s="27"/>
      <c r="CU1230" s="27"/>
      <c r="CV1230" s="27"/>
      <c r="CW1230" s="27"/>
      <c r="CX1230" s="27"/>
      <c r="CY1230" s="27"/>
      <c r="CZ1230" s="68"/>
      <c r="DA1230" s="42"/>
      <c r="DB1230" s="42"/>
      <c r="DC1230" s="42"/>
      <c r="DD1230" s="42"/>
      <c r="DE1230" s="89"/>
      <c r="DF1230" s="42"/>
      <c r="DG1230" s="25"/>
      <c r="DH1230" s="25"/>
      <c r="DI1230" s="35"/>
      <c r="DJ1230" s="25"/>
      <c r="DK1230" s="25"/>
      <c r="DL1230" s="25"/>
      <c r="DM1230" s="25"/>
      <c r="DN1230" s="25"/>
      <c r="DO1230" s="25"/>
      <c r="DP1230" s="25"/>
      <c r="DQ1230" s="25"/>
      <c r="DR1230" s="25"/>
      <c r="DS1230" s="25"/>
      <c r="DT1230" s="25"/>
      <c r="DU1230" s="25"/>
      <c r="DV1230" s="25"/>
      <c r="DW1230" s="35"/>
      <c r="DX1230" s="25"/>
      <c r="DY1230" s="25"/>
      <c r="EC1230" s="25"/>
      <c r="ED1230" s="35"/>
    </row>
    <row r="1231" spans="1:134" s="26" customFormat="1" x14ac:dyDescent="0.2">
      <c r="A1231" s="43"/>
      <c r="B1231" s="28"/>
      <c r="C1231" s="41"/>
      <c r="D1231" s="40"/>
      <c r="E1231" s="41"/>
      <c r="F1231" s="40"/>
      <c r="G1231" s="151"/>
      <c r="H1231" s="151"/>
      <c r="I1231" s="151"/>
      <c r="J1231" s="151"/>
      <c r="K1231" s="151"/>
      <c r="L1231" s="152"/>
      <c r="M1231" s="151"/>
      <c r="N1231" s="151"/>
      <c r="O1231" s="152"/>
      <c r="P1231" s="153"/>
      <c r="Q1231" s="159"/>
      <c r="R1231" s="151"/>
      <c r="S1231" s="151"/>
      <c r="T1231" s="28"/>
      <c r="U1231" s="137"/>
      <c r="V1231" s="40"/>
      <c r="W1231" s="40"/>
      <c r="X1231" s="40"/>
      <c r="Y1231" s="40"/>
      <c r="Z1231" s="40"/>
      <c r="AA1231" s="40"/>
      <c r="AB1231" s="40"/>
      <c r="AC1231" s="40"/>
      <c r="AD1231" s="40"/>
      <c r="AE1231" s="40"/>
      <c r="AF1231" s="40"/>
      <c r="AG1231" s="40"/>
      <c r="AH1231" s="40"/>
      <c r="AI1231" s="40"/>
      <c r="AJ1231" s="40"/>
      <c r="AK1231" s="40"/>
      <c r="AL1231" s="40"/>
      <c r="AM1231" s="40"/>
      <c r="AN1231" s="40"/>
      <c r="AO1231" s="40"/>
      <c r="AP1231" s="40"/>
      <c r="AQ1231" s="40"/>
      <c r="AR1231" s="40"/>
      <c r="AS1231" s="40"/>
      <c r="AT1231" s="40"/>
      <c r="AU1231" s="40"/>
      <c r="AV1231" s="40"/>
      <c r="AW1231" s="40"/>
      <c r="AX1231" s="40"/>
      <c r="AY1231" s="40"/>
      <c r="AZ1231" s="40"/>
      <c r="BA1231" s="28"/>
      <c r="BB1231" s="28"/>
      <c r="BC1231" s="40"/>
      <c r="BD1231" s="40"/>
      <c r="BE1231" s="40"/>
      <c r="BF1231" s="40"/>
      <c r="BG1231" s="40"/>
      <c r="BH1231" s="40"/>
      <c r="BI1231" s="40"/>
      <c r="BJ1231" s="40"/>
      <c r="BK1231" s="40"/>
      <c r="BL1231" s="40"/>
      <c r="BM1231" s="40"/>
      <c r="BN1231" s="40"/>
      <c r="BO1231" s="40"/>
      <c r="BP1231" s="40"/>
      <c r="BQ1231" s="40"/>
      <c r="BR1231" s="40"/>
      <c r="BS1231" s="40"/>
      <c r="BT1231" s="40"/>
      <c r="BU1231" s="40"/>
      <c r="BV1231" s="40"/>
      <c r="BW1231" s="40"/>
      <c r="BX1231" s="40"/>
      <c r="BY1231" s="40"/>
      <c r="BZ1231" s="40"/>
      <c r="CA1231" s="40"/>
      <c r="CB1231" s="40"/>
      <c r="CC1231" s="40"/>
      <c r="CD1231" s="40"/>
      <c r="CE1231" s="40"/>
      <c r="CF1231" s="40"/>
      <c r="CG1231" s="28"/>
      <c r="CH1231" s="28"/>
      <c r="CI1231" s="41"/>
      <c r="CJ1231" s="27"/>
      <c r="CK1231" s="27"/>
      <c r="CL1231" s="27"/>
      <c r="CM1231" s="27"/>
      <c r="CN1231" s="27"/>
      <c r="CO1231" s="27"/>
      <c r="CP1231" s="27"/>
      <c r="CQ1231" s="27"/>
      <c r="CR1231" s="27"/>
      <c r="CS1231" s="27"/>
      <c r="CT1231" s="27"/>
      <c r="CU1231" s="27"/>
      <c r="CV1231" s="27"/>
      <c r="CW1231" s="27"/>
      <c r="CX1231" s="27"/>
      <c r="CY1231" s="27"/>
      <c r="CZ1231" s="68"/>
      <c r="DA1231" s="42"/>
      <c r="DB1231" s="42"/>
      <c r="DC1231" s="42"/>
      <c r="DD1231" s="42"/>
      <c r="DE1231" s="89"/>
      <c r="DF1231" s="42"/>
      <c r="DG1231" s="25"/>
      <c r="DH1231" s="25"/>
      <c r="DI1231" s="35"/>
      <c r="DJ1231" s="25"/>
      <c r="DK1231" s="25"/>
      <c r="DL1231" s="25"/>
      <c r="DM1231" s="25"/>
      <c r="DN1231" s="25"/>
      <c r="DO1231" s="25"/>
      <c r="DP1231" s="25"/>
      <c r="DQ1231" s="25"/>
      <c r="DR1231" s="25"/>
      <c r="DS1231" s="25"/>
      <c r="DT1231" s="25"/>
      <c r="DU1231" s="25"/>
      <c r="DV1231" s="25"/>
      <c r="DW1231" s="35"/>
      <c r="DX1231" s="25"/>
      <c r="DY1231" s="25"/>
      <c r="EC1231" s="25"/>
      <c r="ED1231" s="35"/>
    </row>
    <row r="1232" spans="1:134" s="26" customFormat="1" x14ac:dyDescent="0.2">
      <c r="A1232" s="43"/>
      <c r="B1232" s="28"/>
      <c r="C1232" s="41"/>
      <c r="D1232" s="40"/>
      <c r="E1232" s="41"/>
      <c r="F1232" s="40"/>
      <c r="G1232" s="151"/>
      <c r="H1232" s="151"/>
      <c r="I1232" s="151"/>
      <c r="J1232" s="151"/>
      <c r="K1232" s="151"/>
      <c r="L1232" s="152"/>
      <c r="M1232" s="151"/>
      <c r="N1232" s="151"/>
      <c r="O1232" s="152"/>
      <c r="P1232" s="153"/>
      <c r="Q1232" s="159"/>
      <c r="R1232" s="151"/>
      <c r="S1232" s="151"/>
      <c r="T1232" s="28"/>
      <c r="U1232" s="137"/>
      <c r="V1232" s="40"/>
      <c r="W1232" s="40"/>
      <c r="X1232" s="40"/>
      <c r="Y1232" s="40"/>
      <c r="Z1232" s="40"/>
      <c r="AA1232" s="40"/>
      <c r="AB1232" s="40"/>
      <c r="AC1232" s="40"/>
      <c r="AD1232" s="40"/>
      <c r="AE1232" s="40"/>
      <c r="AF1232" s="40"/>
      <c r="AG1232" s="40"/>
      <c r="AH1232" s="40"/>
      <c r="AI1232" s="40"/>
      <c r="AJ1232" s="40"/>
      <c r="AK1232" s="40"/>
      <c r="AL1232" s="40"/>
      <c r="AM1232" s="40"/>
      <c r="AN1232" s="40"/>
      <c r="AO1232" s="40"/>
      <c r="AP1232" s="40"/>
      <c r="AQ1232" s="40"/>
      <c r="AR1232" s="40"/>
      <c r="AS1232" s="40"/>
      <c r="AT1232" s="40"/>
      <c r="AU1232" s="40"/>
      <c r="AV1232" s="40"/>
      <c r="AW1232" s="40"/>
      <c r="AX1232" s="40"/>
      <c r="AY1232" s="40"/>
      <c r="AZ1232" s="40"/>
      <c r="BA1232" s="28"/>
      <c r="BB1232" s="28"/>
      <c r="BC1232" s="40"/>
      <c r="BD1232" s="40"/>
      <c r="BE1232" s="40"/>
      <c r="BF1232" s="40"/>
      <c r="BG1232" s="40"/>
      <c r="BH1232" s="40"/>
      <c r="BI1232" s="40"/>
      <c r="BJ1232" s="40"/>
      <c r="BK1232" s="40"/>
      <c r="BL1232" s="40"/>
      <c r="BM1232" s="40"/>
      <c r="BN1232" s="40"/>
      <c r="BO1232" s="40"/>
      <c r="BP1232" s="40"/>
      <c r="BQ1232" s="40"/>
      <c r="BR1232" s="40"/>
      <c r="BS1232" s="40"/>
      <c r="BT1232" s="40"/>
      <c r="BU1232" s="40"/>
      <c r="BV1232" s="40"/>
      <c r="BW1232" s="40"/>
      <c r="BX1232" s="40"/>
      <c r="BY1232" s="40"/>
      <c r="BZ1232" s="40"/>
      <c r="CA1232" s="40"/>
      <c r="CB1232" s="40"/>
      <c r="CC1232" s="40"/>
      <c r="CD1232" s="40"/>
      <c r="CE1232" s="40"/>
      <c r="CF1232" s="40"/>
      <c r="CG1232" s="28"/>
      <c r="CH1232" s="28"/>
      <c r="CI1232" s="41"/>
      <c r="CJ1232" s="27"/>
      <c r="CK1232" s="27"/>
      <c r="CL1232" s="27"/>
      <c r="CM1232" s="27"/>
      <c r="CN1232" s="27"/>
      <c r="CO1232" s="27"/>
      <c r="CP1232" s="27"/>
      <c r="CQ1232" s="27"/>
      <c r="CR1232" s="27"/>
      <c r="CS1232" s="27"/>
      <c r="CT1232" s="27"/>
      <c r="CU1232" s="27"/>
      <c r="CV1232" s="27"/>
      <c r="CW1232" s="27"/>
      <c r="CX1232" s="27"/>
      <c r="CY1232" s="27"/>
      <c r="CZ1232" s="68"/>
      <c r="DA1232" s="42"/>
      <c r="DB1232" s="42"/>
      <c r="DC1232" s="42"/>
      <c r="DD1232" s="42"/>
      <c r="DE1232" s="89"/>
      <c r="DF1232" s="42"/>
      <c r="DG1232" s="25"/>
      <c r="DH1232" s="25"/>
      <c r="DI1232" s="35"/>
      <c r="DJ1232" s="25"/>
      <c r="DK1232" s="25"/>
      <c r="DL1232" s="25"/>
      <c r="DM1232" s="25"/>
      <c r="DN1232" s="25"/>
      <c r="DO1232" s="25"/>
      <c r="DP1232" s="25"/>
      <c r="DQ1232" s="25"/>
      <c r="DR1232" s="25"/>
      <c r="DS1232" s="25"/>
      <c r="DT1232" s="25"/>
      <c r="DU1232" s="25"/>
      <c r="DV1232" s="25"/>
      <c r="DW1232" s="35"/>
      <c r="DX1232" s="25"/>
      <c r="DY1232" s="25"/>
      <c r="EC1232" s="25"/>
      <c r="ED1232" s="35"/>
    </row>
    <row r="1233" spans="1:134" s="26" customFormat="1" x14ac:dyDescent="0.2">
      <c r="A1233" s="43"/>
      <c r="B1233" s="28"/>
      <c r="C1233" s="41"/>
      <c r="D1233" s="40"/>
      <c r="E1233" s="41"/>
      <c r="F1233" s="40"/>
      <c r="G1233" s="151"/>
      <c r="H1233" s="151"/>
      <c r="I1233" s="151"/>
      <c r="J1233" s="151"/>
      <c r="K1233" s="151"/>
      <c r="L1233" s="152"/>
      <c r="M1233" s="151"/>
      <c r="N1233" s="151"/>
      <c r="O1233" s="152"/>
      <c r="P1233" s="153"/>
      <c r="Q1233" s="159"/>
      <c r="R1233" s="151"/>
      <c r="S1233" s="151"/>
      <c r="T1233" s="28"/>
      <c r="U1233" s="137"/>
      <c r="V1233" s="40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40"/>
      <c r="AH1233" s="40"/>
      <c r="AI1233" s="40"/>
      <c r="AJ1233" s="40"/>
      <c r="AK1233" s="40"/>
      <c r="AL1233" s="40"/>
      <c r="AM1233" s="40"/>
      <c r="AN1233" s="40"/>
      <c r="AO1233" s="40"/>
      <c r="AP1233" s="40"/>
      <c r="AQ1233" s="40"/>
      <c r="AR1233" s="40"/>
      <c r="AS1233" s="40"/>
      <c r="AT1233" s="40"/>
      <c r="AU1233" s="40"/>
      <c r="AV1233" s="40"/>
      <c r="AW1233" s="40"/>
      <c r="AX1233" s="40"/>
      <c r="AY1233" s="40"/>
      <c r="AZ1233" s="40"/>
      <c r="BA1233" s="28"/>
      <c r="BB1233" s="28"/>
      <c r="BC1233" s="40"/>
      <c r="BD1233" s="40"/>
      <c r="BE1233" s="40"/>
      <c r="BF1233" s="40"/>
      <c r="BG1233" s="40"/>
      <c r="BH1233" s="40"/>
      <c r="BI1233" s="40"/>
      <c r="BJ1233" s="40"/>
      <c r="BK1233" s="40"/>
      <c r="BL1233" s="40"/>
      <c r="BM1233" s="40"/>
      <c r="BN1233" s="40"/>
      <c r="BO1233" s="40"/>
      <c r="BP1233" s="40"/>
      <c r="BQ1233" s="40"/>
      <c r="BR1233" s="40"/>
      <c r="BS1233" s="40"/>
      <c r="BT1233" s="40"/>
      <c r="BU1233" s="40"/>
      <c r="BV1233" s="40"/>
      <c r="BW1233" s="40"/>
      <c r="BX1233" s="40"/>
      <c r="BY1233" s="40"/>
      <c r="BZ1233" s="40"/>
      <c r="CA1233" s="40"/>
      <c r="CB1233" s="40"/>
      <c r="CC1233" s="40"/>
      <c r="CD1233" s="40"/>
      <c r="CE1233" s="40"/>
      <c r="CF1233" s="40"/>
      <c r="CG1233" s="28"/>
      <c r="CH1233" s="28"/>
      <c r="CI1233" s="41"/>
      <c r="CJ1233" s="27"/>
      <c r="CK1233" s="27"/>
      <c r="CL1233" s="27"/>
      <c r="CM1233" s="27"/>
      <c r="CN1233" s="27"/>
      <c r="CO1233" s="27"/>
      <c r="CP1233" s="27"/>
      <c r="CQ1233" s="27"/>
      <c r="CR1233" s="27"/>
      <c r="CS1233" s="27"/>
      <c r="CT1233" s="27"/>
      <c r="CU1233" s="27"/>
      <c r="CV1233" s="27"/>
      <c r="CW1233" s="27"/>
      <c r="CX1233" s="27"/>
      <c r="CY1233" s="27"/>
      <c r="CZ1233" s="68"/>
      <c r="DA1233" s="42"/>
      <c r="DB1233" s="42"/>
      <c r="DC1233" s="42"/>
      <c r="DD1233" s="42"/>
      <c r="DE1233" s="89"/>
      <c r="DF1233" s="42"/>
      <c r="DG1233" s="25"/>
      <c r="DH1233" s="25"/>
      <c r="DI1233" s="35"/>
      <c r="DJ1233" s="25"/>
      <c r="DK1233" s="25"/>
      <c r="DL1233" s="25"/>
      <c r="DM1233" s="25"/>
      <c r="DN1233" s="25"/>
      <c r="DO1233" s="25"/>
      <c r="DP1233" s="25"/>
      <c r="DQ1233" s="25"/>
      <c r="DR1233" s="25"/>
      <c r="DS1233" s="25"/>
      <c r="DT1233" s="25"/>
      <c r="DU1233" s="25"/>
      <c r="DV1233" s="25"/>
      <c r="DW1233" s="35"/>
      <c r="DX1233" s="25"/>
      <c r="DY1233" s="25"/>
      <c r="EC1233" s="25"/>
      <c r="ED1233" s="35"/>
    </row>
    <row r="1234" spans="1:134" s="26" customFormat="1" x14ac:dyDescent="0.2">
      <c r="A1234" s="43"/>
      <c r="B1234" s="28"/>
      <c r="C1234" s="41"/>
      <c r="D1234" s="40"/>
      <c r="E1234" s="41"/>
      <c r="F1234" s="40"/>
      <c r="G1234" s="151"/>
      <c r="H1234" s="151"/>
      <c r="I1234" s="151"/>
      <c r="J1234" s="151"/>
      <c r="K1234" s="151"/>
      <c r="L1234" s="152"/>
      <c r="M1234" s="151"/>
      <c r="N1234" s="151"/>
      <c r="O1234" s="152"/>
      <c r="P1234" s="153"/>
      <c r="Q1234" s="159"/>
      <c r="R1234" s="151"/>
      <c r="S1234" s="151"/>
      <c r="T1234" s="28"/>
      <c r="U1234" s="137"/>
      <c r="V1234" s="40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40"/>
      <c r="AH1234" s="40"/>
      <c r="AI1234" s="40"/>
      <c r="AJ1234" s="40"/>
      <c r="AK1234" s="40"/>
      <c r="AL1234" s="40"/>
      <c r="AM1234" s="40"/>
      <c r="AN1234" s="40"/>
      <c r="AO1234" s="40"/>
      <c r="AP1234" s="40"/>
      <c r="AQ1234" s="40"/>
      <c r="AR1234" s="40"/>
      <c r="AS1234" s="40"/>
      <c r="AT1234" s="40"/>
      <c r="AU1234" s="40"/>
      <c r="AV1234" s="40"/>
      <c r="AW1234" s="40"/>
      <c r="AX1234" s="40"/>
      <c r="AY1234" s="40"/>
      <c r="AZ1234" s="40"/>
      <c r="BA1234" s="28"/>
      <c r="BB1234" s="28"/>
      <c r="BC1234" s="40"/>
      <c r="BD1234" s="40"/>
      <c r="BE1234" s="40"/>
      <c r="BF1234" s="40"/>
      <c r="BG1234" s="40"/>
      <c r="BH1234" s="40"/>
      <c r="BI1234" s="40"/>
      <c r="BJ1234" s="40"/>
      <c r="BK1234" s="40"/>
      <c r="BL1234" s="40"/>
      <c r="BM1234" s="40"/>
      <c r="BN1234" s="40"/>
      <c r="BO1234" s="40"/>
      <c r="BP1234" s="40"/>
      <c r="BQ1234" s="40"/>
      <c r="BR1234" s="40"/>
      <c r="BS1234" s="40"/>
      <c r="BT1234" s="40"/>
      <c r="BU1234" s="40"/>
      <c r="BV1234" s="40"/>
      <c r="BW1234" s="40"/>
      <c r="BX1234" s="40"/>
      <c r="BY1234" s="40"/>
      <c r="BZ1234" s="40"/>
      <c r="CA1234" s="40"/>
      <c r="CB1234" s="40"/>
      <c r="CC1234" s="40"/>
      <c r="CD1234" s="40"/>
      <c r="CE1234" s="40"/>
      <c r="CF1234" s="40"/>
      <c r="CG1234" s="28"/>
      <c r="CH1234" s="28"/>
      <c r="CI1234" s="41"/>
      <c r="CJ1234" s="27"/>
      <c r="CK1234" s="27"/>
      <c r="CL1234" s="27"/>
      <c r="CM1234" s="27"/>
      <c r="CN1234" s="27"/>
      <c r="CO1234" s="27"/>
      <c r="CP1234" s="27"/>
      <c r="CQ1234" s="27"/>
      <c r="CR1234" s="27"/>
      <c r="CS1234" s="27"/>
      <c r="CT1234" s="27"/>
      <c r="CU1234" s="27"/>
      <c r="CV1234" s="27"/>
      <c r="CW1234" s="27"/>
      <c r="CX1234" s="27"/>
      <c r="CY1234" s="27"/>
      <c r="CZ1234" s="40"/>
      <c r="DA1234" s="40"/>
      <c r="DB1234" s="40"/>
      <c r="DC1234" s="40"/>
      <c r="DD1234" s="42"/>
      <c r="DE1234" s="89"/>
      <c r="DF1234" s="42"/>
      <c r="DG1234" s="25"/>
      <c r="DH1234" s="25"/>
      <c r="DI1234" s="35"/>
      <c r="DJ1234" s="25"/>
      <c r="DK1234" s="25"/>
      <c r="DL1234" s="25"/>
      <c r="DM1234" s="25"/>
      <c r="DN1234" s="25"/>
      <c r="DO1234" s="25"/>
      <c r="DP1234" s="25"/>
      <c r="DQ1234" s="25"/>
      <c r="DR1234" s="25"/>
      <c r="DS1234" s="25"/>
      <c r="DT1234" s="25"/>
      <c r="DU1234" s="25"/>
      <c r="DV1234" s="25"/>
      <c r="DW1234" s="35"/>
      <c r="DX1234" s="25"/>
      <c r="DY1234" s="25"/>
      <c r="EC1234" s="25"/>
      <c r="ED1234" s="35"/>
    </row>
    <row r="1235" spans="1:134" s="26" customFormat="1" x14ac:dyDescent="0.2">
      <c r="A1235" s="43"/>
      <c r="B1235" s="28"/>
      <c r="C1235" s="41"/>
      <c r="D1235" s="40"/>
      <c r="E1235" s="41"/>
      <c r="F1235" s="40"/>
      <c r="G1235" s="151"/>
      <c r="H1235" s="151"/>
      <c r="I1235" s="151"/>
      <c r="J1235" s="151"/>
      <c r="K1235" s="151"/>
      <c r="L1235" s="152"/>
      <c r="M1235" s="151"/>
      <c r="N1235" s="151"/>
      <c r="O1235" s="152"/>
      <c r="P1235" s="153"/>
      <c r="Q1235" s="159"/>
      <c r="R1235" s="151"/>
      <c r="S1235" s="151"/>
      <c r="T1235" s="28"/>
      <c r="U1235" s="137"/>
      <c r="V1235" s="40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40"/>
      <c r="AH1235" s="40"/>
      <c r="AI1235" s="40"/>
      <c r="AJ1235" s="40"/>
      <c r="AK1235" s="40"/>
      <c r="AL1235" s="40"/>
      <c r="AM1235" s="40"/>
      <c r="AN1235" s="40"/>
      <c r="AO1235" s="40"/>
      <c r="AP1235" s="40"/>
      <c r="AQ1235" s="40"/>
      <c r="AR1235" s="40"/>
      <c r="AS1235" s="40"/>
      <c r="AT1235" s="40"/>
      <c r="AU1235" s="40"/>
      <c r="AV1235" s="40"/>
      <c r="AW1235" s="40"/>
      <c r="AX1235" s="40"/>
      <c r="AY1235" s="40"/>
      <c r="AZ1235" s="40"/>
      <c r="BA1235" s="28"/>
      <c r="BB1235" s="28"/>
      <c r="BC1235" s="40"/>
      <c r="BD1235" s="40"/>
      <c r="BE1235" s="40"/>
      <c r="BF1235" s="40"/>
      <c r="BG1235" s="40"/>
      <c r="BH1235" s="40"/>
      <c r="BI1235" s="40"/>
      <c r="BJ1235" s="40"/>
      <c r="BK1235" s="40"/>
      <c r="BL1235" s="40"/>
      <c r="BM1235" s="40"/>
      <c r="BN1235" s="40"/>
      <c r="BO1235" s="40"/>
      <c r="BP1235" s="40"/>
      <c r="BQ1235" s="40"/>
      <c r="BR1235" s="40"/>
      <c r="BS1235" s="40"/>
      <c r="BT1235" s="40"/>
      <c r="BU1235" s="40"/>
      <c r="BV1235" s="40"/>
      <c r="BW1235" s="40"/>
      <c r="BX1235" s="40"/>
      <c r="BY1235" s="40"/>
      <c r="BZ1235" s="40"/>
      <c r="CA1235" s="40"/>
      <c r="CB1235" s="40"/>
      <c r="CC1235" s="40"/>
      <c r="CD1235" s="40"/>
      <c r="CE1235" s="40"/>
      <c r="CF1235" s="40"/>
      <c r="CG1235" s="28"/>
      <c r="CH1235" s="28"/>
      <c r="CI1235" s="41"/>
      <c r="CJ1235" s="27"/>
      <c r="CK1235" s="27"/>
      <c r="CL1235" s="27"/>
      <c r="CM1235" s="27"/>
      <c r="CN1235" s="27"/>
      <c r="CO1235" s="27"/>
      <c r="CP1235" s="27"/>
      <c r="CQ1235" s="27"/>
      <c r="CR1235" s="27"/>
      <c r="CS1235" s="27"/>
      <c r="CT1235" s="27"/>
      <c r="CU1235" s="27"/>
      <c r="CV1235" s="27"/>
      <c r="CW1235" s="27"/>
      <c r="CX1235" s="27"/>
      <c r="CY1235" s="27"/>
      <c r="CZ1235" s="40"/>
      <c r="DA1235" s="40"/>
      <c r="DB1235" s="40"/>
      <c r="DC1235" s="40"/>
      <c r="DD1235" s="42"/>
      <c r="DE1235" s="89"/>
      <c r="DF1235" s="42"/>
      <c r="DG1235" s="25"/>
      <c r="DH1235" s="25"/>
      <c r="DI1235" s="35"/>
      <c r="DJ1235" s="25"/>
      <c r="DK1235" s="25"/>
      <c r="DL1235" s="25"/>
      <c r="DM1235" s="25"/>
      <c r="DN1235" s="25"/>
      <c r="DO1235" s="25"/>
      <c r="DP1235" s="25"/>
      <c r="DQ1235" s="25"/>
      <c r="DR1235" s="25"/>
      <c r="DS1235" s="25"/>
      <c r="DT1235" s="25"/>
      <c r="DU1235" s="25"/>
      <c r="DV1235" s="25"/>
      <c r="DW1235" s="35"/>
      <c r="DX1235" s="25"/>
      <c r="DY1235" s="25"/>
      <c r="EC1235" s="25"/>
      <c r="ED1235" s="35"/>
    </row>
    <row r="1236" spans="1:134" s="26" customFormat="1" x14ac:dyDescent="0.2">
      <c r="A1236" s="43"/>
      <c r="B1236" s="28"/>
      <c r="C1236" s="41"/>
      <c r="D1236" s="40"/>
      <c r="E1236" s="41"/>
      <c r="F1236" s="40"/>
      <c r="G1236" s="151"/>
      <c r="H1236" s="151"/>
      <c r="I1236" s="151"/>
      <c r="J1236" s="151"/>
      <c r="K1236" s="151"/>
      <c r="L1236" s="152"/>
      <c r="M1236" s="151"/>
      <c r="N1236" s="151"/>
      <c r="O1236" s="152"/>
      <c r="P1236" s="153"/>
      <c r="Q1236" s="159"/>
      <c r="R1236" s="151"/>
      <c r="S1236" s="151"/>
      <c r="T1236" s="28"/>
      <c r="U1236" s="137"/>
      <c r="V1236" s="40"/>
      <c r="W1236" s="40"/>
      <c r="X1236" s="40"/>
      <c r="Y1236" s="40"/>
      <c r="Z1236" s="40"/>
      <c r="AA1236" s="40"/>
      <c r="AB1236" s="40"/>
      <c r="AC1236" s="40"/>
      <c r="AD1236" s="40"/>
      <c r="AE1236" s="40"/>
      <c r="AF1236" s="40"/>
      <c r="AG1236" s="40"/>
      <c r="AH1236" s="40"/>
      <c r="AI1236" s="40"/>
      <c r="AJ1236" s="40"/>
      <c r="AK1236" s="40"/>
      <c r="AL1236" s="40"/>
      <c r="AM1236" s="40"/>
      <c r="AN1236" s="40"/>
      <c r="AO1236" s="40"/>
      <c r="AP1236" s="40"/>
      <c r="AQ1236" s="40"/>
      <c r="AR1236" s="40"/>
      <c r="AS1236" s="40"/>
      <c r="AT1236" s="40"/>
      <c r="AU1236" s="40"/>
      <c r="AV1236" s="40"/>
      <c r="AW1236" s="40"/>
      <c r="AX1236" s="40"/>
      <c r="AY1236" s="40"/>
      <c r="AZ1236" s="40"/>
      <c r="BA1236" s="28"/>
      <c r="BB1236" s="28"/>
      <c r="BC1236" s="40"/>
      <c r="BD1236" s="40"/>
      <c r="BE1236" s="40"/>
      <c r="BF1236" s="40"/>
      <c r="BG1236" s="40"/>
      <c r="BH1236" s="40"/>
      <c r="BI1236" s="40"/>
      <c r="BJ1236" s="40"/>
      <c r="BK1236" s="40"/>
      <c r="BL1236" s="40"/>
      <c r="BM1236" s="40"/>
      <c r="BN1236" s="40"/>
      <c r="BO1236" s="40"/>
      <c r="BP1236" s="40"/>
      <c r="BQ1236" s="40"/>
      <c r="BR1236" s="40"/>
      <c r="BS1236" s="40"/>
      <c r="BT1236" s="40"/>
      <c r="BU1236" s="40"/>
      <c r="BV1236" s="40"/>
      <c r="BW1236" s="40"/>
      <c r="BX1236" s="40"/>
      <c r="BY1236" s="40"/>
      <c r="BZ1236" s="40"/>
      <c r="CA1236" s="40"/>
      <c r="CB1236" s="40"/>
      <c r="CC1236" s="40"/>
      <c r="CD1236" s="40"/>
      <c r="CE1236" s="40"/>
      <c r="CF1236" s="40"/>
      <c r="CG1236" s="28"/>
      <c r="CH1236" s="28"/>
      <c r="CI1236" s="41"/>
      <c r="CJ1236" s="27"/>
      <c r="CK1236" s="27"/>
      <c r="CL1236" s="27"/>
      <c r="CM1236" s="27"/>
      <c r="CN1236" s="27"/>
      <c r="CO1236" s="27"/>
      <c r="CP1236" s="27"/>
      <c r="CQ1236" s="27"/>
      <c r="CR1236" s="27"/>
      <c r="CS1236" s="27"/>
      <c r="CT1236" s="27"/>
      <c r="CU1236" s="27"/>
      <c r="CV1236" s="27"/>
      <c r="CW1236" s="27"/>
      <c r="CX1236" s="27"/>
      <c r="CY1236" s="27"/>
      <c r="CZ1236" s="40"/>
      <c r="DA1236" s="40"/>
      <c r="DB1236" s="40"/>
      <c r="DC1236" s="40"/>
      <c r="DD1236" s="42"/>
      <c r="DE1236" s="89"/>
      <c r="DF1236" s="42"/>
      <c r="DG1236" s="25"/>
      <c r="DH1236" s="25"/>
      <c r="DI1236" s="35"/>
      <c r="DJ1236" s="25"/>
      <c r="DK1236" s="25"/>
      <c r="DL1236" s="25"/>
      <c r="DM1236" s="25"/>
      <c r="DN1236" s="25"/>
      <c r="DO1236" s="25"/>
      <c r="DP1236" s="25"/>
      <c r="DQ1236" s="25"/>
      <c r="DR1236" s="25"/>
      <c r="DS1236" s="25"/>
      <c r="DT1236" s="25"/>
      <c r="DU1236" s="25"/>
      <c r="DV1236" s="25"/>
      <c r="DW1236" s="35"/>
      <c r="DX1236" s="25"/>
      <c r="DY1236" s="25"/>
      <c r="EC1236" s="25"/>
      <c r="ED1236" s="35"/>
    </row>
    <row r="1237" spans="1:134" s="26" customFormat="1" x14ac:dyDescent="0.2">
      <c r="A1237" s="43"/>
      <c r="B1237" s="28"/>
      <c r="C1237" s="41"/>
      <c r="D1237" s="40"/>
      <c r="E1237" s="41"/>
      <c r="F1237" s="40"/>
      <c r="G1237" s="151"/>
      <c r="H1237" s="151"/>
      <c r="I1237" s="151"/>
      <c r="J1237" s="151"/>
      <c r="K1237" s="151"/>
      <c r="L1237" s="152"/>
      <c r="M1237" s="151"/>
      <c r="N1237" s="151"/>
      <c r="O1237" s="152"/>
      <c r="P1237" s="153"/>
      <c r="Q1237" s="159"/>
      <c r="R1237" s="151"/>
      <c r="S1237" s="151"/>
      <c r="T1237" s="28"/>
      <c r="U1237" s="137"/>
      <c r="V1237" s="40"/>
      <c r="W1237" s="40"/>
      <c r="X1237" s="40"/>
      <c r="Y1237" s="40"/>
      <c r="Z1237" s="40"/>
      <c r="AA1237" s="40"/>
      <c r="AB1237" s="40"/>
      <c r="AC1237" s="40"/>
      <c r="AD1237" s="40"/>
      <c r="AE1237" s="40"/>
      <c r="AF1237" s="40"/>
      <c r="AG1237" s="40"/>
      <c r="AH1237" s="40"/>
      <c r="AI1237" s="40"/>
      <c r="AJ1237" s="40"/>
      <c r="AK1237" s="40"/>
      <c r="AL1237" s="40"/>
      <c r="AM1237" s="40"/>
      <c r="AN1237" s="40"/>
      <c r="AO1237" s="40"/>
      <c r="AP1237" s="40"/>
      <c r="AQ1237" s="40"/>
      <c r="AR1237" s="40"/>
      <c r="AS1237" s="40"/>
      <c r="AT1237" s="40"/>
      <c r="AU1237" s="40"/>
      <c r="AV1237" s="40"/>
      <c r="AW1237" s="40"/>
      <c r="AX1237" s="40"/>
      <c r="AY1237" s="40"/>
      <c r="AZ1237" s="40"/>
      <c r="BA1237" s="28"/>
      <c r="BB1237" s="28"/>
      <c r="BC1237" s="40"/>
      <c r="BD1237" s="40"/>
      <c r="BE1237" s="40"/>
      <c r="BF1237" s="40"/>
      <c r="BG1237" s="40"/>
      <c r="BH1237" s="40"/>
      <c r="BI1237" s="40"/>
      <c r="BJ1237" s="40"/>
      <c r="BK1237" s="40"/>
      <c r="BL1237" s="40"/>
      <c r="BM1237" s="40"/>
      <c r="BN1237" s="40"/>
      <c r="BO1237" s="40"/>
      <c r="BP1237" s="40"/>
      <c r="BQ1237" s="40"/>
      <c r="BR1237" s="40"/>
      <c r="BS1237" s="40"/>
      <c r="BT1237" s="40"/>
      <c r="BU1237" s="40"/>
      <c r="BV1237" s="40"/>
      <c r="BW1237" s="40"/>
      <c r="BX1237" s="40"/>
      <c r="BY1237" s="40"/>
      <c r="BZ1237" s="40"/>
      <c r="CA1237" s="40"/>
      <c r="CB1237" s="40"/>
      <c r="CC1237" s="40"/>
      <c r="CD1237" s="40"/>
      <c r="CE1237" s="40"/>
      <c r="CF1237" s="40"/>
      <c r="CG1237" s="28"/>
      <c r="CH1237" s="28"/>
      <c r="CI1237" s="41"/>
      <c r="CJ1237" s="27"/>
      <c r="CK1237" s="27"/>
      <c r="CL1237" s="27"/>
      <c r="CM1237" s="27"/>
      <c r="CN1237" s="27"/>
      <c r="CO1237" s="27"/>
      <c r="CP1237" s="27"/>
      <c r="CQ1237" s="27"/>
      <c r="CR1237" s="27"/>
      <c r="CS1237" s="27"/>
      <c r="CT1237" s="27"/>
      <c r="CU1237" s="27"/>
      <c r="CV1237" s="27"/>
      <c r="CW1237" s="27"/>
      <c r="CX1237" s="27"/>
      <c r="CY1237" s="27"/>
      <c r="CZ1237" s="40"/>
      <c r="DA1237" s="40"/>
      <c r="DB1237" s="40"/>
      <c r="DC1237" s="40"/>
      <c r="DD1237" s="42"/>
      <c r="DE1237" s="89"/>
      <c r="DF1237" s="42"/>
      <c r="DG1237" s="25"/>
      <c r="DH1237" s="25"/>
      <c r="DI1237" s="35"/>
      <c r="DJ1237" s="25"/>
      <c r="DK1237" s="25"/>
      <c r="DL1237" s="25"/>
      <c r="DM1237" s="25"/>
      <c r="DN1237" s="25"/>
      <c r="DO1237" s="25"/>
      <c r="DP1237" s="25"/>
      <c r="DQ1237" s="25"/>
      <c r="DR1237" s="25"/>
      <c r="DS1237" s="25"/>
      <c r="DT1237" s="25"/>
      <c r="DU1237" s="25"/>
      <c r="DV1237" s="25"/>
      <c r="DW1237" s="35"/>
      <c r="DX1237" s="25"/>
      <c r="DY1237" s="25"/>
      <c r="EC1237" s="25"/>
      <c r="ED1237" s="35"/>
    </row>
    <row r="1238" spans="1:134" s="26" customFormat="1" x14ac:dyDescent="0.2">
      <c r="A1238" s="43"/>
      <c r="B1238" s="28"/>
      <c r="C1238" s="41"/>
      <c r="D1238" s="40"/>
      <c r="E1238" s="41"/>
      <c r="F1238" s="40"/>
      <c r="G1238" s="151"/>
      <c r="H1238" s="151"/>
      <c r="I1238" s="151"/>
      <c r="J1238" s="151"/>
      <c r="K1238" s="151"/>
      <c r="L1238" s="152"/>
      <c r="M1238" s="151"/>
      <c r="N1238" s="151"/>
      <c r="O1238" s="152"/>
      <c r="P1238" s="153"/>
      <c r="Q1238" s="159"/>
      <c r="R1238" s="151"/>
      <c r="S1238" s="151"/>
      <c r="T1238" s="28"/>
      <c r="U1238" s="137"/>
      <c r="V1238" s="40"/>
      <c r="W1238" s="40"/>
      <c r="X1238" s="40"/>
      <c r="Y1238" s="40"/>
      <c r="Z1238" s="40"/>
      <c r="AA1238" s="40"/>
      <c r="AB1238" s="40"/>
      <c r="AC1238" s="40"/>
      <c r="AD1238" s="40"/>
      <c r="AE1238" s="40"/>
      <c r="AF1238" s="40"/>
      <c r="AG1238" s="40"/>
      <c r="AH1238" s="40"/>
      <c r="AI1238" s="40"/>
      <c r="AJ1238" s="40"/>
      <c r="AK1238" s="40"/>
      <c r="AL1238" s="40"/>
      <c r="AM1238" s="40"/>
      <c r="AN1238" s="40"/>
      <c r="AO1238" s="40"/>
      <c r="AP1238" s="40"/>
      <c r="AQ1238" s="40"/>
      <c r="AR1238" s="40"/>
      <c r="AS1238" s="40"/>
      <c r="AT1238" s="40"/>
      <c r="AU1238" s="40"/>
      <c r="AV1238" s="40"/>
      <c r="AW1238" s="40"/>
      <c r="AX1238" s="40"/>
      <c r="AY1238" s="40"/>
      <c r="AZ1238" s="40"/>
      <c r="BA1238" s="28"/>
      <c r="BB1238" s="28"/>
      <c r="BC1238" s="40"/>
      <c r="BD1238" s="40"/>
      <c r="BE1238" s="40"/>
      <c r="BF1238" s="40"/>
      <c r="BG1238" s="40"/>
      <c r="BH1238" s="40"/>
      <c r="BI1238" s="40"/>
      <c r="BJ1238" s="40"/>
      <c r="BK1238" s="40"/>
      <c r="BL1238" s="40"/>
      <c r="BM1238" s="40"/>
      <c r="BN1238" s="40"/>
      <c r="BO1238" s="40"/>
      <c r="BP1238" s="40"/>
      <c r="BQ1238" s="40"/>
      <c r="BR1238" s="40"/>
      <c r="BS1238" s="40"/>
      <c r="BT1238" s="40"/>
      <c r="BU1238" s="40"/>
      <c r="BV1238" s="40"/>
      <c r="BW1238" s="40"/>
      <c r="BX1238" s="40"/>
      <c r="BY1238" s="40"/>
      <c r="BZ1238" s="40"/>
      <c r="CA1238" s="40"/>
      <c r="CB1238" s="40"/>
      <c r="CC1238" s="40"/>
      <c r="CD1238" s="40"/>
      <c r="CE1238" s="40"/>
      <c r="CF1238" s="40"/>
      <c r="CG1238" s="28"/>
      <c r="CH1238" s="28"/>
      <c r="CI1238" s="41"/>
      <c r="CJ1238" s="27"/>
      <c r="CK1238" s="27"/>
      <c r="CL1238" s="27"/>
      <c r="CM1238" s="27"/>
      <c r="CN1238" s="27"/>
      <c r="CO1238" s="27"/>
      <c r="CP1238" s="27"/>
      <c r="CQ1238" s="27"/>
      <c r="CR1238" s="27"/>
      <c r="CS1238" s="27"/>
      <c r="CT1238" s="27"/>
      <c r="CU1238" s="27"/>
      <c r="CV1238" s="27"/>
      <c r="CW1238" s="27"/>
      <c r="CX1238" s="27"/>
      <c r="CY1238" s="27"/>
      <c r="CZ1238" s="40"/>
      <c r="DA1238" s="40"/>
      <c r="DB1238" s="40"/>
      <c r="DC1238" s="40"/>
      <c r="DD1238" s="42"/>
      <c r="DE1238" s="89"/>
      <c r="DF1238" s="42"/>
      <c r="DG1238" s="25"/>
      <c r="DH1238" s="25"/>
      <c r="DI1238" s="35"/>
      <c r="DJ1238" s="25"/>
      <c r="DK1238" s="25"/>
      <c r="DL1238" s="25"/>
      <c r="DM1238" s="25"/>
      <c r="DN1238" s="25"/>
      <c r="DO1238" s="25"/>
      <c r="DP1238" s="25"/>
      <c r="DQ1238" s="25"/>
      <c r="DR1238" s="25"/>
      <c r="DS1238" s="25"/>
      <c r="DT1238" s="25"/>
      <c r="DU1238" s="25"/>
      <c r="DV1238" s="25"/>
      <c r="DW1238" s="35"/>
      <c r="DX1238" s="25"/>
      <c r="DY1238" s="25"/>
      <c r="EC1238" s="25"/>
      <c r="ED1238" s="35"/>
    </row>
    <row r="1239" spans="1:134" s="26" customFormat="1" x14ac:dyDescent="0.2">
      <c r="A1239" s="43"/>
      <c r="B1239" s="28"/>
      <c r="C1239" s="41"/>
      <c r="D1239" s="40"/>
      <c r="E1239" s="41"/>
      <c r="F1239" s="40"/>
      <c r="G1239" s="151"/>
      <c r="H1239" s="151"/>
      <c r="I1239" s="151"/>
      <c r="J1239" s="151"/>
      <c r="K1239" s="151"/>
      <c r="L1239" s="152"/>
      <c r="M1239" s="151"/>
      <c r="N1239" s="151"/>
      <c r="O1239" s="152"/>
      <c r="P1239" s="153"/>
      <c r="Q1239" s="159"/>
      <c r="R1239" s="151"/>
      <c r="S1239" s="151"/>
      <c r="T1239" s="28"/>
      <c r="U1239" s="137"/>
      <c r="V1239" s="40"/>
      <c r="W1239" s="40"/>
      <c r="X1239" s="40"/>
      <c r="Y1239" s="40"/>
      <c r="Z1239" s="40"/>
      <c r="AA1239" s="40"/>
      <c r="AB1239" s="40"/>
      <c r="AC1239" s="40"/>
      <c r="AD1239" s="40"/>
      <c r="AE1239" s="40"/>
      <c r="AF1239" s="40"/>
      <c r="AG1239" s="40"/>
      <c r="AH1239" s="40"/>
      <c r="AI1239" s="40"/>
      <c r="AJ1239" s="40"/>
      <c r="AK1239" s="40"/>
      <c r="AL1239" s="40"/>
      <c r="AM1239" s="40"/>
      <c r="AN1239" s="40"/>
      <c r="AO1239" s="40"/>
      <c r="AP1239" s="40"/>
      <c r="AQ1239" s="40"/>
      <c r="AR1239" s="40"/>
      <c r="AS1239" s="40"/>
      <c r="AT1239" s="40"/>
      <c r="AU1239" s="40"/>
      <c r="AV1239" s="40"/>
      <c r="AW1239" s="40"/>
      <c r="AX1239" s="40"/>
      <c r="AY1239" s="40"/>
      <c r="AZ1239" s="40"/>
      <c r="BA1239" s="28"/>
      <c r="BB1239" s="28"/>
      <c r="BC1239" s="40"/>
      <c r="BD1239" s="40"/>
      <c r="BE1239" s="40"/>
      <c r="BF1239" s="40"/>
      <c r="BG1239" s="40"/>
      <c r="BH1239" s="40"/>
      <c r="BI1239" s="40"/>
      <c r="BJ1239" s="40"/>
      <c r="BK1239" s="40"/>
      <c r="BL1239" s="40"/>
      <c r="BM1239" s="40"/>
      <c r="BN1239" s="40"/>
      <c r="BO1239" s="40"/>
      <c r="BP1239" s="40"/>
      <c r="BQ1239" s="40"/>
      <c r="BR1239" s="40"/>
      <c r="BS1239" s="40"/>
      <c r="BT1239" s="40"/>
      <c r="BU1239" s="40"/>
      <c r="BV1239" s="40"/>
      <c r="BW1239" s="40"/>
      <c r="BX1239" s="40"/>
      <c r="BY1239" s="40"/>
      <c r="BZ1239" s="40"/>
      <c r="CA1239" s="40"/>
      <c r="CB1239" s="40"/>
      <c r="CC1239" s="40"/>
      <c r="CD1239" s="40"/>
      <c r="CE1239" s="40"/>
      <c r="CF1239" s="40"/>
      <c r="CG1239" s="28"/>
      <c r="CH1239" s="28"/>
      <c r="CI1239" s="41"/>
      <c r="CJ1239" s="27"/>
      <c r="CK1239" s="27"/>
      <c r="CL1239" s="27"/>
      <c r="CM1239" s="27"/>
      <c r="CN1239" s="27"/>
      <c r="CO1239" s="27"/>
      <c r="CP1239" s="27"/>
      <c r="CQ1239" s="27"/>
      <c r="CR1239" s="27"/>
      <c r="CS1239" s="27"/>
      <c r="CT1239" s="27"/>
      <c r="CU1239" s="27"/>
      <c r="CV1239" s="27"/>
      <c r="CW1239" s="27"/>
      <c r="CX1239" s="27"/>
      <c r="CY1239" s="27"/>
      <c r="CZ1239" s="40"/>
      <c r="DA1239" s="40"/>
      <c r="DB1239" s="40"/>
      <c r="DC1239" s="40"/>
      <c r="DD1239" s="42"/>
      <c r="DE1239" s="89"/>
      <c r="DF1239" s="42"/>
      <c r="DG1239" s="25"/>
      <c r="DH1239" s="25"/>
      <c r="DI1239" s="35"/>
      <c r="DJ1239" s="25"/>
      <c r="DK1239" s="25"/>
      <c r="DL1239" s="25"/>
      <c r="DM1239" s="25"/>
      <c r="DN1239" s="25"/>
      <c r="DO1239" s="25"/>
      <c r="DP1239" s="25"/>
      <c r="DQ1239" s="25"/>
      <c r="DR1239" s="25"/>
      <c r="DS1239" s="25"/>
      <c r="DT1239" s="25"/>
      <c r="DU1239" s="25"/>
      <c r="DV1239" s="25"/>
      <c r="DW1239" s="35"/>
      <c r="DX1239" s="25"/>
      <c r="DY1239" s="25"/>
      <c r="EC1239" s="25"/>
      <c r="ED1239" s="35"/>
    </row>
    <row r="1240" spans="1:134" s="26" customFormat="1" x14ac:dyDescent="0.2">
      <c r="A1240" s="43"/>
      <c r="B1240" s="28"/>
      <c r="C1240" s="41"/>
      <c r="D1240" s="40"/>
      <c r="E1240" s="41"/>
      <c r="F1240" s="40"/>
      <c r="G1240" s="151"/>
      <c r="H1240" s="151"/>
      <c r="I1240" s="151"/>
      <c r="J1240" s="151"/>
      <c r="K1240" s="151"/>
      <c r="L1240" s="152"/>
      <c r="M1240" s="151"/>
      <c r="N1240" s="151"/>
      <c r="O1240" s="152"/>
      <c r="P1240" s="153"/>
      <c r="Q1240" s="159"/>
      <c r="R1240" s="151"/>
      <c r="S1240" s="151"/>
      <c r="T1240" s="28"/>
      <c r="U1240" s="137"/>
      <c r="V1240" s="40"/>
      <c r="W1240" s="40"/>
      <c r="X1240" s="40"/>
      <c r="Y1240" s="40"/>
      <c r="Z1240" s="40"/>
      <c r="AA1240" s="40"/>
      <c r="AB1240" s="40"/>
      <c r="AC1240" s="40"/>
      <c r="AD1240" s="40"/>
      <c r="AE1240" s="40"/>
      <c r="AF1240" s="40"/>
      <c r="AG1240" s="40"/>
      <c r="AH1240" s="40"/>
      <c r="AI1240" s="40"/>
      <c r="AJ1240" s="40"/>
      <c r="AK1240" s="40"/>
      <c r="AL1240" s="40"/>
      <c r="AM1240" s="40"/>
      <c r="AN1240" s="40"/>
      <c r="AO1240" s="40"/>
      <c r="AP1240" s="40"/>
      <c r="AQ1240" s="40"/>
      <c r="AR1240" s="40"/>
      <c r="AS1240" s="40"/>
      <c r="AT1240" s="40"/>
      <c r="AU1240" s="40"/>
      <c r="AV1240" s="40"/>
      <c r="AW1240" s="40"/>
      <c r="AX1240" s="40"/>
      <c r="AY1240" s="40"/>
      <c r="AZ1240" s="40"/>
      <c r="BA1240" s="28"/>
      <c r="BB1240" s="28"/>
      <c r="BC1240" s="40"/>
      <c r="BD1240" s="40"/>
      <c r="BE1240" s="40"/>
      <c r="BF1240" s="40"/>
      <c r="BG1240" s="40"/>
      <c r="BH1240" s="40"/>
      <c r="BI1240" s="40"/>
      <c r="BJ1240" s="40"/>
      <c r="BK1240" s="40"/>
      <c r="BL1240" s="40"/>
      <c r="BM1240" s="40"/>
      <c r="BN1240" s="40"/>
      <c r="BO1240" s="40"/>
      <c r="BP1240" s="40"/>
      <c r="BQ1240" s="40"/>
      <c r="BR1240" s="40"/>
      <c r="BS1240" s="40"/>
      <c r="BT1240" s="40"/>
      <c r="BU1240" s="40"/>
      <c r="BV1240" s="40"/>
      <c r="BW1240" s="40"/>
      <c r="BX1240" s="40"/>
      <c r="BY1240" s="40"/>
      <c r="BZ1240" s="40"/>
      <c r="CA1240" s="40"/>
      <c r="CB1240" s="40"/>
      <c r="CC1240" s="40"/>
      <c r="CD1240" s="40"/>
      <c r="CE1240" s="40"/>
      <c r="CF1240" s="40"/>
      <c r="CG1240" s="28"/>
      <c r="CH1240" s="28"/>
      <c r="CI1240" s="41"/>
      <c r="CJ1240" s="27"/>
      <c r="CK1240" s="27"/>
      <c r="CL1240" s="27"/>
      <c r="CM1240" s="27"/>
      <c r="CN1240" s="27"/>
      <c r="CO1240" s="27"/>
      <c r="CP1240" s="27"/>
      <c r="CQ1240" s="27"/>
      <c r="CR1240" s="27"/>
      <c r="CS1240" s="27"/>
      <c r="CT1240" s="27"/>
      <c r="CU1240" s="27"/>
      <c r="CV1240" s="27"/>
      <c r="CW1240" s="27"/>
      <c r="CX1240" s="27"/>
      <c r="CY1240" s="27"/>
      <c r="CZ1240" s="40"/>
      <c r="DA1240" s="40"/>
      <c r="DB1240" s="40"/>
      <c r="DC1240" s="40"/>
      <c r="DD1240" s="42"/>
      <c r="DE1240" s="89"/>
      <c r="DF1240" s="42"/>
      <c r="DG1240" s="25"/>
      <c r="DH1240" s="25"/>
      <c r="DI1240" s="35"/>
      <c r="DJ1240" s="25"/>
      <c r="DK1240" s="25"/>
      <c r="DL1240" s="25"/>
      <c r="DM1240" s="25"/>
      <c r="DN1240" s="25"/>
      <c r="DO1240" s="25"/>
      <c r="DP1240" s="25"/>
      <c r="DQ1240" s="25"/>
      <c r="DR1240" s="25"/>
      <c r="DS1240" s="25"/>
      <c r="DT1240" s="25"/>
      <c r="DU1240" s="25"/>
      <c r="DV1240" s="25"/>
      <c r="DW1240" s="35"/>
      <c r="DX1240" s="25"/>
      <c r="DY1240" s="25"/>
      <c r="EC1240" s="25"/>
      <c r="ED1240" s="35"/>
    </row>
    <row r="1241" spans="1:134" s="26" customFormat="1" x14ac:dyDescent="0.2">
      <c r="A1241" s="43"/>
      <c r="B1241" s="28"/>
      <c r="C1241" s="41"/>
      <c r="D1241" s="40"/>
      <c r="E1241" s="41"/>
      <c r="F1241" s="40"/>
      <c r="G1241" s="151"/>
      <c r="H1241" s="151"/>
      <c r="I1241" s="151"/>
      <c r="J1241" s="151"/>
      <c r="K1241" s="151"/>
      <c r="L1241" s="152"/>
      <c r="M1241" s="151"/>
      <c r="N1241" s="151"/>
      <c r="O1241" s="152"/>
      <c r="P1241" s="153"/>
      <c r="Q1241" s="159"/>
      <c r="R1241" s="151"/>
      <c r="S1241" s="151"/>
      <c r="T1241" s="28"/>
      <c r="U1241" s="137"/>
      <c r="V1241" s="40"/>
      <c r="W1241" s="40"/>
      <c r="X1241" s="40"/>
      <c r="Y1241" s="40"/>
      <c r="Z1241" s="40"/>
      <c r="AA1241" s="40"/>
      <c r="AB1241" s="40"/>
      <c r="AC1241" s="40"/>
      <c r="AD1241" s="40"/>
      <c r="AE1241" s="40"/>
      <c r="AF1241" s="40"/>
      <c r="AG1241" s="40"/>
      <c r="AH1241" s="40"/>
      <c r="AI1241" s="40"/>
      <c r="AJ1241" s="40"/>
      <c r="AK1241" s="40"/>
      <c r="AL1241" s="40"/>
      <c r="AM1241" s="40"/>
      <c r="AN1241" s="40"/>
      <c r="AO1241" s="40"/>
      <c r="AP1241" s="40"/>
      <c r="AQ1241" s="40"/>
      <c r="AR1241" s="40"/>
      <c r="AS1241" s="40"/>
      <c r="AT1241" s="40"/>
      <c r="AU1241" s="40"/>
      <c r="AV1241" s="40"/>
      <c r="AW1241" s="40"/>
      <c r="AX1241" s="40"/>
      <c r="AY1241" s="40"/>
      <c r="AZ1241" s="40"/>
      <c r="BA1241" s="28"/>
      <c r="BB1241" s="28"/>
      <c r="BC1241" s="40"/>
      <c r="BD1241" s="40"/>
      <c r="BE1241" s="40"/>
      <c r="BF1241" s="40"/>
      <c r="BG1241" s="40"/>
      <c r="BH1241" s="40"/>
      <c r="BI1241" s="41"/>
      <c r="BJ1241" s="41"/>
      <c r="BK1241" s="41"/>
      <c r="BL1241" s="41"/>
      <c r="BM1241" s="41"/>
      <c r="BN1241" s="41"/>
      <c r="BO1241" s="41"/>
      <c r="BP1241" s="41"/>
      <c r="BQ1241" s="41"/>
      <c r="BR1241" s="40"/>
      <c r="BS1241" s="40"/>
      <c r="BT1241" s="40"/>
      <c r="BU1241" s="41"/>
      <c r="BV1241" s="41"/>
      <c r="BW1241" s="41"/>
      <c r="BX1241" s="41"/>
      <c r="BY1241" s="41"/>
      <c r="BZ1241" s="41"/>
      <c r="CA1241" s="41"/>
      <c r="CB1241" s="41"/>
      <c r="CC1241" s="41"/>
      <c r="CD1241" s="41"/>
      <c r="CE1241" s="41"/>
      <c r="CF1241" s="41"/>
      <c r="CG1241" s="28"/>
      <c r="CH1241" s="28"/>
      <c r="CI1241" s="41"/>
      <c r="CJ1241" s="27"/>
      <c r="CK1241" s="27"/>
      <c r="CL1241" s="27"/>
      <c r="CM1241" s="27"/>
      <c r="CN1241" s="27"/>
      <c r="CO1241" s="27"/>
      <c r="CP1241" s="27"/>
      <c r="CQ1241" s="27"/>
      <c r="CR1241" s="27"/>
      <c r="CS1241" s="27"/>
      <c r="CT1241" s="27"/>
      <c r="CU1241" s="27"/>
      <c r="CV1241" s="27"/>
      <c r="CW1241" s="27"/>
      <c r="CX1241" s="27"/>
      <c r="CY1241" s="27"/>
      <c r="CZ1241" s="40"/>
      <c r="DA1241" s="40"/>
      <c r="DB1241" s="40"/>
      <c r="DC1241" s="40"/>
      <c r="DD1241" s="42"/>
      <c r="DE1241" s="89"/>
      <c r="DF1241" s="42"/>
      <c r="DG1241" s="25"/>
      <c r="DH1241" s="25"/>
      <c r="DI1241" s="35"/>
      <c r="DJ1241" s="25"/>
      <c r="DK1241" s="25"/>
      <c r="DL1241" s="25"/>
      <c r="DM1241" s="25"/>
      <c r="DN1241" s="25"/>
      <c r="DO1241" s="25"/>
      <c r="DP1241" s="25"/>
      <c r="DQ1241" s="25"/>
      <c r="DR1241" s="25"/>
      <c r="DS1241" s="25"/>
      <c r="DT1241" s="25"/>
      <c r="DU1241" s="25"/>
      <c r="DV1241" s="25"/>
      <c r="DW1241" s="35"/>
      <c r="DX1241" s="25"/>
      <c r="DY1241" s="25"/>
      <c r="EC1241" s="25"/>
      <c r="ED1241" s="35"/>
    </row>
    <row r="1242" spans="1:134" s="26" customFormat="1" x14ac:dyDescent="0.2">
      <c r="A1242" s="43"/>
      <c r="B1242" s="28"/>
      <c r="C1242" s="41"/>
      <c r="D1242" s="40"/>
      <c r="E1242" s="41"/>
      <c r="F1242" s="40"/>
      <c r="G1242" s="151"/>
      <c r="H1242" s="151"/>
      <c r="I1242" s="151"/>
      <c r="J1242" s="151"/>
      <c r="K1242" s="151"/>
      <c r="L1242" s="152"/>
      <c r="M1242" s="151"/>
      <c r="N1242" s="151"/>
      <c r="O1242" s="152"/>
      <c r="P1242" s="153"/>
      <c r="Q1242" s="159"/>
      <c r="R1242" s="151"/>
      <c r="S1242" s="151"/>
      <c r="T1242" s="28"/>
      <c r="U1242" s="137"/>
      <c r="V1242" s="40"/>
      <c r="W1242" s="40"/>
      <c r="X1242" s="40"/>
      <c r="Y1242" s="40"/>
      <c r="Z1242" s="40"/>
      <c r="AA1242" s="40"/>
      <c r="AB1242" s="40"/>
      <c r="AC1242" s="40"/>
      <c r="AD1242" s="40"/>
      <c r="AE1242" s="40"/>
      <c r="AF1242" s="40"/>
      <c r="AG1242" s="40"/>
      <c r="AH1242" s="40"/>
      <c r="AI1242" s="40"/>
      <c r="AJ1242" s="40"/>
      <c r="AK1242" s="40"/>
      <c r="AL1242" s="40"/>
      <c r="AM1242" s="40"/>
      <c r="AN1242" s="40"/>
      <c r="AO1242" s="40"/>
      <c r="AP1242" s="40"/>
      <c r="AQ1242" s="40"/>
      <c r="AR1242" s="40"/>
      <c r="AS1242" s="40"/>
      <c r="AT1242" s="40"/>
      <c r="AU1242" s="40"/>
      <c r="AV1242" s="40"/>
      <c r="AW1242" s="40"/>
      <c r="AX1242" s="40"/>
      <c r="AY1242" s="40"/>
      <c r="AZ1242" s="40"/>
      <c r="BA1242" s="28"/>
      <c r="BB1242" s="28"/>
      <c r="BC1242" s="40"/>
      <c r="BD1242" s="40"/>
      <c r="BE1242" s="40"/>
      <c r="BF1242" s="40"/>
      <c r="BG1242" s="40"/>
      <c r="BH1242" s="40"/>
      <c r="BI1242" s="41"/>
      <c r="BJ1242" s="41"/>
      <c r="BK1242" s="41"/>
      <c r="BL1242" s="41"/>
      <c r="BM1242" s="41"/>
      <c r="BN1242" s="41"/>
      <c r="BO1242" s="41"/>
      <c r="BP1242" s="41"/>
      <c r="BQ1242" s="41"/>
      <c r="BR1242" s="40"/>
      <c r="BS1242" s="40"/>
      <c r="BT1242" s="40"/>
      <c r="BU1242" s="41"/>
      <c r="BV1242" s="41"/>
      <c r="BW1242" s="41"/>
      <c r="BX1242" s="41"/>
      <c r="BY1242" s="41"/>
      <c r="BZ1242" s="41"/>
      <c r="CA1242" s="41"/>
      <c r="CB1242" s="41"/>
      <c r="CC1242" s="41"/>
      <c r="CD1242" s="41"/>
      <c r="CE1242" s="41"/>
      <c r="CF1242" s="41"/>
      <c r="CG1242" s="28"/>
      <c r="CH1242" s="28"/>
      <c r="CI1242" s="41"/>
      <c r="CJ1242" s="27"/>
      <c r="CK1242" s="27"/>
      <c r="CL1242" s="27"/>
      <c r="CM1242" s="27"/>
      <c r="CN1242" s="27"/>
      <c r="CO1242" s="27"/>
      <c r="CP1242" s="27"/>
      <c r="CQ1242" s="27"/>
      <c r="CR1242" s="27"/>
      <c r="CS1242" s="27"/>
      <c r="CT1242" s="27"/>
      <c r="CU1242" s="27"/>
      <c r="CV1242" s="27"/>
      <c r="CW1242" s="27"/>
      <c r="CX1242" s="27"/>
      <c r="CY1242" s="27"/>
      <c r="CZ1242" s="40"/>
      <c r="DA1242" s="40"/>
      <c r="DB1242" s="40"/>
      <c r="DC1242" s="40"/>
      <c r="DD1242" s="42"/>
      <c r="DE1242" s="89"/>
      <c r="DF1242" s="42"/>
      <c r="DG1242" s="25"/>
      <c r="DH1242" s="25"/>
      <c r="DI1242" s="35"/>
      <c r="DJ1242" s="25"/>
      <c r="DK1242" s="25"/>
      <c r="DL1242" s="25"/>
      <c r="DM1242" s="25"/>
      <c r="DN1242" s="25"/>
      <c r="DO1242" s="25"/>
      <c r="DP1242" s="25"/>
      <c r="DQ1242" s="25"/>
      <c r="DR1242" s="25"/>
      <c r="DS1242" s="25"/>
      <c r="DT1242" s="25"/>
      <c r="DU1242" s="25"/>
      <c r="DV1242" s="25"/>
      <c r="DW1242" s="35"/>
      <c r="DX1242" s="25"/>
      <c r="DY1242" s="25"/>
      <c r="EC1242" s="25"/>
      <c r="ED1242" s="35"/>
    </row>
    <row r="1243" spans="1:134" s="26" customFormat="1" x14ac:dyDescent="0.2">
      <c r="A1243" s="43"/>
      <c r="B1243" s="28"/>
      <c r="C1243" s="41"/>
      <c r="D1243" s="40"/>
      <c r="E1243" s="41"/>
      <c r="F1243" s="40"/>
      <c r="G1243" s="151"/>
      <c r="H1243" s="151"/>
      <c r="I1243" s="151"/>
      <c r="J1243" s="151"/>
      <c r="K1243" s="151"/>
      <c r="L1243" s="152"/>
      <c r="M1243" s="151"/>
      <c r="N1243" s="151"/>
      <c r="O1243" s="152"/>
      <c r="P1243" s="153"/>
      <c r="Q1243" s="159"/>
      <c r="R1243" s="151"/>
      <c r="S1243" s="151"/>
      <c r="T1243" s="28"/>
      <c r="U1243" s="137"/>
      <c r="V1243" s="40"/>
      <c r="W1243" s="40"/>
      <c r="X1243" s="40"/>
      <c r="Y1243" s="40"/>
      <c r="Z1243" s="40"/>
      <c r="AA1243" s="40"/>
      <c r="AB1243" s="40"/>
      <c r="AC1243" s="40"/>
      <c r="AD1243" s="40"/>
      <c r="AE1243" s="40"/>
      <c r="AF1243" s="40"/>
      <c r="AG1243" s="40"/>
      <c r="AH1243" s="40"/>
      <c r="AI1243" s="40"/>
      <c r="AJ1243" s="40"/>
      <c r="AK1243" s="40"/>
      <c r="AL1243" s="40"/>
      <c r="AM1243" s="40"/>
      <c r="AN1243" s="40"/>
      <c r="AO1243" s="40"/>
      <c r="AP1243" s="40"/>
      <c r="AQ1243" s="40"/>
      <c r="AR1243" s="40"/>
      <c r="AS1243" s="40"/>
      <c r="AT1243" s="40"/>
      <c r="AU1243" s="40"/>
      <c r="AV1243" s="40"/>
      <c r="AW1243" s="40"/>
      <c r="AX1243" s="40"/>
      <c r="AY1243" s="40"/>
      <c r="AZ1243" s="40"/>
      <c r="BA1243" s="28"/>
      <c r="BB1243" s="28"/>
      <c r="BC1243" s="40"/>
      <c r="BD1243" s="40"/>
      <c r="BE1243" s="40"/>
      <c r="BF1243" s="40"/>
      <c r="BG1243" s="40"/>
      <c r="BH1243" s="40"/>
      <c r="BI1243" s="41"/>
      <c r="BJ1243" s="41"/>
      <c r="BK1243" s="41"/>
      <c r="BL1243" s="41"/>
      <c r="BM1243" s="41"/>
      <c r="BN1243" s="41"/>
      <c r="BO1243" s="41"/>
      <c r="BP1243" s="41"/>
      <c r="BQ1243" s="41"/>
      <c r="BR1243" s="40"/>
      <c r="BS1243" s="40"/>
      <c r="BT1243" s="40"/>
      <c r="BU1243" s="41"/>
      <c r="BV1243" s="41"/>
      <c r="BW1243" s="41"/>
      <c r="BX1243" s="41"/>
      <c r="BY1243" s="41"/>
      <c r="BZ1243" s="41"/>
      <c r="CA1243" s="41"/>
      <c r="CB1243" s="41"/>
      <c r="CC1243" s="41"/>
      <c r="CD1243" s="41"/>
      <c r="CE1243" s="41"/>
      <c r="CF1243" s="41"/>
      <c r="CG1243" s="28"/>
      <c r="CH1243" s="28"/>
      <c r="CI1243" s="41"/>
      <c r="CJ1243" s="27"/>
      <c r="CK1243" s="27"/>
      <c r="CL1243" s="27"/>
      <c r="CM1243" s="27"/>
      <c r="CN1243" s="27"/>
      <c r="CO1243" s="27"/>
      <c r="CP1243" s="27"/>
      <c r="CQ1243" s="27"/>
      <c r="CR1243" s="27"/>
      <c r="CS1243" s="27"/>
      <c r="CT1243" s="27"/>
      <c r="CU1243" s="27"/>
      <c r="CV1243" s="27"/>
      <c r="CW1243" s="27"/>
      <c r="CX1243" s="27"/>
      <c r="CY1243" s="27"/>
      <c r="CZ1243" s="40"/>
      <c r="DA1243" s="40"/>
      <c r="DB1243" s="40"/>
      <c r="DC1243" s="40"/>
      <c r="DD1243" s="42"/>
      <c r="DE1243" s="89"/>
      <c r="DF1243" s="42"/>
      <c r="DG1243" s="25"/>
      <c r="DH1243" s="25"/>
      <c r="DI1243" s="35"/>
      <c r="DJ1243" s="25"/>
      <c r="DK1243" s="25"/>
      <c r="DL1243" s="25"/>
      <c r="DM1243" s="25"/>
      <c r="DN1243" s="25"/>
      <c r="DO1243" s="25"/>
      <c r="DP1243" s="25"/>
      <c r="DQ1243" s="25"/>
      <c r="DR1243" s="25"/>
      <c r="DS1243" s="25"/>
      <c r="DT1243" s="25"/>
      <c r="DU1243" s="25"/>
      <c r="DV1243" s="25"/>
      <c r="DW1243" s="35"/>
      <c r="DX1243" s="25"/>
      <c r="DY1243" s="25"/>
      <c r="EC1243" s="25"/>
      <c r="ED1243" s="35"/>
    </row>
    <row r="1244" spans="1:134" s="26" customFormat="1" x14ac:dyDescent="0.2">
      <c r="A1244" s="43"/>
      <c r="B1244" s="28"/>
      <c r="C1244" s="41"/>
      <c r="D1244" s="40"/>
      <c r="E1244" s="41"/>
      <c r="F1244" s="40"/>
      <c r="G1244" s="151"/>
      <c r="H1244" s="151"/>
      <c r="I1244" s="151"/>
      <c r="J1244" s="151"/>
      <c r="K1244" s="151"/>
      <c r="L1244" s="152"/>
      <c r="M1244" s="151"/>
      <c r="N1244" s="151"/>
      <c r="O1244" s="152"/>
      <c r="P1244" s="153"/>
      <c r="Q1244" s="159"/>
      <c r="R1244" s="151"/>
      <c r="S1244" s="151"/>
      <c r="T1244" s="28"/>
      <c r="U1244" s="137"/>
      <c r="V1244" s="40"/>
      <c r="W1244" s="40"/>
      <c r="X1244" s="40"/>
      <c r="Y1244" s="40"/>
      <c r="Z1244" s="40"/>
      <c r="AA1244" s="40"/>
      <c r="AB1244" s="40"/>
      <c r="AC1244" s="40"/>
      <c r="AD1244" s="40"/>
      <c r="AE1244" s="40"/>
      <c r="AF1244" s="40"/>
      <c r="AG1244" s="40"/>
      <c r="AH1244" s="40"/>
      <c r="AI1244" s="40"/>
      <c r="AJ1244" s="40"/>
      <c r="AK1244" s="40"/>
      <c r="AL1244" s="40"/>
      <c r="AM1244" s="40"/>
      <c r="AN1244" s="40"/>
      <c r="AO1244" s="40"/>
      <c r="AP1244" s="40"/>
      <c r="AQ1244" s="40"/>
      <c r="AR1244" s="40"/>
      <c r="AS1244" s="40"/>
      <c r="AT1244" s="40"/>
      <c r="AU1244" s="40"/>
      <c r="AV1244" s="40"/>
      <c r="AW1244" s="40"/>
      <c r="AX1244" s="40"/>
      <c r="AY1244" s="40"/>
      <c r="AZ1244" s="40"/>
      <c r="BA1244" s="28"/>
      <c r="BB1244" s="28"/>
      <c r="BC1244" s="40"/>
      <c r="BD1244" s="40"/>
      <c r="BE1244" s="40"/>
      <c r="BF1244" s="40"/>
      <c r="BG1244" s="40"/>
      <c r="BH1244" s="40"/>
      <c r="BI1244" s="41"/>
      <c r="BJ1244" s="41"/>
      <c r="BK1244" s="41"/>
      <c r="BL1244" s="41"/>
      <c r="BM1244" s="41"/>
      <c r="BN1244" s="41"/>
      <c r="BO1244" s="41"/>
      <c r="BP1244" s="41"/>
      <c r="BQ1244" s="41"/>
      <c r="BR1244" s="40"/>
      <c r="BS1244" s="40"/>
      <c r="BT1244" s="40"/>
      <c r="BU1244" s="41"/>
      <c r="BV1244" s="41"/>
      <c r="BW1244" s="41"/>
      <c r="BX1244" s="41"/>
      <c r="BY1244" s="41"/>
      <c r="BZ1244" s="41"/>
      <c r="CA1244" s="41"/>
      <c r="CB1244" s="41"/>
      <c r="CC1244" s="41"/>
      <c r="CD1244" s="41"/>
      <c r="CE1244" s="41"/>
      <c r="CF1244" s="41"/>
      <c r="CG1244" s="28"/>
      <c r="CH1244" s="28"/>
      <c r="CI1244" s="41"/>
      <c r="CJ1244" s="27"/>
      <c r="CK1244" s="27"/>
      <c r="CL1244" s="27"/>
      <c r="CM1244" s="27"/>
      <c r="CN1244" s="27"/>
      <c r="CO1244" s="27"/>
      <c r="CP1244" s="27"/>
      <c r="CQ1244" s="27"/>
      <c r="CR1244" s="27"/>
      <c r="CS1244" s="27"/>
      <c r="CT1244" s="27"/>
      <c r="CU1244" s="27"/>
      <c r="CV1244" s="27"/>
      <c r="CW1244" s="27"/>
      <c r="CX1244" s="27"/>
      <c r="CY1244" s="27"/>
      <c r="CZ1244" s="40"/>
      <c r="DA1244" s="40"/>
      <c r="DB1244" s="40"/>
      <c r="DC1244" s="40"/>
      <c r="DD1244" s="42"/>
      <c r="DE1244" s="89"/>
      <c r="DF1244" s="42"/>
      <c r="DG1244" s="25"/>
      <c r="DH1244" s="25"/>
      <c r="DI1244" s="35"/>
      <c r="DJ1244" s="25"/>
      <c r="DK1244" s="25"/>
      <c r="DL1244" s="25"/>
      <c r="DM1244" s="25"/>
      <c r="DN1244" s="25"/>
      <c r="DO1244" s="25"/>
      <c r="DP1244" s="25"/>
      <c r="DQ1244" s="25"/>
      <c r="DR1244" s="25"/>
      <c r="DS1244" s="25"/>
      <c r="DT1244" s="25"/>
      <c r="DU1244" s="25"/>
      <c r="DV1244" s="25"/>
      <c r="DW1244" s="35"/>
      <c r="DX1244" s="25"/>
      <c r="DY1244" s="25"/>
      <c r="EC1244" s="25"/>
      <c r="ED1244" s="35"/>
    </row>
    <row r="1245" spans="1:134" s="26" customFormat="1" x14ac:dyDescent="0.2">
      <c r="A1245" s="43"/>
      <c r="B1245" s="28"/>
      <c r="C1245" s="41"/>
      <c r="D1245" s="40"/>
      <c r="E1245" s="41"/>
      <c r="F1245" s="40"/>
      <c r="G1245" s="151"/>
      <c r="H1245" s="151"/>
      <c r="I1245" s="151"/>
      <c r="J1245" s="151"/>
      <c r="K1245" s="151"/>
      <c r="L1245" s="152"/>
      <c r="M1245" s="151"/>
      <c r="N1245" s="151"/>
      <c r="O1245" s="152"/>
      <c r="P1245" s="153"/>
      <c r="Q1245" s="159"/>
      <c r="R1245" s="151"/>
      <c r="S1245" s="151"/>
      <c r="T1245" s="28"/>
      <c r="U1245" s="137"/>
      <c r="V1245" s="40"/>
      <c r="W1245" s="40"/>
      <c r="X1245" s="40"/>
      <c r="Y1245" s="40"/>
      <c r="Z1245" s="40"/>
      <c r="AA1245" s="40"/>
      <c r="AB1245" s="40"/>
      <c r="AC1245" s="40"/>
      <c r="AD1245" s="40"/>
      <c r="AE1245" s="40"/>
      <c r="AF1245" s="40"/>
      <c r="AG1245" s="40"/>
      <c r="AH1245" s="40"/>
      <c r="AI1245" s="40"/>
      <c r="AJ1245" s="40"/>
      <c r="AK1245" s="40"/>
      <c r="AL1245" s="40"/>
      <c r="AM1245" s="40"/>
      <c r="AN1245" s="40"/>
      <c r="AO1245" s="40"/>
      <c r="AP1245" s="40"/>
      <c r="AQ1245" s="40"/>
      <c r="AR1245" s="40"/>
      <c r="AS1245" s="40"/>
      <c r="AT1245" s="40"/>
      <c r="AU1245" s="40"/>
      <c r="AV1245" s="40"/>
      <c r="AW1245" s="40"/>
      <c r="AX1245" s="40"/>
      <c r="AY1245" s="40"/>
      <c r="AZ1245" s="40"/>
      <c r="BA1245" s="28"/>
      <c r="BB1245" s="28"/>
      <c r="BC1245" s="40"/>
      <c r="BD1245" s="40"/>
      <c r="BE1245" s="40"/>
      <c r="BF1245" s="40"/>
      <c r="BG1245" s="40"/>
      <c r="BH1245" s="40"/>
      <c r="BI1245" s="41"/>
      <c r="BJ1245" s="41"/>
      <c r="BK1245" s="41"/>
      <c r="BL1245" s="41"/>
      <c r="BM1245" s="41"/>
      <c r="BN1245" s="41"/>
      <c r="BO1245" s="41"/>
      <c r="BP1245" s="41"/>
      <c r="BQ1245" s="41"/>
      <c r="BR1245" s="40"/>
      <c r="BS1245" s="40"/>
      <c r="BT1245" s="40"/>
      <c r="BU1245" s="41"/>
      <c r="BV1245" s="41"/>
      <c r="BW1245" s="41"/>
      <c r="BX1245" s="41"/>
      <c r="BY1245" s="41"/>
      <c r="BZ1245" s="41"/>
      <c r="CA1245" s="41"/>
      <c r="CB1245" s="41"/>
      <c r="CC1245" s="41"/>
      <c r="CD1245" s="41"/>
      <c r="CE1245" s="41"/>
      <c r="CF1245" s="41"/>
      <c r="CG1245" s="28"/>
      <c r="CH1245" s="28"/>
      <c r="CI1245" s="41"/>
      <c r="CJ1245" s="27"/>
      <c r="CK1245" s="27"/>
      <c r="CL1245" s="27"/>
      <c r="CM1245" s="27"/>
      <c r="CN1245" s="27"/>
      <c r="CO1245" s="27"/>
      <c r="CP1245" s="27"/>
      <c r="CQ1245" s="27"/>
      <c r="CR1245" s="27"/>
      <c r="CS1245" s="27"/>
      <c r="CT1245" s="27"/>
      <c r="CU1245" s="27"/>
      <c r="CV1245" s="27"/>
      <c r="CW1245" s="27"/>
      <c r="CX1245" s="27"/>
      <c r="CY1245" s="27"/>
      <c r="CZ1245" s="40"/>
      <c r="DA1245" s="40"/>
      <c r="DB1245" s="40"/>
      <c r="DC1245" s="40"/>
      <c r="DD1245" s="42"/>
      <c r="DE1245" s="89"/>
      <c r="DF1245" s="42"/>
      <c r="DG1245" s="25"/>
      <c r="DH1245" s="25"/>
      <c r="DI1245" s="35"/>
      <c r="DJ1245" s="25"/>
      <c r="DK1245" s="25"/>
      <c r="DL1245" s="25"/>
      <c r="DM1245" s="25"/>
      <c r="DN1245" s="25"/>
      <c r="DO1245" s="25"/>
      <c r="DP1245" s="25"/>
      <c r="DQ1245" s="25"/>
      <c r="DR1245" s="25"/>
      <c r="DS1245" s="25"/>
      <c r="DT1245" s="25"/>
      <c r="DU1245" s="25"/>
      <c r="DV1245" s="25"/>
      <c r="DW1245" s="35"/>
      <c r="DX1245" s="25"/>
      <c r="DY1245" s="25"/>
      <c r="EC1245" s="25"/>
      <c r="ED1245" s="35"/>
    </row>
    <row r="1246" spans="1:134" s="26" customFormat="1" x14ac:dyDescent="0.2">
      <c r="A1246" s="43"/>
      <c r="B1246" s="28"/>
      <c r="C1246" s="41"/>
      <c r="D1246" s="40"/>
      <c r="E1246" s="41"/>
      <c r="F1246" s="40"/>
      <c r="G1246" s="151"/>
      <c r="H1246" s="151"/>
      <c r="I1246" s="151"/>
      <c r="J1246" s="151"/>
      <c r="K1246" s="151"/>
      <c r="L1246" s="152"/>
      <c r="M1246" s="151"/>
      <c r="N1246" s="151"/>
      <c r="O1246" s="152"/>
      <c r="P1246" s="153"/>
      <c r="Q1246" s="159"/>
      <c r="R1246" s="151"/>
      <c r="S1246" s="151"/>
      <c r="T1246" s="28"/>
      <c r="U1246" s="137"/>
      <c r="V1246" s="40"/>
      <c r="W1246" s="40"/>
      <c r="X1246" s="40"/>
      <c r="Y1246" s="40"/>
      <c r="Z1246" s="40"/>
      <c r="AA1246" s="40"/>
      <c r="AB1246" s="40"/>
      <c r="AC1246" s="40"/>
      <c r="AD1246" s="40"/>
      <c r="AE1246" s="40"/>
      <c r="AF1246" s="40"/>
      <c r="AG1246" s="40"/>
      <c r="AH1246" s="40"/>
      <c r="AI1246" s="40"/>
      <c r="AJ1246" s="40"/>
      <c r="AK1246" s="40"/>
      <c r="AL1246" s="40"/>
      <c r="AM1246" s="40"/>
      <c r="AN1246" s="40"/>
      <c r="AO1246" s="40"/>
      <c r="AP1246" s="40"/>
      <c r="AQ1246" s="40"/>
      <c r="AR1246" s="40"/>
      <c r="AS1246" s="40"/>
      <c r="AT1246" s="40"/>
      <c r="AU1246" s="40"/>
      <c r="AV1246" s="40"/>
      <c r="AW1246" s="40"/>
      <c r="AX1246" s="40"/>
      <c r="AY1246" s="40"/>
      <c r="AZ1246" s="40"/>
      <c r="BA1246" s="28"/>
      <c r="BB1246" s="28"/>
      <c r="BC1246" s="40"/>
      <c r="BD1246" s="40"/>
      <c r="BE1246" s="40"/>
      <c r="BF1246" s="40"/>
      <c r="BG1246" s="40"/>
      <c r="BH1246" s="40"/>
      <c r="BI1246" s="40"/>
      <c r="BJ1246" s="40"/>
      <c r="BK1246" s="40"/>
      <c r="BL1246" s="40"/>
      <c r="BM1246" s="40"/>
      <c r="BN1246" s="40"/>
      <c r="BO1246" s="40"/>
      <c r="BP1246" s="40"/>
      <c r="BQ1246" s="40"/>
      <c r="BR1246" s="40"/>
      <c r="BS1246" s="40"/>
      <c r="BT1246" s="40"/>
      <c r="BU1246" s="40"/>
      <c r="BV1246" s="40"/>
      <c r="BW1246" s="40"/>
      <c r="BX1246" s="40"/>
      <c r="BY1246" s="40"/>
      <c r="BZ1246" s="40"/>
      <c r="CA1246" s="40"/>
      <c r="CB1246" s="40"/>
      <c r="CC1246" s="40"/>
      <c r="CD1246" s="40"/>
      <c r="CE1246" s="40"/>
      <c r="CF1246" s="40"/>
      <c r="CG1246" s="28"/>
      <c r="CH1246" s="28"/>
      <c r="CI1246" s="41"/>
      <c r="CJ1246" s="27"/>
      <c r="CK1246" s="27"/>
      <c r="CL1246" s="27"/>
      <c r="CM1246" s="27"/>
      <c r="CN1246" s="27"/>
      <c r="CO1246" s="27"/>
      <c r="CP1246" s="27"/>
      <c r="CQ1246" s="27"/>
      <c r="CR1246" s="27"/>
      <c r="CS1246" s="27"/>
      <c r="CT1246" s="27"/>
      <c r="CU1246" s="27"/>
      <c r="CV1246" s="27"/>
      <c r="CW1246" s="27"/>
      <c r="CX1246" s="27"/>
      <c r="CY1246" s="27"/>
      <c r="CZ1246" s="40"/>
      <c r="DA1246" s="40"/>
      <c r="DB1246" s="40"/>
      <c r="DC1246" s="40"/>
      <c r="DD1246" s="42"/>
      <c r="DE1246" s="89"/>
      <c r="DF1246" s="42"/>
      <c r="DG1246" s="25"/>
      <c r="DH1246" s="25"/>
      <c r="DI1246" s="35"/>
      <c r="DJ1246" s="25"/>
      <c r="DK1246" s="25"/>
      <c r="DL1246" s="25"/>
      <c r="DM1246" s="25"/>
      <c r="DN1246" s="25"/>
      <c r="DO1246" s="25"/>
      <c r="DP1246" s="25"/>
      <c r="DQ1246" s="25"/>
      <c r="DR1246" s="25"/>
      <c r="DS1246" s="25"/>
      <c r="DT1246" s="25"/>
      <c r="DU1246" s="25"/>
      <c r="DV1246" s="25"/>
      <c r="DW1246" s="35"/>
      <c r="DX1246" s="25"/>
      <c r="DY1246" s="25"/>
      <c r="EC1246" s="25"/>
      <c r="ED1246" s="35"/>
    </row>
    <row r="1247" spans="1:134" s="26" customFormat="1" x14ac:dyDescent="0.2">
      <c r="A1247" s="43"/>
      <c r="B1247" s="28"/>
      <c r="C1247" s="41"/>
      <c r="D1247" s="40"/>
      <c r="E1247" s="41"/>
      <c r="F1247" s="40"/>
      <c r="G1247" s="151"/>
      <c r="H1247" s="151"/>
      <c r="I1247" s="151"/>
      <c r="J1247" s="151"/>
      <c r="K1247" s="151"/>
      <c r="L1247" s="152"/>
      <c r="M1247" s="151"/>
      <c r="N1247" s="151"/>
      <c r="O1247" s="152"/>
      <c r="P1247" s="153"/>
      <c r="Q1247" s="159"/>
      <c r="R1247" s="151"/>
      <c r="S1247" s="151"/>
      <c r="T1247" s="28"/>
      <c r="U1247" s="137"/>
      <c r="V1247" s="40"/>
      <c r="W1247" s="40"/>
      <c r="X1247" s="40"/>
      <c r="Y1247" s="40"/>
      <c r="Z1247" s="40"/>
      <c r="AA1247" s="40"/>
      <c r="AB1247" s="40"/>
      <c r="AC1247" s="40"/>
      <c r="AD1247" s="40"/>
      <c r="AE1247" s="40"/>
      <c r="AF1247" s="40"/>
      <c r="AG1247" s="40"/>
      <c r="AH1247" s="40"/>
      <c r="AI1247" s="40"/>
      <c r="AJ1247" s="40"/>
      <c r="AK1247" s="40"/>
      <c r="AL1247" s="40"/>
      <c r="AM1247" s="40"/>
      <c r="AN1247" s="40"/>
      <c r="AO1247" s="40"/>
      <c r="AP1247" s="40"/>
      <c r="AQ1247" s="40"/>
      <c r="AR1247" s="40"/>
      <c r="AS1247" s="40"/>
      <c r="AT1247" s="40"/>
      <c r="AU1247" s="40"/>
      <c r="AV1247" s="40"/>
      <c r="AW1247" s="40"/>
      <c r="AX1247" s="40"/>
      <c r="AY1247" s="40"/>
      <c r="AZ1247" s="40"/>
      <c r="BA1247" s="28"/>
      <c r="BB1247" s="28"/>
      <c r="BC1247" s="40"/>
      <c r="BD1247" s="40"/>
      <c r="BE1247" s="40"/>
      <c r="BF1247" s="40"/>
      <c r="BG1247" s="40"/>
      <c r="BH1247" s="40"/>
      <c r="BI1247" s="40"/>
      <c r="BJ1247" s="40"/>
      <c r="BK1247" s="40"/>
      <c r="BL1247" s="40"/>
      <c r="BM1247" s="40"/>
      <c r="BN1247" s="40"/>
      <c r="BO1247" s="40"/>
      <c r="BP1247" s="40"/>
      <c r="BQ1247" s="40"/>
      <c r="BR1247" s="40"/>
      <c r="BS1247" s="40"/>
      <c r="BT1247" s="40"/>
      <c r="BU1247" s="40"/>
      <c r="BV1247" s="40"/>
      <c r="BW1247" s="40"/>
      <c r="BX1247" s="40"/>
      <c r="BY1247" s="40"/>
      <c r="BZ1247" s="40"/>
      <c r="CA1247" s="40"/>
      <c r="CB1247" s="40"/>
      <c r="CC1247" s="40"/>
      <c r="CD1247" s="40"/>
      <c r="CE1247" s="40"/>
      <c r="CF1247" s="40"/>
      <c r="CG1247" s="28"/>
      <c r="CH1247" s="28"/>
      <c r="CI1247" s="41"/>
      <c r="CJ1247" s="27"/>
      <c r="CK1247" s="27"/>
      <c r="CL1247" s="27"/>
      <c r="CM1247" s="27"/>
      <c r="CN1247" s="27"/>
      <c r="CO1247" s="27"/>
      <c r="CP1247" s="27"/>
      <c r="CQ1247" s="27"/>
      <c r="CR1247" s="27"/>
      <c r="CS1247" s="27"/>
      <c r="CT1247" s="27"/>
      <c r="CU1247" s="27"/>
      <c r="CV1247" s="27"/>
      <c r="CW1247" s="27"/>
      <c r="CX1247" s="27"/>
      <c r="CY1247" s="27"/>
      <c r="CZ1247" s="40"/>
      <c r="DA1247" s="40"/>
      <c r="DB1247" s="40"/>
      <c r="DC1247" s="40"/>
      <c r="DD1247" s="42"/>
      <c r="DE1247" s="89"/>
      <c r="DF1247" s="42"/>
      <c r="DG1247" s="25"/>
      <c r="DH1247" s="25"/>
      <c r="DI1247" s="35"/>
      <c r="DJ1247" s="25"/>
      <c r="DK1247" s="25"/>
      <c r="DL1247" s="25"/>
      <c r="DM1247" s="25"/>
      <c r="DN1247" s="25"/>
      <c r="DO1247" s="25"/>
      <c r="DP1247" s="25"/>
      <c r="DQ1247" s="25"/>
      <c r="DR1247" s="25"/>
      <c r="DS1247" s="25"/>
      <c r="DT1247" s="25"/>
      <c r="DU1247" s="25"/>
      <c r="DV1247" s="25"/>
      <c r="DW1247" s="35"/>
      <c r="DX1247" s="25"/>
      <c r="DY1247" s="25"/>
      <c r="EC1247" s="25"/>
      <c r="ED1247" s="35"/>
    </row>
    <row r="1248" spans="1:134" s="26" customFormat="1" x14ac:dyDescent="0.2">
      <c r="A1248" s="43"/>
      <c r="B1248" s="28"/>
      <c r="C1248" s="41"/>
      <c r="D1248" s="40"/>
      <c r="E1248" s="41"/>
      <c r="F1248" s="40"/>
      <c r="G1248" s="151"/>
      <c r="H1248" s="151"/>
      <c r="I1248" s="151"/>
      <c r="J1248" s="151"/>
      <c r="K1248" s="151"/>
      <c r="L1248" s="152"/>
      <c r="M1248" s="151"/>
      <c r="N1248" s="151"/>
      <c r="O1248" s="152"/>
      <c r="P1248" s="153"/>
      <c r="Q1248" s="159"/>
      <c r="R1248" s="151"/>
      <c r="S1248" s="151"/>
      <c r="T1248" s="28"/>
      <c r="U1248" s="137"/>
      <c r="V1248" s="40"/>
      <c r="W1248" s="40"/>
      <c r="X1248" s="40"/>
      <c r="Y1248" s="40"/>
      <c r="Z1248" s="40"/>
      <c r="AA1248" s="40"/>
      <c r="AB1248" s="40"/>
      <c r="AC1248" s="40"/>
      <c r="AD1248" s="40"/>
      <c r="AE1248" s="40"/>
      <c r="AF1248" s="40"/>
      <c r="AG1248" s="40"/>
      <c r="AH1248" s="40"/>
      <c r="AI1248" s="40"/>
      <c r="AJ1248" s="40"/>
      <c r="AK1248" s="40"/>
      <c r="AL1248" s="40"/>
      <c r="AM1248" s="40"/>
      <c r="AN1248" s="40"/>
      <c r="AO1248" s="40"/>
      <c r="AP1248" s="40"/>
      <c r="AQ1248" s="40"/>
      <c r="AR1248" s="40"/>
      <c r="AS1248" s="40"/>
      <c r="AT1248" s="40"/>
      <c r="AU1248" s="40"/>
      <c r="AV1248" s="40"/>
      <c r="AW1248" s="40"/>
      <c r="AX1248" s="40"/>
      <c r="AY1248" s="40"/>
      <c r="AZ1248" s="40"/>
      <c r="BA1248" s="28"/>
      <c r="BB1248" s="28"/>
      <c r="BC1248" s="40"/>
      <c r="BD1248" s="40"/>
      <c r="BE1248" s="40"/>
      <c r="BF1248" s="40"/>
      <c r="BG1248" s="40"/>
      <c r="BH1248" s="40"/>
      <c r="BI1248" s="40"/>
      <c r="BJ1248" s="40"/>
      <c r="BK1248" s="40"/>
      <c r="BL1248" s="40"/>
      <c r="BM1248" s="40"/>
      <c r="BN1248" s="40"/>
      <c r="BO1248" s="40"/>
      <c r="BP1248" s="40"/>
      <c r="BQ1248" s="40"/>
      <c r="BR1248" s="40"/>
      <c r="BS1248" s="40"/>
      <c r="BT1248" s="40"/>
      <c r="BU1248" s="40"/>
      <c r="BV1248" s="40"/>
      <c r="BW1248" s="40"/>
      <c r="BX1248" s="40"/>
      <c r="BY1248" s="40"/>
      <c r="BZ1248" s="40"/>
      <c r="CA1248" s="40"/>
      <c r="CB1248" s="40"/>
      <c r="CC1248" s="40"/>
      <c r="CD1248" s="40"/>
      <c r="CE1248" s="40"/>
      <c r="CF1248" s="40"/>
      <c r="CG1248" s="28"/>
      <c r="CH1248" s="28"/>
      <c r="CI1248" s="41"/>
      <c r="CJ1248" s="27"/>
      <c r="CK1248" s="27"/>
      <c r="CL1248" s="27"/>
      <c r="CM1248" s="27"/>
      <c r="CN1248" s="27"/>
      <c r="CO1248" s="27"/>
      <c r="CP1248" s="27"/>
      <c r="CQ1248" s="27"/>
      <c r="CR1248" s="27"/>
      <c r="CS1248" s="27"/>
      <c r="CT1248" s="27"/>
      <c r="CU1248" s="27"/>
      <c r="CV1248" s="27"/>
      <c r="CW1248" s="27"/>
      <c r="CX1248" s="27"/>
      <c r="CY1248" s="27"/>
      <c r="CZ1248" s="40"/>
      <c r="DA1248" s="40"/>
      <c r="DB1248" s="40"/>
      <c r="DC1248" s="40"/>
      <c r="DD1248" s="42"/>
      <c r="DE1248" s="89"/>
      <c r="DF1248" s="42"/>
      <c r="DG1248" s="25"/>
      <c r="DH1248" s="25"/>
      <c r="DI1248" s="35"/>
      <c r="DJ1248" s="25"/>
      <c r="DK1248" s="25"/>
      <c r="DL1248" s="25"/>
      <c r="DM1248" s="25"/>
      <c r="DN1248" s="25"/>
      <c r="DO1248" s="25"/>
      <c r="DP1248" s="25"/>
      <c r="DQ1248" s="25"/>
      <c r="DR1248" s="25"/>
      <c r="DS1248" s="25"/>
      <c r="DT1248" s="25"/>
      <c r="DU1248" s="25"/>
      <c r="DV1248" s="25"/>
      <c r="DW1248" s="35"/>
      <c r="DX1248" s="25"/>
      <c r="DY1248" s="25"/>
      <c r="EC1248" s="25"/>
      <c r="ED1248" s="35"/>
    </row>
    <row r="1249" spans="1:134" s="26" customFormat="1" x14ac:dyDescent="0.2">
      <c r="A1249" s="43"/>
      <c r="B1249" s="28"/>
      <c r="C1249" s="41"/>
      <c r="D1249" s="40"/>
      <c r="E1249" s="41"/>
      <c r="F1249" s="40"/>
      <c r="G1249" s="151"/>
      <c r="H1249" s="151"/>
      <c r="I1249" s="151"/>
      <c r="J1249" s="151"/>
      <c r="K1249" s="151"/>
      <c r="L1249" s="152"/>
      <c r="M1249" s="151"/>
      <c r="N1249" s="151"/>
      <c r="O1249" s="152"/>
      <c r="P1249" s="153"/>
      <c r="Q1249" s="159"/>
      <c r="R1249" s="151"/>
      <c r="S1249" s="151"/>
      <c r="T1249" s="28"/>
      <c r="U1249" s="137"/>
      <c r="V1249" s="40"/>
      <c r="W1249" s="40"/>
      <c r="X1249" s="40"/>
      <c r="Y1249" s="40"/>
      <c r="Z1249" s="40"/>
      <c r="AA1249" s="40"/>
      <c r="AB1249" s="40"/>
      <c r="AC1249" s="40"/>
      <c r="AD1249" s="40"/>
      <c r="AE1249" s="40"/>
      <c r="AF1249" s="40"/>
      <c r="AG1249" s="40"/>
      <c r="AH1249" s="40"/>
      <c r="AI1249" s="40"/>
      <c r="AJ1249" s="40"/>
      <c r="AK1249" s="40"/>
      <c r="AL1249" s="40"/>
      <c r="AM1249" s="40"/>
      <c r="AN1249" s="40"/>
      <c r="AO1249" s="40"/>
      <c r="AP1249" s="40"/>
      <c r="AQ1249" s="40"/>
      <c r="AR1249" s="40"/>
      <c r="AS1249" s="40"/>
      <c r="AT1249" s="40"/>
      <c r="AU1249" s="40"/>
      <c r="AV1249" s="40"/>
      <c r="AW1249" s="40"/>
      <c r="AX1249" s="40"/>
      <c r="AY1249" s="40"/>
      <c r="AZ1249" s="40"/>
      <c r="BA1249" s="28"/>
      <c r="BB1249" s="28"/>
      <c r="BC1249" s="40"/>
      <c r="BD1249" s="40"/>
      <c r="BE1249" s="40"/>
      <c r="BF1249" s="40"/>
      <c r="BG1249" s="40"/>
      <c r="BH1249" s="40"/>
      <c r="BI1249" s="40"/>
      <c r="BJ1249" s="40"/>
      <c r="BK1249" s="40"/>
      <c r="BL1249" s="40"/>
      <c r="BM1249" s="40"/>
      <c r="BN1249" s="40"/>
      <c r="BO1249" s="40"/>
      <c r="BP1249" s="40"/>
      <c r="BQ1249" s="40"/>
      <c r="BR1249" s="40"/>
      <c r="BS1249" s="40"/>
      <c r="BT1249" s="40"/>
      <c r="BU1249" s="40"/>
      <c r="BV1249" s="40"/>
      <c r="BW1249" s="40"/>
      <c r="BX1249" s="40"/>
      <c r="BY1249" s="40"/>
      <c r="BZ1249" s="40"/>
      <c r="CA1249" s="40"/>
      <c r="CB1249" s="40"/>
      <c r="CC1249" s="40"/>
      <c r="CD1249" s="40"/>
      <c r="CE1249" s="40"/>
      <c r="CF1249" s="40"/>
      <c r="CG1249" s="28"/>
      <c r="CH1249" s="28"/>
      <c r="CI1249" s="41"/>
      <c r="CJ1249" s="27"/>
      <c r="CK1249" s="27"/>
      <c r="CL1249" s="27"/>
      <c r="CM1249" s="27"/>
      <c r="CN1249" s="27"/>
      <c r="CO1249" s="27"/>
      <c r="CP1249" s="27"/>
      <c r="CQ1249" s="27"/>
      <c r="CR1249" s="27"/>
      <c r="CS1249" s="27"/>
      <c r="CT1249" s="27"/>
      <c r="CU1249" s="27"/>
      <c r="CV1249" s="27"/>
      <c r="CW1249" s="27"/>
      <c r="CX1249" s="27"/>
      <c r="CY1249" s="27"/>
      <c r="CZ1249" s="40"/>
      <c r="DA1249" s="40"/>
      <c r="DB1249" s="40"/>
      <c r="DC1249" s="40"/>
      <c r="DD1249" s="42"/>
      <c r="DE1249" s="89"/>
      <c r="DF1249" s="42"/>
      <c r="DG1249" s="25"/>
      <c r="DH1249" s="25"/>
      <c r="DI1249" s="35"/>
      <c r="DJ1249" s="25"/>
      <c r="DK1249" s="25"/>
      <c r="DL1249" s="25"/>
      <c r="DM1249" s="25"/>
      <c r="DN1249" s="25"/>
      <c r="DO1249" s="25"/>
      <c r="DP1249" s="25"/>
      <c r="DQ1249" s="25"/>
      <c r="DR1249" s="25"/>
      <c r="DS1249" s="25"/>
      <c r="DT1249" s="25"/>
      <c r="DU1249" s="25"/>
      <c r="DV1249" s="25"/>
      <c r="DW1249" s="35"/>
      <c r="DX1249" s="25"/>
      <c r="DY1249" s="25"/>
      <c r="EC1249" s="25"/>
      <c r="ED1249" s="35"/>
    </row>
    <row r="1250" spans="1:134" s="26" customFormat="1" x14ac:dyDescent="0.2">
      <c r="A1250" s="43"/>
      <c r="B1250" s="28"/>
      <c r="C1250" s="41"/>
      <c r="D1250" s="40"/>
      <c r="E1250" s="41"/>
      <c r="F1250" s="40"/>
      <c r="G1250" s="151"/>
      <c r="H1250" s="151"/>
      <c r="I1250" s="151"/>
      <c r="J1250" s="151"/>
      <c r="K1250" s="151"/>
      <c r="L1250" s="152"/>
      <c r="M1250" s="151"/>
      <c r="N1250" s="151"/>
      <c r="O1250" s="152"/>
      <c r="P1250" s="153"/>
      <c r="Q1250" s="159"/>
      <c r="R1250" s="151"/>
      <c r="S1250" s="151"/>
      <c r="T1250" s="28"/>
      <c r="U1250" s="137"/>
      <c r="V1250" s="40"/>
      <c r="W1250" s="40"/>
      <c r="X1250" s="40"/>
      <c r="Y1250" s="40"/>
      <c r="Z1250" s="40"/>
      <c r="AA1250" s="40"/>
      <c r="AB1250" s="40"/>
      <c r="AC1250" s="40"/>
      <c r="AD1250" s="40"/>
      <c r="AE1250" s="40"/>
      <c r="AF1250" s="40"/>
      <c r="AG1250" s="40"/>
      <c r="AH1250" s="40"/>
      <c r="AI1250" s="40"/>
      <c r="AJ1250" s="40"/>
      <c r="AK1250" s="40"/>
      <c r="AL1250" s="40"/>
      <c r="AM1250" s="40"/>
      <c r="AN1250" s="40"/>
      <c r="AO1250" s="40"/>
      <c r="AP1250" s="40"/>
      <c r="AQ1250" s="40"/>
      <c r="AR1250" s="40"/>
      <c r="AS1250" s="40"/>
      <c r="AT1250" s="40"/>
      <c r="AU1250" s="40"/>
      <c r="AV1250" s="40"/>
      <c r="AW1250" s="40"/>
      <c r="AX1250" s="40"/>
      <c r="AY1250" s="40"/>
      <c r="AZ1250" s="40"/>
      <c r="BA1250" s="28"/>
      <c r="BB1250" s="28"/>
      <c r="BC1250" s="40"/>
      <c r="BD1250" s="40"/>
      <c r="BE1250" s="40"/>
      <c r="BF1250" s="40"/>
      <c r="BG1250" s="40"/>
      <c r="BH1250" s="40"/>
      <c r="BI1250" s="40"/>
      <c r="BJ1250" s="40"/>
      <c r="BK1250" s="40"/>
      <c r="BL1250" s="40"/>
      <c r="BM1250" s="40"/>
      <c r="BN1250" s="40"/>
      <c r="BO1250" s="40"/>
      <c r="BP1250" s="40"/>
      <c r="BQ1250" s="40"/>
      <c r="BR1250" s="40"/>
      <c r="BS1250" s="40"/>
      <c r="BT1250" s="40"/>
      <c r="BU1250" s="40"/>
      <c r="BV1250" s="40"/>
      <c r="BW1250" s="40"/>
      <c r="BX1250" s="40"/>
      <c r="BY1250" s="40"/>
      <c r="BZ1250" s="40"/>
      <c r="CA1250" s="40"/>
      <c r="CB1250" s="40"/>
      <c r="CC1250" s="40"/>
      <c r="CD1250" s="40"/>
      <c r="CE1250" s="40"/>
      <c r="CF1250" s="40"/>
      <c r="CG1250" s="28"/>
      <c r="CH1250" s="28"/>
      <c r="CI1250" s="41"/>
      <c r="CJ1250" s="27"/>
      <c r="CK1250" s="27"/>
      <c r="CL1250" s="27"/>
      <c r="CM1250" s="27"/>
      <c r="CN1250" s="27"/>
      <c r="CO1250" s="27"/>
      <c r="CP1250" s="27"/>
      <c r="CQ1250" s="27"/>
      <c r="CR1250" s="27"/>
      <c r="CS1250" s="27"/>
      <c r="CT1250" s="27"/>
      <c r="CU1250" s="27"/>
      <c r="CV1250" s="27"/>
      <c r="CW1250" s="27"/>
      <c r="CX1250" s="27"/>
      <c r="CY1250" s="27"/>
      <c r="CZ1250" s="40"/>
      <c r="DA1250" s="40"/>
      <c r="DB1250" s="40"/>
      <c r="DC1250" s="40"/>
      <c r="DD1250" s="42"/>
      <c r="DE1250" s="89"/>
      <c r="DF1250" s="42"/>
      <c r="DG1250" s="25"/>
      <c r="DH1250" s="25"/>
      <c r="DI1250" s="35"/>
      <c r="DJ1250" s="25"/>
      <c r="DK1250" s="25"/>
      <c r="DL1250" s="25"/>
      <c r="DM1250" s="25"/>
      <c r="DN1250" s="25"/>
      <c r="DO1250" s="25"/>
      <c r="DP1250" s="25"/>
      <c r="DQ1250" s="25"/>
      <c r="DR1250" s="25"/>
      <c r="DS1250" s="25"/>
      <c r="DT1250" s="25"/>
      <c r="DU1250" s="25"/>
      <c r="DV1250" s="25"/>
      <c r="DW1250" s="35"/>
      <c r="DX1250" s="25"/>
      <c r="DY1250" s="25"/>
      <c r="EC1250" s="25"/>
      <c r="ED1250" s="35"/>
    </row>
    <row r="1251" spans="1:134" s="26" customFormat="1" x14ac:dyDescent="0.2">
      <c r="A1251" s="43"/>
      <c r="B1251" s="28"/>
      <c r="C1251" s="41"/>
      <c r="D1251" s="40"/>
      <c r="E1251" s="41"/>
      <c r="F1251" s="40"/>
      <c r="G1251" s="151"/>
      <c r="H1251" s="151"/>
      <c r="I1251" s="151"/>
      <c r="J1251" s="151"/>
      <c r="K1251" s="151"/>
      <c r="L1251" s="152"/>
      <c r="M1251" s="151"/>
      <c r="N1251" s="151"/>
      <c r="O1251" s="152"/>
      <c r="P1251" s="153"/>
      <c r="Q1251" s="159"/>
      <c r="R1251" s="151"/>
      <c r="S1251" s="151"/>
      <c r="T1251" s="28"/>
      <c r="U1251" s="137"/>
      <c r="V1251" s="40"/>
      <c r="W1251" s="40"/>
      <c r="X1251" s="40"/>
      <c r="Y1251" s="40"/>
      <c r="Z1251" s="40"/>
      <c r="AA1251" s="40"/>
      <c r="AB1251" s="40"/>
      <c r="AC1251" s="40"/>
      <c r="AD1251" s="40"/>
      <c r="AE1251" s="40"/>
      <c r="AF1251" s="40"/>
      <c r="AG1251" s="40"/>
      <c r="AH1251" s="40"/>
      <c r="AI1251" s="40"/>
      <c r="AJ1251" s="40"/>
      <c r="AK1251" s="40"/>
      <c r="AL1251" s="40"/>
      <c r="AM1251" s="40"/>
      <c r="AN1251" s="40"/>
      <c r="AO1251" s="40"/>
      <c r="AP1251" s="40"/>
      <c r="AQ1251" s="40"/>
      <c r="AR1251" s="40"/>
      <c r="AS1251" s="40"/>
      <c r="AT1251" s="40"/>
      <c r="AU1251" s="40"/>
      <c r="AV1251" s="40"/>
      <c r="AW1251" s="40"/>
      <c r="AX1251" s="40"/>
      <c r="AY1251" s="40"/>
      <c r="AZ1251" s="40"/>
      <c r="BA1251" s="28"/>
      <c r="BB1251" s="28"/>
      <c r="BC1251" s="40"/>
      <c r="BD1251" s="40"/>
      <c r="BE1251" s="40"/>
      <c r="BF1251" s="40"/>
      <c r="BG1251" s="40"/>
      <c r="BH1251" s="40"/>
      <c r="BI1251" s="40"/>
      <c r="BJ1251" s="40"/>
      <c r="BK1251" s="40"/>
      <c r="BL1251" s="40"/>
      <c r="BM1251" s="40"/>
      <c r="BN1251" s="40"/>
      <c r="BO1251" s="40"/>
      <c r="BP1251" s="40"/>
      <c r="BQ1251" s="40"/>
      <c r="BR1251" s="40"/>
      <c r="BS1251" s="40"/>
      <c r="BT1251" s="40"/>
      <c r="BU1251" s="40"/>
      <c r="BV1251" s="40"/>
      <c r="BW1251" s="40"/>
      <c r="BX1251" s="40"/>
      <c r="BY1251" s="40"/>
      <c r="BZ1251" s="40"/>
      <c r="CA1251" s="40"/>
      <c r="CB1251" s="40"/>
      <c r="CC1251" s="40"/>
      <c r="CD1251" s="40"/>
      <c r="CE1251" s="40"/>
      <c r="CF1251" s="40"/>
      <c r="CG1251" s="28"/>
      <c r="CH1251" s="28"/>
      <c r="CI1251" s="41"/>
      <c r="CJ1251" s="27"/>
      <c r="CK1251" s="27"/>
      <c r="CL1251" s="27"/>
      <c r="CM1251" s="27"/>
      <c r="CN1251" s="27"/>
      <c r="CO1251" s="27"/>
      <c r="CP1251" s="27"/>
      <c r="CQ1251" s="27"/>
      <c r="CR1251" s="27"/>
      <c r="CS1251" s="27"/>
      <c r="CT1251" s="27"/>
      <c r="CU1251" s="27"/>
      <c r="CV1251" s="27"/>
      <c r="CW1251" s="27"/>
      <c r="CX1251" s="27"/>
      <c r="CY1251" s="27"/>
      <c r="CZ1251" s="40"/>
      <c r="DA1251" s="40"/>
      <c r="DB1251" s="40"/>
      <c r="DC1251" s="40"/>
      <c r="DD1251" s="42"/>
      <c r="DE1251" s="89"/>
      <c r="DF1251" s="42"/>
      <c r="DG1251" s="25"/>
      <c r="DH1251" s="25"/>
      <c r="DI1251" s="35"/>
      <c r="DJ1251" s="25"/>
      <c r="DK1251" s="25"/>
      <c r="DL1251" s="25"/>
      <c r="DM1251" s="25"/>
      <c r="DN1251" s="25"/>
      <c r="DO1251" s="25"/>
      <c r="DP1251" s="25"/>
      <c r="DQ1251" s="25"/>
      <c r="DR1251" s="25"/>
      <c r="DS1251" s="25"/>
      <c r="DT1251" s="25"/>
      <c r="DU1251" s="25"/>
      <c r="DV1251" s="25"/>
      <c r="DW1251" s="35"/>
      <c r="DX1251" s="25"/>
      <c r="DY1251" s="25"/>
      <c r="EC1251" s="25"/>
      <c r="ED1251" s="35"/>
    </row>
    <row r="1252" spans="1:134" s="26" customFormat="1" x14ac:dyDescent="0.2">
      <c r="A1252" s="43"/>
      <c r="B1252" s="28"/>
      <c r="C1252" s="41"/>
      <c r="D1252" s="40"/>
      <c r="E1252" s="41"/>
      <c r="F1252" s="40"/>
      <c r="G1252" s="151"/>
      <c r="H1252" s="151"/>
      <c r="I1252" s="151"/>
      <c r="J1252" s="151"/>
      <c r="K1252" s="151"/>
      <c r="L1252" s="152"/>
      <c r="M1252" s="151"/>
      <c r="N1252" s="151"/>
      <c r="O1252" s="152"/>
      <c r="P1252" s="153"/>
      <c r="Q1252" s="159"/>
      <c r="R1252" s="151"/>
      <c r="S1252" s="151"/>
      <c r="T1252" s="28"/>
      <c r="U1252" s="137"/>
      <c r="V1252" s="40"/>
      <c r="W1252" s="40"/>
      <c r="X1252" s="40"/>
      <c r="Y1252" s="40"/>
      <c r="Z1252" s="40"/>
      <c r="AA1252" s="40"/>
      <c r="AB1252" s="40"/>
      <c r="AC1252" s="40"/>
      <c r="AD1252" s="40"/>
      <c r="AE1252" s="40"/>
      <c r="AF1252" s="40"/>
      <c r="AG1252" s="40"/>
      <c r="AH1252" s="40"/>
      <c r="AI1252" s="40"/>
      <c r="AJ1252" s="40"/>
      <c r="AK1252" s="40"/>
      <c r="AL1252" s="40"/>
      <c r="AM1252" s="40"/>
      <c r="AN1252" s="40"/>
      <c r="AO1252" s="40"/>
      <c r="AP1252" s="40"/>
      <c r="AQ1252" s="40"/>
      <c r="AR1252" s="40"/>
      <c r="AS1252" s="40"/>
      <c r="AT1252" s="40"/>
      <c r="AU1252" s="40"/>
      <c r="AV1252" s="40"/>
      <c r="AW1252" s="40"/>
      <c r="AX1252" s="40"/>
      <c r="AY1252" s="40"/>
      <c r="AZ1252" s="40"/>
      <c r="BA1252" s="28"/>
      <c r="BB1252" s="28"/>
      <c r="BC1252" s="40"/>
      <c r="BD1252" s="40"/>
      <c r="BE1252" s="40"/>
      <c r="BF1252" s="40"/>
      <c r="BG1252" s="40"/>
      <c r="BH1252" s="40"/>
      <c r="BI1252" s="40"/>
      <c r="BJ1252" s="40"/>
      <c r="BK1252" s="40"/>
      <c r="BL1252" s="40"/>
      <c r="BM1252" s="40"/>
      <c r="BN1252" s="40"/>
      <c r="BO1252" s="40"/>
      <c r="BP1252" s="40"/>
      <c r="BQ1252" s="40"/>
      <c r="BR1252" s="40"/>
      <c r="BS1252" s="40"/>
      <c r="BT1252" s="40"/>
      <c r="BU1252" s="40"/>
      <c r="BV1252" s="40"/>
      <c r="BW1252" s="40"/>
      <c r="BX1252" s="40"/>
      <c r="BY1252" s="40"/>
      <c r="BZ1252" s="40"/>
      <c r="CA1252" s="40"/>
      <c r="CB1252" s="40"/>
      <c r="CC1252" s="40"/>
      <c r="CD1252" s="40"/>
      <c r="CE1252" s="40"/>
      <c r="CF1252" s="40"/>
      <c r="CG1252" s="28"/>
      <c r="CH1252" s="28"/>
      <c r="CI1252" s="41"/>
      <c r="CJ1252" s="27"/>
      <c r="CK1252" s="27"/>
      <c r="CL1252" s="27"/>
      <c r="CM1252" s="27"/>
      <c r="CN1252" s="27"/>
      <c r="CO1252" s="27"/>
      <c r="CP1252" s="27"/>
      <c r="CQ1252" s="27"/>
      <c r="CR1252" s="27"/>
      <c r="CS1252" s="27"/>
      <c r="CT1252" s="27"/>
      <c r="CU1252" s="27"/>
      <c r="CV1252" s="27"/>
      <c r="CW1252" s="27"/>
      <c r="CX1252" s="27"/>
      <c r="CY1252" s="27"/>
      <c r="CZ1252" s="40"/>
      <c r="DA1252" s="40"/>
      <c r="DB1252" s="40"/>
      <c r="DC1252" s="40"/>
      <c r="DD1252" s="42"/>
      <c r="DE1252" s="89"/>
      <c r="DF1252" s="42"/>
      <c r="DG1252" s="25"/>
      <c r="DH1252" s="25"/>
      <c r="DI1252" s="35"/>
      <c r="DJ1252" s="25"/>
      <c r="DK1252" s="25"/>
      <c r="DL1252" s="25"/>
      <c r="DM1252" s="25"/>
      <c r="DN1252" s="25"/>
      <c r="DO1252" s="25"/>
      <c r="DP1252" s="25"/>
      <c r="DQ1252" s="25"/>
      <c r="DR1252" s="25"/>
      <c r="DS1252" s="25"/>
      <c r="DT1252" s="25"/>
      <c r="DU1252" s="25"/>
      <c r="DV1252" s="25"/>
      <c r="DW1252" s="35"/>
      <c r="DX1252" s="25"/>
      <c r="DY1252" s="25"/>
      <c r="EC1252" s="25"/>
      <c r="ED1252" s="35"/>
    </row>
    <row r="1253" spans="1:134" s="26" customFormat="1" x14ac:dyDescent="0.2">
      <c r="A1253" s="43"/>
      <c r="B1253" s="28"/>
      <c r="C1253" s="41"/>
      <c r="D1253" s="40"/>
      <c r="E1253" s="41"/>
      <c r="F1253" s="40"/>
      <c r="G1253" s="151"/>
      <c r="H1253" s="151"/>
      <c r="I1253" s="151"/>
      <c r="J1253" s="151"/>
      <c r="K1253" s="151"/>
      <c r="L1253" s="152"/>
      <c r="M1253" s="151"/>
      <c r="N1253" s="151"/>
      <c r="O1253" s="152"/>
      <c r="P1253" s="153"/>
      <c r="Q1253" s="159"/>
      <c r="R1253" s="151"/>
      <c r="S1253" s="151"/>
      <c r="T1253" s="28"/>
      <c r="U1253" s="137"/>
      <c r="V1253" s="40"/>
      <c r="W1253" s="40"/>
      <c r="X1253" s="40"/>
      <c r="Y1253" s="40"/>
      <c r="Z1253" s="40"/>
      <c r="AA1253" s="40"/>
      <c r="AB1253" s="40"/>
      <c r="AC1253" s="40"/>
      <c r="AD1253" s="40"/>
      <c r="AE1253" s="40"/>
      <c r="AF1253" s="40"/>
      <c r="AG1253" s="40"/>
      <c r="AH1253" s="40"/>
      <c r="AI1253" s="40"/>
      <c r="AJ1253" s="40"/>
      <c r="AK1253" s="40"/>
      <c r="AL1253" s="40"/>
      <c r="AM1253" s="40"/>
      <c r="AN1253" s="40"/>
      <c r="AO1253" s="40"/>
      <c r="AP1253" s="40"/>
      <c r="AQ1253" s="40"/>
      <c r="AR1253" s="40"/>
      <c r="AS1253" s="40"/>
      <c r="AT1253" s="40"/>
      <c r="AU1253" s="40"/>
      <c r="AV1253" s="40"/>
      <c r="AW1253" s="40"/>
      <c r="AX1253" s="40"/>
      <c r="AY1253" s="40"/>
      <c r="AZ1253" s="40"/>
      <c r="BA1253" s="28"/>
      <c r="BB1253" s="28"/>
      <c r="BC1253" s="40"/>
      <c r="BD1253" s="40"/>
      <c r="BE1253" s="40"/>
      <c r="BF1253" s="40"/>
      <c r="BG1253" s="40"/>
      <c r="BH1253" s="40"/>
      <c r="BI1253" s="40"/>
      <c r="BJ1253" s="40"/>
      <c r="BK1253" s="40"/>
      <c r="BL1253" s="40"/>
      <c r="BM1253" s="40"/>
      <c r="BN1253" s="40"/>
      <c r="BO1253" s="40"/>
      <c r="BP1253" s="40"/>
      <c r="BQ1253" s="40"/>
      <c r="BR1253" s="40"/>
      <c r="BS1253" s="40"/>
      <c r="BT1253" s="40"/>
      <c r="BU1253" s="40"/>
      <c r="BV1253" s="40"/>
      <c r="BW1253" s="40"/>
      <c r="BX1253" s="40"/>
      <c r="BY1253" s="40"/>
      <c r="BZ1253" s="40"/>
      <c r="CA1253" s="40"/>
      <c r="CB1253" s="40"/>
      <c r="CC1253" s="40"/>
      <c r="CD1253" s="40"/>
      <c r="CE1253" s="40"/>
      <c r="CF1253" s="40"/>
      <c r="CG1253" s="28"/>
      <c r="CH1253" s="28"/>
      <c r="CI1253" s="41"/>
      <c r="CJ1253" s="27"/>
      <c r="CK1253" s="27"/>
      <c r="CL1253" s="27"/>
      <c r="CM1253" s="27"/>
      <c r="CN1253" s="27"/>
      <c r="CO1253" s="27"/>
      <c r="CP1253" s="27"/>
      <c r="CQ1253" s="27"/>
      <c r="CR1253" s="27"/>
      <c r="CS1253" s="27"/>
      <c r="CT1253" s="27"/>
      <c r="CU1253" s="27"/>
      <c r="CV1253" s="27"/>
      <c r="CW1253" s="27"/>
      <c r="CX1253" s="27"/>
      <c r="CY1253" s="27"/>
      <c r="CZ1253" s="40"/>
      <c r="DA1253" s="40"/>
      <c r="DB1253" s="40"/>
      <c r="DC1253" s="40"/>
      <c r="DD1253" s="42"/>
      <c r="DE1253" s="89"/>
      <c r="DF1253" s="42"/>
      <c r="DG1253" s="25"/>
      <c r="DH1253" s="25"/>
      <c r="DI1253" s="35"/>
      <c r="DJ1253" s="25"/>
      <c r="DK1253" s="25"/>
      <c r="DL1253" s="25"/>
      <c r="DM1253" s="25"/>
      <c r="DN1253" s="25"/>
      <c r="DO1253" s="25"/>
      <c r="DP1253" s="25"/>
      <c r="DQ1253" s="25"/>
      <c r="DR1253" s="25"/>
      <c r="DS1253" s="25"/>
      <c r="DT1253" s="25"/>
      <c r="DU1253" s="25"/>
      <c r="DV1253" s="25"/>
      <c r="DW1253" s="35"/>
      <c r="DX1253" s="25"/>
      <c r="DY1253" s="25"/>
      <c r="EC1253" s="25"/>
      <c r="ED1253" s="35"/>
    </row>
    <row r="1254" spans="1:134" s="26" customFormat="1" x14ac:dyDescent="0.2">
      <c r="A1254" s="43"/>
      <c r="B1254" s="28"/>
      <c r="C1254" s="41"/>
      <c r="D1254" s="40"/>
      <c r="E1254" s="41"/>
      <c r="F1254" s="40"/>
      <c r="G1254" s="151"/>
      <c r="H1254" s="151"/>
      <c r="I1254" s="151"/>
      <c r="J1254" s="151"/>
      <c r="K1254" s="151"/>
      <c r="L1254" s="152"/>
      <c r="M1254" s="151"/>
      <c r="N1254" s="151"/>
      <c r="O1254" s="152"/>
      <c r="P1254" s="153"/>
      <c r="Q1254" s="159"/>
      <c r="R1254" s="151"/>
      <c r="S1254" s="151"/>
      <c r="T1254" s="28"/>
      <c r="U1254" s="137"/>
      <c r="V1254" s="40"/>
      <c r="W1254" s="40"/>
      <c r="X1254" s="40"/>
      <c r="Y1254" s="40"/>
      <c r="Z1254" s="40"/>
      <c r="AA1254" s="40"/>
      <c r="AB1254" s="40"/>
      <c r="AC1254" s="40"/>
      <c r="AD1254" s="40"/>
      <c r="AE1254" s="40"/>
      <c r="AF1254" s="40"/>
      <c r="AG1254" s="40"/>
      <c r="AH1254" s="40"/>
      <c r="AI1254" s="40"/>
      <c r="AJ1254" s="40"/>
      <c r="AK1254" s="40"/>
      <c r="AL1254" s="40"/>
      <c r="AM1254" s="40"/>
      <c r="AN1254" s="40"/>
      <c r="AO1254" s="40"/>
      <c r="AP1254" s="40"/>
      <c r="AQ1254" s="40"/>
      <c r="AR1254" s="40"/>
      <c r="AS1254" s="40"/>
      <c r="AT1254" s="40"/>
      <c r="AU1254" s="40"/>
      <c r="AV1254" s="40"/>
      <c r="AW1254" s="40"/>
      <c r="AX1254" s="40"/>
      <c r="AY1254" s="40"/>
      <c r="AZ1254" s="40"/>
      <c r="BA1254" s="28"/>
      <c r="BB1254" s="28"/>
      <c r="BC1254" s="40"/>
      <c r="BD1254" s="40"/>
      <c r="BE1254" s="40"/>
      <c r="BF1254" s="40"/>
      <c r="BG1254" s="40"/>
      <c r="BH1254" s="40"/>
      <c r="BI1254" s="40"/>
      <c r="BJ1254" s="40"/>
      <c r="BK1254" s="40"/>
      <c r="BL1254" s="40"/>
      <c r="BM1254" s="40"/>
      <c r="BN1254" s="40"/>
      <c r="BO1254" s="40"/>
      <c r="BP1254" s="40"/>
      <c r="BQ1254" s="40"/>
      <c r="BR1254" s="40"/>
      <c r="BS1254" s="40"/>
      <c r="BT1254" s="40"/>
      <c r="BU1254" s="40"/>
      <c r="BV1254" s="40"/>
      <c r="BW1254" s="40"/>
      <c r="BX1254" s="40"/>
      <c r="BY1254" s="40"/>
      <c r="BZ1254" s="40"/>
      <c r="CA1254" s="40"/>
      <c r="CB1254" s="40"/>
      <c r="CC1254" s="40"/>
      <c r="CD1254" s="40"/>
      <c r="CE1254" s="40"/>
      <c r="CF1254" s="40"/>
      <c r="CG1254" s="28"/>
      <c r="CH1254" s="28"/>
      <c r="CI1254" s="41"/>
      <c r="CJ1254" s="27"/>
      <c r="CK1254" s="27"/>
      <c r="CL1254" s="27"/>
      <c r="CM1254" s="27"/>
      <c r="CN1254" s="27"/>
      <c r="CO1254" s="27"/>
      <c r="CP1254" s="27"/>
      <c r="CQ1254" s="27"/>
      <c r="CR1254" s="27"/>
      <c r="CS1254" s="27"/>
      <c r="CT1254" s="27"/>
      <c r="CU1254" s="27"/>
      <c r="CV1254" s="27"/>
      <c r="CW1254" s="27"/>
      <c r="CX1254" s="27"/>
      <c r="CY1254" s="27"/>
      <c r="CZ1254" s="40"/>
      <c r="DA1254" s="40"/>
      <c r="DB1254" s="40"/>
      <c r="DC1254" s="40"/>
      <c r="DD1254" s="42"/>
      <c r="DE1254" s="89"/>
      <c r="DF1254" s="42"/>
      <c r="DG1254" s="25"/>
      <c r="DH1254" s="25"/>
      <c r="DI1254" s="35"/>
      <c r="DJ1254" s="25"/>
      <c r="DK1254" s="25"/>
      <c r="DL1254" s="25"/>
      <c r="DM1254" s="25"/>
      <c r="DN1254" s="25"/>
      <c r="DO1254" s="25"/>
      <c r="DP1254" s="25"/>
      <c r="DQ1254" s="25"/>
      <c r="DR1254" s="25"/>
      <c r="DS1254" s="25"/>
      <c r="DT1254" s="25"/>
      <c r="DU1254" s="25"/>
      <c r="DV1254" s="25"/>
      <c r="DW1254" s="35"/>
      <c r="DX1254" s="25"/>
      <c r="DY1254" s="25"/>
      <c r="EC1254" s="25"/>
      <c r="ED1254" s="35"/>
    </row>
    <row r="1255" spans="1:134" s="26" customFormat="1" x14ac:dyDescent="0.2">
      <c r="A1255" s="43"/>
      <c r="B1255" s="28"/>
      <c r="C1255" s="41"/>
      <c r="D1255" s="40"/>
      <c r="E1255" s="41"/>
      <c r="F1255" s="40"/>
      <c r="G1255" s="151"/>
      <c r="H1255" s="151"/>
      <c r="I1255" s="151"/>
      <c r="J1255" s="151"/>
      <c r="K1255" s="151"/>
      <c r="L1255" s="152"/>
      <c r="M1255" s="151"/>
      <c r="N1255" s="151"/>
      <c r="O1255" s="152"/>
      <c r="P1255" s="153"/>
      <c r="Q1255" s="159"/>
      <c r="R1255" s="151"/>
      <c r="S1255" s="151"/>
      <c r="T1255" s="28"/>
      <c r="U1255" s="137"/>
      <c r="V1255" s="40"/>
      <c r="W1255" s="40"/>
      <c r="X1255" s="40"/>
      <c r="Y1255" s="40"/>
      <c r="Z1255" s="40"/>
      <c r="AA1255" s="40"/>
      <c r="AB1255" s="40"/>
      <c r="AC1255" s="40"/>
      <c r="AD1255" s="40"/>
      <c r="AE1255" s="40"/>
      <c r="AF1255" s="40"/>
      <c r="AG1255" s="40"/>
      <c r="AH1255" s="40"/>
      <c r="AI1255" s="40"/>
      <c r="AJ1255" s="40"/>
      <c r="AK1255" s="40"/>
      <c r="AL1255" s="40"/>
      <c r="AM1255" s="40"/>
      <c r="AN1255" s="40"/>
      <c r="AO1255" s="40"/>
      <c r="AP1255" s="40"/>
      <c r="AQ1255" s="40"/>
      <c r="AR1255" s="40"/>
      <c r="AS1255" s="40"/>
      <c r="AT1255" s="40"/>
      <c r="AU1255" s="40"/>
      <c r="AV1255" s="40"/>
      <c r="AW1255" s="40"/>
      <c r="AX1255" s="40"/>
      <c r="AY1255" s="40"/>
      <c r="AZ1255" s="40"/>
      <c r="BA1255" s="28"/>
      <c r="BB1255" s="28"/>
      <c r="BC1255" s="40"/>
      <c r="BD1255" s="40"/>
      <c r="BE1255" s="40"/>
      <c r="BF1255" s="40"/>
      <c r="BG1255" s="40"/>
      <c r="BH1255" s="40"/>
      <c r="BI1255" s="40"/>
      <c r="BJ1255" s="40"/>
      <c r="BK1255" s="40"/>
      <c r="BL1255" s="40"/>
      <c r="BM1255" s="40"/>
      <c r="BN1255" s="40"/>
      <c r="BO1255" s="40"/>
      <c r="BP1255" s="40"/>
      <c r="BQ1255" s="40"/>
      <c r="BR1255" s="40"/>
      <c r="BS1255" s="40"/>
      <c r="BT1255" s="40"/>
      <c r="BU1255" s="40"/>
      <c r="BV1255" s="40"/>
      <c r="BW1255" s="40"/>
      <c r="BX1255" s="40"/>
      <c r="BY1255" s="40"/>
      <c r="BZ1255" s="40"/>
      <c r="CA1255" s="40"/>
      <c r="CB1255" s="40"/>
      <c r="CC1255" s="40"/>
      <c r="CD1255" s="40"/>
      <c r="CE1255" s="40"/>
      <c r="CF1255" s="40"/>
      <c r="CG1255" s="28"/>
      <c r="CH1255" s="28"/>
      <c r="CI1255" s="41"/>
      <c r="CJ1255" s="27"/>
      <c r="CK1255" s="27"/>
      <c r="CL1255" s="27"/>
      <c r="CM1255" s="27"/>
      <c r="CN1255" s="27"/>
      <c r="CO1255" s="27"/>
      <c r="CP1255" s="27"/>
      <c r="CQ1255" s="27"/>
      <c r="CR1255" s="27"/>
      <c r="CS1255" s="27"/>
      <c r="CT1255" s="27"/>
      <c r="CU1255" s="27"/>
      <c r="CV1255" s="27"/>
      <c r="CW1255" s="27"/>
      <c r="CX1255" s="27"/>
      <c r="CY1255" s="27"/>
      <c r="CZ1255" s="40"/>
      <c r="DA1255" s="40"/>
      <c r="DB1255" s="40"/>
      <c r="DC1255" s="40"/>
      <c r="DD1255" s="42"/>
      <c r="DE1255" s="89"/>
      <c r="DF1255" s="42"/>
      <c r="DG1255" s="25"/>
      <c r="DH1255" s="25"/>
      <c r="DI1255" s="35"/>
      <c r="DJ1255" s="25"/>
      <c r="DK1255" s="25"/>
      <c r="DL1255" s="25"/>
      <c r="DM1255" s="25"/>
      <c r="DN1255" s="25"/>
      <c r="DO1255" s="25"/>
      <c r="DP1255" s="25"/>
      <c r="DQ1255" s="25"/>
      <c r="DR1255" s="25"/>
      <c r="DS1255" s="25"/>
      <c r="DT1255" s="25"/>
      <c r="DU1255" s="25"/>
      <c r="DV1255" s="25"/>
      <c r="DW1255" s="35"/>
      <c r="DX1255" s="25"/>
      <c r="DY1255" s="25"/>
      <c r="EC1255" s="25"/>
      <c r="ED1255" s="35"/>
    </row>
    <row r="1256" spans="1:134" s="26" customFormat="1" x14ac:dyDescent="0.2">
      <c r="A1256" s="43"/>
      <c r="B1256" s="28"/>
      <c r="C1256" s="41"/>
      <c r="D1256" s="40"/>
      <c r="E1256" s="41"/>
      <c r="F1256" s="40"/>
      <c r="G1256" s="151"/>
      <c r="H1256" s="151"/>
      <c r="I1256" s="151"/>
      <c r="J1256" s="151"/>
      <c r="K1256" s="151"/>
      <c r="L1256" s="152"/>
      <c r="M1256" s="151"/>
      <c r="N1256" s="151"/>
      <c r="O1256" s="152"/>
      <c r="P1256" s="153"/>
      <c r="Q1256" s="159"/>
      <c r="R1256" s="151"/>
      <c r="S1256" s="151"/>
      <c r="T1256" s="28"/>
      <c r="U1256" s="137"/>
      <c r="V1256" s="40"/>
      <c r="W1256" s="40"/>
      <c r="X1256" s="40"/>
      <c r="Y1256" s="40"/>
      <c r="Z1256" s="40"/>
      <c r="AA1256" s="40"/>
      <c r="AB1256" s="40"/>
      <c r="AC1256" s="40"/>
      <c r="AD1256" s="40"/>
      <c r="AE1256" s="40"/>
      <c r="AF1256" s="40"/>
      <c r="AG1256" s="40"/>
      <c r="AH1256" s="40"/>
      <c r="AI1256" s="40"/>
      <c r="AJ1256" s="40"/>
      <c r="AK1256" s="40"/>
      <c r="AL1256" s="40"/>
      <c r="AM1256" s="40"/>
      <c r="AN1256" s="40"/>
      <c r="AO1256" s="40"/>
      <c r="AP1256" s="40"/>
      <c r="AQ1256" s="40"/>
      <c r="AR1256" s="40"/>
      <c r="AS1256" s="40"/>
      <c r="AT1256" s="40"/>
      <c r="AU1256" s="40"/>
      <c r="AV1256" s="40"/>
      <c r="AW1256" s="40"/>
      <c r="AX1256" s="40"/>
      <c r="AY1256" s="40"/>
      <c r="AZ1256" s="40"/>
      <c r="BA1256" s="28"/>
      <c r="BB1256" s="28"/>
      <c r="BC1256" s="40"/>
      <c r="BD1256" s="40"/>
      <c r="BE1256" s="40"/>
      <c r="BF1256" s="40"/>
      <c r="BG1256" s="40"/>
      <c r="BH1256" s="40"/>
      <c r="BI1256" s="40"/>
      <c r="BJ1256" s="40"/>
      <c r="BK1256" s="40"/>
      <c r="BL1256" s="40"/>
      <c r="BM1256" s="40"/>
      <c r="BN1256" s="40"/>
      <c r="BO1256" s="40"/>
      <c r="BP1256" s="40"/>
      <c r="BQ1256" s="40"/>
      <c r="BR1256" s="40"/>
      <c r="BS1256" s="40"/>
      <c r="BT1256" s="40"/>
      <c r="BU1256" s="40"/>
      <c r="BV1256" s="40"/>
      <c r="BW1256" s="40"/>
      <c r="BX1256" s="40"/>
      <c r="BY1256" s="40"/>
      <c r="BZ1256" s="40"/>
      <c r="CA1256" s="40"/>
      <c r="CB1256" s="40"/>
      <c r="CC1256" s="40"/>
      <c r="CD1256" s="40"/>
      <c r="CE1256" s="40"/>
      <c r="CF1256" s="40"/>
      <c r="CG1256" s="28"/>
      <c r="CH1256" s="28"/>
      <c r="CI1256" s="41"/>
      <c r="CJ1256" s="27"/>
      <c r="CK1256" s="27"/>
      <c r="CL1256" s="27"/>
      <c r="CM1256" s="27"/>
      <c r="CN1256" s="27"/>
      <c r="CO1256" s="27"/>
      <c r="CP1256" s="27"/>
      <c r="CQ1256" s="27"/>
      <c r="CR1256" s="27"/>
      <c r="CS1256" s="27"/>
      <c r="CT1256" s="27"/>
      <c r="CU1256" s="27"/>
      <c r="CV1256" s="27"/>
      <c r="CW1256" s="27"/>
      <c r="CX1256" s="27"/>
      <c r="CY1256" s="27"/>
      <c r="CZ1256" s="40"/>
      <c r="DA1256" s="40"/>
      <c r="DB1256" s="40"/>
      <c r="DC1256" s="40"/>
      <c r="DD1256" s="42"/>
      <c r="DE1256" s="89"/>
      <c r="DF1256" s="42"/>
      <c r="DG1256" s="25"/>
      <c r="DH1256" s="25"/>
      <c r="DI1256" s="35"/>
      <c r="DJ1256" s="25"/>
      <c r="DK1256" s="25"/>
      <c r="DL1256" s="25"/>
      <c r="DM1256" s="25"/>
      <c r="DN1256" s="25"/>
      <c r="DO1256" s="25"/>
      <c r="DP1256" s="25"/>
      <c r="DQ1256" s="25"/>
      <c r="DR1256" s="25"/>
      <c r="DS1256" s="25"/>
      <c r="DT1256" s="25"/>
      <c r="DU1256" s="25"/>
      <c r="DV1256" s="25"/>
      <c r="DW1256" s="35"/>
      <c r="DX1256" s="25"/>
      <c r="DY1256" s="25"/>
      <c r="EC1256" s="25"/>
      <c r="ED1256" s="35"/>
    </row>
    <row r="1257" spans="1:134" s="26" customFormat="1" x14ac:dyDescent="0.2">
      <c r="A1257" s="43"/>
      <c r="B1257" s="28"/>
      <c r="C1257" s="41"/>
      <c r="D1257" s="40"/>
      <c r="E1257" s="41"/>
      <c r="F1257" s="40"/>
      <c r="G1257" s="151"/>
      <c r="H1257" s="151"/>
      <c r="I1257" s="151"/>
      <c r="J1257" s="151"/>
      <c r="K1257" s="151"/>
      <c r="L1257" s="152"/>
      <c r="M1257" s="151"/>
      <c r="N1257" s="151"/>
      <c r="O1257" s="152"/>
      <c r="P1257" s="153"/>
      <c r="Q1257" s="159"/>
      <c r="R1257" s="151"/>
      <c r="S1257" s="151"/>
      <c r="T1257" s="28"/>
      <c r="U1257" s="137"/>
      <c r="V1257" s="40"/>
      <c r="W1257" s="40"/>
      <c r="X1257" s="40"/>
      <c r="Y1257" s="40"/>
      <c r="Z1257" s="40"/>
      <c r="AA1257" s="40"/>
      <c r="AB1257" s="40"/>
      <c r="AC1257" s="40"/>
      <c r="AD1257" s="40"/>
      <c r="AE1257" s="40"/>
      <c r="AF1257" s="40"/>
      <c r="AG1257" s="40"/>
      <c r="AH1257" s="40"/>
      <c r="AI1257" s="40"/>
      <c r="AJ1257" s="40"/>
      <c r="AK1257" s="40"/>
      <c r="AL1257" s="40"/>
      <c r="AM1257" s="40"/>
      <c r="AN1257" s="40"/>
      <c r="AO1257" s="40"/>
      <c r="AP1257" s="40"/>
      <c r="AQ1257" s="40"/>
      <c r="AR1257" s="40"/>
      <c r="AS1257" s="40"/>
      <c r="AT1257" s="40"/>
      <c r="AU1257" s="40"/>
      <c r="AV1257" s="40"/>
      <c r="AW1257" s="40"/>
      <c r="AX1257" s="40"/>
      <c r="AY1257" s="40"/>
      <c r="AZ1257" s="40"/>
      <c r="BA1257" s="28"/>
      <c r="BB1257" s="28"/>
      <c r="BC1257" s="40"/>
      <c r="BD1257" s="40"/>
      <c r="BE1257" s="40"/>
      <c r="BF1257" s="40"/>
      <c r="BG1257" s="40"/>
      <c r="BH1257" s="40"/>
      <c r="BI1257" s="41"/>
      <c r="BJ1257" s="41"/>
      <c r="BK1257" s="41"/>
      <c r="BL1257" s="41"/>
      <c r="BM1257" s="41"/>
      <c r="BN1257" s="41"/>
      <c r="BO1257" s="41"/>
      <c r="BP1257" s="41"/>
      <c r="BQ1257" s="41"/>
      <c r="BR1257" s="40"/>
      <c r="BS1257" s="40"/>
      <c r="BT1257" s="40"/>
      <c r="BU1257" s="41"/>
      <c r="BV1257" s="41"/>
      <c r="BW1257" s="41"/>
      <c r="BX1257" s="41"/>
      <c r="BY1257" s="41"/>
      <c r="BZ1257" s="41"/>
      <c r="CA1257" s="41"/>
      <c r="CB1257" s="41"/>
      <c r="CC1257" s="41"/>
      <c r="CD1257" s="41"/>
      <c r="CE1257" s="41"/>
      <c r="CF1257" s="41"/>
      <c r="CG1257" s="28"/>
      <c r="CH1257" s="28"/>
      <c r="CI1257" s="41"/>
      <c r="CJ1257" s="27"/>
      <c r="CK1257" s="27"/>
      <c r="CL1257" s="27"/>
      <c r="CM1257" s="27"/>
      <c r="CN1257" s="27"/>
      <c r="CO1257" s="27"/>
      <c r="CP1257" s="27"/>
      <c r="CQ1257" s="27"/>
      <c r="CR1257" s="27"/>
      <c r="CS1257" s="27"/>
      <c r="CT1257" s="27"/>
      <c r="CU1257" s="27"/>
      <c r="CV1257" s="27"/>
      <c r="CW1257" s="27"/>
      <c r="CX1257" s="27"/>
      <c r="CY1257" s="27"/>
      <c r="CZ1257" s="40"/>
      <c r="DA1257" s="40"/>
      <c r="DB1257" s="40"/>
      <c r="DC1257" s="40"/>
      <c r="DD1257" s="42"/>
      <c r="DE1257" s="89"/>
      <c r="DF1257" s="42"/>
      <c r="DG1257" s="25"/>
      <c r="DH1257" s="25"/>
      <c r="DI1257" s="35"/>
      <c r="DJ1257" s="25"/>
      <c r="DK1257" s="25"/>
      <c r="DL1257" s="25"/>
      <c r="DM1257" s="25"/>
      <c r="DN1257" s="25"/>
      <c r="DO1257" s="25"/>
      <c r="DP1257" s="25"/>
      <c r="DQ1257" s="25"/>
      <c r="DR1257" s="25"/>
      <c r="DS1257" s="25"/>
      <c r="DT1257" s="25"/>
      <c r="DU1257" s="25"/>
      <c r="DV1257" s="25"/>
      <c r="DW1257" s="35"/>
      <c r="DX1257" s="25"/>
      <c r="DY1257" s="25"/>
      <c r="EC1257" s="25"/>
      <c r="ED1257" s="35"/>
    </row>
    <row r="1258" spans="1:134" s="26" customFormat="1" x14ac:dyDescent="0.2">
      <c r="A1258" s="43"/>
      <c r="B1258" s="28"/>
      <c r="C1258" s="41"/>
      <c r="D1258" s="40"/>
      <c r="E1258" s="41"/>
      <c r="F1258" s="40"/>
      <c r="G1258" s="151"/>
      <c r="H1258" s="151"/>
      <c r="I1258" s="151"/>
      <c r="J1258" s="151"/>
      <c r="K1258" s="151"/>
      <c r="L1258" s="152"/>
      <c r="M1258" s="151"/>
      <c r="N1258" s="151"/>
      <c r="O1258" s="152"/>
      <c r="P1258" s="153"/>
      <c r="Q1258" s="159"/>
      <c r="R1258" s="151"/>
      <c r="S1258" s="151"/>
      <c r="T1258" s="28"/>
      <c r="U1258" s="137"/>
      <c r="V1258" s="40"/>
      <c r="W1258" s="40"/>
      <c r="X1258" s="40"/>
      <c r="Y1258" s="40"/>
      <c r="Z1258" s="40"/>
      <c r="AA1258" s="40"/>
      <c r="AB1258" s="40"/>
      <c r="AC1258" s="40"/>
      <c r="AD1258" s="40"/>
      <c r="AE1258" s="40"/>
      <c r="AF1258" s="40"/>
      <c r="AG1258" s="40"/>
      <c r="AH1258" s="40"/>
      <c r="AI1258" s="40"/>
      <c r="AJ1258" s="40"/>
      <c r="AK1258" s="40"/>
      <c r="AL1258" s="40"/>
      <c r="AM1258" s="40"/>
      <c r="AN1258" s="40"/>
      <c r="AO1258" s="40"/>
      <c r="AP1258" s="40"/>
      <c r="AQ1258" s="40"/>
      <c r="AR1258" s="40"/>
      <c r="AS1258" s="40"/>
      <c r="AT1258" s="40"/>
      <c r="AU1258" s="40"/>
      <c r="AV1258" s="40"/>
      <c r="AW1258" s="40"/>
      <c r="AX1258" s="40"/>
      <c r="AY1258" s="40"/>
      <c r="AZ1258" s="40"/>
      <c r="BA1258" s="28"/>
      <c r="BB1258" s="28"/>
      <c r="BC1258" s="40"/>
      <c r="BD1258" s="40"/>
      <c r="BE1258" s="40"/>
      <c r="BF1258" s="40"/>
      <c r="BG1258" s="40"/>
      <c r="BH1258" s="40"/>
      <c r="BI1258" s="41"/>
      <c r="BJ1258" s="41"/>
      <c r="BK1258" s="41"/>
      <c r="BL1258" s="41"/>
      <c r="BM1258" s="41"/>
      <c r="BN1258" s="41"/>
      <c r="BO1258" s="41"/>
      <c r="BP1258" s="41"/>
      <c r="BQ1258" s="41"/>
      <c r="BR1258" s="40"/>
      <c r="BS1258" s="40"/>
      <c r="BT1258" s="40"/>
      <c r="BU1258" s="41"/>
      <c r="BV1258" s="41"/>
      <c r="BW1258" s="41"/>
      <c r="BX1258" s="41"/>
      <c r="BY1258" s="41"/>
      <c r="BZ1258" s="41"/>
      <c r="CA1258" s="41"/>
      <c r="CB1258" s="41"/>
      <c r="CC1258" s="41"/>
      <c r="CD1258" s="41"/>
      <c r="CE1258" s="41"/>
      <c r="CF1258" s="41"/>
      <c r="CG1258" s="28"/>
      <c r="CH1258" s="28"/>
      <c r="CI1258" s="41"/>
      <c r="CJ1258" s="27"/>
      <c r="CK1258" s="27"/>
      <c r="CL1258" s="27"/>
      <c r="CM1258" s="27"/>
      <c r="CN1258" s="27"/>
      <c r="CO1258" s="27"/>
      <c r="CP1258" s="27"/>
      <c r="CQ1258" s="27"/>
      <c r="CR1258" s="27"/>
      <c r="CS1258" s="27"/>
      <c r="CT1258" s="27"/>
      <c r="CU1258" s="27"/>
      <c r="CV1258" s="27"/>
      <c r="CW1258" s="27"/>
      <c r="CX1258" s="27"/>
      <c r="CY1258" s="27"/>
      <c r="CZ1258" s="40"/>
      <c r="DA1258" s="40"/>
      <c r="DB1258" s="40"/>
      <c r="DC1258" s="40"/>
      <c r="DD1258" s="42"/>
      <c r="DE1258" s="89"/>
      <c r="DF1258" s="42"/>
      <c r="DG1258" s="25"/>
      <c r="DH1258" s="25"/>
      <c r="DI1258" s="35"/>
      <c r="DJ1258" s="25"/>
      <c r="DK1258" s="25"/>
      <c r="DL1258" s="25"/>
      <c r="DM1258" s="25"/>
      <c r="DN1258" s="25"/>
      <c r="DO1258" s="25"/>
      <c r="DP1258" s="25"/>
      <c r="DQ1258" s="25"/>
      <c r="DR1258" s="25"/>
      <c r="DS1258" s="25"/>
      <c r="DT1258" s="25"/>
      <c r="DU1258" s="25"/>
      <c r="DV1258" s="25"/>
      <c r="DW1258" s="35"/>
      <c r="DX1258" s="25"/>
      <c r="DY1258" s="25"/>
      <c r="EC1258" s="25"/>
      <c r="ED1258" s="35"/>
    </row>
    <row r="1259" spans="1:134" s="26" customFormat="1" x14ac:dyDescent="0.2">
      <c r="A1259" s="43"/>
      <c r="B1259" s="28"/>
      <c r="C1259" s="41"/>
      <c r="D1259" s="40"/>
      <c r="E1259" s="41"/>
      <c r="F1259" s="40"/>
      <c r="G1259" s="151"/>
      <c r="H1259" s="151"/>
      <c r="I1259" s="151"/>
      <c r="J1259" s="151"/>
      <c r="K1259" s="151"/>
      <c r="L1259" s="152"/>
      <c r="M1259" s="151"/>
      <c r="N1259" s="151"/>
      <c r="O1259" s="152"/>
      <c r="P1259" s="153"/>
      <c r="Q1259" s="159"/>
      <c r="R1259" s="151"/>
      <c r="S1259" s="151"/>
      <c r="T1259" s="28"/>
      <c r="U1259" s="137"/>
      <c r="V1259" s="40"/>
      <c r="W1259" s="40"/>
      <c r="X1259" s="40"/>
      <c r="Y1259" s="40"/>
      <c r="Z1259" s="40"/>
      <c r="AA1259" s="40"/>
      <c r="AB1259" s="40"/>
      <c r="AC1259" s="40"/>
      <c r="AD1259" s="40"/>
      <c r="AE1259" s="40"/>
      <c r="AF1259" s="40"/>
      <c r="AG1259" s="40"/>
      <c r="AH1259" s="40"/>
      <c r="AI1259" s="40"/>
      <c r="AJ1259" s="40"/>
      <c r="AK1259" s="40"/>
      <c r="AL1259" s="40"/>
      <c r="AM1259" s="40"/>
      <c r="AN1259" s="40"/>
      <c r="AO1259" s="40"/>
      <c r="AP1259" s="40"/>
      <c r="AQ1259" s="40"/>
      <c r="AR1259" s="40"/>
      <c r="AS1259" s="40"/>
      <c r="AT1259" s="40"/>
      <c r="AU1259" s="40"/>
      <c r="AV1259" s="40"/>
      <c r="AW1259" s="40"/>
      <c r="AX1259" s="40"/>
      <c r="AY1259" s="40"/>
      <c r="AZ1259" s="40"/>
      <c r="BA1259" s="28"/>
      <c r="BB1259" s="28"/>
      <c r="BC1259" s="40"/>
      <c r="BD1259" s="40"/>
      <c r="BE1259" s="40"/>
      <c r="BF1259" s="40"/>
      <c r="BG1259" s="40"/>
      <c r="BH1259" s="40"/>
      <c r="BI1259" s="41"/>
      <c r="BJ1259" s="41"/>
      <c r="BK1259" s="41"/>
      <c r="BL1259" s="41"/>
      <c r="BM1259" s="41"/>
      <c r="BN1259" s="41"/>
      <c r="BO1259" s="41"/>
      <c r="BP1259" s="41"/>
      <c r="BQ1259" s="41"/>
      <c r="BR1259" s="40"/>
      <c r="BS1259" s="40"/>
      <c r="BT1259" s="40"/>
      <c r="BU1259" s="41"/>
      <c r="BV1259" s="41"/>
      <c r="BW1259" s="41"/>
      <c r="BX1259" s="41"/>
      <c r="BY1259" s="41"/>
      <c r="BZ1259" s="41"/>
      <c r="CA1259" s="41"/>
      <c r="CB1259" s="41"/>
      <c r="CC1259" s="41"/>
      <c r="CD1259" s="41"/>
      <c r="CE1259" s="41"/>
      <c r="CF1259" s="41"/>
      <c r="CG1259" s="28"/>
      <c r="CH1259" s="28"/>
      <c r="CI1259" s="41"/>
      <c r="CJ1259" s="27"/>
      <c r="CK1259" s="27"/>
      <c r="CL1259" s="27"/>
      <c r="CM1259" s="27"/>
      <c r="CN1259" s="27"/>
      <c r="CO1259" s="27"/>
      <c r="CP1259" s="27"/>
      <c r="CQ1259" s="27"/>
      <c r="CR1259" s="27"/>
      <c r="CS1259" s="27"/>
      <c r="CT1259" s="27"/>
      <c r="CU1259" s="27"/>
      <c r="CV1259" s="27"/>
      <c r="CW1259" s="27"/>
      <c r="CX1259" s="27"/>
      <c r="CY1259" s="27"/>
      <c r="CZ1259" s="40"/>
      <c r="DA1259" s="40"/>
      <c r="DB1259" s="40"/>
      <c r="DC1259" s="40"/>
      <c r="DD1259" s="42"/>
      <c r="DE1259" s="89"/>
      <c r="DF1259" s="42"/>
      <c r="DG1259" s="25"/>
      <c r="DH1259" s="25"/>
      <c r="DI1259" s="35"/>
      <c r="DJ1259" s="25"/>
      <c r="DK1259" s="25"/>
      <c r="DL1259" s="25"/>
      <c r="DM1259" s="25"/>
      <c r="DN1259" s="25"/>
      <c r="DO1259" s="25"/>
      <c r="DP1259" s="25"/>
      <c r="DQ1259" s="25"/>
      <c r="DR1259" s="25"/>
      <c r="DS1259" s="25"/>
      <c r="DT1259" s="25"/>
      <c r="DU1259" s="25"/>
      <c r="DV1259" s="25"/>
      <c r="DW1259" s="35"/>
      <c r="DX1259" s="25"/>
      <c r="DY1259" s="25"/>
      <c r="EC1259" s="25"/>
      <c r="ED1259" s="35"/>
    </row>
    <row r="1260" spans="1:134" s="26" customFormat="1" x14ac:dyDescent="0.2">
      <c r="A1260" s="43"/>
      <c r="B1260" s="28"/>
      <c r="C1260" s="41"/>
      <c r="D1260" s="40"/>
      <c r="E1260" s="41"/>
      <c r="F1260" s="40"/>
      <c r="G1260" s="151"/>
      <c r="H1260" s="151"/>
      <c r="I1260" s="151"/>
      <c r="J1260" s="151"/>
      <c r="K1260" s="151"/>
      <c r="L1260" s="152"/>
      <c r="M1260" s="151"/>
      <c r="N1260" s="151"/>
      <c r="O1260" s="152"/>
      <c r="P1260" s="153"/>
      <c r="Q1260" s="159"/>
      <c r="R1260" s="151"/>
      <c r="S1260" s="151"/>
      <c r="T1260" s="28"/>
      <c r="U1260" s="137"/>
      <c r="V1260" s="40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40"/>
      <c r="AH1260" s="40"/>
      <c r="AI1260" s="40"/>
      <c r="AJ1260" s="40"/>
      <c r="AK1260" s="40"/>
      <c r="AL1260" s="40"/>
      <c r="AM1260" s="40"/>
      <c r="AN1260" s="40"/>
      <c r="AO1260" s="40"/>
      <c r="AP1260" s="40"/>
      <c r="AQ1260" s="40"/>
      <c r="AR1260" s="40"/>
      <c r="AS1260" s="40"/>
      <c r="AT1260" s="40"/>
      <c r="AU1260" s="40"/>
      <c r="AV1260" s="40"/>
      <c r="AW1260" s="40"/>
      <c r="AX1260" s="40"/>
      <c r="AY1260" s="40"/>
      <c r="AZ1260" s="40"/>
      <c r="BA1260" s="28"/>
      <c r="BB1260" s="28"/>
      <c r="BC1260" s="40"/>
      <c r="BD1260" s="40"/>
      <c r="BE1260" s="40"/>
      <c r="BF1260" s="40"/>
      <c r="BG1260" s="40"/>
      <c r="BH1260" s="40"/>
      <c r="BI1260" s="41"/>
      <c r="BJ1260" s="41"/>
      <c r="BK1260" s="41"/>
      <c r="BL1260" s="41"/>
      <c r="BM1260" s="41"/>
      <c r="BN1260" s="41"/>
      <c r="BO1260" s="41"/>
      <c r="BP1260" s="41"/>
      <c r="BQ1260" s="41"/>
      <c r="BR1260" s="40"/>
      <c r="BS1260" s="40"/>
      <c r="BT1260" s="40"/>
      <c r="BU1260" s="41"/>
      <c r="BV1260" s="41"/>
      <c r="BW1260" s="41"/>
      <c r="BX1260" s="41"/>
      <c r="BY1260" s="41"/>
      <c r="BZ1260" s="41"/>
      <c r="CA1260" s="41"/>
      <c r="CB1260" s="41"/>
      <c r="CC1260" s="41"/>
      <c r="CD1260" s="41"/>
      <c r="CE1260" s="41"/>
      <c r="CF1260" s="41"/>
      <c r="CG1260" s="28"/>
      <c r="CH1260" s="28"/>
      <c r="CI1260" s="41"/>
      <c r="CJ1260" s="27"/>
      <c r="CK1260" s="27"/>
      <c r="CL1260" s="27"/>
      <c r="CM1260" s="27"/>
      <c r="CN1260" s="27"/>
      <c r="CO1260" s="27"/>
      <c r="CP1260" s="27"/>
      <c r="CQ1260" s="27"/>
      <c r="CR1260" s="27"/>
      <c r="CS1260" s="27"/>
      <c r="CT1260" s="27"/>
      <c r="CU1260" s="27"/>
      <c r="CV1260" s="27"/>
      <c r="CW1260" s="27"/>
      <c r="CX1260" s="27"/>
      <c r="CY1260" s="27"/>
      <c r="CZ1260" s="40"/>
      <c r="DA1260" s="40"/>
      <c r="DB1260" s="40"/>
      <c r="DC1260" s="40"/>
      <c r="DD1260" s="42"/>
      <c r="DE1260" s="89"/>
      <c r="DF1260" s="42"/>
      <c r="DG1260" s="25"/>
      <c r="DH1260" s="25"/>
      <c r="DI1260" s="35"/>
      <c r="DJ1260" s="25"/>
      <c r="DK1260" s="25"/>
      <c r="DL1260" s="25"/>
      <c r="DM1260" s="25"/>
      <c r="DN1260" s="25"/>
      <c r="DO1260" s="25"/>
      <c r="DP1260" s="25"/>
      <c r="DQ1260" s="25"/>
      <c r="DR1260" s="25"/>
      <c r="DS1260" s="25"/>
      <c r="DT1260" s="25"/>
      <c r="DU1260" s="25"/>
      <c r="DV1260" s="25"/>
      <c r="DW1260" s="35"/>
      <c r="DX1260" s="25"/>
      <c r="DY1260" s="25"/>
      <c r="EC1260" s="25"/>
      <c r="ED1260" s="35"/>
    </row>
    <row r="1261" spans="1:134" s="26" customFormat="1" x14ac:dyDescent="0.2">
      <c r="A1261" s="43"/>
      <c r="B1261" s="28"/>
      <c r="C1261" s="41"/>
      <c r="D1261" s="40"/>
      <c r="E1261" s="41"/>
      <c r="F1261" s="40"/>
      <c r="G1261" s="151"/>
      <c r="H1261" s="151"/>
      <c r="I1261" s="151"/>
      <c r="J1261" s="151"/>
      <c r="K1261" s="151"/>
      <c r="L1261" s="152"/>
      <c r="M1261" s="151"/>
      <c r="N1261" s="151"/>
      <c r="O1261" s="152"/>
      <c r="P1261" s="153"/>
      <c r="Q1261" s="159"/>
      <c r="R1261" s="151"/>
      <c r="S1261" s="151"/>
      <c r="T1261" s="28"/>
      <c r="U1261" s="137"/>
      <c r="V1261" s="40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40"/>
      <c r="AH1261" s="40"/>
      <c r="AI1261" s="40"/>
      <c r="AJ1261" s="40"/>
      <c r="AK1261" s="40"/>
      <c r="AL1261" s="40"/>
      <c r="AM1261" s="40"/>
      <c r="AN1261" s="40"/>
      <c r="AO1261" s="40"/>
      <c r="AP1261" s="40"/>
      <c r="AQ1261" s="40"/>
      <c r="AR1261" s="40"/>
      <c r="AS1261" s="40"/>
      <c r="AT1261" s="40"/>
      <c r="AU1261" s="40"/>
      <c r="AV1261" s="40"/>
      <c r="AW1261" s="40"/>
      <c r="AX1261" s="40"/>
      <c r="AY1261" s="40"/>
      <c r="AZ1261" s="40"/>
      <c r="BA1261" s="28"/>
      <c r="BB1261" s="28"/>
      <c r="BC1261" s="40"/>
      <c r="BD1261" s="40"/>
      <c r="BE1261" s="40"/>
      <c r="BF1261" s="40"/>
      <c r="BG1261" s="40"/>
      <c r="BH1261" s="40"/>
      <c r="BI1261" s="41"/>
      <c r="BJ1261" s="41"/>
      <c r="BK1261" s="41"/>
      <c r="BL1261" s="41"/>
      <c r="BM1261" s="41"/>
      <c r="BN1261" s="41"/>
      <c r="BO1261" s="41"/>
      <c r="BP1261" s="41"/>
      <c r="BQ1261" s="41"/>
      <c r="BR1261" s="40"/>
      <c r="BS1261" s="40"/>
      <c r="BT1261" s="40"/>
      <c r="BU1261" s="41"/>
      <c r="BV1261" s="41"/>
      <c r="BW1261" s="41"/>
      <c r="BX1261" s="41"/>
      <c r="BY1261" s="41"/>
      <c r="BZ1261" s="41"/>
      <c r="CA1261" s="41"/>
      <c r="CB1261" s="41"/>
      <c r="CC1261" s="41"/>
      <c r="CD1261" s="41"/>
      <c r="CE1261" s="41"/>
      <c r="CF1261" s="41"/>
      <c r="CG1261" s="28"/>
      <c r="CH1261" s="28"/>
      <c r="CI1261" s="41"/>
      <c r="CJ1261" s="27"/>
      <c r="CK1261" s="27"/>
      <c r="CL1261" s="27"/>
      <c r="CM1261" s="27"/>
      <c r="CN1261" s="27"/>
      <c r="CO1261" s="27"/>
      <c r="CP1261" s="27"/>
      <c r="CQ1261" s="27"/>
      <c r="CR1261" s="27"/>
      <c r="CS1261" s="27"/>
      <c r="CT1261" s="27"/>
      <c r="CU1261" s="27"/>
      <c r="CV1261" s="27"/>
      <c r="CW1261" s="27"/>
      <c r="CX1261" s="27"/>
      <c r="CY1261" s="27"/>
      <c r="CZ1261" s="40"/>
      <c r="DA1261" s="40"/>
      <c r="DB1261" s="40"/>
      <c r="DC1261" s="40"/>
      <c r="DD1261" s="42"/>
      <c r="DE1261" s="89"/>
      <c r="DF1261" s="42"/>
      <c r="DG1261" s="25"/>
      <c r="DH1261" s="25"/>
      <c r="DI1261" s="35"/>
      <c r="DJ1261" s="25"/>
      <c r="DK1261" s="25"/>
      <c r="DL1261" s="25"/>
      <c r="DM1261" s="25"/>
      <c r="DN1261" s="25"/>
      <c r="DO1261" s="25"/>
      <c r="DP1261" s="25"/>
      <c r="DQ1261" s="25"/>
      <c r="DR1261" s="25"/>
      <c r="DS1261" s="25"/>
      <c r="DT1261" s="25"/>
      <c r="DU1261" s="25"/>
      <c r="DV1261" s="25"/>
      <c r="DW1261" s="35"/>
      <c r="DX1261" s="25"/>
      <c r="DY1261" s="25"/>
      <c r="EC1261" s="25"/>
      <c r="ED1261" s="35"/>
    </row>
    <row r="1262" spans="1:134" s="26" customFormat="1" x14ac:dyDescent="0.2">
      <c r="A1262" s="43"/>
      <c r="B1262" s="28"/>
      <c r="C1262" s="41"/>
      <c r="D1262" s="40"/>
      <c r="E1262" s="41"/>
      <c r="F1262" s="40"/>
      <c r="G1262" s="151"/>
      <c r="H1262" s="151"/>
      <c r="I1262" s="151"/>
      <c r="J1262" s="151"/>
      <c r="K1262" s="151"/>
      <c r="L1262" s="152"/>
      <c r="M1262" s="151"/>
      <c r="N1262" s="151"/>
      <c r="O1262" s="152"/>
      <c r="P1262" s="153"/>
      <c r="Q1262" s="159"/>
      <c r="R1262" s="151"/>
      <c r="S1262" s="151"/>
      <c r="T1262" s="28"/>
      <c r="U1262" s="137"/>
      <c r="V1262" s="40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40"/>
      <c r="AH1262" s="40"/>
      <c r="AI1262" s="40"/>
      <c r="AJ1262" s="40"/>
      <c r="AK1262" s="40"/>
      <c r="AL1262" s="40"/>
      <c r="AM1262" s="40"/>
      <c r="AN1262" s="40"/>
      <c r="AO1262" s="40"/>
      <c r="AP1262" s="40"/>
      <c r="AQ1262" s="40"/>
      <c r="AR1262" s="40"/>
      <c r="AS1262" s="40"/>
      <c r="AT1262" s="40"/>
      <c r="AU1262" s="40"/>
      <c r="AV1262" s="40"/>
      <c r="AW1262" s="40"/>
      <c r="AX1262" s="40"/>
      <c r="AY1262" s="40"/>
      <c r="AZ1262" s="40"/>
      <c r="BA1262" s="28"/>
      <c r="BB1262" s="28"/>
      <c r="BC1262" s="40"/>
      <c r="BD1262" s="40"/>
      <c r="BE1262" s="40"/>
      <c r="BF1262" s="40"/>
      <c r="BG1262" s="40"/>
      <c r="BH1262" s="40"/>
      <c r="BI1262" s="40"/>
      <c r="BJ1262" s="40"/>
      <c r="BK1262" s="40"/>
      <c r="BL1262" s="40"/>
      <c r="BM1262" s="40"/>
      <c r="BN1262" s="40"/>
      <c r="BO1262" s="40"/>
      <c r="BP1262" s="40"/>
      <c r="BQ1262" s="40"/>
      <c r="BR1262" s="40"/>
      <c r="BS1262" s="40"/>
      <c r="BT1262" s="40"/>
      <c r="BU1262" s="40"/>
      <c r="BV1262" s="40"/>
      <c r="BW1262" s="40"/>
      <c r="BX1262" s="40"/>
      <c r="BY1262" s="40"/>
      <c r="BZ1262" s="40"/>
      <c r="CA1262" s="40"/>
      <c r="CB1262" s="40"/>
      <c r="CC1262" s="40"/>
      <c r="CD1262" s="40"/>
      <c r="CE1262" s="40"/>
      <c r="CF1262" s="40"/>
      <c r="CG1262" s="28"/>
      <c r="CH1262" s="28"/>
      <c r="CI1262" s="41"/>
      <c r="CJ1262" s="27"/>
      <c r="CK1262" s="27"/>
      <c r="CL1262" s="27"/>
      <c r="CM1262" s="27"/>
      <c r="CN1262" s="27"/>
      <c r="CO1262" s="27"/>
      <c r="CP1262" s="27"/>
      <c r="CQ1262" s="27"/>
      <c r="CR1262" s="27"/>
      <c r="CS1262" s="27"/>
      <c r="CT1262" s="27"/>
      <c r="CU1262" s="27"/>
      <c r="CV1262" s="27"/>
      <c r="CW1262" s="27"/>
      <c r="CX1262" s="27"/>
      <c r="CY1262" s="27"/>
      <c r="CZ1262" s="40"/>
      <c r="DA1262" s="40"/>
      <c r="DB1262" s="40"/>
      <c r="DC1262" s="40"/>
      <c r="DD1262" s="42"/>
      <c r="DE1262" s="89"/>
      <c r="DF1262" s="42"/>
      <c r="DG1262" s="25"/>
      <c r="DH1262" s="25"/>
      <c r="DI1262" s="35"/>
      <c r="DJ1262" s="25"/>
      <c r="DK1262" s="25"/>
      <c r="DL1262" s="25"/>
      <c r="DM1262" s="25"/>
      <c r="DN1262" s="25"/>
      <c r="DO1262" s="25"/>
      <c r="DP1262" s="25"/>
      <c r="DQ1262" s="25"/>
      <c r="DR1262" s="25"/>
      <c r="DS1262" s="25"/>
      <c r="DT1262" s="25"/>
      <c r="DU1262" s="25"/>
      <c r="DV1262" s="25"/>
      <c r="DW1262" s="35"/>
      <c r="DX1262" s="25"/>
      <c r="DY1262" s="25"/>
      <c r="EC1262" s="25"/>
      <c r="ED1262" s="35"/>
    </row>
    <row r="1263" spans="1:134" s="26" customFormat="1" x14ac:dyDescent="0.2">
      <c r="A1263" s="43"/>
      <c r="B1263" s="28"/>
      <c r="C1263" s="41"/>
      <c r="D1263" s="40"/>
      <c r="E1263" s="41"/>
      <c r="F1263" s="40"/>
      <c r="G1263" s="151"/>
      <c r="H1263" s="151"/>
      <c r="I1263" s="151"/>
      <c r="J1263" s="151"/>
      <c r="K1263" s="151"/>
      <c r="L1263" s="152"/>
      <c r="M1263" s="151"/>
      <c r="N1263" s="151"/>
      <c r="O1263" s="152"/>
      <c r="P1263" s="153"/>
      <c r="Q1263" s="159"/>
      <c r="R1263" s="151"/>
      <c r="S1263" s="151"/>
      <c r="T1263" s="28"/>
      <c r="U1263" s="137"/>
      <c r="V1263" s="40"/>
      <c r="W1263" s="40"/>
      <c r="X1263" s="40"/>
      <c r="Y1263" s="40"/>
      <c r="Z1263" s="40"/>
      <c r="AA1263" s="40"/>
      <c r="AB1263" s="40"/>
      <c r="AC1263" s="40"/>
      <c r="AD1263" s="40"/>
      <c r="AE1263" s="40"/>
      <c r="AF1263" s="40"/>
      <c r="AG1263" s="40"/>
      <c r="AH1263" s="40"/>
      <c r="AI1263" s="40"/>
      <c r="AJ1263" s="40"/>
      <c r="AK1263" s="40"/>
      <c r="AL1263" s="40"/>
      <c r="AM1263" s="40"/>
      <c r="AN1263" s="40"/>
      <c r="AO1263" s="40"/>
      <c r="AP1263" s="40"/>
      <c r="AQ1263" s="40"/>
      <c r="AR1263" s="40"/>
      <c r="AS1263" s="40"/>
      <c r="AT1263" s="40"/>
      <c r="AU1263" s="40"/>
      <c r="AV1263" s="40"/>
      <c r="AW1263" s="40"/>
      <c r="AX1263" s="40"/>
      <c r="AY1263" s="40"/>
      <c r="AZ1263" s="40"/>
      <c r="BA1263" s="28"/>
      <c r="BB1263" s="28"/>
      <c r="BC1263" s="40"/>
      <c r="BD1263" s="40"/>
      <c r="BE1263" s="40"/>
      <c r="BF1263" s="40"/>
      <c r="BG1263" s="40"/>
      <c r="BH1263" s="40"/>
      <c r="BI1263" s="40"/>
      <c r="BJ1263" s="40"/>
      <c r="BK1263" s="40"/>
      <c r="BL1263" s="40"/>
      <c r="BM1263" s="40"/>
      <c r="BN1263" s="40"/>
      <c r="BO1263" s="40"/>
      <c r="BP1263" s="40"/>
      <c r="BQ1263" s="40"/>
      <c r="BR1263" s="40"/>
      <c r="BS1263" s="40"/>
      <c r="BT1263" s="40"/>
      <c r="BU1263" s="40"/>
      <c r="BV1263" s="40"/>
      <c r="BW1263" s="40"/>
      <c r="BX1263" s="40"/>
      <c r="BY1263" s="40"/>
      <c r="BZ1263" s="40"/>
      <c r="CA1263" s="40"/>
      <c r="CB1263" s="40"/>
      <c r="CC1263" s="40"/>
      <c r="CD1263" s="40"/>
      <c r="CE1263" s="40"/>
      <c r="CF1263" s="40"/>
      <c r="CG1263" s="28"/>
      <c r="CH1263" s="28"/>
      <c r="CI1263" s="41"/>
      <c r="CJ1263" s="27"/>
      <c r="CK1263" s="27"/>
      <c r="CL1263" s="27"/>
      <c r="CM1263" s="27"/>
      <c r="CN1263" s="27"/>
      <c r="CO1263" s="27"/>
      <c r="CP1263" s="27"/>
      <c r="CQ1263" s="27"/>
      <c r="CR1263" s="27"/>
      <c r="CS1263" s="27"/>
      <c r="CT1263" s="27"/>
      <c r="CU1263" s="27"/>
      <c r="CV1263" s="27"/>
      <c r="CW1263" s="27"/>
      <c r="CX1263" s="27"/>
      <c r="CY1263" s="27"/>
      <c r="CZ1263" s="40"/>
      <c r="DA1263" s="40"/>
      <c r="DB1263" s="40"/>
      <c r="DC1263" s="40"/>
      <c r="DD1263" s="42"/>
      <c r="DE1263" s="89"/>
      <c r="DF1263" s="42"/>
      <c r="DG1263" s="25"/>
      <c r="DH1263" s="25"/>
      <c r="DI1263" s="35"/>
      <c r="DJ1263" s="25"/>
      <c r="DK1263" s="25"/>
      <c r="DL1263" s="25"/>
      <c r="DM1263" s="25"/>
      <c r="DN1263" s="25"/>
      <c r="DO1263" s="25"/>
      <c r="DP1263" s="25"/>
      <c r="DQ1263" s="25"/>
      <c r="DR1263" s="25"/>
      <c r="DS1263" s="25"/>
      <c r="DT1263" s="25"/>
      <c r="DU1263" s="25"/>
      <c r="DV1263" s="25"/>
      <c r="DW1263" s="35"/>
      <c r="DX1263" s="25"/>
      <c r="DY1263" s="25"/>
      <c r="EC1263" s="25"/>
      <c r="ED1263" s="35"/>
    </row>
    <row r="1264" spans="1:134" s="26" customFormat="1" x14ac:dyDescent="0.2">
      <c r="A1264" s="43"/>
      <c r="B1264" s="28"/>
      <c r="C1264" s="41"/>
      <c r="D1264" s="40"/>
      <c r="E1264" s="41"/>
      <c r="F1264" s="40"/>
      <c r="G1264" s="151"/>
      <c r="H1264" s="151"/>
      <c r="I1264" s="151"/>
      <c r="J1264" s="151"/>
      <c r="K1264" s="151"/>
      <c r="L1264" s="152"/>
      <c r="M1264" s="151"/>
      <c r="N1264" s="151"/>
      <c r="O1264" s="152"/>
      <c r="P1264" s="153"/>
      <c r="Q1264" s="159"/>
      <c r="R1264" s="151"/>
      <c r="S1264" s="151"/>
      <c r="T1264" s="28"/>
      <c r="U1264" s="137"/>
      <c r="V1264" s="40"/>
      <c r="W1264" s="40"/>
      <c r="X1264" s="40"/>
      <c r="Y1264" s="40"/>
      <c r="Z1264" s="40"/>
      <c r="AA1264" s="40"/>
      <c r="AB1264" s="40"/>
      <c r="AC1264" s="40"/>
      <c r="AD1264" s="40"/>
      <c r="AE1264" s="40"/>
      <c r="AF1264" s="40"/>
      <c r="AG1264" s="40"/>
      <c r="AH1264" s="40"/>
      <c r="AI1264" s="40"/>
      <c r="AJ1264" s="40"/>
      <c r="AK1264" s="40"/>
      <c r="AL1264" s="40"/>
      <c r="AM1264" s="40"/>
      <c r="AN1264" s="40"/>
      <c r="AO1264" s="40"/>
      <c r="AP1264" s="40"/>
      <c r="AQ1264" s="40"/>
      <c r="AR1264" s="40"/>
      <c r="AS1264" s="40"/>
      <c r="AT1264" s="40"/>
      <c r="AU1264" s="40"/>
      <c r="AV1264" s="40"/>
      <c r="AW1264" s="40"/>
      <c r="AX1264" s="40"/>
      <c r="AY1264" s="40"/>
      <c r="AZ1264" s="40"/>
      <c r="BA1264" s="28"/>
      <c r="BB1264" s="28"/>
      <c r="BC1264" s="40"/>
      <c r="BD1264" s="40"/>
      <c r="BE1264" s="40"/>
      <c r="BF1264" s="40"/>
      <c r="BG1264" s="40"/>
      <c r="BH1264" s="40"/>
      <c r="BI1264" s="40"/>
      <c r="BJ1264" s="40"/>
      <c r="BK1264" s="40"/>
      <c r="BL1264" s="40"/>
      <c r="BM1264" s="40"/>
      <c r="BN1264" s="40"/>
      <c r="BO1264" s="40"/>
      <c r="BP1264" s="40"/>
      <c r="BQ1264" s="40"/>
      <c r="BR1264" s="40"/>
      <c r="BS1264" s="40"/>
      <c r="BT1264" s="40"/>
      <c r="BU1264" s="40"/>
      <c r="BV1264" s="40"/>
      <c r="BW1264" s="40"/>
      <c r="BX1264" s="40"/>
      <c r="BY1264" s="40"/>
      <c r="BZ1264" s="40"/>
      <c r="CA1264" s="40"/>
      <c r="CB1264" s="40"/>
      <c r="CC1264" s="40"/>
      <c r="CD1264" s="40"/>
      <c r="CE1264" s="40"/>
      <c r="CF1264" s="40"/>
      <c r="CG1264" s="28"/>
      <c r="CH1264" s="28"/>
      <c r="CI1264" s="41"/>
      <c r="CJ1264" s="27"/>
      <c r="CK1264" s="27"/>
      <c r="CL1264" s="27"/>
      <c r="CM1264" s="27"/>
      <c r="CN1264" s="27"/>
      <c r="CO1264" s="27"/>
      <c r="CP1264" s="27"/>
      <c r="CQ1264" s="27"/>
      <c r="CR1264" s="27"/>
      <c r="CS1264" s="27"/>
      <c r="CT1264" s="27"/>
      <c r="CU1264" s="27"/>
      <c r="CV1264" s="27"/>
      <c r="CW1264" s="27"/>
      <c r="CX1264" s="27"/>
      <c r="CY1264" s="27"/>
      <c r="CZ1264" s="40"/>
      <c r="DA1264" s="40"/>
      <c r="DB1264" s="40"/>
      <c r="DC1264" s="40"/>
      <c r="DD1264" s="42"/>
      <c r="DE1264" s="89"/>
      <c r="DF1264" s="42"/>
      <c r="DG1264" s="25"/>
      <c r="DH1264" s="25"/>
      <c r="DI1264" s="35"/>
      <c r="DJ1264" s="25"/>
      <c r="DK1264" s="25"/>
      <c r="DL1264" s="25"/>
      <c r="DM1264" s="25"/>
      <c r="DN1264" s="25"/>
      <c r="DO1264" s="25"/>
      <c r="DP1264" s="25"/>
      <c r="DQ1264" s="25"/>
      <c r="DR1264" s="25"/>
      <c r="DS1264" s="25"/>
      <c r="DT1264" s="25"/>
      <c r="DU1264" s="25"/>
      <c r="DV1264" s="25"/>
      <c r="DW1264" s="35"/>
      <c r="DX1264" s="25"/>
      <c r="DY1264" s="25"/>
      <c r="EC1264" s="25"/>
      <c r="ED1264" s="35"/>
    </row>
    <row r="1265" spans="1:134" s="26" customFormat="1" x14ac:dyDescent="0.2">
      <c r="A1265" s="43"/>
      <c r="B1265" s="28"/>
      <c r="C1265" s="41"/>
      <c r="D1265" s="40"/>
      <c r="E1265" s="41"/>
      <c r="F1265" s="40"/>
      <c r="G1265" s="151"/>
      <c r="H1265" s="151"/>
      <c r="I1265" s="151"/>
      <c r="J1265" s="151"/>
      <c r="K1265" s="151"/>
      <c r="L1265" s="152"/>
      <c r="M1265" s="151"/>
      <c r="N1265" s="151"/>
      <c r="O1265" s="152"/>
      <c r="P1265" s="153"/>
      <c r="Q1265" s="159"/>
      <c r="R1265" s="151"/>
      <c r="S1265" s="151"/>
      <c r="T1265" s="28"/>
      <c r="U1265" s="137"/>
      <c r="V1265" s="40"/>
      <c r="W1265" s="40"/>
      <c r="X1265" s="40"/>
      <c r="Y1265" s="40"/>
      <c r="Z1265" s="40"/>
      <c r="AA1265" s="40"/>
      <c r="AB1265" s="40"/>
      <c r="AC1265" s="40"/>
      <c r="AD1265" s="40"/>
      <c r="AE1265" s="40"/>
      <c r="AF1265" s="40"/>
      <c r="AG1265" s="40"/>
      <c r="AH1265" s="40"/>
      <c r="AI1265" s="40"/>
      <c r="AJ1265" s="40"/>
      <c r="AK1265" s="40"/>
      <c r="AL1265" s="40"/>
      <c r="AM1265" s="40"/>
      <c r="AN1265" s="40"/>
      <c r="AO1265" s="40"/>
      <c r="AP1265" s="40"/>
      <c r="AQ1265" s="40"/>
      <c r="AR1265" s="40"/>
      <c r="AS1265" s="40"/>
      <c r="AT1265" s="40"/>
      <c r="AU1265" s="40"/>
      <c r="AV1265" s="40"/>
      <c r="AW1265" s="40"/>
      <c r="AX1265" s="40"/>
      <c r="AY1265" s="40"/>
      <c r="AZ1265" s="40"/>
      <c r="BA1265" s="28"/>
      <c r="BB1265" s="28"/>
      <c r="BC1265" s="40"/>
      <c r="BD1265" s="40"/>
      <c r="BE1265" s="40"/>
      <c r="BF1265" s="40"/>
      <c r="BG1265" s="40"/>
      <c r="BH1265" s="40"/>
      <c r="BI1265" s="40"/>
      <c r="BJ1265" s="40"/>
      <c r="BK1265" s="40"/>
      <c r="BL1265" s="40"/>
      <c r="BM1265" s="40"/>
      <c r="BN1265" s="40"/>
      <c r="BO1265" s="40"/>
      <c r="BP1265" s="40"/>
      <c r="BQ1265" s="40"/>
      <c r="BR1265" s="40"/>
      <c r="BS1265" s="40"/>
      <c r="BT1265" s="40"/>
      <c r="BU1265" s="40"/>
      <c r="BV1265" s="40"/>
      <c r="BW1265" s="40"/>
      <c r="BX1265" s="40"/>
      <c r="BY1265" s="40"/>
      <c r="BZ1265" s="40"/>
      <c r="CA1265" s="40"/>
      <c r="CB1265" s="40"/>
      <c r="CC1265" s="40"/>
      <c r="CD1265" s="40"/>
      <c r="CE1265" s="40"/>
      <c r="CF1265" s="40"/>
      <c r="CG1265" s="28"/>
      <c r="CH1265" s="28"/>
      <c r="CI1265" s="41"/>
      <c r="CJ1265" s="27"/>
      <c r="CK1265" s="27"/>
      <c r="CL1265" s="27"/>
      <c r="CM1265" s="27"/>
      <c r="CN1265" s="27"/>
      <c r="CO1265" s="27"/>
      <c r="CP1265" s="27"/>
      <c r="CQ1265" s="27"/>
      <c r="CR1265" s="27"/>
      <c r="CS1265" s="27"/>
      <c r="CT1265" s="27"/>
      <c r="CU1265" s="27"/>
      <c r="CV1265" s="27"/>
      <c r="CW1265" s="27"/>
      <c r="CX1265" s="27"/>
      <c r="CY1265" s="27"/>
      <c r="CZ1265" s="40"/>
      <c r="DA1265" s="40"/>
      <c r="DB1265" s="40"/>
      <c r="DC1265" s="40"/>
      <c r="DD1265" s="42"/>
      <c r="DE1265" s="89"/>
      <c r="DF1265" s="42"/>
      <c r="DG1265" s="25"/>
      <c r="DH1265" s="25"/>
      <c r="DI1265" s="35"/>
      <c r="DJ1265" s="25"/>
      <c r="DK1265" s="25"/>
      <c r="DL1265" s="25"/>
      <c r="DM1265" s="25"/>
      <c r="DN1265" s="25"/>
      <c r="DO1265" s="25"/>
      <c r="DP1265" s="25"/>
      <c r="DQ1265" s="25"/>
      <c r="DR1265" s="25"/>
      <c r="DS1265" s="25"/>
      <c r="DT1265" s="25"/>
      <c r="DU1265" s="25"/>
      <c r="DV1265" s="25"/>
      <c r="DW1265" s="35"/>
      <c r="DX1265" s="25"/>
      <c r="DY1265" s="25"/>
      <c r="EC1265" s="25"/>
      <c r="ED1265" s="35"/>
    </row>
    <row r="1266" spans="1:134" s="26" customFormat="1" x14ac:dyDescent="0.2">
      <c r="A1266" s="43"/>
      <c r="B1266" s="28"/>
      <c r="C1266" s="41"/>
      <c r="D1266" s="40"/>
      <c r="E1266" s="41"/>
      <c r="F1266" s="40"/>
      <c r="G1266" s="151"/>
      <c r="H1266" s="151"/>
      <c r="I1266" s="151"/>
      <c r="J1266" s="151"/>
      <c r="K1266" s="151"/>
      <c r="L1266" s="152"/>
      <c r="M1266" s="151"/>
      <c r="N1266" s="151"/>
      <c r="O1266" s="152"/>
      <c r="P1266" s="153"/>
      <c r="Q1266" s="159"/>
      <c r="R1266" s="151"/>
      <c r="S1266" s="151"/>
      <c r="T1266" s="28"/>
      <c r="U1266" s="137"/>
      <c r="V1266" s="40"/>
      <c r="W1266" s="40"/>
      <c r="X1266" s="40"/>
      <c r="Y1266" s="40"/>
      <c r="Z1266" s="40"/>
      <c r="AA1266" s="40"/>
      <c r="AB1266" s="40"/>
      <c r="AC1266" s="40"/>
      <c r="AD1266" s="40"/>
      <c r="AE1266" s="40"/>
      <c r="AF1266" s="40"/>
      <c r="AG1266" s="40"/>
      <c r="AH1266" s="40"/>
      <c r="AI1266" s="40"/>
      <c r="AJ1266" s="40"/>
      <c r="AK1266" s="40"/>
      <c r="AL1266" s="40"/>
      <c r="AM1266" s="40"/>
      <c r="AN1266" s="40"/>
      <c r="AO1266" s="40"/>
      <c r="AP1266" s="40"/>
      <c r="AQ1266" s="40"/>
      <c r="AR1266" s="40"/>
      <c r="AS1266" s="40"/>
      <c r="AT1266" s="40"/>
      <c r="AU1266" s="40"/>
      <c r="AV1266" s="40"/>
      <c r="AW1266" s="40"/>
      <c r="AX1266" s="40"/>
      <c r="AY1266" s="40"/>
      <c r="AZ1266" s="40"/>
      <c r="BA1266" s="28"/>
      <c r="BB1266" s="28"/>
      <c r="BC1266" s="40"/>
      <c r="BD1266" s="40"/>
      <c r="BE1266" s="40"/>
      <c r="BF1266" s="40"/>
      <c r="BG1266" s="40"/>
      <c r="BH1266" s="40"/>
      <c r="BI1266" s="40"/>
      <c r="BJ1266" s="40"/>
      <c r="BK1266" s="40"/>
      <c r="BL1266" s="40"/>
      <c r="BM1266" s="40"/>
      <c r="BN1266" s="40"/>
      <c r="BO1266" s="40"/>
      <c r="BP1266" s="40"/>
      <c r="BQ1266" s="40"/>
      <c r="BR1266" s="40"/>
      <c r="BS1266" s="40"/>
      <c r="BT1266" s="40"/>
      <c r="BU1266" s="40"/>
      <c r="BV1266" s="40"/>
      <c r="BW1266" s="40"/>
      <c r="BX1266" s="40"/>
      <c r="BY1266" s="40"/>
      <c r="BZ1266" s="40"/>
      <c r="CA1266" s="40"/>
      <c r="CB1266" s="40"/>
      <c r="CC1266" s="40"/>
      <c r="CD1266" s="40"/>
      <c r="CE1266" s="40"/>
      <c r="CF1266" s="40"/>
      <c r="CG1266" s="28"/>
      <c r="CH1266" s="28"/>
      <c r="CI1266" s="41"/>
      <c r="CJ1266" s="27"/>
      <c r="CK1266" s="27"/>
      <c r="CL1266" s="27"/>
      <c r="CM1266" s="27"/>
      <c r="CN1266" s="27"/>
      <c r="CO1266" s="27"/>
      <c r="CP1266" s="27"/>
      <c r="CQ1266" s="27"/>
      <c r="CR1266" s="27"/>
      <c r="CS1266" s="27"/>
      <c r="CT1266" s="27"/>
      <c r="CU1266" s="27"/>
      <c r="CV1266" s="27"/>
      <c r="CW1266" s="27"/>
      <c r="CX1266" s="27"/>
      <c r="CY1266" s="27"/>
      <c r="CZ1266" s="40"/>
      <c r="DA1266" s="40"/>
      <c r="DB1266" s="40"/>
      <c r="DC1266" s="40"/>
      <c r="DD1266" s="42"/>
      <c r="DE1266" s="89"/>
      <c r="DF1266" s="42"/>
      <c r="DG1266" s="25"/>
      <c r="DH1266" s="25"/>
      <c r="DI1266" s="35"/>
      <c r="DJ1266" s="25"/>
      <c r="DK1266" s="25"/>
      <c r="DL1266" s="25"/>
      <c r="DM1266" s="25"/>
      <c r="DN1266" s="25"/>
      <c r="DO1266" s="25"/>
      <c r="DP1266" s="25"/>
      <c r="DQ1266" s="25"/>
      <c r="DR1266" s="25"/>
      <c r="DS1266" s="25"/>
      <c r="DT1266" s="25"/>
      <c r="DU1266" s="25"/>
      <c r="DV1266" s="25"/>
      <c r="DW1266" s="35"/>
      <c r="DX1266" s="25"/>
      <c r="DY1266" s="25"/>
      <c r="EC1266" s="25"/>
      <c r="ED1266" s="35"/>
    </row>
    <row r="1267" spans="1:134" s="26" customFormat="1" x14ac:dyDescent="0.2">
      <c r="A1267" s="43"/>
      <c r="B1267" s="28"/>
      <c r="C1267" s="41"/>
      <c r="D1267" s="40"/>
      <c r="E1267" s="41"/>
      <c r="F1267" s="40"/>
      <c r="G1267" s="151"/>
      <c r="H1267" s="151"/>
      <c r="I1267" s="151"/>
      <c r="J1267" s="151"/>
      <c r="K1267" s="151"/>
      <c r="L1267" s="152"/>
      <c r="M1267" s="151"/>
      <c r="N1267" s="151"/>
      <c r="O1267" s="152"/>
      <c r="P1267" s="153"/>
      <c r="Q1267" s="159"/>
      <c r="R1267" s="151"/>
      <c r="S1267" s="151"/>
      <c r="T1267" s="28"/>
      <c r="U1267" s="137"/>
      <c r="V1267" s="40"/>
      <c r="W1267" s="40"/>
      <c r="X1267" s="40"/>
      <c r="Y1267" s="40"/>
      <c r="Z1267" s="40"/>
      <c r="AA1267" s="40"/>
      <c r="AB1267" s="40"/>
      <c r="AC1267" s="40"/>
      <c r="AD1267" s="40"/>
      <c r="AE1267" s="40"/>
      <c r="AF1267" s="40"/>
      <c r="AG1267" s="40"/>
      <c r="AH1267" s="40"/>
      <c r="AI1267" s="40"/>
      <c r="AJ1267" s="40"/>
      <c r="AK1267" s="40"/>
      <c r="AL1267" s="40"/>
      <c r="AM1267" s="40"/>
      <c r="AN1267" s="40"/>
      <c r="AO1267" s="40"/>
      <c r="AP1267" s="40"/>
      <c r="AQ1267" s="40"/>
      <c r="AR1267" s="40"/>
      <c r="AS1267" s="40"/>
      <c r="AT1267" s="40"/>
      <c r="AU1267" s="40"/>
      <c r="AV1267" s="40"/>
      <c r="AW1267" s="40"/>
      <c r="AX1267" s="40"/>
      <c r="AY1267" s="40"/>
      <c r="AZ1267" s="40"/>
      <c r="BA1267" s="28"/>
      <c r="BB1267" s="28"/>
      <c r="BC1267" s="40"/>
      <c r="BD1267" s="40"/>
      <c r="BE1267" s="40"/>
      <c r="BF1267" s="40"/>
      <c r="BG1267" s="40"/>
      <c r="BH1267" s="40"/>
      <c r="BI1267" s="40"/>
      <c r="BJ1267" s="40"/>
      <c r="BK1267" s="40"/>
      <c r="BL1267" s="40"/>
      <c r="BM1267" s="40"/>
      <c r="BN1267" s="40"/>
      <c r="BO1267" s="40"/>
      <c r="BP1267" s="40"/>
      <c r="BQ1267" s="40"/>
      <c r="BR1267" s="40"/>
      <c r="BS1267" s="40"/>
      <c r="BT1267" s="40"/>
      <c r="BU1267" s="40"/>
      <c r="BV1267" s="40"/>
      <c r="BW1267" s="40"/>
      <c r="BX1267" s="40"/>
      <c r="BY1267" s="40"/>
      <c r="BZ1267" s="40"/>
      <c r="CA1267" s="40"/>
      <c r="CB1267" s="40"/>
      <c r="CC1267" s="40"/>
      <c r="CD1267" s="40"/>
      <c r="CE1267" s="40"/>
      <c r="CF1267" s="40"/>
      <c r="CG1267" s="28"/>
      <c r="CH1267" s="28"/>
      <c r="CI1267" s="41"/>
      <c r="CJ1267" s="27"/>
      <c r="CK1267" s="27"/>
      <c r="CL1267" s="27"/>
      <c r="CM1267" s="27"/>
      <c r="CN1267" s="27"/>
      <c r="CO1267" s="27"/>
      <c r="CP1267" s="27"/>
      <c r="CQ1267" s="27"/>
      <c r="CR1267" s="27"/>
      <c r="CS1267" s="27"/>
      <c r="CT1267" s="27"/>
      <c r="CU1267" s="27"/>
      <c r="CV1267" s="27"/>
      <c r="CW1267" s="27"/>
      <c r="CX1267" s="27"/>
      <c r="CY1267" s="27"/>
      <c r="CZ1267" s="40"/>
      <c r="DA1267" s="40"/>
      <c r="DB1267" s="40"/>
      <c r="DC1267" s="40"/>
      <c r="DD1267" s="42"/>
      <c r="DE1267" s="89"/>
      <c r="DF1267" s="42"/>
      <c r="DG1267" s="25"/>
      <c r="DH1267" s="25"/>
      <c r="DI1267" s="35"/>
      <c r="DJ1267" s="25"/>
      <c r="DK1267" s="25"/>
      <c r="DL1267" s="25"/>
      <c r="DM1267" s="25"/>
      <c r="DN1267" s="25"/>
      <c r="DO1267" s="25"/>
      <c r="DP1267" s="25"/>
      <c r="DQ1267" s="25"/>
      <c r="DR1267" s="25"/>
      <c r="DS1267" s="25"/>
      <c r="DT1267" s="25"/>
      <c r="DU1267" s="25"/>
      <c r="DV1267" s="25"/>
      <c r="DW1267" s="35"/>
      <c r="DX1267" s="25"/>
      <c r="DY1267" s="25"/>
      <c r="EC1267" s="25"/>
      <c r="ED1267" s="35"/>
    </row>
    <row r="1268" spans="1:134" s="26" customFormat="1" x14ac:dyDescent="0.2">
      <c r="A1268" s="43"/>
      <c r="B1268" s="28"/>
      <c r="C1268" s="41"/>
      <c r="D1268" s="40"/>
      <c r="E1268" s="41"/>
      <c r="F1268" s="40"/>
      <c r="G1268" s="151"/>
      <c r="H1268" s="151"/>
      <c r="I1268" s="151"/>
      <c r="J1268" s="151"/>
      <c r="K1268" s="151"/>
      <c r="L1268" s="152"/>
      <c r="M1268" s="151"/>
      <c r="N1268" s="151"/>
      <c r="O1268" s="152"/>
      <c r="P1268" s="153"/>
      <c r="Q1268" s="159"/>
      <c r="R1268" s="151"/>
      <c r="S1268" s="151"/>
      <c r="T1268" s="28"/>
      <c r="U1268" s="137"/>
      <c r="V1268" s="40"/>
      <c r="W1268" s="40"/>
      <c r="X1268" s="40"/>
      <c r="Y1268" s="40"/>
      <c r="Z1268" s="40"/>
      <c r="AA1268" s="40"/>
      <c r="AB1268" s="40"/>
      <c r="AC1268" s="40"/>
      <c r="AD1268" s="40"/>
      <c r="AE1268" s="40"/>
      <c r="AF1268" s="40"/>
      <c r="AG1268" s="40"/>
      <c r="AH1268" s="40"/>
      <c r="AI1268" s="40"/>
      <c r="AJ1268" s="40"/>
      <c r="AK1268" s="40"/>
      <c r="AL1268" s="40"/>
      <c r="AM1268" s="40"/>
      <c r="AN1268" s="40"/>
      <c r="AO1268" s="40"/>
      <c r="AP1268" s="40"/>
      <c r="AQ1268" s="40"/>
      <c r="AR1268" s="40"/>
      <c r="AS1268" s="40"/>
      <c r="AT1268" s="40"/>
      <c r="AU1268" s="40"/>
      <c r="AV1268" s="40"/>
      <c r="AW1268" s="40"/>
      <c r="AX1268" s="40"/>
      <c r="AY1268" s="40"/>
      <c r="AZ1268" s="40"/>
      <c r="BA1268" s="28"/>
      <c r="BB1268" s="28"/>
      <c r="BC1268" s="40"/>
      <c r="BD1268" s="40"/>
      <c r="BE1268" s="40"/>
      <c r="BF1268" s="40"/>
      <c r="BG1268" s="40"/>
      <c r="BH1268" s="40"/>
      <c r="BI1268" s="40"/>
      <c r="BJ1268" s="40"/>
      <c r="BK1268" s="40"/>
      <c r="BL1268" s="40"/>
      <c r="BM1268" s="40"/>
      <c r="BN1268" s="40"/>
      <c r="BO1268" s="40"/>
      <c r="BP1268" s="40"/>
      <c r="BQ1268" s="40"/>
      <c r="BR1268" s="40"/>
      <c r="BS1268" s="40"/>
      <c r="BT1268" s="40"/>
      <c r="BU1268" s="40"/>
      <c r="BV1268" s="40"/>
      <c r="BW1268" s="40"/>
      <c r="BX1268" s="40"/>
      <c r="BY1268" s="40"/>
      <c r="BZ1268" s="40"/>
      <c r="CA1268" s="40"/>
      <c r="CB1268" s="40"/>
      <c r="CC1268" s="40"/>
      <c r="CD1268" s="40"/>
      <c r="CE1268" s="40"/>
      <c r="CF1268" s="40"/>
      <c r="CG1268" s="28"/>
      <c r="CH1268" s="28"/>
      <c r="CI1268" s="41"/>
      <c r="CJ1268" s="27"/>
      <c r="CK1268" s="27"/>
      <c r="CL1268" s="27"/>
      <c r="CM1268" s="27"/>
      <c r="CN1268" s="27"/>
      <c r="CO1268" s="27"/>
      <c r="CP1268" s="27"/>
      <c r="CQ1268" s="27"/>
      <c r="CR1268" s="27"/>
      <c r="CS1268" s="27"/>
      <c r="CT1268" s="27"/>
      <c r="CU1268" s="27"/>
      <c r="CV1268" s="27"/>
      <c r="CW1268" s="27"/>
      <c r="CX1268" s="27"/>
      <c r="CY1268" s="27"/>
      <c r="CZ1268" s="40"/>
      <c r="DA1268" s="40"/>
      <c r="DB1268" s="40"/>
      <c r="DC1268" s="40"/>
      <c r="DD1268" s="42"/>
      <c r="DE1268" s="89"/>
      <c r="DF1268" s="42"/>
      <c r="DG1268" s="25"/>
      <c r="DH1268" s="25"/>
      <c r="DI1268" s="35"/>
      <c r="DJ1268" s="25"/>
      <c r="DK1268" s="25"/>
      <c r="DL1268" s="25"/>
      <c r="DM1268" s="25"/>
      <c r="DN1268" s="25"/>
      <c r="DO1268" s="25"/>
      <c r="DP1268" s="25"/>
      <c r="DQ1268" s="25"/>
      <c r="DR1268" s="25"/>
      <c r="DS1268" s="25"/>
      <c r="DT1268" s="25"/>
      <c r="DU1268" s="25"/>
      <c r="DV1268" s="25"/>
      <c r="DW1268" s="35"/>
      <c r="DX1268" s="25"/>
      <c r="DY1268" s="25"/>
      <c r="EC1268" s="25"/>
      <c r="ED1268" s="35"/>
    </row>
    <row r="1269" spans="1:134" s="26" customFormat="1" x14ac:dyDescent="0.2">
      <c r="A1269" s="43"/>
      <c r="B1269" s="28"/>
      <c r="C1269" s="41"/>
      <c r="D1269" s="40"/>
      <c r="E1269" s="41"/>
      <c r="F1269" s="40"/>
      <c r="G1269" s="151"/>
      <c r="H1269" s="151"/>
      <c r="I1269" s="151"/>
      <c r="J1269" s="151"/>
      <c r="K1269" s="151"/>
      <c r="L1269" s="152"/>
      <c r="M1269" s="151"/>
      <c r="N1269" s="151"/>
      <c r="O1269" s="152"/>
      <c r="P1269" s="153"/>
      <c r="Q1269" s="159"/>
      <c r="R1269" s="151"/>
      <c r="S1269" s="151"/>
      <c r="T1269" s="28"/>
      <c r="U1269" s="137"/>
      <c r="V1269" s="40"/>
      <c r="W1269" s="40"/>
      <c r="X1269" s="40"/>
      <c r="Y1269" s="40"/>
      <c r="Z1269" s="40"/>
      <c r="AA1269" s="40"/>
      <c r="AB1269" s="40"/>
      <c r="AC1269" s="40"/>
      <c r="AD1269" s="40"/>
      <c r="AE1269" s="40"/>
      <c r="AF1269" s="40"/>
      <c r="AG1269" s="40"/>
      <c r="AH1269" s="40"/>
      <c r="AI1269" s="40"/>
      <c r="AJ1269" s="40"/>
      <c r="AK1269" s="40"/>
      <c r="AL1269" s="40"/>
      <c r="AM1269" s="40"/>
      <c r="AN1269" s="40"/>
      <c r="AO1269" s="40"/>
      <c r="AP1269" s="40"/>
      <c r="AQ1269" s="40"/>
      <c r="AR1269" s="40"/>
      <c r="AS1269" s="40"/>
      <c r="AT1269" s="40"/>
      <c r="AU1269" s="40"/>
      <c r="AV1269" s="40"/>
      <c r="AW1269" s="40"/>
      <c r="AX1269" s="40"/>
      <c r="AY1269" s="40"/>
      <c r="AZ1269" s="40"/>
      <c r="BA1269" s="28"/>
      <c r="BB1269" s="28"/>
      <c r="BC1269" s="40"/>
      <c r="BD1269" s="40"/>
      <c r="BE1269" s="40"/>
      <c r="BF1269" s="40"/>
      <c r="BG1269" s="40"/>
      <c r="BH1269" s="40"/>
      <c r="BI1269" s="40"/>
      <c r="BJ1269" s="40"/>
      <c r="BK1269" s="40"/>
      <c r="BL1269" s="40"/>
      <c r="BM1269" s="40"/>
      <c r="BN1269" s="40"/>
      <c r="BO1269" s="40"/>
      <c r="BP1269" s="40"/>
      <c r="BQ1269" s="40"/>
      <c r="BR1269" s="40"/>
      <c r="BS1269" s="40"/>
      <c r="BT1269" s="40"/>
      <c r="BU1269" s="40"/>
      <c r="BV1269" s="40"/>
      <c r="BW1269" s="40"/>
      <c r="BX1269" s="40"/>
      <c r="BY1269" s="40"/>
      <c r="BZ1269" s="40"/>
      <c r="CA1269" s="40"/>
      <c r="CB1269" s="40"/>
      <c r="CC1269" s="40"/>
      <c r="CD1269" s="40"/>
      <c r="CE1269" s="40"/>
      <c r="CF1269" s="40"/>
      <c r="CG1269" s="28"/>
      <c r="CH1269" s="28"/>
      <c r="CI1269" s="41"/>
      <c r="CJ1269" s="27"/>
      <c r="CK1269" s="27"/>
      <c r="CL1269" s="27"/>
      <c r="CM1269" s="27"/>
      <c r="CN1269" s="27"/>
      <c r="CO1269" s="27"/>
      <c r="CP1269" s="27"/>
      <c r="CQ1269" s="27"/>
      <c r="CR1269" s="27"/>
      <c r="CS1269" s="27"/>
      <c r="CT1269" s="27"/>
      <c r="CU1269" s="27"/>
      <c r="CV1269" s="27"/>
      <c r="CW1269" s="27"/>
      <c r="CX1269" s="27"/>
      <c r="CY1269" s="27"/>
      <c r="CZ1269" s="40"/>
      <c r="DA1269" s="40"/>
      <c r="DB1269" s="40"/>
      <c r="DC1269" s="40"/>
      <c r="DD1269" s="42"/>
      <c r="DE1269" s="89"/>
      <c r="DF1269" s="42"/>
      <c r="DG1269" s="25"/>
      <c r="DH1269" s="25"/>
      <c r="DI1269" s="35"/>
      <c r="DJ1269" s="25"/>
      <c r="DK1269" s="25"/>
      <c r="DL1269" s="25"/>
      <c r="DM1269" s="25"/>
      <c r="DN1269" s="25"/>
      <c r="DO1269" s="25"/>
      <c r="DP1269" s="25"/>
      <c r="DQ1269" s="25"/>
      <c r="DR1269" s="25"/>
      <c r="DS1269" s="25"/>
      <c r="DT1269" s="25"/>
      <c r="DU1269" s="25"/>
      <c r="DV1269" s="25"/>
      <c r="DW1269" s="35"/>
      <c r="DX1269" s="25"/>
      <c r="DY1269" s="25"/>
      <c r="EC1269" s="25"/>
      <c r="ED1269" s="35"/>
    </row>
    <row r="1270" spans="1:134" s="26" customFormat="1" x14ac:dyDescent="0.2">
      <c r="A1270" s="43"/>
      <c r="B1270" s="28"/>
      <c r="C1270" s="41"/>
      <c r="D1270" s="40"/>
      <c r="E1270" s="41"/>
      <c r="F1270" s="40"/>
      <c r="G1270" s="151"/>
      <c r="H1270" s="151"/>
      <c r="I1270" s="151"/>
      <c r="J1270" s="151"/>
      <c r="K1270" s="151"/>
      <c r="L1270" s="152"/>
      <c r="M1270" s="151"/>
      <c r="N1270" s="151"/>
      <c r="O1270" s="152"/>
      <c r="P1270" s="153"/>
      <c r="Q1270" s="159"/>
      <c r="R1270" s="151"/>
      <c r="S1270" s="151"/>
      <c r="T1270" s="28"/>
      <c r="U1270" s="137"/>
      <c r="V1270" s="40"/>
      <c r="W1270" s="40"/>
      <c r="X1270" s="40"/>
      <c r="Y1270" s="40"/>
      <c r="Z1270" s="40"/>
      <c r="AA1270" s="40"/>
      <c r="AB1270" s="40"/>
      <c r="AC1270" s="40"/>
      <c r="AD1270" s="40"/>
      <c r="AE1270" s="40"/>
      <c r="AF1270" s="40"/>
      <c r="AG1270" s="40"/>
      <c r="AH1270" s="40"/>
      <c r="AI1270" s="40"/>
      <c r="AJ1270" s="40"/>
      <c r="AK1270" s="40"/>
      <c r="AL1270" s="40"/>
      <c r="AM1270" s="40"/>
      <c r="AN1270" s="40"/>
      <c r="AO1270" s="40"/>
      <c r="AP1270" s="40"/>
      <c r="AQ1270" s="40"/>
      <c r="AR1270" s="40"/>
      <c r="AS1270" s="40"/>
      <c r="AT1270" s="40"/>
      <c r="AU1270" s="40"/>
      <c r="AV1270" s="40"/>
      <c r="AW1270" s="40"/>
      <c r="AX1270" s="40"/>
      <c r="AY1270" s="40"/>
      <c r="AZ1270" s="40"/>
      <c r="BA1270" s="28"/>
      <c r="BB1270" s="28"/>
      <c r="BC1270" s="40"/>
      <c r="BD1270" s="40"/>
      <c r="BE1270" s="40"/>
      <c r="BF1270" s="40"/>
      <c r="BG1270" s="40"/>
      <c r="BH1270" s="40"/>
      <c r="BI1270" s="40"/>
      <c r="BJ1270" s="40"/>
      <c r="BK1270" s="40"/>
      <c r="BL1270" s="40"/>
      <c r="BM1270" s="40"/>
      <c r="BN1270" s="40"/>
      <c r="BO1270" s="40"/>
      <c r="BP1270" s="40"/>
      <c r="BQ1270" s="40"/>
      <c r="BR1270" s="40"/>
      <c r="BS1270" s="40"/>
      <c r="BT1270" s="40"/>
      <c r="BU1270" s="40"/>
      <c r="BV1270" s="40"/>
      <c r="BW1270" s="40"/>
      <c r="BX1270" s="40"/>
      <c r="BY1270" s="40"/>
      <c r="BZ1270" s="40"/>
      <c r="CA1270" s="40"/>
      <c r="CB1270" s="40"/>
      <c r="CC1270" s="40"/>
      <c r="CD1270" s="40"/>
      <c r="CE1270" s="40"/>
      <c r="CF1270" s="40"/>
      <c r="CG1270" s="28"/>
      <c r="CH1270" s="28"/>
      <c r="CI1270" s="41"/>
      <c r="CJ1270" s="27"/>
      <c r="CK1270" s="27"/>
      <c r="CL1270" s="27"/>
      <c r="CM1270" s="27"/>
      <c r="CN1270" s="27"/>
      <c r="CO1270" s="27"/>
      <c r="CP1270" s="27"/>
      <c r="CQ1270" s="27"/>
      <c r="CR1270" s="27"/>
      <c r="CS1270" s="27"/>
      <c r="CT1270" s="27"/>
      <c r="CU1270" s="27"/>
      <c r="CV1270" s="27"/>
      <c r="CW1270" s="27"/>
      <c r="CX1270" s="27"/>
      <c r="CY1270" s="27"/>
      <c r="CZ1270" s="40"/>
      <c r="DA1270" s="40"/>
      <c r="DB1270" s="40"/>
      <c r="DC1270" s="40"/>
      <c r="DD1270" s="42"/>
      <c r="DE1270" s="89"/>
      <c r="DF1270" s="42"/>
      <c r="DG1270" s="25"/>
      <c r="DH1270" s="25"/>
      <c r="DI1270" s="35"/>
      <c r="DJ1270" s="25"/>
      <c r="DK1270" s="25"/>
      <c r="DL1270" s="25"/>
      <c r="DM1270" s="25"/>
      <c r="DN1270" s="25"/>
      <c r="DO1270" s="25"/>
      <c r="DP1270" s="25"/>
      <c r="DQ1270" s="25"/>
      <c r="DR1270" s="25"/>
      <c r="DS1270" s="25"/>
      <c r="DT1270" s="25"/>
      <c r="DU1270" s="25"/>
      <c r="DV1270" s="25"/>
      <c r="DW1270" s="35"/>
      <c r="DX1270" s="25"/>
      <c r="DY1270" s="25"/>
      <c r="EC1270" s="25"/>
      <c r="ED1270" s="35"/>
    </row>
    <row r="1271" spans="1:134" s="26" customFormat="1" x14ac:dyDescent="0.2">
      <c r="A1271" s="43"/>
      <c r="B1271" s="28"/>
      <c r="C1271" s="41"/>
      <c r="D1271" s="40"/>
      <c r="E1271" s="41"/>
      <c r="F1271" s="40"/>
      <c r="G1271" s="151"/>
      <c r="H1271" s="151"/>
      <c r="I1271" s="151"/>
      <c r="J1271" s="151"/>
      <c r="K1271" s="151"/>
      <c r="L1271" s="152"/>
      <c r="M1271" s="151"/>
      <c r="N1271" s="151"/>
      <c r="O1271" s="152"/>
      <c r="P1271" s="153"/>
      <c r="Q1271" s="159"/>
      <c r="R1271" s="151"/>
      <c r="S1271" s="151"/>
      <c r="T1271" s="28"/>
      <c r="U1271" s="137"/>
      <c r="V1271" s="40"/>
      <c r="W1271" s="40"/>
      <c r="X1271" s="40"/>
      <c r="Y1271" s="40"/>
      <c r="Z1271" s="40"/>
      <c r="AA1271" s="40"/>
      <c r="AB1271" s="40"/>
      <c r="AC1271" s="40"/>
      <c r="AD1271" s="40"/>
      <c r="AE1271" s="40"/>
      <c r="AF1271" s="40"/>
      <c r="AG1271" s="40"/>
      <c r="AH1271" s="40"/>
      <c r="AI1271" s="40"/>
      <c r="AJ1271" s="40"/>
      <c r="AK1271" s="40"/>
      <c r="AL1271" s="40"/>
      <c r="AM1271" s="40"/>
      <c r="AN1271" s="40"/>
      <c r="AO1271" s="40"/>
      <c r="AP1271" s="40"/>
      <c r="AQ1271" s="40"/>
      <c r="AR1271" s="40"/>
      <c r="AS1271" s="40"/>
      <c r="AT1271" s="40"/>
      <c r="AU1271" s="40"/>
      <c r="AV1271" s="40"/>
      <c r="AW1271" s="40"/>
      <c r="AX1271" s="40"/>
      <c r="AY1271" s="40"/>
      <c r="AZ1271" s="40"/>
      <c r="BA1271" s="28"/>
      <c r="BB1271" s="28"/>
      <c r="BC1271" s="40"/>
      <c r="BD1271" s="40"/>
      <c r="BE1271" s="40"/>
      <c r="BF1271" s="40"/>
      <c r="BG1271" s="40"/>
      <c r="BH1271" s="40"/>
      <c r="BI1271" s="40"/>
      <c r="BJ1271" s="40"/>
      <c r="BK1271" s="40"/>
      <c r="BL1271" s="40"/>
      <c r="BM1271" s="40"/>
      <c r="BN1271" s="40"/>
      <c r="BO1271" s="40"/>
      <c r="BP1271" s="40"/>
      <c r="BQ1271" s="40"/>
      <c r="BR1271" s="40"/>
      <c r="BS1271" s="40"/>
      <c r="BT1271" s="40"/>
      <c r="BU1271" s="40"/>
      <c r="BV1271" s="40"/>
      <c r="BW1271" s="40"/>
      <c r="BX1271" s="40"/>
      <c r="BY1271" s="40"/>
      <c r="BZ1271" s="40"/>
      <c r="CA1271" s="40"/>
      <c r="CB1271" s="40"/>
      <c r="CC1271" s="40"/>
      <c r="CD1271" s="40"/>
      <c r="CE1271" s="40"/>
      <c r="CF1271" s="40"/>
      <c r="CG1271" s="28"/>
      <c r="CH1271" s="28"/>
      <c r="CI1271" s="41"/>
      <c r="CJ1271" s="27"/>
      <c r="CK1271" s="27"/>
      <c r="CL1271" s="27"/>
      <c r="CM1271" s="27"/>
      <c r="CN1271" s="27"/>
      <c r="CO1271" s="27"/>
      <c r="CP1271" s="27"/>
      <c r="CQ1271" s="27"/>
      <c r="CR1271" s="27"/>
      <c r="CS1271" s="27"/>
      <c r="CT1271" s="27"/>
      <c r="CU1271" s="27"/>
      <c r="CV1271" s="27"/>
      <c r="CW1271" s="27"/>
      <c r="CX1271" s="27"/>
      <c r="CY1271" s="27"/>
      <c r="CZ1271" s="40"/>
      <c r="DA1271" s="40"/>
      <c r="DB1271" s="40"/>
      <c r="DC1271" s="40"/>
      <c r="DD1271" s="42"/>
      <c r="DE1271" s="89"/>
      <c r="DF1271" s="42"/>
      <c r="DG1271" s="25"/>
      <c r="DH1271" s="25"/>
      <c r="DI1271" s="35"/>
      <c r="DJ1271" s="25"/>
      <c r="DK1271" s="25"/>
      <c r="DL1271" s="25"/>
      <c r="DM1271" s="25"/>
      <c r="DN1271" s="25"/>
      <c r="DO1271" s="25"/>
      <c r="DP1271" s="25"/>
      <c r="DQ1271" s="25"/>
      <c r="DR1271" s="25"/>
      <c r="DS1271" s="25"/>
      <c r="DT1271" s="25"/>
      <c r="DU1271" s="25"/>
      <c r="DV1271" s="25"/>
      <c r="DW1271" s="35"/>
      <c r="DX1271" s="25"/>
      <c r="DY1271" s="25"/>
      <c r="EC1271" s="25"/>
      <c r="ED1271" s="35"/>
    </row>
    <row r="1272" spans="1:134" s="26" customFormat="1" x14ac:dyDescent="0.2">
      <c r="A1272" s="43"/>
      <c r="B1272" s="28"/>
      <c r="C1272" s="41"/>
      <c r="D1272" s="40"/>
      <c r="E1272" s="41"/>
      <c r="F1272" s="40"/>
      <c r="G1272" s="151"/>
      <c r="H1272" s="151"/>
      <c r="I1272" s="151"/>
      <c r="J1272" s="151"/>
      <c r="K1272" s="151"/>
      <c r="L1272" s="152"/>
      <c r="M1272" s="151"/>
      <c r="N1272" s="151"/>
      <c r="O1272" s="152"/>
      <c r="P1272" s="153"/>
      <c r="Q1272" s="159"/>
      <c r="R1272" s="151"/>
      <c r="S1272" s="151"/>
      <c r="T1272" s="28"/>
      <c r="U1272" s="137"/>
      <c r="V1272" s="40"/>
      <c r="W1272" s="40"/>
      <c r="X1272" s="40"/>
      <c r="Y1272" s="40"/>
      <c r="Z1272" s="40"/>
      <c r="AA1272" s="40"/>
      <c r="AB1272" s="40"/>
      <c r="AC1272" s="40"/>
      <c r="AD1272" s="40"/>
      <c r="AE1272" s="40"/>
      <c r="AF1272" s="40"/>
      <c r="AG1272" s="40"/>
      <c r="AH1272" s="40"/>
      <c r="AI1272" s="40"/>
      <c r="AJ1272" s="40"/>
      <c r="AK1272" s="40"/>
      <c r="AL1272" s="40"/>
      <c r="AM1272" s="40"/>
      <c r="AN1272" s="40"/>
      <c r="AO1272" s="40"/>
      <c r="AP1272" s="40"/>
      <c r="AQ1272" s="40"/>
      <c r="AR1272" s="40"/>
      <c r="AS1272" s="40"/>
      <c r="AT1272" s="40"/>
      <c r="AU1272" s="40"/>
      <c r="AV1272" s="40"/>
      <c r="AW1272" s="40"/>
      <c r="AX1272" s="40"/>
      <c r="AY1272" s="40"/>
      <c r="AZ1272" s="40"/>
      <c r="BA1272" s="28"/>
      <c r="BB1272" s="28"/>
      <c r="BC1272" s="40"/>
      <c r="BD1272" s="40"/>
      <c r="BE1272" s="40"/>
      <c r="BF1272" s="40"/>
      <c r="BG1272" s="40"/>
      <c r="BH1272" s="40"/>
      <c r="BI1272" s="40"/>
      <c r="BJ1272" s="40"/>
      <c r="BK1272" s="40"/>
      <c r="BL1272" s="40"/>
      <c r="BM1272" s="40"/>
      <c r="BN1272" s="40"/>
      <c r="BO1272" s="40"/>
      <c r="BP1272" s="40"/>
      <c r="BQ1272" s="40"/>
      <c r="BR1272" s="40"/>
      <c r="BS1272" s="40"/>
      <c r="BT1272" s="40"/>
      <c r="BU1272" s="40"/>
      <c r="BV1272" s="40"/>
      <c r="BW1272" s="40"/>
      <c r="BX1272" s="40"/>
      <c r="BY1272" s="40"/>
      <c r="BZ1272" s="40"/>
      <c r="CA1272" s="40"/>
      <c r="CB1272" s="40"/>
      <c r="CC1272" s="40"/>
      <c r="CD1272" s="40"/>
      <c r="CE1272" s="40"/>
      <c r="CF1272" s="40"/>
      <c r="CG1272" s="28"/>
      <c r="CH1272" s="28"/>
      <c r="CI1272" s="41"/>
      <c r="CJ1272" s="27"/>
      <c r="CK1272" s="27"/>
      <c r="CL1272" s="27"/>
      <c r="CM1272" s="27"/>
      <c r="CN1272" s="27"/>
      <c r="CO1272" s="27"/>
      <c r="CP1272" s="27"/>
      <c r="CQ1272" s="27"/>
      <c r="CR1272" s="27"/>
      <c r="CS1272" s="27"/>
      <c r="CT1272" s="27"/>
      <c r="CU1272" s="27"/>
      <c r="CV1272" s="27"/>
      <c r="CW1272" s="27"/>
      <c r="CX1272" s="27"/>
      <c r="CY1272" s="27"/>
      <c r="CZ1272" s="40"/>
      <c r="DA1272" s="40"/>
      <c r="DB1272" s="40"/>
      <c r="DC1272" s="40"/>
      <c r="DD1272" s="42"/>
      <c r="DE1272" s="89"/>
      <c r="DF1272" s="42"/>
      <c r="DG1272" s="25"/>
      <c r="DH1272" s="25"/>
      <c r="DI1272" s="35"/>
      <c r="DJ1272" s="25"/>
      <c r="DK1272" s="25"/>
      <c r="DL1272" s="25"/>
      <c r="DM1272" s="25"/>
      <c r="DN1272" s="25"/>
      <c r="DO1272" s="25"/>
      <c r="DP1272" s="25"/>
      <c r="DQ1272" s="25"/>
      <c r="DR1272" s="25"/>
      <c r="DS1272" s="25"/>
      <c r="DT1272" s="25"/>
      <c r="DU1272" s="25"/>
      <c r="DV1272" s="25"/>
      <c r="DW1272" s="35"/>
      <c r="DX1272" s="25"/>
      <c r="DY1272" s="25"/>
      <c r="EC1272" s="25"/>
      <c r="ED1272" s="35"/>
    </row>
    <row r="1273" spans="1:134" s="26" customFormat="1" x14ac:dyDescent="0.2">
      <c r="A1273" s="43"/>
      <c r="B1273" s="28"/>
      <c r="C1273" s="41"/>
      <c r="D1273" s="40"/>
      <c r="E1273" s="41"/>
      <c r="F1273" s="40"/>
      <c r="G1273" s="151"/>
      <c r="H1273" s="151"/>
      <c r="I1273" s="151"/>
      <c r="J1273" s="151"/>
      <c r="K1273" s="151"/>
      <c r="L1273" s="152"/>
      <c r="M1273" s="151"/>
      <c r="N1273" s="151"/>
      <c r="O1273" s="152"/>
      <c r="P1273" s="153"/>
      <c r="Q1273" s="159"/>
      <c r="R1273" s="151"/>
      <c r="S1273" s="151"/>
      <c r="T1273" s="28"/>
      <c r="U1273" s="137"/>
      <c r="V1273" s="40"/>
      <c r="W1273" s="40"/>
      <c r="X1273" s="40"/>
      <c r="Y1273" s="40"/>
      <c r="Z1273" s="40"/>
      <c r="AA1273" s="40"/>
      <c r="AB1273" s="40"/>
      <c r="AC1273" s="40"/>
      <c r="AD1273" s="40"/>
      <c r="AE1273" s="40"/>
      <c r="AF1273" s="40"/>
      <c r="AG1273" s="40"/>
      <c r="AH1273" s="40"/>
      <c r="AI1273" s="40"/>
      <c r="AJ1273" s="40"/>
      <c r="AK1273" s="40"/>
      <c r="AL1273" s="40"/>
      <c r="AM1273" s="40"/>
      <c r="AN1273" s="40"/>
      <c r="AO1273" s="40"/>
      <c r="AP1273" s="40"/>
      <c r="AQ1273" s="40"/>
      <c r="AR1273" s="40"/>
      <c r="AS1273" s="40"/>
      <c r="AT1273" s="40"/>
      <c r="AU1273" s="40"/>
      <c r="AV1273" s="40"/>
      <c r="AW1273" s="40"/>
      <c r="AX1273" s="40"/>
      <c r="AY1273" s="40"/>
      <c r="AZ1273" s="40"/>
      <c r="BA1273" s="28"/>
      <c r="BB1273" s="28"/>
      <c r="BC1273" s="40"/>
      <c r="BD1273" s="40"/>
      <c r="BE1273" s="40"/>
      <c r="BF1273" s="40"/>
      <c r="BG1273" s="40"/>
      <c r="BH1273" s="40"/>
      <c r="BI1273" s="41"/>
      <c r="BJ1273" s="41"/>
      <c r="BK1273" s="41"/>
      <c r="BL1273" s="41"/>
      <c r="BM1273" s="41"/>
      <c r="BN1273" s="41"/>
      <c r="BO1273" s="41"/>
      <c r="BP1273" s="41"/>
      <c r="BQ1273" s="41"/>
      <c r="BR1273" s="40"/>
      <c r="BS1273" s="40"/>
      <c r="BT1273" s="40"/>
      <c r="BU1273" s="41"/>
      <c r="BV1273" s="41"/>
      <c r="BW1273" s="41"/>
      <c r="BX1273" s="41"/>
      <c r="BY1273" s="41"/>
      <c r="BZ1273" s="41"/>
      <c r="CA1273" s="41"/>
      <c r="CB1273" s="41"/>
      <c r="CC1273" s="41"/>
      <c r="CD1273" s="41"/>
      <c r="CE1273" s="41"/>
      <c r="CF1273" s="41"/>
      <c r="CG1273" s="28"/>
      <c r="CH1273" s="28"/>
      <c r="CI1273" s="41"/>
      <c r="CJ1273" s="27"/>
      <c r="CK1273" s="27"/>
      <c r="CL1273" s="27"/>
      <c r="CM1273" s="27"/>
      <c r="CN1273" s="27"/>
      <c r="CO1273" s="27"/>
      <c r="CP1273" s="27"/>
      <c r="CQ1273" s="27"/>
      <c r="CR1273" s="27"/>
      <c r="CS1273" s="27"/>
      <c r="CT1273" s="27"/>
      <c r="CU1273" s="27"/>
      <c r="CV1273" s="27"/>
      <c r="CW1273" s="27"/>
      <c r="CX1273" s="27"/>
      <c r="CY1273" s="27"/>
      <c r="CZ1273" s="40"/>
      <c r="DA1273" s="40"/>
      <c r="DB1273" s="40"/>
      <c r="DC1273" s="40"/>
      <c r="DD1273" s="42"/>
      <c r="DE1273" s="89"/>
      <c r="DF1273" s="42"/>
      <c r="DG1273" s="25"/>
      <c r="DH1273" s="25"/>
      <c r="DI1273" s="35"/>
      <c r="DJ1273" s="25"/>
      <c r="DK1273" s="25"/>
      <c r="DL1273" s="25"/>
      <c r="DM1273" s="25"/>
      <c r="DN1273" s="25"/>
      <c r="DO1273" s="25"/>
      <c r="DP1273" s="25"/>
      <c r="DQ1273" s="25"/>
      <c r="DR1273" s="25"/>
      <c r="DS1273" s="25"/>
      <c r="DT1273" s="25"/>
      <c r="DU1273" s="25"/>
      <c r="DV1273" s="25"/>
      <c r="DW1273" s="35"/>
      <c r="DX1273" s="25"/>
      <c r="DY1273" s="25"/>
      <c r="EC1273" s="25"/>
      <c r="ED1273" s="35"/>
    </row>
    <row r="1274" spans="1:134" s="26" customFormat="1" x14ac:dyDescent="0.2">
      <c r="A1274" s="43"/>
      <c r="B1274" s="28"/>
      <c r="C1274" s="41"/>
      <c r="D1274" s="40"/>
      <c r="E1274" s="41"/>
      <c r="F1274" s="40"/>
      <c r="G1274" s="151"/>
      <c r="H1274" s="151"/>
      <c r="I1274" s="151"/>
      <c r="J1274" s="151"/>
      <c r="K1274" s="151"/>
      <c r="L1274" s="152"/>
      <c r="M1274" s="151"/>
      <c r="N1274" s="151"/>
      <c r="O1274" s="152"/>
      <c r="P1274" s="153"/>
      <c r="Q1274" s="159"/>
      <c r="R1274" s="151"/>
      <c r="S1274" s="151"/>
      <c r="T1274" s="28"/>
      <c r="U1274" s="137"/>
      <c r="V1274" s="40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40"/>
      <c r="AH1274" s="40"/>
      <c r="AI1274" s="40"/>
      <c r="AJ1274" s="40"/>
      <c r="AK1274" s="40"/>
      <c r="AL1274" s="40"/>
      <c r="AM1274" s="40"/>
      <c r="AN1274" s="40"/>
      <c r="AO1274" s="40"/>
      <c r="AP1274" s="40"/>
      <c r="AQ1274" s="40"/>
      <c r="AR1274" s="40"/>
      <c r="AS1274" s="40"/>
      <c r="AT1274" s="40"/>
      <c r="AU1274" s="40"/>
      <c r="AV1274" s="40"/>
      <c r="AW1274" s="40"/>
      <c r="AX1274" s="40"/>
      <c r="AY1274" s="40"/>
      <c r="AZ1274" s="40"/>
      <c r="BA1274" s="28"/>
      <c r="BB1274" s="28"/>
      <c r="BC1274" s="40"/>
      <c r="BD1274" s="40"/>
      <c r="BE1274" s="40"/>
      <c r="BF1274" s="40"/>
      <c r="BG1274" s="40"/>
      <c r="BH1274" s="40"/>
      <c r="BI1274" s="41"/>
      <c r="BJ1274" s="41"/>
      <c r="BK1274" s="41"/>
      <c r="BL1274" s="41"/>
      <c r="BM1274" s="41"/>
      <c r="BN1274" s="41"/>
      <c r="BO1274" s="41"/>
      <c r="BP1274" s="41"/>
      <c r="BQ1274" s="41"/>
      <c r="BR1274" s="40"/>
      <c r="BS1274" s="40"/>
      <c r="BT1274" s="40"/>
      <c r="BU1274" s="41"/>
      <c r="BV1274" s="41"/>
      <c r="BW1274" s="41"/>
      <c r="BX1274" s="41"/>
      <c r="BY1274" s="41"/>
      <c r="BZ1274" s="41"/>
      <c r="CA1274" s="41"/>
      <c r="CB1274" s="41"/>
      <c r="CC1274" s="41"/>
      <c r="CD1274" s="41"/>
      <c r="CE1274" s="41"/>
      <c r="CF1274" s="41"/>
      <c r="CG1274" s="28"/>
      <c r="CH1274" s="28"/>
      <c r="CI1274" s="41"/>
      <c r="CJ1274" s="27"/>
      <c r="CK1274" s="27"/>
      <c r="CL1274" s="27"/>
      <c r="CM1274" s="27"/>
      <c r="CN1274" s="27"/>
      <c r="CO1274" s="27"/>
      <c r="CP1274" s="27"/>
      <c r="CQ1274" s="27"/>
      <c r="CR1274" s="27"/>
      <c r="CS1274" s="27"/>
      <c r="CT1274" s="27"/>
      <c r="CU1274" s="27"/>
      <c r="CV1274" s="27"/>
      <c r="CW1274" s="27"/>
      <c r="CX1274" s="27"/>
      <c r="CY1274" s="27"/>
      <c r="CZ1274" s="40"/>
      <c r="DA1274" s="40"/>
      <c r="DB1274" s="40"/>
      <c r="DC1274" s="40"/>
      <c r="DD1274" s="42"/>
      <c r="DE1274" s="89"/>
      <c r="DF1274" s="42"/>
      <c r="DG1274" s="25"/>
      <c r="DH1274" s="25"/>
      <c r="DI1274" s="35"/>
      <c r="DJ1274" s="25"/>
      <c r="DK1274" s="25"/>
      <c r="DL1274" s="25"/>
      <c r="DM1274" s="25"/>
      <c r="DN1274" s="25"/>
      <c r="DO1274" s="25"/>
      <c r="DP1274" s="25"/>
      <c r="DQ1274" s="25"/>
      <c r="DR1274" s="25"/>
      <c r="DS1274" s="25"/>
      <c r="DT1274" s="25"/>
      <c r="DU1274" s="25"/>
      <c r="DV1274" s="25"/>
      <c r="DW1274" s="35"/>
      <c r="DX1274" s="25"/>
      <c r="DY1274" s="25"/>
      <c r="EC1274" s="25"/>
      <c r="ED1274" s="35"/>
    </row>
    <row r="1275" spans="1:134" s="26" customFormat="1" x14ac:dyDescent="0.2">
      <c r="A1275" s="43"/>
      <c r="B1275" s="28"/>
      <c r="C1275" s="41"/>
      <c r="D1275" s="40"/>
      <c r="E1275" s="41"/>
      <c r="F1275" s="40"/>
      <c r="G1275" s="151"/>
      <c r="H1275" s="151"/>
      <c r="I1275" s="151"/>
      <c r="J1275" s="151"/>
      <c r="K1275" s="151"/>
      <c r="L1275" s="152"/>
      <c r="M1275" s="151"/>
      <c r="N1275" s="151"/>
      <c r="O1275" s="152"/>
      <c r="P1275" s="153"/>
      <c r="Q1275" s="159"/>
      <c r="R1275" s="151"/>
      <c r="S1275" s="151"/>
      <c r="T1275" s="28"/>
      <c r="U1275" s="137"/>
      <c r="V1275" s="40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40"/>
      <c r="AH1275" s="40"/>
      <c r="AI1275" s="40"/>
      <c r="AJ1275" s="40"/>
      <c r="AK1275" s="40"/>
      <c r="AL1275" s="40"/>
      <c r="AM1275" s="40"/>
      <c r="AN1275" s="40"/>
      <c r="AO1275" s="40"/>
      <c r="AP1275" s="40"/>
      <c r="AQ1275" s="40"/>
      <c r="AR1275" s="40"/>
      <c r="AS1275" s="40"/>
      <c r="AT1275" s="40"/>
      <c r="AU1275" s="40"/>
      <c r="AV1275" s="40"/>
      <c r="AW1275" s="40"/>
      <c r="AX1275" s="40"/>
      <c r="AY1275" s="40"/>
      <c r="AZ1275" s="40"/>
      <c r="BA1275" s="28"/>
      <c r="BB1275" s="28"/>
      <c r="BC1275" s="40"/>
      <c r="BD1275" s="40"/>
      <c r="BE1275" s="40"/>
      <c r="BF1275" s="40"/>
      <c r="BG1275" s="40"/>
      <c r="BH1275" s="40"/>
      <c r="BI1275" s="41"/>
      <c r="BJ1275" s="41"/>
      <c r="BK1275" s="41"/>
      <c r="BL1275" s="41"/>
      <c r="BM1275" s="41"/>
      <c r="BN1275" s="41"/>
      <c r="BO1275" s="41"/>
      <c r="BP1275" s="41"/>
      <c r="BQ1275" s="41"/>
      <c r="BR1275" s="40"/>
      <c r="BS1275" s="40"/>
      <c r="BT1275" s="40"/>
      <c r="BU1275" s="41"/>
      <c r="BV1275" s="41"/>
      <c r="BW1275" s="41"/>
      <c r="BX1275" s="41"/>
      <c r="BY1275" s="41"/>
      <c r="BZ1275" s="41"/>
      <c r="CA1275" s="41"/>
      <c r="CB1275" s="41"/>
      <c r="CC1275" s="41"/>
      <c r="CD1275" s="41"/>
      <c r="CE1275" s="41"/>
      <c r="CF1275" s="41"/>
      <c r="CG1275" s="28"/>
      <c r="CH1275" s="28"/>
      <c r="CI1275" s="41"/>
      <c r="CJ1275" s="27"/>
      <c r="CK1275" s="27"/>
      <c r="CL1275" s="27"/>
      <c r="CM1275" s="27"/>
      <c r="CN1275" s="27"/>
      <c r="CO1275" s="27"/>
      <c r="CP1275" s="27"/>
      <c r="CQ1275" s="27"/>
      <c r="CR1275" s="27"/>
      <c r="CS1275" s="27"/>
      <c r="CT1275" s="27"/>
      <c r="CU1275" s="27"/>
      <c r="CV1275" s="27"/>
      <c r="CW1275" s="27"/>
      <c r="CX1275" s="27"/>
      <c r="CY1275" s="27"/>
      <c r="CZ1275" s="40"/>
      <c r="DA1275" s="40"/>
      <c r="DB1275" s="40"/>
      <c r="DC1275" s="40"/>
      <c r="DD1275" s="42"/>
      <c r="DE1275" s="89"/>
      <c r="DF1275" s="42"/>
      <c r="DG1275" s="25"/>
      <c r="DH1275" s="25"/>
      <c r="DI1275" s="35"/>
      <c r="DJ1275" s="25"/>
      <c r="DK1275" s="25"/>
      <c r="DL1275" s="25"/>
      <c r="DM1275" s="25"/>
      <c r="DN1275" s="25"/>
      <c r="DO1275" s="25"/>
      <c r="DP1275" s="25"/>
      <c r="DQ1275" s="25"/>
      <c r="DR1275" s="25"/>
      <c r="DS1275" s="25"/>
      <c r="DT1275" s="25"/>
      <c r="DU1275" s="25"/>
      <c r="DV1275" s="25"/>
      <c r="DW1275" s="35"/>
      <c r="DX1275" s="25"/>
      <c r="DY1275" s="25"/>
      <c r="EC1275" s="25"/>
      <c r="ED1275" s="35"/>
    </row>
    <row r="1276" spans="1:134" s="26" customFormat="1" x14ac:dyDescent="0.2">
      <c r="A1276" s="43"/>
      <c r="B1276" s="28"/>
      <c r="C1276" s="41"/>
      <c r="D1276" s="40"/>
      <c r="E1276" s="41"/>
      <c r="F1276" s="40"/>
      <c r="G1276" s="151"/>
      <c r="H1276" s="151"/>
      <c r="I1276" s="151"/>
      <c r="J1276" s="151"/>
      <c r="K1276" s="151"/>
      <c r="L1276" s="152"/>
      <c r="M1276" s="151"/>
      <c r="N1276" s="151"/>
      <c r="O1276" s="152"/>
      <c r="P1276" s="153"/>
      <c r="Q1276" s="159"/>
      <c r="R1276" s="151"/>
      <c r="S1276" s="151"/>
      <c r="T1276" s="28"/>
      <c r="U1276" s="137"/>
      <c r="V1276" s="40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40"/>
      <c r="AH1276" s="40"/>
      <c r="AI1276" s="40"/>
      <c r="AJ1276" s="40"/>
      <c r="AK1276" s="40"/>
      <c r="AL1276" s="40"/>
      <c r="AM1276" s="40"/>
      <c r="AN1276" s="40"/>
      <c r="AO1276" s="40"/>
      <c r="AP1276" s="40"/>
      <c r="AQ1276" s="40"/>
      <c r="AR1276" s="40"/>
      <c r="AS1276" s="40"/>
      <c r="AT1276" s="40"/>
      <c r="AU1276" s="40"/>
      <c r="AV1276" s="40"/>
      <c r="AW1276" s="40"/>
      <c r="AX1276" s="40"/>
      <c r="AY1276" s="40"/>
      <c r="AZ1276" s="40"/>
      <c r="BA1276" s="28"/>
      <c r="BB1276" s="28"/>
      <c r="BC1276" s="40"/>
      <c r="BD1276" s="40"/>
      <c r="BE1276" s="40"/>
      <c r="BF1276" s="40"/>
      <c r="BG1276" s="40"/>
      <c r="BH1276" s="40"/>
      <c r="BI1276" s="41"/>
      <c r="BJ1276" s="41"/>
      <c r="BK1276" s="41"/>
      <c r="BL1276" s="41"/>
      <c r="BM1276" s="41"/>
      <c r="BN1276" s="41"/>
      <c r="BO1276" s="41"/>
      <c r="BP1276" s="41"/>
      <c r="BQ1276" s="41"/>
      <c r="BR1276" s="40"/>
      <c r="BS1276" s="40"/>
      <c r="BT1276" s="40"/>
      <c r="BU1276" s="41"/>
      <c r="BV1276" s="41"/>
      <c r="BW1276" s="41"/>
      <c r="BX1276" s="41"/>
      <c r="BY1276" s="41"/>
      <c r="BZ1276" s="41"/>
      <c r="CA1276" s="41"/>
      <c r="CB1276" s="41"/>
      <c r="CC1276" s="41"/>
      <c r="CD1276" s="41"/>
      <c r="CE1276" s="41"/>
      <c r="CF1276" s="41"/>
      <c r="CG1276" s="28"/>
      <c r="CH1276" s="28"/>
      <c r="CI1276" s="41"/>
      <c r="CJ1276" s="27"/>
      <c r="CK1276" s="27"/>
      <c r="CL1276" s="27"/>
      <c r="CM1276" s="27"/>
      <c r="CN1276" s="27"/>
      <c r="CO1276" s="27"/>
      <c r="CP1276" s="27"/>
      <c r="CQ1276" s="27"/>
      <c r="CR1276" s="27"/>
      <c r="CS1276" s="27"/>
      <c r="CT1276" s="27"/>
      <c r="CU1276" s="27"/>
      <c r="CV1276" s="27"/>
      <c r="CW1276" s="27"/>
      <c r="CX1276" s="27"/>
      <c r="CY1276" s="27"/>
      <c r="CZ1276" s="40"/>
      <c r="DA1276" s="40"/>
      <c r="DB1276" s="40"/>
      <c r="DC1276" s="40"/>
      <c r="DD1276" s="42"/>
      <c r="DE1276" s="89"/>
      <c r="DF1276" s="42"/>
      <c r="DG1276" s="25"/>
      <c r="DH1276" s="25"/>
      <c r="DI1276" s="35"/>
      <c r="DJ1276" s="25"/>
      <c r="DK1276" s="25"/>
      <c r="DL1276" s="25"/>
      <c r="DM1276" s="25"/>
      <c r="DN1276" s="25"/>
      <c r="DO1276" s="25"/>
      <c r="DP1276" s="25"/>
      <c r="DQ1276" s="25"/>
      <c r="DR1276" s="25"/>
      <c r="DS1276" s="25"/>
      <c r="DT1276" s="25"/>
      <c r="DU1276" s="25"/>
      <c r="DV1276" s="25"/>
      <c r="DW1276" s="35"/>
      <c r="DX1276" s="25"/>
      <c r="DY1276" s="25"/>
      <c r="EC1276" s="25"/>
      <c r="ED1276" s="35"/>
    </row>
    <row r="1277" spans="1:134" s="26" customFormat="1" x14ac:dyDescent="0.2">
      <c r="A1277" s="43"/>
      <c r="B1277" s="28"/>
      <c r="C1277" s="41"/>
      <c r="D1277" s="40"/>
      <c r="E1277" s="41"/>
      <c r="F1277" s="40"/>
      <c r="G1277" s="151"/>
      <c r="H1277" s="151"/>
      <c r="I1277" s="151"/>
      <c r="J1277" s="151"/>
      <c r="K1277" s="151"/>
      <c r="L1277" s="152"/>
      <c r="M1277" s="151"/>
      <c r="N1277" s="151"/>
      <c r="O1277" s="152"/>
      <c r="P1277" s="153"/>
      <c r="Q1277" s="159"/>
      <c r="R1277" s="151"/>
      <c r="S1277" s="151"/>
      <c r="T1277" s="28"/>
      <c r="U1277" s="137"/>
      <c r="V1277" s="40"/>
      <c r="W1277" s="40"/>
      <c r="X1277" s="40"/>
      <c r="Y1277" s="40"/>
      <c r="Z1277" s="40"/>
      <c r="AA1277" s="40"/>
      <c r="AB1277" s="40"/>
      <c r="AC1277" s="40"/>
      <c r="AD1277" s="40"/>
      <c r="AE1277" s="40"/>
      <c r="AF1277" s="40"/>
      <c r="AG1277" s="40"/>
      <c r="AH1277" s="40"/>
      <c r="AI1277" s="40"/>
      <c r="AJ1277" s="40"/>
      <c r="AK1277" s="40"/>
      <c r="AL1277" s="40"/>
      <c r="AM1277" s="40"/>
      <c r="AN1277" s="40"/>
      <c r="AO1277" s="40"/>
      <c r="AP1277" s="40"/>
      <c r="AQ1277" s="40"/>
      <c r="AR1277" s="40"/>
      <c r="AS1277" s="40"/>
      <c r="AT1277" s="40"/>
      <c r="AU1277" s="40"/>
      <c r="AV1277" s="40"/>
      <c r="AW1277" s="40"/>
      <c r="AX1277" s="40"/>
      <c r="AY1277" s="40"/>
      <c r="AZ1277" s="40"/>
      <c r="BA1277" s="28"/>
      <c r="BB1277" s="28"/>
      <c r="BC1277" s="40"/>
      <c r="BD1277" s="40"/>
      <c r="BE1277" s="40"/>
      <c r="BF1277" s="40"/>
      <c r="BG1277" s="40"/>
      <c r="BH1277" s="40"/>
      <c r="BI1277" s="41"/>
      <c r="BJ1277" s="41"/>
      <c r="BK1277" s="41"/>
      <c r="BL1277" s="41"/>
      <c r="BM1277" s="41"/>
      <c r="BN1277" s="41"/>
      <c r="BO1277" s="41"/>
      <c r="BP1277" s="41"/>
      <c r="BQ1277" s="41"/>
      <c r="BR1277" s="40"/>
      <c r="BS1277" s="40"/>
      <c r="BT1277" s="40"/>
      <c r="BU1277" s="41"/>
      <c r="BV1277" s="41"/>
      <c r="BW1277" s="41"/>
      <c r="BX1277" s="41"/>
      <c r="BY1277" s="41"/>
      <c r="BZ1277" s="41"/>
      <c r="CA1277" s="41"/>
      <c r="CB1277" s="41"/>
      <c r="CC1277" s="41"/>
      <c r="CD1277" s="41"/>
      <c r="CE1277" s="41"/>
      <c r="CF1277" s="41"/>
      <c r="CG1277" s="28"/>
      <c r="CH1277" s="28"/>
      <c r="CI1277" s="41"/>
      <c r="CJ1277" s="27"/>
      <c r="CK1277" s="27"/>
      <c r="CL1277" s="27"/>
      <c r="CM1277" s="27"/>
      <c r="CN1277" s="27"/>
      <c r="CO1277" s="27"/>
      <c r="CP1277" s="27"/>
      <c r="CQ1277" s="27"/>
      <c r="CR1277" s="27"/>
      <c r="CS1277" s="27"/>
      <c r="CT1277" s="27"/>
      <c r="CU1277" s="27"/>
      <c r="CV1277" s="27"/>
      <c r="CW1277" s="27"/>
      <c r="CX1277" s="27"/>
      <c r="CY1277" s="27"/>
      <c r="CZ1277" s="40"/>
      <c r="DA1277" s="40"/>
      <c r="DB1277" s="40"/>
      <c r="DC1277" s="40"/>
      <c r="DD1277" s="42"/>
      <c r="DE1277" s="89"/>
      <c r="DF1277" s="42"/>
      <c r="DG1277" s="25"/>
      <c r="DH1277" s="25"/>
      <c r="DI1277" s="35"/>
      <c r="DJ1277" s="25"/>
      <c r="DK1277" s="25"/>
      <c r="DL1277" s="25"/>
      <c r="DM1277" s="25"/>
      <c r="DN1277" s="25"/>
      <c r="DO1277" s="25"/>
      <c r="DP1277" s="25"/>
      <c r="DQ1277" s="25"/>
      <c r="DR1277" s="25"/>
      <c r="DS1277" s="25"/>
      <c r="DT1277" s="25"/>
      <c r="DU1277" s="25"/>
      <c r="DV1277" s="25"/>
      <c r="DW1277" s="35"/>
      <c r="DX1277" s="25"/>
      <c r="DY1277" s="25"/>
      <c r="EC1277" s="25"/>
      <c r="ED1277" s="35"/>
    </row>
    <row r="1278" spans="1:134" s="26" customFormat="1" x14ac:dyDescent="0.2">
      <c r="A1278" s="43"/>
      <c r="B1278" s="28"/>
      <c r="C1278" s="41"/>
      <c r="D1278" s="40"/>
      <c r="E1278" s="41"/>
      <c r="F1278" s="40"/>
      <c r="G1278" s="151"/>
      <c r="H1278" s="151"/>
      <c r="I1278" s="151"/>
      <c r="J1278" s="151"/>
      <c r="K1278" s="151"/>
      <c r="L1278" s="152"/>
      <c r="M1278" s="151"/>
      <c r="N1278" s="151"/>
      <c r="O1278" s="152"/>
      <c r="P1278" s="153"/>
      <c r="Q1278" s="159"/>
      <c r="R1278" s="151"/>
      <c r="S1278" s="151"/>
      <c r="T1278" s="28"/>
      <c r="U1278" s="137"/>
      <c r="V1278" s="40"/>
      <c r="W1278" s="40"/>
      <c r="X1278" s="40"/>
      <c r="Y1278" s="40"/>
      <c r="Z1278" s="40"/>
      <c r="AA1278" s="40"/>
      <c r="AB1278" s="40"/>
      <c r="AC1278" s="40"/>
      <c r="AD1278" s="40"/>
      <c r="AE1278" s="40"/>
      <c r="AF1278" s="40"/>
      <c r="AG1278" s="40"/>
      <c r="AH1278" s="40"/>
      <c r="AI1278" s="40"/>
      <c r="AJ1278" s="40"/>
      <c r="AK1278" s="40"/>
      <c r="AL1278" s="40"/>
      <c r="AM1278" s="40"/>
      <c r="AN1278" s="40"/>
      <c r="AO1278" s="40"/>
      <c r="AP1278" s="40"/>
      <c r="AQ1278" s="40"/>
      <c r="AR1278" s="40"/>
      <c r="AS1278" s="40"/>
      <c r="AT1278" s="40"/>
      <c r="AU1278" s="40"/>
      <c r="AV1278" s="40"/>
      <c r="AW1278" s="40"/>
      <c r="AX1278" s="40"/>
      <c r="AY1278" s="40"/>
      <c r="AZ1278" s="40"/>
      <c r="BA1278" s="28"/>
      <c r="BB1278" s="28"/>
      <c r="BC1278" s="40"/>
      <c r="BD1278" s="40"/>
      <c r="BE1278" s="40"/>
      <c r="BF1278" s="40"/>
      <c r="BG1278" s="40"/>
      <c r="BH1278" s="40"/>
      <c r="BI1278" s="40"/>
      <c r="BJ1278" s="40"/>
      <c r="BK1278" s="40"/>
      <c r="BL1278" s="40"/>
      <c r="BM1278" s="40"/>
      <c r="BN1278" s="40"/>
      <c r="BO1278" s="40"/>
      <c r="BP1278" s="40"/>
      <c r="BQ1278" s="40"/>
      <c r="BR1278" s="40"/>
      <c r="BS1278" s="40"/>
      <c r="BT1278" s="40"/>
      <c r="BU1278" s="40"/>
      <c r="BV1278" s="40"/>
      <c r="BW1278" s="40"/>
      <c r="BX1278" s="40"/>
      <c r="BY1278" s="40"/>
      <c r="BZ1278" s="40"/>
      <c r="CA1278" s="40"/>
      <c r="CB1278" s="40"/>
      <c r="CC1278" s="40"/>
      <c r="CD1278" s="40"/>
      <c r="CE1278" s="40"/>
      <c r="CF1278" s="40"/>
      <c r="CG1278" s="28"/>
      <c r="CH1278" s="28"/>
      <c r="CI1278" s="41"/>
      <c r="CJ1278" s="27"/>
      <c r="CK1278" s="27"/>
      <c r="CL1278" s="27"/>
      <c r="CM1278" s="27"/>
      <c r="CN1278" s="27"/>
      <c r="CO1278" s="27"/>
      <c r="CP1278" s="27"/>
      <c r="CQ1278" s="27"/>
      <c r="CR1278" s="27"/>
      <c r="CS1278" s="27"/>
      <c r="CT1278" s="27"/>
      <c r="CU1278" s="27"/>
      <c r="CV1278" s="27"/>
      <c r="CW1278" s="27"/>
      <c r="CX1278" s="27"/>
      <c r="CY1278" s="27"/>
      <c r="CZ1278" s="40"/>
      <c r="DA1278" s="40"/>
      <c r="DB1278" s="40"/>
      <c r="DC1278" s="40"/>
      <c r="DD1278" s="42"/>
      <c r="DE1278" s="89"/>
      <c r="DF1278" s="42"/>
      <c r="DG1278" s="25"/>
      <c r="DH1278" s="25"/>
      <c r="DI1278" s="35"/>
      <c r="DJ1278" s="25"/>
      <c r="DK1278" s="25"/>
      <c r="DL1278" s="25"/>
      <c r="DM1278" s="25"/>
      <c r="DN1278" s="25"/>
      <c r="DO1278" s="25"/>
      <c r="DP1278" s="25"/>
      <c r="DQ1278" s="25"/>
      <c r="DR1278" s="25"/>
      <c r="DS1278" s="25"/>
      <c r="DT1278" s="25"/>
      <c r="DU1278" s="25"/>
      <c r="DV1278" s="25"/>
      <c r="DW1278" s="35"/>
      <c r="DX1278" s="25"/>
      <c r="DY1278" s="25"/>
      <c r="EC1278" s="25"/>
      <c r="ED1278" s="35"/>
    </row>
    <row r="1279" spans="1:134" s="26" customFormat="1" x14ac:dyDescent="0.2">
      <c r="A1279" s="43"/>
      <c r="B1279" s="28"/>
      <c r="C1279" s="41"/>
      <c r="D1279" s="40"/>
      <c r="E1279" s="41"/>
      <c r="F1279" s="40"/>
      <c r="G1279" s="151"/>
      <c r="H1279" s="151"/>
      <c r="I1279" s="151"/>
      <c r="J1279" s="151"/>
      <c r="K1279" s="151"/>
      <c r="L1279" s="152"/>
      <c r="M1279" s="151"/>
      <c r="N1279" s="151"/>
      <c r="O1279" s="152"/>
      <c r="P1279" s="153"/>
      <c r="Q1279" s="159"/>
      <c r="R1279" s="151"/>
      <c r="S1279" s="151"/>
      <c r="T1279" s="28"/>
      <c r="U1279" s="137"/>
      <c r="V1279" s="40"/>
      <c r="W1279" s="40"/>
      <c r="X1279" s="40"/>
      <c r="Y1279" s="40"/>
      <c r="Z1279" s="40"/>
      <c r="AA1279" s="40"/>
      <c r="AB1279" s="40"/>
      <c r="AC1279" s="40"/>
      <c r="AD1279" s="40"/>
      <c r="AE1279" s="40"/>
      <c r="AF1279" s="40"/>
      <c r="AG1279" s="40"/>
      <c r="AH1279" s="40"/>
      <c r="AI1279" s="40"/>
      <c r="AJ1279" s="40"/>
      <c r="AK1279" s="40"/>
      <c r="AL1279" s="40"/>
      <c r="AM1279" s="40"/>
      <c r="AN1279" s="40"/>
      <c r="AO1279" s="40"/>
      <c r="AP1279" s="40"/>
      <c r="AQ1279" s="40"/>
      <c r="AR1279" s="40"/>
      <c r="AS1279" s="40"/>
      <c r="AT1279" s="40"/>
      <c r="AU1279" s="40"/>
      <c r="AV1279" s="40"/>
      <c r="AW1279" s="40"/>
      <c r="AX1279" s="40"/>
      <c r="AY1279" s="40"/>
      <c r="AZ1279" s="40"/>
      <c r="BA1279" s="28"/>
      <c r="BB1279" s="28"/>
      <c r="BC1279" s="40"/>
      <c r="BD1279" s="40"/>
      <c r="BE1279" s="40"/>
      <c r="BF1279" s="40"/>
      <c r="BG1279" s="40"/>
      <c r="BH1279" s="40"/>
      <c r="BI1279" s="40"/>
      <c r="BJ1279" s="40"/>
      <c r="BK1279" s="40"/>
      <c r="BL1279" s="40"/>
      <c r="BM1279" s="40"/>
      <c r="BN1279" s="40"/>
      <c r="BO1279" s="40"/>
      <c r="BP1279" s="40"/>
      <c r="BQ1279" s="40"/>
      <c r="BR1279" s="40"/>
      <c r="BS1279" s="40"/>
      <c r="BT1279" s="40"/>
      <c r="BU1279" s="40"/>
      <c r="BV1279" s="40"/>
      <c r="BW1279" s="40"/>
      <c r="BX1279" s="40"/>
      <c r="BY1279" s="40"/>
      <c r="BZ1279" s="40"/>
      <c r="CA1279" s="40"/>
      <c r="CB1279" s="40"/>
      <c r="CC1279" s="40"/>
      <c r="CD1279" s="40"/>
      <c r="CE1279" s="40"/>
      <c r="CF1279" s="40"/>
      <c r="CG1279" s="28"/>
      <c r="CH1279" s="28"/>
      <c r="CI1279" s="41"/>
      <c r="CJ1279" s="27"/>
      <c r="CK1279" s="27"/>
      <c r="CL1279" s="27"/>
      <c r="CM1279" s="27"/>
      <c r="CN1279" s="27"/>
      <c r="CO1279" s="27"/>
      <c r="CP1279" s="27"/>
      <c r="CQ1279" s="27"/>
      <c r="CR1279" s="27"/>
      <c r="CS1279" s="27"/>
      <c r="CT1279" s="27"/>
      <c r="CU1279" s="27"/>
      <c r="CV1279" s="27"/>
      <c r="CW1279" s="27"/>
      <c r="CX1279" s="27"/>
      <c r="CY1279" s="27"/>
      <c r="CZ1279" s="40"/>
      <c r="DA1279" s="40"/>
      <c r="DB1279" s="40"/>
      <c r="DC1279" s="40"/>
      <c r="DD1279" s="42"/>
      <c r="DE1279" s="89"/>
      <c r="DF1279" s="42"/>
      <c r="DG1279" s="25"/>
      <c r="DH1279" s="25"/>
      <c r="DI1279" s="35"/>
      <c r="DJ1279" s="25"/>
      <c r="DK1279" s="25"/>
      <c r="DL1279" s="25"/>
      <c r="DM1279" s="25"/>
      <c r="DN1279" s="25"/>
      <c r="DO1279" s="25"/>
      <c r="DP1279" s="25"/>
      <c r="DQ1279" s="25"/>
      <c r="DR1279" s="25"/>
      <c r="DS1279" s="25"/>
      <c r="DT1279" s="25"/>
      <c r="DU1279" s="25"/>
      <c r="DV1279" s="25"/>
      <c r="DW1279" s="35"/>
      <c r="DX1279" s="25"/>
      <c r="DY1279" s="25"/>
      <c r="EC1279" s="25"/>
      <c r="ED1279" s="35"/>
    </row>
    <row r="1280" spans="1:134" s="26" customFormat="1" x14ac:dyDescent="0.2">
      <c r="A1280" s="43"/>
      <c r="B1280" s="28"/>
      <c r="C1280" s="41"/>
      <c r="D1280" s="40"/>
      <c r="E1280" s="41"/>
      <c r="F1280" s="40"/>
      <c r="G1280" s="151"/>
      <c r="H1280" s="151"/>
      <c r="I1280" s="151"/>
      <c r="J1280" s="151"/>
      <c r="K1280" s="151"/>
      <c r="L1280" s="152"/>
      <c r="M1280" s="151"/>
      <c r="N1280" s="151"/>
      <c r="O1280" s="152"/>
      <c r="P1280" s="153"/>
      <c r="Q1280" s="159"/>
      <c r="R1280" s="151"/>
      <c r="S1280" s="151"/>
      <c r="T1280" s="28"/>
      <c r="U1280" s="137"/>
      <c r="V1280" s="40"/>
      <c r="W1280" s="40"/>
      <c r="X1280" s="40"/>
      <c r="Y1280" s="40"/>
      <c r="Z1280" s="40"/>
      <c r="AA1280" s="40"/>
      <c r="AB1280" s="40"/>
      <c r="AC1280" s="40"/>
      <c r="AD1280" s="40"/>
      <c r="AE1280" s="40"/>
      <c r="AF1280" s="40"/>
      <c r="AG1280" s="40"/>
      <c r="AH1280" s="40"/>
      <c r="AI1280" s="40"/>
      <c r="AJ1280" s="40"/>
      <c r="AK1280" s="40"/>
      <c r="AL1280" s="40"/>
      <c r="AM1280" s="40"/>
      <c r="AN1280" s="40"/>
      <c r="AO1280" s="40"/>
      <c r="AP1280" s="40"/>
      <c r="AQ1280" s="40"/>
      <c r="AR1280" s="40"/>
      <c r="AS1280" s="40"/>
      <c r="AT1280" s="40"/>
      <c r="AU1280" s="40"/>
      <c r="AV1280" s="40"/>
      <c r="AW1280" s="40"/>
      <c r="AX1280" s="40"/>
      <c r="AY1280" s="40"/>
      <c r="AZ1280" s="40"/>
      <c r="BA1280" s="28"/>
      <c r="BB1280" s="28"/>
      <c r="BC1280" s="40"/>
      <c r="BD1280" s="40"/>
      <c r="BE1280" s="40"/>
      <c r="BF1280" s="40"/>
      <c r="BG1280" s="40"/>
      <c r="BH1280" s="40"/>
      <c r="BI1280" s="40"/>
      <c r="BJ1280" s="40"/>
      <c r="BK1280" s="40"/>
      <c r="BL1280" s="40"/>
      <c r="BM1280" s="40"/>
      <c r="BN1280" s="40"/>
      <c r="BO1280" s="40"/>
      <c r="BP1280" s="40"/>
      <c r="BQ1280" s="40"/>
      <c r="BR1280" s="40"/>
      <c r="BS1280" s="40"/>
      <c r="BT1280" s="40"/>
      <c r="BU1280" s="40"/>
      <c r="BV1280" s="40"/>
      <c r="BW1280" s="40"/>
      <c r="BX1280" s="40"/>
      <c r="BY1280" s="40"/>
      <c r="BZ1280" s="40"/>
      <c r="CA1280" s="40"/>
      <c r="CB1280" s="40"/>
      <c r="CC1280" s="40"/>
      <c r="CD1280" s="40"/>
      <c r="CE1280" s="40"/>
      <c r="CF1280" s="40"/>
      <c r="CG1280" s="28"/>
      <c r="CH1280" s="28"/>
      <c r="CI1280" s="41"/>
      <c r="CJ1280" s="27"/>
      <c r="CK1280" s="27"/>
      <c r="CL1280" s="27"/>
      <c r="CM1280" s="27"/>
      <c r="CN1280" s="27"/>
      <c r="CO1280" s="27"/>
      <c r="CP1280" s="27"/>
      <c r="CQ1280" s="27"/>
      <c r="CR1280" s="27"/>
      <c r="CS1280" s="27"/>
      <c r="CT1280" s="27"/>
      <c r="CU1280" s="27"/>
      <c r="CV1280" s="27"/>
      <c r="CW1280" s="27"/>
      <c r="CX1280" s="27"/>
      <c r="CY1280" s="27"/>
      <c r="CZ1280" s="40"/>
      <c r="DA1280" s="40"/>
      <c r="DB1280" s="40"/>
      <c r="DC1280" s="40"/>
      <c r="DD1280" s="42"/>
      <c r="DE1280" s="89"/>
      <c r="DF1280" s="42"/>
      <c r="DG1280" s="25"/>
      <c r="DH1280" s="25"/>
      <c r="DI1280" s="35"/>
      <c r="DJ1280" s="25"/>
      <c r="DK1280" s="25"/>
      <c r="DL1280" s="25"/>
      <c r="DM1280" s="25"/>
      <c r="DN1280" s="25"/>
      <c r="DO1280" s="25"/>
      <c r="DP1280" s="25"/>
      <c r="DQ1280" s="25"/>
      <c r="DR1280" s="25"/>
      <c r="DS1280" s="25"/>
      <c r="DT1280" s="25"/>
      <c r="DU1280" s="25"/>
      <c r="DV1280" s="25"/>
      <c r="DW1280" s="35"/>
      <c r="DX1280" s="25"/>
      <c r="DY1280" s="25"/>
      <c r="EC1280" s="25"/>
      <c r="ED1280" s="35"/>
    </row>
    <row r="1281" spans="1:134" s="26" customFormat="1" x14ac:dyDescent="0.2">
      <c r="A1281" s="43"/>
      <c r="B1281" s="28"/>
      <c r="C1281" s="41"/>
      <c r="D1281" s="40"/>
      <c r="E1281" s="41"/>
      <c r="F1281" s="40"/>
      <c r="G1281" s="151"/>
      <c r="H1281" s="151"/>
      <c r="I1281" s="151"/>
      <c r="J1281" s="151"/>
      <c r="K1281" s="151"/>
      <c r="L1281" s="152"/>
      <c r="M1281" s="151"/>
      <c r="N1281" s="151"/>
      <c r="O1281" s="152"/>
      <c r="P1281" s="153"/>
      <c r="Q1281" s="159"/>
      <c r="R1281" s="151"/>
      <c r="S1281" s="151"/>
      <c r="T1281" s="28"/>
      <c r="U1281" s="137"/>
      <c r="V1281" s="40"/>
      <c r="W1281" s="40"/>
      <c r="X1281" s="40"/>
      <c r="Y1281" s="40"/>
      <c r="Z1281" s="40"/>
      <c r="AA1281" s="40"/>
      <c r="AB1281" s="40"/>
      <c r="AC1281" s="40"/>
      <c r="AD1281" s="40"/>
      <c r="AE1281" s="40"/>
      <c r="AF1281" s="40"/>
      <c r="AG1281" s="40"/>
      <c r="AH1281" s="40"/>
      <c r="AI1281" s="40"/>
      <c r="AJ1281" s="40"/>
      <c r="AK1281" s="40"/>
      <c r="AL1281" s="40"/>
      <c r="AM1281" s="40"/>
      <c r="AN1281" s="40"/>
      <c r="AO1281" s="40"/>
      <c r="AP1281" s="40"/>
      <c r="AQ1281" s="40"/>
      <c r="AR1281" s="40"/>
      <c r="AS1281" s="40"/>
      <c r="AT1281" s="40"/>
      <c r="AU1281" s="40"/>
      <c r="AV1281" s="40"/>
      <c r="AW1281" s="40"/>
      <c r="AX1281" s="40"/>
      <c r="AY1281" s="40"/>
      <c r="AZ1281" s="40"/>
      <c r="BA1281" s="28"/>
      <c r="BB1281" s="28"/>
      <c r="BC1281" s="40"/>
      <c r="BD1281" s="40"/>
      <c r="BE1281" s="40"/>
      <c r="BF1281" s="40"/>
      <c r="BG1281" s="40"/>
      <c r="BH1281" s="40"/>
      <c r="BI1281" s="40"/>
      <c r="BJ1281" s="40"/>
      <c r="BK1281" s="40"/>
      <c r="BL1281" s="40"/>
      <c r="BM1281" s="40"/>
      <c r="BN1281" s="40"/>
      <c r="BO1281" s="40"/>
      <c r="BP1281" s="40"/>
      <c r="BQ1281" s="40"/>
      <c r="BR1281" s="40"/>
      <c r="BS1281" s="40"/>
      <c r="BT1281" s="40"/>
      <c r="BU1281" s="40"/>
      <c r="BV1281" s="40"/>
      <c r="BW1281" s="40"/>
      <c r="BX1281" s="40"/>
      <c r="BY1281" s="40"/>
      <c r="BZ1281" s="40"/>
      <c r="CA1281" s="40"/>
      <c r="CB1281" s="40"/>
      <c r="CC1281" s="40"/>
      <c r="CD1281" s="40"/>
      <c r="CE1281" s="40"/>
      <c r="CF1281" s="40"/>
      <c r="CG1281" s="28"/>
      <c r="CH1281" s="28"/>
      <c r="CI1281" s="41"/>
      <c r="CJ1281" s="27"/>
      <c r="CK1281" s="27"/>
      <c r="CL1281" s="27"/>
      <c r="CM1281" s="27"/>
      <c r="CN1281" s="27"/>
      <c r="CO1281" s="27"/>
      <c r="CP1281" s="27"/>
      <c r="CQ1281" s="27"/>
      <c r="CR1281" s="27"/>
      <c r="CS1281" s="27"/>
      <c r="CT1281" s="27"/>
      <c r="CU1281" s="27"/>
      <c r="CV1281" s="27"/>
      <c r="CW1281" s="27"/>
      <c r="CX1281" s="27"/>
      <c r="CY1281" s="27"/>
      <c r="CZ1281" s="40"/>
      <c r="DA1281" s="40"/>
      <c r="DB1281" s="40"/>
      <c r="DC1281" s="40"/>
      <c r="DD1281" s="42"/>
      <c r="DE1281" s="89"/>
      <c r="DF1281" s="42"/>
      <c r="DG1281" s="25"/>
      <c r="DH1281" s="25"/>
      <c r="DI1281" s="35"/>
      <c r="DJ1281" s="25"/>
      <c r="DK1281" s="25"/>
      <c r="DL1281" s="25"/>
      <c r="DM1281" s="25"/>
      <c r="DN1281" s="25"/>
      <c r="DO1281" s="25"/>
      <c r="DP1281" s="25"/>
      <c r="DQ1281" s="25"/>
      <c r="DR1281" s="25"/>
      <c r="DS1281" s="25"/>
      <c r="DT1281" s="25"/>
      <c r="DU1281" s="25"/>
      <c r="DV1281" s="25"/>
      <c r="DW1281" s="35"/>
      <c r="DX1281" s="25"/>
      <c r="DY1281" s="25"/>
      <c r="EC1281" s="25"/>
      <c r="ED1281" s="35"/>
    </row>
    <row r="1282" spans="1:134" s="26" customFormat="1" x14ac:dyDescent="0.2">
      <c r="A1282" s="43"/>
      <c r="B1282" s="28"/>
      <c r="C1282" s="41"/>
      <c r="D1282" s="40"/>
      <c r="E1282" s="41"/>
      <c r="F1282" s="40"/>
      <c r="G1282" s="151"/>
      <c r="H1282" s="151"/>
      <c r="I1282" s="151"/>
      <c r="J1282" s="151"/>
      <c r="K1282" s="151"/>
      <c r="L1282" s="152"/>
      <c r="M1282" s="151"/>
      <c r="N1282" s="151"/>
      <c r="O1282" s="152"/>
      <c r="P1282" s="153"/>
      <c r="Q1282" s="159"/>
      <c r="R1282" s="151"/>
      <c r="S1282" s="151"/>
      <c r="T1282" s="28"/>
      <c r="U1282" s="137"/>
      <c r="V1282" s="40"/>
      <c r="W1282" s="40"/>
      <c r="X1282" s="40"/>
      <c r="Y1282" s="40"/>
      <c r="Z1282" s="40"/>
      <c r="AA1282" s="40"/>
      <c r="AB1282" s="40"/>
      <c r="AC1282" s="40"/>
      <c r="AD1282" s="40"/>
      <c r="AE1282" s="40"/>
      <c r="AF1282" s="40"/>
      <c r="AG1282" s="40"/>
      <c r="AH1282" s="40"/>
      <c r="AI1282" s="40"/>
      <c r="AJ1282" s="40"/>
      <c r="AK1282" s="40"/>
      <c r="AL1282" s="40"/>
      <c r="AM1282" s="40"/>
      <c r="AN1282" s="40"/>
      <c r="AO1282" s="40"/>
      <c r="AP1282" s="40"/>
      <c r="AQ1282" s="40"/>
      <c r="AR1282" s="40"/>
      <c r="AS1282" s="40"/>
      <c r="AT1282" s="40"/>
      <c r="AU1282" s="40"/>
      <c r="AV1282" s="40"/>
      <c r="AW1282" s="40"/>
      <c r="AX1282" s="40"/>
      <c r="AY1282" s="40"/>
      <c r="AZ1282" s="40"/>
      <c r="BA1282" s="28"/>
      <c r="BB1282" s="28"/>
      <c r="BC1282" s="40"/>
      <c r="BD1282" s="40"/>
      <c r="BE1282" s="40"/>
      <c r="BF1282" s="40"/>
      <c r="BG1282" s="40"/>
      <c r="BH1282" s="40"/>
      <c r="BI1282" s="40"/>
      <c r="BJ1282" s="40"/>
      <c r="BK1282" s="40"/>
      <c r="BL1282" s="40"/>
      <c r="BM1282" s="40"/>
      <c r="BN1282" s="40"/>
      <c r="BO1282" s="40"/>
      <c r="BP1282" s="40"/>
      <c r="BQ1282" s="40"/>
      <c r="BR1282" s="40"/>
      <c r="BS1282" s="40"/>
      <c r="BT1282" s="40"/>
      <c r="BU1282" s="40"/>
      <c r="BV1282" s="40"/>
      <c r="BW1282" s="40"/>
      <c r="BX1282" s="40"/>
      <c r="BY1282" s="40"/>
      <c r="BZ1282" s="40"/>
      <c r="CA1282" s="40"/>
      <c r="CB1282" s="40"/>
      <c r="CC1282" s="40"/>
      <c r="CD1282" s="40"/>
      <c r="CE1282" s="40"/>
      <c r="CF1282" s="40"/>
      <c r="CG1282" s="28"/>
      <c r="CH1282" s="28"/>
      <c r="CI1282" s="41"/>
      <c r="CJ1282" s="27"/>
      <c r="CK1282" s="27"/>
      <c r="CL1282" s="27"/>
      <c r="CM1282" s="27"/>
      <c r="CN1282" s="27"/>
      <c r="CO1282" s="27"/>
      <c r="CP1282" s="27"/>
      <c r="CQ1282" s="27"/>
      <c r="CR1282" s="27"/>
      <c r="CS1282" s="27"/>
      <c r="CT1282" s="27"/>
      <c r="CU1282" s="27"/>
      <c r="CV1282" s="27"/>
      <c r="CW1282" s="27"/>
      <c r="CX1282" s="27"/>
      <c r="CY1282" s="27"/>
      <c r="CZ1282" s="40"/>
      <c r="DA1282" s="40"/>
      <c r="DB1282" s="40"/>
      <c r="DC1282" s="40"/>
      <c r="DD1282" s="42"/>
      <c r="DE1282" s="89"/>
      <c r="DF1282" s="42"/>
      <c r="DG1282" s="25"/>
      <c r="DH1282" s="25"/>
      <c r="DI1282" s="35"/>
      <c r="DJ1282" s="25"/>
      <c r="DK1282" s="25"/>
      <c r="DL1282" s="25"/>
      <c r="DM1282" s="25"/>
      <c r="DN1282" s="25"/>
      <c r="DO1282" s="25"/>
      <c r="DP1282" s="25"/>
      <c r="DQ1282" s="25"/>
      <c r="DR1282" s="25"/>
      <c r="DS1282" s="25"/>
      <c r="DT1282" s="25"/>
      <c r="DU1282" s="25"/>
      <c r="DV1282" s="25"/>
      <c r="DW1282" s="35"/>
      <c r="DX1282" s="25"/>
      <c r="DY1282" s="25"/>
      <c r="EC1282" s="25"/>
      <c r="ED1282" s="35"/>
    </row>
    <row r="1283" spans="1:134" s="26" customFormat="1" x14ac:dyDescent="0.2">
      <c r="A1283" s="43"/>
      <c r="B1283" s="28"/>
      <c r="C1283" s="41"/>
      <c r="D1283" s="40"/>
      <c r="E1283" s="41"/>
      <c r="F1283" s="40"/>
      <c r="G1283" s="151"/>
      <c r="H1283" s="151"/>
      <c r="I1283" s="151"/>
      <c r="J1283" s="151"/>
      <c r="K1283" s="151"/>
      <c r="L1283" s="152"/>
      <c r="M1283" s="151"/>
      <c r="N1283" s="151"/>
      <c r="O1283" s="152"/>
      <c r="P1283" s="153"/>
      <c r="Q1283" s="159"/>
      <c r="R1283" s="151"/>
      <c r="S1283" s="151"/>
      <c r="T1283" s="28"/>
      <c r="U1283" s="137"/>
      <c r="V1283" s="40"/>
      <c r="W1283" s="40"/>
      <c r="X1283" s="40"/>
      <c r="Y1283" s="40"/>
      <c r="Z1283" s="40"/>
      <c r="AA1283" s="40"/>
      <c r="AB1283" s="40"/>
      <c r="AC1283" s="40"/>
      <c r="AD1283" s="40"/>
      <c r="AE1283" s="40"/>
      <c r="AF1283" s="40"/>
      <c r="AG1283" s="40"/>
      <c r="AH1283" s="40"/>
      <c r="AI1283" s="40"/>
      <c r="AJ1283" s="40"/>
      <c r="AK1283" s="40"/>
      <c r="AL1283" s="40"/>
      <c r="AM1283" s="40"/>
      <c r="AN1283" s="40"/>
      <c r="AO1283" s="40"/>
      <c r="AP1283" s="40"/>
      <c r="AQ1283" s="40"/>
      <c r="AR1283" s="40"/>
      <c r="AS1283" s="40"/>
      <c r="AT1283" s="40"/>
      <c r="AU1283" s="40"/>
      <c r="AV1283" s="40"/>
      <c r="AW1283" s="40"/>
      <c r="AX1283" s="40"/>
      <c r="AY1283" s="40"/>
      <c r="AZ1283" s="40"/>
      <c r="BA1283" s="28"/>
      <c r="BB1283" s="28"/>
      <c r="BC1283" s="40"/>
      <c r="BD1283" s="40"/>
      <c r="BE1283" s="40"/>
      <c r="BF1283" s="40"/>
      <c r="BG1283" s="40"/>
      <c r="BH1283" s="40"/>
      <c r="BI1283" s="40"/>
      <c r="BJ1283" s="40"/>
      <c r="BK1283" s="40"/>
      <c r="BL1283" s="40"/>
      <c r="BM1283" s="40"/>
      <c r="BN1283" s="40"/>
      <c r="BO1283" s="40"/>
      <c r="BP1283" s="40"/>
      <c r="BQ1283" s="40"/>
      <c r="BR1283" s="40"/>
      <c r="BS1283" s="40"/>
      <c r="BT1283" s="40"/>
      <c r="BU1283" s="40"/>
      <c r="BV1283" s="40"/>
      <c r="BW1283" s="40"/>
      <c r="BX1283" s="40"/>
      <c r="BY1283" s="40"/>
      <c r="BZ1283" s="40"/>
      <c r="CA1283" s="40"/>
      <c r="CB1283" s="40"/>
      <c r="CC1283" s="40"/>
      <c r="CD1283" s="40"/>
      <c r="CE1283" s="40"/>
      <c r="CF1283" s="40"/>
      <c r="CG1283" s="28"/>
      <c r="CH1283" s="28"/>
      <c r="CI1283" s="41"/>
      <c r="CJ1283" s="27"/>
      <c r="CK1283" s="27"/>
      <c r="CL1283" s="27"/>
      <c r="CM1283" s="27"/>
      <c r="CN1283" s="27"/>
      <c r="CO1283" s="27"/>
      <c r="CP1283" s="27"/>
      <c r="CQ1283" s="27"/>
      <c r="CR1283" s="27"/>
      <c r="CS1283" s="27"/>
      <c r="CT1283" s="27"/>
      <c r="CU1283" s="27"/>
      <c r="CV1283" s="27"/>
      <c r="CW1283" s="27"/>
      <c r="CX1283" s="27"/>
      <c r="CY1283" s="27"/>
      <c r="CZ1283" s="40"/>
      <c r="DA1283" s="40"/>
      <c r="DB1283" s="40"/>
      <c r="DC1283" s="40"/>
      <c r="DD1283" s="42"/>
      <c r="DE1283" s="89"/>
      <c r="DF1283" s="42"/>
      <c r="DG1283" s="25"/>
      <c r="DH1283" s="25"/>
      <c r="DI1283" s="35"/>
      <c r="DJ1283" s="25"/>
      <c r="DK1283" s="25"/>
      <c r="DL1283" s="25"/>
      <c r="DM1283" s="25"/>
      <c r="DN1283" s="25"/>
      <c r="DO1283" s="25"/>
      <c r="DP1283" s="25"/>
      <c r="DQ1283" s="25"/>
      <c r="DR1283" s="25"/>
      <c r="DS1283" s="25"/>
      <c r="DT1283" s="25"/>
      <c r="DU1283" s="25"/>
      <c r="DV1283" s="25"/>
      <c r="DW1283" s="35"/>
      <c r="DX1283" s="25"/>
      <c r="DY1283" s="25"/>
      <c r="EC1283" s="25"/>
      <c r="ED1283" s="35"/>
    </row>
    <row r="1284" spans="1:134" s="26" customFormat="1" x14ac:dyDescent="0.2">
      <c r="A1284" s="43"/>
      <c r="B1284" s="28"/>
      <c r="C1284" s="41"/>
      <c r="D1284" s="40"/>
      <c r="E1284" s="41"/>
      <c r="F1284" s="40"/>
      <c r="G1284" s="151"/>
      <c r="H1284" s="151"/>
      <c r="I1284" s="151"/>
      <c r="J1284" s="151"/>
      <c r="K1284" s="151"/>
      <c r="L1284" s="152"/>
      <c r="M1284" s="151"/>
      <c r="N1284" s="151"/>
      <c r="O1284" s="152"/>
      <c r="P1284" s="153"/>
      <c r="Q1284" s="159"/>
      <c r="R1284" s="151"/>
      <c r="S1284" s="151"/>
      <c r="T1284" s="28"/>
      <c r="U1284" s="137"/>
      <c r="V1284" s="40"/>
      <c r="W1284" s="40"/>
      <c r="X1284" s="40"/>
      <c r="Y1284" s="40"/>
      <c r="Z1284" s="40"/>
      <c r="AA1284" s="40"/>
      <c r="AB1284" s="40"/>
      <c r="AC1284" s="40"/>
      <c r="AD1284" s="40"/>
      <c r="AE1284" s="40"/>
      <c r="AF1284" s="40"/>
      <c r="AG1284" s="40"/>
      <c r="AH1284" s="40"/>
      <c r="AI1284" s="40"/>
      <c r="AJ1284" s="40"/>
      <c r="AK1284" s="40"/>
      <c r="AL1284" s="40"/>
      <c r="AM1284" s="40"/>
      <c r="AN1284" s="40"/>
      <c r="AO1284" s="40"/>
      <c r="AP1284" s="40"/>
      <c r="AQ1284" s="40"/>
      <c r="AR1284" s="40"/>
      <c r="AS1284" s="40"/>
      <c r="AT1284" s="40"/>
      <c r="AU1284" s="40"/>
      <c r="AV1284" s="40"/>
      <c r="AW1284" s="40"/>
      <c r="AX1284" s="40"/>
      <c r="AY1284" s="40"/>
      <c r="AZ1284" s="40"/>
      <c r="BA1284" s="28"/>
      <c r="BB1284" s="28"/>
      <c r="BC1284" s="40"/>
      <c r="BD1284" s="40"/>
      <c r="BE1284" s="40"/>
      <c r="BF1284" s="40"/>
      <c r="BG1284" s="40"/>
      <c r="BH1284" s="40"/>
      <c r="BI1284" s="40"/>
      <c r="BJ1284" s="40"/>
      <c r="BK1284" s="40"/>
      <c r="BL1284" s="40"/>
      <c r="BM1284" s="40"/>
      <c r="BN1284" s="40"/>
      <c r="BO1284" s="40"/>
      <c r="BP1284" s="40"/>
      <c r="BQ1284" s="40"/>
      <c r="BR1284" s="40"/>
      <c r="BS1284" s="40"/>
      <c r="BT1284" s="40"/>
      <c r="BU1284" s="40"/>
      <c r="BV1284" s="40"/>
      <c r="BW1284" s="40"/>
      <c r="BX1284" s="40"/>
      <c r="BY1284" s="40"/>
      <c r="BZ1284" s="40"/>
      <c r="CA1284" s="40"/>
      <c r="CB1284" s="40"/>
      <c r="CC1284" s="40"/>
      <c r="CD1284" s="40"/>
      <c r="CE1284" s="40"/>
      <c r="CF1284" s="40"/>
      <c r="CG1284" s="28"/>
      <c r="CH1284" s="28"/>
      <c r="CI1284" s="41"/>
      <c r="CJ1284" s="27"/>
      <c r="CK1284" s="27"/>
      <c r="CL1284" s="27"/>
      <c r="CM1284" s="27"/>
      <c r="CN1284" s="27"/>
      <c r="CO1284" s="27"/>
      <c r="CP1284" s="27"/>
      <c r="CQ1284" s="27"/>
      <c r="CR1284" s="27"/>
      <c r="CS1284" s="27"/>
      <c r="CT1284" s="27"/>
      <c r="CU1284" s="27"/>
      <c r="CV1284" s="27"/>
      <c r="CW1284" s="27"/>
      <c r="CX1284" s="27"/>
      <c r="CY1284" s="27"/>
      <c r="CZ1284" s="40"/>
      <c r="DA1284" s="40"/>
      <c r="DB1284" s="40"/>
      <c r="DC1284" s="40"/>
      <c r="DD1284" s="42"/>
      <c r="DE1284" s="89"/>
      <c r="DF1284" s="42"/>
      <c r="DG1284" s="25"/>
      <c r="DH1284" s="25"/>
      <c r="DI1284" s="35"/>
      <c r="DJ1284" s="25"/>
      <c r="DK1284" s="25"/>
      <c r="DL1284" s="25"/>
      <c r="DM1284" s="25"/>
      <c r="DN1284" s="25"/>
      <c r="DO1284" s="25"/>
      <c r="DP1284" s="25"/>
      <c r="DQ1284" s="25"/>
      <c r="DR1284" s="25"/>
      <c r="DS1284" s="25"/>
      <c r="DT1284" s="25"/>
      <c r="DU1284" s="25"/>
      <c r="DV1284" s="25"/>
      <c r="DW1284" s="35"/>
      <c r="DX1284" s="25"/>
      <c r="DY1284" s="25"/>
      <c r="EC1284" s="25"/>
      <c r="ED1284" s="35"/>
    </row>
    <row r="1285" spans="1:134" s="26" customFormat="1" x14ac:dyDescent="0.2">
      <c r="A1285" s="43"/>
      <c r="B1285" s="28"/>
      <c r="C1285" s="41"/>
      <c r="D1285" s="40"/>
      <c r="E1285" s="41"/>
      <c r="F1285" s="40"/>
      <c r="G1285" s="151"/>
      <c r="H1285" s="151"/>
      <c r="I1285" s="151"/>
      <c r="J1285" s="151"/>
      <c r="K1285" s="151"/>
      <c r="L1285" s="152"/>
      <c r="M1285" s="151"/>
      <c r="N1285" s="151"/>
      <c r="O1285" s="152"/>
      <c r="P1285" s="153"/>
      <c r="Q1285" s="159"/>
      <c r="R1285" s="151"/>
      <c r="S1285" s="151"/>
      <c r="T1285" s="28"/>
      <c r="U1285" s="137"/>
      <c r="V1285" s="40"/>
      <c r="W1285" s="40"/>
      <c r="X1285" s="40"/>
      <c r="Y1285" s="40"/>
      <c r="Z1285" s="40"/>
      <c r="AA1285" s="40"/>
      <c r="AB1285" s="40"/>
      <c r="AC1285" s="40"/>
      <c r="AD1285" s="40"/>
      <c r="AE1285" s="40"/>
      <c r="AF1285" s="40"/>
      <c r="AG1285" s="40"/>
      <c r="AH1285" s="40"/>
      <c r="AI1285" s="40"/>
      <c r="AJ1285" s="40"/>
      <c r="AK1285" s="40"/>
      <c r="AL1285" s="40"/>
      <c r="AM1285" s="40"/>
      <c r="AN1285" s="40"/>
      <c r="AO1285" s="40"/>
      <c r="AP1285" s="40"/>
      <c r="AQ1285" s="40"/>
      <c r="AR1285" s="40"/>
      <c r="AS1285" s="40"/>
      <c r="AT1285" s="40"/>
      <c r="AU1285" s="40"/>
      <c r="AV1285" s="40"/>
      <c r="AW1285" s="40"/>
      <c r="AX1285" s="40"/>
      <c r="AY1285" s="40"/>
      <c r="AZ1285" s="40"/>
      <c r="BA1285" s="28"/>
      <c r="BB1285" s="28"/>
      <c r="BC1285" s="40"/>
      <c r="BD1285" s="40"/>
      <c r="BE1285" s="40"/>
      <c r="BF1285" s="40"/>
      <c r="BG1285" s="40"/>
      <c r="BH1285" s="40"/>
      <c r="BI1285" s="40"/>
      <c r="BJ1285" s="40"/>
      <c r="BK1285" s="40"/>
      <c r="BL1285" s="40"/>
      <c r="BM1285" s="40"/>
      <c r="BN1285" s="40"/>
      <c r="BO1285" s="40"/>
      <c r="BP1285" s="40"/>
      <c r="BQ1285" s="40"/>
      <c r="BR1285" s="40"/>
      <c r="BS1285" s="40"/>
      <c r="BT1285" s="40"/>
      <c r="BU1285" s="40"/>
      <c r="BV1285" s="40"/>
      <c r="BW1285" s="40"/>
      <c r="BX1285" s="40"/>
      <c r="BY1285" s="40"/>
      <c r="BZ1285" s="40"/>
      <c r="CA1285" s="40"/>
      <c r="CB1285" s="40"/>
      <c r="CC1285" s="40"/>
      <c r="CD1285" s="40"/>
      <c r="CE1285" s="40"/>
      <c r="CF1285" s="40"/>
      <c r="CG1285" s="28"/>
      <c r="CH1285" s="28"/>
      <c r="CI1285" s="41"/>
      <c r="CJ1285" s="27"/>
      <c r="CK1285" s="27"/>
      <c r="CL1285" s="27"/>
      <c r="CM1285" s="27"/>
      <c r="CN1285" s="27"/>
      <c r="CO1285" s="27"/>
      <c r="CP1285" s="27"/>
      <c r="CQ1285" s="27"/>
      <c r="CR1285" s="27"/>
      <c r="CS1285" s="27"/>
      <c r="CT1285" s="27"/>
      <c r="CU1285" s="27"/>
      <c r="CV1285" s="27"/>
      <c r="CW1285" s="27"/>
      <c r="CX1285" s="27"/>
      <c r="CY1285" s="27"/>
      <c r="CZ1285" s="40"/>
      <c r="DA1285" s="40"/>
      <c r="DB1285" s="40"/>
      <c r="DC1285" s="40"/>
      <c r="DD1285" s="42"/>
      <c r="DE1285" s="89"/>
      <c r="DF1285" s="42"/>
      <c r="DG1285" s="25"/>
      <c r="DH1285" s="25"/>
      <c r="DI1285" s="35"/>
      <c r="DJ1285" s="25"/>
      <c r="DK1285" s="25"/>
      <c r="DL1285" s="25"/>
      <c r="DM1285" s="25"/>
      <c r="DN1285" s="25"/>
      <c r="DO1285" s="25"/>
      <c r="DP1285" s="25"/>
      <c r="DQ1285" s="25"/>
      <c r="DR1285" s="25"/>
      <c r="DS1285" s="25"/>
      <c r="DT1285" s="25"/>
      <c r="DU1285" s="25"/>
      <c r="DV1285" s="25"/>
      <c r="DW1285" s="35"/>
      <c r="DX1285" s="25"/>
      <c r="DY1285" s="25"/>
      <c r="EC1285" s="25"/>
      <c r="ED1285" s="35"/>
    </row>
    <row r="1286" spans="1:134" s="26" customFormat="1" x14ac:dyDescent="0.2">
      <c r="A1286" s="43"/>
      <c r="B1286" s="28"/>
      <c r="C1286" s="41"/>
      <c r="D1286" s="40"/>
      <c r="E1286" s="41"/>
      <c r="F1286" s="40"/>
      <c r="G1286" s="151"/>
      <c r="H1286" s="151"/>
      <c r="I1286" s="151"/>
      <c r="J1286" s="151"/>
      <c r="K1286" s="151"/>
      <c r="L1286" s="152"/>
      <c r="M1286" s="151"/>
      <c r="N1286" s="151"/>
      <c r="O1286" s="152"/>
      <c r="P1286" s="153"/>
      <c r="Q1286" s="159"/>
      <c r="R1286" s="151"/>
      <c r="S1286" s="151"/>
      <c r="T1286" s="28"/>
      <c r="U1286" s="137"/>
      <c r="V1286" s="40"/>
      <c r="W1286" s="40"/>
      <c r="X1286" s="40"/>
      <c r="Y1286" s="40"/>
      <c r="Z1286" s="40"/>
      <c r="AA1286" s="40"/>
      <c r="AB1286" s="40"/>
      <c r="AC1286" s="40"/>
      <c r="AD1286" s="40"/>
      <c r="AE1286" s="40"/>
      <c r="AF1286" s="40"/>
      <c r="AG1286" s="40"/>
      <c r="AH1286" s="40"/>
      <c r="AI1286" s="40"/>
      <c r="AJ1286" s="40"/>
      <c r="AK1286" s="40"/>
      <c r="AL1286" s="40"/>
      <c r="AM1286" s="40"/>
      <c r="AN1286" s="40"/>
      <c r="AO1286" s="40"/>
      <c r="AP1286" s="40"/>
      <c r="AQ1286" s="40"/>
      <c r="AR1286" s="40"/>
      <c r="AS1286" s="40"/>
      <c r="AT1286" s="40"/>
      <c r="AU1286" s="40"/>
      <c r="AV1286" s="40"/>
      <c r="AW1286" s="40"/>
      <c r="AX1286" s="40"/>
      <c r="AY1286" s="40"/>
      <c r="AZ1286" s="40"/>
      <c r="BA1286" s="28"/>
      <c r="BB1286" s="28"/>
      <c r="BC1286" s="40"/>
      <c r="BD1286" s="40"/>
      <c r="BE1286" s="40"/>
      <c r="BF1286" s="40"/>
      <c r="BG1286" s="40"/>
      <c r="BH1286" s="40"/>
      <c r="BI1286" s="40"/>
      <c r="BJ1286" s="40"/>
      <c r="BK1286" s="40"/>
      <c r="BL1286" s="40"/>
      <c r="BM1286" s="40"/>
      <c r="BN1286" s="40"/>
      <c r="BO1286" s="40"/>
      <c r="BP1286" s="40"/>
      <c r="BQ1286" s="40"/>
      <c r="BR1286" s="40"/>
      <c r="BS1286" s="40"/>
      <c r="BT1286" s="40"/>
      <c r="BU1286" s="40"/>
      <c r="BV1286" s="40"/>
      <c r="BW1286" s="40"/>
      <c r="BX1286" s="40"/>
      <c r="BY1286" s="40"/>
      <c r="BZ1286" s="40"/>
      <c r="CA1286" s="40"/>
      <c r="CB1286" s="40"/>
      <c r="CC1286" s="40"/>
      <c r="CD1286" s="40"/>
      <c r="CE1286" s="40"/>
      <c r="CF1286" s="40"/>
      <c r="CG1286" s="28"/>
      <c r="CH1286" s="28"/>
      <c r="CI1286" s="41"/>
      <c r="CJ1286" s="27"/>
      <c r="CK1286" s="27"/>
      <c r="CL1286" s="27"/>
      <c r="CM1286" s="27"/>
      <c r="CN1286" s="27"/>
      <c r="CO1286" s="27"/>
      <c r="CP1286" s="27"/>
      <c r="CQ1286" s="27"/>
      <c r="CR1286" s="27"/>
      <c r="CS1286" s="27"/>
      <c r="CT1286" s="27"/>
      <c r="CU1286" s="27"/>
      <c r="CV1286" s="27"/>
      <c r="CW1286" s="27"/>
      <c r="CX1286" s="27"/>
      <c r="CY1286" s="27"/>
      <c r="CZ1286" s="40"/>
      <c r="DA1286" s="40"/>
      <c r="DB1286" s="40"/>
      <c r="DC1286" s="40"/>
      <c r="DD1286" s="42"/>
      <c r="DE1286" s="89"/>
      <c r="DF1286" s="42"/>
      <c r="DG1286" s="25"/>
      <c r="DH1286" s="25"/>
      <c r="DI1286" s="35"/>
      <c r="DJ1286" s="25"/>
      <c r="DK1286" s="25"/>
      <c r="DL1286" s="25"/>
      <c r="DM1286" s="25"/>
      <c r="DN1286" s="25"/>
      <c r="DO1286" s="25"/>
      <c r="DP1286" s="25"/>
      <c r="DQ1286" s="25"/>
      <c r="DR1286" s="25"/>
      <c r="DS1286" s="25"/>
      <c r="DT1286" s="25"/>
      <c r="DU1286" s="25"/>
      <c r="DV1286" s="25"/>
      <c r="DW1286" s="35"/>
      <c r="DX1286" s="25"/>
      <c r="DY1286" s="25"/>
      <c r="EC1286" s="25"/>
      <c r="ED1286" s="35"/>
    </row>
    <row r="1287" spans="1:134" s="26" customFormat="1" x14ac:dyDescent="0.2">
      <c r="A1287" s="43"/>
      <c r="B1287" s="28"/>
      <c r="C1287" s="41"/>
      <c r="D1287" s="40"/>
      <c r="E1287" s="41"/>
      <c r="F1287" s="40"/>
      <c r="G1287" s="151"/>
      <c r="H1287" s="151"/>
      <c r="I1287" s="151"/>
      <c r="J1287" s="151"/>
      <c r="K1287" s="151"/>
      <c r="L1287" s="152"/>
      <c r="M1287" s="151"/>
      <c r="N1287" s="151"/>
      <c r="O1287" s="152"/>
      <c r="P1287" s="153"/>
      <c r="Q1287" s="159"/>
      <c r="R1287" s="151"/>
      <c r="S1287" s="151"/>
      <c r="T1287" s="28"/>
      <c r="U1287" s="137"/>
      <c r="V1287" s="40"/>
      <c r="W1287" s="40"/>
      <c r="X1287" s="40"/>
      <c r="Y1287" s="40"/>
      <c r="Z1287" s="40"/>
      <c r="AA1287" s="40"/>
      <c r="AB1287" s="40"/>
      <c r="AC1287" s="40"/>
      <c r="AD1287" s="40"/>
      <c r="AE1287" s="40"/>
      <c r="AF1287" s="40"/>
      <c r="AG1287" s="40"/>
      <c r="AH1287" s="40"/>
      <c r="AI1287" s="40"/>
      <c r="AJ1287" s="40"/>
      <c r="AK1287" s="40"/>
      <c r="AL1287" s="40"/>
      <c r="AM1287" s="40"/>
      <c r="AN1287" s="40"/>
      <c r="AO1287" s="40"/>
      <c r="AP1287" s="40"/>
      <c r="AQ1287" s="40"/>
      <c r="AR1287" s="40"/>
      <c r="AS1287" s="40"/>
      <c r="AT1287" s="40"/>
      <c r="AU1287" s="40"/>
      <c r="AV1287" s="40"/>
      <c r="AW1287" s="40"/>
      <c r="AX1287" s="40"/>
      <c r="AY1287" s="40"/>
      <c r="AZ1287" s="40"/>
      <c r="BA1287" s="28"/>
      <c r="BB1287" s="28"/>
      <c r="BC1287" s="40"/>
      <c r="BD1287" s="40"/>
      <c r="BE1287" s="40"/>
      <c r="BF1287" s="40"/>
      <c r="BG1287" s="40"/>
      <c r="BH1287" s="40"/>
      <c r="BI1287" s="40"/>
      <c r="BJ1287" s="40"/>
      <c r="BK1287" s="40"/>
      <c r="BL1287" s="40"/>
      <c r="BM1287" s="40"/>
      <c r="BN1287" s="40"/>
      <c r="BO1287" s="40"/>
      <c r="BP1287" s="40"/>
      <c r="BQ1287" s="40"/>
      <c r="BR1287" s="40"/>
      <c r="BS1287" s="40"/>
      <c r="BT1287" s="40"/>
      <c r="BU1287" s="40"/>
      <c r="BV1287" s="40"/>
      <c r="BW1287" s="40"/>
      <c r="BX1287" s="40"/>
      <c r="BY1287" s="40"/>
      <c r="BZ1287" s="40"/>
      <c r="CA1287" s="40"/>
      <c r="CB1287" s="40"/>
      <c r="CC1287" s="40"/>
      <c r="CD1287" s="40"/>
      <c r="CE1287" s="40"/>
      <c r="CF1287" s="40"/>
      <c r="CG1287" s="28"/>
      <c r="CH1287" s="28"/>
      <c r="CI1287" s="41"/>
      <c r="CJ1287" s="27"/>
      <c r="CK1287" s="27"/>
      <c r="CL1287" s="27"/>
      <c r="CM1287" s="27"/>
      <c r="CN1287" s="27"/>
      <c r="CO1287" s="27"/>
      <c r="CP1287" s="27"/>
      <c r="CQ1287" s="27"/>
      <c r="CR1287" s="27"/>
      <c r="CS1287" s="27"/>
      <c r="CT1287" s="27"/>
      <c r="CU1287" s="27"/>
      <c r="CV1287" s="27"/>
      <c r="CW1287" s="27"/>
      <c r="CX1287" s="27"/>
      <c r="CY1287" s="27"/>
      <c r="CZ1287" s="40"/>
      <c r="DA1287" s="40"/>
      <c r="DB1287" s="40"/>
      <c r="DC1287" s="40"/>
      <c r="DD1287" s="42"/>
      <c r="DE1287" s="89"/>
      <c r="DF1287" s="42"/>
      <c r="DG1287" s="25"/>
      <c r="DH1287" s="25"/>
      <c r="DI1287" s="35"/>
      <c r="DJ1287" s="25"/>
      <c r="DK1287" s="25"/>
      <c r="DL1287" s="25"/>
      <c r="DM1287" s="25"/>
      <c r="DN1287" s="25"/>
      <c r="DO1287" s="25"/>
      <c r="DP1287" s="25"/>
      <c r="DQ1287" s="25"/>
      <c r="DR1287" s="25"/>
      <c r="DS1287" s="25"/>
      <c r="DT1287" s="25"/>
      <c r="DU1287" s="25"/>
      <c r="DV1287" s="25"/>
      <c r="DW1287" s="35"/>
      <c r="DX1287" s="25"/>
      <c r="DY1287" s="25"/>
      <c r="EC1287" s="25"/>
      <c r="ED1287" s="35"/>
    </row>
    <row r="1288" spans="1:134" s="26" customFormat="1" x14ac:dyDescent="0.2">
      <c r="A1288" s="43"/>
      <c r="B1288" s="28"/>
      <c r="C1288" s="41"/>
      <c r="D1288" s="40"/>
      <c r="E1288" s="41"/>
      <c r="F1288" s="40"/>
      <c r="G1288" s="151"/>
      <c r="H1288" s="151"/>
      <c r="I1288" s="151"/>
      <c r="J1288" s="151"/>
      <c r="K1288" s="151"/>
      <c r="L1288" s="152"/>
      <c r="M1288" s="151"/>
      <c r="N1288" s="151"/>
      <c r="O1288" s="152"/>
      <c r="P1288" s="153"/>
      <c r="Q1288" s="159"/>
      <c r="R1288" s="151"/>
      <c r="S1288" s="151"/>
      <c r="T1288" s="28"/>
      <c r="U1288" s="137"/>
      <c r="V1288" s="40"/>
      <c r="W1288" s="40"/>
      <c r="X1288" s="40"/>
      <c r="Y1288" s="40"/>
      <c r="Z1288" s="40"/>
      <c r="AA1288" s="40"/>
      <c r="AB1288" s="40"/>
      <c r="AC1288" s="40"/>
      <c r="AD1288" s="40"/>
      <c r="AE1288" s="40"/>
      <c r="AF1288" s="40"/>
      <c r="AG1288" s="40"/>
      <c r="AH1288" s="40"/>
      <c r="AI1288" s="40"/>
      <c r="AJ1288" s="40"/>
      <c r="AK1288" s="40"/>
      <c r="AL1288" s="40"/>
      <c r="AM1288" s="40"/>
      <c r="AN1288" s="40"/>
      <c r="AO1288" s="40"/>
      <c r="AP1288" s="40"/>
      <c r="AQ1288" s="40"/>
      <c r="AR1288" s="40"/>
      <c r="AS1288" s="40"/>
      <c r="AT1288" s="40"/>
      <c r="AU1288" s="40"/>
      <c r="AV1288" s="40"/>
      <c r="AW1288" s="40"/>
      <c r="AX1288" s="40"/>
      <c r="AY1288" s="40"/>
      <c r="AZ1288" s="40"/>
      <c r="BA1288" s="28"/>
      <c r="BB1288" s="28"/>
      <c r="BC1288" s="40"/>
      <c r="BD1288" s="40"/>
      <c r="BE1288" s="40"/>
      <c r="BF1288" s="40"/>
      <c r="BG1288" s="40"/>
      <c r="BH1288" s="40"/>
      <c r="BI1288" s="40"/>
      <c r="BJ1288" s="40"/>
      <c r="BK1288" s="40"/>
      <c r="BL1288" s="40"/>
      <c r="BM1288" s="40"/>
      <c r="BN1288" s="40"/>
      <c r="BO1288" s="40"/>
      <c r="BP1288" s="40"/>
      <c r="BQ1288" s="40"/>
      <c r="BR1288" s="40"/>
      <c r="BS1288" s="40"/>
      <c r="BT1288" s="40"/>
      <c r="BU1288" s="40"/>
      <c r="BV1288" s="40"/>
      <c r="BW1288" s="40"/>
      <c r="BX1288" s="40"/>
      <c r="BY1288" s="40"/>
      <c r="BZ1288" s="40"/>
      <c r="CA1288" s="40"/>
      <c r="CB1288" s="40"/>
      <c r="CC1288" s="40"/>
      <c r="CD1288" s="40"/>
      <c r="CE1288" s="40"/>
      <c r="CF1288" s="40"/>
      <c r="CG1288" s="28"/>
      <c r="CH1288" s="28"/>
      <c r="CI1288" s="41"/>
      <c r="CJ1288" s="27"/>
      <c r="CK1288" s="27"/>
      <c r="CL1288" s="27"/>
      <c r="CM1288" s="27"/>
      <c r="CN1288" s="27"/>
      <c r="CO1288" s="27"/>
      <c r="CP1288" s="27"/>
      <c r="CQ1288" s="27"/>
      <c r="CR1288" s="27"/>
      <c r="CS1288" s="27"/>
      <c r="CT1288" s="27"/>
      <c r="CU1288" s="27"/>
      <c r="CV1288" s="27"/>
      <c r="CW1288" s="27"/>
      <c r="CX1288" s="27"/>
      <c r="CY1288" s="27"/>
      <c r="CZ1288" s="40"/>
      <c r="DA1288" s="40"/>
      <c r="DB1288" s="40"/>
      <c r="DC1288" s="40"/>
      <c r="DD1288" s="42"/>
      <c r="DE1288" s="89"/>
      <c r="DF1288" s="42"/>
      <c r="DG1288" s="25"/>
      <c r="DH1288" s="25"/>
      <c r="DI1288" s="35"/>
      <c r="DJ1288" s="25"/>
      <c r="DK1288" s="25"/>
      <c r="DL1288" s="25"/>
      <c r="DM1288" s="25"/>
      <c r="DN1288" s="25"/>
      <c r="DO1288" s="25"/>
      <c r="DP1288" s="25"/>
      <c r="DQ1288" s="25"/>
      <c r="DR1288" s="25"/>
      <c r="DS1288" s="25"/>
      <c r="DT1288" s="25"/>
      <c r="DU1288" s="25"/>
      <c r="DV1288" s="25"/>
      <c r="DW1288" s="35"/>
      <c r="DX1288" s="25"/>
      <c r="DY1288" s="25"/>
      <c r="EC1288" s="25"/>
      <c r="ED1288" s="35"/>
    </row>
    <row r="1289" spans="1:134" s="26" customFormat="1" x14ac:dyDescent="0.2">
      <c r="A1289" s="43"/>
      <c r="B1289" s="28"/>
      <c r="C1289" s="41"/>
      <c r="D1289" s="40"/>
      <c r="E1289" s="41"/>
      <c r="F1289" s="40"/>
      <c r="G1289" s="151"/>
      <c r="H1289" s="151"/>
      <c r="I1289" s="151"/>
      <c r="J1289" s="151"/>
      <c r="K1289" s="151"/>
      <c r="L1289" s="152"/>
      <c r="M1289" s="151"/>
      <c r="N1289" s="151"/>
      <c r="O1289" s="152"/>
      <c r="P1289" s="153"/>
      <c r="Q1289" s="159"/>
      <c r="R1289" s="151"/>
      <c r="S1289" s="151"/>
      <c r="T1289" s="28"/>
      <c r="U1289" s="137"/>
      <c r="V1289" s="40"/>
      <c r="W1289" s="40"/>
      <c r="X1289" s="40"/>
      <c r="Y1289" s="40"/>
      <c r="Z1289" s="40"/>
      <c r="AA1289" s="40"/>
      <c r="AB1289" s="40"/>
      <c r="AC1289" s="40"/>
      <c r="AD1289" s="40"/>
      <c r="AE1289" s="40"/>
      <c r="AF1289" s="40"/>
      <c r="AG1289" s="40"/>
      <c r="AH1289" s="40"/>
      <c r="AI1289" s="40"/>
      <c r="AJ1289" s="40"/>
      <c r="AK1289" s="40"/>
      <c r="AL1289" s="40"/>
      <c r="AM1289" s="40"/>
      <c r="AN1289" s="40"/>
      <c r="AO1289" s="40"/>
      <c r="AP1289" s="40"/>
      <c r="AQ1289" s="40"/>
      <c r="AR1289" s="40"/>
      <c r="AS1289" s="40"/>
      <c r="AT1289" s="40"/>
      <c r="AU1289" s="40"/>
      <c r="AV1289" s="40"/>
      <c r="AW1289" s="40"/>
      <c r="AX1289" s="40"/>
      <c r="AY1289" s="40"/>
      <c r="AZ1289" s="40"/>
      <c r="BA1289" s="28"/>
      <c r="BB1289" s="28"/>
      <c r="BC1289" s="40"/>
      <c r="BD1289" s="40"/>
      <c r="BE1289" s="40"/>
      <c r="BF1289" s="40"/>
      <c r="BG1289" s="40"/>
      <c r="BH1289" s="40"/>
      <c r="BI1289" s="41"/>
      <c r="BJ1289" s="41"/>
      <c r="BK1289" s="41"/>
      <c r="BL1289" s="41"/>
      <c r="BM1289" s="41"/>
      <c r="BN1289" s="41"/>
      <c r="BO1289" s="41"/>
      <c r="BP1289" s="41"/>
      <c r="BQ1289" s="41"/>
      <c r="BR1289" s="40"/>
      <c r="BS1289" s="40"/>
      <c r="BT1289" s="40"/>
      <c r="BU1289" s="41"/>
      <c r="BV1289" s="41"/>
      <c r="BW1289" s="41"/>
      <c r="BX1289" s="41"/>
      <c r="BY1289" s="41"/>
      <c r="BZ1289" s="41"/>
      <c r="CA1289" s="41"/>
      <c r="CB1289" s="41"/>
      <c r="CC1289" s="41"/>
      <c r="CD1289" s="41"/>
      <c r="CE1289" s="41"/>
      <c r="CF1289" s="41"/>
      <c r="CG1289" s="28"/>
      <c r="CH1289" s="28"/>
      <c r="CI1289" s="41"/>
      <c r="CJ1289" s="27"/>
      <c r="CK1289" s="27"/>
      <c r="CL1289" s="27"/>
      <c r="CM1289" s="27"/>
      <c r="CN1289" s="27"/>
      <c r="CO1289" s="27"/>
      <c r="CP1289" s="27"/>
      <c r="CQ1289" s="27"/>
      <c r="CR1289" s="27"/>
      <c r="CS1289" s="27"/>
      <c r="CT1289" s="27"/>
      <c r="CU1289" s="27"/>
      <c r="CV1289" s="27"/>
      <c r="CW1289" s="27"/>
      <c r="CX1289" s="27"/>
      <c r="CY1289" s="27"/>
      <c r="CZ1289" s="40"/>
      <c r="DA1289" s="40"/>
      <c r="DB1289" s="40"/>
      <c r="DC1289" s="40"/>
      <c r="DD1289" s="42"/>
      <c r="DE1289" s="89"/>
      <c r="DF1289" s="42"/>
      <c r="DG1289" s="25"/>
      <c r="DH1289" s="25"/>
      <c r="DI1289" s="35"/>
      <c r="DJ1289" s="25"/>
      <c r="DK1289" s="25"/>
      <c r="DL1289" s="25"/>
      <c r="DM1289" s="25"/>
      <c r="DN1289" s="25"/>
      <c r="DO1289" s="25"/>
      <c r="DP1289" s="25"/>
      <c r="DQ1289" s="25"/>
      <c r="DR1289" s="25"/>
      <c r="DS1289" s="25"/>
      <c r="DT1289" s="25"/>
      <c r="DU1289" s="25"/>
      <c r="DV1289" s="25"/>
      <c r="DW1289" s="35"/>
      <c r="DX1289" s="25"/>
      <c r="DY1289" s="25"/>
      <c r="EC1289" s="25"/>
      <c r="ED1289" s="35"/>
    </row>
    <row r="1290" spans="1:134" s="26" customFormat="1" x14ac:dyDescent="0.2">
      <c r="A1290" s="43"/>
      <c r="B1290" s="28"/>
      <c r="C1290" s="41"/>
      <c r="D1290" s="40"/>
      <c r="E1290" s="41"/>
      <c r="F1290" s="40"/>
      <c r="G1290" s="151"/>
      <c r="H1290" s="151"/>
      <c r="I1290" s="151"/>
      <c r="J1290" s="151"/>
      <c r="K1290" s="151"/>
      <c r="L1290" s="152"/>
      <c r="M1290" s="151"/>
      <c r="N1290" s="151"/>
      <c r="O1290" s="152"/>
      <c r="P1290" s="153"/>
      <c r="Q1290" s="159"/>
      <c r="R1290" s="151"/>
      <c r="S1290" s="151"/>
      <c r="T1290" s="28"/>
      <c r="U1290" s="137"/>
      <c r="V1290" s="40"/>
      <c r="W1290" s="40"/>
      <c r="X1290" s="40"/>
      <c r="Y1290" s="40"/>
      <c r="Z1290" s="40"/>
      <c r="AA1290" s="40"/>
      <c r="AB1290" s="40"/>
      <c r="AC1290" s="40"/>
      <c r="AD1290" s="40"/>
      <c r="AE1290" s="40"/>
      <c r="AF1290" s="40"/>
      <c r="AG1290" s="40"/>
      <c r="AH1290" s="40"/>
      <c r="AI1290" s="40"/>
      <c r="AJ1290" s="40"/>
      <c r="AK1290" s="40"/>
      <c r="AL1290" s="40"/>
      <c r="AM1290" s="40"/>
      <c r="AN1290" s="40"/>
      <c r="AO1290" s="40"/>
      <c r="AP1290" s="40"/>
      <c r="AQ1290" s="40"/>
      <c r="AR1290" s="40"/>
      <c r="AS1290" s="40"/>
      <c r="AT1290" s="40"/>
      <c r="AU1290" s="40"/>
      <c r="AV1290" s="40"/>
      <c r="AW1290" s="40"/>
      <c r="AX1290" s="40"/>
      <c r="AY1290" s="40"/>
      <c r="AZ1290" s="40"/>
      <c r="BA1290" s="28"/>
      <c r="BB1290" s="28"/>
      <c r="BC1290" s="40"/>
      <c r="BD1290" s="40"/>
      <c r="BE1290" s="40"/>
      <c r="BF1290" s="40"/>
      <c r="BG1290" s="40"/>
      <c r="BH1290" s="40"/>
      <c r="BI1290" s="41"/>
      <c r="BJ1290" s="41"/>
      <c r="BK1290" s="41"/>
      <c r="BL1290" s="41"/>
      <c r="BM1290" s="41"/>
      <c r="BN1290" s="41"/>
      <c r="BO1290" s="41"/>
      <c r="BP1290" s="41"/>
      <c r="BQ1290" s="41"/>
      <c r="BR1290" s="40"/>
      <c r="BS1290" s="40"/>
      <c r="BT1290" s="40"/>
      <c r="BU1290" s="41"/>
      <c r="BV1290" s="41"/>
      <c r="BW1290" s="41"/>
      <c r="BX1290" s="41"/>
      <c r="BY1290" s="41"/>
      <c r="BZ1290" s="41"/>
      <c r="CA1290" s="41"/>
      <c r="CB1290" s="41"/>
      <c r="CC1290" s="41"/>
      <c r="CD1290" s="41"/>
      <c r="CE1290" s="41"/>
      <c r="CF1290" s="41"/>
      <c r="CG1290" s="28"/>
      <c r="CH1290" s="28"/>
      <c r="CI1290" s="41"/>
      <c r="CJ1290" s="27"/>
      <c r="CK1290" s="27"/>
      <c r="CL1290" s="27"/>
      <c r="CM1290" s="27"/>
      <c r="CN1290" s="27"/>
      <c r="CO1290" s="27"/>
      <c r="CP1290" s="27"/>
      <c r="CQ1290" s="27"/>
      <c r="CR1290" s="27"/>
      <c r="CS1290" s="27"/>
      <c r="CT1290" s="27"/>
      <c r="CU1290" s="27"/>
      <c r="CV1290" s="27"/>
      <c r="CW1290" s="27"/>
      <c r="CX1290" s="27"/>
      <c r="CY1290" s="27"/>
      <c r="CZ1290" s="40"/>
      <c r="DA1290" s="40"/>
      <c r="DB1290" s="40"/>
      <c r="DC1290" s="40"/>
      <c r="DD1290" s="42"/>
      <c r="DE1290" s="89"/>
      <c r="DF1290" s="42"/>
      <c r="DG1290" s="25"/>
      <c r="DH1290" s="25"/>
      <c r="DI1290" s="35"/>
      <c r="DJ1290" s="25"/>
      <c r="DK1290" s="25"/>
      <c r="DL1290" s="25"/>
      <c r="DM1290" s="25"/>
      <c r="DN1290" s="25"/>
      <c r="DO1290" s="25"/>
      <c r="DP1290" s="25"/>
      <c r="DQ1290" s="25"/>
      <c r="DR1290" s="25"/>
      <c r="DS1290" s="25"/>
      <c r="DT1290" s="25"/>
      <c r="DU1290" s="25"/>
      <c r="DV1290" s="25"/>
      <c r="DW1290" s="35"/>
      <c r="DX1290" s="25"/>
      <c r="DY1290" s="25"/>
      <c r="EC1290" s="25"/>
      <c r="ED1290" s="35"/>
    </row>
    <row r="1291" spans="1:134" s="26" customFormat="1" x14ac:dyDescent="0.2">
      <c r="A1291" s="43"/>
      <c r="B1291" s="28"/>
      <c r="C1291" s="41"/>
      <c r="D1291" s="40"/>
      <c r="E1291" s="41"/>
      <c r="F1291" s="40"/>
      <c r="G1291" s="151"/>
      <c r="H1291" s="151"/>
      <c r="I1291" s="151"/>
      <c r="J1291" s="151"/>
      <c r="K1291" s="151"/>
      <c r="L1291" s="152"/>
      <c r="M1291" s="151"/>
      <c r="N1291" s="151"/>
      <c r="O1291" s="152"/>
      <c r="P1291" s="153"/>
      <c r="Q1291" s="159"/>
      <c r="R1291" s="151"/>
      <c r="S1291" s="151"/>
      <c r="T1291" s="28"/>
      <c r="U1291" s="137"/>
      <c r="V1291" s="40"/>
      <c r="W1291" s="40"/>
      <c r="X1291" s="40"/>
      <c r="Y1291" s="40"/>
      <c r="Z1291" s="40"/>
      <c r="AA1291" s="40"/>
      <c r="AB1291" s="40"/>
      <c r="AC1291" s="40"/>
      <c r="AD1291" s="40"/>
      <c r="AE1291" s="40"/>
      <c r="AF1291" s="40"/>
      <c r="AG1291" s="40"/>
      <c r="AH1291" s="40"/>
      <c r="AI1291" s="40"/>
      <c r="AJ1291" s="40"/>
      <c r="AK1291" s="40"/>
      <c r="AL1291" s="40"/>
      <c r="AM1291" s="40"/>
      <c r="AN1291" s="40"/>
      <c r="AO1291" s="40"/>
      <c r="AP1291" s="40"/>
      <c r="AQ1291" s="40"/>
      <c r="AR1291" s="40"/>
      <c r="AS1291" s="40"/>
      <c r="AT1291" s="40"/>
      <c r="AU1291" s="40"/>
      <c r="AV1291" s="40"/>
      <c r="AW1291" s="40"/>
      <c r="AX1291" s="40"/>
      <c r="AY1291" s="40"/>
      <c r="AZ1291" s="40"/>
      <c r="BA1291" s="28"/>
      <c r="BB1291" s="28"/>
      <c r="BC1291" s="40"/>
      <c r="BD1291" s="40"/>
      <c r="BE1291" s="40"/>
      <c r="BF1291" s="40"/>
      <c r="BG1291" s="40"/>
      <c r="BH1291" s="40"/>
      <c r="BI1291" s="41"/>
      <c r="BJ1291" s="41"/>
      <c r="BK1291" s="41"/>
      <c r="BL1291" s="41"/>
      <c r="BM1291" s="41"/>
      <c r="BN1291" s="41"/>
      <c r="BO1291" s="41"/>
      <c r="BP1291" s="41"/>
      <c r="BQ1291" s="41"/>
      <c r="BR1291" s="40"/>
      <c r="BS1291" s="40"/>
      <c r="BT1291" s="40"/>
      <c r="BU1291" s="41"/>
      <c r="BV1291" s="41"/>
      <c r="BW1291" s="41"/>
      <c r="BX1291" s="41"/>
      <c r="BY1291" s="41"/>
      <c r="BZ1291" s="41"/>
      <c r="CA1291" s="41"/>
      <c r="CB1291" s="41"/>
      <c r="CC1291" s="41"/>
      <c r="CD1291" s="41"/>
      <c r="CE1291" s="41"/>
      <c r="CF1291" s="41"/>
      <c r="CG1291" s="28"/>
      <c r="CH1291" s="28"/>
      <c r="CI1291" s="41"/>
      <c r="CJ1291" s="27"/>
      <c r="CK1291" s="27"/>
      <c r="CL1291" s="27"/>
      <c r="CM1291" s="27"/>
      <c r="CN1291" s="27"/>
      <c r="CO1291" s="27"/>
      <c r="CP1291" s="27"/>
      <c r="CQ1291" s="27"/>
      <c r="CR1291" s="27"/>
      <c r="CS1291" s="27"/>
      <c r="CT1291" s="27"/>
      <c r="CU1291" s="27"/>
      <c r="CV1291" s="27"/>
      <c r="CW1291" s="27"/>
      <c r="CX1291" s="27"/>
      <c r="CY1291" s="27"/>
      <c r="CZ1291" s="40"/>
      <c r="DA1291" s="40"/>
      <c r="DB1291" s="40"/>
      <c r="DC1291" s="40"/>
      <c r="DD1291" s="42"/>
      <c r="DE1291" s="89"/>
      <c r="DF1291" s="42"/>
      <c r="DG1291" s="25"/>
      <c r="DH1291" s="25"/>
      <c r="DI1291" s="35"/>
      <c r="DJ1291" s="25"/>
      <c r="DK1291" s="25"/>
      <c r="DL1291" s="25"/>
      <c r="DM1291" s="25"/>
      <c r="DN1291" s="25"/>
      <c r="DO1291" s="25"/>
      <c r="DP1291" s="25"/>
      <c r="DQ1291" s="25"/>
      <c r="DR1291" s="25"/>
      <c r="DS1291" s="25"/>
      <c r="DT1291" s="25"/>
      <c r="DU1291" s="25"/>
      <c r="DV1291" s="25"/>
      <c r="DW1291" s="35"/>
      <c r="DX1291" s="25"/>
      <c r="DY1291" s="25"/>
      <c r="EC1291" s="25"/>
      <c r="ED1291" s="35"/>
    </row>
    <row r="1292" spans="1:134" s="26" customFormat="1" x14ac:dyDescent="0.2">
      <c r="A1292" s="43"/>
      <c r="B1292" s="28"/>
      <c r="C1292" s="41"/>
      <c r="D1292" s="40"/>
      <c r="E1292" s="41"/>
      <c r="F1292" s="40"/>
      <c r="G1292" s="151"/>
      <c r="H1292" s="151"/>
      <c r="I1292" s="151"/>
      <c r="J1292" s="151"/>
      <c r="K1292" s="151"/>
      <c r="L1292" s="152"/>
      <c r="M1292" s="151"/>
      <c r="N1292" s="151"/>
      <c r="O1292" s="152"/>
      <c r="P1292" s="153"/>
      <c r="Q1292" s="159"/>
      <c r="R1292" s="151"/>
      <c r="S1292" s="151"/>
      <c r="T1292" s="28"/>
      <c r="U1292" s="137"/>
      <c r="V1292" s="40"/>
      <c r="W1292" s="40"/>
      <c r="X1292" s="40"/>
      <c r="Y1292" s="40"/>
      <c r="Z1292" s="40"/>
      <c r="AA1292" s="40"/>
      <c r="AB1292" s="40"/>
      <c r="AC1292" s="40"/>
      <c r="AD1292" s="40"/>
      <c r="AE1292" s="40"/>
      <c r="AF1292" s="40"/>
      <c r="AG1292" s="40"/>
      <c r="AH1292" s="40"/>
      <c r="AI1292" s="40"/>
      <c r="AJ1292" s="40"/>
      <c r="AK1292" s="40"/>
      <c r="AL1292" s="40"/>
      <c r="AM1292" s="40"/>
      <c r="AN1292" s="40"/>
      <c r="AO1292" s="40"/>
      <c r="AP1292" s="40"/>
      <c r="AQ1292" s="40"/>
      <c r="AR1292" s="40"/>
      <c r="AS1292" s="40"/>
      <c r="AT1292" s="40"/>
      <c r="AU1292" s="40"/>
      <c r="AV1292" s="40"/>
      <c r="AW1292" s="40"/>
      <c r="AX1292" s="40"/>
      <c r="AY1292" s="40"/>
      <c r="AZ1292" s="40"/>
      <c r="BA1292" s="28"/>
      <c r="BB1292" s="28"/>
      <c r="BC1292" s="40"/>
      <c r="BD1292" s="40"/>
      <c r="BE1292" s="40"/>
      <c r="BF1292" s="40"/>
      <c r="BG1292" s="40"/>
      <c r="BH1292" s="40"/>
      <c r="BI1292" s="41"/>
      <c r="BJ1292" s="41"/>
      <c r="BK1292" s="41"/>
      <c r="BL1292" s="41"/>
      <c r="BM1292" s="41"/>
      <c r="BN1292" s="41"/>
      <c r="BO1292" s="41"/>
      <c r="BP1292" s="41"/>
      <c r="BQ1292" s="41"/>
      <c r="BR1292" s="40"/>
      <c r="BS1292" s="40"/>
      <c r="BT1292" s="40"/>
      <c r="BU1292" s="41"/>
      <c r="BV1292" s="41"/>
      <c r="BW1292" s="41"/>
      <c r="BX1292" s="41"/>
      <c r="BY1292" s="41"/>
      <c r="BZ1292" s="41"/>
      <c r="CA1292" s="41"/>
      <c r="CB1292" s="41"/>
      <c r="CC1292" s="41"/>
      <c r="CD1292" s="41"/>
      <c r="CE1292" s="41"/>
      <c r="CF1292" s="41"/>
      <c r="CG1292" s="28"/>
      <c r="CH1292" s="28"/>
      <c r="CI1292" s="41"/>
      <c r="CJ1292" s="27"/>
      <c r="CK1292" s="27"/>
      <c r="CL1292" s="27"/>
      <c r="CM1292" s="27"/>
      <c r="CN1292" s="27"/>
      <c r="CO1292" s="27"/>
      <c r="CP1292" s="27"/>
      <c r="CQ1292" s="27"/>
      <c r="CR1292" s="27"/>
      <c r="CS1292" s="27"/>
      <c r="CT1292" s="27"/>
      <c r="CU1292" s="27"/>
      <c r="CV1292" s="27"/>
      <c r="CW1292" s="27"/>
      <c r="CX1292" s="27"/>
      <c r="CY1292" s="27"/>
      <c r="CZ1292" s="40"/>
      <c r="DA1292" s="40"/>
      <c r="DB1292" s="40"/>
      <c r="DC1292" s="40"/>
      <c r="DD1292" s="42"/>
      <c r="DE1292" s="89"/>
      <c r="DF1292" s="42"/>
      <c r="DG1292" s="25"/>
      <c r="DH1292" s="25"/>
      <c r="DI1292" s="35"/>
      <c r="DJ1292" s="25"/>
      <c r="DK1292" s="25"/>
      <c r="DL1292" s="25"/>
      <c r="DM1292" s="25"/>
      <c r="DN1292" s="25"/>
      <c r="DO1292" s="25"/>
      <c r="DP1292" s="25"/>
      <c r="DQ1292" s="25"/>
      <c r="DR1292" s="25"/>
      <c r="DS1292" s="25"/>
      <c r="DT1292" s="25"/>
      <c r="DU1292" s="25"/>
      <c r="DV1292" s="25"/>
      <c r="DW1292" s="35"/>
      <c r="DX1292" s="25"/>
      <c r="DY1292" s="25"/>
      <c r="EC1292" s="25"/>
      <c r="ED1292" s="35"/>
    </row>
    <row r="1293" spans="1:134" s="26" customFormat="1" x14ac:dyDescent="0.2">
      <c r="A1293" s="43"/>
      <c r="B1293" s="28"/>
      <c r="C1293" s="41"/>
      <c r="D1293" s="40"/>
      <c r="E1293" s="41"/>
      <c r="F1293" s="40"/>
      <c r="G1293" s="151"/>
      <c r="H1293" s="151"/>
      <c r="I1293" s="151"/>
      <c r="J1293" s="151"/>
      <c r="K1293" s="151"/>
      <c r="L1293" s="152"/>
      <c r="M1293" s="151"/>
      <c r="N1293" s="151"/>
      <c r="O1293" s="152"/>
      <c r="P1293" s="153"/>
      <c r="Q1293" s="159"/>
      <c r="R1293" s="151"/>
      <c r="S1293" s="151"/>
      <c r="T1293" s="28"/>
      <c r="U1293" s="137"/>
      <c r="V1293" s="40"/>
      <c r="W1293" s="40"/>
      <c r="X1293" s="40"/>
      <c r="Y1293" s="40"/>
      <c r="Z1293" s="40"/>
      <c r="AA1293" s="40"/>
      <c r="AB1293" s="40"/>
      <c r="AC1293" s="40"/>
      <c r="AD1293" s="40"/>
      <c r="AE1293" s="40"/>
      <c r="AF1293" s="40"/>
      <c r="AG1293" s="40"/>
      <c r="AH1293" s="40"/>
      <c r="AI1293" s="40"/>
      <c r="AJ1293" s="40"/>
      <c r="AK1293" s="40"/>
      <c r="AL1293" s="40"/>
      <c r="AM1293" s="40"/>
      <c r="AN1293" s="40"/>
      <c r="AO1293" s="40"/>
      <c r="AP1293" s="40"/>
      <c r="AQ1293" s="40"/>
      <c r="AR1293" s="40"/>
      <c r="AS1293" s="40"/>
      <c r="AT1293" s="40"/>
      <c r="AU1293" s="40"/>
      <c r="AV1293" s="40"/>
      <c r="AW1293" s="40"/>
      <c r="AX1293" s="40"/>
      <c r="AY1293" s="40"/>
      <c r="AZ1293" s="40"/>
      <c r="BA1293" s="28"/>
      <c r="BB1293" s="28"/>
      <c r="BC1293" s="40"/>
      <c r="BD1293" s="40"/>
      <c r="BE1293" s="40"/>
      <c r="BF1293" s="40"/>
      <c r="BG1293" s="40"/>
      <c r="BH1293" s="40"/>
      <c r="BI1293" s="41"/>
      <c r="BJ1293" s="41"/>
      <c r="BK1293" s="41"/>
      <c r="BL1293" s="41"/>
      <c r="BM1293" s="41"/>
      <c r="BN1293" s="41"/>
      <c r="BO1293" s="41"/>
      <c r="BP1293" s="41"/>
      <c r="BQ1293" s="41"/>
      <c r="BR1293" s="40"/>
      <c r="BS1293" s="40"/>
      <c r="BT1293" s="40"/>
      <c r="BU1293" s="41"/>
      <c r="BV1293" s="41"/>
      <c r="BW1293" s="41"/>
      <c r="BX1293" s="41"/>
      <c r="BY1293" s="41"/>
      <c r="BZ1293" s="41"/>
      <c r="CA1293" s="41"/>
      <c r="CB1293" s="41"/>
      <c r="CC1293" s="41"/>
      <c r="CD1293" s="41"/>
      <c r="CE1293" s="41"/>
      <c r="CF1293" s="41"/>
      <c r="CG1293" s="28"/>
      <c r="CH1293" s="28"/>
      <c r="CI1293" s="41"/>
      <c r="CJ1293" s="27"/>
      <c r="CK1293" s="27"/>
      <c r="CL1293" s="27"/>
      <c r="CM1293" s="27"/>
      <c r="CN1293" s="27"/>
      <c r="CO1293" s="27"/>
      <c r="CP1293" s="27"/>
      <c r="CQ1293" s="27"/>
      <c r="CR1293" s="27"/>
      <c r="CS1293" s="27"/>
      <c r="CT1293" s="27"/>
      <c r="CU1293" s="27"/>
      <c r="CV1293" s="27"/>
      <c r="CW1293" s="27"/>
      <c r="CX1293" s="27"/>
      <c r="CY1293" s="27"/>
      <c r="CZ1293" s="40"/>
      <c r="DA1293" s="40"/>
      <c r="DB1293" s="40"/>
      <c r="DC1293" s="40"/>
      <c r="DD1293" s="42"/>
      <c r="DE1293" s="89"/>
      <c r="DF1293" s="42"/>
      <c r="DG1293" s="25"/>
      <c r="DH1293" s="25"/>
      <c r="DI1293" s="35"/>
      <c r="DJ1293" s="25"/>
      <c r="DK1293" s="25"/>
      <c r="DL1293" s="25"/>
      <c r="DM1293" s="25"/>
      <c r="DN1293" s="25"/>
      <c r="DO1293" s="25"/>
      <c r="DP1293" s="25"/>
      <c r="DQ1293" s="25"/>
      <c r="DR1293" s="25"/>
      <c r="DS1293" s="25"/>
      <c r="DT1293" s="25"/>
      <c r="DU1293" s="25"/>
      <c r="DV1293" s="25"/>
      <c r="DW1293" s="35"/>
      <c r="DX1293" s="25"/>
      <c r="DY1293" s="25"/>
      <c r="EC1293" s="25"/>
      <c r="ED1293" s="35"/>
    </row>
    <row r="1294" spans="1:134" s="26" customFormat="1" x14ac:dyDescent="0.2">
      <c r="A1294" s="43"/>
      <c r="B1294" s="28"/>
      <c r="C1294" s="41"/>
      <c r="D1294" s="40"/>
      <c r="E1294" s="41"/>
      <c r="F1294" s="40"/>
      <c r="G1294" s="151"/>
      <c r="H1294" s="151"/>
      <c r="I1294" s="151"/>
      <c r="J1294" s="151"/>
      <c r="K1294" s="151"/>
      <c r="L1294" s="152"/>
      <c r="M1294" s="151"/>
      <c r="N1294" s="151"/>
      <c r="O1294" s="152"/>
      <c r="P1294" s="153"/>
      <c r="Q1294" s="159"/>
      <c r="R1294" s="151"/>
      <c r="S1294" s="151"/>
      <c r="T1294" s="28"/>
      <c r="U1294" s="137"/>
      <c r="V1294" s="40"/>
      <c r="W1294" s="40"/>
      <c r="X1294" s="40"/>
      <c r="Y1294" s="40"/>
      <c r="Z1294" s="40"/>
      <c r="AA1294" s="40"/>
      <c r="AB1294" s="40"/>
      <c r="AC1294" s="40"/>
      <c r="AD1294" s="40"/>
      <c r="AE1294" s="40"/>
      <c r="AF1294" s="40"/>
      <c r="AG1294" s="40"/>
      <c r="AH1294" s="40"/>
      <c r="AI1294" s="40"/>
      <c r="AJ1294" s="40"/>
      <c r="AK1294" s="40"/>
      <c r="AL1294" s="40"/>
      <c r="AM1294" s="40"/>
      <c r="AN1294" s="40"/>
      <c r="AO1294" s="40"/>
      <c r="AP1294" s="40"/>
      <c r="AQ1294" s="40"/>
      <c r="AR1294" s="40"/>
      <c r="AS1294" s="40"/>
      <c r="AT1294" s="40"/>
      <c r="AU1294" s="40"/>
      <c r="AV1294" s="40"/>
      <c r="AW1294" s="40"/>
      <c r="AX1294" s="40"/>
      <c r="AY1294" s="40"/>
      <c r="AZ1294" s="40"/>
      <c r="BA1294" s="28"/>
      <c r="BB1294" s="28"/>
      <c r="BC1294" s="40"/>
      <c r="BD1294" s="40"/>
      <c r="BE1294" s="40"/>
      <c r="BF1294" s="40"/>
      <c r="BG1294" s="40"/>
      <c r="BH1294" s="40"/>
      <c r="BI1294" s="40"/>
      <c r="BJ1294" s="40"/>
      <c r="BK1294" s="40"/>
      <c r="BL1294" s="40"/>
      <c r="BM1294" s="40"/>
      <c r="BN1294" s="40"/>
      <c r="BO1294" s="40"/>
      <c r="BP1294" s="40"/>
      <c r="BQ1294" s="40"/>
      <c r="BR1294" s="40"/>
      <c r="BS1294" s="40"/>
      <c r="BT1294" s="40"/>
      <c r="BU1294" s="40"/>
      <c r="BV1294" s="40"/>
      <c r="BW1294" s="40"/>
      <c r="BX1294" s="40"/>
      <c r="BY1294" s="40"/>
      <c r="BZ1294" s="40"/>
      <c r="CA1294" s="40"/>
      <c r="CB1294" s="40"/>
      <c r="CC1294" s="40"/>
      <c r="CD1294" s="40"/>
      <c r="CE1294" s="40"/>
      <c r="CF1294" s="40"/>
      <c r="CG1294" s="28"/>
      <c r="CH1294" s="28"/>
      <c r="CI1294" s="41"/>
      <c r="CJ1294" s="27"/>
      <c r="CK1294" s="27"/>
      <c r="CL1294" s="27"/>
      <c r="CM1294" s="27"/>
      <c r="CN1294" s="27"/>
      <c r="CO1294" s="27"/>
      <c r="CP1294" s="27"/>
      <c r="CQ1294" s="27"/>
      <c r="CR1294" s="27"/>
      <c r="CS1294" s="27"/>
      <c r="CT1294" s="27"/>
      <c r="CU1294" s="27"/>
      <c r="CV1294" s="27"/>
      <c r="CW1294" s="27"/>
      <c r="CX1294" s="27"/>
      <c r="CY1294" s="27"/>
      <c r="CZ1294" s="40"/>
      <c r="DA1294" s="40"/>
      <c r="DB1294" s="40"/>
      <c r="DC1294" s="40"/>
      <c r="DD1294" s="42"/>
      <c r="DE1294" s="89"/>
      <c r="DF1294" s="42"/>
      <c r="DG1294" s="25"/>
      <c r="DH1294" s="25"/>
      <c r="DI1294" s="35"/>
      <c r="DJ1294" s="25"/>
      <c r="DK1294" s="25"/>
      <c r="DL1294" s="25"/>
      <c r="DM1294" s="25"/>
      <c r="DN1294" s="25"/>
      <c r="DO1294" s="25"/>
      <c r="DP1294" s="25"/>
      <c r="DQ1294" s="25"/>
      <c r="DR1294" s="25"/>
      <c r="DS1294" s="25"/>
      <c r="DT1294" s="25"/>
      <c r="DU1294" s="25"/>
      <c r="DV1294" s="25"/>
      <c r="DW1294" s="35"/>
      <c r="DX1294" s="25"/>
      <c r="DY1294" s="25"/>
      <c r="EC1294" s="25"/>
      <c r="ED1294" s="35"/>
    </row>
    <row r="1295" spans="1:134" s="26" customFormat="1" x14ac:dyDescent="0.2">
      <c r="A1295" s="43"/>
      <c r="B1295" s="28"/>
      <c r="C1295" s="41"/>
      <c r="D1295" s="40"/>
      <c r="E1295" s="41"/>
      <c r="F1295" s="40"/>
      <c r="G1295" s="151"/>
      <c r="H1295" s="151"/>
      <c r="I1295" s="151"/>
      <c r="J1295" s="151"/>
      <c r="K1295" s="151"/>
      <c r="L1295" s="152"/>
      <c r="M1295" s="151"/>
      <c r="N1295" s="151"/>
      <c r="O1295" s="152"/>
      <c r="P1295" s="153"/>
      <c r="Q1295" s="159"/>
      <c r="R1295" s="151"/>
      <c r="S1295" s="151"/>
      <c r="T1295" s="28"/>
      <c r="U1295" s="137"/>
      <c r="V1295" s="40"/>
      <c r="W1295" s="40"/>
      <c r="X1295" s="40"/>
      <c r="Y1295" s="40"/>
      <c r="Z1295" s="40"/>
      <c r="AA1295" s="40"/>
      <c r="AB1295" s="40"/>
      <c r="AC1295" s="40"/>
      <c r="AD1295" s="40"/>
      <c r="AE1295" s="40"/>
      <c r="AF1295" s="40"/>
      <c r="AG1295" s="40"/>
      <c r="AH1295" s="40"/>
      <c r="AI1295" s="40"/>
      <c r="AJ1295" s="40"/>
      <c r="AK1295" s="40"/>
      <c r="AL1295" s="40"/>
      <c r="AM1295" s="40"/>
      <c r="AN1295" s="40"/>
      <c r="AO1295" s="40"/>
      <c r="AP1295" s="40"/>
      <c r="AQ1295" s="40"/>
      <c r="AR1295" s="40"/>
      <c r="AS1295" s="40"/>
      <c r="AT1295" s="40"/>
      <c r="AU1295" s="40"/>
      <c r="AV1295" s="40"/>
      <c r="AW1295" s="40"/>
      <c r="AX1295" s="40"/>
      <c r="AY1295" s="40"/>
      <c r="AZ1295" s="40"/>
      <c r="BA1295" s="28"/>
      <c r="BB1295" s="28"/>
      <c r="BC1295" s="40"/>
      <c r="BD1295" s="40"/>
      <c r="BE1295" s="40"/>
      <c r="BF1295" s="40"/>
      <c r="BG1295" s="40"/>
      <c r="BH1295" s="40"/>
      <c r="BI1295" s="40"/>
      <c r="BJ1295" s="40"/>
      <c r="BK1295" s="40"/>
      <c r="BL1295" s="40"/>
      <c r="BM1295" s="40"/>
      <c r="BN1295" s="40"/>
      <c r="BO1295" s="40"/>
      <c r="BP1295" s="40"/>
      <c r="BQ1295" s="40"/>
      <c r="BR1295" s="40"/>
      <c r="BS1295" s="40"/>
      <c r="BT1295" s="40"/>
      <c r="BU1295" s="40"/>
      <c r="BV1295" s="40"/>
      <c r="BW1295" s="40"/>
      <c r="BX1295" s="40"/>
      <c r="BY1295" s="40"/>
      <c r="BZ1295" s="40"/>
      <c r="CA1295" s="40"/>
      <c r="CB1295" s="40"/>
      <c r="CC1295" s="40"/>
      <c r="CD1295" s="40"/>
      <c r="CE1295" s="40"/>
      <c r="CF1295" s="40"/>
      <c r="CG1295" s="28"/>
      <c r="CH1295" s="28"/>
      <c r="CI1295" s="41"/>
      <c r="CJ1295" s="27"/>
      <c r="CK1295" s="27"/>
      <c r="CL1295" s="27"/>
      <c r="CM1295" s="27"/>
      <c r="CN1295" s="27"/>
      <c r="CO1295" s="27"/>
      <c r="CP1295" s="27"/>
      <c r="CQ1295" s="27"/>
      <c r="CR1295" s="27"/>
      <c r="CS1295" s="27"/>
      <c r="CT1295" s="27"/>
      <c r="CU1295" s="27"/>
      <c r="CV1295" s="27"/>
      <c r="CW1295" s="27"/>
      <c r="CX1295" s="27"/>
      <c r="CY1295" s="27"/>
      <c r="CZ1295" s="40"/>
      <c r="DA1295" s="40"/>
      <c r="DB1295" s="40"/>
      <c r="DC1295" s="40"/>
      <c r="DD1295" s="42"/>
      <c r="DE1295" s="89"/>
      <c r="DF1295" s="42"/>
      <c r="DG1295" s="25"/>
      <c r="DH1295" s="25"/>
      <c r="DI1295" s="35"/>
      <c r="DJ1295" s="25"/>
      <c r="DK1295" s="25"/>
      <c r="DL1295" s="25"/>
      <c r="DM1295" s="25"/>
      <c r="DN1295" s="25"/>
      <c r="DO1295" s="25"/>
      <c r="DP1295" s="25"/>
      <c r="DQ1295" s="25"/>
      <c r="DR1295" s="25"/>
      <c r="DS1295" s="25"/>
      <c r="DT1295" s="25"/>
      <c r="DU1295" s="25"/>
      <c r="DV1295" s="25"/>
      <c r="DW1295" s="35"/>
      <c r="DX1295" s="25"/>
      <c r="DY1295" s="25"/>
      <c r="EC1295" s="25"/>
      <c r="ED1295" s="35"/>
    </row>
    <row r="1296" spans="1:134" s="26" customFormat="1" x14ac:dyDescent="0.2">
      <c r="A1296" s="43"/>
      <c r="B1296" s="28"/>
      <c r="C1296" s="41"/>
      <c r="D1296" s="40"/>
      <c r="E1296" s="41"/>
      <c r="F1296" s="40"/>
      <c r="G1296" s="151"/>
      <c r="H1296" s="151"/>
      <c r="I1296" s="151"/>
      <c r="J1296" s="151"/>
      <c r="K1296" s="151"/>
      <c r="L1296" s="152"/>
      <c r="M1296" s="151"/>
      <c r="N1296" s="151"/>
      <c r="O1296" s="152"/>
      <c r="P1296" s="153"/>
      <c r="Q1296" s="159"/>
      <c r="R1296" s="151"/>
      <c r="S1296" s="151"/>
      <c r="T1296" s="28"/>
      <c r="U1296" s="137"/>
      <c r="V1296" s="40"/>
      <c r="W1296" s="40"/>
      <c r="X1296" s="40"/>
      <c r="Y1296" s="40"/>
      <c r="Z1296" s="40"/>
      <c r="AA1296" s="40"/>
      <c r="AB1296" s="40"/>
      <c r="AC1296" s="40"/>
      <c r="AD1296" s="40"/>
      <c r="AE1296" s="40"/>
      <c r="AF1296" s="40"/>
      <c r="AG1296" s="40"/>
      <c r="AH1296" s="40"/>
      <c r="AI1296" s="40"/>
      <c r="AJ1296" s="40"/>
      <c r="AK1296" s="40"/>
      <c r="AL1296" s="40"/>
      <c r="AM1296" s="40"/>
      <c r="AN1296" s="40"/>
      <c r="AO1296" s="40"/>
      <c r="AP1296" s="40"/>
      <c r="AQ1296" s="40"/>
      <c r="AR1296" s="40"/>
      <c r="AS1296" s="40"/>
      <c r="AT1296" s="40"/>
      <c r="AU1296" s="40"/>
      <c r="AV1296" s="40"/>
      <c r="AW1296" s="40"/>
      <c r="AX1296" s="40"/>
      <c r="AY1296" s="40"/>
      <c r="AZ1296" s="40"/>
      <c r="BA1296" s="28"/>
      <c r="BB1296" s="28"/>
      <c r="BC1296" s="40"/>
      <c r="BD1296" s="40"/>
      <c r="BE1296" s="40"/>
      <c r="BF1296" s="40"/>
      <c r="BG1296" s="40"/>
      <c r="BH1296" s="40"/>
      <c r="BI1296" s="40"/>
      <c r="BJ1296" s="40"/>
      <c r="BK1296" s="40"/>
      <c r="BL1296" s="40"/>
      <c r="BM1296" s="40"/>
      <c r="BN1296" s="40"/>
      <c r="BO1296" s="40"/>
      <c r="BP1296" s="40"/>
      <c r="BQ1296" s="40"/>
      <c r="BR1296" s="40"/>
      <c r="BS1296" s="40"/>
      <c r="BT1296" s="40"/>
      <c r="BU1296" s="40"/>
      <c r="BV1296" s="40"/>
      <c r="BW1296" s="40"/>
      <c r="BX1296" s="40"/>
      <c r="BY1296" s="40"/>
      <c r="BZ1296" s="40"/>
      <c r="CA1296" s="40"/>
      <c r="CB1296" s="40"/>
      <c r="CC1296" s="40"/>
      <c r="CD1296" s="40"/>
      <c r="CE1296" s="40"/>
      <c r="CF1296" s="40"/>
      <c r="CG1296" s="28"/>
      <c r="CH1296" s="28"/>
      <c r="CI1296" s="41"/>
      <c r="CJ1296" s="27"/>
      <c r="CK1296" s="27"/>
      <c r="CL1296" s="27"/>
      <c r="CM1296" s="27"/>
      <c r="CN1296" s="27"/>
      <c r="CO1296" s="27"/>
      <c r="CP1296" s="27"/>
      <c r="CQ1296" s="27"/>
      <c r="CR1296" s="27"/>
      <c r="CS1296" s="27"/>
      <c r="CT1296" s="27"/>
      <c r="CU1296" s="27"/>
      <c r="CV1296" s="27"/>
      <c r="CW1296" s="27"/>
      <c r="CX1296" s="27"/>
      <c r="CY1296" s="27"/>
      <c r="CZ1296" s="40"/>
      <c r="DA1296" s="40"/>
      <c r="DB1296" s="40"/>
      <c r="DC1296" s="40"/>
      <c r="DD1296" s="42"/>
      <c r="DE1296" s="89"/>
      <c r="DF1296" s="42"/>
      <c r="DG1296" s="25"/>
      <c r="DH1296" s="25"/>
      <c r="DI1296" s="35"/>
      <c r="DJ1296" s="25"/>
      <c r="DK1296" s="25"/>
      <c r="DL1296" s="25"/>
      <c r="DM1296" s="25"/>
      <c r="DN1296" s="25"/>
      <c r="DO1296" s="25"/>
      <c r="DP1296" s="25"/>
      <c r="DQ1296" s="25"/>
      <c r="DR1296" s="25"/>
      <c r="DS1296" s="25"/>
      <c r="DT1296" s="25"/>
      <c r="DU1296" s="25"/>
      <c r="DV1296" s="25"/>
      <c r="DW1296" s="35"/>
      <c r="DX1296" s="25"/>
      <c r="DY1296" s="25"/>
      <c r="EC1296" s="25"/>
      <c r="ED1296" s="35"/>
    </row>
    <row r="1297" spans="1:134" s="26" customFormat="1" x14ac:dyDescent="0.2">
      <c r="A1297" s="43"/>
      <c r="B1297" s="28"/>
      <c r="C1297" s="41"/>
      <c r="D1297" s="40"/>
      <c r="E1297" s="41"/>
      <c r="F1297" s="40"/>
      <c r="G1297" s="151"/>
      <c r="H1297" s="151"/>
      <c r="I1297" s="151"/>
      <c r="J1297" s="151"/>
      <c r="K1297" s="151"/>
      <c r="L1297" s="152"/>
      <c r="M1297" s="151"/>
      <c r="N1297" s="151"/>
      <c r="O1297" s="152"/>
      <c r="P1297" s="153"/>
      <c r="Q1297" s="159"/>
      <c r="R1297" s="151"/>
      <c r="S1297" s="151"/>
      <c r="T1297" s="28"/>
      <c r="U1297" s="137"/>
      <c r="V1297" s="40"/>
      <c r="W1297" s="40"/>
      <c r="X1297" s="40"/>
      <c r="Y1297" s="40"/>
      <c r="Z1297" s="40"/>
      <c r="AA1297" s="40"/>
      <c r="AB1297" s="40"/>
      <c r="AC1297" s="40"/>
      <c r="AD1297" s="40"/>
      <c r="AE1297" s="40"/>
      <c r="AF1297" s="40"/>
      <c r="AG1297" s="40"/>
      <c r="AH1297" s="40"/>
      <c r="AI1297" s="40"/>
      <c r="AJ1297" s="40"/>
      <c r="AK1297" s="40"/>
      <c r="AL1297" s="40"/>
      <c r="AM1297" s="40"/>
      <c r="AN1297" s="40"/>
      <c r="AO1297" s="40"/>
      <c r="AP1297" s="40"/>
      <c r="AQ1297" s="40"/>
      <c r="AR1297" s="40"/>
      <c r="AS1297" s="40"/>
      <c r="AT1297" s="40"/>
      <c r="AU1297" s="40"/>
      <c r="AV1297" s="40"/>
      <c r="AW1297" s="40"/>
      <c r="AX1297" s="40"/>
      <c r="AY1297" s="40"/>
      <c r="AZ1297" s="40"/>
      <c r="BA1297" s="28"/>
      <c r="BB1297" s="28"/>
      <c r="BC1297" s="40"/>
      <c r="BD1297" s="40"/>
      <c r="BE1297" s="40"/>
      <c r="BF1297" s="40"/>
      <c r="BG1297" s="40"/>
      <c r="BH1297" s="40"/>
      <c r="BI1297" s="40"/>
      <c r="BJ1297" s="40"/>
      <c r="BK1297" s="40"/>
      <c r="BL1297" s="40"/>
      <c r="BM1297" s="40"/>
      <c r="BN1297" s="40"/>
      <c r="BO1297" s="40"/>
      <c r="BP1297" s="40"/>
      <c r="BQ1297" s="40"/>
      <c r="BR1297" s="40"/>
      <c r="BS1297" s="40"/>
      <c r="BT1297" s="40"/>
      <c r="BU1297" s="40"/>
      <c r="BV1297" s="40"/>
      <c r="BW1297" s="40"/>
      <c r="BX1297" s="40"/>
      <c r="BY1297" s="40"/>
      <c r="BZ1297" s="40"/>
      <c r="CA1297" s="40"/>
      <c r="CB1297" s="40"/>
      <c r="CC1297" s="40"/>
      <c r="CD1297" s="40"/>
      <c r="CE1297" s="40"/>
      <c r="CF1297" s="40"/>
      <c r="CG1297" s="28"/>
      <c r="CH1297" s="28"/>
      <c r="CI1297" s="41"/>
      <c r="CJ1297" s="27"/>
      <c r="CK1297" s="27"/>
      <c r="CL1297" s="27"/>
      <c r="CM1297" s="27"/>
      <c r="CN1297" s="27"/>
      <c r="CO1297" s="27"/>
      <c r="CP1297" s="27"/>
      <c r="CQ1297" s="27"/>
      <c r="CR1297" s="27"/>
      <c r="CS1297" s="27"/>
      <c r="CT1297" s="27"/>
      <c r="CU1297" s="27"/>
      <c r="CV1297" s="27"/>
      <c r="CW1297" s="27"/>
      <c r="CX1297" s="27"/>
      <c r="CY1297" s="27"/>
      <c r="CZ1297" s="40"/>
      <c r="DA1297" s="40"/>
      <c r="DB1297" s="40"/>
      <c r="DC1297" s="40"/>
      <c r="DD1297" s="42"/>
      <c r="DE1297" s="89"/>
      <c r="DF1297" s="42"/>
      <c r="DG1297" s="25"/>
      <c r="DH1297" s="25"/>
      <c r="DI1297" s="35"/>
      <c r="DJ1297" s="25"/>
      <c r="DK1297" s="25"/>
      <c r="DL1297" s="25"/>
      <c r="DM1297" s="25"/>
      <c r="DN1297" s="25"/>
      <c r="DO1297" s="25"/>
      <c r="DP1297" s="25"/>
      <c r="DQ1297" s="25"/>
      <c r="DR1297" s="25"/>
      <c r="DS1297" s="25"/>
      <c r="DT1297" s="25"/>
      <c r="DU1297" s="25"/>
      <c r="DV1297" s="25"/>
      <c r="DW1297" s="35"/>
      <c r="DX1297" s="25"/>
      <c r="DY1297" s="25"/>
      <c r="EC1297" s="25"/>
      <c r="ED1297" s="35"/>
    </row>
    <row r="1298" spans="1:134" s="26" customFormat="1" x14ac:dyDescent="0.2">
      <c r="A1298" s="43"/>
      <c r="B1298" s="28"/>
      <c r="C1298" s="41"/>
      <c r="D1298" s="40"/>
      <c r="E1298" s="41"/>
      <c r="F1298" s="40"/>
      <c r="G1298" s="151"/>
      <c r="H1298" s="151"/>
      <c r="I1298" s="151"/>
      <c r="J1298" s="151"/>
      <c r="K1298" s="151"/>
      <c r="L1298" s="152"/>
      <c r="M1298" s="151"/>
      <c r="N1298" s="151"/>
      <c r="O1298" s="152"/>
      <c r="P1298" s="153"/>
      <c r="Q1298" s="159"/>
      <c r="R1298" s="151"/>
      <c r="S1298" s="151"/>
      <c r="T1298" s="28"/>
      <c r="U1298" s="137"/>
      <c r="V1298" s="40"/>
      <c r="W1298" s="40"/>
      <c r="X1298" s="40"/>
      <c r="Y1298" s="40"/>
      <c r="Z1298" s="40"/>
      <c r="AA1298" s="40"/>
      <c r="AB1298" s="40"/>
      <c r="AC1298" s="40"/>
      <c r="AD1298" s="40"/>
      <c r="AE1298" s="40"/>
      <c r="AF1298" s="40"/>
      <c r="AG1298" s="40"/>
      <c r="AH1298" s="40"/>
      <c r="AI1298" s="40"/>
      <c r="AJ1298" s="40"/>
      <c r="AK1298" s="40"/>
      <c r="AL1298" s="40"/>
      <c r="AM1298" s="40"/>
      <c r="AN1298" s="40"/>
      <c r="AO1298" s="40"/>
      <c r="AP1298" s="40"/>
      <c r="AQ1298" s="40"/>
      <c r="AR1298" s="40"/>
      <c r="AS1298" s="40"/>
      <c r="AT1298" s="40"/>
      <c r="AU1298" s="40"/>
      <c r="AV1298" s="40"/>
      <c r="AW1298" s="40"/>
      <c r="AX1298" s="40"/>
      <c r="AY1298" s="40"/>
      <c r="AZ1298" s="40"/>
      <c r="BA1298" s="28"/>
      <c r="BB1298" s="28"/>
      <c r="BC1298" s="40"/>
      <c r="BD1298" s="40"/>
      <c r="BE1298" s="40"/>
      <c r="BF1298" s="40"/>
      <c r="BG1298" s="40"/>
      <c r="BH1298" s="40"/>
      <c r="BI1298" s="40"/>
      <c r="BJ1298" s="40"/>
      <c r="BK1298" s="40"/>
      <c r="BL1298" s="40"/>
      <c r="BM1298" s="40"/>
      <c r="BN1298" s="40"/>
      <c r="BO1298" s="40"/>
      <c r="BP1298" s="40"/>
      <c r="BQ1298" s="40"/>
      <c r="BR1298" s="40"/>
      <c r="BS1298" s="40"/>
      <c r="BT1298" s="40"/>
      <c r="BU1298" s="40"/>
      <c r="BV1298" s="40"/>
      <c r="BW1298" s="40"/>
      <c r="BX1298" s="40"/>
      <c r="BY1298" s="40"/>
      <c r="BZ1298" s="40"/>
      <c r="CA1298" s="40"/>
      <c r="CB1298" s="40"/>
      <c r="CC1298" s="40"/>
      <c r="CD1298" s="40"/>
      <c r="CE1298" s="40"/>
      <c r="CF1298" s="40"/>
      <c r="CG1298" s="28"/>
      <c r="CH1298" s="28"/>
      <c r="CI1298" s="41"/>
      <c r="CJ1298" s="27"/>
      <c r="CK1298" s="27"/>
      <c r="CL1298" s="27"/>
      <c r="CM1298" s="27"/>
      <c r="CN1298" s="27"/>
      <c r="CO1298" s="27"/>
      <c r="CP1298" s="27"/>
      <c r="CQ1298" s="27"/>
      <c r="CR1298" s="27"/>
      <c r="CS1298" s="27"/>
      <c r="CT1298" s="27"/>
      <c r="CU1298" s="27"/>
      <c r="CV1298" s="27"/>
      <c r="CW1298" s="27"/>
      <c r="CX1298" s="27"/>
      <c r="CY1298" s="27"/>
      <c r="CZ1298" s="40"/>
      <c r="DA1298" s="40"/>
      <c r="DB1298" s="40"/>
      <c r="DC1298" s="40"/>
      <c r="DD1298" s="42"/>
      <c r="DE1298" s="89"/>
      <c r="DF1298" s="42"/>
      <c r="DG1298" s="25"/>
      <c r="DH1298" s="25"/>
      <c r="DI1298" s="35"/>
      <c r="DJ1298" s="25"/>
      <c r="DK1298" s="25"/>
      <c r="DL1298" s="25"/>
      <c r="DM1298" s="25"/>
      <c r="DN1298" s="25"/>
      <c r="DO1298" s="25"/>
      <c r="DP1298" s="25"/>
      <c r="DQ1298" s="25"/>
      <c r="DR1298" s="25"/>
      <c r="DS1298" s="25"/>
      <c r="DT1298" s="25"/>
      <c r="DU1298" s="25"/>
      <c r="DV1298" s="25"/>
      <c r="DW1298" s="35"/>
      <c r="DX1298" s="25"/>
      <c r="DY1298" s="25"/>
      <c r="EC1298" s="25"/>
      <c r="ED1298" s="35"/>
    </row>
    <row r="1299" spans="1:134" s="26" customFormat="1" x14ac:dyDescent="0.2">
      <c r="A1299" s="43"/>
      <c r="B1299" s="28"/>
      <c r="C1299" s="41"/>
      <c r="D1299" s="40"/>
      <c r="E1299" s="41"/>
      <c r="F1299" s="40"/>
      <c r="G1299" s="151"/>
      <c r="H1299" s="151"/>
      <c r="I1299" s="151"/>
      <c r="J1299" s="151"/>
      <c r="K1299" s="151"/>
      <c r="L1299" s="152"/>
      <c r="M1299" s="151"/>
      <c r="N1299" s="151"/>
      <c r="O1299" s="152"/>
      <c r="P1299" s="153"/>
      <c r="Q1299" s="159"/>
      <c r="R1299" s="151"/>
      <c r="S1299" s="151"/>
      <c r="T1299" s="28"/>
      <c r="U1299" s="137"/>
      <c r="V1299" s="40"/>
      <c r="W1299" s="40"/>
      <c r="X1299" s="40"/>
      <c r="Y1299" s="40"/>
      <c r="Z1299" s="40"/>
      <c r="AA1299" s="40"/>
      <c r="AB1299" s="40"/>
      <c r="AC1299" s="40"/>
      <c r="AD1299" s="40"/>
      <c r="AE1299" s="40"/>
      <c r="AF1299" s="40"/>
      <c r="AG1299" s="40"/>
      <c r="AH1299" s="40"/>
      <c r="AI1299" s="40"/>
      <c r="AJ1299" s="40"/>
      <c r="AK1299" s="40"/>
      <c r="AL1299" s="40"/>
      <c r="AM1299" s="40"/>
      <c r="AN1299" s="40"/>
      <c r="AO1299" s="40"/>
      <c r="AP1299" s="40"/>
      <c r="AQ1299" s="40"/>
      <c r="AR1299" s="40"/>
      <c r="AS1299" s="40"/>
      <c r="AT1299" s="40"/>
      <c r="AU1299" s="40"/>
      <c r="AV1299" s="40"/>
      <c r="AW1299" s="40"/>
      <c r="AX1299" s="40"/>
      <c r="AY1299" s="40"/>
      <c r="AZ1299" s="40"/>
      <c r="BA1299" s="28"/>
      <c r="BB1299" s="28"/>
      <c r="BC1299" s="40"/>
      <c r="BD1299" s="40"/>
      <c r="BE1299" s="40"/>
      <c r="BF1299" s="40"/>
      <c r="BG1299" s="40"/>
      <c r="BH1299" s="40"/>
      <c r="BI1299" s="40"/>
      <c r="BJ1299" s="40"/>
      <c r="BK1299" s="40"/>
      <c r="BL1299" s="40"/>
      <c r="BM1299" s="40"/>
      <c r="BN1299" s="40"/>
      <c r="BO1299" s="40"/>
      <c r="BP1299" s="40"/>
      <c r="BQ1299" s="40"/>
      <c r="BR1299" s="40"/>
      <c r="BS1299" s="40"/>
      <c r="BT1299" s="40"/>
      <c r="BU1299" s="40"/>
      <c r="BV1299" s="40"/>
      <c r="BW1299" s="40"/>
      <c r="BX1299" s="40"/>
      <c r="BY1299" s="40"/>
      <c r="BZ1299" s="40"/>
      <c r="CA1299" s="40"/>
      <c r="CB1299" s="40"/>
      <c r="CC1299" s="40"/>
      <c r="CD1299" s="40"/>
      <c r="CE1299" s="40"/>
      <c r="CF1299" s="40"/>
      <c r="CG1299" s="28"/>
      <c r="CH1299" s="28"/>
      <c r="CI1299" s="41"/>
      <c r="CJ1299" s="27"/>
      <c r="CK1299" s="27"/>
      <c r="CL1299" s="27"/>
      <c r="CM1299" s="27"/>
      <c r="CN1299" s="27"/>
      <c r="CO1299" s="27"/>
      <c r="CP1299" s="27"/>
      <c r="CQ1299" s="27"/>
      <c r="CR1299" s="27"/>
      <c r="CS1299" s="27"/>
      <c r="CT1299" s="27"/>
      <c r="CU1299" s="27"/>
      <c r="CV1299" s="27"/>
      <c r="CW1299" s="27"/>
      <c r="CX1299" s="27"/>
      <c r="CY1299" s="27"/>
      <c r="CZ1299" s="40"/>
      <c r="DA1299" s="40"/>
      <c r="DB1299" s="40"/>
      <c r="DC1299" s="40"/>
      <c r="DD1299" s="42"/>
      <c r="DE1299" s="89"/>
      <c r="DF1299" s="42"/>
      <c r="DG1299" s="25"/>
      <c r="DH1299" s="25"/>
      <c r="DI1299" s="35"/>
      <c r="DJ1299" s="25"/>
      <c r="DK1299" s="25"/>
      <c r="DL1299" s="25"/>
      <c r="DM1299" s="25"/>
      <c r="DN1299" s="25"/>
      <c r="DO1299" s="25"/>
      <c r="DP1299" s="25"/>
      <c r="DQ1299" s="25"/>
      <c r="DR1299" s="25"/>
      <c r="DS1299" s="25"/>
      <c r="DT1299" s="25"/>
      <c r="DU1299" s="25"/>
      <c r="DV1299" s="25"/>
      <c r="DW1299" s="35"/>
      <c r="DX1299" s="25"/>
      <c r="DY1299" s="25"/>
      <c r="EC1299" s="25"/>
      <c r="ED1299" s="35"/>
    </row>
    <row r="1300" spans="1:134" s="26" customFormat="1" x14ac:dyDescent="0.2">
      <c r="A1300" s="43"/>
      <c r="B1300" s="28"/>
      <c r="C1300" s="41"/>
      <c r="D1300" s="40"/>
      <c r="E1300" s="41"/>
      <c r="F1300" s="40"/>
      <c r="G1300" s="151"/>
      <c r="H1300" s="151"/>
      <c r="I1300" s="151"/>
      <c r="J1300" s="151"/>
      <c r="K1300" s="151"/>
      <c r="L1300" s="152"/>
      <c r="M1300" s="151"/>
      <c r="N1300" s="151"/>
      <c r="O1300" s="152"/>
      <c r="P1300" s="153"/>
      <c r="Q1300" s="159"/>
      <c r="R1300" s="151"/>
      <c r="S1300" s="151"/>
      <c r="T1300" s="28"/>
      <c r="U1300" s="137"/>
      <c r="V1300" s="40"/>
      <c r="W1300" s="40"/>
      <c r="X1300" s="40"/>
      <c r="Y1300" s="40"/>
      <c r="Z1300" s="40"/>
      <c r="AA1300" s="40"/>
      <c r="AB1300" s="40"/>
      <c r="AC1300" s="40"/>
      <c r="AD1300" s="40"/>
      <c r="AE1300" s="40"/>
      <c r="AF1300" s="40"/>
      <c r="AG1300" s="40"/>
      <c r="AH1300" s="40"/>
      <c r="AI1300" s="40"/>
      <c r="AJ1300" s="40"/>
      <c r="AK1300" s="40"/>
      <c r="AL1300" s="40"/>
      <c r="AM1300" s="40"/>
      <c r="AN1300" s="40"/>
      <c r="AO1300" s="40"/>
      <c r="AP1300" s="40"/>
      <c r="AQ1300" s="40"/>
      <c r="AR1300" s="40"/>
      <c r="AS1300" s="40"/>
      <c r="AT1300" s="40"/>
      <c r="AU1300" s="40"/>
      <c r="AV1300" s="40"/>
      <c r="AW1300" s="40"/>
      <c r="AX1300" s="40"/>
      <c r="AY1300" s="40"/>
      <c r="AZ1300" s="40"/>
      <c r="BA1300" s="28"/>
      <c r="BB1300" s="28"/>
      <c r="BC1300" s="40"/>
      <c r="BD1300" s="40"/>
      <c r="BE1300" s="40"/>
      <c r="BF1300" s="40"/>
      <c r="BG1300" s="40"/>
      <c r="BH1300" s="40"/>
      <c r="BI1300" s="40"/>
      <c r="BJ1300" s="40"/>
      <c r="BK1300" s="40"/>
      <c r="BL1300" s="40"/>
      <c r="BM1300" s="40"/>
      <c r="BN1300" s="40"/>
      <c r="BO1300" s="40"/>
      <c r="BP1300" s="40"/>
      <c r="BQ1300" s="40"/>
      <c r="BR1300" s="40"/>
      <c r="BS1300" s="40"/>
      <c r="BT1300" s="40"/>
      <c r="BU1300" s="40"/>
      <c r="BV1300" s="40"/>
      <c r="BW1300" s="40"/>
      <c r="BX1300" s="40"/>
      <c r="BY1300" s="40"/>
      <c r="BZ1300" s="40"/>
      <c r="CA1300" s="40"/>
      <c r="CB1300" s="40"/>
      <c r="CC1300" s="40"/>
      <c r="CD1300" s="40"/>
      <c r="CE1300" s="40"/>
      <c r="CF1300" s="40"/>
      <c r="CG1300" s="28"/>
      <c r="CH1300" s="28"/>
      <c r="CI1300" s="41"/>
      <c r="CJ1300" s="27"/>
      <c r="CK1300" s="27"/>
      <c r="CL1300" s="27"/>
      <c r="CM1300" s="27"/>
      <c r="CN1300" s="27"/>
      <c r="CO1300" s="27"/>
      <c r="CP1300" s="27"/>
      <c r="CQ1300" s="27"/>
      <c r="CR1300" s="27"/>
      <c r="CS1300" s="27"/>
      <c r="CT1300" s="27"/>
      <c r="CU1300" s="27"/>
      <c r="CV1300" s="27"/>
      <c r="CW1300" s="27"/>
      <c r="CX1300" s="27"/>
      <c r="CY1300" s="27"/>
      <c r="CZ1300" s="40"/>
      <c r="DA1300" s="40"/>
      <c r="DB1300" s="40"/>
      <c r="DC1300" s="40"/>
      <c r="DD1300" s="42"/>
      <c r="DE1300" s="89"/>
      <c r="DF1300" s="42"/>
      <c r="DG1300" s="25"/>
      <c r="DH1300" s="25"/>
      <c r="DI1300" s="35"/>
      <c r="DJ1300" s="25"/>
      <c r="DK1300" s="25"/>
      <c r="DL1300" s="25"/>
      <c r="DM1300" s="25"/>
      <c r="DN1300" s="25"/>
      <c r="DO1300" s="25"/>
      <c r="DP1300" s="25"/>
      <c r="DQ1300" s="25"/>
      <c r="DR1300" s="25"/>
      <c r="DS1300" s="25"/>
      <c r="DT1300" s="25"/>
      <c r="DU1300" s="25"/>
      <c r="DV1300" s="25"/>
      <c r="DW1300" s="35"/>
      <c r="DX1300" s="25"/>
      <c r="DY1300" s="25"/>
      <c r="EC1300" s="25"/>
      <c r="ED1300" s="35"/>
    </row>
    <row r="1301" spans="1:134" s="26" customFormat="1" x14ac:dyDescent="0.2">
      <c r="A1301" s="43"/>
      <c r="B1301" s="28"/>
      <c r="C1301" s="41"/>
      <c r="D1301" s="40"/>
      <c r="E1301" s="41"/>
      <c r="F1301" s="40"/>
      <c r="G1301" s="151"/>
      <c r="H1301" s="151"/>
      <c r="I1301" s="151"/>
      <c r="J1301" s="151"/>
      <c r="K1301" s="151"/>
      <c r="L1301" s="152"/>
      <c r="M1301" s="151"/>
      <c r="N1301" s="151"/>
      <c r="O1301" s="152"/>
      <c r="P1301" s="153"/>
      <c r="Q1301" s="159"/>
      <c r="R1301" s="151"/>
      <c r="S1301" s="151"/>
      <c r="T1301" s="28"/>
      <c r="U1301" s="137"/>
      <c r="V1301" s="40"/>
      <c r="W1301" s="40"/>
      <c r="X1301" s="40"/>
      <c r="Y1301" s="40"/>
      <c r="Z1301" s="40"/>
      <c r="AA1301" s="40"/>
      <c r="AB1301" s="40"/>
      <c r="AC1301" s="40"/>
      <c r="AD1301" s="40"/>
      <c r="AE1301" s="40"/>
      <c r="AF1301" s="40"/>
      <c r="AG1301" s="40"/>
      <c r="AH1301" s="40"/>
      <c r="AI1301" s="40"/>
      <c r="AJ1301" s="40"/>
      <c r="AK1301" s="40"/>
      <c r="AL1301" s="40"/>
      <c r="AM1301" s="40"/>
      <c r="AN1301" s="40"/>
      <c r="AO1301" s="40"/>
      <c r="AP1301" s="40"/>
      <c r="AQ1301" s="40"/>
      <c r="AR1301" s="40"/>
      <c r="AS1301" s="40"/>
      <c r="AT1301" s="40"/>
      <c r="AU1301" s="40"/>
      <c r="AV1301" s="40"/>
      <c r="AW1301" s="40"/>
      <c r="AX1301" s="40"/>
      <c r="AY1301" s="40"/>
      <c r="AZ1301" s="40"/>
      <c r="BA1301" s="28"/>
      <c r="BB1301" s="28"/>
      <c r="BC1301" s="40"/>
      <c r="BD1301" s="40"/>
      <c r="BE1301" s="40"/>
      <c r="BF1301" s="40"/>
      <c r="BG1301" s="40"/>
      <c r="BH1301" s="40"/>
      <c r="BI1301" s="40"/>
      <c r="BJ1301" s="40"/>
      <c r="BK1301" s="40"/>
      <c r="BL1301" s="40"/>
      <c r="BM1301" s="40"/>
      <c r="BN1301" s="40"/>
      <c r="BO1301" s="40"/>
      <c r="BP1301" s="40"/>
      <c r="BQ1301" s="40"/>
      <c r="BR1301" s="40"/>
      <c r="BS1301" s="40"/>
      <c r="BT1301" s="40"/>
      <c r="BU1301" s="40"/>
      <c r="BV1301" s="40"/>
      <c r="BW1301" s="40"/>
      <c r="BX1301" s="40"/>
      <c r="BY1301" s="40"/>
      <c r="BZ1301" s="40"/>
      <c r="CA1301" s="40"/>
      <c r="CB1301" s="40"/>
      <c r="CC1301" s="40"/>
      <c r="CD1301" s="40"/>
      <c r="CE1301" s="40"/>
      <c r="CF1301" s="40"/>
      <c r="CG1301" s="28"/>
      <c r="CH1301" s="28"/>
      <c r="CI1301" s="41"/>
      <c r="CJ1301" s="27"/>
      <c r="CK1301" s="27"/>
      <c r="CL1301" s="27"/>
      <c r="CM1301" s="27"/>
      <c r="CN1301" s="27"/>
      <c r="CO1301" s="27"/>
      <c r="CP1301" s="27"/>
      <c r="CQ1301" s="27"/>
      <c r="CR1301" s="27"/>
      <c r="CS1301" s="27"/>
      <c r="CT1301" s="27"/>
      <c r="CU1301" s="27"/>
      <c r="CV1301" s="27"/>
      <c r="CW1301" s="27"/>
      <c r="CX1301" s="27"/>
      <c r="CY1301" s="27"/>
      <c r="CZ1301" s="40"/>
      <c r="DA1301" s="40"/>
      <c r="DB1301" s="40"/>
      <c r="DC1301" s="40"/>
      <c r="DD1301" s="42"/>
      <c r="DE1301" s="89"/>
      <c r="DF1301" s="42"/>
      <c r="DG1301" s="25"/>
      <c r="DH1301" s="25"/>
      <c r="DI1301" s="35"/>
      <c r="DJ1301" s="25"/>
      <c r="DK1301" s="25"/>
      <c r="DL1301" s="25"/>
      <c r="DM1301" s="25"/>
      <c r="DN1301" s="25"/>
      <c r="DO1301" s="25"/>
      <c r="DP1301" s="25"/>
      <c r="DQ1301" s="25"/>
      <c r="DR1301" s="25"/>
      <c r="DS1301" s="25"/>
      <c r="DT1301" s="25"/>
      <c r="DU1301" s="25"/>
      <c r="DV1301" s="25"/>
      <c r="DW1301" s="35"/>
      <c r="DX1301" s="25"/>
      <c r="DY1301" s="25"/>
      <c r="EC1301" s="25"/>
      <c r="ED1301" s="35"/>
    </row>
    <row r="1302" spans="1:134" s="26" customFormat="1" x14ac:dyDescent="0.2">
      <c r="A1302" s="43"/>
      <c r="B1302" s="28"/>
      <c r="C1302" s="41"/>
      <c r="D1302" s="40"/>
      <c r="E1302" s="41"/>
      <c r="F1302" s="40"/>
      <c r="G1302" s="151"/>
      <c r="H1302" s="151"/>
      <c r="I1302" s="151"/>
      <c r="J1302" s="151"/>
      <c r="K1302" s="151"/>
      <c r="L1302" s="152"/>
      <c r="M1302" s="151"/>
      <c r="N1302" s="151"/>
      <c r="O1302" s="152"/>
      <c r="P1302" s="153"/>
      <c r="Q1302" s="159"/>
      <c r="R1302" s="151"/>
      <c r="S1302" s="151"/>
      <c r="T1302" s="28"/>
      <c r="U1302" s="137"/>
      <c r="V1302" s="40"/>
      <c r="W1302" s="40"/>
      <c r="X1302" s="40"/>
      <c r="Y1302" s="40"/>
      <c r="Z1302" s="40"/>
      <c r="AA1302" s="40"/>
      <c r="AB1302" s="40"/>
      <c r="AC1302" s="40"/>
      <c r="AD1302" s="40"/>
      <c r="AE1302" s="40"/>
      <c r="AF1302" s="40"/>
      <c r="AG1302" s="40"/>
      <c r="AH1302" s="40"/>
      <c r="AI1302" s="40"/>
      <c r="AJ1302" s="40"/>
      <c r="AK1302" s="40"/>
      <c r="AL1302" s="40"/>
      <c r="AM1302" s="40"/>
      <c r="AN1302" s="40"/>
      <c r="AO1302" s="40"/>
      <c r="AP1302" s="40"/>
      <c r="AQ1302" s="40"/>
      <c r="AR1302" s="40"/>
      <c r="AS1302" s="40"/>
      <c r="AT1302" s="40"/>
      <c r="AU1302" s="40"/>
      <c r="AV1302" s="40"/>
      <c r="AW1302" s="40"/>
      <c r="AX1302" s="40"/>
      <c r="AY1302" s="40"/>
      <c r="AZ1302" s="40"/>
      <c r="BA1302" s="28"/>
      <c r="BB1302" s="28"/>
      <c r="BC1302" s="40"/>
      <c r="BD1302" s="40"/>
      <c r="BE1302" s="40"/>
      <c r="BF1302" s="40"/>
      <c r="BG1302" s="40"/>
      <c r="BH1302" s="40"/>
      <c r="BI1302" s="40"/>
      <c r="BJ1302" s="40"/>
      <c r="BK1302" s="40"/>
      <c r="BL1302" s="40"/>
      <c r="BM1302" s="40"/>
      <c r="BN1302" s="40"/>
      <c r="BO1302" s="40"/>
      <c r="BP1302" s="40"/>
      <c r="BQ1302" s="40"/>
      <c r="BR1302" s="40"/>
      <c r="BS1302" s="40"/>
      <c r="BT1302" s="40"/>
      <c r="BU1302" s="40"/>
      <c r="BV1302" s="40"/>
      <c r="BW1302" s="40"/>
      <c r="BX1302" s="40"/>
      <c r="BY1302" s="40"/>
      <c r="BZ1302" s="40"/>
      <c r="CA1302" s="40"/>
      <c r="CB1302" s="40"/>
      <c r="CC1302" s="40"/>
      <c r="CD1302" s="40"/>
      <c r="CE1302" s="40"/>
      <c r="CF1302" s="40"/>
      <c r="CG1302" s="28"/>
      <c r="CH1302" s="28"/>
      <c r="CI1302" s="41"/>
      <c r="CJ1302" s="27"/>
      <c r="CK1302" s="27"/>
      <c r="CL1302" s="27"/>
      <c r="CM1302" s="27"/>
      <c r="CN1302" s="27"/>
      <c r="CO1302" s="27"/>
      <c r="CP1302" s="27"/>
      <c r="CQ1302" s="27"/>
      <c r="CR1302" s="27"/>
      <c r="CS1302" s="27"/>
      <c r="CT1302" s="27"/>
      <c r="CU1302" s="27"/>
      <c r="CV1302" s="27"/>
      <c r="CW1302" s="27"/>
      <c r="CX1302" s="27"/>
      <c r="CY1302" s="27"/>
      <c r="CZ1302" s="40"/>
      <c r="DA1302" s="40"/>
      <c r="DB1302" s="40"/>
      <c r="DC1302" s="40"/>
      <c r="DD1302" s="42"/>
      <c r="DE1302" s="89"/>
      <c r="DF1302" s="42"/>
      <c r="DG1302" s="25"/>
      <c r="DH1302" s="25"/>
      <c r="DI1302" s="35"/>
      <c r="DJ1302" s="25"/>
      <c r="DK1302" s="25"/>
      <c r="DL1302" s="25"/>
      <c r="DM1302" s="25"/>
      <c r="DN1302" s="25"/>
      <c r="DO1302" s="25"/>
      <c r="DP1302" s="25"/>
      <c r="DQ1302" s="25"/>
      <c r="DR1302" s="25"/>
      <c r="DS1302" s="25"/>
      <c r="DT1302" s="25"/>
      <c r="DU1302" s="25"/>
      <c r="DV1302" s="25"/>
      <c r="DW1302" s="35"/>
      <c r="DX1302" s="25"/>
      <c r="DY1302" s="25"/>
      <c r="EC1302" s="25"/>
      <c r="ED1302" s="35"/>
    </row>
    <row r="1303" spans="1:134" s="26" customFormat="1" x14ac:dyDescent="0.2">
      <c r="A1303" s="43"/>
      <c r="B1303" s="28"/>
      <c r="C1303" s="41"/>
      <c r="D1303" s="40"/>
      <c r="E1303" s="41"/>
      <c r="F1303" s="40"/>
      <c r="G1303" s="151"/>
      <c r="H1303" s="151"/>
      <c r="I1303" s="151"/>
      <c r="J1303" s="151"/>
      <c r="K1303" s="151"/>
      <c r="L1303" s="152"/>
      <c r="M1303" s="151"/>
      <c r="N1303" s="151"/>
      <c r="O1303" s="152"/>
      <c r="P1303" s="153"/>
      <c r="Q1303" s="159"/>
      <c r="R1303" s="151"/>
      <c r="S1303" s="151"/>
      <c r="T1303" s="28"/>
      <c r="U1303" s="137"/>
      <c r="V1303" s="40"/>
      <c r="W1303" s="40"/>
      <c r="X1303" s="40"/>
      <c r="Y1303" s="40"/>
      <c r="Z1303" s="40"/>
      <c r="AA1303" s="40"/>
      <c r="AB1303" s="40"/>
      <c r="AC1303" s="40"/>
      <c r="AD1303" s="40"/>
      <c r="AE1303" s="40"/>
      <c r="AF1303" s="40"/>
      <c r="AG1303" s="40"/>
      <c r="AH1303" s="40"/>
      <c r="AI1303" s="40"/>
      <c r="AJ1303" s="40"/>
      <c r="AK1303" s="40"/>
      <c r="AL1303" s="40"/>
      <c r="AM1303" s="40"/>
      <c r="AN1303" s="40"/>
      <c r="AO1303" s="40"/>
      <c r="AP1303" s="40"/>
      <c r="AQ1303" s="40"/>
      <c r="AR1303" s="40"/>
      <c r="AS1303" s="40"/>
      <c r="AT1303" s="40"/>
      <c r="AU1303" s="40"/>
      <c r="AV1303" s="40"/>
      <c r="AW1303" s="40"/>
      <c r="AX1303" s="40"/>
      <c r="AY1303" s="40"/>
      <c r="AZ1303" s="40"/>
      <c r="BA1303" s="28"/>
      <c r="BB1303" s="28"/>
      <c r="BC1303" s="40"/>
      <c r="BD1303" s="40"/>
      <c r="BE1303" s="40"/>
      <c r="BF1303" s="40"/>
      <c r="BG1303" s="40"/>
      <c r="BH1303" s="40"/>
      <c r="BI1303" s="40"/>
      <c r="BJ1303" s="40"/>
      <c r="BK1303" s="40"/>
      <c r="BL1303" s="40"/>
      <c r="BM1303" s="40"/>
      <c r="BN1303" s="40"/>
      <c r="BO1303" s="40"/>
      <c r="BP1303" s="40"/>
      <c r="BQ1303" s="40"/>
      <c r="BR1303" s="40"/>
      <c r="BS1303" s="40"/>
      <c r="BT1303" s="40"/>
      <c r="BU1303" s="40"/>
      <c r="BV1303" s="40"/>
      <c r="BW1303" s="40"/>
      <c r="BX1303" s="40"/>
      <c r="BY1303" s="40"/>
      <c r="BZ1303" s="40"/>
      <c r="CA1303" s="40"/>
      <c r="CB1303" s="40"/>
      <c r="CC1303" s="40"/>
      <c r="CD1303" s="40"/>
      <c r="CE1303" s="40"/>
      <c r="CF1303" s="40"/>
      <c r="CG1303" s="28"/>
      <c r="CH1303" s="28"/>
      <c r="CI1303" s="41"/>
      <c r="CJ1303" s="27"/>
      <c r="CK1303" s="27"/>
      <c r="CL1303" s="27"/>
      <c r="CM1303" s="27"/>
      <c r="CN1303" s="27"/>
      <c r="CO1303" s="27"/>
      <c r="CP1303" s="27"/>
      <c r="CQ1303" s="27"/>
      <c r="CR1303" s="27"/>
      <c r="CS1303" s="27"/>
      <c r="CT1303" s="27"/>
      <c r="CU1303" s="27"/>
      <c r="CV1303" s="27"/>
      <c r="CW1303" s="27"/>
      <c r="CX1303" s="27"/>
      <c r="CY1303" s="27"/>
      <c r="CZ1303" s="40"/>
      <c r="DA1303" s="40"/>
      <c r="DB1303" s="40"/>
      <c r="DC1303" s="40"/>
      <c r="DD1303" s="42"/>
      <c r="DE1303" s="89"/>
      <c r="DF1303" s="42"/>
      <c r="DG1303" s="25"/>
      <c r="DH1303" s="25"/>
      <c r="DI1303" s="35"/>
      <c r="DJ1303" s="25"/>
      <c r="DK1303" s="25"/>
      <c r="DL1303" s="25"/>
      <c r="DM1303" s="25"/>
      <c r="DN1303" s="25"/>
      <c r="DO1303" s="25"/>
      <c r="DP1303" s="25"/>
      <c r="DQ1303" s="25"/>
      <c r="DR1303" s="25"/>
      <c r="DS1303" s="25"/>
      <c r="DT1303" s="25"/>
      <c r="DU1303" s="25"/>
      <c r="DV1303" s="25"/>
      <c r="DW1303" s="35"/>
      <c r="DX1303" s="25"/>
      <c r="DY1303" s="25"/>
      <c r="EC1303" s="25"/>
      <c r="ED1303" s="35"/>
    </row>
    <row r="1304" spans="1:134" s="26" customFormat="1" x14ac:dyDescent="0.2">
      <c r="A1304" s="43"/>
      <c r="B1304" s="28"/>
      <c r="C1304" s="41"/>
      <c r="D1304" s="40"/>
      <c r="E1304" s="41"/>
      <c r="F1304" s="40"/>
      <c r="G1304" s="151"/>
      <c r="H1304" s="151"/>
      <c r="I1304" s="151"/>
      <c r="J1304" s="151"/>
      <c r="K1304" s="151"/>
      <c r="L1304" s="152"/>
      <c r="M1304" s="151"/>
      <c r="N1304" s="151"/>
      <c r="O1304" s="152"/>
      <c r="P1304" s="153"/>
      <c r="Q1304" s="159"/>
      <c r="R1304" s="151"/>
      <c r="S1304" s="151"/>
      <c r="T1304" s="28"/>
      <c r="U1304" s="137"/>
      <c r="V1304" s="40"/>
      <c r="W1304" s="40"/>
      <c r="X1304" s="40"/>
      <c r="Y1304" s="40"/>
      <c r="Z1304" s="40"/>
      <c r="AA1304" s="40"/>
      <c r="AB1304" s="40"/>
      <c r="AC1304" s="40"/>
      <c r="AD1304" s="40"/>
      <c r="AE1304" s="40"/>
      <c r="AF1304" s="40"/>
      <c r="AG1304" s="40"/>
      <c r="AH1304" s="40"/>
      <c r="AI1304" s="40"/>
      <c r="AJ1304" s="40"/>
      <c r="AK1304" s="40"/>
      <c r="AL1304" s="40"/>
      <c r="AM1304" s="40"/>
      <c r="AN1304" s="40"/>
      <c r="AO1304" s="40"/>
      <c r="AP1304" s="40"/>
      <c r="AQ1304" s="40"/>
      <c r="AR1304" s="40"/>
      <c r="AS1304" s="40"/>
      <c r="AT1304" s="40"/>
      <c r="AU1304" s="40"/>
      <c r="AV1304" s="40"/>
      <c r="AW1304" s="40"/>
      <c r="AX1304" s="40"/>
      <c r="AY1304" s="40"/>
      <c r="AZ1304" s="40"/>
      <c r="BA1304" s="28"/>
      <c r="BB1304" s="28"/>
      <c r="BC1304" s="40"/>
      <c r="BD1304" s="40"/>
      <c r="BE1304" s="40"/>
      <c r="BF1304" s="40"/>
      <c r="BG1304" s="40"/>
      <c r="BH1304" s="40"/>
      <c r="BI1304" s="40"/>
      <c r="BJ1304" s="40"/>
      <c r="BK1304" s="40"/>
      <c r="BL1304" s="40"/>
      <c r="BM1304" s="40"/>
      <c r="BN1304" s="40"/>
      <c r="BO1304" s="40"/>
      <c r="BP1304" s="40"/>
      <c r="BQ1304" s="40"/>
      <c r="BR1304" s="40"/>
      <c r="BS1304" s="40"/>
      <c r="BT1304" s="40"/>
      <c r="BU1304" s="40"/>
      <c r="BV1304" s="40"/>
      <c r="BW1304" s="40"/>
      <c r="BX1304" s="40"/>
      <c r="BY1304" s="40"/>
      <c r="BZ1304" s="40"/>
      <c r="CA1304" s="40"/>
      <c r="CB1304" s="40"/>
      <c r="CC1304" s="40"/>
      <c r="CD1304" s="40"/>
      <c r="CE1304" s="40"/>
      <c r="CF1304" s="40"/>
      <c r="CG1304" s="28"/>
      <c r="CH1304" s="28"/>
      <c r="CI1304" s="41"/>
      <c r="CJ1304" s="27"/>
      <c r="CK1304" s="27"/>
      <c r="CL1304" s="27"/>
      <c r="CM1304" s="27"/>
      <c r="CN1304" s="27"/>
      <c r="CO1304" s="27"/>
      <c r="CP1304" s="27"/>
      <c r="CQ1304" s="27"/>
      <c r="CR1304" s="27"/>
      <c r="CS1304" s="27"/>
      <c r="CT1304" s="27"/>
      <c r="CU1304" s="27"/>
      <c r="CV1304" s="27"/>
      <c r="CW1304" s="27"/>
      <c r="CX1304" s="27"/>
      <c r="CY1304" s="27"/>
      <c r="CZ1304" s="40"/>
      <c r="DA1304" s="40"/>
      <c r="DB1304" s="40"/>
      <c r="DC1304" s="40"/>
      <c r="DD1304" s="42"/>
      <c r="DE1304" s="89"/>
      <c r="DF1304" s="42"/>
      <c r="DG1304" s="25"/>
      <c r="DH1304" s="25"/>
      <c r="DI1304" s="35"/>
      <c r="DJ1304" s="25"/>
      <c r="DK1304" s="25"/>
      <c r="DL1304" s="25"/>
      <c r="DM1304" s="25"/>
      <c r="DN1304" s="25"/>
      <c r="DO1304" s="25"/>
      <c r="DP1304" s="25"/>
      <c r="DQ1304" s="25"/>
      <c r="DR1304" s="25"/>
      <c r="DS1304" s="25"/>
      <c r="DT1304" s="25"/>
      <c r="DU1304" s="25"/>
      <c r="DV1304" s="25"/>
      <c r="DW1304" s="35"/>
      <c r="DX1304" s="25"/>
      <c r="DY1304" s="25"/>
      <c r="EC1304" s="25"/>
      <c r="ED1304" s="35"/>
    </row>
    <row r="1305" spans="1:134" s="26" customFormat="1" x14ac:dyDescent="0.2">
      <c r="A1305" s="43"/>
      <c r="B1305" s="28"/>
      <c r="C1305" s="41"/>
      <c r="D1305" s="40"/>
      <c r="E1305" s="41"/>
      <c r="F1305" s="40"/>
      <c r="G1305" s="151"/>
      <c r="H1305" s="151"/>
      <c r="I1305" s="151"/>
      <c r="J1305" s="151"/>
      <c r="K1305" s="151"/>
      <c r="L1305" s="152"/>
      <c r="M1305" s="151"/>
      <c r="N1305" s="151"/>
      <c r="O1305" s="152"/>
      <c r="P1305" s="153"/>
      <c r="Q1305" s="159"/>
      <c r="R1305" s="151"/>
      <c r="S1305" s="151"/>
      <c r="T1305" s="28"/>
      <c r="U1305" s="137"/>
      <c r="V1305" s="40"/>
      <c r="W1305" s="40"/>
      <c r="X1305" s="40"/>
      <c r="Y1305" s="40"/>
      <c r="Z1305" s="40"/>
      <c r="AA1305" s="40"/>
      <c r="AB1305" s="40"/>
      <c r="AC1305" s="40"/>
      <c r="AD1305" s="40"/>
      <c r="AE1305" s="40"/>
      <c r="AF1305" s="40"/>
      <c r="AG1305" s="40"/>
      <c r="AH1305" s="40"/>
      <c r="AI1305" s="40"/>
      <c r="AJ1305" s="40"/>
      <c r="AK1305" s="40"/>
      <c r="AL1305" s="40"/>
      <c r="AM1305" s="40"/>
      <c r="AN1305" s="40"/>
      <c r="AO1305" s="40"/>
      <c r="AP1305" s="40"/>
      <c r="AQ1305" s="40"/>
      <c r="AR1305" s="40"/>
      <c r="AS1305" s="40"/>
      <c r="AT1305" s="40"/>
      <c r="AU1305" s="40"/>
      <c r="AV1305" s="40"/>
      <c r="AW1305" s="40"/>
      <c r="AX1305" s="40"/>
      <c r="AY1305" s="40"/>
      <c r="AZ1305" s="40"/>
      <c r="BA1305" s="28"/>
      <c r="BB1305" s="28"/>
      <c r="BC1305" s="40"/>
      <c r="BD1305" s="40"/>
      <c r="BE1305" s="40"/>
      <c r="BF1305" s="40"/>
      <c r="BG1305" s="40"/>
      <c r="BH1305" s="40"/>
      <c r="BI1305" s="41"/>
      <c r="BJ1305" s="41"/>
      <c r="BK1305" s="41"/>
      <c r="BL1305" s="41"/>
      <c r="BM1305" s="41"/>
      <c r="BN1305" s="41"/>
      <c r="BO1305" s="41"/>
      <c r="BP1305" s="41"/>
      <c r="BQ1305" s="41"/>
      <c r="BR1305" s="40"/>
      <c r="BS1305" s="40"/>
      <c r="BT1305" s="40"/>
      <c r="BU1305" s="41"/>
      <c r="BV1305" s="41"/>
      <c r="BW1305" s="41"/>
      <c r="BX1305" s="41"/>
      <c r="BY1305" s="41"/>
      <c r="BZ1305" s="41"/>
      <c r="CA1305" s="41"/>
      <c r="CB1305" s="41"/>
      <c r="CC1305" s="41"/>
      <c r="CD1305" s="41"/>
      <c r="CE1305" s="41"/>
      <c r="CF1305" s="41"/>
      <c r="CG1305" s="28"/>
      <c r="CH1305" s="28"/>
      <c r="CI1305" s="41"/>
      <c r="CJ1305" s="27"/>
      <c r="CK1305" s="27"/>
      <c r="CL1305" s="27"/>
      <c r="CM1305" s="27"/>
      <c r="CN1305" s="27"/>
      <c r="CO1305" s="27"/>
      <c r="CP1305" s="27"/>
      <c r="CQ1305" s="27"/>
      <c r="CR1305" s="27"/>
      <c r="CS1305" s="27"/>
      <c r="CT1305" s="27"/>
      <c r="CU1305" s="27"/>
      <c r="CV1305" s="27"/>
      <c r="CW1305" s="27"/>
      <c r="CX1305" s="27"/>
      <c r="CY1305" s="27"/>
      <c r="CZ1305" s="40"/>
      <c r="DA1305" s="40"/>
      <c r="DB1305" s="40"/>
      <c r="DC1305" s="40"/>
      <c r="DD1305" s="42"/>
      <c r="DE1305" s="89"/>
      <c r="DF1305" s="42"/>
      <c r="DG1305" s="25"/>
      <c r="DH1305" s="25"/>
      <c r="DI1305" s="35"/>
      <c r="DJ1305" s="25"/>
      <c r="DK1305" s="25"/>
      <c r="DL1305" s="25"/>
      <c r="DM1305" s="25"/>
      <c r="DN1305" s="25"/>
      <c r="DO1305" s="25"/>
      <c r="DP1305" s="25"/>
      <c r="DQ1305" s="25"/>
      <c r="DR1305" s="25"/>
      <c r="DS1305" s="25"/>
      <c r="DT1305" s="25"/>
      <c r="DU1305" s="25"/>
      <c r="DV1305" s="25"/>
      <c r="DW1305" s="35"/>
      <c r="DX1305" s="25"/>
      <c r="DY1305" s="25"/>
      <c r="EC1305" s="25"/>
      <c r="ED1305" s="35"/>
    </row>
    <row r="1306" spans="1:134" s="26" customFormat="1" x14ac:dyDescent="0.2">
      <c r="A1306" s="43"/>
      <c r="B1306" s="28"/>
      <c r="C1306" s="41"/>
      <c r="D1306" s="40"/>
      <c r="E1306" s="41"/>
      <c r="F1306" s="40"/>
      <c r="G1306" s="151"/>
      <c r="H1306" s="151"/>
      <c r="I1306" s="151"/>
      <c r="J1306" s="151"/>
      <c r="K1306" s="151"/>
      <c r="L1306" s="152"/>
      <c r="M1306" s="151"/>
      <c r="N1306" s="151"/>
      <c r="O1306" s="152"/>
      <c r="P1306" s="153"/>
      <c r="Q1306" s="159"/>
      <c r="R1306" s="151"/>
      <c r="S1306" s="151"/>
      <c r="T1306" s="28"/>
      <c r="U1306" s="137"/>
      <c r="V1306" s="40"/>
      <c r="W1306" s="40"/>
      <c r="X1306" s="40"/>
      <c r="Y1306" s="40"/>
      <c r="Z1306" s="40"/>
      <c r="AA1306" s="40"/>
      <c r="AB1306" s="40"/>
      <c r="AC1306" s="40"/>
      <c r="AD1306" s="40"/>
      <c r="AE1306" s="40"/>
      <c r="AF1306" s="40"/>
      <c r="AG1306" s="40"/>
      <c r="AH1306" s="40"/>
      <c r="AI1306" s="40"/>
      <c r="AJ1306" s="40"/>
      <c r="AK1306" s="40"/>
      <c r="AL1306" s="40"/>
      <c r="AM1306" s="40"/>
      <c r="AN1306" s="40"/>
      <c r="AO1306" s="40"/>
      <c r="AP1306" s="40"/>
      <c r="AQ1306" s="40"/>
      <c r="AR1306" s="40"/>
      <c r="AS1306" s="40"/>
      <c r="AT1306" s="40"/>
      <c r="AU1306" s="40"/>
      <c r="AV1306" s="40"/>
      <c r="AW1306" s="40"/>
      <c r="AX1306" s="40"/>
      <c r="AY1306" s="40"/>
      <c r="AZ1306" s="40"/>
      <c r="BA1306" s="28"/>
      <c r="BB1306" s="28"/>
      <c r="BC1306" s="40"/>
      <c r="BD1306" s="40"/>
      <c r="BE1306" s="40"/>
      <c r="BF1306" s="40"/>
      <c r="BG1306" s="40"/>
      <c r="BH1306" s="40"/>
      <c r="BI1306" s="41"/>
      <c r="BJ1306" s="41"/>
      <c r="BK1306" s="41"/>
      <c r="BL1306" s="41"/>
      <c r="BM1306" s="41"/>
      <c r="BN1306" s="41"/>
      <c r="BO1306" s="41"/>
      <c r="BP1306" s="41"/>
      <c r="BQ1306" s="41"/>
      <c r="BR1306" s="40"/>
      <c r="BS1306" s="40"/>
      <c r="BT1306" s="40"/>
      <c r="BU1306" s="41"/>
      <c r="BV1306" s="41"/>
      <c r="BW1306" s="41"/>
      <c r="BX1306" s="41"/>
      <c r="BY1306" s="41"/>
      <c r="BZ1306" s="41"/>
      <c r="CA1306" s="41"/>
      <c r="CB1306" s="41"/>
      <c r="CC1306" s="41"/>
      <c r="CD1306" s="41"/>
      <c r="CE1306" s="41"/>
      <c r="CF1306" s="41"/>
      <c r="CG1306" s="28"/>
      <c r="CH1306" s="28"/>
      <c r="CI1306" s="41"/>
      <c r="CJ1306" s="27"/>
      <c r="CK1306" s="27"/>
      <c r="CL1306" s="27"/>
      <c r="CM1306" s="27"/>
      <c r="CN1306" s="27"/>
      <c r="CO1306" s="27"/>
      <c r="CP1306" s="27"/>
      <c r="CQ1306" s="27"/>
      <c r="CR1306" s="27"/>
      <c r="CS1306" s="27"/>
      <c r="CT1306" s="27"/>
      <c r="CU1306" s="27"/>
      <c r="CV1306" s="27"/>
      <c r="CW1306" s="27"/>
      <c r="CX1306" s="27"/>
      <c r="CY1306" s="27"/>
      <c r="CZ1306" s="40"/>
      <c r="DA1306" s="40"/>
      <c r="DB1306" s="40"/>
      <c r="DC1306" s="40"/>
      <c r="DD1306" s="42"/>
      <c r="DE1306" s="89"/>
      <c r="DF1306" s="42"/>
      <c r="DG1306" s="25"/>
      <c r="DH1306" s="25"/>
      <c r="DI1306" s="35"/>
      <c r="DJ1306" s="25"/>
      <c r="DK1306" s="25"/>
      <c r="DL1306" s="25"/>
      <c r="DM1306" s="25"/>
      <c r="DN1306" s="25"/>
      <c r="DO1306" s="25"/>
      <c r="DP1306" s="25"/>
      <c r="DQ1306" s="25"/>
      <c r="DR1306" s="25"/>
      <c r="DS1306" s="25"/>
      <c r="DT1306" s="25"/>
      <c r="DU1306" s="25"/>
      <c r="DV1306" s="25"/>
      <c r="DW1306" s="35"/>
      <c r="DX1306" s="25"/>
      <c r="DY1306" s="25"/>
      <c r="EC1306" s="25"/>
      <c r="ED1306" s="35"/>
    </row>
    <row r="1307" spans="1:134" s="26" customFormat="1" x14ac:dyDescent="0.2">
      <c r="A1307" s="43"/>
      <c r="B1307" s="28"/>
      <c r="C1307" s="41"/>
      <c r="D1307" s="40"/>
      <c r="E1307" s="41"/>
      <c r="F1307" s="40"/>
      <c r="G1307" s="151"/>
      <c r="H1307" s="151"/>
      <c r="I1307" s="151"/>
      <c r="J1307" s="151"/>
      <c r="K1307" s="151"/>
      <c r="L1307" s="152"/>
      <c r="M1307" s="151"/>
      <c r="N1307" s="151"/>
      <c r="O1307" s="152"/>
      <c r="P1307" s="153"/>
      <c r="Q1307" s="159"/>
      <c r="R1307" s="151"/>
      <c r="S1307" s="151"/>
      <c r="T1307" s="28"/>
      <c r="U1307" s="137"/>
      <c r="V1307" s="40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40"/>
      <c r="AH1307" s="40"/>
      <c r="AI1307" s="40"/>
      <c r="AJ1307" s="40"/>
      <c r="AK1307" s="40"/>
      <c r="AL1307" s="40"/>
      <c r="AM1307" s="40"/>
      <c r="AN1307" s="40"/>
      <c r="AO1307" s="40"/>
      <c r="AP1307" s="40"/>
      <c r="AQ1307" s="40"/>
      <c r="AR1307" s="40"/>
      <c r="AS1307" s="40"/>
      <c r="AT1307" s="40"/>
      <c r="AU1307" s="40"/>
      <c r="AV1307" s="40"/>
      <c r="AW1307" s="40"/>
      <c r="AX1307" s="40"/>
      <c r="AY1307" s="40"/>
      <c r="AZ1307" s="40"/>
      <c r="BA1307" s="28"/>
      <c r="BB1307" s="28"/>
      <c r="BC1307" s="40"/>
      <c r="BD1307" s="40"/>
      <c r="BE1307" s="40"/>
      <c r="BF1307" s="40"/>
      <c r="BG1307" s="40"/>
      <c r="BH1307" s="40"/>
      <c r="BI1307" s="41"/>
      <c r="BJ1307" s="41"/>
      <c r="BK1307" s="41"/>
      <c r="BL1307" s="41"/>
      <c r="BM1307" s="41"/>
      <c r="BN1307" s="41"/>
      <c r="BO1307" s="41"/>
      <c r="BP1307" s="41"/>
      <c r="BQ1307" s="41"/>
      <c r="BR1307" s="40"/>
      <c r="BS1307" s="40"/>
      <c r="BT1307" s="40"/>
      <c r="BU1307" s="41"/>
      <c r="BV1307" s="41"/>
      <c r="BW1307" s="41"/>
      <c r="BX1307" s="41"/>
      <c r="BY1307" s="41"/>
      <c r="BZ1307" s="41"/>
      <c r="CA1307" s="41"/>
      <c r="CB1307" s="41"/>
      <c r="CC1307" s="41"/>
      <c r="CD1307" s="41"/>
      <c r="CE1307" s="41"/>
      <c r="CF1307" s="41"/>
      <c r="CG1307" s="28"/>
      <c r="CH1307" s="28"/>
      <c r="CI1307" s="41"/>
      <c r="CJ1307" s="27"/>
      <c r="CK1307" s="27"/>
      <c r="CL1307" s="27"/>
      <c r="CM1307" s="27"/>
      <c r="CN1307" s="27"/>
      <c r="CO1307" s="27"/>
      <c r="CP1307" s="27"/>
      <c r="CQ1307" s="27"/>
      <c r="CR1307" s="27"/>
      <c r="CS1307" s="27"/>
      <c r="CT1307" s="27"/>
      <c r="CU1307" s="27"/>
      <c r="CV1307" s="27"/>
      <c r="CW1307" s="27"/>
      <c r="CX1307" s="27"/>
      <c r="CY1307" s="27"/>
      <c r="CZ1307" s="40"/>
      <c r="DA1307" s="40"/>
      <c r="DB1307" s="40"/>
      <c r="DC1307" s="40"/>
      <c r="DD1307" s="42"/>
      <c r="DE1307" s="89"/>
      <c r="DF1307" s="42"/>
      <c r="DG1307" s="25"/>
      <c r="DH1307" s="25"/>
      <c r="DI1307" s="35"/>
      <c r="DJ1307" s="25"/>
      <c r="DK1307" s="25"/>
      <c r="DL1307" s="25"/>
      <c r="DM1307" s="25"/>
      <c r="DN1307" s="25"/>
      <c r="DO1307" s="25"/>
      <c r="DP1307" s="25"/>
      <c r="DQ1307" s="25"/>
      <c r="DR1307" s="25"/>
      <c r="DS1307" s="25"/>
      <c r="DT1307" s="25"/>
      <c r="DU1307" s="25"/>
      <c r="DV1307" s="25"/>
      <c r="DW1307" s="35"/>
      <c r="DX1307" s="25"/>
      <c r="DY1307" s="25"/>
      <c r="EC1307" s="25"/>
      <c r="ED1307" s="35"/>
    </row>
    <row r="1308" spans="1:134" s="26" customFormat="1" x14ac:dyDescent="0.2">
      <c r="A1308" s="43"/>
      <c r="B1308" s="28"/>
      <c r="C1308" s="41"/>
      <c r="D1308" s="40"/>
      <c r="E1308" s="41"/>
      <c r="F1308" s="40"/>
      <c r="G1308" s="151"/>
      <c r="H1308" s="151"/>
      <c r="I1308" s="151"/>
      <c r="J1308" s="151"/>
      <c r="K1308" s="151"/>
      <c r="L1308" s="152"/>
      <c r="M1308" s="151"/>
      <c r="N1308" s="151"/>
      <c r="O1308" s="152"/>
      <c r="P1308" s="153"/>
      <c r="Q1308" s="159"/>
      <c r="R1308" s="151"/>
      <c r="S1308" s="151"/>
      <c r="T1308" s="28"/>
      <c r="U1308" s="137"/>
      <c r="V1308" s="40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40"/>
      <c r="AH1308" s="40"/>
      <c r="AI1308" s="40"/>
      <c r="AJ1308" s="40"/>
      <c r="AK1308" s="40"/>
      <c r="AL1308" s="40"/>
      <c r="AM1308" s="40"/>
      <c r="AN1308" s="40"/>
      <c r="AO1308" s="40"/>
      <c r="AP1308" s="40"/>
      <c r="AQ1308" s="40"/>
      <c r="AR1308" s="40"/>
      <c r="AS1308" s="40"/>
      <c r="AT1308" s="40"/>
      <c r="AU1308" s="40"/>
      <c r="AV1308" s="40"/>
      <c r="AW1308" s="40"/>
      <c r="AX1308" s="40"/>
      <c r="AY1308" s="40"/>
      <c r="AZ1308" s="40"/>
      <c r="BA1308" s="28"/>
      <c r="BB1308" s="28"/>
      <c r="BC1308" s="40"/>
      <c r="BD1308" s="40"/>
      <c r="BE1308" s="40"/>
      <c r="BF1308" s="40"/>
      <c r="BG1308" s="40"/>
      <c r="BH1308" s="40"/>
      <c r="BI1308" s="41"/>
      <c r="BJ1308" s="41"/>
      <c r="BK1308" s="41"/>
      <c r="BL1308" s="41"/>
      <c r="BM1308" s="41"/>
      <c r="BN1308" s="41"/>
      <c r="BO1308" s="41"/>
      <c r="BP1308" s="41"/>
      <c r="BQ1308" s="41"/>
      <c r="BR1308" s="40"/>
      <c r="BS1308" s="40"/>
      <c r="BT1308" s="40"/>
      <c r="BU1308" s="41"/>
      <c r="BV1308" s="41"/>
      <c r="BW1308" s="41"/>
      <c r="BX1308" s="41"/>
      <c r="BY1308" s="41"/>
      <c r="BZ1308" s="41"/>
      <c r="CA1308" s="41"/>
      <c r="CB1308" s="41"/>
      <c r="CC1308" s="41"/>
      <c r="CD1308" s="41"/>
      <c r="CE1308" s="41"/>
      <c r="CF1308" s="41"/>
      <c r="CG1308" s="28"/>
      <c r="CH1308" s="28"/>
      <c r="CI1308" s="41"/>
      <c r="CJ1308" s="27"/>
      <c r="CK1308" s="27"/>
      <c r="CL1308" s="27"/>
      <c r="CM1308" s="27"/>
      <c r="CN1308" s="27"/>
      <c r="CO1308" s="27"/>
      <c r="CP1308" s="27"/>
      <c r="CQ1308" s="27"/>
      <c r="CR1308" s="27"/>
      <c r="CS1308" s="27"/>
      <c r="CT1308" s="27"/>
      <c r="CU1308" s="27"/>
      <c r="CV1308" s="27"/>
      <c r="CW1308" s="27"/>
      <c r="CX1308" s="27"/>
      <c r="CY1308" s="27"/>
      <c r="CZ1308" s="40"/>
      <c r="DA1308" s="40"/>
      <c r="DB1308" s="40"/>
      <c r="DC1308" s="40"/>
      <c r="DD1308" s="42"/>
      <c r="DE1308" s="89"/>
      <c r="DF1308" s="42"/>
      <c r="DG1308" s="25"/>
      <c r="DH1308" s="25"/>
      <c r="DI1308" s="35"/>
      <c r="DJ1308" s="25"/>
      <c r="DK1308" s="25"/>
      <c r="DL1308" s="25"/>
      <c r="DM1308" s="25"/>
      <c r="DN1308" s="25"/>
      <c r="DO1308" s="25"/>
      <c r="DP1308" s="25"/>
      <c r="DQ1308" s="25"/>
      <c r="DR1308" s="25"/>
      <c r="DS1308" s="25"/>
      <c r="DT1308" s="25"/>
      <c r="DU1308" s="25"/>
      <c r="DV1308" s="25"/>
      <c r="DW1308" s="35"/>
      <c r="DX1308" s="25"/>
      <c r="DY1308" s="25"/>
      <c r="EC1308" s="25"/>
      <c r="ED1308" s="35"/>
    </row>
    <row r="1309" spans="1:134" s="26" customFormat="1" x14ac:dyDescent="0.2">
      <c r="A1309" s="43"/>
      <c r="B1309" s="28"/>
      <c r="C1309" s="41"/>
      <c r="D1309" s="40"/>
      <c r="E1309" s="41"/>
      <c r="F1309" s="40"/>
      <c r="G1309" s="151"/>
      <c r="H1309" s="151"/>
      <c r="I1309" s="151"/>
      <c r="J1309" s="151"/>
      <c r="K1309" s="151"/>
      <c r="L1309" s="152"/>
      <c r="M1309" s="151"/>
      <c r="N1309" s="151"/>
      <c r="O1309" s="152"/>
      <c r="P1309" s="153"/>
      <c r="Q1309" s="159"/>
      <c r="R1309" s="151"/>
      <c r="S1309" s="151"/>
      <c r="T1309" s="28"/>
      <c r="U1309" s="137"/>
      <c r="V1309" s="40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40"/>
      <c r="AH1309" s="40"/>
      <c r="AI1309" s="40"/>
      <c r="AJ1309" s="40"/>
      <c r="AK1309" s="40"/>
      <c r="AL1309" s="40"/>
      <c r="AM1309" s="40"/>
      <c r="AN1309" s="40"/>
      <c r="AO1309" s="40"/>
      <c r="AP1309" s="40"/>
      <c r="AQ1309" s="40"/>
      <c r="AR1309" s="40"/>
      <c r="AS1309" s="40"/>
      <c r="AT1309" s="40"/>
      <c r="AU1309" s="40"/>
      <c r="AV1309" s="40"/>
      <c r="AW1309" s="40"/>
      <c r="AX1309" s="40"/>
      <c r="AY1309" s="40"/>
      <c r="AZ1309" s="40"/>
      <c r="BA1309" s="28"/>
      <c r="BB1309" s="28"/>
      <c r="BC1309" s="40"/>
      <c r="BD1309" s="40"/>
      <c r="BE1309" s="40"/>
      <c r="BF1309" s="40"/>
      <c r="BG1309" s="40"/>
      <c r="BH1309" s="40"/>
      <c r="BI1309" s="41"/>
      <c r="BJ1309" s="41"/>
      <c r="BK1309" s="41"/>
      <c r="BL1309" s="41"/>
      <c r="BM1309" s="41"/>
      <c r="BN1309" s="41"/>
      <c r="BO1309" s="41"/>
      <c r="BP1309" s="41"/>
      <c r="BQ1309" s="41"/>
      <c r="BR1309" s="40"/>
      <c r="BS1309" s="40"/>
      <c r="BT1309" s="40"/>
      <c r="BU1309" s="41"/>
      <c r="BV1309" s="41"/>
      <c r="BW1309" s="41"/>
      <c r="BX1309" s="41"/>
      <c r="BY1309" s="41"/>
      <c r="BZ1309" s="41"/>
      <c r="CA1309" s="41"/>
      <c r="CB1309" s="41"/>
      <c r="CC1309" s="41"/>
      <c r="CD1309" s="41"/>
      <c r="CE1309" s="41"/>
      <c r="CF1309" s="41"/>
      <c r="CG1309" s="28"/>
      <c r="CH1309" s="28"/>
      <c r="CI1309" s="41"/>
      <c r="CJ1309" s="27"/>
      <c r="CK1309" s="27"/>
      <c r="CL1309" s="27"/>
      <c r="CM1309" s="27"/>
      <c r="CN1309" s="27"/>
      <c r="CO1309" s="27"/>
      <c r="CP1309" s="27"/>
      <c r="CQ1309" s="27"/>
      <c r="CR1309" s="27"/>
      <c r="CS1309" s="27"/>
      <c r="CT1309" s="27"/>
      <c r="CU1309" s="27"/>
      <c r="CV1309" s="27"/>
      <c r="CW1309" s="27"/>
      <c r="CX1309" s="27"/>
      <c r="CY1309" s="27"/>
      <c r="CZ1309" s="40"/>
      <c r="DA1309" s="40"/>
      <c r="DB1309" s="40"/>
      <c r="DC1309" s="40"/>
      <c r="DD1309" s="42"/>
      <c r="DE1309" s="89"/>
      <c r="DF1309" s="42"/>
      <c r="DG1309" s="25"/>
      <c r="DH1309" s="25"/>
      <c r="DI1309" s="35"/>
      <c r="DJ1309" s="25"/>
      <c r="DK1309" s="25"/>
      <c r="DL1309" s="25"/>
      <c r="DM1309" s="25"/>
      <c r="DN1309" s="25"/>
      <c r="DO1309" s="25"/>
      <c r="DP1309" s="25"/>
      <c r="DQ1309" s="25"/>
      <c r="DR1309" s="25"/>
      <c r="DS1309" s="25"/>
      <c r="DT1309" s="25"/>
      <c r="DU1309" s="25"/>
      <c r="DV1309" s="25"/>
      <c r="DW1309" s="35"/>
      <c r="DX1309" s="25"/>
      <c r="DY1309" s="25"/>
      <c r="EC1309" s="25"/>
      <c r="ED1309" s="35"/>
    </row>
    <row r="1310" spans="1:134" s="26" customFormat="1" x14ac:dyDescent="0.2">
      <c r="A1310" s="43"/>
      <c r="B1310" s="28"/>
      <c r="C1310" s="41"/>
      <c r="D1310" s="40"/>
      <c r="E1310" s="41"/>
      <c r="F1310" s="40"/>
      <c r="G1310" s="151"/>
      <c r="H1310" s="151"/>
      <c r="I1310" s="151"/>
      <c r="J1310" s="151"/>
      <c r="K1310" s="151"/>
      <c r="L1310" s="152"/>
      <c r="M1310" s="151"/>
      <c r="N1310" s="151"/>
      <c r="O1310" s="152"/>
      <c r="P1310" s="153"/>
      <c r="Q1310" s="159"/>
      <c r="R1310" s="151"/>
      <c r="S1310" s="151"/>
      <c r="T1310" s="28"/>
      <c r="U1310" s="137"/>
      <c r="V1310" s="40"/>
      <c r="W1310" s="40"/>
      <c r="X1310" s="40"/>
      <c r="Y1310" s="40"/>
      <c r="Z1310" s="40"/>
      <c r="AA1310" s="40"/>
      <c r="AB1310" s="40"/>
      <c r="AC1310" s="40"/>
      <c r="AD1310" s="40"/>
      <c r="AE1310" s="40"/>
      <c r="AF1310" s="40"/>
      <c r="AG1310" s="40"/>
      <c r="AH1310" s="40"/>
      <c r="AI1310" s="40"/>
      <c r="AJ1310" s="40"/>
      <c r="AK1310" s="40"/>
      <c r="AL1310" s="40"/>
      <c r="AM1310" s="40"/>
      <c r="AN1310" s="40"/>
      <c r="AO1310" s="40"/>
      <c r="AP1310" s="40"/>
      <c r="AQ1310" s="40"/>
      <c r="AR1310" s="40"/>
      <c r="AS1310" s="40"/>
      <c r="AT1310" s="40"/>
      <c r="AU1310" s="40"/>
      <c r="AV1310" s="40"/>
      <c r="AW1310" s="40"/>
      <c r="AX1310" s="40"/>
      <c r="AY1310" s="40"/>
      <c r="AZ1310" s="40"/>
      <c r="BA1310" s="28"/>
      <c r="BB1310" s="28"/>
      <c r="BC1310" s="40"/>
      <c r="BD1310" s="40"/>
      <c r="BE1310" s="40"/>
      <c r="BF1310" s="40"/>
      <c r="BG1310" s="40"/>
      <c r="BH1310" s="40"/>
      <c r="BI1310" s="40"/>
      <c r="BJ1310" s="40"/>
      <c r="BK1310" s="40"/>
      <c r="BL1310" s="40"/>
      <c r="BM1310" s="40"/>
      <c r="BN1310" s="40"/>
      <c r="BO1310" s="40"/>
      <c r="BP1310" s="40"/>
      <c r="BQ1310" s="40"/>
      <c r="BR1310" s="40"/>
      <c r="BS1310" s="40"/>
      <c r="BT1310" s="40"/>
      <c r="BU1310" s="40"/>
      <c r="BV1310" s="40"/>
      <c r="BW1310" s="40"/>
      <c r="BX1310" s="40"/>
      <c r="BY1310" s="40"/>
      <c r="BZ1310" s="40"/>
      <c r="CA1310" s="40"/>
      <c r="CB1310" s="40"/>
      <c r="CC1310" s="40"/>
      <c r="CD1310" s="40"/>
      <c r="CE1310" s="40"/>
      <c r="CF1310" s="40"/>
      <c r="CG1310" s="28"/>
      <c r="CH1310" s="28"/>
      <c r="CI1310" s="41"/>
      <c r="CJ1310" s="27"/>
      <c r="CK1310" s="27"/>
      <c r="CL1310" s="27"/>
      <c r="CM1310" s="27"/>
      <c r="CN1310" s="27"/>
      <c r="CO1310" s="27"/>
      <c r="CP1310" s="27"/>
      <c r="CQ1310" s="27"/>
      <c r="CR1310" s="27"/>
      <c r="CS1310" s="27"/>
      <c r="CT1310" s="27"/>
      <c r="CU1310" s="27"/>
      <c r="CV1310" s="27"/>
      <c r="CW1310" s="27"/>
      <c r="CX1310" s="27"/>
      <c r="CY1310" s="27"/>
      <c r="CZ1310" s="40"/>
      <c r="DA1310" s="40"/>
      <c r="DB1310" s="40"/>
      <c r="DC1310" s="40"/>
      <c r="DD1310" s="42"/>
      <c r="DE1310" s="89"/>
      <c r="DF1310" s="42"/>
      <c r="DG1310" s="25"/>
      <c r="DH1310" s="25"/>
      <c r="DI1310" s="35"/>
      <c r="DJ1310" s="25"/>
      <c r="DK1310" s="25"/>
      <c r="DL1310" s="25"/>
      <c r="DM1310" s="25"/>
      <c r="DN1310" s="25"/>
      <c r="DO1310" s="25"/>
      <c r="DP1310" s="25"/>
      <c r="DQ1310" s="25"/>
      <c r="DR1310" s="25"/>
      <c r="DS1310" s="25"/>
      <c r="DT1310" s="25"/>
      <c r="DU1310" s="25"/>
      <c r="DV1310" s="25"/>
      <c r="DW1310" s="35"/>
      <c r="DX1310" s="25"/>
      <c r="DY1310" s="25"/>
      <c r="EC1310" s="25"/>
      <c r="ED1310" s="35"/>
    </row>
    <row r="1311" spans="1:134" s="26" customFormat="1" x14ac:dyDescent="0.2">
      <c r="A1311" s="43"/>
      <c r="B1311" s="28"/>
      <c r="C1311" s="41"/>
      <c r="D1311" s="40"/>
      <c r="E1311" s="41"/>
      <c r="F1311" s="40"/>
      <c r="G1311" s="151"/>
      <c r="H1311" s="151"/>
      <c r="I1311" s="151"/>
      <c r="J1311" s="151"/>
      <c r="K1311" s="151"/>
      <c r="L1311" s="152"/>
      <c r="M1311" s="151"/>
      <c r="N1311" s="151"/>
      <c r="O1311" s="152"/>
      <c r="P1311" s="153"/>
      <c r="Q1311" s="159"/>
      <c r="R1311" s="151"/>
      <c r="S1311" s="151"/>
      <c r="T1311" s="28"/>
      <c r="U1311" s="137"/>
      <c r="V1311" s="40"/>
      <c r="W1311" s="40"/>
      <c r="X1311" s="40"/>
      <c r="Y1311" s="40"/>
      <c r="Z1311" s="40"/>
      <c r="AA1311" s="40"/>
      <c r="AB1311" s="40"/>
      <c r="AC1311" s="40"/>
      <c r="AD1311" s="40"/>
      <c r="AE1311" s="40"/>
      <c r="AF1311" s="40"/>
      <c r="AG1311" s="40"/>
      <c r="AH1311" s="40"/>
      <c r="AI1311" s="40"/>
      <c r="AJ1311" s="40"/>
      <c r="AK1311" s="40"/>
      <c r="AL1311" s="40"/>
      <c r="AM1311" s="40"/>
      <c r="AN1311" s="40"/>
      <c r="AO1311" s="40"/>
      <c r="AP1311" s="40"/>
      <c r="AQ1311" s="40"/>
      <c r="AR1311" s="40"/>
      <c r="AS1311" s="40"/>
      <c r="AT1311" s="40"/>
      <c r="AU1311" s="40"/>
      <c r="AV1311" s="40"/>
      <c r="AW1311" s="40"/>
      <c r="AX1311" s="40"/>
      <c r="AY1311" s="40"/>
      <c r="AZ1311" s="40"/>
      <c r="BA1311" s="28"/>
      <c r="BB1311" s="28"/>
      <c r="BC1311" s="40"/>
      <c r="BD1311" s="40"/>
      <c r="BE1311" s="40"/>
      <c r="BF1311" s="40"/>
      <c r="BG1311" s="40"/>
      <c r="BH1311" s="40"/>
      <c r="BI1311" s="40"/>
      <c r="BJ1311" s="40"/>
      <c r="BK1311" s="40"/>
      <c r="BL1311" s="40"/>
      <c r="BM1311" s="40"/>
      <c r="BN1311" s="40"/>
      <c r="BO1311" s="40"/>
      <c r="BP1311" s="40"/>
      <c r="BQ1311" s="40"/>
      <c r="BR1311" s="40"/>
      <c r="BS1311" s="40"/>
      <c r="BT1311" s="40"/>
      <c r="BU1311" s="40"/>
      <c r="BV1311" s="40"/>
      <c r="BW1311" s="40"/>
      <c r="BX1311" s="40"/>
      <c r="BY1311" s="40"/>
      <c r="BZ1311" s="40"/>
      <c r="CA1311" s="40"/>
      <c r="CB1311" s="40"/>
      <c r="CC1311" s="40"/>
      <c r="CD1311" s="40"/>
      <c r="CE1311" s="40"/>
      <c r="CF1311" s="40"/>
      <c r="CG1311" s="28"/>
      <c r="CH1311" s="28"/>
      <c r="CI1311" s="41"/>
      <c r="CJ1311" s="27"/>
      <c r="CK1311" s="27"/>
      <c r="CL1311" s="27"/>
      <c r="CM1311" s="27"/>
      <c r="CN1311" s="27"/>
      <c r="CO1311" s="27"/>
      <c r="CP1311" s="27"/>
      <c r="CQ1311" s="27"/>
      <c r="CR1311" s="27"/>
      <c r="CS1311" s="27"/>
      <c r="CT1311" s="27"/>
      <c r="CU1311" s="27"/>
      <c r="CV1311" s="27"/>
      <c r="CW1311" s="27"/>
      <c r="CX1311" s="27"/>
      <c r="CY1311" s="27"/>
      <c r="CZ1311" s="40"/>
      <c r="DA1311" s="40"/>
      <c r="DB1311" s="40"/>
      <c r="DC1311" s="40"/>
      <c r="DD1311" s="42"/>
      <c r="DE1311" s="89"/>
      <c r="DF1311" s="42"/>
      <c r="DG1311" s="25"/>
      <c r="DH1311" s="25"/>
      <c r="DI1311" s="35"/>
      <c r="DJ1311" s="25"/>
      <c r="DK1311" s="25"/>
      <c r="DL1311" s="25"/>
      <c r="DM1311" s="25"/>
      <c r="DN1311" s="25"/>
      <c r="DO1311" s="25"/>
      <c r="DP1311" s="25"/>
      <c r="DQ1311" s="25"/>
      <c r="DR1311" s="25"/>
      <c r="DS1311" s="25"/>
      <c r="DT1311" s="25"/>
      <c r="DU1311" s="25"/>
      <c r="DV1311" s="25"/>
      <c r="DW1311" s="35"/>
      <c r="DX1311" s="25"/>
      <c r="DY1311" s="25"/>
      <c r="EC1311" s="25"/>
      <c r="ED1311" s="35"/>
    </row>
    <row r="1312" spans="1:134" s="26" customFormat="1" x14ac:dyDescent="0.2">
      <c r="A1312" s="43"/>
      <c r="B1312" s="28"/>
      <c r="C1312" s="41"/>
      <c r="D1312" s="40"/>
      <c r="E1312" s="41"/>
      <c r="F1312" s="40"/>
      <c r="G1312" s="151"/>
      <c r="H1312" s="151"/>
      <c r="I1312" s="151"/>
      <c r="J1312" s="151"/>
      <c r="K1312" s="151"/>
      <c r="L1312" s="152"/>
      <c r="M1312" s="151"/>
      <c r="N1312" s="151"/>
      <c r="O1312" s="152"/>
      <c r="P1312" s="153"/>
      <c r="Q1312" s="159"/>
      <c r="R1312" s="151"/>
      <c r="S1312" s="151"/>
      <c r="T1312" s="28"/>
      <c r="U1312" s="137"/>
      <c r="V1312" s="40"/>
      <c r="W1312" s="40"/>
      <c r="X1312" s="40"/>
      <c r="Y1312" s="40"/>
      <c r="Z1312" s="40"/>
      <c r="AA1312" s="40"/>
      <c r="AB1312" s="40"/>
      <c r="AC1312" s="40"/>
      <c r="AD1312" s="40"/>
      <c r="AE1312" s="40"/>
      <c r="AF1312" s="40"/>
      <c r="AG1312" s="40"/>
      <c r="AH1312" s="40"/>
      <c r="AI1312" s="40"/>
      <c r="AJ1312" s="40"/>
      <c r="AK1312" s="40"/>
      <c r="AL1312" s="40"/>
      <c r="AM1312" s="40"/>
      <c r="AN1312" s="40"/>
      <c r="AO1312" s="40"/>
      <c r="AP1312" s="40"/>
      <c r="AQ1312" s="40"/>
      <c r="AR1312" s="40"/>
      <c r="AS1312" s="40"/>
      <c r="AT1312" s="40"/>
      <c r="AU1312" s="40"/>
      <c r="AV1312" s="40"/>
      <c r="AW1312" s="40"/>
      <c r="AX1312" s="40"/>
      <c r="AY1312" s="40"/>
      <c r="AZ1312" s="40"/>
      <c r="BA1312" s="28"/>
      <c r="BB1312" s="28"/>
      <c r="BC1312" s="40"/>
      <c r="BD1312" s="40"/>
      <c r="BE1312" s="40"/>
      <c r="BF1312" s="40"/>
      <c r="BG1312" s="40"/>
      <c r="BH1312" s="40"/>
      <c r="BI1312" s="40"/>
      <c r="BJ1312" s="40"/>
      <c r="BK1312" s="40"/>
      <c r="BL1312" s="40"/>
      <c r="BM1312" s="40"/>
      <c r="BN1312" s="40"/>
      <c r="BO1312" s="40"/>
      <c r="BP1312" s="40"/>
      <c r="BQ1312" s="40"/>
      <c r="BR1312" s="40"/>
      <c r="BS1312" s="40"/>
      <c r="BT1312" s="40"/>
      <c r="BU1312" s="40"/>
      <c r="BV1312" s="40"/>
      <c r="BW1312" s="40"/>
      <c r="BX1312" s="40"/>
      <c r="BY1312" s="40"/>
      <c r="BZ1312" s="40"/>
      <c r="CA1312" s="40"/>
      <c r="CB1312" s="40"/>
      <c r="CC1312" s="40"/>
      <c r="CD1312" s="40"/>
      <c r="CE1312" s="40"/>
      <c r="CF1312" s="40"/>
      <c r="CG1312" s="28"/>
      <c r="CH1312" s="28"/>
      <c r="CI1312" s="41"/>
      <c r="CJ1312" s="27"/>
      <c r="CK1312" s="27"/>
      <c r="CL1312" s="27"/>
      <c r="CM1312" s="27"/>
      <c r="CN1312" s="27"/>
      <c r="CO1312" s="27"/>
      <c r="CP1312" s="27"/>
      <c r="CQ1312" s="27"/>
      <c r="CR1312" s="27"/>
      <c r="CS1312" s="27"/>
      <c r="CT1312" s="27"/>
      <c r="CU1312" s="27"/>
      <c r="CV1312" s="27"/>
      <c r="CW1312" s="27"/>
      <c r="CX1312" s="27"/>
      <c r="CY1312" s="27"/>
      <c r="CZ1312" s="40"/>
      <c r="DA1312" s="40"/>
      <c r="DB1312" s="40"/>
      <c r="DC1312" s="40"/>
      <c r="DD1312" s="42"/>
      <c r="DE1312" s="89"/>
      <c r="DF1312" s="42"/>
      <c r="DG1312" s="25"/>
      <c r="DH1312" s="25"/>
      <c r="DI1312" s="35"/>
      <c r="DJ1312" s="25"/>
      <c r="DK1312" s="25"/>
      <c r="DL1312" s="25"/>
      <c r="DM1312" s="25"/>
      <c r="DN1312" s="25"/>
      <c r="DO1312" s="25"/>
      <c r="DP1312" s="25"/>
      <c r="DQ1312" s="25"/>
      <c r="DR1312" s="25"/>
      <c r="DS1312" s="25"/>
      <c r="DT1312" s="25"/>
      <c r="DU1312" s="25"/>
      <c r="DV1312" s="25"/>
      <c r="DW1312" s="35"/>
      <c r="DX1312" s="25"/>
      <c r="DY1312" s="25"/>
      <c r="EC1312" s="25"/>
      <c r="ED1312" s="35"/>
    </row>
    <row r="1313" spans="1:134" s="26" customFormat="1" x14ac:dyDescent="0.2">
      <c r="A1313" s="43"/>
      <c r="B1313" s="28"/>
      <c r="C1313" s="41"/>
      <c r="D1313" s="40"/>
      <c r="E1313" s="41"/>
      <c r="F1313" s="40"/>
      <c r="G1313" s="151"/>
      <c r="H1313" s="151"/>
      <c r="I1313" s="151"/>
      <c r="J1313" s="151"/>
      <c r="K1313" s="151"/>
      <c r="L1313" s="152"/>
      <c r="M1313" s="151"/>
      <c r="N1313" s="151"/>
      <c r="O1313" s="152"/>
      <c r="P1313" s="153"/>
      <c r="Q1313" s="159"/>
      <c r="R1313" s="151"/>
      <c r="S1313" s="151"/>
      <c r="T1313" s="28"/>
      <c r="U1313" s="137"/>
      <c r="V1313" s="40"/>
      <c r="W1313" s="40"/>
      <c r="X1313" s="40"/>
      <c r="Y1313" s="40"/>
      <c r="Z1313" s="40"/>
      <c r="AA1313" s="40"/>
      <c r="AB1313" s="40"/>
      <c r="AC1313" s="40"/>
      <c r="AD1313" s="40"/>
      <c r="AE1313" s="40"/>
      <c r="AF1313" s="40"/>
      <c r="AG1313" s="40"/>
      <c r="AH1313" s="40"/>
      <c r="AI1313" s="40"/>
      <c r="AJ1313" s="40"/>
      <c r="AK1313" s="40"/>
      <c r="AL1313" s="40"/>
      <c r="AM1313" s="40"/>
      <c r="AN1313" s="40"/>
      <c r="AO1313" s="40"/>
      <c r="AP1313" s="40"/>
      <c r="AQ1313" s="40"/>
      <c r="AR1313" s="40"/>
      <c r="AS1313" s="40"/>
      <c r="AT1313" s="40"/>
      <c r="AU1313" s="40"/>
      <c r="AV1313" s="40"/>
      <c r="AW1313" s="40"/>
      <c r="AX1313" s="40"/>
      <c r="AY1313" s="40"/>
      <c r="AZ1313" s="40"/>
      <c r="BA1313" s="28"/>
      <c r="BB1313" s="28"/>
      <c r="BC1313" s="40"/>
      <c r="BD1313" s="40"/>
      <c r="BE1313" s="40"/>
      <c r="BF1313" s="40"/>
      <c r="BG1313" s="40"/>
      <c r="BH1313" s="40"/>
      <c r="BI1313" s="40"/>
      <c r="BJ1313" s="40"/>
      <c r="BK1313" s="40"/>
      <c r="BL1313" s="40"/>
      <c r="BM1313" s="40"/>
      <c r="BN1313" s="40"/>
      <c r="BO1313" s="40"/>
      <c r="BP1313" s="40"/>
      <c r="BQ1313" s="40"/>
      <c r="BR1313" s="40"/>
      <c r="BS1313" s="40"/>
      <c r="BT1313" s="40"/>
      <c r="BU1313" s="40"/>
      <c r="BV1313" s="40"/>
      <c r="BW1313" s="40"/>
      <c r="BX1313" s="40"/>
      <c r="BY1313" s="40"/>
      <c r="BZ1313" s="40"/>
      <c r="CA1313" s="40"/>
      <c r="CB1313" s="40"/>
      <c r="CC1313" s="40"/>
      <c r="CD1313" s="40"/>
      <c r="CE1313" s="40"/>
      <c r="CF1313" s="40"/>
      <c r="CG1313" s="28"/>
      <c r="CH1313" s="28"/>
      <c r="CI1313" s="41"/>
      <c r="CJ1313" s="27"/>
      <c r="CK1313" s="27"/>
      <c r="CL1313" s="27"/>
      <c r="CM1313" s="27"/>
      <c r="CN1313" s="27"/>
      <c r="CO1313" s="27"/>
      <c r="CP1313" s="27"/>
      <c r="CQ1313" s="27"/>
      <c r="CR1313" s="27"/>
      <c r="CS1313" s="27"/>
      <c r="CT1313" s="27"/>
      <c r="CU1313" s="27"/>
      <c r="CV1313" s="27"/>
      <c r="CW1313" s="27"/>
      <c r="CX1313" s="27"/>
      <c r="CY1313" s="27"/>
      <c r="CZ1313" s="40"/>
      <c r="DA1313" s="40"/>
      <c r="DB1313" s="40"/>
      <c r="DC1313" s="40"/>
      <c r="DD1313" s="42"/>
      <c r="DE1313" s="89"/>
      <c r="DF1313" s="42"/>
      <c r="DG1313" s="25"/>
      <c r="DH1313" s="25"/>
      <c r="DI1313" s="35"/>
      <c r="DJ1313" s="25"/>
      <c r="DK1313" s="25"/>
      <c r="DL1313" s="25"/>
      <c r="DM1313" s="25"/>
      <c r="DN1313" s="25"/>
      <c r="DO1313" s="25"/>
      <c r="DP1313" s="25"/>
      <c r="DQ1313" s="25"/>
      <c r="DR1313" s="25"/>
      <c r="DS1313" s="25"/>
      <c r="DT1313" s="25"/>
      <c r="DU1313" s="25"/>
      <c r="DV1313" s="25"/>
      <c r="DW1313" s="35"/>
      <c r="DX1313" s="25"/>
      <c r="DY1313" s="25"/>
      <c r="EC1313" s="25"/>
      <c r="ED1313" s="35"/>
    </row>
    <row r="1314" spans="1:134" s="26" customFormat="1" x14ac:dyDescent="0.2">
      <c r="A1314" s="43"/>
      <c r="B1314" s="28"/>
      <c r="C1314" s="41"/>
      <c r="D1314" s="40"/>
      <c r="E1314" s="41"/>
      <c r="F1314" s="40"/>
      <c r="G1314" s="151"/>
      <c r="H1314" s="151"/>
      <c r="I1314" s="151"/>
      <c r="J1314" s="151"/>
      <c r="K1314" s="151"/>
      <c r="L1314" s="152"/>
      <c r="M1314" s="151"/>
      <c r="N1314" s="151"/>
      <c r="O1314" s="152"/>
      <c r="P1314" s="153"/>
      <c r="Q1314" s="159"/>
      <c r="R1314" s="151"/>
      <c r="S1314" s="151"/>
      <c r="T1314" s="28"/>
      <c r="U1314" s="137"/>
      <c r="V1314" s="40"/>
      <c r="W1314" s="40"/>
      <c r="X1314" s="40"/>
      <c r="Y1314" s="40"/>
      <c r="Z1314" s="40"/>
      <c r="AA1314" s="40"/>
      <c r="AB1314" s="40"/>
      <c r="AC1314" s="40"/>
      <c r="AD1314" s="40"/>
      <c r="AE1314" s="40"/>
      <c r="AF1314" s="40"/>
      <c r="AG1314" s="40"/>
      <c r="AH1314" s="40"/>
      <c r="AI1314" s="40"/>
      <c r="AJ1314" s="40"/>
      <c r="AK1314" s="40"/>
      <c r="AL1314" s="40"/>
      <c r="AM1314" s="40"/>
      <c r="AN1314" s="40"/>
      <c r="AO1314" s="40"/>
      <c r="AP1314" s="40"/>
      <c r="AQ1314" s="40"/>
      <c r="AR1314" s="40"/>
      <c r="AS1314" s="40"/>
      <c r="AT1314" s="40"/>
      <c r="AU1314" s="40"/>
      <c r="AV1314" s="40"/>
      <c r="AW1314" s="40"/>
      <c r="AX1314" s="40"/>
      <c r="AY1314" s="40"/>
      <c r="AZ1314" s="40"/>
      <c r="BA1314" s="28"/>
      <c r="BB1314" s="28"/>
      <c r="BC1314" s="40"/>
      <c r="BD1314" s="40"/>
      <c r="BE1314" s="40"/>
      <c r="BF1314" s="40"/>
      <c r="BG1314" s="40"/>
      <c r="BH1314" s="40"/>
      <c r="BI1314" s="40"/>
      <c r="BJ1314" s="40"/>
      <c r="BK1314" s="40"/>
      <c r="BL1314" s="40"/>
      <c r="BM1314" s="40"/>
      <c r="BN1314" s="40"/>
      <c r="BO1314" s="40"/>
      <c r="BP1314" s="40"/>
      <c r="BQ1314" s="40"/>
      <c r="BR1314" s="40"/>
      <c r="BS1314" s="40"/>
      <c r="BT1314" s="40"/>
      <c r="BU1314" s="40"/>
      <c r="BV1314" s="40"/>
      <c r="BW1314" s="40"/>
      <c r="BX1314" s="40"/>
      <c r="BY1314" s="40"/>
      <c r="BZ1314" s="40"/>
      <c r="CA1314" s="40"/>
      <c r="CB1314" s="40"/>
      <c r="CC1314" s="40"/>
      <c r="CD1314" s="40"/>
      <c r="CE1314" s="40"/>
      <c r="CF1314" s="40"/>
      <c r="CG1314" s="28"/>
      <c r="CH1314" s="28"/>
      <c r="CI1314" s="41"/>
      <c r="CJ1314" s="27"/>
      <c r="CK1314" s="27"/>
      <c r="CL1314" s="27"/>
      <c r="CM1314" s="27"/>
      <c r="CN1314" s="27"/>
      <c r="CO1314" s="27"/>
      <c r="CP1314" s="27"/>
      <c r="CQ1314" s="27"/>
      <c r="CR1314" s="27"/>
      <c r="CS1314" s="27"/>
      <c r="CT1314" s="27"/>
      <c r="CU1314" s="27"/>
      <c r="CV1314" s="27"/>
      <c r="CW1314" s="27"/>
      <c r="CX1314" s="27"/>
      <c r="CY1314" s="27"/>
      <c r="CZ1314" s="40"/>
      <c r="DA1314" s="40"/>
      <c r="DB1314" s="40"/>
      <c r="DC1314" s="40"/>
      <c r="DD1314" s="42"/>
      <c r="DE1314" s="89"/>
      <c r="DF1314" s="42"/>
      <c r="DG1314" s="25"/>
      <c r="DH1314" s="25"/>
      <c r="DI1314" s="35"/>
      <c r="DJ1314" s="25"/>
      <c r="DK1314" s="25"/>
      <c r="DL1314" s="25"/>
      <c r="DM1314" s="25"/>
      <c r="DN1314" s="25"/>
      <c r="DO1314" s="25"/>
      <c r="DP1314" s="25"/>
      <c r="DQ1314" s="25"/>
      <c r="DR1314" s="25"/>
      <c r="DS1314" s="25"/>
      <c r="DT1314" s="25"/>
      <c r="DU1314" s="25"/>
      <c r="DV1314" s="25"/>
      <c r="DW1314" s="35"/>
      <c r="DX1314" s="25"/>
      <c r="DY1314" s="25"/>
      <c r="EC1314" s="25"/>
      <c r="ED1314" s="35"/>
    </row>
    <row r="1315" spans="1:134" s="26" customFormat="1" x14ac:dyDescent="0.2">
      <c r="A1315" s="43"/>
      <c r="B1315" s="28"/>
      <c r="C1315" s="41"/>
      <c r="D1315" s="40"/>
      <c r="E1315" s="41"/>
      <c r="F1315" s="40"/>
      <c r="G1315" s="151"/>
      <c r="H1315" s="151"/>
      <c r="I1315" s="151"/>
      <c r="J1315" s="151"/>
      <c r="K1315" s="151"/>
      <c r="L1315" s="152"/>
      <c r="M1315" s="151"/>
      <c r="N1315" s="151"/>
      <c r="O1315" s="152"/>
      <c r="P1315" s="153"/>
      <c r="Q1315" s="159"/>
      <c r="R1315" s="151"/>
      <c r="S1315" s="151"/>
      <c r="T1315" s="28"/>
      <c r="U1315" s="137"/>
      <c r="V1315" s="40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40"/>
      <c r="AH1315" s="40"/>
      <c r="AI1315" s="40"/>
      <c r="AJ1315" s="40"/>
      <c r="AK1315" s="40"/>
      <c r="AL1315" s="40"/>
      <c r="AM1315" s="40"/>
      <c r="AN1315" s="40"/>
      <c r="AO1315" s="40"/>
      <c r="AP1315" s="40"/>
      <c r="AQ1315" s="40"/>
      <c r="AR1315" s="40"/>
      <c r="AS1315" s="40"/>
      <c r="AT1315" s="40"/>
      <c r="AU1315" s="40"/>
      <c r="AV1315" s="40"/>
      <c r="AW1315" s="40"/>
      <c r="AX1315" s="40"/>
      <c r="AY1315" s="40"/>
      <c r="AZ1315" s="40"/>
      <c r="BA1315" s="28"/>
      <c r="BB1315" s="28"/>
      <c r="BC1315" s="40"/>
      <c r="BD1315" s="40"/>
      <c r="BE1315" s="40"/>
      <c r="BF1315" s="40"/>
      <c r="BG1315" s="40"/>
      <c r="BH1315" s="40"/>
      <c r="BI1315" s="40"/>
      <c r="BJ1315" s="40"/>
      <c r="BK1315" s="40"/>
      <c r="BL1315" s="40"/>
      <c r="BM1315" s="40"/>
      <c r="BN1315" s="40"/>
      <c r="BO1315" s="40"/>
      <c r="BP1315" s="40"/>
      <c r="BQ1315" s="40"/>
      <c r="BR1315" s="40"/>
      <c r="BS1315" s="40"/>
      <c r="BT1315" s="40"/>
      <c r="BU1315" s="40"/>
      <c r="BV1315" s="40"/>
      <c r="BW1315" s="40"/>
      <c r="BX1315" s="40"/>
      <c r="BY1315" s="40"/>
      <c r="BZ1315" s="40"/>
      <c r="CA1315" s="40"/>
      <c r="CB1315" s="40"/>
      <c r="CC1315" s="40"/>
      <c r="CD1315" s="40"/>
      <c r="CE1315" s="40"/>
      <c r="CF1315" s="40"/>
      <c r="CG1315" s="28"/>
      <c r="CH1315" s="28"/>
      <c r="CI1315" s="41"/>
      <c r="CJ1315" s="27"/>
      <c r="CK1315" s="27"/>
      <c r="CL1315" s="27"/>
      <c r="CM1315" s="27"/>
      <c r="CN1315" s="27"/>
      <c r="CO1315" s="27"/>
      <c r="CP1315" s="27"/>
      <c r="CQ1315" s="27"/>
      <c r="CR1315" s="27"/>
      <c r="CS1315" s="27"/>
      <c r="CT1315" s="27"/>
      <c r="CU1315" s="27"/>
      <c r="CV1315" s="27"/>
      <c r="CW1315" s="27"/>
      <c r="CX1315" s="27"/>
      <c r="CY1315" s="27"/>
      <c r="CZ1315" s="40"/>
      <c r="DA1315" s="40"/>
      <c r="DB1315" s="40"/>
      <c r="DC1315" s="40"/>
      <c r="DD1315" s="42"/>
      <c r="DE1315" s="89"/>
      <c r="DF1315" s="42"/>
      <c r="DG1315" s="25"/>
      <c r="DH1315" s="25"/>
      <c r="DI1315" s="35"/>
      <c r="DJ1315" s="25"/>
      <c r="DK1315" s="25"/>
      <c r="DL1315" s="25"/>
      <c r="DM1315" s="25"/>
      <c r="DN1315" s="25"/>
      <c r="DO1315" s="25"/>
      <c r="DP1315" s="25"/>
      <c r="DQ1315" s="25"/>
      <c r="DR1315" s="25"/>
      <c r="DS1315" s="25"/>
      <c r="DT1315" s="25"/>
      <c r="DU1315" s="25"/>
      <c r="DV1315" s="25"/>
      <c r="DW1315" s="35"/>
      <c r="DX1315" s="25"/>
      <c r="DY1315" s="25"/>
      <c r="EC1315" s="25"/>
      <c r="ED1315" s="35"/>
    </row>
    <row r="1316" spans="1:134" s="26" customFormat="1" x14ac:dyDescent="0.2">
      <c r="A1316" s="43"/>
      <c r="B1316" s="28"/>
      <c r="C1316" s="41"/>
      <c r="D1316" s="40"/>
      <c r="E1316" s="41"/>
      <c r="F1316" s="40"/>
      <c r="G1316" s="151"/>
      <c r="H1316" s="151"/>
      <c r="I1316" s="151"/>
      <c r="J1316" s="151"/>
      <c r="K1316" s="151"/>
      <c r="L1316" s="152"/>
      <c r="M1316" s="151"/>
      <c r="N1316" s="151"/>
      <c r="O1316" s="152"/>
      <c r="P1316" s="153"/>
      <c r="Q1316" s="159"/>
      <c r="R1316" s="151"/>
      <c r="S1316" s="151"/>
      <c r="T1316" s="28"/>
      <c r="U1316" s="137"/>
      <c r="V1316" s="40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40"/>
      <c r="AH1316" s="40"/>
      <c r="AI1316" s="40"/>
      <c r="AJ1316" s="40"/>
      <c r="AK1316" s="40"/>
      <c r="AL1316" s="40"/>
      <c r="AM1316" s="40"/>
      <c r="AN1316" s="40"/>
      <c r="AO1316" s="40"/>
      <c r="AP1316" s="40"/>
      <c r="AQ1316" s="40"/>
      <c r="AR1316" s="40"/>
      <c r="AS1316" s="40"/>
      <c r="AT1316" s="40"/>
      <c r="AU1316" s="40"/>
      <c r="AV1316" s="40"/>
      <c r="AW1316" s="40"/>
      <c r="AX1316" s="40"/>
      <c r="AY1316" s="40"/>
      <c r="AZ1316" s="40"/>
      <c r="BA1316" s="28"/>
      <c r="BB1316" s="28"/>
      <c r="BC1316" s="40"/>
      <c r="BD1316" s="40"/>
      <c r="BE1316" s="40"/>
      <c r="BF1316" s="40"/>
      <c r="BG1316" s="40"/>
      <c r="BH1316" s="40"/>
      <c r="BI1316" s="40"/>
      <c r="BJ1316" s="40"/>
      <c r="BK1316" s="40"/>
      <c r="BL1316" s="40"/>
      <c r="BM1316" s="40"/>
      <c r="BN1316" s="40"/>
      <c r="BO1316" s="40"/>
      <c r="BP1316" s="40"/>
      <c r="BQ1316" s="40"/>
      <c r="BR1316" s="40"/>
      <c r="BS1316" s="40"/>
      <c r="BT1316" s="40"/>
      <c r="BU1316" s="40"/>
      <c r="BV1316" s="40"/>
      <c r="BW1316" s="40"/>
      <c r="BX1316" s="40"/>
      <c r="BY1316" s="40"/>
      <c r="BZ1316" s="40"/>
      <c r="CA1316" s="40"/>
      <c r="CB1316" s="40"/>
      <c r="CC1316" s="40"/>
      <c r="CD1316" s="40"/>
      <c r="CE1316" s="40"/>
      <c r="CF1316" s="40"/>
      <c r="CG1316" s="28"/>
      <c r="CH1316" s="28"/>
      <c r="CI1316" s="41"/>
      <c r="CJ1316" s="27"/>
      <c r="CK1316" s="27"/>
      <c r="CL1316" s="27"/>
      <c r="CM1316" s="27"/>
      <c r="CN1316" s="27"/>
      <c r="CO1316" s="27"/>
      <c r="CP1316" s="27"/>
      <c r="CQ1316" s="27"/>
      <c r="CR1316" s="27"/>
      <c r="CS1316" s="27"/>
      <c r="CT1316" s="27"/>
      <c r="CU1316" s="27"/>
      <c r="CV1316" s="27"/>
      <c r="CW1316" s="27"/>
      <c r="CX1316" s="27"/>
      <c r="CY1316" s="27"/>
      <c r="CZ1316" s="40"/>
      <c r="DA1316" s="40"/>
      <c r="DB1316" s="40"/>
      <c r="DC1316" s="40"/>
      <c r="DD1316" s="42"/>
      <c r="DE1316" s="89"/>
      <c r="DF1316" s="42"/>
      <c r="DG1316" s="25"/>
      <c r="DH1316" s="25"/>
      <c r="DI1316" s="35"/>
      <c r="DJ1316" s="25"/>
      <c r="DK1316" s="25"/>
      <c r="DL1316" s="25"/>
      <c r="DM1316" s="25"/>
      <c r="DN1316" s="25"/>
      <c r="DO1316" s="25"/>
      <c r="DP1316" s="25"/>
      <c r="DQ1316" s="25"/>
      <c r="DR1316" s="25"/>
      <c r="DS1316" s="25"/>
      <c r="DT1316" s="25"/>
      <c r="DU1316" s="25"/>
      <c r="DV1316" s="25"/>
      <c r="DW1316" s="35"/>
      <c r="DX1316" s="25"/>
      <c r="DY1316" s="25"/>
      <c r="EC1316" s="25"/>
      <c r="ED1316" s="35"/>
    </row>
    <row r="1317" spans="1:134" s="26" customFormat="1" x14ac:dyDescent="0.2">
      <c r="A1317" s="43"/>
      <c r="B1317" s="28"/>
      <c r="C1317" s="41"/>
      <c r="D1317" s="40"/>
      <c r="E1317" s="41"/>
      <c r="F1317" s="40"/>
      <c r="G1317" s="151"/>
      <c r="H1317" s="151"/>
      <c r="I1317" s="151"/>
      <c r="J1317" s="151"/>
      <c r="K1317" s="151"/>
      <c r="L1317" s="152"/>
      <c r="M1317" s="151"/>
      <c r="N1317" s="151"/>
      <c r="O1317" s="152"/>
      <c r="P1317" s="153"/>
      <c r="Q1317" s="159"/>
      <c r="R1317" s="151"/>
      <c r="S1317" s="151"/>
      <c r="T1317" s="28"/>
      <c r="U1317" s="137"/>
      <c r="V1317" s="40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40"/>
      <c r="AH1317" s="40"/>
      <c r="AI1317" s="40"/>
      <c r="AJ1317" s="40"/>
      <c r="AK1317" s="40"/>
      <c r="AL1317" s="40"/>
      <c r="AM1317" s="40"/>
      <c r="AN1317" s="40"/>
      <c r="AO1317" s="40"/>
      <c r="AP1317" s="40"/>
      <c r="AQ1317" s="40"/>
      <c r="AR1317" s="40"/>
      <c r="AS1317" s="40"/>
      <c r="AT1317" s="40"/>
      <c r="AU1317" s="40"/>
      <c r="AV1317" s="40"/>
      <c r="AW1317" s="40"/>
      <c r="AX1317" s="40"/>
      <c r="AY1317" s="40"/>
      <c r="AZ1317" s="40"/>
      <c r="BA1317" s="28"/>
      <c r="BB1317" s="28"/>
      <c r="BC1317" s="40"/>
      <c r="BD1317" s="40"/>
      <c r="BE1317" s="40"/>
      <c r="BF1317" s="40"/>
      <c r="BG1317" s="40"/>
      <c r="BH1317" s="40"/>
      <c r="BI1317" s="40"/>
      <c r="BJ1317" s="40"/>
      <c r="BK1317" s="40"/>
      <c r="BL1317" s="40"/>
      <c r="BM1317" s="40"/>
      <c r="BN1317" s="40"/>
      <c r="BO1317" s="40"/>
      <c r="BP1317" s="40"/>
      <c r="BQ1317" s="40"/>
      <c r="BR1317" s="40"/>
      <c r="BS1317" s="40"/>
      <c r="BT1317" s="40"/>
      <c r="BU1317" s="40"/>
      <c r="BV1317" s="40"/>
      <c r="BW1317" s="40"/>
      <c r="BX1317" s="40"/>
      <c r="BY1317" s="40"/>
      <c r="BZ1317" s="40"/>
      <c r="CA1317" s="40"/>
      <c r="CB1317" s="40"/>
      <c r="CC1317" s="40"/>
      <c r="CD1317" s="40"/>
      <c r="CE1317" s="40"/>
      <c r="CF1317" s="40"/>
      <c r="CG1317" s="28"/>
      <c r="CH1317" s="28"/>
      <c r="CI1317" s="41"/>
      <c r="CJ1317" s="27"/>
      <c r="CK1317" s="27"/>
      <c r="CL1317" s="27"/>
      <c r="CM1317" s="27"/>
      <c r="CN1317" s="27"/>
      <c r="CO1317" s="27"/>
      <c r="CP1317" s="27"/>
      <c r="CQ1317" s="27"/>
      <c r="CR1317" s="27"/>
      <c r="CS1317" s="27"/>
      <c r="CT1317" s="27"/>
      <c r="CU1317" s="27"/>
      <c r="CV1317" s="27"/>
      <c r="CW1317" s="27"/>
      <c r="CX1317" s="27"/>
      <c r="CY1317" s="27"/>
      <c r="CZ1317" s="40"/>
      <c r="DA1317" s="40"/>
      <c r="DB1317" s="40"/>
      <c r="DC1317" s="40"/>
      <c r="DD1317" s="42"/>
      <c r="DE1317" s="89"/>
      <c r="DF1317" s="42"/>
      <c r="DG1317" s="25"/>
      <c r="DH1317" s="25"/>
      <c r="DI1317" s="35"/>
      <c r="DJ1317" s="25"/>
      <c r="DK1317" s="25"/>
      <c r="DL1317" s="25"/>
      <c r="DM1317" s="25"/>
      <c r="DN1317" s="25"/>
      <c r="DO1317" s="25"/>
      <c r="DP1317" s="25"/>
      <c r="DQ1317" s="25"/>
      <c r="DR1317" s="25"/>
      <c r="DS1317" s="25"/>
      <c r="DT1317" s="25"/>
      <c r="DU1317" s="25"/>
      <c r="DV1317" s="25"/>
      <c r="DW1317" s="35"/>
      <c r="DX1317" s="25"/>
      <c r="DY1317" s="25"/>
      <c r="EC1317" s="25"/>
      <c r="ED1317" s="35"/>
    </row>
    <row r="1318" spans="1:134" s="26" customFormat="1" x14ac:dyDescent="0.2">
      <c r="A1318" s="43"/>
      <c r="B1318" s="28"/>
      <c r="C1318" s="41"/>
      <c r="D1318" s="40"/>
      <c r="E1318" s="41"/>
      <c r="F1318" s="40"/>
      <c r="G1318" s="151"/>
      <c r="H1318" s="151"/>
      <c r="I1318" s="151"/>
      <c r="J1318" s="151"/>
      <c r="K1318" s="151"/>
      <c r="L1318" s="152"/>
      <c r="M1318" s="151"/>
      <c r="N1318" s="151"/>
      <c r="O1318" s="152"/>
      <c r="P1318" s="153"/>
      <c r="Q1318" s="159"/>
      <c r="R1318" s="151"/>
      <c r="S1318" s="151"/>
      <c r="T1318" s="28"/>
      <c r="U1318" s="137"/>
      <c r="V1318" s="40"/>
      <c r="W1318" s="40"/>
      <c r="X1318" s="40"/>
      <c r="Y1318" s="40"/>
      <c r="Z1318" s="40"/>
      <c r="AA1318" s="40"/>
      <c r="AB1318" s="40"/>
      <c r="AC1318" s="40"/>
      <c r="AD1318" s="40"/>
      <c r="AE1318" s="40"/>
      <c r="AF1318" s="40"/>
      <c r="AG1318" s="40"/>
      <c r="AH1318" s="40"/>
      <c r="AI1318" s="40"/>
      <c r="AJ1318" s="40"/>
      <c r="AK1318" s="40"/>
      <c r="AL1318" s="40"/>
      <c r="AM1318" s="40"/>
      <c r="AN1318" s="40"/>
      <c r="AO1318" s="40"/>
      <c r="AP1318" s="40"/>
      <c r="AQ1318" s="40"/>
      <c r="AR1318" s="40"/>
      <c r="AS1318" s="40"/>
      <c r="AT1318" s="40"/>
      <c r="AU1318" s="40"/>
      <c r="AV1318" s="40"/>
      <c r="AW1318" s="40"/>
      <c r="AX1318" s="40"/>
      <c r="AY1318" s="40"/>
      <c r="AZ1318" s="40"/>
      <c r="BA1318" s="28"/>
      <c r="BB1318" s="28"/>
      <c r="BC1318" s="40"/>
      <c r="BD1318" s="40"/>
      <c r="BE1318" s="40"/>
      <c r="BF1318" s="40"/>
      <c r="BG1318" s="40"/>
      <c r="BH1318" s="40"/>
      <c r="BI1318" s="40"/>
      <c r="BJ1318" s="40"/>
      <c r="BK1318" s="40"/>
      <c r="BL1318" s="40"/>
      <c r="BM1318" s="40"/>
      <c r="BN1318" s="40"/>
      <c r="BO1318" s="40"/>
      <c r="BP1318" s="40"/>
      <c r="BQ1318" s="40"/>
      <c r="BR1318" s="40"/>
      <c r="BS1318" s="40"/>
      <c r="BT1318" s="40"/>
      <c r="BU1318" s="40"/>
      <c r="BV1318" s="40"/>
      <c r="BW1318" s="40"/>
      <c r="BX1318" s="40"/>
      <c r="BY1318" s="40"/>
      <c r="BZ1318" s="40"/>
      <c r="CA1318" s="40"/>
      <c r="CB1318" s="40"/>
      <c r="CC1318" s="40"/>
      <c r="CD1318" s="40"/>
      <c r="CE1318" s="40"/>
      <c r="CF1318" s="40"/>
      <c r="CG1318" s="28"/>
      <c r="CH1318" s="28"/>
      <c r="CI1318" s="41"/>
      <c r="CJ1318" s="27"/>
      <c r="CK1318" s="27"/>
      <c r="CL1318" s="27"/>
      <c r="CM1318" s="27"/>
      <c r="CN1318" s="27"/>
      <c r="CO1318" s="27"/>
      <c r="CP1318" s="27"/>
      <c r="CQ1318" s="27"/>
      <c r="CR1318" s="27"/>
      <c r="CS1318" s="27"/>
      <c r="CT1318" s="27"/>
      <c r="CU1318" s="27"/>
      <c r="CV1318" s="27"/>
      <c r="CW1318" s="27"/>
      <c r="CX1318" s="27"/>
      <c r="CY1318" s="27"/>
      <c r="CZ1318" s="40"/>
      <c r="DA1318" s="40"/>
      <c r="DB1318" s="40"/>
      <c r="DC1318" s="40"/>
      <c r="DD1318" s="42"/>
      <c r="DE1318" s="89"/>
      <c r="DF1318" s="42"/>
      <c r="DG1318" s="25"/>
      <c r="DH1318" s="25"/>
      <c r="DI1318" s="35"/>
      <c r="DJ1318" s="25"/>
      <c r="DK1318" s="25"/>
      <c r="DL1318" s="25"/>
      <c r="DM1318" s="25"/>
      <c r="DN1318" s="25"/>
      <c r="DO1318" s="25"/>
      <c r="DP1318" s="25"/>
      <c r="DQ1318" s="25"/>
      <c r="DR1318" s="25"/>
      <c r="DS1318" s="25"/>
      <c r="DT1318" s="25"/>
      <c r="DU1318" s="25"/>
      <c r="DV1318" s="25"/>
      <c r="DW1318" s="35"/>
      <c r="DX1318" s="25"/>
      <c r="DY1318" s="25"/>
      <c r="EC1318" s="25"/>
      <c r="ED1318" s="35"/>
    </row>
    <row r="1319" spans="1:134" s="26" customFormat="1" x14ac:dyDescent="0.2">
      <c r="A1319" s="43"/>
      <c r="B1319" s="28"/>
      <c r="C1319" s="41"/>
      <c r="D1319" s="40"/>
      <c r="E1319" s="41"/>
      <c r="F1319" s="40"/>
      <c r="G1319" s="151"/>
      <c r="H1319" s="151"/>
      <c r="I1319" s="151"/>
      <c r="J1319" s="151"/>
      <c r="K1319" s="151"/>
      <c r="L1319" s="152"/>
      <c r="M1319" s="151"/>
      <c r="N1319" s="151"/>
      <c r="O1319" s="152"/>
      <c r="P1319" s="153"/>
      <c r="Q1319" s="159"/>
      <c r="R1319" s="151"/>
      <c r="S1319" s="151"/>
      <c r="T1319" s="28"/>
      <c r="U1319" s="137"/>
      <c r="V1319" s="40"/>
      <c r="W1319" s="40"/>
      <c r="X1319" s="40"/>
      <c r="Y1319" s="40"/>
      <c r="Z1319" s="40"/>
      <c r="AA1319" s="40"/>
      <c r="AB1319" s="40"/>
      <c r="AC1319" s="40"/>
      <c r="AD1319" s="40"/>
      <c r="AE1319" s="40"/>
      <c r="AF1319" s="40"/>
      <c r="AG1319" s="40"/>
      <c r="AH1319" s="40"/>
      <c r="AI1319" s="40"/>
      <c r="AJ1319" s="40"/>
      <c r="AK1319" s="40"/>
      <c r="AL1319" s="40"/>
      <c r="AM1319" s="40"/>
      <c r="AN1319" s="40"/>
      <c r="AO1319" s="40"/>
      <c r="AP1319" s="40"/>
      <c r="AQ1319" s="40"/>
      <c r="AR1319" s="40"/>
      <c r="AS1319" s="40"/>
      <c r="AT1319" s="40"/>
      <c r="AU1319" s="40"/>
      <c r="AV1319" s="40"/>
      <c r="AW1319" s="40"/>
      <c r="AX1319" s="40"/>
      <c r="AY1319" s="40"/>
      <c r="AZ1319" s="40"/>
      <c r="BA1319" s="28"/>
      <c r="BB1319" s="28"/>
      <c r="BC1319" s="40"/>
      <c r="BD1319" s="40"/>
      <c r="BE1319" s="40"/>
      <c r="BF1319" s="40"/>
      <c r="BG1319" s="40"/>
      <c r="BH1319" s="40"/>
      <c r="BI1319" s="40"/>
      <c r="BJ1319" s="40"/>
      <c r="BK1319" s="40"/>
      <c r="BL1319" s="40"/>
      <c r="BM1319" s="40"/>
      <c r="BN1319" s="40"/>
      <c r="BO1319" s="40"/>
      <c r="BP1319" s="40"/>
      <c r="BQ1319" s="40"/>
      <c r="BR1319" s="40"/>
      <c r="BS1319" s="40"/>
      <c r="BT1319" s="40"/>
      <c r="BU1319" s="40"/>
      <c r="BV1319" s="40"/>
      <c r="BW1319" s="40"/>
      <c r="BX1319" s="40"/>
      <c r="BY1319" s="40"/>
      <c r="BZ1319" s="40"/>
      <c r="CA1319" s="40"/>
      <c r="CB1319" s="40"/>
      <c r="CC1319" s="40"/>
      <c r="CD1319" s="40"/>
      <c r="CE1319" s="40"/>
      <c r="CF1319" s="40"/>
      <c r="CG1319" s="28"/>
      <c r="CH1319" s="28"/>
      <c r="CI1319" s="41"/>
      <c r="CJ1319" s="27"/>
      <c r="CK1319" s="27"/>
      <c r="CL1319" s="27"/>
      <c r="CM1319" s="27"/>
      <c r="CN1319" s="27"/>
      <c r="CO1319" s="27"/>
      <c r="CP1319" s="27"/>
      <c r="CQ1319" s="27"/>
      <c r="CR1319" s="27"/>
      <c r="CS1319" s="27"/>
      <c r="CT1319" s="27"/>
      <c r="CU1319" s="27"/>
      <c r="CV1319" s="27"/>
      <c r="CW1319" s="27"/>
      <c r="CX1319" s="27"/>
      <c r="CY1319" s="27"/>
      <c r="CZ1319" s="40"/>
      <c r="DA1319" s="40"/>
      <c r="DB1319" s="40"/>
      <c r="DC1319" s="40"/>
      <c r="DD1319" s="42"/>
      <c r="DE1319" s="89"/>
      <c r="DF1319" s="42"/>
      <c r="DG1319" s="25"/>
      <c r="DH1319" s="25"/>
      <c r="DI1319" s="35"/>
      <c r="DJ1319" s="25"/>
      <c r="DK1319" s="25"/>
      <c r="DL1319" s="25"/>
      <c r="DM1319" s="25"/>
      <c r="DN1319" s="25"/>
      <c r="DO1319" s="25"/>
      <c r="DP1319" s="25"/>
      <c r="DQ1319" s="25"/>
      <c r="DR1319" s="25"/>
      <c r="DS1319" s="25"/>
      <c r="DT1319" s="25"/>
      <c r="DU1319" s="25"/>
      <c r="DV1319" s="25"/>
      <c r="DW1319" s="35"/>
      <c r="DX1319" s="25"/>
      <c r="DY1319" s="25"/>
      <c r="EC1319" s="25"/>
      <c r="ED1319" s="35"/>
    </row>
    <row r="1320" spans="1:134" s="26" customFormat="1" x14ac:dyDescent="0.2">
      <c r="A1320" s="43"/>
      <c r="B1320" s="28"/>
      <c r="C1320" s="41"/>
      <c r="D1320" s="40"/>
      <c r="E1320" s="41"/>
      <c r="F1320" s="40"/>
      <c r="G1320" s="151"/>
      <c r="H1320" s="151"/>
      <c r="I1320" s="151"/>
      <c r="J1320" s="151"/>
      <c r="K1320" s="151"/>
      <c r="L1320" s="152"/>
      <c r="M1320" s="151"/>
      <c r="N1320" s="151"/>
      <c r="O1320" s="152"/>
      <c r="P1320" s="153"/>
      <c r="Q1320" s="159"/>
      <c r="R1320" s="151"/>
      <c r="S1320" s="151"/>
      <c r="T1320" s="28"/>
      <c r="U1320" s="137"/>
      <c r="V1320" s="40"/>
      <c r="W1320" s="40"/>
      <c r="X1320" s="40"/>
      <c r="Y1320" s="40"/>
      <c r="Z1320" s="40"/>
      <c r="AA1320" s="40"/>
      <c r="AB1320" s="40"/>
      <c r="AC1320" s="40"/>
      <c r="AD1320" s="40"/>
      <c r="AE1320" s="40"/>
      <c r="AF1320" s="40"/>
      <c r="AG1320" s="40"/>
      <c r="AH1320" s="40"/>
      <c r="AI1320" s="40"/>
      <c r="AJ1320" s="40"/>
      <c r="AK1320" s="40"/>
      <c r="AL1320" s="40"/>
      <c r="AM1320" s="40"/>
      <c r="AN1320" s="40"/>
      <c r="AO1320" s="40"/>
      <c r="AP1320" s="40"/>
      <c r="AQ1320" s="40"/>
      <c r="AR1320" s="40"/>
      <c r="AS1320" s="40"/>
      <c r="AT1320" s="40"/>
      <c r="AU1320" s="40"/>
      <c r="AV1320" s="40"/>
      <c r="AW1320" s="40"/>
      <c r="AX1320" s="40"/>
      <c r="AY1320" s="40"/>
      <c r="AZ1320" s="40"/>
      <c r="BA1320" s="28"/>
      <c r="BB1320" s="28"/>
      <c r="BC1320" s="40"/>
      <c r="BD1320" s="40"/>
      <c r="BE1320" s="40"/>
      <c r="BF1320" s="40"/>
      <c r="BG1320" s="40"/>
      <c r="BH1320" s="40"/>
      <c r="BI1320" s="40"/>
      <c r="BJ1320" s="40"/>
      <c r="BK1320" s="40"/>
      <c r="BL1320" s="40"/>
      <c r="BM1320" s="40"/>
      <c r="BN1320" s="40"/>
      <c r="BO1320" s="40"/>
      <c r="BP1320" s="40"/>
      <c r="BQ1320" s="40"/>
      <c r="BR1320" s="40"/>
      <c r="BS1320" s="40"/>
      <c r="BT1320" s="40"/>
      <c r="BU1320" s="40"/>
      <c r="BV1320" s="40"/>
      <c r="BW1320" s="40"/>
      <c r="BX1320" s="40"/>
      <c r="BY1320" s="40"/>
      <c r="BZ1320" s="40"/>
      <c r="CA1320" s="40"/>
      <c r="CB1320" s="40"/>
      <c r="CC1320" s="40"/>
      <c r="CD1320" s="40"/>
      <c r="CE1320" s="40"/>
      <c r="CF1320" s="40"/>
      <c r="CG1320" s="28"/>
      <c r="CH1320" s="28"/>
      <c r="CI1320" s="41"/>
      <c r="CJ1320" s="27"/>
      <c r="CK1320" s="27"/>
      <c r="CL1320" s="27"/>
      <c r="CM1320" s="27"/>
      <c r="CN1320" s="27"/>
      <c r="CO1320" s="27"/>
      <c r="CP1320" s="27"/>
      <c r="CQ1320" s="27"/>
      <c r="CR1320" s="27"/>
      <c r="CS1320" s="27"/>
      <c r="CT1320" s="27"/>
      <c r="CU1320" s="27"/>
      <c r="CV1320" s="27"/>
      <c r="CW1320" s="27"/>
      <c r="CX1320" s="27"/>
      <c r="CY1320" s="27"/>
      <c r="CZ1320" s="40"/>
      <c r="DA1320" s="40"/>
      <c r="DB1320" s="40"/>
      <c r="DC1320" s="40"/>
      <c r="DD1320" s="42"/>
      <c r="DE1320" s="89"/>
      <c r="DF1320" s="42"/>
      <c r="DG1320" s="25"/>
      <c r="DH1320" s="25"/>
      <c r="DI1320" s="35"/>
      <c r="DJ1320" s="25"/>
      <c r="DK1320" s="25"/>
      <c r="DL1320" s="25"/>
      <c r="DM1320" s="25"/>
      <c r="DN1320" s="25"/>
      <c r="DO1320" s="25"/>
      <c r="DP1320" s="25"/>
      <c r="DQ1320" s="25"/>
      <c r="DR1320" s="25"/>
      <c r="DS1320" s="25"/>
      <c r="DT1320" s="25"/>
      <c r="DU1320" s="25"/>
      <c r="DV1320" s="25"/>
      <c r="DW1320" s="35"/>
      <c r="DX1320" s="25"/>
      <c r="DY1320" s="25"/>
      <c r="EC1320" s="25"/>
      <c r="ED1320" s="35"/>
    </row>
    <row r="1321" spans="1:134" s="26" customFormat="1" x14ac:dyDescent="0.2">
      <c r="A1321" s="43"/>
      <c r="B1321" s="28"/>
      <c r="C1321" s="41"/>
      <c r="D1321" s="40"/>
      <c r="E1321" s="41"/>
      <c r="F1321" s="40"/>
      <c r="G1321" s="151"/>
      <c r="H1321" s="151"/>
      <c r="I1321" s="151"/>
      <c r="J1321" s="151"/>
      <c r="K1321" s="151"/>
      <c r="L1321" s="152"/>
      <c r="M1321" s="151"/>
      <c r="N1321" s="151"/>
      <c r="O1321" s="152"/>
      <c r="P1321" s="153"/>
      <c r="Q1321" s="159"/>
      <c r="R1321" s="151"/>
      <c r="S1321" s="151"/>
      <c r="T1321" s="28"/>
      <c r="U1321" s="137"/>
      <c r="V1321" s="40"/>
      <c r="W1321" s="40"/>
      <c r="X1321" s="40"/>
      <c r="Y1321" s="40"/>
      <c r="Z1321" s="40"/>
      <c r="AA1321" s="40"/>
      <c r="AB1321" s="40"/>
      <c r="AC1321" s="40"/>
      <c r="AD1321" s="40"/>
      <c r="AE1321" s="40"/>
      <c r="AF1321" s="40"/>
      <c r="AG1321" s="40"/>
      <c r="AH1321" s="40"/>
      <c r="AI1321" s="40"/>
      <c r="AJ1321" s="40"/>
      <c r="AK1321" s="40"/>
      <c r="AL1321" s="40"/>
      <c r="AM1321" s="40"/>
      <c r="AN1321" s="40"/>
      <c r="AO1321" s="40"/>
      <c r="AP1321" s="40"/>
      <c r="AQ1321" s="40"/>
      <c r="AR1321" s="40"/>
      <c r="AS1321" s="40"/>
      <c r="AT1321" s="40"/>
      <c r="AU1321" s="40"/>
      <c r="AV1321" s="40"/>
      <c r="AW1321" s="40"/>
      <c r="AX1321" s="40"/>
      <c r="AY1321" s="40"/>
      <c r="AZ1321" s="40"/>
      <c r="BA1321" s="28"/>
      <c r="BB1321" s="28"/>
      <c r="BC1321" s="40"/>
      <c r="BD1321" s="40"/>
      <c r="BE1321" s="40"/>
      <c r="BF1321" s="40"/>
      <c r="BG1321" s="40"/>
      <c r="BH1321" s="40"/>
      <c r="BI1321" s="41"/>
      <c r="BJ1321" s="41"/>
      <c r="BK1321" s="41"/>
      <c r="BL1321" s="41"/>
      <c r="BM1321" s="41"/>
      <c r="BN1321" s="41"/>
      <c r="BO1321" s="41"/>
      <c r="BP1321" s="41"/>
      <c r="BQ1321" s="41"/>
      <c r="BR1321" s="40"/>
      <c r="BS1321" s="40"/>
      <c r="BT1321" s="40"/>
      <c r="BU1321" s="41"/>
      <c r="BV1321" s="41"/>
      <c r="BW1321" s="41"/>
      <c r="BX1321" s="41"/>
      <c r="BY1321" s="41"/>
      <c r="BZ1321" s="41"/>
      <c r="CA1321" s="41"/>
      <c r="CB1321" s="41"/>
      <c r="CC1321" s="41"/>
      <c r="CD1321" s="41"/>
      <c r="CE1321" s="41"/>
      <c r="CF1321" s="41"/>
      <c r="CG1321" s="28"/>
      <c r="CH1321" s="28"/>
      <c r="CI1321" s="41"/>
      <c r="CJ1321" s="27"/>
      <c r="CK1321" s="27"/>
      <c r="CL1321" s="27"/>
      <c r="CM1321" s="27"/>
      <c r="CN1321" s="27"/>
      <c r="CO1321" s="27"/>
      <c r="CP1321" s="27"/>
      <c r="CQ1321" s="27"/>
      <c r="CR1321" s="27"/>
      <c r="CS1321" s="27"/>
      <c r="CT1321" s="27"/>
      <c r="CU1321" s="27"/>
      <c r="CV1321" s="27"/>
      <c r="CW1321" s="27"/>
      <c r="CX1321" s="27"/>
      <c r="CY1321" s="27"/>
      <c r="CZ1321" s="40"/>
      <c r="DA1321" s="40"/>
      <c r="DB1321" s="40"/>
      <c r="DC1321" s="40"/>
      <c r="DD1321" s="42"/>
      <c r="DE1321" s="89"/>
      <c r="DF1321" s="42"/>
      <c r="DG1321" s="25"/>
      <c r="DH1321" s="25"/>
      <c r="DI1321" s="35"/>
      <c r="DJ1321" s="25"/>
      <c r="DK1321" s="25"/>
      <c r="DL1321" s="25"/>
      <c r="DM1321" s="25"/>
      <c r="DN1321" s="25"/>
      <c r="DO1321" s="25"/>
      <c r="DP1321" s="25"/>
      <c r="DQ1321" s="25"/>
      <c r="DR1321" s="25"/>
      <c r="DS1321" s="25"/>
      <c r="DT1321" s="25"/>
      <c r="DU1321" s="25"/>
      <c r="DV1321" s="25"/>
      <c r="DW1321" s="35"/>
      <c r="DX1321" s="25"/>
      <c r="DY1321" s="25"/>
      <c r="EC1321" s="25"/>
      <c r="ED1321" s="35"/>
    </row>
    <row r="1322" spans="1:134" s="26" customFormat="1" x14ac:dyDescent="0.2">
      <c r="A1322" s="43"/>
      <c r="B1322" s="28"/>
      <c r="C1322" s="41"/>
      <c r="D1322" s="40"/>
      <c r="E1322" s="41"/>
      <c r="F1322" s="40"/>
      <c r="G1322" s="151"/>
      <c r="H1322" s="151"/>
      <c r="I1322" s="151"/>
      <c r="J1322" s="151"/>
      <c r="K1322" s="151"/>
      <c r="L1322" s="152"/>
      <c r="M1322" s="151"/>
      <c r="N1322" s="151"/>
      <c r="O1322" s="152"/>
      <c r="P1322" s="153"/>
      <c r="Q1322" s="159"/>
      <c r="R1322" s="151"/>
      <c r="S1322" s="151"/>
      <c r="T1322" s="28"/>
      <c r="U1322" s="137"/>
      <c r="V1322" s="40"/>
      <c r="W1322" s="40"/>
      <c r="X1322" s="40"/>
      <c r="Y1322" s="40"/>
      <c r="Z1322" s="40"/>
      <c r="AA1322" s="40"/>
      <c r="AB1322" s="40"/>
      <c r="AC1322" s="40"/>
      <c r="AD1322" s="40"/>
      <c r="AE1322" s="40"/>
      <c r="AF1322" s="40"/>
      <c r="AG1322" s="40"/>
      <c r="AH1322" s="40"/>
      <c r="AI1322" s="40"/>
      <c r="AJ1322" s="40"/>
      <c r="AK1322" s="40"/>
      <c r="AL1322" s="40"/>
      <c r="AM1322" s="40"/>
      <c r="AN1322" s="40"/>
      <c r="AO1322" s="40"/>
      <c r="AP1322" s="40"/>
      <c r="AQ1322" s="40"/>
      <c r="AR1322" s="40"/>
      <c r="AS1322" s="40"/>
      <c r="AT1322" s="40"/>
      <c r="AU1322" s="40"/>
      <c r="AV1322" s="40"/>
      <c r="AW1322" s="40"/>
      <c r="AX1322" s="40"/>
      <c r="AY1322" s="40"/>
      <c r="AZ1322" s="40"/>
      <c r="BA1322" s="28"/>
      <c r="BB1322" s="28"/>
      <c r="BC1322" s="40"/>
      <c r="BD1322" s="40"/>
      <c r="BE1322" s="40"/>
      <c r="BF1322" s="40"/>
      <c r="BG1322" s="40"/>
      <c r="BH1322" s="40"/>
      <c r="BI1322" s="41"/>
      <c r="BJ1322" s="41"/>
      <c r="BK1322" s="41"/>
      <c r="BL1322" s="41"/>
      <c r="BM1322" s="41"/>
      <c r="BN1322" s="41"/>
      <c r="BO1322" s="41"/>
      <c r="BP1322" s="41"/>
      <c r="BQ1322" s="41"/>
      <c r="BR1322" s="40"/>
      <c r="BS1322" s="40"/>
      <c r="BT1322" s="40"/>
      <c r="BU1322" s="41"/>
      <c r="BV1322" s="41"/>
      <c r="BW1322" s="41"/>
      <c r="BX1322" s="41"/>
      <c r="BY1322" s="41"/>
      <c r="BZ1322" s="41"/>
      <c r="CA1322" s="41"/>
      <c r="CB1322" s="41"/>
      <c r="CC1322" s="41"/>
      <c r="CD1322" s="41"/>
      <c r="CE1322" s="41"/>
      <c r="CF1322" s="41"/>
      <c r="CG1322" s="28"/>
      <c r="CH1322" s="28"/>
      <c r="CI1322" s="41"/>
      <c r="CJ1322" s="27"/>
      <c r="CK1322" s="27"/>
      <c r="CL1322" s="27"/>
      <c r="CM1322" s="27"/>
      <c r="CN1322" s="27"/>
      <c r="CO1322" s="27"/>
      <c r="CP1322" s="27"/>
      <c r="CQ1322" s="27"/>
      <c r="CR1322" s="27"/>
      <c r="CS1322" s="27"/>
      <c r="CT1322" s="27"/>
      <c r="CU1322" s="27"/>
      <c r="CV1322" s="27"/>
      <c r="CW1322" s="27"/>
      <c r="CX1322" s="27"/>
      <c r="CY1322" s="27"/>
      <c r="CZ1322" s="40"/>
      <c r="DA1322" s="40"/>
      <c r="DB1322" s="40"/>
      <c r="DC1322" s="40"/>
      <c r="DD1322" s="42"/>
      <c r="DE1322" s="89"/>
      <c r="DF1322" s="42"/>
      <c r="DG1322" s="25"/>
      <c r="DH1322" s="25"/>
      <c r="DI1322" s="35"/>
      <c r="DJ1322" s="25"/>
      <c r="DK1322" s="25"/>
      <c r="DL1322" s="25"/>
      <c r="DM1322" s="25"/>
      <c r="DN1322" s="25"/>
      <c r="DO1322" s="25"/>
      <c r="DP1322" s="25"/>
      <c r="DQ1322" s="25"/>
      <c r="DR1322" s="25"/>
      <c r="DS1322" s="25"/>
      <c r="DT1322" s="25"/>
      <c r="DU1322" s="25"/>
      <c r="DV1322" s="25"/>
      <c r="DW1322" s="35"/>
      <c r="DX1322" s="25"/>
      <c r="DY1322" s="25"/>
      <c r="EC1322" s="25"/>
      <c r="ED1322" s="35"/>
    </row>
    <row r="1323" spans="1:134" s="26" customFormat="1" x14ac:dyDescent="0.2">
      <c r="A1323" s="43"/>
      <c r="B1323" s="28"/>
      <c r="C1323" s="41"/>
      <c r="D1323" s="40"/>
      <c r="E1323" s="41"/>
      <c r="F1323" s="40"/>
      <c r="G1323" s="151"/>
      <c r="H1323" s="151"/>
      <c r="I1323" s="151"/>
      <c r="J1323" s="151"/>
      <c r="K1323" s="151"/>
      <c r="L1323" s="152"/>
      <c r="M1323" s="151"/>
      <c r="N1323" s="151"/>
      <c r="O1323" s="152"/>
      <c r="P1323" s="153"/>
      <c r="Q1323" s="159"/>
      <c r="R1323" s="151"/>
      <c r="S1323" s="151"/>
      <c r="T1323" s="28"/>
      <c r="U1323" s="137"/>
      <c r="V1323" s="40"/>
      <c r="W1323" s="40"/>
      <c r="X1323" s="40"/>
      <c r="Y1323" s="40"/>
      <c r="Z1323" s="40"/>
      <c r="AA1323" s="40"/>
      <c r="AB1323" s="40"/>
      <c r="AC1323" s="40"/>
      <c r="AD1323" s="40"/>
      <c r="AE1323" s="40"/>
      <c r="AF1323" s="40"/>
      <c r="AG1323" s="40"/>
      <c r="AH1323" s="40"/>
      <c r="AI1323" s="40"/>
      <c r="AJ1323" s="40"/>
      <c r="AK1323" s="40"/>
      <c r="AL1323" s="40"/>
      <c r="AM1323" s="40"/>
      <c r="AN1323" s="40"/>
      <c r="AO1323" s="40"/>
      <c r="AP1323" s="40"/>
      <c r="AQ1323" s="40"/>
      <c r="AR1323" s="40"/>
      <c r="AS1323" s="40"/>
      <c r="AT1323" s="40"/>
      <c r="AU1323" s="40"/>
      <c r="AV1323" s="40"/>
      <c r="AW1323" s="40"/>
      <c r="AX1323" s="40"/>
      <c r="AY1323" s="40"/>
      <c r="AZ1323" s="40"/>
      <c r="BA1323" s="28"/>
      <c r="BB1323" s="28"/>
      <c r="BC1323" s="40"/>
      <c r="BD1323" s="40"/>
      <c r="BE1323" s="40"/>
      <c r="BF1323" s="40"/>
      <c r="BG1323" s="40"/>
      <c r="BH1323" s="40"/>
      <c r="BI1323" s="41"/>
      <c r="BJ1323" s="41"/>
      <c r="BK1323" s="41"/>
      <c r="BL1323" s="41"/>
      <c r="BM1323" s="41"/>
      <c r="BN1323" s="41"/>
      <c r="BO1323" s="41"/>
      <c r="BP1323" s="41"/>
      <c r="BQ1323" s="41"/>
      <c r="BR1323" s="40"/>
      <c r="BS1323" s="40"/>
      <c r="BT1323" s="40"/>
      <c r="BU1323" s="41"/>
      <c r="BV1323" s="41"/>
      <c r="BW1323" s="41"/>
      <c r="BX1323" s="41"/>
      <c r="BY1323" s="41"/>
      <c r="BZ1323" s="41"/>
      <c r="CA1323" s="41"/>
      <c r="CB1323" s="41"/>
      <c r="CC1323" s="41"/>
      <c r="CD1323" s="41"/>
      <c r="CE1323" s="41"/>
      <c r="CF1323" s="41"/>
      <c r="CG1323" s="28"/>
      <c r="CH1323" s="28"/>
      <c r="CI1323" s="41"/>
      <c r="CJ1323" s="27"/>
      <c r="CK1323" s="27"/>
      <c r="CL1323" s="27"/>
      <c r="CM1323" s="27"/>
      <c r="CN1323" s="27"/>
      <c r="CO1323" s="27"/>
      <c r="CP1323" s="27"/>
      <c r="CQ1323" s="27"/>
      <c r="CR1323" s="27"/>
      <c r="CS1323" s="27"/>
      <c r="CT1323" s="27"/>
      <c r="CU1323" s="27"/>
      <c r="CV1323" s="27"/>
      <c r="CW1323" s="27"/>
      <c r="CX1323" s="27"/>
      <c r="CY1323" s="27"/>
      <c r="CZ1323" s="40"/>
      <c r="DA1323" s="40"/>
      <c r="DB1323" s="40"/>
      <c r="DC1323" s="40"/>
      <c r="DD1323" s="42"/>
      <c r="DE1323" s="89"/>
      <c r="DF1323" s="42"/>
      <c r="DG1323" s="25"/>
      <c r="DH1323" s="25"/>
      <c r="DI1323" s="35"/>
      <c r="DJ1323" s="25"/>
      <c r="DK1323" s="25"/>
      <c r="DL1323" s="25"/>
      <c r="DM1323" s="25"/>
      <c r="DN1323" s="25"/>
      <c r="DO1323" s="25"/>
      <c r="DP1323" s="25"/>
      <c r="DQ1323" s="25"/>
      <c r="DR1323" s="25"/>
      <c r="DS1323" s="25"/>
      <c r="DT1323" s="25"/>
      <c r="DU1323" s="25"/>
      <c r="DV1323" s="25"/>
      <c r="DW1323" s="35"/>
      <c r="DX1323" s="25"/>
      <c r="DY1323" s="25"/>
      <c r="EC1323" s="25"/>
      <c r="ED1323" s="35"/>
    </row>
    <row r="1324" spans="1:134" s="26" customFormat="1" x14ac:dyDescent="0.2">
      <c r="A1324" s="43"/>
      <c r="B1324" s="28"/>
      <c r="C1324" s="41"/>
      <c r="D1324" s="40"/>
      <c r="E1324" s="41"/>
      <c r="F1324" s="40"/>
      <c r="G1324" s="151"/>
      <c r="H1324" s="151"/>
      <c r="I1324" s="151"/>
      <c r="J1324" s="151"/>
      <c r="K1324" s="151"/>
      <c r="L1324" s="152"/>
      <c r="M1324" s="151"/>
      <c r="N1324" s="151"/>
      <c r="O1324" s="152"/>
      <c r="P1324" s="153"/>
      <c r="Q1324" s="159"/>
      <c r="R1324" s="151"/>
      <c r="S1324" s="151"/>
      <c r="T1324" s="28"/>
      <c r="U1324" s="137"/>
      <c r="V1324" s="40"/>
      <c r="W1324" s="40"/>
      <c r="X1324" s="40"/>
      <c r="Y1324" s="40"/>
      <c r="Z1324" s="40"/>
      <c r="AA1324" s="40"/>
      <c r="AB1324" s="40"/>
      <c r="AC1324" s="40"/>
      <c r="AD1324" s="40"/>
      <c r="AE1324" s="40"/>
      <c r="AF1324" s="40"/>
      <c r="AG1324" s="40"/>
      <c r="AH1324" s="40"/>
      <c r="AI1324" s="40"/>
      <c r="AJ1324" s="40"/>
      <c r="AK1324" s="40"/>
      <c r="AL1324" s="40"/>
      <c r="AM1324" s="40"/>
      <c r="AN1324" s="40"/>
      <c r="AO1324" s="40"/>
      <c r="AP1324" s="40"/>
      <c r="AQ1324" s="40"/>
      <c r="AR1324" s="40"/>
      <c r="AS1324" s="40"/>
      <c r="AT1324" s="40"/>
      <c r="AU1324" s="40"/>
      <c r="AV1324" s="40"/>
      <c r="AW1324" s="40"/>
      <c r="AX1324" s="40"/>
      <c r="AY1324" s="40"/>
      <c r="AZ1324" s="40"/>
      <c r="BA1324" s="28"/>
      <c r="BB1324" s="28"/>
      <c r="BC1324" s="40"/>
      <c r="BD1324" s="40"/>
      <c r="BE1324" s="40"/>
      <c r="BF1324" s="40"/>
      <c r="BG1324" s="40"/>
      <c r="BH1324" s="40"/>
      <c r="BI1324" s="41"/>
      <c r="BJ1324" s="41"/>
      <c r="BK1324" s="41"/>
      <c r="BL1324" s="41"/>
      <c r="BM1324" s="41"/>
      <c r="BN1324" s="41"/>
      <c r="BO1324" s="41"/>
      <c r="BP1324" s="41"/>
      <c r="BQ1324" s="41"/>
      <c r="BR1324" s="40"/>
      <c r="BS1324" s="40"/>
      <c r="BT1324" s="40"/>
      <c r="BU1324" s="41"/>
      <c r="BV1324" s="41"/>
      <c r="BW1324" s="41"/>
      <c r="BX1324" s="41"/>
      <c r="BY1324" s="41"/>
      <c r="BZ1324" s="41"/>
      <c r="CA1324" s="41"/>
      <c r="CB1324" s="41"/>
      <c r="CC1324" s="41"/>
      <c r="CD1324" s="41"/>
      <c r="CE1324" s="41"/>
      <c r="CF1324" s="41"/>
      <c r="CG1324" s="28"/>
      <c r="CH1324" s="28"/>
      <c r="CI1324" s="41"/>
      <c r="CJ1324" s="27"/>
      <c r="CK1324" s="27"/>
      <c r="CL1324" s="27"/>
      <c r="CM1324" s="27"/>
      <c r="CN1324" s="27"/>
      <c r="CO1324" s="27"/>
      <c r="CP1324" s="27"/>
      <c r="CQ1324" s="27"/>
      <c r="CR1324" s="27"/>
      <c r="CS1324" s="27"/>
      <c r="CT1324" s="27"/>
      <c r="CU1324" s="27"/>
      <c r="CV1324" s="27"/>
      <c r="CW1324" s="27"/>
      <c r="CX1324" s="27"/>
      <c r="CY1324" s="27"/>
      <c r="CZ1324" s="40"/>
      <c r="DA1324" s="40"/>
      <c r="DB1324" s="40"/>
      <c r="DC1324" s="40"/>
      <c r="DD1324" s="42"/>
      <c r="DE1324" s="89"/>
      <c r="DF1324" s="42"/>
      <c r="DG1324" s="25"/>
      <c r="DH1324" s="25"/>
      <c r="DI1324" s="35"/>
      <c r="DJ1324" s="25"/>
      <c r="DK1324" s="25"/>
      <c r="DL1324" s="25"/>
      <c r="DM1324" s="25"/>
      <c r="DN1324" s="25"/>
      <c r="DO1324" s="25"/>
      <c r="DP1324" s="25"/>
      <c r="DQ1324" s="25"/>
      <c r="DR1324" s="25"/>
      <c r="DS1324" s="25"/>
      <c r="DT1324" s="25"/>
      <c r="DU1324" s="25"/>
      <c r="DV1324" s="25"/>
      <c r="DW1324" s="35"/>
      <c r="DX1324" s="25"/>
      <c r="DY1324" s="25"/>
      <c r="EC1324" s="25"/>
      <c r="ED1324" s="35"/>
    </row>
    <row r="1325" spans="1:134" s="26" customFormat="1" x14ac:dyDescent="0.2">
      <c r="A1325" s="43"/>
      <c r="B1325" s="28"/>
      <c r="C1325" s="41"/>
      <c r="D1325" s="40"/>
      <c r="E1325" s="41"/>
      <c r="F1325" s="40"/>
      <c r="G1325" s="151"/>
      <c r="H1325" s="151"/>
      <c r="I1325" s="151"/>
      <c r="J1325" s="151"/>
      <c r="K1325" s="151"/>
      <c r="L1325" s="152"/>
      <c r="M1325" s="151"/>
      <c r="N1325" s="151"/>
      <c r="O1325" s="152"/>
      <c r="P1325" s="153"/>
      <c r="Q1325" s="159"/>
      <c r="R1325" s="151"/>
      <c r="S1325" s="151"/>
      <c r="T1325" s="28"/>
      <c r="U1325" s="137"/>
      <c r="V1325" s="40"/>
      <c r="W1325" s="40"/>
      <c r="X1325" s="40"/>
      <c r="Y1325" s="40"/>
      <c r="Z1325" s="40"/>
      <c r="AA1325" s="40"/>
      <c r="AB1325" s="40"/>
      <c r="AC1325" s="40"/>
      <c r="AD1325" s="40"/>
      <c r="AE1325" s="40"/>
      <c r="AF1325" s="40"/>
      <c r="AG1325" s="40"/>
      <c r="AH1325" s="40"/>
      <c r="AI1325" s="40"/>
      <c r="AJ1325" s="40"/>
      <c r="AK1325" s="40"/>
      <c r="AL1325" s="40"/>
      <c r="AM1325" s="40"/>
      <c r="AN1325" s="40"/>
      <c r="AO1325" s="40"/>
      <c r="AP1325" s="40"/>
      <c r="AQ1325" s="40"/>
      <c r="AR1325" s="40"/>
      <c r="AS1325" s="40"/>
      <c r="AT1325" s="40"/>
      <c r="AU1325" s="40"/>
      <c r="AV1325" s="40"/>
      <c r="AW1325" s="40"/>
      <c r="AX1325" s="40"/>
      <c r="AY1325" s="40"/>
      <c r="AZ1325" s="40"/>
      <c r="BA1325" s="28"/>
      <c r="BB1325" s="28"/>
      <c r="BC1325" s="40"/>
      <c r="BD1325" s="40"/>
      <c r="BE1325" s="40"/>
      <c r="BF1325" s="40"/>
      <c r="BG1325" s="40"/>
      <c r="BH1325" s="40"/>
      <c r="BI1325" s="41"/>
      <c r="BJ1325" s="41"/>
      <c r="BK1325" s="41"/>
      <c r="BL1325" s="41"/>
      <c r="BM1325" s="41"/>
      <c r="BN1325" s="41"/>
      <c r="BO1325" s="41"/>
      <c r="BP1325" s="41"/>
      <c r="BQ1325" s="41"/>
      <c r="BR1325" s="40"/>
      <c r="BS1325" s="40"/>
      <c r="BT1325" s="40"/>
      <c r="BU1325" s="41"/>
      <c r="BV1325" s="41"/>
      <c r="BW1325" s="41"/>
      <c r="BX1325" s="41"/>
      <c r="BY1325" s="41"/>
      <c r="BZ1325" s="41"/>
      <c r="CA1325" s="41"/>
      <c r="CB1325" s="41"/>
      <c r="CC1325" s="41"/>
      <c r="CD1325" s="41"/>
      <c r="CE1325" s="41"/>
      <c r="CF1325" s="41"/>
      <c r="CG1325" s="28"/>
      <c r="CH1325" s="28"/>
      <c r="CI1325" s="41"/>
      <c r="CJ1325" s="27"/>
      <c r="CK1325" s="27"/>
      <c r="CL1325" s="27"/>
      <c r="CM1325" s="27"/>
      <c r="CN1325" s="27"/>
      <c r="CO1325" s="27"/>
      <c r="CP1325" s="27"/>
      <c r="CQ1325" s="27"/>
      <c r="CR1325" s="27"/>
      <c r="CS1325" s="27"/>
      <c r="CT1325" s="27"/>
      <c r="CU1325" s="27"/>
      <c r="CV1325" s="27"/>
      <c r="CW1325" s="27"/>
      <c r="CX1325" s="27"/>
      <c r="CY1325" s="27"/>
      <c r="CZ1325" s="40"/>
      <c r="DA1325" s="40"/>
      <c r="DB1325" s="40"/>
      <c r="DC1325" s="40"/>
      <c r="DD1325" s="42"/>
      <c r="DE1325" s="89"/>
      <c r="DF1325" s="42"/>
      <c r="DG1325" s="25"/>
      <c r="DH1325" s="25"/>
      <c r="DI1325" s="35"/>
      <c r="DJ1325" s="25"/>
      <c r="DK1325" s="25"/>
      <c r="DL1325" s="25"/>
      <c r="DM1325" s="25"/>
      <c r="DN1325" s="25"/>
      <c r="DO1325" s="25"/>
      <c r="DP1325" s="25"/>
      <c r="DQ1325" s="25"/>
      <c r="DR1325" s="25"/>
      <c r="DS1325" s="25"/>
      <c r="DT1325" s="25"/>
      <c r="DU1325" s="25"/>
      <c r="DV1325" s="25"/>
      <c r="DW1325" s="35"/>
      <c r="DX1325" s="25"/>
      <c r="DY1325" s="25"/>
      <c r="EC1325" s="25"/>
      <c r="ED1325" s="35"/>
    </row>
    <row r="1326" spans="1:134" s="26" customFormat="1" x14ac:dyDescent="0.2">
      <c r="A1326" s="43"/>
      <c r="B1326" s="28"/>
      <c r="C1326" s="41"/>
      <c r="D1326" s="40"/>
      <c r="E1326" s="41"/>
      <c r="F1326" s="40"/>
      <c r="G1326" s="151"/>
      <c r="H1326" s="151"/>
      <c r="I1326" s="151"/>
      <c r="J1326" s="151"/>
      <c r="K1326" s="151"/>
      <c r="L1326" s="152"/>
      <c r="M1326" s="151"/>
      <c r="N1326" s="151"/>
      <c r="O1326" s="152"/>
      <c r="P1326" s="153"/>
      <c r="Q1326" s="159"/>
      <c r="R1326" s="151"/>
      <c r="S1326" s="151"/>
      <c r="T1326" s="28"/>
      <c r="U1326" s="137"/>
      <c r="V1326" s="40"/>
      <c r="W1326" s="40"/>
      <c r="X1326" s="40"/>
      <c r="Y1326" s="40"/>
      <c r="Z1326" s="40"/>
      <c r="AA1326" s="40"/>
      <c r="AB1326" s="40"/>
      <c r="AC1326" s="40"/>
      <c r="AD1326" s="40"/>
      <c r="AE1326" s="40"/>
      <c r="AF1326" s="40"/>
      <c r="AG1326" s="40"/>
      <c r="AH1326" s="40"/>
      <c r="AI1326" s="40"/>
      <c r="AJ1326" s="40"/>
      <c r="AK1326" s="40"/>
      <c r="AL1326" s="40"/>
      <c r="AM1326" s="40"/>
      <c r="AN1326" s="40"/>
      <c r="AO1326" s="40"/>
      <c r="AP1326" s="40"/>
      <c r="AQ1326" s="40"/>
      <c r="AR1326" s="40"/>
      <c r="AS1326" s="40"/>
      <c r="AT1326" s="40"/>
      <c r="AU1326" s="40"/>
      <c r="AV1326" s="40"/>
      <c r="AW1326" s="40"/>
      <c r="AX1326" s="40"/>
      <c r="AY1326" s="40"/>
      <c r="AZ1326" s="40"/>
      <c r="BA1326" s="28"/>
      <c r="BB1326" s="28"/>
      <c r="BC1326" s="40"/>
      <c r="BD1326" s="40"/>
      <c r="BE1326" s="40"/>
      <c r="BF1326" s="40"/>
      <c r="BG1326" s="40"/>
      <c r="BH1326" s="40"/>
      <c r="BI1326" s="40"/>
      <c r="BJ1326" s="40"/>
      <c r="BK1326" s="40"/>
      <c r="BL1326" s="40"/>
      <c r="BM1326" s="40"/>
      <c r="BN1326" s="40"/>
      <c r="BO1326" s="40"/>
      <c r="BP1326" s="40"/>
      <c r="BQ1326" s="40"/>
      <c r="BR1326" s="40"/>
      <c r="BS1326" s="40"/>
      <c r="BT1326" s="40"/>
      <c r="BU1326" s="40"/>
      <c r="BV1326" s="40"/>
      <c r="BW1326" s="40"/>
      <c r="BX1326" s="40"/>
      <c r="BY1326" s="40"/>
      <c r="BZ1326" s="40"/>
      <c r="CA1326" s="40"/>
      <c r="CB1326" s="40"/>
      <c r="CC1326" s="40"/>
      <c r="CD1326" s="40"/>
      <c r="CE1326" s="40"/>
      <c r="CF1326" s="40"/>
      <c r="CG1326" s="28"/>
      <c r="CH1326" s="28"/>
      <c r="CI1326" s="41"/>
      <c r="CJ1326" s="27"/>
      <c r="CK1326" s="27"/>
      <c r="CL1326" s="27"/>
      <c r="CM1326" s="27"/>
      <c r="CN1326" s="27"/>
      <c r="CO1326" s="27"/>
      <c r="CP1326" s="27"/>
      <c r="CQ1326" s="27"/>
      <c r="CR1326" s="27"/>
      <c r="CS1326" s="27"/>
      <c r="CT1326" s="27"/>
      <c r="CU1326" s="27"/>
      <c r="CV1326" s="27"/>
      <c r="CW1326" s="27"/>
      <c r="CX1326" s="27"/>
      <c r="CY1326" s="27"/>
      <c r="CZ1326" s="40"/>
      <c r="DA1326" s="40"/>
      <c r="DB1326" s="40"/>
      <c r="DC1326" s="40"/>
      <c r="DD1326" s="42"/>
      <c r="DE1326" s="89"/>
      <c r="DF1326" s="42"/>
      <c r="DG1326" s="25"/>
      <c r="DH1326" s="25"/>
      <c r="DI1326" s="35"/>
      <c r="DJ1326" s="25"/>
      <c r="DK1326" s="25"/>
      <c r="DL1326" s="25"/>
      <c r="DM1326" s="25"/>
      <c r="DN1326" s="25"/>
      <c r="DO1326" s="25"/>
      <c r="DP1326" s="25"/>
      <c r="DQ1326" s="25"/>
      <c r="DR1326" s="25"/>
      <c r="DS1326" s="25"/>
      <c r="DT1326" s="25"/>
      <c r="DU1326" s="25"/>
      <c r="DV1326" s="25"/>
      <c r="DW1326" s="35"/>
      <c r="DX1326" s="25"/>
      <c r="DY1326" s="25"/>
      <c r="EC1326" s="25"/>
      <c r="ED1326" s="35"/>
    </row>
    <row r="1327" spans="1:134" s="26" customFormat="1" x14ac:dyDescent="0.2">
      <c r="A1327" s="43"/>
      <c r="B1327" s="28"/>
      <c r="C1327" s="41"/>
      <c r="D1327" s="40"/>
      <c r="E1327" s="41"/>
      <c r="F1327" s="40"/>
      <c r="G1327" s="151"/>
      <c r="H1327" s="151"/>
      <c r="I1327" s="151"/>
      <c r="J1327" s="151"/>
      <c r="K1327" s="151"/>
      <c r="L1327" s="152"/>
      <c r="M1327" s="151"/>
      <c r="N1327" s="151"/>
      <c r="O1327" s="152"/>
      <c r="P1327" s="153"/>
      <c r="Q1327" s="159"/>
      <c r="R1327" s="151"/>
      <c r="S1327" s="151"/>
      <c r="T1327" s="28"/>
      <c r="U1327" s="137"/>
      <c r="V1327" s="40"/>
      <c r="W1327" s="40"/>
      <c r="X1327" s="40"/>
      <c r="Y1327" s="40"/>
      <c r="Z1327" s="40"/>
      <c r="AA1327" s="40"/>
      <c r="AB1327" s="40"/>
      <c r="AC1327" s="40"/>
      <c r="AD1327" s="40"/>
      <c r="AE1327" s="40"/>
      <c r="AF1327" s="40"/>
      <c r="AG1327" s="40"/>
      <c r="AH1327" s="40"/>
      <c r="AI1327" s="40"/>
      <c r="AJ1327" s="40"/>
      <c r="AK1327" s="40"/>
      <c r="AL1327" s="40"/>
      <c r="AM1327" s="40"/>
      <c r="AN1327" s="40"/>
      <c r="AO1327" s="40"/>
      <c r="AP1327" s="40"/>
      <c r="AQ1327" s="40"/>
      <c r="AR1327" s="40"/>
      <c r="AS1327" s="40"/>
      <c r="AT1327" s="40"/>
      <c r="AU1327" s="40"/>
      <c r="AV1327" s="40"/>
      <c r="AW1327" s="40"/>
      <c r="AX1327" s="40"/>
      <c r="AY1327" s="40"/>
      <c r="AZ1327" s="40"/>
      <c r="BA1327" s="28"/>
      <c r="BB1327" s="28"/>
      <c r="BC1327" s="40"/>
      <c r="BD1327" s="40"/>
      <c r="BE1327" s="40"/>
      <c r="BF1327" s="40"/>
      <c r="BG1327" s="40"/>
      <c r="BH1327" s="40"/>
      <c r="BI1327" s="40"/>
      <c r="BJ1327" s="40"/>
      <c r="BK1327" s="40"/>
      <c r="BL1327" s="40"/>
      <c r="BM1327" s="40"/>
      <c r="BN1327" s="40"/>
      <c r="BO1327" s="40"/>
      <c r="BP1327" s="40"/>
      <c r="BQ1327" s="40"/>
      <c r="BR1327" s="40"/>
      <c r="BS1327" s="40"/>
      <c r="BT1327" s="40"/>
      <c r="BU1327" s="40"/>
      <c r="BV1327" s="40"/>
      <c r="BW1327" s="40"/>
      <c r="BX1327" s="40"/>
      <c r="BY1327" s="40"/>
      <c r="BZ1327" s="40"/>
      <c r="CA1327" s="40"/>
      <c r="CB1327" s="40"/>
      <c r="CC1327" s="40"/>
      <c r="CD1327" s="40"/>
      <c r="CE1327" s="40"/>
      <c r="CF1327" s="40"/>
      <c r="CG1327" s="28"/>
      <c r="CH1327" s="28"/>
      <c r="CI1327" s="41"/>
      <c r="CJ1327" s="27"/>
      <c r="CK1327" s="27"/>
      <c r="CL1327" s="27"/>
      <c r="CM1327" s="27"/>
      <c r="CN1327" s="27"/>
      <c r="CO1327" s="27"/>
      <c r="CP1327" s="27"/>
      <c r="CQ1327" s="27"/>
      <c r="CR1327" s="27"/>
      <c r="CS1327" s="27"/>
      <c r="CT1327" s="27"/>
      <c r="CU1327" s="27"/>
      <c r="CV1327" s="27"/>
      <c r="CW1327" s="27"/>
      <c r="CX1327" s="27"/>
      <c r="CY1327" s="27"/>
      <c r="CZ1327" s="40"/>
      <c r="DA1327" s="40"/>
      <c r="DB1327" s="40"/>
      <c r="DC1327" s="40"/>
      <c r="DD1327" s="42"/>
      <c r="DE1327" s="89"/>
      <c r="DF1327" s="42"/>
      <c r="DG1327" s="25"/>
      <c r="DH1327" s="25"/>
      <c r="DI1327" s="35"/>
      <c r="DJ1327" s="25"/>
      <c r="DK1327" s="25"/>
      <c r="DL1327" s="25"/>
      <c r="DM1327" s="25"/>
      <c r="DN1327" s="25"/>
      <c r="DO1327" s="25"/>
      <c r="DP1327" s="25"/>
      <c r="DQ1327" s="25"/>
      <c r="DR1327" s="25"/>
      <c r="DS1327" s="25"/>
      <c r="DT1327" s="25"/>
      <c r="DU1327" s="25"/>
      <c r="DV1327" s="25"/>
      <c r="DW1327" s="35"/>
      <c r="DX1327" s="25"/>
      <c r="DY1327" s="25"/>
      <c r="EC1327" s="25"/>
      <c r="ED1327" s="35"/>
    </row>
    <row r="1328" spans="1:134" s="26" customFormat="1" x14ac:dyDescent="0.2">
      <c r="A1328" s="43"/>
      <c r="B1328" s="28"/>
      <c r="C1328" s="41"/>
      <c r="D1328" s="40"/>
      <c r="E1328" s="41"/>
      <c r="F1328" s="40"/>
      <c r="G1328" s="151"/>
      <c r="H1328" s="151"/>
      <c r="I1328" s="151"/>
      <c r="J1328" s="151"/>
      <c r="K1328" s="151"/>
      <c r="L1328" s="152"/>
      <c r="M1328" s="151"/>
      <c r="N1328" s="151"/>
      <c r="O1328" s="152"/>
      <c r="P1328" s="153"/>
      <c r="Q1328" s="159"/>
      <c r="R1328" s="151"/>
      <c r="S1328" s="151"/>
      <c r="T1328" s="28"/>
      <c r="U1328" s="137"/>
      <c r="V1328" s="40"/>
      <c r="W1328" s="40"/>
      <c r="X1328" s="40"/>
      <c r="Y1328" s="40"/>
      <c r="Z1328" s="40"/>
      <c r="AA1328" s="40"/>
      <c r="AB1328" s="40"/>
      <c r="AC1328" s="40"/>
      <c r="AD1328" s="40"/>
      <c r="AE1328" s="40"/>
      <c r="AF1328" s="40"/>
      <c r="AG1328" s="40"/>
      <c r="AH1328" s="40"/>
      <c r="AI1328" s="40"/>
      <c r="AJ1328" s="40"/>
      <c r="AK1328" s="40"/>
      <c r="AL1328" s="40"/>
      <c r="AM1328" s="40"/>
      <c r="AN1328" s="40"/>
      <c r="AO1328" s="40"/>
      <c r="AP1328" s="40"/>
      <c r="AQ1328" s="40"/>
      <c r="AR1328" s="40"/>
      <c r="AS1328" s="40"/>
      <c r="AT1328" s="40"/>
      <c r="AU1328" s="40"/>
      <c r="AV1328" s="40"/>
      <c r="AW1328" s="40"/>
      <c r="AX1328" s="40"/>
      <c r="AY1328" s="40"/>
      <c r="AZ1328" s="40"/>
      <c r="BA1328" s="28"/>
      <c r="BB1328" s="28"/>
      <c r="BC1328" s="40"/>
      <c r="BD1328" s="40"/>
      <c r="BE1328" s="40"/>
      <c r="BF1328" s="40"/>
      <c r="BG1328" s="40"/>
      <c r="BH1328" s="40"/>
      <c r="BI1328" s="40"/>
      <c r="BJ1328" s="40"/>
      <c r="BK1328" s="40"/>
      <c r="BL1328" s="40"/>
      <c r="BM1328" s="40"/>
      <c r="BN1328" s="40"/>
      <c r="BO1328" s="40"/>
      <c r="BP1328" s="40"/>
      <c r="BQ1328" s="40"/>
      <c r="BR1328" s="40"/>
      <c r="BS1328" s="40"/>
      <c r="BT1328" s="40"/>
      <c r="BU1328" s="40"/>
      <c r="BV1328" s="40"/>
      <c r="BW1328" s="40"/>
      <c r="BX1328" s="40"/>
      <c r="BY1328" s="40"/>
      <c r="BZ1328" s="40"/>
      <c r="CA1328" s="40"/>
      <c r="CB1328" s="40"/>
      <c r="CC1328" s="40"/>
      <c r="CD1328" s="40"/>
      <c r="CE1328" s="40"/>
      <c r="CF1328" s="40"/>
      <c r="CG1328" s="28"/>
      <c r="CH1328" s="28"/>
      <c r="CI1328" s="41"/>
      <c r="CJ1328" s="27"/>
      <c r="CK1328" s="27"/>
      <c r="CL1328" s="27"/>
      <c r="CM1328" s="27"/>
      <c r="CN1328" s="27"/>
      <c r="CO1328" s="27"/>
      <c r="CP1328" s="27"/>
      <c r="CQ1328" s="27"/>
      <c r="CR1328" s="27"/>
      <c r="CS1328" s="27"/>
      <c r="CT1328" s="27"/>
      <c r="CU1328" s="27"/>
      <c r="CV1328" s="27"/>
      <c r="CW1328" s="27"/>
      <c r="CX1328" s="27"/>
      <c r="CY1328" s="27"/>
      <c r="CZ1328" s="40"/>
      <c r="DA1328" s="40"/>
      <c r="DB1328" s="40"/>
      <c r="DC1328" s="40"/>
      <c r="DD1328" s="42"/>
      <c r="DE1328" s="89"/>
      <c r="DF1328" s="42"/>
      <c r="DG1328" s="25"/>
      <c r="DH1328" s="25"/>
      <c r="DI1328" s="35"/>
      <c r="DJ1328" s="25"/>
      <c r="DK1328" s="25"/>
      <c r="DL1328" s="25"/>
      <c r="DM1328" s="25"/>
      <c r="DN1328" s="25"/>
      <c r="DO1328" s="25"/>
      <c r="DP1328" s="25"/>
      <c r="DQ1328" s="25"/>
      <c r="DR1328" s="25"/>
      <c r="DS1328" s="25"/>
      <c r="DT1328" s="25"/>
      <c r="DU1328" s="25"/>
      <c r="DV1328" s="25"/>
      <c r="DW1328" s="35"/>
      <c r="DX1328" s="25"/>
      <c r="DY1328" s="25"/>
      <c r="EC1328" s="25"/>
      <c r="ED1328" s="35"/>
    </row>
    <row r="1329" spans="1:134" s="26" customFormat="1" x14ac:dyDescent="0.2">
      <c r="A1329" s="43"/>
      <c r="B1329" s="28"/>
      <c r="C1329" s="41"/>
      <c r="D1329" s="40"/>
      <c r="E1329" s="41"/>
      <c r="F1329" s="40"/>
      <c r="G1329" s="151"/>
      <c r="H1329" s="151"/>
      <c r="I1329" s="151"/>
      <c r="J1329" s="151"/>
      <c r="K1329" s="151"/>
      <c r="L1329" s="152"/>
      <c r="M1329" s="151"/>
      <c r="N1329" s="151"/>
      <c r="O1329" s="152"/>
      <c r="P1329" s="153"/>
      <c r="Q1329" s="159"/>
      <c r="R1329" s="151"/>
      <c r="S1329" s="151"/>
      <c r="T1329" s="28"/>
      <c r="U1329" s="137"/>
      <c r="V1329" s="40"/>
      <c r="W1329" s="40"/>
      <c r="X1329" s="40"/>
      <c r="Y1329" s="40"/>
      <c r="Z1329" s="40"/>
      <c r="AA1329" s="40"/>
      <c r="AB1329" s="40"/>
      <c r="AC1329" s="40"/>
      <c r="AD1329" s="40"/>
      <c r="AE1329" s="40"/>
      <c r="AF1329" s="40"/>
      <c r="AG1329" s="40"/>
      <c r="AH1329" s="40"/>
      <c r="AI1329" s="40"/>
      <c r="AJ1329" s="40"/>
      <c r="AK1329" s="40"/>
      <c r="AL1329" s="40"/>
      <c r="AM1329" s="40"/>
      <c r="AN1329" s="40"/>
      <c r="AO1329" s="40"/>
      <c r="AP1329" s="40"/>
      <c r="AQ1329" s="40"/>
      <c r="AR1329" s="40"/>
      <c r="AS1329" s="40"/>
      <c r="AT1329" s="40"/>
      <c r="AU1329" s="40"/>
      <c r="AV1329" s="40"/>
      <c r="AW1329" s="40"/>
      <c r="AX1329" s="40"/>
      <c r="AY1329" s="40"/>
      <c r="AZ1329" s="40"/>
      <c r="BA1329" s="28"/>
      <c r="BB1329" s="28"/>
      <c r="BC1329" s="40"/>
      <c r="BD1329" s="40"/>
      <c r="BE1329" s="40"/>
      <c r="BF1329" s="40"/>
      <c r="BG1329" s="40"/>
      <c r="BH1329" s="40"/>
      <c r="BI1329" s="40"/>
      <c r="BJ1329" s="40"/>
      <c r="BK1329" s="40"/>
      <c r="BL1329" s="40"/>
      <c r="BM1329" s="40"/>
      <c r="BN1329" s="40"/>
      <c r="BO1329" s="40"/>
      <c r="BP1329" s="40"/>
      <c r="BQ1329" s="40"/>
      <c r="BR1329" s="40"/>
      <c r="BS1329" s="40"/>
      <c r="BT1329" s="40"/>
      <c r="BU1329" s="40"/>
      <c r="BV1329" s="40"/>
      <c r="BW1329" s="40"/>
      <c r="BX1329" s="40"/>
      <c r="BY1329" s="40"/>
      <c r="BZ1329" s="40"/>
      <c r="CA1329" s="40"/>
      <c r="CB1329" s="40"/>
      <c r="CC1329" s="40"/>
      <c r="CD1329" s="40"/>
      <c r="CE1329" s="40"/>
      <c r="CF1329" s="40"/>
      <c r="CG1329" s="28"/>
      <c r="CH1329" s="28"/>
      <c r="CI1329" s="41"/>
      <c r="CJ1329" s="27"/>
      <c r="CK1329" s="27"/>
      <c r="CL1329" s="27"/>
      <c r="CM1329" s="27"/>
      <c r="CN1329" s="27"/>
      <c r="CO1329" s="27"/>
      <c r="CP1329" s="27"/>
      <c r="CQ1329" s="27"/>
      <c r="CR1329" s="27"/>
      <c r="CS1329" s="27"/>
      <c r="CT1329" s="27"/>
      <c r="CU1329" s="27"/>
      <c r="CV1329" s="27"/>
      <c r="CW1329" s="27"/>
      <c r="CX1329" s="27"/>
      <c r="CY1329" s="27"/>
      <c r="CZ1329" s="40"/>
      <c r="DA1329" s="40"/>
      <c r="DB1329" s="40"/>
      <c r="DC1329" s="40"/>
      <c r="DD1329" s="42"/>
      <c r="DE1329" s="89"/>
      <c r="DF1329" s="42"/>
      <c r="DG1329" s="25"/>
      <c r="DH1329" s="25"/>
      <c r="DI1329" s="35"/>
      <c r="DJ1329" s="25"/>
      <c r="DK1329" s="25"/>
      <c r="DL1329" s="25"/>
      <c r="DM1329" s="25"/>
      <c r="DN1329" s="25"/>
      <c r="DO1329" s="25"/>
      <c r="DP1329" s="25"/>
      <c r="DQ1329" s="25"/>
      <c r="DR1329" s="25"/>
      <c r="DS1329" s="25"/>
      <c r="DT1329" s="25"/>
      <c r="DU1329" s="25"/>
      <c r="DV1329" s="25"/>
      <c r="DW1329" s="35"/>
      <c r="DX1329" s="25"/>
      <c r="DY1329" s="25"/>
      <c r="EC1329" s="25"/>
      <c r="ED1329" s="35"/>
    </row>
    <row r="1330" spans="1:134" s="26" customFormat="1" x14ac:dyDescent="0.2">
      <c r="A1330" s="43"/>
      <c r="B1330" s="28"/>
      <c r="C1330" s="41"/>
      <c r="D1330" s="40"/>
      <c r="E1330" s="41"/>
      <c r="F1330" s="40"/>
      <c r="G1330" s="151"/>
      <c r="H1330" s="151"/>
      <c r="I1330" s="151"/>
      <c r="J1330" s="151"/>
      <c r="K1330" s="151"/>
      <c r="L1330" s="152"/>
      <c r="M1330" s="151"/>
      <c r="N1330" s="151"/>
      <c r="O1330" s="152"/>
      <c r="P1330" s="153"/>
      <c r="Q1330" s="159"/>
      <c r="R1330" s="151"/>
      <c r="S1330" s="151"/>
      <c r="T1330" s="28"/>
      <c r="U1330" s="137"/>
      <c r="V1330" s="40"/>
      <c r="W1330" s="40"/>
      <c r="X1330" s="40"/>
      <c r="Y1330" s="40"/>
      <c r="Z1330" s="40"/>
      <c r="AA1330" s="40"/>
      <c r="AB1330" s="40"/>
      <c r="AC1330" s="40"/>
      <c r="AD1330" s="40"/>
      <c r="AE1330" s="40"/>
      <c r="AF1330" s="40"/>
      <c r="AG1330" s="40"/>
      <c r="AH1330" s="40"/>
      <c r="AI1330" s="40"/>
      <c r="AJ1330" s="40"/>
      <c r="AK1330" s="40"/>
      <c r="AL1330" s="40"/>
      <c r="AM1330" s="40"/>
      <c r="AN1330" s="40"/>
      <c r="AO1330" s="40"/>
      <c r="AP1330" s="40"/>
      <c r="AQ1330" s="40"/>
      <c r="AR1330" s="40"/>
      <c r="AS1330" s="40"/>
      <c r="AT1330" s="40"/>
      <c r="AU1330" s="40"/>
      <c r="AV1330" s="40"/>
      <c r="AW1330" s="40"/>
      <c r="AX1330" s="40"/>
      <c r="AY1330" s="40"/>
      <c r="AZ1330" s="40"/>
      <c r="BA1330" s="28"/>
      <c r="BB1330" s="28"/>
      <c r="BC1330" s="40"/>
      <c r="BD1330" s="40"/>
      <c r="BE1330" s="40"/>
      <c r="BF1330" s="40"/>
      <c r="BG1330" s="40"/>
      <c r="BH1330" s="40"/>
      <c r="BI1330" s="40"/>
      <c r="BJ1330" s="40"/>
      <c r="BK1330" s="40"/>
      <c r="BL1330" s="40"/>
      <c r="BM1330" s="40"/>
      <c r="BN1330" s="40"/>
      <c r="BO1330" s="40"/>
      <c r="BP1330" s="40"/>
      <c r="BQ1330" s="40"/>
      <c r="BR1330" s="40"/>
      <c r="BS1330" s="40"/>
      <c r="BT1330" s="40"/>
      <c r="BU1330" s="40"/>
      <c r="BV1330" s="40"/>
      <c r="BW1330" s="40"/>
      <c r="BX1330" s="40"/>
      <c r="BY1330" s="40"/>
      <c r="BZ1330" s="40"/>
      <c r="CA1330" s="40"/>
      <c r="CB1330" s="40"/>
      <c r="CC1330" s="40"/>
      <c r="CD1330" s="40"/>
      <c r="CE1330" s="40"/>
      <c r="CF1330" s="40"/>
      <c r="CG1330" s="28"/>
      <c r="CH1330" s="28"/>
      <c r="CI1330" s="41"/>
      <c r="CJ1330" s="27"/>
      <c r="CK1330" s="27"/>
      <c r="CL1330" s="27"/>
      <c r="CM1330" s="27"/>
      <c r="CN1330" s="27"/>
      <c r="CO1330" s="27"/>
      <c r="CP1330" s="27"/>
      <c r="CQ1330" s="27"/>
      <c r="CR1330" s="27"/>
      <c r="CS1330" s="27"/>
      <c r="CT1330" s="27"/>
      <c r="CU1330" s="27"/>
      <c r="CV1330" s="27"/>
      <c r="CW1330" s="27"/>
      <c r="CX1330" s="27"/>
      <c r="CY1330" s="27"/>
      <c r="CZ1330" s="40"/>
      <c r="DA1330" s="40"/>
      <c r="DB1330" s="40"/>
      <c r="DC1330" s="40"/>
      <c r="DD1330" s="42"/>
      <c r="DE1330" s="89"/>
      <c r="DF1330" s="42"/>
      <c r="DG1330" s="25"/>
      <c r="DH1330" s="25"/>
      <c r="DI1330" s="35"/>
      <c r="DJ1330" s="25"/>
      <c r="DK1330" s="25"/>
      <c r="DL1330" s="25"/>
      <c r="DM1330" s="25"/>
      <c r="DN1330" s="25"/>
      <c r="DO1330" s="25"/>
      <c r="DP1330" s="25"/>
      <c r="DQ1330" s="25"/>
      <c r="DR1330" s="25"/>
      <c r="DS1330" s="25"/>
      <c r="DT1330" s="25"/>
      <c r="DU1330" s="25"/>
      <c r="DV1330" s="25"/>
      <c r="DW1330" s="35"/>
      <c r="DX1330" s="25"/>
      <c r="DY1330" s="25"/>
      <c r="EC1330" s="25"/>
      <c r="ED1330" s="35"/>
    </row>
    <row r="1331" spans="1:134" s="26" customFormat="1" x14ac:dyDescent="0.2">
      <c r="A1331" s="43"/>
      <c r="B1331" s="28"/>
      <c r="C1331" s="41"/>
      <c r="D1331" s="40"/>
      <c r="E1331" s="41"/>
      <c r="F1331" s="40"/>
      <c r="G1331" s="151"/>
      <c r="H1331" s="151"/>
      <c r="I1331" s="151"/>
      <c r="J1331" s="151"/>
      <c r="K1331" s="151"/>
      <c r="L1331" s="152"/>
      <c r="M1331" s="151"/>
      <c r="N1331" s="151"/>
      <c r="O1331" s="152"/>
      <c r="P1331" s="153"/>
      <c r="Q1331" s="159"/>
      <c r="R1331" s="151"/>
      <c r="S1331" s="151"/>
      <c r="T1331" s="28"/>
      <c r="U1331" s="137"/>
      <c r="V1331" s="40"/>
      <c r="W1331" s="40"/>
      <c r="X1331" s="40"/>
      <c r="Y1331" s="40"/>
      <c r="Z1331" s="40"/>
      <c r="AA1331" s="40"/>
      <c r="AB1331" s="40"/>
      <c r="AC1331" s="40"/>
      <c r="AD1331" s="40"/>
      <c r="AE1331" s="40"/>
      <c r="AF1331" s="40"/>
      <c r="AG1331" s="40"/>
      <c r="AH1331" s="40"/>
      <c r="AI1331" s="40"/>
      <c r="AJ1331" s="40"/>
      <c r="AK1331" s="40"/>
      <c r="AL1331" s="40"/>
      <c r="AM1331" s="40"/>
      <c r="AN1331" s="40"/>
      <c r="AO1331" s="40"/>
      <c r="AP1331" s="40"/>
      <c r="AQ1331" s="40"/>
      <c r="AR1331" s="40"/>
      <c r="AS1331" s="40"/>
      <c r="AT1331" s="40"/>
      <c r="AU1331" s="40"/>
      <c r="AV1331" s="40"/>
      <c r="AW1331" s="40"/>
      <c r="AX1331" s="40"/>
      <c r="AY1331" s="40"/>
      <c r="AZ1331" s="40"/>
      <c r="BA1331" s="28"/>
      <c r="BB1331" s="28"/>
      <c r="BC1331" s="40"/>
      <c r="BD1331" s="40"/>
      <c r="BE1331" s="40"/>
      <c r="BF1331" s="40"/>
      <c r="BG1331" s="40"/>
      <c r="BH1331" s="40"/>
      <c r="BI1331" s="40"/>
      <c r="BJ1331" s="40"/>
      <c r="BK1331" s="40"/>
      <c r="BL1331" s="40"/>
      <c r="BM1331" s="40"/>
      <c r="BN1331" s="40"/>
      <c r="BO1331" s="40"/>
      <c r="BP1331" s="40"/>
      <c r="BQ1331" s="40"/>
      <c r="BR1331" s="40"/>
      <c r="BS1331" s="40"/>
      <c r="BT1331" s="40"/>
      <c r="BU1331" s="40"/>
      <c r="BV1331" s="40"/>
      <c r="BW1331" s="40"/>
      <c r="BX1331" s="40"/>
      <c r="BY1331" s="40"/>
      <c r="BZ1331" s="40"/>
      <c r="CA1331" s="40"/>
      <c r="CB1331" s="40"/>
      <c r="CC1331" s="40"/>
      <c r="CD1331" s="40"/>
      <c r="CE1331" s="40"/>
      <c r="CF1331" s="40"/>
      <c r="CG1331" s="28"/>
      <c r="CH1331" s="28"/>
      <c r="CI1331" s="41"/>
      <c r="CJ1331" s="27"/>
      <c r="CK1331" s="27"/>
      <c r="CL1331" s="27"/>
      <c r="CM1331" s="27"/>
      <c r="CN1331" s="27"/>
      <c r="CO1331" s="27"/>
      <c r="CP1331" s="27"/>
      <c r="CQ1331" s="27"/>
      <c r="CR1331" s="27"/>
      <c r="CS1331" s="27"/>
      <c r="CT1331" s="27"/>
      <c r="CU1331" s="27"/>
      <c r="CV1331" s="27"/>
      <c r="CW1331" s="27"/>
      <c r="CX1331" s="27"/>
      <c r="CY1331" s="27"/>
      <c r="CZ1331" s="40"/>
      <c r="DA1331" s="40"/>
      <c r="DB1331" s="40"/>
      <c r="DC1331" s="40"/>
      <c r="DD1331" s="42"/>
      <c r="DE1331" s="89"/>
      <c r="DF1331" s="42"/>
      <c r="DG1331" s="25"/>
      <c r="DH1331" s="25"/>
      <c r="DI1331" s="35"/>
      <c r="DJ1331" s="25"/>
      <c r="DK1331" s="25"/>
      <c r="DL1331" s="25"/>
      <c r="DM1331" s="25"/>
      <c r="DN1331" s="25"/>
      <c r="DO1331" s="25"/>
      <c r="DP1331" s="25"/>
      <c r="DQ1331" s="25"/>
      <c r="DR1331" s="25"/>
      <c r="DS1331" s="25"/>
      <c r="DT1331" s="25"/>
      <c r="DU1331" s="25"/>
      <c r="DV1331" s="25"/>
      <c r="DW1331" s="35"/>
      <c r="DX1331" s="25"/>
      <c r="DY1331" s="25"/>
      <c r="EC1331" s="25"/>
      <c r="ED1331" s="35"/>
    </row>
    <row r="1332" spans="1:134" s="26" customFormat="1" x14ac:dyDescent="0.2">
      <c r="A1332" s="43"/>
      <c r="B1332" s="28"/>
      <c r="C1332" s="41"/>
      <c r="D1332" s="40"/>
      <c r="E1332" s="41"/>
      <c r="F1332" s="40"/>
      <c r="G1332" s="151"/>
      <c r="H1332" s="151"/>
      <c r="I1332" s="151"/>
      <c r="J1332" s="151"/>
      <c r="K1332" s="151"/>
      <c r="L1332" s="152"/>
      <c r="M1332" s="151"/>
      <c r="N1332" s="151"/>
      <c r="O1332" s="152"/>
      <c r="P1332" s="153"/>
      <c r="Q1332" s="159"/>
      <c r="R1332" s="151"/>
      <c r="S1332" s="151"/>
      <c r="T1332" s="28"/>
      <c r="U1332" s="137"/>
      <c r="V1332" s="40"/>
      <c r="W1332" s="40"/>
      <c r="X1332" s="40"/>
      <c r="Y1332" s="40"/>
      <c r="Z1332" s="40"/>
      <c r="AA1332" s="40"/>
      <c r="AB1332" s="40"/>
      <c r="AC1332" s="40"/>
      <c r="AD1332" s="40"/>
      <c r="AE1332" s="40"/>
      <c r="AF1332" s="40"/>
      <c r="AG1332" s="40"/>
      <c r="AH1332" s="40"/>
      <c r="AI1332" s="40"/>
      <c r="AJ1332" s="40"/>
      <c r="AK1332" s="40"/>
      <c r="AL1332" s="40"/>
      <c r="AM1332" s="40"/>
      <c r="AN1332" s="40"/>
      <c r="AO1332" s="40"/>
      <c r="AP1332" s="40"/>
      <c r="AQ1332" s="40"/>
      <c r="AR1332" s="40"/>
      <c r="AS1332" s="40"/>
      <c r="AT1332" s="40"/>
      <c r="AU1332" s="40"/>
      <c r="AV1332" s="40"/>
      <c r="AW1332" s="40"/>
      <c r="AX1332" s="40"/>
      <c r="AY1332" s="40"/>
      <c r="AZ1332" s="40"/>
      <c r="BA1332" s="28"/>
      <c r="BB1332" s="28"/>
      <c r="BC1332" s="40"/>
      <c r="BD1332" s="40"/>
      <c r="BE1332" s="40"/>
      <c r="BF1332" s="40"/>
      <c r="BG1332" s="40"/>
      <c r="BH1332" s="40"/>
      <c r="BI1332" s="40"/>
      <c r="BJ1332" s="40"/>
      <c r="BK1332" s="40"/>
      <c r="BL1332" s="40"/>
      <c r="BM1332" s="40"/>
      <c r="BN1332" s="40"/>
      <c r="BO1332" s="40"/>
      <c r="BP1332" s="40"/>
      <c r="BQ1332" s="40"/>
      <c r="BR1332" s="40"/>
      <c r="BS1332" s="40"/>
      <c r="BT1332" s="40"/>
      <c r="BU1332" s="40"/>
      <c r="BV1332" s="40"/>
      <c r="BW1332" s="40"/>
      <c r="BX1332" s="40"/>
      <c r="BY1332" s="40"/>
      <c r="BZ1332" s="40"/>
      <c r="CA1332" s="40"/>
      <c r="CB1332" s="40"/>
      <c r="CC1332" s="40"/>
      <c r="CD1332" s="40"/>
      <c r="CE1332" s="40"/>
      <c r="CF1332" s="40"/>
      <c r="CG1332" s="28"/>
      <c r="CH1332" s="28"/>
      <c r="CI1332" s="41"/>
      <c r="CJ1332" s="27"/>
      <c r="CK1332" s="27"/>
      <c r="CL1332" s="27"/>
      <c r="CM1332" s="27"/>
      <c r="CN1332" s="27"/>
      <c r="CO1332" s="27"/>
      <c r="CP1332" s="27"/>
      <c r="CQ1332" s="27"/>
      <c r="CR1332" s="27"/>
      <c r="CS1332" s="27"/>
      <c r="CT1332" s="27"/>
      <c r="CU1332" s="27"/>
      <c r="CV1332" s="27"/>
      <c r="CW1332" s="27"/>
      <c r="CX1332" s="27"/>
      <c r="CY1332" s="27"/>
      <c r="CZ1332" s="40"/>
      <c r="DA1332" s="40"/>
      <c r="DB1332" s="40"/>
      <c r="DC1332" s="40"/>
      <c r="DD1332" s="42"/>
      <c r="DE1332" s="89"/>
      <c r="DF1332" s="42"/>
      <c r="DG1332" s="25"/>
      <c r="DH1332" s="25"/>
      <c r="DI1332" s="35"/>
      <c r="DJ1332" s="25"/>
      <c r="DK1332" s="25"/>
      <c r="DL1332" s="25"/>
      <c r="DM1332" s="25"/>
      <c r="DN1332" s="25"/>
      <c r="DO1332" s="25"/>
      <c r="DP1332" s="25"/>
      <c r="DQ1332" s="25"/>
      <c r="DR1332" s="25"/>
      <c r="DS1332" s="25"/>
      <c r="DT1332" s="25"/>
      <c r="DU1332" s="25"/>
      <c r="DV1332" s="25"/>
      <c r="DW1332" s="35"/>
      <c r="DX1332" s="25"/>
      <c r="DY1332" s="25"/>
      <c r="EC1332" s="25"/>
      <c r="ED1332" s="35"/>
    </row>
    <row r="1333" spans="1:134" s="26" customFormat="1" x14ac:dyDescent="0.2">
      <c r="A1333" s="43"/>
      <c r="B1333" s="28"/>
      <c r="C1333" s="41"/>
      <c r="D1333" s="40"/>
      <c r="E1333" s="41"/>
      <c r="F1333" s="40"/>
      <c r="G1333" s="151"/>
      <c r="H1333" s="151"/>
      <c r="I1333" s="151"/>
      <c r="J1333" s="151"/>
      <c r="K1333" s="151"/>
      <c r="L1333" s="152"/>
      <c r="M1333" s="151"/>
      <c r="N1333" s="151"/>
      <c r="O1333" s="152"/>
      <c r="P1333" s="153"/>
      <c r="Q1333" s="159"/>
      <c r="R1333" s="151"/>
      <c r="S1333" s="151"/>
      <c r="T1333" s="28"/>
      <c r="U1333" s="137"/>
      <c r="V1333" s="40"/>
      <c r="W1333" s="40"/>
      <c r="X1333" s="40"/>
      <c r="Y1333" s="40"/>
      <c r="Z1333" s="40"/>
      <c r="AA1333" s="40"/>
      <c r="AB1333" s="40"/>
      <c r="AC1333" s="40"/>
      <c r="AD1333" s="40"/>
      <c r="AE1333" s="40"/>
      <c r="AF1333" s="40"/>
      <c r="AG1333" s="40"/>
      <c r="AH1333" s="40"/>
      <c r="AI1333" s="40"/>
      <c r="AJ1333" s="40"/>
      <c r="AK1333" s="40"/>
      <c r="AL1333" s="40"/>
      <c r="AM1333" s="40"/>
      <c r="AN1333" s="40"/>
      <c r="AO1333" s="40"/>
      <c r="AP1333" s="40"/>
      <c r="AQ1333" s="40"/>
      <c r="AR1333" s="40"/>
      <c r="AS1333" s="40"/>
      <c r="AT1333" s="40"/>
      <c r="AU1333" s="40"/>
      <c r="AV1333" s="40"/>
      <c r="AW1333" s="40"/>
      <c r="AX1333" s="40"/>
      <c r="AY1333" s="40"/>
      <c r="AZ1333" s="40"/>
      <c r="BA1333" s="28"/>
      <c r="BB1333" s="28"/>
      <c r="BC1333" s="40"/>
      <c r="BD1333" s="40"/>
      <c r="BE1333" s="40"/>
      <c r="BF1333" s="40"/>
      <c r="BG1333" s="40"/>
      <c r="BH1333" s="40"/>
      <c r="BI1333" s="40"/>
      <c r="BJ1333" s="40"/>
      <c r="BK1333" s="40"/>
      <c r="BL1333" s="40"/>
      <c r="BM1333" s="40"/>
      <c r="BN1333" s="40"/>
      <c r="BO1333" s="40"/>
      <c r="BP1333" s="40"/>
      <c r="BQ1333" s="40"/>
      <c r="BR1333" s="40"/>
      <c r="BS1333" s="40"/>
      <c r="BT1333" s="40"/>
      <c r="BU1333" s="40"/>
      <c r="BV1333" s="40"/>
      <c r="BW1333" s="40"/>
      <c r="BX1333" s="40"/>
      <c r="BY1333" s="40"/>
      <c r="BZ1333" s="40"/>
      <c r="CA1333" s="40"/>
      <c r="CB1333" s="40"/>
      <c r="CC1333" s="40"/>
      <c r="CD1333" s="40"/>
      <c r="CE1333" s="40"/>
      <c r="CF1333" s="40"/>
      <c r="CG1333" s="28"/>
      <c r="CH1333" s="28"/>
      <c r="CI1333" s="41"/>
      <c r="CJ1333" s="27"/>
      <c r="CK1333" s="27"/>
      <c r="CL1333" s="27"/>
      <c r="CM1333" s="27"/>
      <c r="CN1333" s="27"/>
      <c r="CO1333" s="27"/>
      <c r="CP1333" s="27"/>
      <c r="CQ1333" s="27"/>
      <c r="CR1333" s="27"/>
      <c r="CS1333" s="27"/>
      <c r="CT1333" s="27"/>
      <c r="CU1333" s="27"/>
      <c r="CV1333" s="27"/>
      <c r="CW1333" s="27"/>
      <c r="CX1333" s="27"/>
      <c r="CY1333" s="27"/>
      <c r="CZ1333" s="40"/>
      <c r="DA1333" s="40"/>
      <c r="DB1333" s="40"/>
      <c r="DC1333" s="40"/>
      <c r="DD1333" s="42"/>
      <c r="DE1333" s="89"/>
      <c r="DF1333" s="42"/>
      <c r="DG1333" s="25"/>
      <c r="DH1333" s="25"/>
      <c r="DI1333" s="35"/>
      <c r="DJ1333" s="25"/>
      <c r="DK1333" s="25"/>
      <c r="DL1333" s="25"/>
      <c r="DM1333" s="25"/>
      <c r="DN1333" s="25"/>
      <c r="DO1333" s="25"/>
      <c r="DP1333" s="25"/>
      <c r="DQ1333" s="25"/>
      <c r="DR1333" s="25"/>
      <c r="DS1333" s="25"/>
      <c r="DT1333" s="25"/>
      <c r="DU1333" s="25"/>
      <c r="DV1333" s="25"/>
      <c r="DW1333" s="35"/>
      <c r="DX1333" s="25"/>
      <c r="DY1333" s="25"/>
      <c r="EC1333" s="25"/>
      <c r="ED1333" s="35"/>
    </row>
    <row r="1334" spans="1:134" s="26" customFormat="1" x14ac:dyDescent="0.2">
      <c r="A1334" s="43"/>
      <c r="B1334" s="28"/>
      <c r="C1334" s="41"/>
      <c r="D1334" s="40"/>
      <c r="E1334" s="41"/>
      <c r="F1334" s="40"/>
      <c r="G1334" s="151"/>
      <c r="H1334" s="151"/>
      <c r="I1334" s="151"/>
      <c r="J1334" s="151"/>
      <c r="K1334" s="151"/>
      <c r="L1334" s="152"/>
      <c r="M1334" s="151"/>
      <c r="N1334" s="151"/>
      <c r="O1334" s="152"/>
      <c r="P1334" s="153"/>
      <c r="Q1334" s="159"/>
      <c r="R1334" s="151"/>
      <c r="S1334" s="151"/>
      <c r="T1334" s="28"/>
      <c r="U1334" s="137"/>
      <c r="V1334" s="40"/>
      <c r="W1334" s="40"/>
      <c r="X1334" s="40"/>
      <c r="Y1334" s="40"/>
      <c r="Z1334" s="40"/>
      <c r="AA1334" s="40"/>
      <c r="AB1334" s="40"/>
      <c r="AC1334" s="40"/>
      <c r="AD1334" s="40"/>
      <c r="AE1334" s="40"/>
      <c r="AF1334" s="40"/>
      <c r="AG1334" s="40"/>
      <c r="AH1334" s="40"/>
      <c r="AI1334" s="40"/>
      <c r="AJ1334" s="40"/>
      <c r="AK1334" s="40"/>
      <c r="AL1334" s="40"/>
      <c r="AM1334" s="40"/>
      <c r="AN1334" s="40"/>
      <c r="AO1334" s="40"/>
      <c r="AP1334" s="40"/>
      <c r="AQ1334" s="40"/>
      <c r="AR1334" s="40"/>
      <c r="AS1334" s="40"/>
      <c r="AT1334" s="40"/>
      <c r="AU1334" s="40"/>
      <c r="AV1334" s="40"/>
      <c r="AW1334" s="40"/>
      <c r="AX1334" s="40"/>
      <c r="AY1334" s="40"/>
      <c r="AZ1334" s="40"/>
      <c r="BA1334" s="28"/>
      <c r="BB1334" s="28"/>
      <c r="BC1334" s="40"/>
      <c r="BD1334" s="40"/>
      <c r="BE1334" s="40"/>
      <c r="BF1334" s="40"/>
      <c r="BG1334" s="40"/>
      <c r="BH1334" s="40"/>
      <c r="BI1334" s="40"/>
      <c r="BJ1334" s="40"/>
      <c r="BK1334" s="40"/>
      <c r="BL1334" s="40"/>
      <c r="BM1334" s="40"/>
      <c r="BN1334" s="40"/>
      <c r="BO1334" s="40"/>
      <c r="BP1334" s="40"/>
      <c r="BQ1334" s="40"/>
      <c r="BR1334" s="40"/>
      <c r="BS1334" s="40"/>
      <c r="BT1334" s="40"/>
      <c r="BU1334" s="40"/>
      <c r="BV1334" s="40"/>
      <c r="BW1334" s="40"/>
      <c r="BX1334" s="40"/>
      <c r="BY1334" s="40"/>
      <c r="BZ1334" s="40"/>
      <c r="CA1334" s="40"/>
      <c r="CB1334" s="40"/>
      <c r="CC1334" s="40"/>
      <c r="CD1334" s="40"/>
      <c r="CE1334" s="40"/>
      <c r="CF1334" s="40"/>
      <c r="CG1334" s="28"/>
      <c r="CH1334" s="28"/>
      <c r="CI1334" s="41"/>
      <c r="CJ1334" s="27"/>
      <c r="CK1334" s="27"/>
      <c r="CL1334" s="27"/>
      <c r="CM1334" s="27"/>
      <c r="CN1334" s="27"/>
      <c r="CO1334" s="27"/>
      <c r="CP1334" s="27"/>
      <c r="CQ1334" s="27"/>
      <c r="CR1334" s="27"/>
      <c r="CS1334" s="27"/>
      <c r="CT1334" s="27"/>
      <c r="CU1334" s="27"/>
      <c r="CV1334" s="27"/>
      <c r="CW1334" s="27"/>
      <c r="CX1334" s="27"/>
      <c r="CY1334" s="27"/>
      <c r="CZ1334" s="40"/>
      <c r="DA1334" s="40"/>
      <c r="DB1334" s="40"/>
      <c r="DC1334" s="40"/>
      <c r="DD1334" s="42"/>
      <c r="DE1334" s="89"/>
      <c r="DF1334" s="42"/>
      <c r="DG1334" s="25"/>
      <c r="DH1334" s="25"/>
      <c r="DI1334" s="35"/>
      <c r="DJ1334" s="25"/>
      <c r="DK1334" s="25"/>
      <c r="DL1334" s="25"/>
      <c r="DM1334" s="25"/>
      <c r="DN1334" s="25"/>
      <c r="DO1334" s="25"/>
      <c r="DP1334" s="25"/>
      <c r="DQ1334" s="25"/>
      <c r="DR1334" s="25"/>
      <c r="DS1334" s="25"/>
      <c r="DT1334" s="25"/>
      <c r="DU1334" s="25"/>
      <c r="DV1334" s="25"/>
      <c r="DW1334" s="35"/>
      <c r="DX1334" s="25"/>
      <c r="DY1334" s="25"/>
      <c r="EC1334" s="25"/>
      <c r="ED1334" s="35"/>
    </row>
    <row r="1335" spans="1:134" s="26" customFormat="1" x14ac:dyDescent="0.2">
      <c r="A1335" s="43"/>
      <c r="B1335" s="28"/>
      <c r="C1335" s="41"/>
      <c r="D1335" s="40"/>
      <c r="E1335" s="41"/>
      <c r="F1335" s="40"/>
      <c r="G1335" s="151"/>
      <c r="H1335" s="151"/>
      <c r="I1335" s="151"/>
      <c r="J1335" s="151"/>
      <c r="K1335" s="151"/>
      <c r="L1335" s="152"/>
      <c r="M1335" s="151"/>
      <c r="N1335" s="151"/>
      <c r="O1335" s="152"/>
      <c r="P1335" s="153"/>
      <c r="Q1335" s="159"/>
      <c r="R1335" s="151"/>
      <c r="S1335" s="151"/>
      <c r="T1335" s="28"/>
      <c r="U1335" s="137"/>
      <c r="V1335" s="40"/>
      <c r="W1335" s="40"/>
      <c r="X1335" s="40"/>
      <c r="Y1335" s="40"/>
      <c r="Z1335" s="40"/>
      <c r="AA1335" s="40"/>
      <c r="AB1335" s="40"/>
      <c r="AC1335" s="40"/>
      <c r="AD1335" s="40"/>
      <c r="AE1335" s="40"/>
      <c r="AF1335" s="40"/>
      <c r="AG1335" s="40"/>
      <c r="AH1335" s="40"/>
      <c r="AI1335" s="40"/>
      <c r="AJ1335" s="40"/>
      <c r="AK1335" s="40"/>
      <c r="AL1335" s="40"/>
      <c r="AM1335" s="40"/>
      <c r="AN1335" s="40"/>
      <c r="AO1335" s="40"/>
      <c r="AP1335" s="40"/>
      <c r="AQ1335" s="40"/>
      <c r="AR1335" s="40"/>
      <c r="AS1335" s="40"/>
      <c r="AT1335" s="40"/>
      <c r="AU1335" s="40"/>
      <c r="AV1335" s="40"/>
      <c r="AW1335" s="40"/>
      <c r="AX1335" s="40"/>
      <c r="AY1335" s="40"/>
      <c r="AZ1335" s="40"/>
      <c r="BA1335" s="28"/>
      <c r="BB1335" s="28"/>
      <c r="BC1335" s="40"/>
      <c r="BD1335" s="40"/>
      <c r="BE1335" s="40"/>
      <c r="BF1335" s="40"/>
      <c r="BG1335" s="40"/>
      <c r="BH1335" s="40"/>
      <c r="BI1335" s="40"/>
      <c r="BJ1335" s="40"/>
      <c r="BK1335" s="40"/>
      <c r="BL1335" s="40"/>
      <c r="BM1335" s="40"/>
      <c r="BN1335" s="40"/>
      <c r="BO1335" s="40"/>
      <c r="BP1335" s="40"/>
      <c r="BQ1335" s="40"/>
      <c r="BR1335" s="40"/>
      <c r="BS1335" s="40"/>
      <c r="BT1335" s="40"/>
      <c r="BU1335" s="40"/>
      <c r="BV1335" s="40"/>
      <c r="BW1335" s="40"/>
      <c r="BX1335" s="40"/>
      <c r="BY1335" s="40"/>
      <c r="BZ1335" s="40"/>
      <c r="CA1335" s="40"/>
      <c r="CB1335" s="40"/>
      <c r="CC1335" s="40"/>
      <c r="CD1335" s="40"/>
      <c r="CE1335" s="40"/>
      <c r="CF1335" s="40"/>
      <c r="CG1335" s="28"/>
      <c r="CH1335" s="28"/>
      <c r="CI1335" s="41"/>
      <c r="CJ1335" s="27"/>
      <c r="CK1335" s="27"/>
      <c r="CL1335" s="27"/>
      <c r="CM1335" s="27"/>
      <c r="CN1335" s="27"/>
      <c r="CO1335" s="27"/>
      <c r="CP1335" s="27"/>
      <c r="CQ1335" s="27"/>
      <c r="CR1335" s="27"/>
      <c r="CS1335" s="27"/>
      <c r="CT1335" s="27"/>
      <c r="CU1335" s="27"/>
      <c r="CV1335" s="27"/>
      <c r="CW1335" s="27"/>
      <c r="CX1335" s="27"/>
      <c r="CY1335" s="27"/>
      <c r="CZ1335" s="40"/>
      <c r="DA1335" s="40"/>
      <c r="DB1335" s="40"/>
      <c r="DC1335" s="40"/>
      <c r="DD1335" s="42"/>
      <c r="DE1335" s="89"/>
      <c r="DF1335" s="42"/>
      <c r="DG1335" s="25"/>
      <c r="DH1335" s="25"/>
      <c r="DI1335" s="35"/>
      <c r="DJ1335" s="25"/>
      <c r="DK1335" s="25"/>
      <c r="DL1335" s="25"/>
      <c r="DM1335" s="25"/>
      <c r="DN1335" s="25"/>
      <c r="DO1335" s="25"/>
      <c r="DP1335" s="25"/>
      <c r="DQ1335" s="25"/>
      <c r="DR1335" s="25"/>
      <c r="DS1335" s="25"/>
      <c r="DT1335" s="25"/>
      <c r="DU1335" s="25"/>
      <c r="DV1335" s="25"/>
      <c r="DW1335" s="35"/>
      <c r="DX1335" s="25"/>
      <c r="DY1335" s="25"/>
      <c r="EC1335" s="25"/>
      <c r="ED1335" s="35"/>
    </row>
    <row r="1336" spans="1:134" s="26" customFormat="1" x14ac:dyDescent="0.2">
      <c r="A1336" s="43"/>
      <c r="B1336" s="28"/>
      <c r="C1336" s="41"/>
      <c r="D1336" s="40"/>
      <c r="E1336" s="41"/>
      <c r="F1336" s="40"/>
      <c r="G1336" s="151"/>
      <c r="H1336" s="151"/>
      <c r="I1336" s="151"/>
      <c r="J1336" s="151"/>
      <c r="K1336" s="151"/>
      <c r="L1336" s="152"/>
      <c r="M1336" s="151"/>
      <c r="N1336" s="151"/>
      <c r="O1336" s="152"/>
      <c r="P1336" s="153"/>
      <c r="Q1336" s="159"/>
      <c r="R1336" s="151"/>
      <c r="S1336" s="151"/>
      <c r="T1336" s="28"/>
      <c r="U1336" s="137"/>
      <c r="V1336" s="40"/>
      <c r="W1336" s="40"/>
      <c r="X1336" s="40"/>
      <c r="Y1336" s="40"/>
      <c r="Z1336" s="40"/>
      <c r="AA1336" s="40"/>
      <c r="AB1336" s="40"/>
      <c r="AC1336" s="40"/>
      <c r="AD1336" s="40"/>
      <c r="AE1336" s="40"/>
      <c r="AF1336" s="40"/>
      <c r="AG1336" s="40"/>
      <c r="AH1336" s="40"/>
      <c r="AI1336" s="40"/>
      <c r="AJ1336" s="40"/>
      <c r="AK1336" s="40"/>
      <c r="AL1336" s="40"/>
      <c r="AM1336" s="40"/>
      <c r="AN1336" s="40"/>
      <c r="AO1336" s="40"/>
      <c r="AP1336" s="40"/>
      <c r="AQ1336" s="40"/>
      <c r="AR1336" s="40"/>
      <c r="AS1336" s="40"/>
      <c r="AT1336" s="40"/>
      <c r="AU1336" s="40"/>
      <c r="AV1336" s="40"/>
      <c r="AW1336" s="40"/>
      <c r="AX1336" s="40"/>
      <c r="AY1336" s="40"/>
      <c r="AZ1336" s="40"/>
      <c r="BA1336" s="28"/>
      <c r="BB1336" s="28"/>
      <c r="BC1336" s="40"/>
      <c r="BD1336" s="40"/>
      <c r="BE1336" s="40"/>
      <c r="BF1336" s="40"/>
      <c r="BG1336" s="40"/>
      <c r="BH1336" s="40"/>
      <c r="BI1336" s="40"/>
      <c r="BJ1336" s="40"/>
      <c r="BK1336" s="40"/>
      <c r="BL1336" s="40"/>
      <c r="BM1336" s="40"/>
      <c r="BN1336" s="40"/>
      <c r="BO1336" s="40"/>
      <c r="BP1336" s="40"/>
      <c r="BQ1336" s="40"/>
      <c r="BR1336" s="40"/>
      <c r="BS1336" s="40"/>
      <c r="BT1336" s="40"/>
      <c r="BU1336" s="40"/>
      <c r="BV1336" s="40"/>
      <c r="BW1336" s="40"/>
      <c r="BX1336" s="40"/>
      <c r="BY1336" s="40"/>
      <c r="BZ1336" s="40"/>
      <c r="CA1336" s="40"/>
      <c r="CB1336" s="40"/>
      <c r="CC1336" s="40"/>
      <c r="CD1336" s="40"/>
      <c r="CE1336" s="40"/>
      <c r="CF1336" s="40"/>
      <c r="CG1336" s="28"/>
      <c r="CH1336" s="28"/>
      <c r="CI1336" s="41"/>
      <c r="CJ1336" s="27"/>
      <c r="CK1336" s="27"/>
      <c r="CL1336" s="27"/>
      <c r="CM1336" s="27"/>
      <c r="CN1336" s="27"/>
      <c r="CO1336" s="27"/>
      <c r="CP1336" s="27"/>
      <c r="CQ1336" s="27"/>
      <c r="CR1336" s="27"/>
      <c r="CS1336" s="27"/>
      <c r="CT1336" s="27"/>
      <c r="CU1336" s="27"/>
      <c r="CV1336" s="27"/>
      <c r="CW1336" s="27"/>
      <c r="CX1336" s="27"/>
      <c r="CY1336" s="27"/>
      <c r="CZ1336" s="40"/>
      <c r="DA1336" s="40"/>
      <c r="DB1336" s="40"/>
      <c r="DC1336" s="40"/>
      <c r="DD1336" s="42"/>
      <c r="DE1336" s="89"/>
      <c r="DF1336" s="42"/>
      <c r="DG1336" s="25"/>
      <c r="DH1336" s="25"/>
      <c r="DI1336" s="35"/>
      <c r="DJ1336" s="25"/>
      <c r="DK1336" s="25"/>
      <c r="DL1336" s="25"/>
      <c r="DM1336" s="25"/>
      <c r="DN1336" s="25"/>
      <c r="DO1336" s="25"/>
      <c r="DP1336" s="25"/>
      <c r="DQ1336" s="25"/>
      <c r="DR1336" s="25"/>
      <c r="DS1336" s="25"/>
      <c r="DT1336" s="25"/>
      <c r="DU1336" s="25"/>
      <c r="DV1336" s="25"/>
      <c r="DW1336" s="35"/>
      <c r="DX1336" s="25"/>
      <c r="DY1336" s="25"/>
      <c r="EC1336" s="25"/>
      <c r="ED1336" s="35"/>
    </row>
    <row r="1337" spans="1:134" s="26" customFormat="1" x14ac:dyDescent="0.2">
      <c r="A1337" s="43"/>
      <c r="B1337" s="28"/>
      <c r="C1337" s="41"/>
      <c r="D1337" s="40"/>
      <c r="E1337" s="41"/>
      <c r="F1337" s="40"/>
      <c r="G1337" s="151"/>
      <c r="H1337" s="151"/>
      <c r="I1337" s="151"/>
      <c r="J1337" s="151"/>
      <c r="K1337" s="151"/>
      <c r="L1337" s="152"/>
      <c r="M1337" s="151"/>
      <c r="N1337" s="151"/>
      <c r="O1337" s="152"/>
      <c r="P1337" s="153"/>
      <c r="Q1337" s="159"/>
      <c r="R1337" s="151"/>
      <c r="S1337" s="151"/>
      <c r="T1337" s="28"/>
      <c r="U1337" s="137"/>
      <c r="V1337" s="40"/>
      <c r="W1337" s="40"/>
      <c r="X1337" s="40"/>
      <c r="Y1337" s="40"/>
      <c r="Z1337" s="40"/>
      <c r="AA1337" s="40"/>
      <c r="AB1337" s="40"/>
      <c r="AC1337" s="40"/>
      <c r="AD1337" s="40"/>
      <c r="AE1337" s="40"/>
      <c r="AF1337" s="40"/>
      <c r="AG1337" s="40"/>
      <c r="AH1337" s="40"/>
      <c r="AI1337" s="40"/>
      <c r="AJ1337" s="40"/>
      <c r="AK1337" s="40"/>
      <c r="AL1337" s="40"/>
      <c r="AM1337" s="40"/>
      <c r="AN1337" s="40"/>
      <c r="AO1337" s="40"/>
      <c r="AP1337" s="40"/>
      <c r="AQ1337" s="40"/>
      <c r="AR1337" s="40"/>
      <c r="AS1337" s="40"/>
      <c r="AT1337" s="40"/>
      <c r="AU1337" s="40"/>
      <c r="AV1337" s="40"/>
      <c r="AW1337" s="40"/>
      <c r="AX1337" s="40"/>
      <c r="AY1337" s="40"/>
      <c r="AZ1337" s="40"/>
      <c r="BA1337" s="28"/>
      <c r="BB1337" s="28"/>
      <c r="BC1337" s="40"/>
      <c r="BD1337" s="40"/>
      <c r="BE1337" s="40"/>
      <c r="BF1337" s="40"/>
      <c r="BG1337" s="40"/>
      <c r="BH1337" s="40"/>
      <c r="BI1337" s="41"/>
      <c r="BJ1337" s="41"/>
      <c r="BK1337" s="41"/>
      <c r="BL1337" s="41"/>
      <c r="BM1337" s="41"/>
      <c r="BN1337" s="41"/>
      <c r="BO1337" s="41"/>
      <c r="BP1337" s="41"/>
      <c r="BQ1337" s="41"/>
      <c r="BR1337" s="40"/>
      <c r="BS1337" s="40"/>
      <c r="BT1337" s="40"/>
      <c r="BU1337" s="41"/>
      <c r="BV1337" s="41"/>
      <c r="BW1337" s="41"/>
      <c r="BX1337" s="41"/>
      <c r="BY1337" s="41"/>
      <c r="BZ1337" s="41"/>
      <c r="CA1337" s="41"/>
      <c r="CB1337" s="41"/>
      <c r="CC1337" s="41"/>
      <c r="CD1337" s="41"/>
      <c r="CE1337" s="41"/>
      <c r="CF1337" s="41"/>
      <c r="CG1337" s="28"/>
      <c r="CH1337" s="28"/>
      <c r="CI1337" s="41"/>
      <c r="CJ1337" s="27"/>
      <c r="CK1337" s="27"/>
      <c r="CL1337" s="27"/>
      <c r="CM1337" s="27"/>
      <c r="CN1337" s="27"/>
      <c r="CO1337" s="27"/>
      <c r="CP1337" s="27"/>
      <c r="CQ1337" s="27"/>
      <c r="CR1337" s="27"/>
      <c r="CS1337" s="27"/>
      <c r="CT1337" s="27"/>
      <c r="CU1337" s="27"/>
      <c r="CV1337" s="27"/>
      <c r="CW1337" s="27"/>
      <c r="CX1337" s="27"/>
      <c r="CY1337" s="27"/>
      <c r="CZ1337" s="40"/>
      <c r="DA1337" s="40"/>
      <c r="DB1337" s="40"/>
      <c r="DC1337" s="40"/>
      <c r="DD1337" s="42"/>
      <c r="DE1337" s="89"/>
      <c r="DF1337" s="42"/>
      <c r="DG1337" s="25"/>
      <c r="DH1337" s="25"/>
      <c r="DI1337" s="35"/>
      <c r="DJ1337" s="25"/>
      <c r="DK1337" s="25"/>
      <c r="DL1337" s="25"/>
      <c r="DM1337" s="25"/>
      <c r="DN1337" s="25"/>
      <c r="DO1337" s="25"/>
      <c r="DP1337" s="25"/>
      <c r="DQ1337" s="25"/>
      <c r="DR1337" s="25"/>
      <c r="DS1337" s="25"/>
      <c r="DT1337" s="25"/>
      <c r="DU1337" s="25"/>
      <c r="DV1337" s="25"/>
      <c r="DW1337" s="35"/>
      <c r="DX1337" s="25"/>
      <c r="DY1337" s="25"/>
      <c r="EC1337" s="25"/>
      <c r="ED1337" s="35"/>
    </row>
    <row r="1338" spans="1:134" s="26" customFormat="1" x14ac:dyDescent="0.2">
      <c r="A1338" s="43"/>
      <c r="B1338" s="28"/>
      <c r="C1338" s="41"/>
      <c r="D1338" s="40"/>
      <c r="E1338" s="41"/>
      <c r="F1338" s="40"/>
      <c r="G1338" s="151"/>
      <c r="H1338" s="151"/>
      <c r="I1338" s="151"/>
      <c r="J1338" s="151"/>
      <c r="K1338" s="151"/>
      <c r="L1338" s="152"/>
      <c r="M1338" s="151"/>
      <c r="N1338" s="151"/>
      <c r="O1338" s="152"/>
      <c r="P1338" s="153"/>
      <c r="Q1338" s="159"/>
      <c r="R1338" s="151"/>
      <c r="S1338" s="151"/>
      <c r="T1338" s="28"/>
      <c r="U1338" s="137"/>
      <c r="V1338" s="40"/>
      <c r="W1338" s="40"/>
      <c r="X1338" s="40"/>
      <c r="Y1338" s="40"/>
      <c r="Z1338" s="40"/>
      <c r="AA1338" s="40"/>
      <c r="AB1338" s="40"/>
      <c r="AC1338" s="40"/>
      <c r="AD1338" s="40"/>
      <c r="AE1338" s="40"/>
      <c r="AF1338" s="40"/>
      <c r="AG1338" s="40"/>
      <c r="AH1338" s="40"/>
      <c r="AI1338" s="40"/>
      <c r="AJ1338" s="40"/>
      <c r="AK1338" s="40"/>
      <c r="AL1338" s="40"/>
      <c r="AM1338" s="40"/>
      <c r="AN1338" s="40"/>
      <c r="AO1338" s="40"/>
      <c r="AP1338" s="40"/>
      <c r="AQ1338" s="40"/>
      <c r="AR1338" s="40"/>
      <c r="AS1338" s="40"/>
      <c r="AT1338" s="40"/>
      <c r="AU1338" s="40"/>
      <c r="AV1338" s="40"/>
      <c r="AW1338" s="40"/>
      <c r="AX1338" s="40"/>
      <c r="AY1338" s="40"/>
      <c r="AZ1338" s="40"/>
      <c r="BA1338" s="28"/>
      <c r="BB1338" s="28"/>
      <c r="BC1338" s="40"/>
      <c r="BD1338" s="40"/>
      <c r="BE1338" s="40"/>
      <c r="BF1338" s="40"/>
      <c r="BG1338" s="40"/>
      <c r="BH1338" s="40"/>
      <c r="BI1338" s="41"/>
      <c r="BJ1338" s="41"/>
      <c r="BK1338" s="41"/>
      <c r="BL1338" s="41"/>
      <c r="BM1338" s="41"/>
      <c r="BN1338" s="41"/>
      <c r="BO1338" s="41"/>
      <c r="BP1338" s="41"/>
      <c r="BQ1338" s="41"/>
      <c r="BR1338" s="40"/>
      <c r="BS1338" s="40"/>
      <c r="BT1338" s="40"/>
      <c r="BU1338" s="41"/>
      <c r="BV1338" s="41"/>
      <c r="BW1338" s="41"/>
      <c r="BX1338" s="41"/>
      <c r="BY1338" s="41"/>
      <c r="BZ1338" s="41"/>
      <c r="CA1338" s="41"/>
      <c r="CB1338" s="41"/>
      <c r="CC1338" s="41"/>
      <c r="CD1338" s="41"/>
      <c r="CE1338" s="41"/>
      <c r="CF1338" s="41"/>
      <c r="CG1338" s="28"/>
      <c r="CH1338" s="28"/>
      <c r="CI1338" s="41"/>
      <c r="CJ1338" s="27"/>
      <c r="CK1338" s="27"/>
      <c r="CL1338" s="27"/>
      <c r="CM1338" s="27"/>
      <c r="CN1338" s="27"/>
      <c r="CO1338" s="27"/>
      <c r="CP1338" s="27"/>
      <c r="CQ1338" s="27"/>
      <c r="CR1338" s="27"/>
      <c r="CS1338" s="27"/>
      <c r="CT1338" s="27"/>
      <c r="CU1338" s="27"/>
      <c r="CV1338" s="27"/>
      <c r="CW1338" s="27"/>
      <c r="CX1338" s="27"/>
      <c r="CY1338" s="27"/>
      <c r="CZ1338" s="40"/>
      <c r="DA1338" s="40"/>
      <c r="DB1338" s="40"/>
      <c r="DC1338" s="40"/>
      <c r="DD1338" s="42"/>
      <c r="DE1338" s="89"/>
      <c r="DF1338" s="42"/>
      <c r="DG1338" s="25"/>
      <c r="DH1338" s="25"/>
      <c r="DI1338" s="35"/>
      <c r="DJ1338" s="25"/>
      <c r="DK1338" s="25"/>
      <c r="DL1338" s="25"/>
      <c r="DM1338" s="25"/>
      <c r="DN1338" s="25"/>
      <c r="DO1338" s="25"/>
      <c r="DP1338" s="25"/>
      <c r="DQ1338" s="25"/>
      <c r="DR1338" s="25"/>
      <c r="DS1338" s="25"/>
      <c r="DT1338" s="25"/>
      <c r="DU1338" s="25"/>
      <c r="DV1338" s="25"/>
      <c r="DW1338" s="35"/>
      <c r="DX1338" s="25"/>
      <c r="DY1338" s="25"/>
      <c r="EC1338" s="25"/>
      <c r="ED1338" s="35"/>
    </row>
    <row r="1339" spans="1:134" s="26" customFormat="1" x14ac:dyDescent="0.2">
      <c r="A1339" s="43"/>
      <c r="B1339" s="28"/>
      <c r="C1339" s="41"/>
      <c r="D1339" s="40"/>
      <c r="E1339" s="41"/>
      <c r="F1339" s="40"/>
      <c r="G1339" s="151"/>
      <c r="H1339" s="151"/>
      <c r="I1339" s="151"/>
      <c r="J1339" s="151"/>
      <c r="K1339" s="151"/>
      <c r="L1339" s="152"/>
      <c r="M1339" s="151"/>
      <c r="N1339" s="151"/>
      <c r="O1339" s="152"/>
      <c r="P1339" s="153"/>
      <c r="Q1339" s="159"/>
      <c r="R1339" s="151"/>
      <c r="S1339" s="151"/>
      <c r="T1339" s="28"/>
      <c r="U1339" s="137"/>
      <c r="V1339" s="40"/>
      <c r="W1339" s="40"/>
      <c r="X1339" s="40"/>
      <c r="Y1339" s="40"/>
      <c r="Z1339" s="40"/>
      <c r="AA1339" s="40"/>
      <c r="AB1339" s="40"/>
      <c r="AC1339" s="40"/>
      <c r="AD1339" s="40"/>
      <c r="AE1339" s="40"/>
      <c r="AF1339" s="40"/>
      <c r="AG1339" s="40"/>
      <c r="AH1339" s="40"/>
      <c r="AI1339" s="40"/>
      <c r="AJ1339" s="40"/>
      <c r="AK1339" s="40"/>
      <c r="AL1339" s="40"/>
      <c r="AM1339" s="40"/>
      <c r="AN1339" s="40"/>
      <c r="AO1339" s="40"/>
      <c r="AP1339" s="40"/>
      <c r="AQ1339" s="40"/>
      <c r="AR1339" s="40"/>
      <c r="AS1339" s="40"/>
      <c r="AT1339" s="40"/>
      <c r="AU1339" s="40"/>
      <c r="AV1339" s="40"/>
      <c r="AW1339" s="40"/>
      <c r="AX1339" s="40"/>
      <c r="AY1339" s="40"/>
      <c r="AZ1339" s="40"/>
      <c r="BA1339" s="28"/>
      <c r="BB1339" s="28"/>
      <c r="BC1339" s="40"/>
      <c r="BD1339" s="40"/>
      <c r="BE1339" s="40"/>
      <c r="BF1339" s="40"/>
      <c r="BG1339" s="40"/>
      <c r="BH1339" s="40"/>
      <c r="BI1339" s="41"/>
      <c r="BJ1339" s="41"/>
      <c r="BK1339" s="41"/>
      <c r="BL1339" s="41"/>
      <c r="BM1339" s="41"/>
      <c r="BN1339" s="41"/>
      <c r="BO1339" s="41"/>
      <c r="BP1339" s="41"/>
      <c r="BQ1339" s="41"/>
      <c r="BR1339" s="40"/>
      <c r="BS1339" s="40"/>
      <c r="BT1339" s="40"/>
      <c r="BU1339" s="41"/>
      <c r="BV1339" s="41"/>
      <c r="BW1339" s="41"/>
      <c r="BX1339" s="41"/>
      <c r="BY1339" s="41"/>
      <c r="BZ1339" s="41"/>
      <c r="CA1339" s="41"/>
      <c r="CB1339" s="41"/>
      <c r="CC1339" s="41"/>
      <c r="CD1339" s="41"/>
      <c r="CE1339" s="41"/>
      <c r="CF1339" s="41"/>
      <c r="CG1339" s="28"/>
      <c r="CH1339" s="28"/>
      <c r="CI1339" s="41"/>
      <c r="CJ1339" s="27"/>
      <c r="CK1339" s="27"/>
      <c r="CL1339" s="27"/>
      <c r="CM1339" s="27"/>
      <c r="CN1339" s="27"/>
      <c r="CO1339" s="27"/>
      <c r="CP1339" s="27"/>
      <c r="CQ1339" s="27"/>
      <c r="CR1339" s="27"/>
      <c r="CS1339" s="27"/>
      <c r="CT1339" s="27"/>
      <c r="CU1339" s="27"/>
      <c r="CV1339" s="27"/>
      <c r="CW1339" s="27"/>
      <c r="CX1339" s="27"/>
      <c r="CY1339" s="27"/>
      <c r="CZ1339" s="40"/>
      <c r="DA1339" s="40"/>
      <c r="DB1339" s="40"/>
      <c r="DC1339" s="40"/>
      <c r="DD1339" s="42"/>
      <c r="DE1339" s="89"/>
      <c r="DF1339" s="42"/>
      <c r="DG1339" s="25"/>
      <c r="DH1339" s="25"/>
      <c r="DI1339" s="35"/>
      <c r="DJ1339" s="25"/>
      <c r="DK1339" s="25"/>
      <c r="DL1339" s="25"/>
      <c r="DM1339" s="25"/>
      <c r="DN1339" s="25"/>
      <c r="DO1339" s="25"/>
      <c r="DP1339" s="25"/>
      <c r="DQ1339" s="25"/>
      <c r="DR1339" s="25"/>
      <c r="DS1339" s="25"/>
      <c r="DT1339" s="25"/>
      <c r="DU1339" s="25"/>
      <c r="DV1339" s="25"/>
      <c r="DW1339" s="35"/>
      <c r="DX1339" s="25"/>
      <c r="DY1339" s="25"/>
      <c r="EC1339" s="25"/>
      <c r="ED1339" s="35"/>
    </row>
    <row r="1340" spans="1:134" s="26" customFormat="1" x14ac:dyDescent="0.2">
      <c r="A1340" s="43"/>
      <c r="B1340" s="28"/>
      <c r="C1340" s="41"/>
      <c r="D1340" s="40"/>
      <c r="E1340" s="41"/>
      <c r="F1340" s="40"/>
      <c r="G1340" s="151"/>
      <c r="H1340" s="151"/>
      <c r="I1340" s="151"/>
      <c r="J1340" s="151"/>
      <c r="K1340" s="151"/>
      <c r="L1340" s="152"/>
      <c r="M1340" s="151"/>
      <c r="N1340" s="151"/>
      <c r="O1340" s="152"/>
      <c r="P1340" s="153"/>
      <c r="Q1340" s="159"/>
      <c r="R1340" s="151"/>
      <c r="S1340" s="151"/>
      <c r="T1340" s="28"/>
      <c r="U1340" s="137"/>
      <c r="V1340" s="40"/>
      <c r="W1340" s="40"/>
      <c r="X1340" s="40"/>
      <c r="Y1340" s="40"/>
      <c r="Z1340" s="40"/>
      <c r="AA1340" s="40"/>
      <c r="AB1340" s="40"/>
      <c r="AC1340" s="40"/>
      <c r="AD1340" s="40"/>
      <c r="AE1340" s="40"/>
      <c r="AF1340" s="40"/>
      <c r="AG1340" s="40"/>
      <c r="AH1340" s="40"/>
      <c r="AI1340" s="40"/>
      <c r="AJ1340" s="40"/>
      <c r="AK1340" s="40"/>
      <c r="AL1340" s="40"/>
      <c r="AM1340" s="40"/>
      <c r="AN1340" s="40"/>
      <c r="AO1340" s="40"/>
      <c r="AP1340" s="40"/>
      <c r="AQ1340" s="40"/>
      <c r="AR1340" s="40"/>
      <c r="AS1340" s="40"/>
      <c r="AT1340" s="40"/>
      <c r="AU1340" s="40"/>
      <c r="AV1340" s="40"/>
      <c r="AW1340" s="40"/>
      <c r="AX1340" s="40"/>
      <c r="AY1340" s="40"/>
      <c r="AZ1340" s="40"/>
      <c r="BA1340" s="28"/>
      <c r="BB1340" s="28"/>
      <c r="BC1340" s="40"/>
      <c r="BD1340" s="40"/>
      <c r="BE1340" s="40"/>
      <c r="BF1340" s="40"/>
      <c r="BG1340" s="40"/>
      <c r="BH1340" s="40"/>
      <c r="BI1340" s="41"/>
      <c r="BJ1340" s="41"/>
      <c r="BK1340" s="41"/>
      <c r="BL1340" s="41"/>
      <c r="BM1340" s="41"/>
      <c r="BN1340" s="41"/>
      <c r="BO1340" s="41"/>
      <c r="BP1340" s="41"/>
      <c r="BQ1340" s="41"/>
      <c r="BR1340" s="40"/>
      <c r="BS1340" s="40"/>
      <c r="BT1340" s="40"/>
      <c r="BU1340" s="41"/>
      <c r="BV1340" s="41"/>
      <c r="BW1340" s="41"/>
      <c r="BX1340" s="41"/>
      <c r="BY1340" s="41"/>
      <c r="BZ1340" s="41"/>
      <c r="CA1340" s="41"/>
      <c r="CB1340" s="41"/>
      <c r="CC1340" s="41"/>
      <c r="CD1340" s="41"/>
      <c r="CE1340" s="41"/>
      <c r="CF1340" s="41"/>
      <c r="CG1340" s="28"/>
      <c r="CH1340" s="28"/>
      <c r="CI1340" s="41"/>
      <c r="CJ1340" s="27"/>
      <c r="CK1340" s="27"/>
      <c r="CL1340" s="27"/>
      <c r="CM1340" s="27"/>
      <c r="CN1340" s="27"/>
      <c r="CO1340" s="27"/>
      <c r="CP1340" s="27"/>
      <c r="CQ1340" s="27"/>
      <c r="CR1340" s="27"/>
      <c r="CS1340" s="27"/>
      <c r="CT1340" s="27"/>
      <c r="CU1340" s="27"/>
      <c r="CV1340" s="27"/>
      <c r="CW1340" s="27"/>
      <c r="CX1340" s="27"/>
      <c r="CY1340" s="27"/>
      <c r="CZ1340" s="40"/>
      <c r="DA1340" s="40"/>
      <c r="DB1340" s="40"/>
      <c r="DC1340" s="40"/>
      <c r="DD1340" s="42"/>
      <c r="DE1340" s="89"/>
      <c r="DF1340" s="42"/>
      <c r="DG1340" s="25"/>
      <c r="DH1340" s="25"/>
      <c r="DI1340" s="35"/>
      <c r="DJ1340" s="25"/>
      <c r="DK1340" s="25"/>
      <c r="DL1340" s="25"/>
      <c r="DM1340" s="25"/>
      <c r="DN1340" s="25"/>
      <c r="DO1340" s="25"/>
      <c r="DP1340" s="25"/>
      <c r="DQ1340" s="25"/>
      <c r="DR1340" s="25"/>
      <c r="DS1340" s="25"/>
      <c r="DT1340" s="25"/>
      <c r="DU1340" s="25"/>
      <c r="DV1340" s="25"/>
      <c r="DW1340" s="35"/>
      <c r="DX1340" s="25"/>
      <c r="DY1340" s="25"/>
      <c r="EC1340" s="25"/>
      <c r="ED1340" s="35"/>
    </row>
    <row r="1341" spans="1:134" s="26" customFormat="1" x14ac:dyDescent="0.2">
      <c r="A1341" s="43"/>
      <c r="B1341" s="28"/>
      <c r="C1341" s="41"/>
      <c r="D1341" s="40"/>
      <c r="E1341" s="41"/>
      <c r="F1341" s="40"/>
      <c r="G1341" s="151"/>
      <c r="H1341" s="151"/>
      <c r="I1341" s="151"/>
      <c r="J1341" s="151"/>
      <c r="K1341" s="151"/>
      <c r="L1341" s="152"/>
      <c r="M1341" s="151"/>
      <c r="N1341" s="151"/>
      <c r="O1341" s="152"/>
      <c r="P1341" s="153"/>
      <c r="Q1341" s="159"/>
      <c r="R1341" s="151"/>
      <c r="S1341" s="151"/>
      <c r="T1341" s="28"/>
      <c r="U1341" s="137"/>
      <c r="V1341" s="40"/>
      <c r="W1341" s="40"/>
      <c r="X1341" s="40"/>
      <c r="Y1341" s="40"/>
      <c r="Z1341" s="40"/>
      <c r="AA1341" s="40"/>
      <c r="AB1341" s="40"/>
      <c r="AC1341" s="40"/>
      <c r="AD1341" s="40"/>
      <c r="AE1341" s="40"/>
      <c r="AF1341" s="40"/>
      <c r="AG1341" s="40"/>
      <c r="AH1341" s="40"/>
      <c r="AI1341" s="40"/>
      <c r="AJ1341" s="40"/>
      <c r="AK1341" s="40"/>
      <c r="AL1341" s="40"/>
      <c r="AM1341" s="40"/>
      <c r="AN1341" s="40"/>
      <c r="AO1341" s="40"/>
      <c r="AP1341" s="40"/>
      <c r="AQ1341" s="40"/>
      <c r="AR1341" s="40"/>
      <c r="AS1341" s="40"/>
      <c r="AT1341" s="40"/>
      <c r="AU1341" s="40"/>
      <c r="AV1341" s="40"/>
      <c r="AW1341" s="40"/>
      <c r="AX1341" s="40"/>
      <c r="AY1341" s="40"/>
      <c r="AZ1341" s="40"/>
      <c r="BA1341" s="28"/>
      <c r="BB1341" s="28"/>
      <c r="BC1341" s="40"/>
      <c r="BD1341" s="40"/>
      <c r="BE1341" s="40"/>
      <c r="BF1341" s="40"/>
      <c r="BG1341" s="40"/>
      <c r="BH1341" s="40"/>
      <c r="BI1341" s="41"/>
      <c r="BJ1341" s="41"/>
      <c r="BK1341" s="41"/>
      <c r="BL1341" s="41"/>
      <c r="BM1341" s="41"/>
      <c r="BN1341" s="41"/>
      <c r="BO1341" s="41"/>
      <c r="BP1341" s="41"/>
      <c r="BQ1341" s="41"/>
      <c r="BR1341" s="40"/>
      <c r="BS1341" s="40"/>
      <c r="BT1341" s="40"/>
      <c r="BU1341" s="41"/>
      <c r="BV1341" s="41"/>
      <c r="BW1341" s="41"/>
      <c r="BX1341" s="41"/>
      <c r="BY1341" s="41"/>
      <c r="BZ1341" s="41"/>
      <c r="CA1341" s="41"/>
      <c r="CB1341" s="41"/>
      <c r="CC1341" s="41"/>
      <c r="CD1341" s="41"/>
      <c r="CE1341" s="41"/>
      <c r="CF1341" s="41"/>
      <c r="CG1341" s="28"/>
      <c r="CH1341" s="28"/>
      <c r="CI1341" s="41"/>
      <c r="CJ1341" s="27"/>
      <c r="CK1341" s="27"/>
      <c r="CL1341" s="27"/>
      <c r="CM1341" s="27"/>
      <c r="CN1341" s="27"/>
      <c r="CO1341" s="27"/>
      <c r="CP1341" s="27"/>
      <c r="CQ1341" s="27"/>
      <c r="CR1341" s="27"/>
      <c r="CS1341" s="27"/>
      <c r="CT1341" s="27"/>
      <c r="CU1341" s="27"/>
      <c r="CV1341" s="27"/>
      <c r="CW1341" s="27"/>
      <c r="CX1341" s="27"/>
      <c r="CY1341" s="27"/>
      <c r="CZ1341" s="40"/>
      <c r="DA1341" s="40"/>
      <c r="DB1341" s="40"/>
      <c r="DC1341" s="40"/>
      <c r="DD1341" s="42"/>
      <c r="DE1341" s="89"/>
      <c r="DF1341" s="42"/>
      <c r="DG1341" s="25"/>
      <c r="DH1341" s="25"/>
      <c r="DI1341" s="35"/>
      <c r="DJ1341" s="25"/>
      <c r="DK1341" s="25"/>
      <c r="DL1341" s="25"/>
      <c r="DM1341" s="25"/>
      <c r="DN1341" s="25"/>
      <c r="DO1341" s="25"/>
      <c r="DP1341" s="25"/>
      <c r="DQ1341" s="25"/>
      <c r="DR1341" s="25"/>
      <c r="DS1341" s="25"/>
      <c r="DT1341" s="25"/>
      <c r="DU1341" s="25"/>
      <c r="DV1341" s="25"/>
      <c r="DW1341" s="35"/>
      <c r="DX1341" s="25"/>
      <c r="DY1341" s="25"/>
      <c r="EC1341" s="25"/>
      <c r="ED1341" s="35"/>
    </row>
    <row r="1342" spans="1:134" s="26" customFormat="1" x14ac:dyDescent="0.2">
      <c r="A1342" s="43"/>
      <c r="B1342" s="28"/>
      <c r="C1342" s="41"/>
      <c r="D1342" s="40"/>
      <c r="E1342" s="41"/>
      <c r="F1342" s="40"/>
      <c r="G1342" s="151"/>
      <c r="H1342" s="151"/>
      <c r="I1342" s="151"/>
      <c r="J1342" s="151"/>
      <c r="K1342" s="151"/>
      <c r="L1342" s="152"/>
      <c r="M1342" s="151"/>
      <c r="N1342" s="151"/>
      <c r="O1342" s="152"/>
      <c r="P1342" s="153"/>
      <c r="Q1342" s="159"/>
      <c r="R1342" s="151"/>
      <c r="S1342" s="151"/>
      <c r="T1342" s="28"/>
      <c r="U1342" s="137"/>
      <c r="V1342" s="40"/>
      <c r="W1342" s="40"/>
      <c r="X1342" s="40"/>
      <c r="Y1342" s="40"/>
      <c r="Z1342" s="40"/>
      <c r="AA1342" s="40"/>
      <c r="AB1342" s="40"/>
      <c r="AC1342" s="40"/>
      <c r="AD1342" s="40"/>
      <c r="AE1342" s="40"/>
      <c r="AF1342" s="40"/>
      <c r="AG1342" s="40"/>
      <c r="AH1342" s="40"/>
      <c r="AI1342" s="40"/>
      <c r="AJ1342" s="40"/>
      <c r="AK1342" s="40"/>
      <c r="AL1342" s="40"/>
      <c r="AM1342" s="40"/>
      <c r="AN1342" s="40"/>
      <c r="AO1342" s="40"/>
      <c r="AP1342" s="40"/>
      <c r="AQ1342" s="40"/>
      <c r="AR1342" s="40"/>
      <c r="AS1342" s="40"/>
      <c r="AT1342" s="40"/>
      <c r="AU1342" s="40"/>
      <c r="AV1342" s="40"/>
      <c r="AW1342" s="40"/>
      <c r="AX1342" s="40"/>
      <c r="AY1342" s="40"/>
      <c r="AZ1342" s="40"/>
      <c r="BA1342" s="28"/>
      <c r="BB1342" s="28"/>
      <c r="BC1342" s="40"/>
      <c r="BD1342" s="40"/>
      <c r="BE1342" s="40"/>
      <c r="BF1342" s="40"/>
      <c r="BG1342" s="40"/>
      <c r="BH1342" s="40"/>
      <c r="BI1342" s="40"/>
      <c r="BJ1342" s="40"/>
      <c r="BK1342" s="40"/>
      <c r="BL1342" s="40"/>
      <c r="BM1342" s="40"/>
      <c r="BN1342" s="40"/>
      <c r="BO1342" s="40"/>
      <c r="BP1342" s="40"/>
      <c r="BQ1342" s="40"/>
      <c r="BR1342" s="40"/>
      <c r="BS1342" s="40"/>
      <c r="BT1342" s="40"/>
      <c r="BU1342" s="40"/>
      <c r="BV1342" s="40"/>
      <c r="BW1342" s="40"/>
      <c r="BX1342" s="40"/>
      <c r="BY1342" s="40"/>
      <c r="BZ1342" s="40"/>
      <c r="CA1342" s="40"/>
      <c r="CB1342" s="40"/>
      <c r="CC1342" s="40"/>
      <c r="CD1342" s="40"/>
      <c r="CE1342" s="40"/>
      <c r="CF1342" s="40"/>
      <c r="CG1342" s="28"/>
      <c r="CH1342" s="28"/>
      <c r="CI1342" s="41"/>
      <c r="CJ1342" s="27"/>
      <c r="CK1342" s="27"/>
      <c r="CL1342" s="27"/>
      <c r="CM1342" s="27"/>
      <c r="CN1342" s="27"/>
      <c r="CO1342" s="27"/>
      <c r="CP1342" s="27"/>
      <c r="CQ1342" s="27"/>
      <c r="CR1342" s="27"/>
      <c r="CS1342" s="27"/>
      <c r="CT1342" s="27"/>
      <c r="CU1342" s="27"/>
      <c r="CV1342" s="27"/>
      <c r="CW1342" s="27"/>
      <c r="CX1342" s="27"/>
      <c r="CY1342" s="27"/>
      <c r="CZ1342" s="40"/>
      <c r="DA1342" s="40"/>
      <c r="DB1342" s="40"/>
      <c r="DC1342" s="40"/>
      <c r="DD1342" s="42"/>
      <c r="DE1342" s="89"/>
      <c r="DF1342" s="42"/>
      <c r="DG1342" s="25"/>
      <c r="DH1342" s="25"/>
      <c r="DI1342" s="35"/>
      <c r="DJ1342" s="25"/>
      <c r="DK1342" s="25"/>
      <c r="DL1342" s="25"/>
      <c r="DM1342" s="25"/>
      <c r="DN1342" s="25"/>
      <c r="DO1342" s="25"/>
      <c r="DP1342" s="25"/>
      <c r="DQ1342" s="25"/>
      <c r="DR1342" s="25"/>
      <c r="DS1342" s="25"/>
      <c r="DT1342" s="25"/>
      <c r="DU1342" s="25"/>
      <c r="DV1342" s="25"/>
      <c r="DW1342" s="35"/>
      <c r="DX1342" s="25"/>
      <c r="DY1342" s="25"/>
      <c r="EC1342" s="25"/>
      <c r="ED1342" s="35"/>
    </row>
    <row r="1343" spans="1:134" s="26" customFormat="1" x14ac:dyDescent="0.2">
      <c r="A1343" s="43"/>
      <c r="B1343" s="28"/>
      <c r="C1343" s="41"/>
      <c r="D1343" s="40"/>
      <c r="E1343" s="41"/>
      <c r="F1343" s="40"/>
      <c r="G1343" s="151"/>
      <c r="H1343" s="151"/>
      <c r="I1343" s="151"/>
      <c r="J1343" s="151"/>
      <c r="K1343" s="151"/>
      <c r="L1343" s="152"/>
      <c r="M1343" s="151"/>
      <c r="N1343" s="151"/>
      <c r="O1343" s="152"/>
      <c r="P1343" s="153"/>
      <c r="Q1343" s="159"/>
      <c r="R1343" s="151"/>
      <c r="S1343" s="151"/>
      <c r="T1343" s="28"/>
      <c r="U1343" s="137"/>
      <c r="V1343" s="40"/>
      <c r="W1343" s="40"/>
      <c r="X1343" s="40"/>
      <c r="Y1343" s="40"/>
      <c r="Z1343" s="40"/>
      <c r="AA1343" s="40"/>
      <c r="AB1343" s="40"/>
      <c r="AC1343" s="40"/>
      <c r="AD1343" s="40"/>
      <c r="AE1343" s="40"/>
      <c r="AF1343" s="40"/>
      <c r="AG1343" s="40"/>
      <c r="AH1343" s="40"/>
      <c r="AI1343" s="40"/>
      <c r="AJ1343" s="40"/>
      <c r="AK1343" s="40"/>
      <c r="AL1343" s="40"/>
      <c r="AM1343" s="40"/>
      <c r="AN1343" s="40"/>
      <c r="AO1343" s="40"/>
      <c r="AP1343" s="40"/>
      <c r="AQ1343" s="40"/>
      <c r="AR1343" s="40"/>
      <c r="AS1343" s="40"/>
      <c r="AT1343" s="40"/>
      <c r="AU1343" s="40"/>
      <c r="AV1343" s="40"/>
      <c r="AW1343" s="40"/>
      <c r="AX1343" s="40"/>
      <c r="AY1343" s="40"/>
      <c r="AZ1343" s="40"/>
      <c r="BA1343" s="28"/>
      <c r="BB1343" s="28"/>
      <c r="BC1343" s="40"/>
      <c r="BD1343" s="40"/>
      <c r="BE1343" s="40"/>
      <c r="BF1343" s="40"/>
      <c r="BG1343" s="40"/>
      <c r="BH1343" s="40"/>
      <c r="BI1343" s="40"/>
      <c r="BJ1343" s="40"/>
      <c r="BK1343" s="40"/>
      <c r="BL1343" s="40"/>
      <c r="BM1343" s="40"/>
      <c r="BN1343" s="40"/>
      <c r="BO1343" s="40"/>
      <c r="BP1343" s="40"/>
      <c r="BQ1343" s="40"/>
      <c r="BR1343" s="40"/>
      <c r="BS1343" s="40"/>
      <c r="BT1343" s="40"/>
      <c r="BU1343" s="40"/>
      <c r="BV1343" s="40"/>
      <c r="BW1343" s="40"/>
      <c r="BX1343" s="40"/>
      <c r="BY1343" s="40"/>
      <c r="BZ1343" s="40"/>
      <c r="CA1343" s="40"/>
      <c r="CB1343" s="40"/>
      <c r="CC1343" s="40"/>
      <c r="CD1343" s="40"/>
      <c r="CE1343" s="40"/>
      <c r="CF1343" s="40"/>
      <c r="CG1343" s="28"/>
      <c r="CH1343" s="28"/>
      <c r="CI1343" s="41"/>
      <c r="CJ1343" s="27"/>
      <c r="CK1343" s="27"/>
      <c r="CL1343" s="27"/>
      <c r="CM1343" s="27"/>
      <c r="CN1343" s="27"/>
      <c r="CO1343" s="27"/>
      <c r="CP1343" s="27"/>
      <c r="CQ1343" s="27"/>
      <c r="CR1343" s="27"/>
      <c r="CS1343" s="27"/>
      <c r="CT1343" s="27"/>
      <c r="CU1343" s="27"/>
      <c r="CV1343" s="27"/>
      <c r="CW1343" s="27"/>
      <c r="CX1343" s="27"/>
      <c r="CY1343" s="27"/>
      <c r="CZ1343" s="40"/>
      <c r="DA1343" s="40"/>
      <c r="DB1343" s="40"/>
      <c r="DC1343" s="40"/>
      <c r="DD1343" s="42"/>
      <c r="DE1343" s="89"/>
      <c r="DF1343" s="42"/>
      <c r="DG1343" s="25"/>
      <c r="DH1343" s="25"/>
      <c r="DI1343" s="35"/>
      <c r="DJ1343" s="25"/>
      <c r="DK1343" s="25"/>
      <c r="DL1343" s="25"/>
      <c r="DM1343" s="25"/>
      <c r="DN1343" s="25"/>
      <c r="DO1343" s="25"/>
      <c r="DP1343" s="25"/>
      <c r="DQ1343" s="25"/>
      <c r="DR1343" s="25"/>
      <c r="DS1343" s="25"/>
      <c r="DT1343" s="25"/>
      <c r="DU1343" s="25"/>
      <c r="DV1343" s="25"/>
      <c r="DW1343" s="35"/>
      <c r="DX1343" s="25"/>
      <c r="DY1343" s="25"/>
      <c r="EC1343" s="25"/>
      <c r="ED1343" s="35"/>
    </row>
    <row r="1344" spans="1:134" s="26" customFormat="1" x14ac:dyDescent="0.2">
      <c r="A1344" s="43"/>
      <c r="B1344" s="28"/>
      <c r="C1344" s="41"/>
      <c r="D1344" s="40"/>
      <c r="E1344" s="41"/>
      <c r="F1344" s="40"/>
      <c r="G1344" s="151"/>
      <c r="H1344" s="151"/>
      <c r="I1344" s="151"/>
      <c r="J1344" s="151"/>
      <c r="K1344" s="151"/>
      <c r="L1344" s="152"/>
      <c r="M1344" s="151"/>
      <c r="N1344" s="151"/>
      <c r="O1344" s="152"/>
      <c r="P1344" s="153"/>
      <c r="Q1344" s="159"/>
      <c r="R1344" s="151"/>
      <c r="S1344" s="151"/>
      <c r="T1344" s="28"/>
      <c r="U1344" s="137"/>
      <c r="V1344" s="40"/>
      <c r="W1344" s="40"/>
      <c r="X1344" s="40"/>
      <c r="Y1344" s="40"/>
      <c r="Z1344" s="40"/>
      <c r="AA1344" s="40"/>
      <c r="AB1344" s="40"/>
      <c r="AC1344" s="40"/>
      <c r="AD1344" s="40"/>
      <c r="AE1344" s="40"/>
      <c r="AF1344" s="40"/>
      <c r="AG1344" s="40"/>
      <c r="AH1344" s="40"/>
      <c r="AI1344" s="40"/>
      <c r="AJ1344" s="40"/>
      <c r="AK1344" s="40"/>
      <c r="AL1344" s="40"/>
      <c r="AM1344" s="40"/>
      <c r="AN1344" s="40"/>
      <c r="AO1344" s="40"/>
      <c r="AP1344" s="40"/>
      <c r="AQ1344" s="40"/>
      <c r="AR1344" s="40"/>
      <c r="AS1344" s="40"/>
      <c r="AT1344" s="40"/>
      <c r="AU1344" s="40"/>
      <c r="AV1344" s="40"/>
      <c r="AW1344" s="40"/>
      <c r="AX1344" s="40"/>
      <c r="AY1344" s="40"/>
      <c r="AZ1344" s="40"/>
      <c r="BA1344" s="28"/>
      <c r="BB1344" s="28"/>
      <c r="BC1344" s="40"/>
      <c r="BD1344" s="40"/>
      <c r="BE1344" s="40"/>
      <c r="BF1344" s="40"/>
      <c r="BG1344" s="40"/>
      <c r="BH1344" s="40"/>
      <c r="BI1344" s="40"/>
      <c r="BJ1344" s="40"/>
      <c r="BK1344" s="40"/>
      <c r="BL1344" s="40"/>
      <c r="BM1344" s="40"/>
      <c r="BN1344" s="40"/>
      <c r="BO1344" s="40"/>
      <c r="BP1344" s="40"/>
      <c r="BQ1344" s="40"/>
      <c r="BR1344" s="40"/>
      <c r="BS1344" s="40"/>
      <c r="BT1344" s="40"/>
      <c r="BU1344" s="40"/>
      <c r="BV1344" s="40"/>
      <c r="BW1344" s="40"/>
      <c r="BX1344" s="40"/>
      <c r="BY1344" s="40"/>
      <c r="BZ1344" s="40"/>
      <c r="CA1344" s="40"/>
      <c r="CB1344" s="40"/>
      <c r="CC1344" s="40"/>
      <c r="CD1344" s="40"/>
      <c r="CE1344" s="40"/>
      <c r="CF1344" s="40"/>
      <c r="CG1344" s="28"/>
      <c r="CH1344" s="28"/>
      <c r="CI1344" s="41"/>
      <c r="CJ1344" s="27"/>
      <c r="CK1344" s="27"/>
      <c r="CL1344" s="27"/>
      <c r="CM1344" s="27"/>
      <c r="CN1344" s="27"/>
      <c r="CO1344" s="27"/>
      <c r="CP1344" s="27"/>
      <c r="CQ1344" s="27"/>
      <c r="CR1344" s="27"/>
      <c r="CS1344" s="27"/>
      <c r="CT1344" s="27"/>
      <c r="CU1344" s="27"/>
      <c r="CV1344" s="27"/>
      <c r="CW1344" s="27"/>
      <c r="CX1344" s="27"/>
      <c r="CY1344" s="27"/>
      <c r="CZ1344" s="40"/>
      <c r="DA1344" s="40"/>
      <c r="DB1344" s="40"/>
      <c r="DC1344" s="40"/>
      <c r="DD1344" s="42"/>
      <c r="DE1344" s="89"/>
      <c r="DF1344" s="42"/>
      <c r="DG1344" s="25"/>
      <c r="DH1344" s="25"/>
      <c r="DI1344" s="35"/>
      <c r="DJ1344" s="25"/>
      <c r="DK1344" s="25"/>
      <c r="DL1344" s="25"/>
      <c r="DM1344" s="25"/>
      <c r="DN1344" s="25"/>
      <c r="DO1344" s="25"/>
      <c r="DP1344" s="25"/>
      <c r="DQ1344" s="25"/>
      <c r="DR1344" s="25"/>
      <c r="DS1344" s="25"/>
      <c r="DT1344" s="25"/>
      <c r="DU1344" s="25"/>
      <c r="DV1344" s="25"/>
      <c r="DW1344" s="35"/>
      <c r="DX1344" s="25"/>
      <c r="DY1344" s="25"/>
      <c r="EC1344" s="25"/>
      <c r="ED1344" s="35"/>
    </row>
    <row r="1345" spans="1:134" s="26" customFormat="1" x14ac:dyDescent="0.2">
      <c r="A1345" s="43"/>
      <c r="B1345" s="28"/>
      <c r="C1345" s="41"/>
      <c r="D1345" s="40"/>
      <c r="E1345" s="41"/>
      <c r="F1345" s="40"/>
      <c r="G1345" s="151"/>
      <c r="H1345" s="151"/>
      <c r="I1345" s="151"/>
      <c r="J1345" s="151"/>
      <c r="K1345" s="151"/>
      <c r="L1345" s="152"/>
      <c r="M1345" s="151"/>
      <c r="N1345" s="151"/>
      <c r="O1345" s="152"/>
      <c r="P1345" s="153"/>
      <c r="Q1345" s="159"/>
      <c r="R1345" s="151"/>
      <c r="S1345" s="151"/>
      <c r="T1345" s="28"/>
      <c r="U1345" s="137"/>
      <c r="V1345" s="40"/>
      <c r="W1345" s="40"/>
      <c r="X1345" s="40"/>
      <c r="Y1345" s="40"/>
      <c r="Z1345" s="40"/>
      <c r="AA1345" s="40"/>
      <c r="AB1345" s="40"/>
      <c r="AC1345" s="40"/>
      <c r="AD1345" s="40"/>
      <c r="AE1345" s="40"/>
      <c r="AF1345" s="40"/>
      <c r="AG1345" s="40"/>
      <c r="AH1345" s="40"/>
      <c r="AI1345" s="40"/>
      <c r="AJ1345" s="40"/>
      <c r="AK1345" s="40"/>
      <c r="AL1345" s="40"/>
      <c r="AM1345" s="40"/>
      <c r="AN1345" s="40"/>
      <c r="AO1345" s="40"/>
      <c r="AP1345" s="40"/>
      <c r="AQ1345" s="40"/>
      <c r="AR1345" s="40"/>
      <c r="AS1345" s="40"/>
      <c r="AT1345" s="40"/>
      <c r="AU1345" s="40"/>
      <c r="AV1345" s="40"/>
      <c r="AW1345" s="40"/>
      <c r="AX1345" s="40"/>
      <c r="AY1345" s="40"/>
      <c r="AZ1345" s="40"/>
      <c r="BA1345" s="28"/>
      <c r="BB1345" s="28"/>
      <c r="BC1345" s="40"/>
      <c r="BD1345" s="40"/>
      <c r="BE1345" s="40"/>
      <c r="BF1345" s="40"/>
      <c r="BG1345" s="40"/>
      <c r="BH1345" s="40"/>
      <c r="BI1345" s="40"/>
      <c r="BJ1345" s="40"/>
      <c r="BK1345" s="40"/>
      <c r="BL1345" s="40"/>
      <c r="BM1345" s="40"/>
      <c r="BN1345" s="40"/>
      <c r="BO1345" s="40"/>
      <c r="BP1345" s="40"/>
      <c r="BQ1345" s="40"/>
      <c r="BR1345" s="40"/>
      <c r="BS1345" s="40"/>
      <c r="BT1345" s="40"/>
      <c r="BU1345" s="40"/>
      <c r="BV1345" s="40"/>
      <c r="BW1345" s="40"/>
      <c r="BX1345" s="40"/>
      <c r="BY1345" s="40"/>
      <c r="BZ1345" s="40"/>
      <c r="CA1345" s="40"/>
      <c r="CB1345" s="40"/>
      <c r="CC1345" s="40"/>
      <c r="CD1345" s="40"/>
      <c r="CE1345" s="40"/>
      <c r="CF1345" s="40"/>
      <c r="CG1345" s="28"/>
      <c r="CH1345" s="28"/>
      <c r="CI1345" s="41"/>
      <c r="CJ1345" s="27"/>
      <c r="CK1345" s="27"/>
      <c r="CL1345" s="27"/>
      <c r="CM1345" s="27"/>
      <c r="CN1345" s="27"/>
      <c r="CO1345" s="27"/>
      <c r="CP1345" s="27"/>
      <c r="CQ1345" s="27"/>
      <c r="CR1345" s="27"/>
      <c r="CS1345" s="27"/>
      <c r="CT1345" s="27"/>
      <c r="CU1345" s="27"/>
      <c r="CV1345" s="27"/>
      <c r="CW1345" s="27"/>
      <c r="CX1345" s="27"/>
      <c r="CY1345" s="27"/>
      <c r="CZ1345" s="40"/>
      <c r="DA1345" s="40"/>
      <c r="DB1345" s="40"/>
      <c r="DC1345" s="40"/>
      <c r="DD1345" s="42"/>
      <c r="DE1345" s="89"/>
      <c r="DF1345" s="42"/>
      <c r="DG1345" s="25"/>
      <c r="DH1345" s="25"/>
      <c r="DI1345" s="35"/>
      <c r="DJ1345" s="25"/>
      <c r="DK1345" s="25"/>
      <c r="DL1345" s="25"/>
      <c r="DM1345" s="25"/>
      <c r="DN1345" s="25"/>
      <c r="DO1345" s="25"/>
      <c r="DP1345" s="25"/>
      <c r="DQ1345" s="25"/>
      <c r="DR1345" s="25"/>
      <c r="DS1345" s="25"/>
      <c r="DT1345" s="25"/>
      <c r="DU1345" s="25"/>
      <c r="DV1345" s="25"/>
      <c r="DW1345" s="35"/>
      <c r="DX1345" s="25"/>
      <c r="DY1345" s="25"/>
      <c r="EC1345" s="25"/>
      <c r="ED1345" s="35"/>
    </row>
    <row r="1346" spans="1:134" s="26" customFormat="1" x14ac:dyDescent="0.2">
      <c r="A1346" s="43"/>
      <c r="B1346" s="28"/>
      <c r="C1346" s="41"/>
      <c r="D1346" s="40"/>
      <c r="E1346" s="41"/>
      <c r="F1346" s="40"/>
      <c r="G1346" s="151"/>
      <c r="H1346" s="151"/>
      <c r="I1346" s="151"/>
      <c r="J1346" s="151"/>
      <c r="K1346" s="151"/>
      <c r="L1346" s="152"/>
      <c r="M1346" s="151"/>
      <c r="N1346" s="151"/>
      <c r="O1346" s="152"/>
      <c r="P1346" s="153"/>
      <c r="Q1346" s="159"/>
      <c r="R1346" s="151"/>
      <c r="S1346" s="151"/>
      <c r="T1346" s="28"/>
      <c r="U1346" s="137"/>
      <c r="V1346" s="40"/>
      <c r="W1346" s="40"/>
      <c r="X1346" s="40"/>
      <c r="Y1346" s="40"/>
      <c r="Z1346" s="40"/>
      <c r="AA1346" s="40"/>
      <c r="AB1346" s="40"/>
      <c r="AC1346" s="40"/>
      <c r="AD1346" s="40"/>
      <c r="AE1346" s="40"/>
      <c r="AF1346" s="40"/>
      <c r="AG1346" s="40"/>
      <c r="AH1346" s="40"/>
      <c r="AI1346" s="40"/>
      <c r="AJ1346" s="40"/>
      <c r="AK1346" s="40"/>
      <c r="AL1346" s="40"/>
      <c r="AM1346" s="40"/>
      <c r="AN1346" s="40"/>
      <c r="AO1346" s="40"/>
      <c r="AP1346" s="40"/>
      <c r="AQ1346" s="40"/>
      <c r="AR1346" s="40"/>
      <c r="AS1346" s="40"/>
      <c r="AT1346" s="40"/>
      <c r="AU1346" s="40"/>
      <c r="AV1346" s="40"/>
      <c r="AW1346" s="40"/>
      <c r="AX1346" s="40"/>
      <c r="AY1346" s="40"/>
      <c r="AZ1346" s="40"/>
      <c r="BA1346" s="28"/>
      <c r="BB1346" s="28"/>
      <c r="BC1346" s="40"/>
      <c r="BD1346" s="40"/>
      <c r="BE1346" s="40"/>
      <c r="BF1346" s="40"/>
      <c r="BG1346" s="40"/>
      <c r="BH1346" s="40"/>
      <c r="BI1346" s="40"/>
      <c r="BJ1346" s="40"/>
      <c r="BK1346" s="40"/>
      <c r="BL1346" s="40"/>
      <c r="BM1346" s="40"/>
      <c r="BN1346" s="40"/>
      <c r="BO1346" s="40"/>
      <c r="BP1346" s="40"/>
      <c r="BQ1346" s="40"/>
      <c r="BR1346" s="40"/>
      <c r="BS1346" s="40"/>
      <c r="BT1346" s="40"/>
      <c r="BU1346" s="40"/>
      <c r="BV1346" s="40"/>
      <c r="BW1346" s="40"/>
      <c r="BX1346" s="40"/>
      <c r="BY1346" s="40"/>
      <c r="BZ1346" s="40"/>
      <c r="CA1346" s="40"/>
      <c r="CB1346" s="40"/>
      <c r="CC1346" s="40"/>
      <c r="CD1346" s="40"/>
      <c r="CE1346" s="40"/>
      <c r="CF1346" s="40"/>
      <c r="CG1346" s="28"/>
      <c r="CH1346" s="28"/>
      <c r="CI1346" s="41"/>
      <c r="CJ1346" s="27"/>
      <c r="CK1346" s="27"/>
      <c r="CL1346" s="27"/>
      <c r="CM1346" s="27"/>
      <c r="CN1346" s="27"/>
      <c r="CO1346" s="27"/>
      <c r="CP1346" s="27"/>
      <c r="CQ1346" s="27"/>
      <c r="CR1346" s="27"/>
      <c r="CS1346" s="27"/>
      <c r="CT1346" s="27"/>
      <c r="CU1346" s="27"/>
      <c r="CV1346" s="27"/>
      <c r="CW1346" s="27"/>
      <c r="CX1346" s="27"/>
      <c r="CY1346" s="27"/>
      <c r="CZ1346" s="40"/>
      <c r="DA1346" s="40"/>
      <c r="DB1346" s="40"/>
      <c r="DC1346" s="40"/>
      <c r="DD1346" s="42"/>
      <c r="DE1346" s="89"/>
      <c r="DF1346" s="42"/>
      <c r="DG1346" s="25"/>
      <c r="DH1346" s="25"/>
      <c r="DI1346" s="35"/>
      <c r="DJ1346" s="25"/>
      <c r="DK1346" s="25"/>
      <c r="DL1346" s="25"/>
      <c r="DM1346" s="25"/>
      <c r="DN1346" s="25"/>
      <c r="DO1346" s="25"/>
      <c r="DP1346" s="25"/>
      <c r="DQ1346" s="25"/>
      <c r="DR1346" s="25"/>
      <c r="DS1346" s="25"/>
      <c r="DT1346" s="25"/>
      <c r="DU1346" s="25"/>
      <c r="DV1346" s="25"/>
      <c r="DW1346" s="35"/>
      <c r="DX1346" s="25"/>
      <c r="DY1346" s="25"/>
      <c r="EC1346" s="25"/>
      <c r="ED1346" s="35"/>
    </row>
    <row r="1347" spans="1:134" s="26" customFormat="1" x14ac:dyDescent="0.2">
      <c r="A1347" s="43"/>
      <c r="B1347" s="28"/>
      <c r="C1347" s="41"/>
      <c r="D1347" s="40"/>
      <c r="E1347" s="41"/>
      <c r="F1347" s="40"/>
      <c r="G1347" s="151"/>
      <c r="H1347" s="151"/>
      <c r="I1347" s="151"/>
      <c r="J1347" s="151"/>
      <c r="K1347" s="151"/>
      <c r="L1347" s="152"/>
      <c r="M1347" s="151"/>
      <c r="N1347" s="151"/>
      <c r="O1347" s="152"/>
      <c r="P1347" s="153"/>
      <c r="Q1347" s="159"/>
      <c r="R1347" s="151"/>
      <c r="S1347" s="151"/>
      <c r="T1347" s="28"/>
      <c r="U1347" s="137"/>
      <c r="V1347" s="40"/>
      <c r="W1347" s="40"/>
      <c r="X1347" s="40"/>
      <c r="Y1347" s="40"/>
      <c r="Z1347" s="40"/>
      <c r="AA1347" s="40"/>
      <c r="AB1347" s="40"/>
      <c r="AC1347" s="40"/>
      <c r="AD1347" s="40"/>
      <c r="AE1347" s="40"/>
      <c r="AF1347" s="40"/>
      <c r="AG1347" s="40"/>
      <c r="AH1347" s="40"/>
      <c r="AI1347" s="40"/>
      <c r="AJ1347" s="40"/>
      <c r="AK1347" s="40"/>
      <c r="AL1347" s="40"/>
      <c r="AM1347" s="40"/>
      <c r="AN1347" s="40"/>
      <c r="AO1347" s="40"/>
      <c r="AP1347" s="40"/>
      <c r="AQ1347" s="40"/>
      <c r="AR1347" s="40"/>
      <c r="AS1347" s="40"/>
      <c r="AT1347" s="40"/>
      <c r="AU1347" s="40"/>
      <c r="AV1347" s="40"/>
      <c r="AW1347" s="40"/>
      <c r="AX1347" s="40"/>
      <c r="AY1347" s="40"/>
      <c r="AZ1347" s="40"/>
      <c r="BA1347" s="28"/>
      <c r="BB1347" s="28"/>
      <c r="BC1347" s="40"/>
      <c r="BD1347" s="40"/>
      <c r="BE1347" s="40"/>
      <c r="BF1347" s="40"/>
      <c r="BG1347" s="40"/>
      <c r="BH1347" s="40"/>
      <c r="BI1347" s="40"/>
      <c r="BJ1347" s="40"/>
      <c r="BK1347" s="40"/>
      <c r="BL1347" s="40"/>
      <c r="BM1347" s="40"/>
      <c r="BN1347" s="40"/>
      <c r="BO1347" s="40"/>
      <c r="BP1347" s="40"/>
      <c r="BQ1347" s="40"/>
      <c r="BR1347" s="40"/>
      <c r="BS1347" s="40"/>
      <c r="BT1347" s="40"/>
      <c r="BU1347" s="40"/>
      <c r="BV1347" s="40"/>
      <c r="BW1347" s="40"/>
      <c r="BX1347" s="40"/>
      <c r="BY1347" s="40"/>
      <c r="BZ1347" s="40"/>
      <c r="CA1347" s="40"/>
      <c r="CB1347" s="40"/>
      <c r="CC1347" s="40"/>
      <c r="CD1347" s="40"/>
      <c r="CE1347" s="40"/>
      <c r="CF1347" s="40"/>
      <c r="CG1347" s="28"/>
      <c r="CH1347" s="28"/>
      <c r="CI1347" s="41"/>
      <c r="CJ1347" s="27"/>
      <c r="CK1347" s="27"/>
      <c r="CL1347" s="27"/>
      <c r="CM1347" s="27"/>
      <c r="CN1347" s="27"/>
      <c r="CO1347" s="27"/>
      <c r="CP1347" s="27"/>
      <c r="CQ1347" s="27"/>
      <c r="CR1347" s="27"/>
      <c r="CS1347" s="27"/>
      <c r="CT1347" s="27"/>
      <c r="CU1347" s="27"/>
      <c r="CV1347" s="27"/>
      <c r="CW1347" s="27"/>
      <c r="CX1347" s="27"/>
      <c r="CY1347" s="27"/>
      <c r="CZ1347" s="40"/>
      <c r="DA1347" s="40"/>
      <c r="DB1347" s="40"/>
      <c r="DC1347" s="40"/>
      <c r="DD1347" s="42"/>
      <c r="DE1347" s="89"/>
      <c r="DF1347" s="42"/>
      <c r="DG1347" s="25"/>
      <c r="DH1347" s="25"/>
      <c r="DI1347" s="35"/>
      <c r="DJ1347" s="25"/>
      <c r="DK1347" s="25"/>
      <c r="DL1347" s="25"/>
      <c r="DM1347" s="25"/>
      <c r="DN1347" s="25"/>
      <c r="DO1347" s="25"/>
      <c r="DP1347" s="25"/>
      <c r="DQ1347" s="25"/>
      <c r="DR1347" s="25"/>
      <c r="DS1347" s="25"/>
      <c r="DT1347" s="25"/>
      <c r="DU1347" s="25"/>
      <c r="DV1347" s="25"/>
      <c r="DW1347" s="35"/>
      <c r="DX1347" s="25"/>
      <c r="DY1347" s="25"/>
      <c r="EC1347" s="25"/>
      <c r="ED1347" s="35"/>
    </row>
    <row r="1348" spans="1:134" s="26" customFormat="1" x14ac:dyDescent="0.2">
      <c r="A1348" s="43"/>
      <c r="B1348" s="28"/>
      <c r="C1348" s="41"/>
      <c r="D1348" s="40"/>
      <c r="E1348" s="41"/>
      <c r="F1348" s="40"/>
      <c r="G1348" s="151"/>
      <c r="H1348" s="151"/>
      <c r="I1348" s="151"/>
      <c r="J1348" s="151"/>
      <c r="K1348" s="151"/>
      <c r="L1348" s="152"/>
      <c r="M1348" s="151"/>
      <c r="N1348" s="151"/>
      <c r="O1348" s="152"/>
      <c r="P1348" s="153"/>
      <c r="Q1348" s="159"/>
      <c r="R1348" s="151"/>
      <c r="S1348" s="151"/>
      <c r="T1348" s="28"/>
      <c r="U1348" s="137"/>
      <c r="V1348" s="40"/>
      <c r="W1348" s="40"/>
      <c r="X1348" s="40"/>
      <c r="Y1348" s="40"/>
      <c r="Z1348" s="40"/>
      <c r="AA1348" s="40"/>
      <c r="AB1348" s="40"/>
      <c r="AC1348" s="40"/>
      <c r="AD1348" s="40"/>
      <c r="AE1348" s="40"/>
      <c r="AF1348" s="40"/>
      <c r="AG1348" s="40"/>
      <c r="AH1348" s="40"/>
      <c r="AI1348" s="40"/>
      <c r="AJ1348" s="40"/>
      <c r="AK1348" s="40"/>
      <c r="AL1348" s="40"/>
      <c r="AM1348" s="40"/>
      <c r="AN1348" s="40"/>
      <c r="AO1348" s="40"/>
      <c r="AP1348" s="40"/>
      <c r="AQ1348" s="40"/>
      <c r="AR1348" s="40"/>
      <c r="AS1348" s="40"/>
      <c r="AT1348" s="40"/>
      <c r="AU1348" s="40"/>
      <c r="AV1348" s="40"/>
      <c r="AW1348" s="40"/>
      <c r="AX1348" s="40"/>
      <c r="AY1348" s="40"/>
      <c r="AZ1348" s="40"/>
      <c r="BA1348" s="28"/>
      <c r="BB1348" s="28"/>
      <c r="BC1348" s="40"/>
      <c r="BD1348" s="40"/>
      <c r="BE1348" s="40"/>
      <c r="BF1348" s="40"/>
      <c r="BG1348" s="40"/>
      <c r="BH1348" s="40"/>
      <c r="BI1348" s="40"/>
      <c r="BJ1348" s="40"/>
      <c r="BK1348" s="40"/>
      <c r="BL1348" s="40"/>
      <c r="BM1348" s="40"/>
      <c r="BN1348" s="40"/>
      <c r="BO1348" s="40"/>
      <c r="BP1348" s="40"/>
      <c r="BQ1348" s="40"/>
      <c r="BR1348" s="40"/>
      <c r="BS1348" s="40"/>
      <c r="BT1348" s="40"/>
      <c r="BU1348" s="40"/>
      <c r="BV1348" s="40"/>
      <c r="BW1348" s="40"/>
      <c r="BX1348" s="40"/>
      <c r="BY1348" s="40"/>
      <c r="BZ1348" s="40"/>
      <c r="CA1348" s="40"/>
      <c r="CB1348" s="40"/>
      <c r="CC1348" s="40"/>
      <c r="CD1348" s="40"/>
      <c r="CE1348" s="40"/>
      <c r="CF1348" s="40"/>
      <c r="CG1348" s="28"/>
      <c r="CH1348" s="28"/>
      <c r="CI1348" s="41"/>
      <c r="CJ1348" s="27"/>
      <c r="CK1348" s="27"/>
      <c r="CL1348" s="27"/>
      <c r="CM1348" s="27"/>
      <c r="CN1348" s="27"/>
      <c r="CO1348" s="27"/>
      <c r="CP1348" s="27"/>
      <c r="CQ1348" s="27"/>
      <c r="CR1348" s="27"/>
      <c r="CS1348" s="27"/>
      <c r="CT1348" s="27"/>
      <c r="CU1348" s="27"/>
      <c r="CV1348" s="27"/>
      <c r="CW1348" s="27"/>
      <c r="CX1348" s="27"/>
      <c r="CY1348" s="27"/>
      <c r="CZ1348" s="40"/>
      <c r="DA1348" s="40"/>
      <c r="DB1348" s="40"/>
      <c r="DC1348" s="40"/>
      <c r="DD1348" s="42"/>
      <c r="DE1348" s="89"/>
      <c r="DF1348" s="42"/>
      <c r="DG1348" s="25"/>
      <c r="DH1348" s="25"/>
      <c r="DI1348" s="35"/>
      <c r="DJ1348" s="25"/>
      <c r="DK1348" s="25"/>
      <c r="DL1348" s="25"/>
      <c r="DM1348" s="25"/>
      <c r="DN1348" s="25"/>
      <c r="DO1348" s="25"/>
      <c r="DP1348" s="25"/>
      <c r="DQ1348" s="25"/>
      <c r="DR1348" s="25"/>
      <c r="DS1348" s="25"/>
      <c r="DT1348" s="25"/>
      <c r="DU1348" s="25"/>
      <c r="DV1348" s="25"/>
      <c r="DW1348" s="35"/>
      <c r="DX1348" s="25"/>
      <c r="DY1348" s="25"/>
      <c r="EC1348" s="25"/>
      <c r="ED1348" s="35"/>
    </row>
    <row r="1349" spans="1:134" s="26" customFormat="1" x14ac:dyDescent="0.2">
      <c r="A1349" s="43"/>
      <c r="B1349" s="28"/>
      <c r="C1349" s="41"/>
      <c r="D1349" s="40"/>
      <c r="E1349" s="41"/>
      <c r="F1349" s="40"/>
      <c r="G1349" s="151"/>
      <c r="H1349" s="151"/>
      <c r="I1349" s="151"/>
      <c r="J1349" s="151"/>
      <c r="K1349" s="151"/>
      <c r="L1349" s="152"/>
      <c r="M1349" s="151"/>
      <c r="N1349" s="151"/>
      <c r="O1349" s="152"/>
      <c r="P1349" s="153"/>
      <c r="Q1349" s="159"/>
      <c r="R1349" s="151"/>
      <c r="S1349" s="151"/>
      <c r="T1349" s="28"/>
      <c r="U1349" s="137"/>
      <c r="V1349" s="40"/>
      <c r="W1349" s="40"/>
      <c r="X1349" s="40"/>
      <c r="Y1349" s="40"/>
      <c r="Z1349" s="40"/>
      <c r="AA1349" s="40"/>
      <c r="AB1349" s="40"/>
      <c r="AC1349" s="40"/>
      <c r="AD1349" s="40"/>
      <c r="AE1349" s="40"/>
      <c r="AF1349" s="40"/>
      <c r="AG1349" s="40"/>
      <c r="AH1349" s="40"/>
      <c r="AI1349" s="40"/>
      <c r="AJ1349" s="40"/>
      <c r="AK1349" s="40"/>
      <c r="AL1349" s="40"/>
      <c r="AM1349" s="40"/>
      <c r="AN1349" s="40"/>
      <c r="AO1349" s="40"/>
      <c r="AP1349" s="40"/>
      <c r="AQ1349" s="40"/>
      <c r="AR1349" s="40"/>
      <c r="AS1349" s="40"/>
      <c r="AT1349" s="40"/>
      <c r="AU1349" s="40"/>
      <c r="AV1349" s="40"/>
      <c r="AW1349" s="40"/>
      <c r="AX1349" s="40"/>
      <c r="AY1349" s="40"/>
      <c r="AZ1349" s="40"/>
      <c r="BA1349" s="28"/>
      <c r="BB1349" s="28"/>
      <c r="BC1349" s="40"/>
      <c r="BD1349" s="40"/>
      <c r="BE1349" s="40"/>
      <c r="BF1349" s="40"/>
      <c r="BG1349" s="40"/>
      <c r="BH1349" s="40"/>
      <c r="BI1349" s="40"/>
      <c r="BJ1349" s="40"/>
      <c r="BK1349" s="40"/>
      <c r="BL1349" s="40"/>
      <c r="BM1349" s="40"/>
      <c r="BN1349" s="40"/>
      <c r="BO1349" s="40"/>
      <c r="BP1349" s="40"/>
      <c r="BQ1349" s="40"/>
      <c r="BR1349" s="40"/>
      <c r="BS1349" s="40"/>
      <c r="BT1349" s="40"/>
      <c r="BU1349" s="40"/>
      <c r="BV1349" s="40"/>
      <c r="BW1349" s="40"/>
      <c r="BX1349" s="40"/>
      <c r="BY1349" s="40"/>
      <c r="BZ1349" s="40"/>
      <c r="CA1349" s="40"/>
      <c r="CB1349" s="40"/>
      <c r="CC1349" s="40"/>
      <c r="CD1349" s="40"/>
      <c r="CE1349" s="40"/>
      <c r="CF1349" s="40"/>
      <c r="CG1349" s="28"/>
      <c r="CH1349" s="28"/>
      <c r="CI1349" s="41"/>
      <c r="CJ1349" s="27"/>
      <c r="CK1349" s="27"/>
      <c r="CL1349" s="27"/>
      <c r="CM1349" s="27"/>
      <c r="CN1349" s="27"/>
      <c r="CO1349" s="27"/>
      <c r="CP1349" s="27"/>
      <c r="CQ1349" s="27"/>
      <c r="CR1349" s="27"/>
      <c r="CS1349" s="27"/>
      <c r="CT1349" s="27"/>
      <c r="CU1349" s="27"/>
      <c r="CV1349" s="27"/>
      <c r="CW1349" s="27"/>
      <c r="CX1349" s="27"/>
      <c r="CY1349" s="27"/>
      <c r="CZ1349" s="40"/>
      <c r="DA1349" s="40"/>
      <c r="DB1349" s="40"/>
      <c r="DC1349" s="40"/>
      <c r="DD1349" s="42"/>
      <c r="DE1349" s="89"/>
      <c r="DF1349" s="42"/>
      <c r="DG1349" s="25"/>
      <c r="DH1349" s="25"/>
      <c r="DI1349" s="35"/>
      <c r="DJ1349" s="25"/>
      <c r="DK1349" s="25"/>
      <c r="DL1349" s="25"/>
      <c r="DM1349" s="25"/>
      <c r="DN1349" s="25"/>
      <c r="DO1349" s="25"/>
      <c r="DP1349" s="25"/>
      <c r="DQ1349" s="25"/>
      <c r="DR1349" s="25"/>
      <c r="DS1349" s="25"/>
      <c r="DT1349" s="25"/>
      <c r="DU1349" s="25"/>
      <c r="DV1349" s="25"/>
      <c r="DW1349" s="35"/>
      <c r="DX1349" s="25"/>
      <c r="DY1349" s="25"/>
      <c r="EC1349" s="25"/>
      <c r="ED1349" s="35"/>
    </row>
    <row r="1350" spans="1:134" s="26" customFormat="1" x14ac:dyDescent="0.2">
      <c r="A1350" s="43"/>
      <c r="B1350" s="28"/>
      <c r="C1350" s="41"/>
      <c r="D1350" s="40"/>
      <c r="E1350" s="41"/>
      <c r="F1350" s="40"/>
      <c r="G1350" s="151"/>
      <c r="H1350" s="151"/>
      <c r="I1350" s="151"/>
      <c r="J1350" s="151"/>
      <c r="K1350" s="151"/>
      <c r="L1350" s="152"/>
      <c r="M1350" s="151"/>
      <c r="N1350" s="151"/>
      <c r="O1350" s="152"/>
      <c r="P1350" s="153"/>
      <c r="Q1350" s="159"/>
      <c r="R1350" s="151"/>
      <c r="S1350" s="151"/>
      <c r="T1350" s="28"/>
      <c r="U1350" s="137"/>
      <c r="V1350" s="40"/>
      <c r="W1350" s="40"/>
      <c r="X1350" s="40"/>
      <c r="Y1350" s="40"/>
      <c r="Z1350" s="40"/>
      <c r="AA1350" s="40"/>
      <c r="AB1350" s="40"/>
      <c r="AC1350" s="40"/>
      <c r="AD1350" s="40"/>
      <c r="AE1350" s="40"/>
      <c r="AF1350" s="40"/>
      <c r="AG1350" s="40"/>
      <c r="AH1350" s="40"/>
      <c r="AI1350" s="40"/>
      <c r="AJ1350" s="40"/>
      <c r="AK1350" s="40"/>
      <c r="AL1350" s="40"/>
      <c r="AM1350" s="40"/>
      <c r="AN1350" s="40"/>
      <c r="AO1350" s="40"/>
      <c r="AP1350" s="40"/>
      <c r="AQ1350" s="40"/>
      <c r="AR1350" s="40"/>
      <c r="AS1350" s="40"/>
      <c r="AT1350" s="40"/>
      <c r="AU1350" s="40"/>
      <c r="AV1350" s="40"/>
      <c r="AW1350" s="40"/>
      <c r="AX1350" s="40"/>
      <c r="AY1350" s="40"/>
      <c r="AZ1350" s="40"/>
      <c r="BA1350" s="28"/>
      <c r="BB1350" s="28"/>
      <c r="BC1350" s="40"/>
      <c r="BD1350" s="40"/>
      <c r="BE1350" s="40"/>
      <c r="BF1350" s="40"/>
      <c r="BG1350" s="40"/>
      <c r="BH1350" s="40"/>
      <c r="BI1350" s="40"/>
      <c r="BJ1350" s="40"/>
      <c r="BK1350" s="40"/>
      <c r="BL1350" s="40"/>
      <c r="BM1350" s="40"/>
      <c r="BN1350" s="40"/>
      <c r="BO1350" s="40"/>
      <c r="BP1350" s="40"/>
      <c r="BQ1350" s="40"/>
      <c r="BR1350" s="40"/>
      <c r="BS1350" s="40"/>
      <c r="BT1350" s="40"/>
      <c r="BU1350" s="40"/>
      <c r="BV1350" s="40"/>
      <c r="BW1350" s="40"/>
      <c r="BX1350" s="40"/>
      <c r="BY1350" s="40"/>
      <c r="BZ1350" s="40"/>
      <c r="CA1350" s="40"/>
      <c r="CB1350" s="40"/>
      <c r="CC1350" s="40"/>
      <c r="CD1350" s="40"/>
      <c r="CE1350" s="40"/>
      <c r="CF1350" s="40"/>
      <c r="CG1350" s="28"/>
      <c r="CH1350" s="28"/>
      <c r="CI1350" s="41"/>
      <c r="CJ1350" s="27"/>
      <c r="CK1350" s="27"/>
      <c r="CL1350" s="27"/>
      <c r="CM1350" s="27"/>
      <c r="CN1350" s="27"/>
      <c r="CO1350" s="27"/>
      <c r="CP1350" s="27"/>
      <c r="CQ1350" s="27"/>
      <c r="CR1350" s="27"/>
      <c r="CS1350" s="27"/>
      <c r="CT1350" s="27"/>
      <c r="CU1350" s="27"/>
      <c r="CV1350" s="27"/>
      <c r="CW1350" s="27"/>
      <c r="CX1350" s="27"/>
      <c r="CY1350" s="27"/>
      <c r="CZ1350" s="40"/>
      <c r="DA1350" s="40"/>
      <c r="DB1350" s="40"/>
      <c r="DC1350" s="40"/>
      <c r="DD1350" s="42"/>
      <c r="DE1350" s="89"/>
      <c r="DF1350" s="42"/>
      <c r="DG1350" s="25"/>
      <c r="DH1350" s="25"/>
      <c r="DI1350" s="35"/>
      <c r="DJ1350" s="25"/>
      <c r="DK1350" s="25"/>
      <c r="DL1350" s="25"/>
      <c r="DM1350" s="25"/>
      <c r="DN1350" s="25"/>
      <c r="DO1350" s="25"/>
      <c r="DP1350" s="25"/>
      <c r="DQ1350" s="25"/>
      <c r="DR1350" s="25"/>
      <c r="DS1350" s="25"/>
      <c r="DT1350" s="25"/>
      <c r="DU1350" s="25"/>
      <c r="DV1350" s="25"/>
      <c r="DW1350" s="35"/>
      <c r="DX1350" s="25"/>
      <c r="DY1350" s="25"/>
      <c r="EC1350" s="25"/>
      <c r="ED1350" s="35"/>
    </row>
    <row r="1351" spans="1:134" s="26" customFormat="1" x14ac:dyDescent="0.2">
      <c r="A1351" s="43"/>
      <c r="B1351" s="28"/>
      <c r="C1351" s="41"/>
      <c r="D1351" s="40"/>
      <c r="E1351" s="41"/>
      <c r="F1351" s="40"/>
      <c r="G1351" s="151"/>
      <c r="H1351" s="151"/>
      <c r="I1351" s="151"/>
      <c r="J1351" s="151"/>
      <c r="K1351" s="151"/>
      <c r="L1351" s="152"/>
      <c r="M1351" s="151"/>
      <c r="N1351" s="151"/>
      <c r="O1351" s="152"/>
      <c r="P1351" s="153"/>
      <c r="Q1351" s="159"/>
      <c r="R1351" s="151"/>
      <c r="S1351" s="151"/>
      <c r="T1351" s="28"/>
      <c r="U1351" s="137"/>
      <c r="V1351" s="40"/>
      <c r="W1351" s="40"/>
      <c r="X1351" s="40"/>
      <c r="Y1351" s="40"/>
      <c r="Z1351" s="40"/>
      <c r="AA1351" s="40"/>
      <c r="AB1351" s="40"/>
      <c r="AC1351" s="40"/>
      <c r="AD1351" s="40"/>
      <c r="AE1351" s="40"/>
      <c r="AF1351" s="40"/>
      <c r="AG1351" s="40"/>
      <c r="AH1351" s="40"/>
      <c r="AI1351" s="40"/>
      <c r="AJ1351" s="40"/>
      <c r="AK1351" s="40"/>
      <c r="AL1351" s="40"/>
      <c r="AM1351" s="40"/>
      <c r="AN1351" s="40"/>
      <c r="AO1351" s="40"/>
      <c r="AP1351" s="40"/>
      <c r="AQ1351" s="40"/>
      <c r="AR1351" s="40"/>
      <c r="AS1351" s="40"/>
      <c r="AT1351" s="40"/>
      <c r="AU1351" s="40"/>
      <c r="AV1351" s="40"/>
      <c r="AW1351" s="40"/>
      <c r="AX1351" s="40"/>
      <c r="AY1351" s="40"/>
      <c r="AZ1351" s="40"/>
      <c r="BA1351" s="28"/>
      <c r="BB1351" s="28"/>
      <c r="BC1351" s="40"/>
      <c r="BD1351" s="40"/>
      <c r="BE1351" s="40"/>
      <c r="BF1351" s="40"/>
      <c r="BG1351" s="40"/>
      <c r="BH1351" s="40"/>
      <c r="BI1351" s="40"/>
      <c r="BJ1351" s="40"/>
      <c r="BK1351" s="40"/>
      <c r="BL1351" s="40"/>
      <c r="BM1351" s="40"/>
      <c r="BN1351" s="40"/>
      <c r="BO1351" s="40"/>
      <c r="BP1351" s="40"/>
      <c r="BQ1351" s="40"/>
      <c r="BR1351" s="40"/>
      <c r="BS1351" s="40"/>
      <c r="BT1351" s="40"/>
      <c r="BU1351" s="40"/>
      <c r="BV1351" s="40"/>
      <c r="BW1351" s="40"/>
      <c r="BX1351" s="40"/>
      <c r="BY1351" s="40"/>
      <c r="BZ1351" s="40"/>
      <c r="CA1351" s="40"/>
      <c r="CB1351" s="40"/>
      <c r="CC1351" s="40"/>
      <c r="CD1351" s="40"/>
      <c r="CE1351" s="40"/>
      <c r="CF1351" s="40"/>
      <c r="CG1351" s="28"/>
      <c r="CH1351" s="28"/>
      <c r="CI1351" s="41"/>
      <c r="CJ1351" s="27"/>
      <c r="CK1351" s="27"/>
      <c r="CL1351" s="27"/>
      <c r="CM1351" s="27"/>
      <c r="CN1351" s="27"/>
      <c r="CO1351" s="27"/>
      <c r="CP1351" s="27"/>
      <c r="CQ1351" s="27"/>
      <c r="CR1351" s="27"/>
      <c r="CS1351" s="27"/>
      <c r="CT1351" s="27"/>
      <c r="CU1351" s="27"/>
      <c r="CV1351" s="27"/>
      <c r="CW1351" s="27"/>
      <c r="CX1351" s="27"/>
      <c r="CY1351" s="27"/>
      <c r="CZ1351" s="40"/>
      <c r="DA1351" s="40"/>
      <c r="DB1351" s="40"/>
      <c r="DC1351" s="40"/>
      <c r="DD1351" s="42"/>
      <c r="DE1351" s="89"/>
      <c r="DF1351" s="42"/>
      <c r="DG1351" s="25"/>
      <c r="DH1351" s="25"/>
      <c r="DI1351" s="35"/>
      <c r="DJ1351" s="25"/>
      <c r="DK1351" s="25"/>
      <c r="DL1351" s="25"/>
      <c r="DM1351" s="25"/>
      <c r="DN1351" s="25"/>
      <c r="DO1351" s="25"/>
      <c r="DP1351" s="25"/>
      <c r="DQ1351" s="25"/>
      <c r="DR1351" s="25"/>
      <c r="DS1351" s="25"/>
      <c r="DT1351" s="25"/>
      <c r="DU1351" s="25"/>
      <c r="DV1351" s="25"/>
      <c r="DW1351" s="35"/>
      <c r="DX1351" s="25"/>
      <c r="DY1351" s="25"/>
      <c r="EC1351" s="25"/>
      <c r="ED1351" s="35"/>
    </row>
    <row r="1352" spans="1:134" s="26" customFormat="1" x14ac:dyDescent="0.2">
      <c r="A1352" s="43"/>
      <c r="B1352" s="28"/>
      <c r="C1352" s="41"/>
      <c r="D1352" s="40"/>
      <c r="E1352" s="41"/>
      <c r="F1352" s="40"/>
      <c r="G1352" s="151"/>
      <c r="H1352" s="151"/>
      <c r="I1352" s="151"/>
      <c r="J1352" s="151"/>
      <c r="K1352" s="151"/>
      <c r="L1352" s="152"/>
      <c r="M1352" s="151"/>
      <c r="N1352" s="151"/>
      <c r="O1352" s="152"/>
      <c r="P1352" s="153"/>
      <c r="Q1352" s="159"/>
      <c r="R1352" s="151"/>
      <c r="S1352" s="151"/>
      <c r="T1352" s="28"/>
      <c r="U1352" s="137"/>
      <c r="V1352" s="40"/>
      <c r="W1352" s="40"/>
      <c r="X1352" s="40"/>
      <c r="Y1352" s="40"/>
      <c r="Z1352" s="40"/>
      <c r="AA1352" s="40"/>
      <c r="AB1352" s="40"/>
      <c r="AC1352" s="40"/>
      <c r="AD1352" s="40"/>
      <c r="AE1352" s="40"/>
      <c r="AF1352" s="40"/>
      <c r="AG1352" s="40"/>
      <c r="AH1352" s="40"/>
      <c r="AI1352" s="40"/>
      <c r="AJ1352" s="40"/>
      <c r="AK1352" s="40"/>
      <c r="AL1352" s="40"/>
      <c r="AM1352" s="40"/>
      <c r="AN1352" s="40"/>
      <c r="AO1352" s="40"/>
      <c r="AP1352" s="40"/>
      <c r="AQ1352" s="40"/>
      <c r="AR1352" s="40"/>
      <c r="AS1352" s="40"/>
      <c r="AT1352" s="40"/>
      <c r="AU1352" s="40"/>
      <c r="AV1352" s="40"/>
      <c r="AW1352" s="40"/>
      <c r="AX1352" s="40"/>
      <c r="AY1352" s="40"/>
      <c r="AZ1352" s="40"/>
      <c r="BA1352" s="28"/>
      <c r="BB1352" s="28"/>
      <c r="BC1352" s="40"/>
      <c r="BD1352" s="40"/>
      <c r="BE1352" s="40"/>
      <c r="BF1352" s="40"/>
      <c r="BG1352" s="40"/>
      <c r="BH1352" s="40"/>
      <c r="BI1352" s="40"/>
      <c r="BJ1352" s="40"/>
      <c r="BK1352" s="40"/>
      <c r="BL1352" s="40"/>
      <c r="BM1352" s="40"/>
      <c r="BN1352" s="40"/>
      <c r="BO1352" s="40"/>
      <c r="BP1352" s="40"/>
      <c r="BQ1352" s="40"/>
      <c r="BR1352" s="40"/>
      <c r="BS1352" s="40"/>
      <c r="BT1352" s="40"/>
      <c r="BU1352" s="40"/>
      <c r="BV1352" s="40"/>
      <c r="BW1352" s="40"/>
      <c r="BX1352" s="40"/>
      <c r="BY1352" s="40"/>
      <c r="BZ1352" s="40"/>
      <c r="CA1352" s="40"/>
      <c r="CB1352" s="40"/>
      <c r="CC1352" s="40"/>
      <c r="CD1352" s="40"/>
      <c r="CE1352" s="40"/>
      <c r="CF1352" s="40"/>
      <c r="CG1352" s="28"/>
      <c r="CH1352" s="28"/>
      <c r="CI1352" s="41"/>
      <c r="CJ1352" s="27"/>
      <c r="CK1352" s="27"/>
      <c r="CL1352" s="27"/>
      <c r="CM1352" s="27"/>
      <c r="CN1352" s="27"/>
      <c r="CO1352" s="27"/>
      <c r="CP1352" s="27"/>
      <c r="CQ1352" s="27"/>
      <c r="CR1352" s="27"/>
      <c r="CS1352" s="27"/>
      <c r="CT1352" s="27"/>
      <c r="CU1352" s="27"/>
      <c r="CV1352" s="27"/>
      <c r="CW1352" s="27"/>
      <c r="CX1352" s="27"/>
      <c r="CY1352" s="27"/>
      <c r="CZ1352" s="40"/>
      <c r="DA1352" s="40"/>
      <c r="DB1352" s="40"/>
      <c r="DC1352" s="40"/>
      <c r="DD1352" s="42"/>
      <c r="DE1352" s="89"/>
      <c r="DF1352" s="42"/>
      <c r="DG1352" s="25"/>
      <c r="DH1352" s="25"/>
      <c r="DI1352" s="35"/>
      <c r="DJ1352" s="25"/>
      <c r="DK1352" s="25"/>
      <c r="DL1352" s="25"/>
      <c r="DM1352" s="25"/>
      <c r="DN1352" s="25"/>
      <c r="DO1352" s="25"/>
      <c r="DP1352" s="25"/>
      <c r="DQ1352" s="25"/>
      <c r="DR1352" s="25"/>
      <c r="DS1352" s="25"/>
      <c r="DT1352" s="25"/>
      <c r="DU1352" s="25"/>
      <c r="DV1352" s="25"/>
      <c r="DW1352" s="35"/>
      <c r="DX1352" s="25"/>
      <c r="DY1352" s="25"/>
      <c r="EC1352" s="25"/>
      <c r="ED1352" s="35"/>
    </row>
    <row r="1353" spans="1:134" s="26" customFormat="1" x14ac:dyDescent="0.2">
      <c r="A1353" s="43"/>
      <c r="B1353" s="28"/>
      <c r="C1353" s="41"/>
      <c r="D1353" s="40"/>
      <c r="E1353" s="41"/>
      <c r="F1353" s="40"/>
      <c r="G1353" s="151"/>
      <c r="H1353" s="151"/>
      <c r="I1353" s="151"/>
      <c r="J1353" s="151"/>
      <c r="K1353" s="151"/>
      <c r="L1353" s="152"/>
      <c r="M1353" s="151"/>
      <c r="N1353" s="151"/>
      <c r="O1353" s="152"/>
      <c r="P1353" s="153"/>
      <c r="Q1353" s="159"/>
      <c r="R1353" s="151"/>
      <c r="S1353" s="151"/>
      <c r="T1353" s="28"/>
      <c r="U1353" s="137"/>
      <c r="V1353" s="40"/>
      <c r="W1353" s="40"/>
      <c r="X1353" s="40"/>
      <c r="Y1353" s="40"/>
      <c r="Z1353" s="40"/>
      <c r="AA1353" s="40"/>
      <c r="AB1353" s="40"/>
      <c r="AC1353" s="40"/>
      <c r="AD1353" s="40"/>
      <c r="AE1353" s="40"/>
      <c r="AF1353" s="40"/>
      <c r="AG1353" s="40"/>
      <c r="AH1353" s="40"/>
      <c r="AI1353" s="40"/>
      <c r="AJ1353" s="40"/>
      <c r="AK1353" s="40"/>
      <c r="AL1353" s="40"/>
      <c r="AM1353" s="40"/>
      <c r="AN1353" s="40"/>
      <c r="AO1353" s="40"/>
      <c r="AP1353" s="40"/>
      <c r="AQ1353" s="40"/>
      <c r="AR1353" s="40"/>
      <c r="AS1353" s="40"/>
      <c r="AT1353" s="40"/>
      <c r="AU1353" s="40"/>
      <c r="AV1353" s="40"/>
      <c r="AW1353" s="40"/>
      <c r="AX1353" s="40"/>
      <c r="AY1353" s="40"/>
      <c r="AZ1353" s="40"/>
      <c r="BA1353" s="28"/>
      <c r="BB1353" s="28"/>
      <c r="BC1353" s="40"/>
      <c r="BD1353" s="40"/>
      <c r="BE1353" s="40"/>
      <c r="BF1353" s="40"/>
      <c r="BG1353" s="40"/>
      <c r="BH1353" s="40"/>
      <c r="BI1353" s="41"/>
      <c r="BJ1353" s="41"/>
      <c r="BK1353" s="41"/>
      <c r="BL1353" s="41"/>
      <c r="BM1353" s="41"/>
      <c r="BN1353" s="41"/>
      <c r="BO1353" s="41"/>
      <c r="BP1353" s="41"/>
      <c r="BQ1353" s="41"/>
      <c r="BR1353" s="40"/>
      <c r="BS1353" s="40"/>
      <c r="BT1353" s="40"/>
      <c r="BU1353" s="41"/>
      <c r="BV1353" s="41"/>
      <c r="BW1353" s="41"/>
      <c r="BX1353" s="41"/>
      <c r="BY1353" s="41"/>
      <c r="BZ1353" s="41"/>
      <c r="CA1353" s="41"/>
      <c r="CB1353" s="41"/>
      <c r="CC1353" s="41"/>
      <c r="CD1353" s="41"/>
      <c r="CE1353" s="41"/>
      <c r="CF1353" s="41"/>
      <c r="CG1353" s="28"/>
      <c r="CH1353" s="28"/>
      <c r="CI1353" s="41"/>
      <c r="CJ1353" s="27"/>
      <c r="CK1353" s="27"/>
      <c r="CL1353" s="27"/>
      <c r="CM1353" s="27"/>
      <c r="CN1353" s="27"/>
      <c r="CO1353" s="27"/>
      <c r="CP1353" s="27"/>
      <c r="CQ1353" s="27"/>
      <c r="CR1353" s="27"/>
      <c r="CS1353" s="27"/>
      <c r="CT1353" s="27"/>
      <c r="CU1353" s="27"/>
      <c r="CV1353" s="27"/>
      <c r="CW1353" s="27"/>
      <c r="CX1353" s="27"/>
      <c r="CY1353" s="27"/>
      <c r="CZ1353" s="40"/>
      <c r="DA1353" s="40"/>
      <c r="DB1353" s="40"/>
      <c r="DC1353" s="40"/>
      <c r="DD1353" s="42"/>
      <c r="DE1353" s="89"/>
      <c r="DF1353" s="42"/>
      <c r="DG1353" s="25"/>
      <c r="DH1353" s="25"/>
      <c r="DI1353" s="35"/>
      <c r="DJ1353" s="25"/>
      <c r="DK1353" s="25"/>
      <c r="DL1353" s="25"/>
      <c r="DM1353" s="25"/>
      <c r="DN1353" s="25"/>
      <c r="DO1353" s="25"/>
      <c r="DP1353" s="25"/>
      <c r="DQ1353" s="25"/>
      <c r="DR1353" s="25"/>
      <c r="DS1353" s="25"/>
      <c r="DT1353" s="25"/>
      <c r="DU1353" s="25"/>
      <c r="DV1353" s="25"/>
      <c r="DW1353" s="35"/>
      <c r="DX1353" s="25"/>
      <c r="DY1353" s="25"/>
      <c r="EC1353" s="25"/>
      <c r="ED1353" s="35"/>
    </row>
    <row r="1354" spans="1:134" s="26" customFormat="1" x14ac:dyDescent="0.2">
      <c r="A1354" s="43"/>
      <c r="B1354" s="28"/>
      <c r="C1354" s="41"/>
      <c r="D1354" s="40"/>
      <c r="E1354" s="41"/>
      <c r="F1354" s="40"/>
      <c r="G1354" s="151"/>
      <c r="H1354" s="151"/>
      <c r="I1354" s="151"/>
      <c r="J1354" s="151"/>
      <c r="K1354" s="151"/>
      <c r="L1354" s="152"/>
      <c r="M1354" s="151"/>
      <c r="N1354" s="151"/>
      <c r="O1354" s="152"/>
      <c r="P1354" s="153"/>
      <c r="Q1354" s="159"/>
      <c r="R1354" s="151"/>
      <c r="S1354" s="151"/>
      <c r="T1354" s="28"/>
      <c r="U1354" s="137"/>
      <c r="V1354" s="40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40"/>
      <c r="AH1354" s="40"/>
      <c r="AI1354" s="40"/>
      <c r="AJ1354" s="40"/>
      <c r="AK1354" s="40"/>
      <c r="AL1354" s="40"/>
      <c r="AM1354" s="40"/>
      <c r="AN1354" s="40"/>
      <c r="AO1354" s="40"/>
      <c r="AP1354" s="40"/>
      <c r="AQ1354" s="40"/>
      <c r="AR1354" s="40"/>
      <c r="AS1354" s="40"/>
      <c r="AT1354" s="40"/>
      <c r="AU1354" s="40"/>
      <c r="AV1354" s="40"/>
      <c r="AW1354" s="40"/>
      <c r="AX1354" s="40"/>
      <c r="AY1354" s="40"/>
      <c r="AZ1354" s="40"/>
      <c r="BA1354" s="28"/>
      <c r="BB1354" s="28"/>
      <c r="BC1354" s="40"/>
      <c r="BD1354" s="40"/>
      <c r="BE1354" s="40"/>
      <c r="BF1354" s="40"/>
      <c r="BG1354" s="40"/>
      <c r="BH1354" s="40"/>
      <c r="BI1354" s="41"/>
      <c r="BJ1354" s="41"/>
      <c r="BK1354" s="41"/>
      <c r="BL1354" s="41"/>
      <c r="BM1354" s="41"/>
      <c r="BN1354" s="41"/>
      <c r="BO1354" s="41"/>
      <c r="BP1354" s="41"/>
      <c r="BQ1354" s="41"/>
      <c r="BR1354" s="40"/>
      <c r="BS1354" s="40"/>
      <c r="BT1354" s="40"/>
      <c r="BU1354" s="41"/>
      <c r="BV1354" s="41"/>
      <c r="BW1354" s="41"/>
      <c r="BX1354" s="41"/>
      <c r="BY1354" s="41"/>
      <c r="BZ1354" s="41"/>
      <c r="CA1354" s="41"/>
      <c r="CB1354" s="41"/>
      <c r="CC1354" s="41"/>
      <c r="CD1354" s="41"/>
      <c r="CE1354" s="41"/>
      <c r="CF1354" s="41"/>
      <c r="CG1354" s="28"/>
      <c r="CH1354" s="28"/>
      <c r="CI1354" s="41"/>
      <c r="CJ1354" s="27"/>
      <c r="CK1354" s="27"/>
      <c r="CL1354" s="27"/>
      <c r="CM1354" s="27"/>
      <c r="CN1354" s="27"/>
      <c r="CO1354" s="27"/>
      <c r="CP1354" s="27"/>
      <c r="CQ1354" s="27"/>
      <c r="CR1354" s="27"/>
      <c r="CS1354" s="27"/>
      <c r="CT1354" s="27"/>
      <c r="CU1354" s="27"/>
      <c r="CV1354" s="27"/>
      <c r="CW1354" s="27"/>
      <c r="CX1354" s="27"/>
      <c r="CY1354" s="27"/>
      <c r="CZ1354" s="40"/>
      <c r="DA1354" s="40"/>
      <c r="DB1354" s="40"/>
      <c r="DC1354" s="40"/>
      <c r="DD1354" s="42"/>
      <c r="DE1354" s="89"/>
      <c r="DF1354" s="42"/>
      <c r="DG1354" s="25"/>
      <c r="DH1354" s="25"/>
      <c r="DI1354" s="35"/>
      <c r="DJ1354" s="25"/>
      <c r="DK1354" s="25"/>
      <c r="DL1354" s="25"/>
      <c r="DM1354" s="25"/>
      <c r="DN1354" s="25"/>
      <c r="DO1354" s="25"/>
      <c r="DP1354" s="25"/>
      <c r="DQ1354" s="25"/>
      <c r="DR1354" s="25"/>
      <c r="DS1354" s="25"/>
      <c r="DT1354" s="25"/>
      <c r="DU1354" s="25"/>
      <c r="DV1354" s="25"/>
      <c r="DW1354" s="35"/>
      <c r="DX1354" s="25"/>
      <c r="DY1354" s="25"/>
      <c r="EC1354" s="25"/>
      <c r="ED1354" s="35"/>
    </row>
    <row r="1355" spans="1:134" s="26" customFormat="1" x14ac:dyDescent="0.2">
      <c r="A1355" s="43"/>
      <c r="B1355" s="28"/>
      <c r="C1355" s="41"/>
      <c r="D1355" s="40"/>
      <c r="E1355" s="41"/>
      <c r="F1355" s="40"/>
      <c r="G1355" s="151"/>
      <c r="H1355" s="151"/>
      <c r="I1355" s="151"/>
      <c r="J1355" s="151"/>
      <c r="K1355" s="151"/>
      <c r="L1355" s="152"/>
      <c r="M1355" s="151"/>
      <c r="N1355" s="151"/>
      <c r="O1355" s="152"/>
      <c r="P1355" s="153"/>
      <c r="Q1355" s="159"/>
      <c r="R1355" s="151"/>
      <c r="S1355" s="151"/>
      <c r="T1355" s="28"/>
      <c r="U1355" s="137"/>
      <c r="V1355" s="40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40"/>
      <c r="AH1355" s="40"/>
      <c r="AI1355" s="40"/>
      <c r="AJ1355" s="40"/>
      <c r="AK1355" s="40"/>
      <c r="AL1355" s="40"/>
      <c r="AM1355" s="40"/>
      <c r="AN1355" s="40"/>
      <c r="AO1355" s="40"/>
      <c r="AP1355" s="40"/>
      <c r="AQ1355" s="40"/>
      <c r="AR1355" s="40"/>
      <c r="AS1355" s="40"/>
      <c r="AT1355" s="40"/>
      <c r="AU1355" s="40"/>
      <c r="AV1355" s="40"/>
      <c r="AW1355" s="40"/>
      <c r="AX1355" s="40"/>
      <c r="AY1355" s="40"/>
      <c r="AZ1355" s="40"/>
      <c r="BA1355" s="28"/>
      <c r="BB1355" s="28"/>
      <c r="BC1355" s="40"/>
      <c r="BD1355" s="40"/>
      <c r="BE1355" s="40"/>
      <c r="BF1355" s="40"/>
      <c r="BG1355" s="40"/>
      <c r="BH1355" s="40"/>
      <c r="BI1355" s="41"/>
      <c r="BJ1355" s="41"/>
      <c r="BK1355" s="41"/>
      <c r="BL1355" s="41"/>
      <c r="BM1355" s="41"/>
      <c r="BN1355" s="41"/>
      <c r="BO1355" s="41"/>
      <c r="BP1355" s="41"/>
      <c r="BQ1355" s="41"/>
      <c r="BR1355" s="40"/>
      <c r="BS1355" s="40"/>
      <c r="BT1355" s="40"/>
      <c r="BU1355" s="41"/>
      <c r="BV1355" s="41"/>
      <c r="BW1355" s="41"/>
      <c r="BX1355" s="41"/>
      <c r="BY1355" s="41"/>
      <c r="BZ1355" s="41"/>
      <c r="CA1355" s="41"/>
      <c r="CB1355" s="41"/>
      <c r="CC1355" s="41"/>
      <c r="CD1355" s="41"/>
      <c r="CE1355" s="41"/>
      <c r="CF1355" s="41"/>
      <c r="CG1355" s="28"/>
      <c r="CH1355" s="28"/>
      <c r="CI1355" s="41"/>
      <c r="CJ1355" s="27"/>
      <c r="CK1355" s="27"/>
      <c r="CL1355" s="27"/>
      <c r="CM1355" s="27"/>
      <c r="CN1355" s="27"/>
      <c r="CO1355" s="27"/>
      <c r="CP1355" s="27"/>
      <c r="CQ1355" s="27"/>
      <c r="CR1355" s="27"/>
      <c r="CS1355" s="27"/>
      <c r="CT1355" s="27"/>
      <c r="CU1355" s="27"/>
      <c r="CV1355" s="27"/>
      <c r="CW1355" s="27"/>
      <c r="CX1355" s="27"/>
      <c r="CY1355" s="27"/>
      <c r="CZ1355" s="40"/>
      <c r="DA1355" s="40"/>
      <c r="DB1355" s="40"/>
      <c r="DC1355" s="40"/>
      <c r="DD1355" s="42"/>
      <c r="DE1355" s="89"/>
      <c r="DF1355" s="42"/>
      <c r="DG1355" s="25"/>
      <c r="DH1355" s="25"/>
      <c r="DI1355" s="35"/>
      <c r="DJ1355" s="25"/>
      <c r="DK1355" s="25"/>
      <c r="DL1355" s="25"/>
      <c r="DM1355" s="25"/>
      <c r="DN1355" s="25"/>
      <c r="DO1355" s="25"/>
      <c r="DP1355" s="25"/>
      <c r="DQ1355" s="25"/>
      <c r="DR1355" s="25"/>
      <c r="DS1355" s="25"/>
      <c r="DT1355" s="25"/>
      <c r="DU1355" s="25"/>
      <c r="DV1355" s="25"/>
      <c r="DW1355" s="35"/>
      <c r="DX1355" s="25"/>
      <c r="DY1355" s="25"/>
      <c r="EC1355" s="25"/>
      <c r="ED1355" s="35"/>
    </row>
    <row r="1356" spans="1:134" s="26" customFormat="1" x14ac:dyDescent="0.2">
      <c r="A1356" s="43"/>
      <c r="B1356" s="28"/>
      <c r="C1356" s="41"/>
      <c r="D1356" s="40"/>
      <c r="E1356" s="41"/>
      <c r="F1356" s="40"/>
      <c r="G1356" s="151"/>
      <c r="H1356" s="151"/>
      <c r="I1356" s="151"/>
      <c r="J1356" s="151"/>
      <c r="K1356" s="151"/>
      <c r="L1356" s="152"/>
      <c r="M1356" s="151"/>
      <c r="N1356" s="151"/>
      <c r="O1356" s="152"/>
      <c r="P1356" s="153"/>
      <c r="Q1356" s="159"/>
      <c r="R1356" s="151"/>
      <c r="S1356" s="151"/>
      <c r="T1356" s="28"/>
      <c r="U1356" s="137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40"/>
      <c r="AH1356" s="40"/>
      <c r="AI1356" s="40"/>
      <c r="AJ1356" s="40"/>
      <c r="AK1356" s="40"/>
      <c r="AL1356" s="40"/>
      <c r="AM1356" s="40"/>
      <c r="AN1356" s="40"/>
      <c r="AO1356" s="40"/>
      <c r="AP1356" s="40"/>
      <c r="AQ1356" s="40"/>
      <c r="AR1356" s="40"/>
      <c r="AS1356" s="40"/>
      <c r="AT1356" s="40"/>
      <c r="AU1356" s="40"/>
      <c r="AV1356" s="40"/>
      <c r="AW1356" s="40"/>
      <c r="AX1356" s="40"/>
      <c r="AY1356" s="40"/>
      <c r="AZ1356" s="40"/>
      <c r="BA1356" s="28"/>
      <c r="BB1356" s="28"/>
      <c r="BC1356" s="40"/>
      <c r="BD1356" s="40"/>
      <c r="BE1356" s="40"/>
      <c r="BF1356" s="40"/>
      <c r="BG1356" s="40"/>
      <c r="BH1356" s="40"/>
      <c r="BI1356" s="41"/>
      <c r="BJ1356" s="41"/>
      <c r="BK1356" s="41"/>
      <c r="BL1356" s="41"/>
      <c r="BM1356" s="41"/>
      <c r="BN1356" s="41"/>
      <c r="BO1356" s="41"/>
      <c r="BP1356" s="41"/>
      <c r="BQ1356" s="41"/>
      <c r="BR1356" s="40"/>
      <c r="BS1356" s="40"/>
      <c r="BT1356" s="40"/>
      <c r="BU1356" s="41"/>
      <c r="BV1356" s="41"/>
      <c r="BW1356" s="41"/>
      <c r="BX1356" s="41"/>
      <c r="BY1356" s="41"/>
      <c r="BZ1356" s="41"/>
      <c r="CA1356" s="41"/>
      <c r="CB1356" s="41"/>
      <c r="CC1356" s="41"/>
      <c r="CD1356" s="41"/>
      <c r="CE1356" s="41"/>
      <c r="CF1356" s="41"/>
      <c r="CG1356" s="28"/>
      <c r="CH1356" s="28"/>
      <c r="CI1356" s="41"/>
      <c r="CJ1356" s="27"/>
      <c r="CK1356" s="27"/>
      <c r="CL1356" s="27"/>
      <c r="CM1356" s="27"/>
      <c r="CN1356" s="27"/>
      <c r="CO1356" s="27"/>
      <c r="CP1356" s="27"/>
      <c r="CQ1356" s="27"/>
      <c r="CR1356" s="27"/>
      <c r="CS1356" s="27"/>
      <c r="CT1356" s="27"/>
      <c r="CU1356" s="27"/>
      <c r="CV1356" s="27"/>
      <c r="CW1356" s="27"/>
      <c r="CX1356" s="27"/>
      <c r="CY1356" s="27"/>
      <c r="CZ1356" s="40"/>
      <c r="DA1356" s="40"/>
      <c r="DB1356" s="40"/>
      <c r="DC1356" s="40"/>
      <c r="DD1356" s="42"/>
      <c r="DE1356" s="89"/>
      <c r="DF1356" s="42"/>
      <c r="DG1356" s="25"/>
      <c r="DH1356" s="25"/>
      <c r="DI1356" s="35"/>
      <c r="DJ1356" s="25"/>
      <c r="DK1356" s="25"/>
      <c r="DL1356" s="25"/>
      <c r="DM1356" s="25"/>
      <c r="DN1356" s="25"/>
      <c r="DO1356" s="25"/>
      <c r="DP1356" s="25"/>
      <c r="DQ1356" s="25"/>
      <c r="DR1356" s="25"/>
      <c r="DS1356" s="25"/>
      <c r="DT1356" s="25"/>
      <c r="DU1356" s="25"/>
      <c r="DV1356" s="25"/>
      <c r="DW1356" s="35"/>
      <c r="DX1356" s="25"/>
      <c r="DY1356" s="25"/>
      <c r="EC1356" s="25"/>
      <c r="ED1356" s="35"/>
    </row>
    <row r="1357" spans="1:134" s="26" customFormat="1" x14ac:dyDescent="0.2">
      <c r="A1357" s="43"/>
      <c r="B1357" s="28"/>
      <c r="C1357" s="41"/>
      <c r="D1357" s="40"/>
      <c r="E1357" s="41"/>
      <c r="F1357" s="40"/>
      <c r="G1357" s="151"/>
      <c r="H1357" s="151"/>
      <c r="I1357" s="151"/>
      <c r="J1357" s="151"/>
      <c r="K1357" s="151"/>
      <c r="L1357" s="152"/>
      <c r="M1357" s="151"/>
      <c r="N1357" s="151"/>
      <c r="O1357" s="152"/>
      <c r="P1357" s="153"/>
      <c r="Q1357" s="159"/>
      <c r="R1357" s="151"/>
      <c r="S1357" s="151"/>
      <c r="T1357" s="28"/>
      <c r="U1357" s="137"/>
      <c r="V1357" s="40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40"/>
      <c r="AH1357" s="40"/>
      <c r="AI1357" s="40"/>
      <c r="AJ1357" s="40"/>
      <c r="AK1357" s="40"/>
      <c r="AL1357" s="40"/>
      <c r="AM1357" s="40"/>
      <c r="AN1357" s="40"/>
      <c r="AO1357" s="40"/>
      <c r="AP1357" s="40"/>
      <c r="AQ1357" s="40"/>
      <c r="AR1357" s="40"/>
      <c r="AS1357" s="40"/>
      <c r="AT1357" s="40"/>
      <c r="AU1357" s="40"/>
      <c r="AV1357" s="40"/>
      <c r="AW1357" s="40"/>
      <c r="AX1357" s="40"/>
      <c r="AY1357" s="40"/>
      <c r="AZ1357" s="40"/>
      <c r="BA1357" s="28"/>
      <c r="BB1357" s="28"/>
      <c r="BC1357" s="40"/>
      <c r="BD1357" s="40"/>
      <c r="BE1357" s="40"/>
      <c r="BF1357" s="40"/>
      <c r="BG1357" s="40"/>
      <c r="BH1357" s="40"/>
      <c r="BI1357" s="41"/>
      <c r="BJ1357" s="41"/>
      <c r="BK1357" s="41"/>
      <c r="BL1357" s="41"/>
      <c r="BM1357" s="41"/>
      <c r="BN1357" s="41"/>
      <c r="BO1357" s="41"/>
      <c r="BP1357" s="41"/>
      <c r="BQ1357" s="41"/>
      <c r="BR1357" s="40"/>
      <c r="BS1357" s="40"/>
      <c r="BT1357" s="40"/>
      <c r="BU1357" s="41"/>
      <c r="BV1357" s="41"/>
      <c r="BW1357" s="41"/>
      <c r="BX1357" s="41"/>
      <c r="BY1357" s="41"/>
      <c r="BZ1357" s="41"/>
      <c r="CA1357" s="41"/>
      <c r="CB1357" s="41"/>
      <c r="CC1357" s="41"/>
      <c r="CD1357" s="41"/>
      <c r="CE1357" s="41"/>
      <c r="CF1357" s="41"/>
      <c r="CG1357" s="28"/>
      <c r="CH1357" s="28"/>
      <c r="CI1357" s="41"/>
      <c r="CJ1357" s="27"/>
      <c r="CK1357" s="27"/>
      <c r="CL1357" s="27"/>
      <c r="CM1357" s="27"/>
      <c r="CN1357" s="27"/>
      <c r="CO1357" s="27"/>
      <c r="CP1357" s="27"/>
      <c r="CQ1357" s="27"/>
      <c r="CR1357" s="27"/>
      <c r="CS1357" s="27"/>
      <c r="CT1357" s="27"/>
      <c r="CU1357" s="27"/>
      <c r="CV1357" s="27"/>
      <c r="CW1357" s="27"/>
      <c r="CX1357" s="27"/>
      <c r="CY1357" s="27"/>
      <c r="CZ1357" s="40"/>
      <c r="DA1357" s="40"/>
      <c r="DB1357" s="40"/>
      <c r="DC1357" s="40"/>
      <c r="DD1357" s="42"/>
      <c r="DE1357" s="89"/>
      <c r="DF1357" s="42"/>
      <c r="DG1357" s="25"/>
      <c r="DH1357" s="25"/>
      <c r="DI1357" s="35"/>
      <c r="DJ1357" s="25"/>
      <c r="DK1357" s="25"/>
      <c r="DL1357" s="25"/>
      <c r="DM1357" s="25"/>
      <c r="DN1357" s="25"/>
      <c r="DO1357" s="25"/>
      <c r="DP1357" s="25"/>
      <c r="DQ1357" s="25"/>
      <c r="DR1357" s="25"/>
      <c r="DS1357" s="25"/>
      <c r="DT1357" s="25"/>
      <c r="DU1357" s="25"/>
      <c r="DV1357" s="25"/>
      <c r="DW1357" s="35"/>
      <c r="DX1357" s="25"/>
      <c r="DY1357" s="25"/>
      <c r="EC1357" s="25"/>
      <c r="ED1357" s="35"/>
    </row>
    <row r="1358" spans="1:134" s="26" customFormat="1" x14ac:dyDescent="0.2">
      <c r="A1358" s="43"/>
      <c r="B1358" s="28"/>
      <c r="C1358" s="41"/>
      <c r="D1358" s="40"/>
      <c r="E1358" s="41"/>
      <c r="F1358" s="40"/>
      <c r="G1358" s="151"/>
      <c r="H1358" s="151"/>
      <c r="I1358" s="151"/>
      <c r="J1358" s="151"/>
      <c r="K1358" s="151"/>
      <c r="L1358" s="152"/>
      <c r="M1358" s="151"/>
      <c r="N1358" s="151"/>
      <c r="O1358" s="152"/>
      <c r="P1358" s="153"/>
      <c r="Q1358" s="159"/>
      <c r="R1358" s="151"/>
      <c r="S1358" s="151"/>
      <c r="T1358" s="28"/>
      <c r="U1358" s="137"/>
      <c r="V1358" s="40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40"/>
      <c r="AH1358" s="40"/>
      <c r="AI1358" s="40"/>
      <c r="AJ1358" s="40"/>
      <c r="AK1358" s="40"/>
      <c r="AL1358" s="40"/>
      <c r="AM1358" s="40"/>
      <c r="AN1358" s="40"/>
      <c r="AO1358" s="40"/>
      <c r="AP1358" s="40"/>
      <c r="AQ1358" s="40"/>
      <c r="AR1358" s="40"/>
      <c r="AS1358" s="40"/>
      <c r="AT1358" s="40"/>
      <c r="AU1358" s="40"/>
      <c r="AV1358" s="40"/>
      <c r="AW1358" s="40"/>
      <c r="AX1358" s="40"/>
      <c r="AY1358" s="40"/>
      <c r="AZ1358" s="40"/>
      <c r="BA1358" s="28"/>
      <c r="BB1358" s="28"/>
      <c r="BC1358" s="40"/>
      <c r="BD1358" s="40"/>
      <c r="BE1358" s="40"/>
      <c r="BF1358" s="40"/>
      <c r="BG1358" s="40"/>
      <c r="BH1358" s="40"/>
      <c r="BI1358" s="40"/>
      <c r="BJ1358" s="40"/>
      <c r="BK1358" s="40"/>
      <c r="BL1358" s="40"/>
      <c r="BM1358" s="40"/>
      <c r="BN1358" s="40"/>
      <c r="BO1358" s="40"/>
      <c r="BP1358" s="40"/>
      <c r="BQ1358" s="40"/>
      <c r="BR1358" s="40"/>
      <c r="BS1358" s="40"/>
      <c r="BT1358" s="40"/>
      <c r="BU1358" s="40"/>
      <c r="BV1358" s="40"/>
      <c r="BW1358" s="40"/>
      <c r="BX1358" s="40"/>
      <c r="BY1358" s="40"/>
      <c r="BZ1358" s="40"/>
      <c r="CA1358" s="40"/>
      <c r="CB1358" s="40"/>
      <c r="CC1358" s="40"/>
      <c r="CD1358" s="40"/>
      <c r="CE1358" s="40"/>
      <c r="CF1358" s="40"/>
      <c r="CG1358" s="28"/>
      <c r="CH1358" s="28"/>
      <c r="CI1358" s="41"/>
      <c r="CJ1358" s="27"/>
      <c r="CK1358" s="27"/>
      <c r="CL1358" s="27"/>
      <c r="CM1358" s="27"/>
      <c r="CN1358" s="27"/>
      <c r="CO1358" s="27"/>
      <c r="CP1358" s="27"/>
      <c r="CQ1358" s="27"/>
      <c r="CR1358" s="27"/>
      <c r="CS1358" s="27"/>
      <c r="CT1358" s="27"/>
      <c r="CU1358" s="27"/>
      <c r="CV1358" s="27"/>
      <c r="CW1358" s="27"/>
      <c r="CX1358" s="27"/>
      <c r="CY1358" s="27"/>
      <c r="CZ1358" s="40"/>
      <c r="DA1358" s="40"/>
      <c r="DB1358" s="40"/>
      <c r="DC1358" s="40"/>
      <c r="DD1358" s="42"/>
      <c r="DE1358" s="89"/>
      <c r="DF1358" s="42"/>
      <c r="DG1358" s="25"/>
      <c r="DH1358" s="25"/>
      <c r="DI1358" s="35"/>
      <c r="DJ1358" s="25"/>
      <c r="DK1358" s="25"/>
      <c r="DL1358" s="25"/>
      <c r="DM1358" s="25"/>
      <c r="DN1358" s="25"/>
      <c r="DO1358" s="25"/>
      <c r="DP1358" s="25"/>
      <c r="DQ1358" s="25"/>
      <c r="DR1358" s="25"/>
      <c r="DS1358" s="25"/>
      <c r="DT1358" s="25"/>
      <c r="DU1358" s="25"/>
      <c r="DV1358" s="25"/>
      <c r="DW1358" s="35"/>
      <c r="DX1358" s="25"/>
      <c r="DY1358" s="25"/>
      <c r="EC1358" s="25"/>
      <c r="ED1358" s="35"/>
    </row>
    <row r="1359" spans="1:134" s="26" customFormat="1" x14ac:dyDescent="0.2">
      <c r="A1359" s="43"/>
      <c r="B1359" s="28"/>
      <c r="C1359" s="41"/>
      <c r="D1359" s="40"/>
      <c r="E1359" s="41"/>
      <c r="F1359" s="40"/>
      <c r="G1359" s="151"/>
      <c r="H1359" s="151"/>
      <c r="I1359" s="151"/>
      <c r="J1359" s="151"/>
      <c r="K1359" s="151"/>
      <c r="L1359" s="152"/>
      <c r="M1359" s="151"/>
      <c r="N1359" s="151"/>
      <c r="O1359" s="152"/>
      <c r="P1359" s="153"/>
      <c r="Q1359" s="159"/>
      <c r="R1359" s="151"/>
      <c r="S1359" s="151"/>
      <c r="T1359" s="28"/>
      <c r="U1359" s="137"/>
      <c r="V1359" s="40"/>
      <c r="W1359" s="40"/>
      <c r="X1359" s="40"/>
      <c r="Y1359" s="40"/>
      <c r="Z1359" s="40"/>
      <c r="AA1359" s="40"/>
      <c r="AB1359" s="40"/>
      <c r="AC1359" s="40"/>
      <c r="AD1359" s="40"/>
      <c r="AE1359" s="40"/>
      <c r="AF1359" s="40"/>
      <c r="AG1359" s="40"/>
      <c r="AH1359" s="40"/>
      <c r="AI1359" s="40"/>
      <c r="AJ1359" s="40"/>
      <c r="AK1359" s="40"/>
      <c r="AL1359" s="40"/>
      <c r="AM1359" s="40"/>
      <c r="AN1359" s="40"/>
      <c r="AO1359" s="40"/>
      <c r="AP1359" s="40"/>
      <c r="AQ1359" s="40"/>
      <c r="AR1359" s="40"/>
      <c r="AS1359" s="40"/>
      <c r="AT1359" s="40"/>
      <c r="AU1359" s="40"/>
      <c r="AV1359" s="40"/>
      <c r="AW1359" s="40"/>
      <c r="AX1359" s="40"/>
      <c r="AY1359" s="40"/>
      <c r="AZ1359" s="40"/>
      <c r="BA1359" s="28"/>
      <c r="BB1359" s="28"/>
      <c r="BC1359" s="40"/>
      <c r="BD1359" s="40"/>
      <c r="BE1359" s="40"/>
      <c r="BF1359" s="40"/>
      <c r="BG1359" s="40"/>
      <c r="BH1359" s="40"/>
      <c r="BI1359" s="40"/>
      <c r="BJ1359" s="40"/>
      <c r="BK1359" s="40"/>
      <c r="BL1359" s="40"/>
      <c r="BM1359" s="40"/>
      <c r="BN1359" s="40"/>
      <c r="BO1359" s="40"/>
      <c r="BP1359" s="40"/>
      <c r="BQ1359" s="40"/>
      <c r="BR1359" s="40"/>
      <c r="BS1359" s="40"/>
      <c r="BT1359" s="40"/>
      <c r="BU1359" s="40"/>
      <c r="BV1359" s="40"/>
      <c r="BW1359" s="40"/>
      <c r="BX1359" s="40"/>
      <c r="BY1359" s="40"/>
      <c r="BZ1359" s="40"/>
      <c r="CA1359" s="40"/>
      <c r="CB1359" s="40"/>
      <c r="CC1359" s="40"/>
      <c r="CD1359" s="40"/>
      <c r="CE1359" s="40"/>
      <c r="CF1359" s="40"/>
      <c r="CG1359" s="28"/>
      <c r="CH1359" s="28"/>
      <c r="CI1359" s="41"/>
      <c r="CJ1359" s="27"/>
      <c r="CK1359" s="27"/>
      <c r="CL1359" s="27"/>
      <c r="CM1359" s="27"/>
      <c r="CN1359" s="27"/>
      <c r="CO1359" s="27"/>
      <c r="CP1359" s="27"/>
      <c r="CQ1359" s="27"/>
      <c r="CR1359" s="27"/>
      <c r="CS1359" s="27"/>
      <c r="CT1359" s="27"/>
      <c r="CU1359" s="27"/>
      <c r="CV1359" s="27"/>
      <c r="CW1359" s="27"/>
      <c r="CX1359" s="27"/>
      <c r="CY1359" s="27"/>
      <c r="CZ1359" s="40"/>
      <c r="DA1359" s="40"/>
      <c r="DB1359" s="40"/>
      <c r="DC1359" s="40"/>
      <c r="DD1359" s="42"/>
      <c r="DE1359" s="89"/>
      <c r="DF1359" s="42"/>
      <c r="DG1359" s="25"/>
      <c r="DH1359" s="25"/>
      <c r="DI1359" s="35"/>
      <c r="DJ1359" s="25"/>
      <c r="DK1359" s="25"/>
      <c r="DL1359" s="25"/>
      <c r="DM1359" s="25"/>
      <c r="DN1359" s="25"/>
      <c r="DO1359" s="25"/>
      <c r="DP1359" s="25"/>
      <c r="DQ1359" s="25"/>
      <c r="DR1359" s="25"/>
      <c r="DS1359" s="25"/>
      <c r="DT1359" s="25"/>
      <c r="DU1359" s="25"/>
      <c r="DV1359" s="25"/>
      <c r="DW1359" s="35"/>
      <c r="DX1359" s="25"/>
      <c r="DY1359" s="25"/>
      <c r="EC1359" s="25"/>
      <c r="ED1359" s="35"/>
    </row>
    <row r="1360" spans="1:134" s="26" customFormat="1" x14ac:dyDescent="0.2">
      <c r="A1360" s="43"/>
      <c r="B1360" s="28"/>
      <c r="C1360" s="41"/>
      <c r="D1360" s="40"/>
      <c r="E1360" s="41"/>
      <c r="F1360" s="40"/>
      <c r="G1360" s="151"/>
      <c r="H1360" s="151"/>
      <c r="I1360" s="151"/>
      <c r="J1360" s="151"/>
      <c r="K1360" s="151"/>
      <c r="L1360" s="152"/>
      <c r="M1360" s="151"/>
      <c r="N1360" s="151"/>
      <c r="O1360" s="152"/>
      <c r="P1360" s="153"/>
      <c r="Q1360" s="159"/>
      <c r="R1360" s="151"/>
      <c r="S1360" s="151"/>
      <c r="T1360" s="28"/>
      <c r="U1360" s="137"/>
      <c r="V1360" s="40"/>
      <c r="W1360" s="40"/>
      <c r="X1360" s="40"/>
      <c r="Y1360" s="40"/>
      <c r="Z1360" s="40"/>
      <c r="AA1360" s="40"/>
      <c r="AB1360" s="40"/>
      <c r="AC1360" s="40"/>
      <c r="AD1360" s="40"/>
      <c r="AE1360" s="40"/>
      <c r="AF1360" s="40"/>
      <c r="AG1360" s="40"/>
      <c r="AH1360" s="40"/>
      <c r="AI1360" s="40"/>
      <c r="AJ1360" s="40"/>
      <c r="AK1360" s="40"/>
      <c r="AL1360" s="40"/>
      <c r="AM1360" s="40"/>
      <c r="AN1360" s="40"/>
      <c r="AO1360" s="40"/>
      <c r="AP1360" s="40"/>
      <c r="AQ1360" s="40"/>
      <c r="AR1360" s="40"/>
      <c r="AS1360" s="40"/>
      <c r="AT1360" s="40"/>
      <c r="AU1360" s="40"/>
      <c r="AV1360" s="40"/>
      <c r="AW1360" s="40"/>
      <c r="AX1360" s="40"/>
      <c r="AY1360" s="40"/>
      <c r="AZ1360" s="40"/>
      <c r="BA1360" s="28"/>
      <c r="BB1360" s="28"/>
      <c r="BC1360" s="40"/>
      <c r="BD1360" s="40"/>
      <c r="BE1360" s="40"/>
      <c r="BF1360" s="40"/>
      <c r="BG1360" s="40"/>
      <c r="BH1360" s="40"/>
      <c r="BI1360" s="40"/>
      <c r="BJ1360" s="40"/>
      <c r="BK1360" s="40"/>
      <c r="BL1360" s="40"/>
      <c r="BM1360" s="40"/>
      <c r="BN1360" s="40"/>
      <c r="BO1360" s="40"/>
      <c r="BP1360" s="40"/>
      <c r="BQ1360" s="40"/>
      <c r="BR1360" s="40"/>
      <c r="BS1360" s="40"/>
      <c r="BT1360" s="40"/>
      <c r="BU1360" s="40"/>
      <c r="BV1360" s="40"/>
      <c r="BW1360" s="40"/>
      <c r="BX1360" s="40"/>
      <c r="BY1360" s="40"/>
      <c r="BZ1360" s="40"/>
      <c r="CA1360" s="40"/>
      <c r="CB1360" s="40"/>
      <c r="CC1360" s="40"/>
      <c r="CD1360" s="40"/>
      <c r="CE1360" s="40"/>
      <c r="CF1360" s="40"/>
      <c r="CG1360" s="28"/>
      <c r="CH1360" s="28"/>
      <c r="CI1360" s="41"/>
      <c r="CJ1360" s="27"/>
      <c r="CK1360" s="27"/>
      <c r="CL1360" s="27"/>
      <c r="CM1360" s="27"/>
      <c r="CN1360" s="27"/>
      <c r="CO1360" s="27"/>
      <c r="CP1360" s="27"/>
      <c r="CQ1360" s="27"/>
      <c r="CR1360" s="27"/>
      <c r="CS1360" s="27"/>
      <c r="CT1360" s="27"/>
      <c r="CU1360" s="27"/>
      <c r="CV1360" s="27"/>
      <c r="CW1360" s="27"/>
      <c r="CX1360" s="27"/>
      <c r="CY1360" s="27"/>
      <c r="CZ1360" s="40"/>
      <c r="DA1360" s="40"/>
      <c r="DB1360" s="40"/>
      <c r="DC1360" s="40"/>
      <c r="DD1360" s="42"/>
      <c r="DE1360" s="89"/>
      <c r="DF1360" s="42"/>
      <c r="DG1360" s="25"/>
      <c r="DH1360" s="25"/>
      <c r="DI1360" s="35"/>
      <c r="DJ1360" s="25"/>
      <c r="DK1360" s="25"/>
      <c r="DL1360" s="25"/>
      <c r="DM1360" s="25"/>
      <c r="DN1360" s="25"/>
      <c r="DO1360" s="25"/>
      <c r="DP1360" s="25"/>
      <c r="DQ1360" s="25"/>
      <c r="DR1360" s="25"/>
      <c r="DS1360" s="25"/>
      <c r="DT1360" s="25"/>
      <c r="DU1360" s="25"/>
      <c r="DV1360" s="25"/>
      <c r="DW1360" s="35"/>
      <c r="DX1360" s="25"/>
      <c r="DY1360" s="25"/>
      <c r="EC1360" s="25"/>
      <c r="ED1360" s="35"/>
    </row>
    <row r="1361" spans="1:134" s="26" customFormat="1" x14ac:dyDescent="0.2">
      <c r="A1361" s="43"/>
      <c r="B1361" s="28"/>
      <c r="C1361" s="41"/>
      <c r="D1361" s="40"/>
      <c r="E1361" s="41"/>
      <c r="F1361" s="40"/>
      <c r="G1361" s="151"/>
      <c r="H1361" s="151"/>
      <c r="I1361" s="151"/>
      <c r="J1361" s="151"/>
      <c r="K1361" s="151"/>
      <c r="L1361" s="152"/>
      <c r="M1361" s="151"/>
      <c r="N1361" s="151"/>
      <c r="O1361" s="152"/>
      <c r="P1361" s="153"/>
      <c r="Q1361" s="159"/>
      <c r="R1361" s="151"/>
      <c r="S1361" s="151"/>
      <c r="T1361" s="28"/>
      <c r="U1361" s="137"/>
      <c r="V1361" s="40"/>
      <c r="W1361" s="40"/>
      <c r="X1361" s="40"/>
      <c r="Y1361" s="40"/>
      <c r="Z1361" s="40"/>
      <c r="AA1361" s="40"/>
      <c r="AB1361" s="40"/>
      <c r="AC1361" s="40"/>
      <c r="AD1361" s="40"/>
      <c r="AE1361" s="40"/>
      <c r="AF1361" s="40"/>
      <c r="AG1361" s="40"/>
      <c r="AH1361" s="40"/>
      <c r="AI1361" s="40"/>
      <c r="AJ1361" s="40"/>
      <c r="AK1361" s="40"/>
      <c r="AL1361" s="40"/>
      <c r="AM1361" s="40"/>
      <c r="AN1361" s="40"/>
      <c r="AO1361" s="40"/>
      <c r="AP1361" s="40"/>
      <c r="AQ1361" s="40"/>
      <c r="AR1361" s="40"/>
      <c r="AS1361" s="40"/>
      <c r="AT1361" s="40"/>
      <c r="AU1361" s="40"/>
      <c r="AV1361" s="40"/>
      <c r="AW1361" s="40"/>
      <c r="AX1361" s="40"/>
      <c r="AY1361" s="40"/>
      <c r="AZ1361" s="40"/>
      <c r="BA1361" s="28"/>
      <c r="BB1361" s="28"/>
      <c r="BC1361" s="40"/>
      <c r="BD1361" s="40"/>
      <c r="BE1361" s="40"/>
      <c r="BF1361" s="40"/>
      <c r="BG1361" s="40"/>
      <c r="BH1361" s="40"/>
      <c r="BI1361" s="40"/>
      <c r="BJ1361" s="40"/>
      <c r="BK1361" s="40"/>
      <c r="BL1361" s="40"/>
      <c r="BM1361" s="40"/>
      <c r="BN1361" s="40"/>
      <c r="BO1361" s="40"/>
      <c r="BP1361" s="40"/>
      <c r="BQ1361" s="40"/>
      <c r="BR1361" s="40"/>
      <c r="BS1361" s="40"/>
      <c r="BT1361" s="40"/>
      <c r="BU1361" s="40"/>
      <c r="BV1361" s="40"/>
      <c r="BW1361" s="40"/>
      <c r="BX1361" s="40"/>
      <c r="BY1361" s="40"/>
      <c r="BZ1361" s="40"/>
      <c r="CA1361" s="40"/>
      <c r="CB1361" s="40"/>
      <c r="CC1361" s="40"/>
      <c r="CD1361" s="40"/>
      <c r="CE1361" s="40"/>
      <c r="CF1361" s="40"/>
      <c r="CG1361" s="28"/>
      <c r="CH1361" s="28"/>
      <c r="CI1361" s="41"/>
      <c r="CJ1361" s="27"/>
      <c r="CK1361" s="27"/>
      <c r="CL1361" s="27"/>
      <c r="CM1361" s="27"/>
      <c r="CN1361" s="27"/>
      <c r="CO1361" s="27"/>
      <c r="CP1361" s="27"/>
      <c r="CQ1361" s="27"/>
      <c r="CR1361" s="27"/>
      <c r="CS1361" s="27"/>
      <c r="CT1361" s="27"/>
      <c r="CU1361" s="27"/>
      <c r="CV1361" s="27"/>
      <c r="CW1361" s="27"/>
      <c r="CX1361" s="27"/>
      <c r="CY1361" s="27"/>
      <c r="CZ1361" s="40"/>
      <c r="DA1361" s="40"/>
      <c r="DB1361" s="40"/>
      <c r="DC1361" s="40"/>
      <c r="DD1361" s="42"/>
      <c r="DE1361" s="89"/>
      <c r="DF1361" s="42"/>
      <c r="DG1361" s="25"/>
      <c r="DH1361" s="25"/>
      <c r="DI1361" s="35"/>
      <c r="DJ1361" s="25"/>
      <c r="DK1361" s="25"/>
      <c r="DL1361" s="25"/>
      <c r="DM1361" s="25"/>
      <c r="DN1361" s="25"/>
      <c r="DO1361" s="25"/>
      <c r="DP1361" s="25"/>
      <c r="DQ1361" s="25"/>
      <c r="DR1361" s="25"/>
      <c r="DS1361" s="25"/>
      <c r="DT1361" s="25"/>
      <c r="DU1361" s="25"/>
      <c r="DV1361" s="25"/>
      <c r="DW1361" s="35"/>
      <c r="DX1361" s="25"/>
      <c r="DY1361" s="25"/>
      <c r="EC1361" s="25"/>
      <c r="ED1361" s="35"/>
    </row>
    <row r="1362" spans="1:134" s="26" customFormat="1" x14ac:dyDescent="0.2">
      <c r="A1362" s="43"/>
      <c r="B1362" s="28"/>
      <c r="C1362" s="41"/>
      <c r="D1362" s="40"/>
      <c r="E1362" s="41"/>
      <c r="F1362" s="40"/>
      <c r="G1362" s="151"/>
      <c r="H1362" s="151"/>
      <c r="I1362" s="151"/>
      <c r="J1362" s="151"/>
      <c r="K1362" s="151"/>
      <c r="L1362" s="152"/>
      <c r="M1362" s="151"/>
      <c r="N1362" s="151"/>
      <c r="O1362" s="152"/>
      <c r="P1362" s="153"/>
      <c r="Q1362" s="159"/>
      <c r="R1362" s="151"/>
      <c r="S1362" s="151"/>
      <c r="T1362" s="28"/>
      <c r="U1362" s="137"/>
      <c r="V1362" s="40"/>
      <c r="W1362" s="40"/>
      <c r="X1362" s="40"/>
      <c r="Y1362" s="40"/>
      <c r="Z1362" s="40"/>
      <c r="AA1362" s="40"/>
      <c r="AB1362" s="40"/>
      <c r="AC1362" s="40"/>
      <c r="AD1362" s="40"/>
      <c r="AE1362" s="40"/>
      <c r="AF1362" s="40"/>
      <c r="AG1362" s="40"/>
      <c r="AH1362" s="40"/>
      <c r="AI1362" s="40"/>
      <c r="AJ1362" s="40"/>
      <c r="AK1362" s="40"/>
      <c r="AL1362" s="40"/>
      <c r="AM1362" s="40"/>
      <c r="AN1362" s="40"/>
      <c r="AO1362" s="40"/>
      <c r="AP1362" s="40"/>
      <c r="AQ1362" s="40"/>
      <c r="AR1362" s="40"/>
      <c r="AS1362" s="40"/>
      <c r="AT1362" s="40"/>
      <c r="AU1362" s="40"/>
      <c r="AV1362" s="40"/>
      <c r="AW1362" s="40"/>
      <c r="AX1362" s="40"/>
      <c r="AY1362" s="40"/>
      <c r="AZ1362" s="40"/>
      <c r="BA1362" s="28"/>
      <c r="BB1362" s="28"/>
      <c r="BC1362" s="40"/>
      <c r="BD1362" s="40"/>
      <c r="BE1362" s="40"/>
      <c r="BF1362" s="40"/>
      <c r="BG1362" s="40"/>
      <c r="BH1362" s="40"/>
      <c r="BI1362" s="40"/>
      <c r="BJ1362" s="40"/>
      <c r="BK1362" s="40"/>
      <c r="BL1362" s="40"/>
      <c r="BM1362" s="40"/>
      <c r="BN1362" s="40"/>
      <c r="BO1362" s="40"/>
      <c r="BP1362" s="40"/>
      <c r="BQ1362" s="40"/>
      <c r="BR1362" s="40"/>
      <c r="BS1362" s="40"/>
      <c r="BT1362" s="40"/>
      <c r="BU1362" s="40"/>
      <c r="BV1362" s="40"/>
      <c r="BW1362" s="40"/>
      <c r="BX1362" s="40"/>
      <c r="BY1362" s="40"/>
      <c r="BZ1362" s="40"/>
      <c r="CA1362" s="40"/>
      <c r="CB1362" s="40"/>
      <c r="CC1362" s="40"/>
      <c r="CD1362" s="40"/>
      <c r="CE1362" s="40"/>
      <c r="CF1362" s="40"/>
      <c r="CG1362" s="28"/>
      <c r="CH1362" s="28"/>
      <c r="CI1362" s="41"/>
      <c r="CJ1362" s="27"/>
      <c r="CK1362" s="27"/>
      <c r="CL1362" s="27"/>
      <c r="CM1362" s="27"/>
      <c r="CN1362" s="27"/>
      <c r="CO1362" s="27"/>
      <c r="CP1362" s="27"/>
      <c r="CQ1362" s="27"/>
      <c r="CR1362" s="27"/>
      <c r="CS1362" s="27"/>
      <c r="CT1362" s="27"/>
      <c r="CU1362" s="27"/>
      <c r="CV1362" s="27"/>
      <c r="CW1362" s="27"/>
      <c r="CX1362" s="27"/>
      <c r="CY1362" s="27"/>
      <c r="CZ1362" s="40"/>
      <c r="DA1362" s="40"/>
      <c r="DB1362" s="40"/>
      <c r="DC1362" s="40"/>
      <c r="DD1362" s="42"/>
      <c r="DE1362" s="89"/>
      <c r="DF1362" s="42"/>
      <c r="DG1362" s="25"/>
      <c r="DH1362" s="25"/>
      <c r="DI1362" s="35"/>
      <c r="DJ1362" s="25"/>
      <c r="DK1362" s="25"/>
      <c r="DL1362" s="25"/>
      <c r="DM1362" s="25"/>
      <c r="DN1362" s="25"/>
      <c r="DO1362" s="25"/>
      <c r="DP1362" s="25"/>
      <c r="DQ1362" s="25"/>
      <c r="DR1362" s="25"/>
      <c r="DS1362" s="25"/>
      <c r="DT1362" s="25"/>
      <c r="DU1362" s="25"/>
      <c r="DV1362" s="25"/>
      <c r="DW1362" s="35"/>
      <c r="DX1362" s="25"/>
      <c r="DY1362" s="25"/>
      <c r="EC1362" s="25"/>
      <c r="ED1362" s="35"/>
    </row>
    <row r="1363" spans="1:134" s="26" customFormat="1" x14ac:dyDescent="0.2">
      <c r="A1363" s="43"/>
      <c r="B1363" s="28"/>
      <c r="C1363" s="41"/>
      <c r="D1363" s="40"/>
      <c r="E1363" s="41"/>
      <c r="F1363" s="40"/>
      <c r="G1363" s="151"/>
      <c r="H1363" s="151"/>
      <c r="I1363" s="151"/>
      <c r="J1363" s="151"/>
      <c r="K1363" s="151"/>
      <c r="L1363" s="152"/>
      <c r="M1363" s="151"/>
      <c r="N1363" s="151"/>
      <c r="O1363" s="152"/>
      <c r="P1363" s="153"/>
      <c r="Q1363" s="159"/>
      <c r="R1363" s="151"/>
      <c r="S1363" s="151"/>
      <c r="T1363" s="28"/>
      <c r="U1363" s="137"/>
      <c r="V1363" s="40"/>
      <c r="W1363" s="40"/>
      <c r="X1363" s="40"/>
      <c r="Y1363" s="40"/>
      <c r="Z1363" s="40"/>
      <c r="AA1363" s="40"/>
      <c r="AB1363" s="40"/>
      <c r="AC1363" s="40"/>
      <c r="AD1363" s="40"/>
      <c r="AE1363" s="40"/>
      <c r="AF1363" s="40"/>
      <c r="AG1363" s="40"/>
      <c r="AH1363" s="40"/>
      <c r="AI1363" s="40"/>
      <c r="AJ1363" s="40"/>
      <c r="AK1363" s="40"/>
      <c r="AL1363" s="40"/>
      <c r="AM1363" s="40"/>
      <c r="AN1363" s="40"/>
      <c r="AO1363" s="40"/>
      <c r="AP1363" s="40"/>
      <c r="AQ1363" s="40"/>
      <c r="AR1363" s="40"/>
      <c r="AS1363" s="40"/>
      <c r="AT1363" s="40"/>
      <c r="AU1363" s="40"/>
      <c r="AV1363" s="40"/>
      <c r="AW1363" s="40"/>
      <c r="AX1363" s="40"/>
      <c r="AY1363" s="40"/>
      <c r="AZ1363" s="40"/>
      <c r="BA1363" s="28"/>
      <c r="BB1363" s="28"/>
      <c r="BC1363" s="40"/>
      <c r="BD1363" s="40"/>
      <c r="BE1363" s="40"/>
      <c r="BF1363" s="40"/>
      <c r="BG1363" s="40"/>
      <c r="BH1363" s="40"/>
      <c r="BI1363" s="40"/>
      <c r="BJ1363" s="40"/>
      <c r="BK1363" s="40"/>
      <c r="BL1363" s="40"/>
      <c r="BM1363" s="40"/>
      <c r="BN1363" s="40"/>
      <c r="BO1363" s="40"/>
      <c r="BP1363" s="40"/>
      <c r="BQ1363" s="40"/>
      <c r="BR1363" s="40"/>
      <c r="BS1363" s="40"/>
      <c r="BT1363" s="40"/>
      <c r="BU1363" s="40"/>
      <c r="BV1363" s="40"/>
      <c r="BW1363" s="40"/>
      <c r="BX1363" s="40"/>
      <c r="BY1363" s="40"/>
      <c r="BZ1363" s="40"/>
      <c r="CA1363" s="40"/>
      <c r="CB1363" s="40"/>
      <c r="CC1363" s="40"/>
      <c r="CD1363" s="40"/>
      <c r="CE1363" s="40"/>
      <c r="CF1363" s="40"/>
      <c r="CG1363" s="28"/>
      <c r="CH1363" s="28"/>
      <c r="CI1363" s="41"/>
      <c r="CJ1363" s="27"/>
      <c r="CK1363" s="27"/>
      <c r="CL1363" s="27"/>
      <c r="CM1363" s="27"/>
      <c r="CN1363" s="27"/>
      <c r="CO1363" s="27"/>
      <c r="CP1363" s="27"/>
      <c r="CQ1363" s="27"/>
      <c r="CR1363" s="27"/>
      <c r="CS1363" s="27"/>
      <c r="CT1363" s="27"/>
      <c r="CU1363" s="27"/>
      <c r="CV1363" s="27"/>
      <c r="CW1363" s="27"/>
      <c r="CX1363" s="27"/>
      <c r="CY1363" s="27"/>
      <c r="CZ1363" s="40"/>
      <c r="DA1363" s="40"/>
      <c r="DB1363" s="40"/>
      <c r="DC1363" s="40"/>
      <c r="DD1363" s="42"/>
      <c r="DE1363" s="89"/>
      <c r="DF1363" s="42"/>
      <c r="DG1363" s="25"/>
      <c r="DH1363" s="25"/>
      <c r="DI1363" s="35"/>
      <c r="DJ1363" s="25"/>
      <c r="DK1363" s="25"/>
      <c r="DL1363" s="25"/>
      <c r="DM1363" s="25"/>
      <c r="DN1363" s="25"/>
      <c r="DO1363" s="25"/>
      <c r="DP1363" s="25"/>
      <c r="DQ1363" s="25"/>
      <c r="DR1363" s="25"/>
      <c r="DS1363" s="25"/>
      <c r="DT1363" s="25"/>
      <c r="DU1363" s="25"/>
      <c r="DV1363" s="25"/>
      <c r="DW1363" s="35"/>
      <c r="DX1363" s="25"/>
      <c r="DY1363" s="25"/>
      <c r="EC1363" s="25"/>
      <c r="ED1363" s="35"/>
    </row>
    <row r="1364" spans="1:134" s="26" customFormat="1" x14ac:dyDescent="0.2">
      <c r="A1364" s="43"/>
      <c r="B1364" s="28"/>
      <c r="C1364" s="41"/>
      <c r="D1364" s="40"/>
      <c r="E1364" s="41"/>
      <c r="F1364" s="40"/>
      <c r="G1364" s="151"/>
      <c r="H1364" s="151"/>
      <c r="I1364" s="151"/>
      <c r="J1364" s="151"/>
      <c r="K1364" s="151"/>
      <c r="L1364" s="152"/>
      <c r="M1364" s="151"/>
      <c r="N1364" s="151"/>
      <c r="O1364" s="152"/>
      <c r="P1364" s="153"/>
      <c r="Q1364" s="159"/>
      <c r="R1364" s="151"/>
      <c r="S1364" s="151"/>
      <c r="T1364" s="28"/>
      <c r="U1364" s="137"/>
      <c r="V1364" s="40"/>
      <c r="W1364" s="40"/>
      <c r="X1364" s="40"/>
      <c r="Y1364" s="40"/>
      <c r="Z1364" s="40"/>
      <c r="AA1364" s="40"/>
      <c r="AB1364" s="40"/>
      <c r="AC1364" s="40"/>
      <c r="AD1364" s="40"/>
      <c r="AE1364" s="40"/>
      <c r="AF1364" s="40"/>
      <c r="AG1364" s="40"/>
      <c r="AH1364" s="40"/>
      <c r="AI1364" s="40"/>
      <c r="AJ1364" s="40"/>
      <c r="AK1364" s="40"/>
      <c r="AL1364" s="40"/>
      <c r="AM1364" s="40"/>
      <c r="AN1364" s="40"/>
      <c r="AO1364" s="40"/>
      <c r="AP1364" s="40"/>
      <c r="AQ1364" s="40"/>
      <c r="AR1364" s="40"/>
      <c r="AS1364" s="40"/>
      <c r="AT1364" s="40"/>
      <c r="AU1364" s="40"/>
      <c r="AV1364" s="40"/>
      <c r="AW1364" s="40"/>
      <c r="AX1364" s="40"/>
      <c r="AY1364" s="40"/>
      <c r="AZ1364" s="40"/>
      <c r="BA1364" s="28"/>
      <c r="BB1364" s="28"/>
      <c r="BC1364" s="40"/>
      <c r="BD1364" s="40"/>
      <c r="BE1364" s="40"/>
      <c r="BF1364" s="40"/>
      <c r="BG1364" s="40"/>
      <c r="BH1364" s="40"/>
      <c r="BI1364" s="40"/>
      <c r="BJ1364" s="40"/>
      <c r="BK1364" s="40"/>
      <c r="BL1364" s="40"/>
      <c r="BM1364" s="40"/>
      <c r="BN1364" s="40"/>
      <c r="BO1364" s="40"/>
      <c r="BP1364" s="40"/>
      <c r="BQ1364" s="40"/>
      <c r="BR1364" s="40"/>
      <c r="BS1364" s="40"/>
      <c r="BT1364" s="40"/>
      <c r="BU1364" s="40"/>
      <c r="BV1364" s="40"/>
      <c r="BW1364" s="40"/>
      <c r="BX1364" s="40"/>
      <c r="BY1364" s="40"/>
      <c r="BZ1364" s="40"/>
      <c r="CA1364" s="40"/>
      <c r="CB1364" s="40"/>
      <c r="CC1364" s="40"/>
      <c r="CD1364" s="40"/>
      <c r="CE1364" s="40"/>
      <c r="CF1364" s="40"/>
      <c r="CG1364" s="28"/>
      <c r="CH1364" s="28"/>
      <c r="CI1364" s="41"/>
      <c r="CJ1364" s="27"/>
      <c r="CK1364" s="27"/>
      <c r="CL1364" s="27"/>
      <c r="CM1364" s="27"/>
      <c r="CN1364" s="27"/>
      <c r="CO1364" s="27"/>
      <c r="CP1364" s="27"/>
      <c r="CQ1364" s="27"/>
      <c r="CR1364" s="27"/>
      <c r="CS1364" s="27"/>
      <c r="CT1364" s="27"/>
      <c r="CU1364" s="27"/>
      <c r="CV1364" s="27"/>
      <c r="CW1364" s="27"/>
      <c r="CX1364" s="27"/>
      <c r="CY1364" s="27"/>
      <c r="CZ1364" s="40"/>
      <c r="DA1364" s="40"/>
      <c r="DB1364" s="40"/>
      <c r="DC1364" s="40"/>
      <c r="DD1364" s="42"/>
      <c r="DE1364" s="89"/>
      <c r="DF1364" s="42"/>
      <c r="DG1364" s="25"/>
      <c r="DH1364" s="25"/>
      <c r="DI1364" s="35"/>
      <c r="DJ1364" s="25"/>
      <c r="DK1364" s="25"/>
      <c r="DL1364" s="25"/>
      <c r="DM1364" s="25"/>
      <c r="DN1364" s="25"/>
      <c r="DO1364" s="25"/>
      <c r="DP1364" s="25"/>
      <c r="DQ1364" s="25"/>
      <c r="DR1364" s="25"/>
      <c r="DS1364" s="25"/>
      <c r="DT1364" s="25"/>
      <c r="DU1364" s="25"/>
      <c r="DV1364" s="25"/>
      <c r="DW1364" s="35"/>
      <c r="DX1364" s="25"/>
      <c r="DY1364" s="25"/>
      <c r="EC1364" s="25"/>
      <c r="ED1364" s="35"/>
    </row>
    <row r="1365" spans="1:134" s="26" customFormat="1" x14ac:dyDescent="0.2">
      <c r="A1365" s="43"/>
      <c r="B1365" s="28"/>
      <c r="C1365" s="41"/>
      <c r="D1365" s="40"/>
      <c r="E1365" s="41"/>
      <c r="F1365" s="40"/>
      <c r="G1365" s="151"/>
      <c r="H1365" s="151"/>
      <c r="I1365" s="151"/>
      <c r="J1365" s="151"/>
      <c r="K1365" s="151"/>
      <c r="L1365" s="152"/>
      <c r="M1365" s="151"/>
      <c r="N1365" s="151"/>
      <c r="O1365" s="152"/>
      <c r="P1365" s="153"/>
      <c r="Q1365" s="159"/>
      <c r="R1365" s="151"/>
      <c r="S1365" s="151"/>
      <c r="T1365" s="28"/>
      <c r="U1365" s="137"/>
      <c r="V1365" s="40"/>
      <c r="W1365" s="40"/>
      <c r="X1365" s="40"/>
      <c r="Y1365" s="40"/>
      <c r="Z1365" s="40"/>
      <c r="AA1365" s="40"/>
      <c r="AB1365" s="40"/>
      <c r="AC1365" s="40"/>
      <c r="AD1365" s="40"/>
      <c r="AE1365" s="40"/>
      <c r="AF1365" s="40"/>
      <c r="AG1365" s="40"/>
      <c r="AH1365" s="40"/>
      <c r="AI1365" s="40"/>
      <c r="AJ1365" s="40"/>
      <c r="AK1365" s="40"/>
      <c r="AL1365" s="40"/>
      <c r="AM1365" s="40"/>
      <c r="AN1365" s="40"/>
      <c r="AO1365" s="40"/>
      <c r="AP1365" s="40"/>
      <c r="AQ1365" s="40"/>
      <c r="AR1365" s="40"/>
      <c r="AS1365" s="40"/>
      <c r="AT1365" s="40"/>
      <c r="AU1365" s="40"/>
      <c r="AV1365" s="40"/>
      <c r="AW1365" s="40"/>
      <c r="AX1365" s="40"/>
      <c r="AY1365" s="40"/>
      <c r="AZ1365" s="40"/>
      <c r="BA1365" s="28"/>
      <c r="BB1365" s="28"/>
      <c r="BC1365" s="40"/>
      <c r="BD1365" s="40"/>
      <c r="BE1365" s="40"/>
      <c r="BF1365" s="40"/>
      <c r="BG1365" s="40"/>
      <c r="BH1365" s="40"/>
      <c r="BI1365" s="40"/>
      <c r="BJ1365" s="40"/>
      <c r="BK1365" s="40"/>
      <c r="BL1365" s="40"/>
      <c r="BM1365" s="40"/>
      <c r="BN1365" s="40"/>
      <c r="BO1365" s="40"/>
      <c r="BP1365" s="40"/>
      <c r="BQ1365" s="40"/>
      <c r="BR1365" s="40"/>
      <c r="BS1365" s="40"/>
      <c r="BT1365" s="40"/>
      <c r="BU1365" s="40"/>
      <c r="BV1365" s="40"/>
      <c r="BW1365" s="40"/>
      <c r="BX1365" s="40"/>
      <c r="BY1365" s="40"/>
      <c r="BZ1365" s="40"/>
      <c r="CA1365" s="40"/>
      <c r="CB1365" s="40"/>
      <c r="CC1365" s="40"/>
      <c r="CD1365" s="40"/>
      <c r="CE1365" s="40"/>
      <c r="CF1365" s="40"/>
      <c r="CG1365" s="28"/>
      <c r="CH1365" s="28"/>
      <c r="CI1365" s="41"/>
      <c r="CJ1365" s="27"/>
      <c r="CK1365" s="27"/>
      <c r="CL1365" s="27"/>
      <c r="CM1365" s="27"/>
      <c r="CN1365" s="27"/>
      <c r="CO1365" s="27"/>
      <c r="CP1365" s="27"/>
      <c r="CQ1365" s="27"/>
      <c r="CR1365" s="27"/>
      <c r="CS1365" s="27"/>
      <c r="CT1365" s="27"/>
      <c r="CU1365" s="27"/>
      <c r="CV1365" s="27"/>
      <c r="CW1365" s="27"/>
      <c r="CX1365" s="27"/>
      <c r="CY1365" s="27"/>
      <c r="CZ1365" s="40"/>
      <c r="DA1365" s="40"/>
      <c r="DB1365" s="40"/>
      <c r="DC1365" s="40"/>
      <c r="DD1365" s="42"/>
      <c r="DE1365" s="89"/>
      <c r="DF1365" s="42"/>
      <c r="DG1365" s="25"/>
      <c r="DH1365" s="25"/>
      <c r="DI1365" s="35"/>
      <c r="DJ1365" s="25"/>
      <c r="DK1365" s="25"/>
      <c r="DL1365" s="25"/>
      <c r="DM1365" s="25"/>
      <c r="DN1365" s="25"/>
      <c r="DO1365" s="25"/>
      <c r="DP1365" s="25"/>
      <c r="DQ1365" s="25"/>
      <c r="DR1365" s="25"/>
      <c r="DS1365" s="25"/>
      <c r="DT1365" s="25"/>
      <c r="DU1365" s="25"/>
      <c r="DV1365" s="25"/>
      <c r="DW1365" s="35"/>
      <c r="DX1365" s="25"/>
      <c r="DY1365" s="25"/>
      <c r="EC1365" s="25"/>
      <c r="ED1365" s="35"/>
    </row>
    <row r="1366" spans="1:134" s="26" customFormat="1" x14ac:dyDescent="0.2">
      <c r="A1366" s="43"/>
      <c r="B1366" s="28"/>
      <c r="C1366" s="41"/>
      <c r="D1366" s="40"/>
      <c r="E1366" s="41"/>
      <c r="F1366" s="40"/>
      <c r="G1366" s="151"/>
      <c r="H1366" s="151"/>
      <c r="I1366" s="151"/>
      <c r="J1366" s="151"/>
      <c r="K1366" s="151"/>
      <c r="L1366" s="152"/>
      <c r="M1366" s="151"/>
      <c r="N1366" s="151"/>
      <c r="O1366" s="152"/>
      <c r="P1366" s="153"/>
      <c r="Q1366" s="159"/>
      <c r="R1366" s="151"/>
      <c r="S1366" s="151"/>
      <c r="T1366" s="28"/>
      <c r="U1366" s="137"/>
      <c r="V1366" s="40"/>
      <c r="W1366" s="40"/>
      <c r="X1366" s="40"/>
      <c r="Y1366" s="40"/>
      <c r="Z1366" s="40"/>
      <c r="AA1366" s="40"/>
      <c r="AB1366" s="40"/>
      <c r="AC1366" s="40"/>
      <c r="AD1366" s="40"/>
      <c r="AE1366" s="40"/>
      <c r="AF1366" s="40"/>
      <c r="AG1366" s="40"/>
      <c r="AH1366" s="40"/>
      <c r="AI1366" s="40"/>
      <c r="AJ1366" s="40"/>
      <c r="AK1366" s="40"/>
      <c r="AL1366" s="40"/>
      <c r="AM1366" s="40"/>
      <c r="AN1366" s="40"/>
      <c r="AO1366" s="40"/>
      <c r="AP1366" s="40"/>
      <c r="AQ1366" s="40"/>
      <c r="AR1366" s="40"/>
      <c r="AS1366" s="40"/>
      <c r="AT1366" s="40"/>
      <c r="AU1366" s="40"/>
      <c r="AV1366" s="40"/>
      <c r="AW1366" s="40"/>
      <c r="AX1366" s="40"/>
      <c r="AY1366" s="40"/>
      <c r="AZ1366" s="40"/>
      <c r="BA1366" s="28"/>
      <c r="BB1366" s="28"/>
      <c r="BC1366" s="40"/>
      <c r="BD1366" s="40"/>
      <c r="BE1366" s="40"/>
      <c r="BF1366" s="40"/>
      <c r="BG1366" s="40"/>
      <c r="BH1366" s="40"/>
      <c r="BI1366" s="40"/>
      <c r="BJ1366" s="40"/>
      <c r="BK1366" s="40"/>
      <c r="BL1366" s="40"/>
      <c r="BM1366" s="40"/>
      <c r="BN1366" s="40"/>
      <c r="BO1366" s="40"/>
      <c r="BP1366" s="40"/>
      <c r="BQ1366" s="40"/>
      <c r="BR1366" s="40"/>
      <c r="BS1366" s="40"/>
      <c r="BT1366" s="40"/>
      <c r="BU1366" s="40"/>
      <c r="BV1366" s="40"/>
      <c r="BW1366" s="40"/>
      <c r="BX1366" s="40"/>
      <c r="BY1366" s="40"/>
      <c r="BZ1366" s="40"/>
      <c r="CA1366" s="40"/>
      <c r="CB1366" s="40"/>
      <c r="CC1366" s="40"/>
      <c r="CD1366" s="40"/>
      <c r="CE1366" s="40"/>
      <c r="CF1366" s="40"/>
      <c r="CG1366" s="28"/>
      <c r="CH1366" s="28"/>
      <c r="CI1366" s="41"/>
      <c r="CJ1366" s="27"/>
      <c r="CK1366" s="27"/>
      <c r="CL1366" s="27"/>
      <c r="CM1366" s="27"/>
      <c r="CN1366" s="27"/>
      <c r="CO1366" s="27"/>
      <c r="CP1366" s="27"/>
      <c r="CQ1366" s="27"/>
      <c r="CR1366" s="27"/>
      <c r="CS1366" s="27"/>
      <c r="CT1366" s="27"/>
      <c r="CU1366" s="27"/>
      <c r="CV1366" s="27"/>
      <c r="CW1366" s="27"/>
      <c r="CX1366" s="27"/>
      <c r="CY1366" s="27"/>
      <c r="CZ1366" s="40"/>
      <c r="DA1366" s="40"/>
      <c r="DB1366" s="40"/>
      <c r="DC1366" s="40"/>
      <c r="DD1366" s="42"/>
      <c r="DE1366" s="89"/>
      <c r="DF1366" s="42"/>
      <c r="DG1366" s="25"/>
      <c r="DH1366" s="25"/>
      <c r="DI1366" s="35"/>
      <c r="DJ1366" s="25"/>
      <c r="DK1366" s="25"/>
      <c r="DL1366" s="25"/>
      <c r="DM1366" s="25"/>
      <c r="DN1366" s="25"/>
      <c r="DO1366" s="25"/>
      <c r="DP1366" s="25"/>
      <c r="DQ1366" s="25"/>
      <c r="DR1366" s="25"/>
      <c r="DS1366" s="25"/>
      <c r="DT1366" s="25"/>
      <c r="DU1366" s="25"/>
      <c r="DV1366" s="25"/>
      <c r="DW1366" s="35"/>
      <c r="DX1366" s="25"/>
      <c r="DY1366" s="25"/>
      <c r="EC1366" s="25"/>
      <c r="ED1366" s="35"/>
    </row>
    <row r="1367" spans="1:134" s="26" customFormat="1" x14ac:dyDescent="0.2">
      <c r="A1367" s="43"/>
      <c r="B1367" s="28"/>
      <c r="C1367" s="41"/>
      <c r="D1367" s="40"/>
      <c r="E1367" s="41"/>
      <c r="F1367" s="40"/>
      <c r="G1367" s="151"/>
      <c r="H1367" s="151"/>
      <c r="I1367" s="151"/>
      <c r="J1367" s="151"/>
      <c r="K1367" s="151"/>
      <c r="L1367" s="152"/>
      <c r="M1367" s="151"/>
      <c r="N1367" s="151"/>
      <c r="O1367" s="152"/>
      <c r="P1367" s="153"/>
      <c r="Q1367" s="159"/>
      <c r="R1367" s="151"/>
      <c r="S1367" s="151"/>
      <c r="T1367" s="28"/>
      <c r="U1367" s="137"/>
      <c r="V1367" s="40"/>
      <c r="W1367" s="40"/>
      <c r="X1367" s="40"/>
      <c r="Y1367" s="40"/>
      <c r="Z1367" s="40"/>
      <c r="AA1367" s="40"/>
      <c r="AB1367" s="40"/>
      <c r="AC1367" s="40"/>
      <c r="AD1367" s="40"/>
      <c r="AE1367" s="40"/>
      <c r="AF1367" s="40"/>
      <c r="AG1367" s="40"/>
      <c r="AH1367" s="40"/>
      <c r="AI1367" s="40"/>
      <c r="AJ1367" s="40"/>
      <c r="AK1367" s="40"/>
      <c r="AL1367" s="40"/>
      <c r="AM1367" s="40"/>
      <c r="AN1367" s="40"/>
      <c r="AO1367" s="40"/>
      <c r="AP1367" s="40"/>
      <c r="AQ1367" s="40"/>
      <c r="AR1367" s="40"/>
      <c r="AS1367" s="40"/>
      <c r="AT1367" s="40"/>
      <c r="AU1367" s="40"/>
      <c r="AV1367" s="40"/>
      <c r="AW1367" s="40"/>
      <c r="AX1367" s="40"/>
      <c r="AY1367" s="40"/>
      <c r="AZ1367" s="40"/>
      <c r="BA1367" s="28"/>
      <c r="BB1367" s="28"/>
      <c r="BC1367" s="40"/>
      <c r="BD1367" s="40"/>
      <c r="BE1367" s="40"/>
      <c r="BF1367" s="40"/>
      <c r="BG1367" s="40"/>
      <c r="BH1367" s="40"/>
      <c r="BI1367" s="40"/>
      <c r="BJ1367" s="40"/>
      <c r="BK1367" s="40"/>
      <c r="BL1367" s="40"/>
      <c r="BM1367" s="40"/>
      <c r="BN1367" s="40"/>
      <c r="BO1367" s="40"/>
      <c r="BP1367" s="40"/>
      <c r="BQ1367" s="40"/>
      <c r="BR1367" s="40"/>
      <c r="BS1367" s="40"/>
      <c r="BT1367" s="40"/>
      <c r="BU1367" s="40"/>
      <c r="BV1367" s="40"/>
      <c r="BW1367" s="40"/>
      <c r="BX1367" s="40"/>
      <c r="BY1367" s="40"/>
      <c r="BZ1367" s="40"/>
      <c r="CA1367" s="40"/>
      <c r="CB1367" s="40"/>
      <c r="CC1367" s="40"/>
      <c r="CD1367" s="40"/>
      <c r="CE1367" s="40"/>
      <c r="CF1367" s="40"/>
      <c r="CG1367" s="28"/>
      <c r="CH1367" s="28"/>
      <c r="CI1367" s="41"/>
      <c r="CJ1367" s="27"/>
      <c r="CK1367" s="27"/>
      <c r="CL1367" s="27"/>
      <c r="CM1367" s="27"/>
      <c r="CN1367" s="27"/>
      <c r="CO1367" s="27"/>
      <c r="CP1367" s="27"/>
      <c r="CQ1367" s="27"/>
      <c r="CR1367" s="27"/>
      <c r="CS1367" s="27"/>
      <c r="CT1367" s="27"/>
      <c r="CU1367" s="27"/>
      <c r="CV1367" s="27"/>
      <c r="CW1367" s="27"/>
      <c r="CX1367" s="27"/>
      <c r="CY1367" s="27"/>
      <c r="CZ1367" s="40"/>
      <c r="DA1367" s="40"/>
      <c r="DB1367" s="40"/>
      <c r="DC1367" s="40"/>
      <c r="DD1367" s="42"/>
      <c r="DE1367" s="89"/>
      <c r="DF1367" s="42"/>
      <c r="DG1367" s="25"/>
      <c r="DH1367" s="25"/>
      <c r="DI1367" s="35"/>
      <c r="DJ1367" s="25"/>
      <c r="DK1367" s="25"/>
      <c r="DL1367" s="25"/>
      <c r="DM1367" s="25"/>
      <c r="DN1367" s="25"/>
      <c r="DO1367" s="25"/>
      <c r="DP1367" s="25"/>
      <c r="DQ1367" s="25"/>
      <c r="DR1367" s="25"/>
      <c r="DS1367" s="25"/>
      <c r="DT1367" s="25"/>
      <c r="DU1367" s="25"/>
      <c r="DV1367" s="25"/>
      <c r="DW1367" s="35"/>
      <c r="DX1367" s="25"/>
      <c r="DY1367" s="25"/>
      <c r="EC1367" s="25"/>
      <c r="ED1367" s="35"/>
    </row>
    <row r="1368" spans="1:134" s="26" customFormat="1" x14ac:dyDescent="0.2">
      <c r="A1368" s="43"/>
      <c r="B1368" s="28"/>
      <c r="C1368" s="41"/>
      <c r="D1368" s="40"/>
      <c r="E1368" s="41"/>
      <c r="F1368" s="40"/>
      <c r="G1368" s="151"/>
      <c r="H1368" s="151"/>
      <c r="I1368" s="151"/>
      <c r="J1368" s="151"/>
      <c r="K1368" s="151"/>
      <c r="L1368" s="152"/>
      <c r="M1368" s="151"/>
      <c r="N1368" s="151"/>
      <c r="O1368" s="152"/>
      <c r="P1368" s="153"/>
      <c r="Q1368" s="159"/>
      <c r="R1368" s="151"/>
      <c r="S1368" s="151"/>
      <c r="T1368" s="28"/>
      <c r="U1368" s="137"/>
      <c r="V1368" s="40"/>
      <c r="W1368" s="40"/>
      <c r="X1368" s="40"/>
      <c r="Y1368" s="40"/>
      <c r="Z1368" s="40"/>
      <c r="AA1368" s="40"/>
      <c r="AB1368" s="40"/>
      <c r="AC1368" s="40"/>
      <c r="AD1368" s="40"/>
      <c r="AE1368" s="40"/>
      <c r="AF1368" s="40"/>
      <c r="AG1368" s="40"/>
      <c r="AH1368" s="40"/>
      <c r="AI1368" s="40"/>
      <c r="AJ1368" s="40"/>
      <c r="AK1368" s="40"/>
      <c r="AL1368" s="40"/>
      <c r="AM1368" s="40"/>
      <c r="AN1368" s="40"/>
      <c r="AO1368" s="40"/>
      <c r="AP1368" s="40"/>
      <c r="AQ1368" s="40"/>
      <c r="AR1368" s="40"/>
      <c r="AS1368" s="40"/>
      <c r="AT1368" s="40"/>
      <c r="AU1368" s="40"/>
      <c r="AV1368" s="40"/>
      <c r="AW1368" s="40"/>
      <c r="AX1368" s="40"/>
      <c r="AY1368" s="40"/>
      <c r="AZ1368" s="40"/>
      <c r="BA1368" s="28"/>
      <c r="BB1368" s="28"/>
      <c r="BC1368" s="40"/>
      <c r="BD1368" s="40"/>
      <c r="BE1368" s="40"/>
      <c r="BF1368" s="40"/>
      <c r="BG1368" s="40"/>
      <c r="BH1368" s="40"/>
      <c r="BI1368" s="40"/>
      <c r="BJ1368" s="40"/>
      <c r="BK1368" s="40"/>
      <c r="BL1368" s="40"/>
      <c r="BM1368" s="40"/>
      <c r="BN1368" s="40"/>
      <c r="BO1368" s="40"/>
      <c r="BP1368" s="40"/>
      <c r="BQ1368" s="40"/>
      <c r="BR1368" s="40"/>
      <c r="BS1368" s="40"/>
      <c r="BT1368" s="40"/>
      <c r="BU1368" s="40"/>
      <c r="BV1368" s="40"/>
      <c r="BW1368" s="40"/>
      <c r="BX1368" s="40"/>
      <c r="BY1368" s="40"/>
      <c r="BZ1368" s="40"/>
      <c r="CA1368" s="40"/>
      <c r="CB1368" s="40"/>
      <c r="CC1368" s="40"/>
      <c r="CD1368" s="40"/>
      <c r="CE1368" s="40"/>
      <c r="CF1368" s="40"/>
      <c r="CG1368" s="28"/>
      <c r="CH1368" s="28"/>
      <c r="CI1368" s="41"/>
      <c r="CJ1368" s="27"/>
      <c r="CK1368" s="27"/>
      <c r="CL1368" s="27"/>
      <c r="CM1368" s="27"/>
      <c r="CN1368" s="27"/>
      <c r="CO1368" s="27"/>
      <c r="CP1368" s="27"/>
      <c r="CQ1368" s="27"/>
      <c r="CR1368" s="27"/>
      <c r="CS1368" s="27"/>
      <c r="CT1368" s="27"/>
      <c r="CU1368" s="27"/>
      <c r="CV1368" s="27"/>
      <c r="CW1368" s="27"/>
      <c r="CX1368" s="27"/>
      <c r="CY1368" s="27"/>
      <c r="CZ1368" s="40"/>
      <c r="DA1368" s="40"/>
      <c r="DB1368" s="40"/>
      <c r="DC1368" s="40"/>
      <c r="DD1368" s="42"/>
      <c r="DE1368" s="89"/>
      <c r="DF1368" s="42"/>
      <c r="DG1368" s="25"/>
      <c r="DH1368" s="25"/>
      <c r="DI1368" s="35"/>
      <c r="DJ1368" s="25"/>
      <c r="DK1368" s="25"/>
      <c r="DL1368" s="25"/>
      <c r="DM1368" s="25"/>
      <c r="DN1368" s="25"/>
      <c r="DO1368" s="25"/>
      <c r="DP1368" s="25"/>
      <c r="DQ1368" s="25"/>
      <c r="DR1368" s="25"/>
      <c r="DS1368" s="25"/>
      <c r="DT1368" s="25"/>
      <c r="DU1368" s="25"/>
      <c r="DV1368" s="25"/>
      <c r="DW1368" s="35"/>
      <c r="DX1368" s="25"/>
      <c r="DY1368" s="25"/>
      <c r="EC1368" s="25"/>
      <c r="ED1368" s="35"/>
    </row>
    <row r="1369" spans="1:134" s="26" customFormat="1" x14ac:dyDescent="0.2">
      <c r="A1369" s="43"/>
      <c r="B1369" s="28"/>
      <c r="C1369" s="41"/>
      <c r="D1369" s="40"/>
      <c r="E1369" s="41"/>
      <c r="F1369" s="40"/>
      <c r="G1369" s="151"/>
      <c r="H1369" s="151"/>
      <c r="I1369" s="151"/>
      <c r="J1369" s="151"/>
      <c r="K1369" s="151"/>
      <c r="L1369" s="152"/>
      <c r="M1369" s="151"/>
      <c r="N1369" s="151"/>
      <c r="O1369" s="152"/>
      <c r="P1369" s="153"/>
      <c r="Q1369" s="159"/>
      <c r="R1369" s="151"/>
      <c r="S1369" s="151"/>
      <c r="T1369" s="28"/>
      <c r="U1369" s="137"/>
      <c r="V1369" s="40"/>
      <c r="W1369" s="40"/>
      <c r="X1369" s="40"/>
      <c r="Y1369" s="40"/>
      <c r="Z1369" s="40"/>
      <c r="AA1369" s="40"/>
      <c r="AB1369" s="40"/>
      <c r="AC1369" s="40"/>
      <c r="AD1369" s="40"/>
      <c r="AE1369" s="40"/>
      <c r="AF1369" s="40"/>
      <c r="AG1369" s="40"/>
      <c r="AH1369" s="40"/>
      <c r="AI1369" s="40"/>
      <c r="AJ1369" s="40"/>
      <c r="AK1369" s="40"/>
      <c r="AL1369" s="40"/>
      <c r="AM1369" s="40"/>
      <c r="AN1369" s="40"/>
      <c r="AO1369" s="40"/>
      <c r="AP1369" s="40"/>
      <c r="AQ1369" s="40"/>
      <c r="AR1369" s="40"/>
      <c r="AS1369" s="40"/>
      <c r="AT1369" s="40"/>
      <c r="AU1369" s="40"/>
      <c r="AV1369" s="40"/>
      <c r="AW1369" s="40"/>
      <c r="AX1369" s="40"/>
      <c r="AY1369" s="40"/>
      <c r="AZ1369" s="40"/>
      <c r="BA1369" s="28"/>
      <c r="BB1369" s="28"/>
      <c r="BC1369" s="40"/>
      <c r="BD1369" s="40"/>
      <c r="BE1369" s="40"/>
      <c r="BF1369" s="40"/>
      <c r="BG1369" s="40"/>
      <c r="BH1369" s="40"/>
      <c r="BI1369" s="41"/>
      <c r="BJ1369" s="41"/>
      <c r="BK1369" s="41"/>
      <c r="BL1369" s="41"/>
      <c r="BM1369" s="41"/>
      <c r="BN1369" s="41"/>
      <c r="BO1369" s="41"/>
      <c r="BP1369" s="41"/>
      <c r="BQ1369" s="41"/>
      <c r="BR1369" s="40"/>
      <c r="BS1369" s="40"/>
      <c r="BT1369" s="40"/>
      <c r="BU1369" s="41"/>
      <c r="BV1369" s="41"/>
      <c r="BW1369" s="41"/>
      <c r="BX1369" s="41"/>
      <c r="BY1369" s="41"/>
      <c r="BZ1369" s="41"/>
      <c r="CA1369" s="41"/>
      <c r="CB1369" s="41"/>
      <c r="CC1369" s="41"/>
      <c r="CD1369" s="41"/>
      <c r="CE1369" s="41"/>
      <c r="CF1369" s="41"/>
      <c r="CG1369" s="28"/>
      <c r="CH1369" s="28"/>
      <c r="CI1369" s="41"/>
      <c r="CJ1369" s="27"/>
      <c r="CK1369" s="27"/>
      <c r="CL1369" s="27"/>
      <c r="CM1369" s="27"/>
      <c r="CN1369" s="27"/>
      <c r="CO1369" s="27"/>
      <c r="CP1369" s="27"/>
      <c r="CQ1369" s="27"/>
      <c r="CR1369" s="27"/>
      <c r="CS1369" s="27"/>
      <c r="CT1369" s="27"/>
      <c r="CU1369" s="27"/>
      <c r="CV1369" s="27"/>
      <c r="CW1369" s="27"/>
      <c r="CX1369" s="27"/>
      <c r="CY1369" s="27"/>
      <c r="CZ1369" s="40"/>
      <c r="DA1369" s="40"/>
      <c r="DB1369" s="40"/>
      <c r="DC1369" s="40"/>
      <c r="DD1369" s="42"/>
      <c r="DE1369" s="89"/>
      <c r="DF1369" s="42"/>
      <c r="DG1369" s="25"/>
      <c r="DH1369" s="25"/>
      <c r="DI1369" s="35"/>
      <c r="DJ1369" s="25"/>
      <c r="DK1369" s="25"/>
      <c r="DL1369" s="25"/>
      <c r="DM1369" s="25"/>
      <c r="DN1369" s="25"/>
      <c r="DO1369" s="25"/>
      <c r="DP1369" s="25"/>
      <c r="DQ1369" s="25"/>
      <c r="DR1369" s="25"/>
      <c r="DS1369" s="25"/>
      <c r="DT1369" s="25"/>
      <c r="DU1369" s="25"/>
      <c r="DV1369" s="25"/>
      <c r="DW1369" s="35"/>
      <c r="DX1369" s="25"/>
      <c r="DY1369" s="25"/>
      <c r="EC1369" s="25"/>
      <c r="ED1369" s="35"/>
    </row>
    <row r="1370" spans="1:134" s="26" customFormat="1" x14ac:dyDescent="0.2">
      <c r="A1370" s="43"/>
      <c r="B1370" s="28"/>
      <c r="C1370" s="41"/>
      <c r="D1370" s="40"/>
      <c r="E1370" s="41"/>
      <c r="F1370" s="40"/>
      <c r="G1370" s="151"/>
      <c r="H1370" s="151"/>
      <c r="I1370" s="151"/>
      <c r="J1370" s="151"/>
      <c r="K1370" s="151"/>
      <c r="L1370" s="152"/>
      <c r="M1370" s="151"/>
      <c r="N1370" s="151"/>
      <c r="O1370" s="152"/>
      <c r="P1370" s="153"/>
      <c r="Q1370" s="159"/>
      <c r="R1370" s="151"/>
      <c r="S1370" s="151"/>
      <c r="T1370" s="28"/>
      <c r="U1370" s="137"/>
      <c r="V1370" s="40"/>
      <c r="W1370" s="40"/>
      <c r="X1370" s="40"/>
      <c r="Y1370" s="40"/>
      <c r="Z1370" s="40"/>
      <c r="AA1370" s="40"/>
      <c r="AB1370" s="40"/>
      <c r="AC1370" s="40"/>
      <c r="AD1370" s="40"/>
      <c r="AE1370" s="40"/>
      <c r="AF1370" s="40"/>
      <c r="AG1370" s="40"/>
      <c r="AH1370" s="40"/>
      <c r="AI1370" s="40"/>
      <c r="AJ1370" s="40"/>
      <c r="AK1370" s="40"/>
      <c r="AL1370" s="40"/>
      <c r="AM1370" s="40"/>
      <c r="AN1370" s="40"/>
      <c r="AO1370" s="40"/>
      <c r="AP1370" s="40"/>
      <c r="AQ1370" s="40"/>
      <c r="AR1370" s="40"/>
      <c r="AS1370" s="40"/>
      <c r="AT1370" s="40"/>
      <c r="AU1370" s="40"/>
      <c r="AV1370" s="40"/>
      <c r="AW1370" s="40"/>
      <c r="AX1370" s="40"/>
      <c r="AY1370" s="40"/>
      <c r="AZ1370" s="40"/>
      <c r="BA1370" s="28"/>
      <c r="BB1370" s="28"/>
      <c r="BC1370" s="40"/>
      <c r="BD1370" s="40"/>
      <c r="BE1370" s="40"/>
      <c r="BF1370" s="40"/>
      <c r="BG1370" s="40"/>
      <c r="BH1370" s="40"/>
      <c r="BI1370" s="41"/>
      <c r="BJ1370" s="41"/>
      <c r="BK1370" s="41"/>
      <c r="BL1370" s="41"/>
      <c r="BM1370" s="41"/>
      <c r="BN1370" s="41"/>
      <c r="BO1370" s="41"/>
      <c r="BP1370" s="41"/>
      <c r="BQ1370" s="41"/>
      <c r="BR1370" s="40"/>
      <c r="BS1370" s="40"/>
      <c r="BT1370" s="40"/>
      <c r="BU1370" s="41"/>
      <c r="BV1370" s="41"/>
      <c r="BW1370" s="41"/>
      <c r="BX1370" s="41"/>
      <c r="BY1370" s="41"/>
      <c r="BZ1370" s="41"/>
      <c r="CA1370" s="41"/>
      <c r="CB1370" s="41"/>
      <c r="CC1370" s="41"/>
      <c r="CD1370" s="41"/>
      <c r="CE1370" s="41"/>
      <c r="CF1370" s="41"/>
      <c r="CG1370" s="28"/>
      <c r="CH1370" s="28"/>
      <c r="CI1370" s="41"/>
      <c r="CJ1370" s="27"/>
      <c r="CK1370" s="27"/>
      <c r="CL1370" s="27"/>
      <c r="CM1370" s="27"/>
      <c r="CN1370" s="27"/>
      <c r="CO1370" s="27"/>
      <c r="CP1370" s="27"/>
      <c r="CQ1370" s="27"/>
      <c r="CR1370" s="27"/>
      <c r="CS1370" s="27"/>
      <c r="CT1370" s="27"/>
      <c r="CU1370" s="27"/>
      <c r="CV1370" s="27"/>
      <c r="CW1370" s="27"/>
      <c r="CX1370" s="27"/>
      <c r="CY1370" s="27"/>
      <c r="CZ1370" s="40"/>
      <c r="DA1370" s="40"/>
      <c r="DB1370" s="40"/>
      <c r="DC1370" s="40"/>
      <c r="DD1370" s="42"/>
      <c r="DE1370" s="89"/>
      <c r="DF1370" s="42"/>
      <c r="DG1370" s="25"/>
      <c r="DH1370" s="25"/>
      <c r="DI1370" s="35"/>
      <c r="DJ1370" s="25"/>
      <c r="DK1370" s="25"/>
      <c r="DL1370" s="25"/>
      <c r="DM1370" s="25"/>
      <c r="DN1370" s="25"/>
      <c r="DO1370" s="25"/>
      <c r="DP1370" s="25"/>
      <c r="DQ1370" s="25"/>
      <c r="DR1370" s="25"/>
      <c r="DS1370" s="25"/>
      <c r="DT1370" s="25"/>
      <c r="DU1370" s="25"/>
      <c r="DV1370" s="25"/>
      <c r="DW1370" s="35"/>
      <c r="DX1370" s="25"/>
      <c r="DY1370" s="25"/>
      <c r="EC1370" s="25"/>
      <c r="ED1370" s="35"/>
    </row>
    <row r="1371" spans="1:134" s="26" customFormat="1" x14ac:dyDescent="0.2">
      <c r="A1371" s="43"/>
      <c r="B1371" s="28"/>
      <c r="C1371" s="41"/>
      <c r="D1371" s="40"/>
      <c r="E1371" s="41"/>
      <c r="F1371" s="40"/>
      <c r="G1371" s="151"/>
      <c r="H1371" s="151"/>
      <c r="I1371" s="151"/>
      <c r="J1371" s="151"/>
      <c r="K1371" s="151"/>
      <c r="L1371" s="152"/>
      <c r="M1371" s="151"/>
      <c r="N1371" s="151"/>
      <c r="O1371" s="152"/>
      <c r="P1371" s="153"/>
      <c r="Q1371" s="159"/>
      <c r="R1371" s="151"/>
      <c r="S1371" s="151"/>
      <c r="T1371" s="28"/>
      <c r="U1371" s="137"/>
      <c r="V1371" s="40"/>
      <c r="W1371" s="40"/>
      <c r="X1371" s="40"/>
      <c r="Y1371" s="40"/>
      <c r="Z1371" s="40"/>
      <c r="AA1371" s="40"/>
      <c r="AB1371" s="40"/>
      <c r="AC1371" s="40"/>
      <c r="AD1371" s="40"/>
      <c r="AE1371" s="40"/>
      <c r="AF1371" s="40"/>
      <c r="AG1371" s="40"/>
      <c r="AH1371" s="40"/>
      <c r="AI1371" s="40"/>
      <c r="AJ1371" s="40"/>
      <c r="AK1371" s="40"/>
      <c r="AL1371" s="40"/>
      <c r="AM1371" s="40"/>
      <c r="AN1371" s="40"/>
      <c r="AO1371" s="40"/>
      <c r="AP1371" s="40"/>
      <c r="AQ1371" s="40"/>
      <c r="AR1371" s="40"/>
      <c r="AS1371" s="40"/>
      <c r="AT1371" s="40"/>
      <c r="AU1371" s="40"/>
      <c r="AV1371" s="40"/>
      <c r="AW1371" s="40"/>
      <c r="AX1371" s="40"/>
      <c r="AY1371" s="40"/>
      <c r="AZ1371" s="40"/>
      <c r="BA1371" s="28"/>
      <c r="BB1371" s="28"/>
      <c r="BC1371" s="40"/>
      <c r="BD1371" s="40"/>
      <c r="BE1371" s="40"/>
      <c r="BF1371" s="40"/>
      <c r="BG1371" s="40"/>
      <c r="BH1371" s="40"/>
      <c r="BI1371" s="41"/>
      <c r="BJ1371" s="41"/>
      <c r="BK1371" s="41"/>
      <c r="BL1371" s="41"/>
      <c r="BM1371" s="41"/>
      <c r="BN1371" s="41"/>
      <c r="BO1371" s="41"/>
      <c r="BP1371" s="41"/>
      <c r="BQ1371" s="41"/>
      <c r="BR1371" s="40"/>
      <c r="BS1371" s="40"/>
      <c r="BT1371" s="40"/>
      <c r="BU1371" s="41"/>
      <c r="BV1371" s="41"/>
      <c r="BW1371" s="41"/>
      <c r="BX1371" s="41"/>
      <c r="BY1371" s="41"/>
      <c r="BZ1371" s="41"/>
      <c r="CA1371" s="41"/>
      <c r="CB1371" s="41"/>
      <c r="CC1371" s="41"/>
      <c r="CD1371" s="41"/>
      <c r="CE1371" s="41"/>
      <c r="CF1371" s="41"/>
      <c r="CG1371" s="28"/>
      <c r="CH1371" s="28"/>
      <c r="CI1371" s="41"/>
      <c r="CJ1371" s="27"/>
      <c r="CK1371" s="27"/>
      <c r="CL1371" s="27"/>
      <c r="CM1371" s="27"/>
      <c r="CN1371" s="27"/>
      <c r="CO1371" s="27"/>
      <c r="CP1371" s="27"/>
      <c r="CQ1371" s="27"/>
      <c r="CR1371" s="27"/>
      <c r="CS1371" s="27"/>
      <c r="CT1371" s="27"/>
      <c r="CU1371" s="27"/>
      <c r="CV1371" s="27"/>
      <c r="CW1371" s="27"/>
      <c r="CX1371" s="27"/>
      <c r="CY1371" s="27"/>
      <c r="CZ1371" s="40"/>
      <c r="DA1371" s="40"/>
      <c r="DB1371" s="40"/>
      <c r="DC1371" s="40"/>
      <c r="DD1371" s="42"/>
      <c r="DE1371" s="89"/>
      <c r="DF1371" s="42"/>
      <c r="DG1371" s="25"/>
      <c r="DH1371" s="25"/>
      <c r="DI1371" s="35"/>
      <c r="DJ1371" s="25"/>
      <c r="DK1371" s="25"/>
      <c r="DL1371" s="25"/>
      <c r="DM1371" s="25"/>
      <c r="DN1371" s="25"/>
      <c r="DO1371" s="25"/>
      <c r="DP1371" s="25"/>
      <c r="DQ1371" s="25"/>
      <c r="DR1371" s="25"/>
      <c r="DS1371" s="25"/>
      <c r="DT1371" s="25"/>
      <c r="DU1371" s="25"/>
      <c r="DV1371" s="25"/>
      <c r="DW1371" s="35"/>
      <c r="DX1371" s="25"/>
      <c r="DY1371" s="25"/>
      <c r="EC1371" s="25"/>
      <c r="ED1371" s="35"/>
    </row>
    <row r="1372" spans="1:134" s="26" customFormat="1" x14ac:dyDescent="0.2">
      <c r="A1372" s="43"/>
      <c r="B1372" s="28"/>
      <c r="C1372" s="41"/>
      <c r="D1372" s="40"/>
      <c r="E1372" s="41"/>
      <c r="F1372" s="40"/>
      <c r="G1372" s="151"/>
      <c r="H1372" s="151"/>
      <c r="I1372" s="151"/>
      <c r="J1372" s="151"/>
      <c r="K1372" s="151"/>
      <c r="L1372" s="152"/>
      <c r="M1372" s="151"/>
      <c r="N1372" s="151"/>
      <c r="O1372" s="152"/>
      <c r="P1372" s="153"/>
      <c r="Q1372" s="159"/>
      <c r="R1372" s="151"/>
      <c r="S1372" s="151"/>
      <c r="T1372" s="28"/>
      <c r="U1372" s="137"/>
      <c r="V1372" s="40"/>
      <c r="W1372" s="40"/>
      <c r="X1372" s="40"/>
      <c r="Y1372" s="40"/>
      <c r="Z1372" s="40"/>
      <c r="AA1372" s="40"/>
      <c r="AB1372" s="40"/>
      <c r="AC1372" s="40"/>
      <c r="AD1372" s="40"/>
      <c r="AE1372" s="40"/>
      <c r="AF1372" s="40"/>
      <c r="AG1372" s="40"/>
      <c r="AH1372" s="40"/>
      <c r="AI1372" s="40"/>
      <c r="AJ1372" s="40"/>
      <c r="AK1372" s="40"/>
      <c r="AL1372" s="40"/>
      <c r="AM1372" s="40"/>
      <c r="AN1372" s="40"/>
      <c r="AO1372" s="40"/>
      <c r="AP1372" s="40"/>
      <c r="AQ1372" s="40"/>
      <c r="AR1372" s="40"/>
      <c r="AS1372" s="40"/>
      <c r="AT1372" s="40"/>
      <c r="AU1372" s="40"/>
      <c r="AV1372" s="40"/>
      <c r="AW1372" s="40"/>
      <c r="AX1372" s="40"/>
      <c r="AY1372" s="40"/>
      <c r="AZ1372" s="40"/>
      <c r="BA1372" s="28"/>
      <c r="BB1372" s="28"/>
      <c r="BC1372" s="40"/>
      <c r="BD1372" s="40"/>
      <c r="BE1372" s="40"/>
      <c r="BF1372" s="40"/>
      <c r="BG1372" s="40"/>
      <c r="BH1372" s="40"/>
      <c r="BI1372" s="41"/>
      <c r="BJ1372" s="41"/>
      <c r="BK1372" s="41"/>
      <c r="BL1372" s="41"/>
      <c r="BM1372" s="41"/>
      <c r="BN1372" s="41"/>
      <c r="BO1372" s="41"/>
      <c r="BP1372" s="41"/>
      <c r="BQ1372" s="41"/>
      <c r="BR1372" s="40"/>
      <c r="BS1372" s="40"/>
      <c r="BT1372" s="40"/>
      <c r="BU1372" s="41"/>
      <c r="BV1372" s="41"/>
      <c r="BW1372" s="41"/>
      <c r="BX1372" s="41"/>
      <c r="BY1372" s="41"/>
      <c r="BZ1372" s="41"/>
      <c r="CA1372" s="41"/>
      <c r="CB1372" s="41"/>
      <c r="CC1372" s="41"/>
      <c r="CD1372" s="41"/>
      <c r="CE1372" s="41"/>
      <c r="CF1372" s="41"/>
      <c r="CG1372" s="28"/>
      <c r="CH1372" s="28"/>
      <c r="CI1372" s="41"/>
      <c r="CJ1372" s="27"/>
      <c r="CK1372" s="27"/>
      <c r="CL1372" s="27"/>
      <c r="CM1372" s="27"/>
      <c r="CN1372" s="27"/>
      <c r="CO1372" s="27"/>
      <c r="CP1372" s="27"/>
      <c r="CQ1372" s="27"/>
      <c r="CR1372" s="27"/>
      <c r="CS1372" s="27"/>
      <c r="CT1372" s="27"/>
      <c r="CU1372" s="27"/>
      <c r="CV1372" s="27"/>
      <c r="CW1372" s="27"/>
      <c r="CX1372" s="27"/>
      <c r="CY1372" s="27"/>
      <c r="CZ1372" s="40"/>
      <c r="DA1372" s="40"/>
      <c r="DB1372" s="40"/>
      <c r="DC1372" s="40"/>
      <c r="DD1372" s="42"/>
      <c r="DE1372" s="89"/>
      <c r="DF1372" s="42"/>
      <c r="DG1372" s="25"/>
      <c r="DH1372" s="25"/>
      <c r="DI1372" s="35"/>
      <c r="DJ1372" s="25"/>
      <c r="DK1372" s="25"/>
      <c r="DL1372" s="25"/>
      <c r="DM1372" s="25"/>
      <c r="DN1372" s="25"/>
      <c r="DO1372" s="25"/>
      <c r="DP1372" s="25"/>
      <c r="DQ1372" s="25"/>
      <c r="DR1372" s="25"/>
      <c r="DS1372" s="25"/>
      <c r="DT1372" s="25"/>
      <c r="DU1372" s="25"/>
      <c r="DV1372" s="25"/>
      <c r="DW1372" s="35"/>
      <c r="DX1372" s="25"/>
      <c r="DY1372" s="25"/>
      <c r="EC1372" s="25"/>
      <c r="ED1372" s="35"/>
    </row>
    <row r="1373" spans="1:134" s="26" customFormat="1" x14ac:dyDescent="0.2">
      <c r="A1373" s="43"/>
      <c r="B1373" s="28"/>
      <c r="C1373" s="41"/>
      <c r="D1373" s="40"/>
      <c r="E1373" s="41"/>
      <c r="F1373" s="40"/>
      <c r="G1373" s="151"/>
      <c r="H1373" s="151"/>
      <c r="I1373" s="151"/>
      <c r="J1373" s="151"/>
      <c r="K1373" s="151"/>
      <c r="L1373" s="152"/>
      <c r="M1373" s="151"/>
      <c r="N1373" s="151"/>
      <c r="O1373" s="152"/>
      <c r="P1373" s="153"/>
      <c r="Q1373" s="159"/>
      <c r="R1373" s="151"/>
      <c r="S1373" s="151"/>
      <c r="T1373" s="28"/>
      <c r="U1373" s="137"/>
      <c r="V1373" s="40"/>
      <c r="W1373" s="40"/>
      <c r="X1373" s="40"/>
      <c r="Y1373" s="40"/>
      <c r="Z1373" s="40"/>
      <c r="AA1373" s="40"/>
      <c r="AB1373" s="40"/>
      <c r="AC1373" s="40"/>
      <c r="AD1373" s="40"/>
      <c r="AE1373" s="40"/>
      <c r="AF1373" s="40"/>
      <c r="AG1373" s="40"/>
      <c r="AH1373" s="40"/>
      <c r="AI1373" s="40"/>
      <c r="AJ1373" s="40"/>
      <c r="AK1373" s="40"/>
      <c r="AL1373" s="40"/>
      <c r="AM1373" s="40"/>
      <c r="AN1373" s="40"/>
      <c r="AO1373" s="40"/>
      <c r="AP1373" s="40"/>
      <c r="AQ1373" s="40"/>
      <c r="AR1373" s="40"/>
      <c r="AS1373" s="40"/>
      <c r="AT1373" s="40"/>
      <c r="AU1373" s="40"/>
      <c r="AV1373" s="40"/>
      <c r="AW1373" s="40"/>
      <c r="AX1373" s="40"/>
      <c r="AY1373" s="40"/>
      <c r="AZ1373" s="40"/>
      <c r="BA1373" s="28"/>
      <c r="BB1373" s="28"/>
      <c r="BC1373" s="40"/>
      <c r="BD1373" s="40"/>
      <c r="BE1373" s="40"/>
      <c r="BF1373" s="40"/>
      <c r="BG1373" s="40"/>
      <c r="BH1373" s="40"/>
      <c r="BI1373" s="41"/>
      <c r="BJ1373" s="41"/>
      <c r="BK1373" s="41"/>
      <c r="BL1373" s="41"/>
      <c r="BM1373" s="41"/>
      <c r="BN1373" s="41"/>
      <c r="BO1373" s="41"/>
      <c r="BP1373" s="41"/>
      <c r="BQ1373" s="41"/>
      <c r="BR1373" s="40"/>
      <c r="BS1373" s="40"/>
      <c r="BT1373" s="40"/>
      <c r="BU1373" s="41"/>
      <c r="BV1373" s="41"/>
      <c r="BW1373" s="41"/>
      <c r="BX1373" s="41"/>
      <c r="BY1373" s="41"/>
      <c r="BZ1373" s="41"/>
      <c r="CA1373" s="41"/>
      <c r="CB1373" s="41"/>
      <c r="CC1373" s="41"/>
      <c r="CD1373" s="41"/>
      <c r="CE1373" s="41"/>
      <c r="CF1373" s="41"/>
      <c r="CG1373" s="28"/>
      <c r="CH1373" s="28"/>
      <c r="CI1373" s="41"/>
      <c r="CJ1373" s="27"/>
      <c r="CK1373" s="27"/>
      <c r="CL1373" s="27"/>
      <c r="CM1373" s="27"/>
      <c r="CN1373" s="27"/>
      <c r="CO1373" s="27"/>
      <c r="CP1373" s="27"/>
      <c r="CQ1373" s="27"/>
      <c r="CR1373" s="27"/>
      <c r="CS1373" s="27"/>
      <c r="CT1373" s="27"/>
      <c r="CU1373" s="27"/>
      <c r="CV1373" s="27"/>
      <c r="CW1373" s="27"/>
      <c r="CX1373" s="27"/>
      <c r="CY1373" s="27"/>
      <c r="CZ1373" s="40"/>
      <c r="DA1373" s="40"/>
      <c r="DB1373" s="40"/>
      <c r="DC1373" s="40"/>
      <c r="DD1373" s="42"/>
      <c r="DE1373" s="89"/>
      <c r="DF1373" s="42"/>
      <c r="DG1373" s="25"/>
      <c r="DH1373" s="25"/>
      <c r="DI1373" s="35"/>
      <c r="DJ1373" s="25"/>
      <c r="DK1373" s="25"/>
      <c r="DL1373" s="25"/>
      <c r="DM1373" s="25"/>
      <c r="DN1373" s="25"/>
      <c r="DO1373" s="25"/>
      <c r="DP1373" s="25"/>
      <c r="DQ1373" s="25"/>
      <c r="DR1373" s="25"/>
      <c r="DS1373" s="25"/>
      <c r="DT1373" s="25"/>
      <c r="DU1373" s="25"/>
      <c r="DV1373" s="25"/>
      <c r="DW1373" s="35"/>
      <c r="DX1373" s="25"/>
      <c r="DY1373" s="25"/>
      <c r="EC1373" s="25"/>
      <c r="ED1373" s="35"/>
    </row>
    <row r="1374" spans="1:134" s="26" customFormat="1" x14ac:dyDescent="0.2">
      <c r="A1374" s="43"/>
      <c r="B1374" s="28"/>
      <c r="C1374" s="41"/>
      <c r="D1374" s="40"/>
      <c r="E1374" s="41"/>
      <c r="F1374" s="40"/>
      <c r="G1374" s="151"/>
      <c r="H1374" s="151"/>
      <c r="I1374" s="151"/>
      <c r="J1374" s="151"/>
      <c r="K1374" s="151"/>
      <c r="L1374" s="152"/>
      <c r="M1374" s="151"/>
      <c r="N1374" s="151"/>
      <c r="O1374" s="152"/>
      <c r="P1374" s="153"/>
      <c r="Q1374" s="159"/>
      <c r="R1374" s="151"/>
      <c r="S1374" s="151"/>
      <c r="T1374" s="28"/>
      <c r="U1374" s="137"/>
      <c r="V1374" s="40"/>
      <c r="W1374" s="40"/>
      <c r="X1374" s="40"/>
      <c r="Y1374" s="40"/>
      <c r="Z1374" s="40"/>
      <c r="AA1374" s="40"/>
      <c r="AB1374" s="40"/>
      <c r="AC1374" s="40"/>
      <c r="AD1374" s="40"/>
      <c r="AE1374" s="40"/>
      <c r="AF1374" s="40"/>
      <c r="AG1374" s="40"/>
      <c r="AH1374" s="40"/>
      <c r="AI1374" s="40"/>
      <c r="AJ1374" s="40"/>
      <c r="AK1374" s="40"/>
      <c r="AL1374" s="40"/>
      <c r="AM1374" s="40"/>
      <c r="AN1374" s="40"/>
      <c r="AO1374" s="40"/>
      <c r="AP1374" s="40"/>
      <c r="AQ1374" s="40"/>
      <c r="AR1374" s="40"/>
      <c r="AS1374" s="40"/>
      <c r="AT1374" s="40"/>
      <c r="AU1374" s="40"/>
      <c r="AV1374" s="40"/>
      <c r="AW1374" s="40"/>
      <c r="AX1374" s="40"/>
      <c r="AY1374" s="40"/>
      <c r="AZ1374" s="40"/>
      <c r="BA1374" s="28"/>
      <c r="BB1374" s="28"/>
      <c r="BC1374" s="40"/>
      <c r="BD1374" s="40"/>
      <c r="BE1374" s="40"/>
      <c r="BF1374" s="40"/>
      <c r="BG1374" s="40"/>
      <c r="BH1374" s="40"/>
      <c r="BI1374" s="40"/>
      <c r="BJ1374" s="40"/>
      <c r="BK1374" s="40"/>
      <c r="BL1374" s="40"/>
      <c r="BM1374" s="40"/>
      <c r="BN1374" s="40"/>
      <c r="BO1374" s="40"/>
      <c r="BP1374" s="40"/>
      <c r="BQ1374" s="40"/>
      <c r="BR1374" s="40"/>
      <c r="BS1374" s="40"/>
      <c r="BT1374" s="40"/>
      <c r="BU1374" s="40"/>
      <c r="BV1374" s="40"/>
      <c r="BW1374" s="40"/>
      <c r="BX1374" s="40"/>
      <c r="BY1374" s="40"/>
      <c r="BZ1374" s="40"/>
      <c r="CA1374" s="40"/>
      <c r="CB1374" s="40"/>
      <c r="CC1374" s="40"/>
      <c r="CD1374" s="40"/>
      <c r="CE1374" s="40"/>
      <c r="CF1374" s="40"/>
      <c r="CG1374" s="28"/>
      <c r="CH1374" s="28"/>
      <c r="CI1374" s="41"/>
      <c r="CJ1374" s="27"/>
      <c r="CK1374" s="27"/>
      <c r="CL1374" s="27"/>
      <c r="CM1374" s="27"/>
      <c r="CN1374" s="27"/>
      <c r="CO1374" s="27"/>
      <c r="CP1374" s="27"/>
      <c r="CQ1374" s="27"/>
      <c r="CR1374" s="27"/>
      <c r="CS1374" s="27"/>
      <c r="CT1374" s="27"/>
      <c r="CU1374" s="27"/>
      <c r="CV1374" s="27"/>
      <c r="CW1374" s="27"/>
      <c r="CX1374" s="27"/>
      <c r="CY1374" s="27"/>
      <c r="CZ1374" s="40"/>
      <c r="DA1374" s="40"/>
      <c r="DB1374" s="40"/>
      <c r="DC1374" s="40"/>
      <c r="DD1374" s="42"/>
      <c r="DE1374" s="89"/>
      <c r="DF1374" s="42"/>
      <c r="DG1374" s="25"/>
      <c r="DH1374" s="25"/>
      <c r="DI1374" s="35"/>
      <c r="DJ1374" s="25"/>
      <c r="DK1374" s="25"/>
      <c r="DL1374" s="25"/>
      <c r="DM1374" s="25"/>
      <c r="DN1374" s="25"/>
      <c r="DO1374" s="25"/>
      <c r="DP1374" s="25"/>
      <c r="DQ1374" s="25"/>
      <c r="DR1374" s="25"/>
      <c r="DS1374" s="25"/>
      <c r="DT1374" s="25"/>
      <c r="DU1374" s="25"/>
      <c r="DV1374" s="25"/>
      <c r="DW1374" s="35"/>
      <c r="DX1374" s="25"/>
      <c r="DY1374" s="25"/>
      <c r="EC1374" s="25"/>
      <c r="ED1374" s="35"/>
    </row>
    <row r="1375" spans="1:134" s="26" customFormat="1" x14ac:dyDescent="0.2">
      <c r="A1375" s="43"/>
      <c r="B1375" s="28"/>
      <c r="C1375" s="41"/>
      <c r="D1375" s="40"/>
      <c r="E1375" s="41"/>
      <c r="F1375" s="40"/>
      <c r="G1375" s="151"/>
      <c r="H1375" s="151"/>
      <c r="I1375" s="151"/>
      <c r="J1375" s="151"/>
      <c r="K1375" s="151"/>
      <c r="L1375" s="152"/>
      <c r="M1375" s="151"/>
      <c r="N1375" s="151"/>
      <c r="O1375" s="152"/>
      <c r="P1375" s="153"/>
      <c r="Q1375" s="159"/>
      <c r="R1375" s="151"/>
      <c r="S1375" s="151"/>
      <c r="T1375" s="28"/>
      <c r="U1375" s="137"/>
      <c r="V1375" s="40"/>
      <c r="W1375" s="40"/>
      <c r="X1375" s="40"/>
      <c r="Y1375" s="40"/>
      <c r="Z1375" s="40"/>
      <c r="AA1375" s="40"/>
      <c r="AB1375" s="40"/>
      <c r="AC1375" s="40"/>
      <c r="AD1375" s="40"/>
      <c r="AE1375" s="40"/>
      <c r="AF1375" s="40"/>
      <c r="AG1375" s="40"/>
      <c r="AH1375" s="40"/>
      <c r="AI1375" s="40"/>
      <c r="AJ1375" s="40"/>
      <c r="AK1375" s="40"/>
      <c r="AL1375" s="40"/>
      <c r="AM1375" s="40"/>
      <c r="AN1375" s="40"/>
      <c r="AO1375" s="40"/>
      <c r="AP1375" s="40"/>
      <c r="AQ1375" s="40"/>
      <c r="AR1375" s="40"/>
      <c r="AS1375" s="40"/>
      <c r="AT1375" s="40"/>
      <c r="AU1375" s="40"/>
      <c r="AV1375" s="40"/>
      <c r="AW1375" s="40"/>
      <c r="AX1375" s="40"/>
      <c r="AY1375" s="40"/>
      <c r="AZ1375" s="40"/>
      <c r="BA1375" s="28"/>
      <c r="BB1375" s="28"/>
      <c r="BC1375" s="40"/>
      <c r="BD1375" s="40"/>
      <c r="BE1375" s="40"/>
      <c r="BF1375" s="40"/>
      <c r="BG1375" s="40"/>
      <c r="BH1375" s="40"/>
      <c r="BI1375" s="40"/>
      <c r="BJ1375" s="40"/>
      <c r="BK1375" s="40"/>
      <c r="BL1375" s="40"/>
      <c r="BM1375" s="40"/>
      <c r="BN1375" s="40"/>
      <c r="BO1375" s="40"/>
      <c r="BP1375" s="40"/>
      <c r="BQ1375" s="40"/>
      <c r="BR1375" s="40"/>
      <c r="BS1375" s="40"/>
      <c r="BT1375" s="40"/>
      <c r="BU1375" s="40"/>
      <c r="BV1375" s="40"/>
      <c r="BW1375" s="40"/>
      <c r="BX1375" s="40"/>
      <c r="BY1375" s="40"/>
      <c r="BZ1375" s="40"/>
      <c r="CA1375" s="40"/>
      <c r="CB1375" s="40"/>
      <c r="CC1375" s="40"/>
      <c r="CD1375" s="40"/>
      <c r="CE1375" s="40"/>
      <c r="CF1375" s="40"/>
      <c r="CG1375" s="28"/>
      <c r="CH1375" s="28"/>
      <c r="CI1375" s="41"/>
      <c r="CJ1375" s="27"/>
      <c r="CK1375" s="27"/>
      <c r="CL1375" s="27"/>
      <c r="CM1375" s="27"/>
      <c r="CN1375" s="27"/>
      <c r="CO1375" s="27"/>
      <c r="CP1375" s="27"/>
      <c r="CQ1375" s="27"/>
      <c r="CR1375" s="27"/>
      <c r="CS1375" s="27"/>
      <c r="CT1375" s="27"/>
      <c r="CU1375" s="27"/>
      <c r="CV1375" s="27"/>
      <c r="CW1375" s="27"/>
      <c r="CX1375" s="27"/>
      <c r="CY1375" s="27"/>
      <c r="CZ1375" s="40"/>
      <c r="DA1375" s="40"/>
      <c r="DB1375" s="40"/>
      <c r="DC1375" s="40"/>
      <c r="DD1375" s="42"/>
      <c r="DE1375" s="89"/>
      <c r="DF1375" s="42"/>
      <c r="DG1375" s="25"/>
      <c r="DH1375" s="25"/>
      <c r="DI1375" s="35"/>
      <c r="DJ1375" s="25"/>
      <c r="DK1375" s="25"/>
      <c r="DL1375" s="25"/>
      <c r="DM1375" s="25"/>
      <c r="DN1375" s="25"/>
      <c r="DO1375" s="25"/>
      <c r="DP1375" s="25"/>
      <c r="DQ1375" s="25"/>
      <c r="DR1375" s="25"/>
      <c r="DS1375" s="25"/>
      <c r="DT1375" s="25"/>
      <c r="DU1375" s="25"/>
      <c r="DV1375" s="25"/>
      <c r="DW1375" s="35"/>
      <c r="DX1375" s="25"/>
      <c r="DY1375" s="25"/>
      <c r="EC1375" s="25"/>
      <c r="ED1375" s="35"/>
    </row>
    <row r="1376" spans="1:134" s="26" customFormat="1" x14ac:dyDescent="0.2">
      <c r="A1376" s="43"/>
      <c r="B1376" s="28"/>
      <c r="C1376" s="41"/>
      <c r="D1376" s="40"/>
      <c r="E1376" s="41"/>
      <c r="F1376" s="40"/>
      <c r="G1376" s="151"/>
      <c r="H1376" s="151"/>
      <c r="I1376" s="151"/>
      <c r="J1376" s="151"/>
      <c r="K1376" s="151"/>
      <c r="L1376" s="152"/>
      <c r="M1376" s="151"/>
      <c r="N1376" s="151"/>
      <c r="O1376" s="152"/>
      <c r="P1376" s="153"/>
      <c r="Q1376" s="159"/>
      <c r="R1376" s="151"/>
      <c r="S1376" s="151"/>
      <c r="T1376" s="28"/>
      <c r="U1376" s="137"/>
      <c r="V1376" s="40"/>
      <c r="W1376" s="40"/>
      <c r="X1376" s="40"/>
      <c r="Y1376" s="40"/>
      <c r="Z1376" s="40"/>
      <c r="AA1376" s="40"/>
      <c r="AB1376" s="40"/>
      <c r="AC1376" s="40"/>
      <c r="AD1376" s="40"/>
      <c r="AE1376" s="40"/>
      <c r="AF1376" s="40"/>
      <c r="AG1376" s="40"/>
      <c r="AH1376" s="40"/>
      <c r="AI1376" s="40"/>
      <c r="AJ1376" s="40"/>
      <c r="AK1376" s="40"/>
      <c r="AL1376" s="40"/>
      <c r="AM1376" s="40"/>
      <c r="AN1376" s="40"/>
      <c r="AO1376" s="40"/>
      <c r="AP1376" s="40"/>
      <c r="AQ1376" s="40"/>
      <c r="AR1376" s="40"/>
      <c r="AS1376" s="40"/>
      <c r="AT1376" s="40"/>
      <c r="AU1376" s="40"/>
      <c r="AV1376" s="40"/>
      <c r="AW1376" s="40"/>
      <c r="AX1376" s="40"/>
      <c r="AY1376" s="40"/>
      <c r="AZ1376" s="40"/>
      <c r="BA1376" s="28"/>
      <c r="BB1376" s="28"/>
      <c r="BC1376" s="40"/>
      <c r="BD1376" s="40"/>
      <c r="BE1376" s="40"/>
      <c r="BF1376" s="40"/>
      <c r="BG1376" s="40"/>
      <c r="BH1376" s="40"/>
      <c r="BI1376" s="40"/>
      <c r="BJ1376" s="40"/>
      <c r="BK1376" s="40"/>
      <c r="BL1376" s="40"/>
      <c r="BM1376" s="40"/>
      <c r="BN1376" s="40"/>
      <c r="BO1376" s="40"/>
      <c r="BP1376" s="40"/>
      <c r="BQ1376" s="40"/>
      <c r="BR1376" s="40"/>
      <c r="BS1376" s="40"/>
      <c r="BT1376" s="40"/>
      <c r="BU1376" s="40"/>
      <c r="BV1376" s="40"/>
      <c r="BW1376" s="40"/>
      <c r="BX1376" s="40"/>
      <c r="BY1376" s="40"/>
      <c r="BZ1376" s="40"/>
      <c r="CA1376" s="40"/>
      <c r="CB1376" s="40"/>
      <c r="CC1376" s="40"/>
      <c r="CD1376" s="40"/>
      <c r="CE1376" s="40"/>
      <c r="CF1376" s="40"/>
      <c r="CG1376" s="28"/>
      <c r="CH1376" s="28"/>
      <c r="CI1376" s="41"/>
      <c r="CJ1376" s="27"/>
      <c r="CK1376" s="27"/>
      <c r="CL1376" s="27"/>
      <c r="CM1376" s="27"/>
      <c r="CN1376" s="27"/>
      <c r="CO1376" s="27"/>
      <c r="CP1376" s="27"/>
      <c r="CQ1376" s="27"/>
      <c r="CR1376" s="27"/>
      <c r="CS1376" s="27"/>
      <c r="CT1376" s="27"/>
      <c r="CU1376" s="27"/>
      <c r="CV1376" s="27"/>
      <c r="CW1376" s="27"/>
      <c r="CX1376" s="27"/>
      <c r="CY1376" s="27"/>
      <c r="CZ1376" s="40"/>
      <c r="DA1376" s="40"/>
      <c r="DB1376" s="40"/>
      <c r="DC1376" s="40"/>
      <c r="DD1376" s="42"/>
      <c r="DE1376" s="89"/>
      <c r="DF1376" s="42"/>
      <c r="DG1376" s="25"/>
      <c r="DH1376" s="25"/>
      <c r="DI1376" s="35"/>
      <c r="DJ1376" s="25"/>
      <c r="DK1376" s="25"/>
      <c r="DL1376" s="25"/>
      <c r="DM1376" s="25"/>
      <c r="DN1376" s="25"/>
      <c r="DO1376" s="25"/>
      <c r="DP1376" s="25"/>
      <c r="DQ1376" s="25"/>
      <c r="DR1376" s="25"/>
      <c r="DS1376" s="25"/>
      <c r="DT1376" s="25"/>
      <c r="DU1376" s="25"/>
      <c r="DV1376" s="25"/>
      <c r="DW1376" s="35"/>
      <c r="DX1376" s="25"/>
      <c r="DY1376" s="25"/>
      <c r="EC1376" s="25"/>
      <c r="ED1376" s="35"/>
    </row>
    <row r="1377" spans="1:134" s="26" customFormat="1" x14ac:dyDescent="0.2">
      <c r="A1377" s="43"/>
      <c r="B1377" s="28"/>
      <c r="C1377" s="41"/>
      <c r="D1377" s="40"/>
      <c r="E1377" s="41"/>
      <c r="F1377" s="40"/>
      <c r="G1377" s="151"/>
      <c r="H1377" s="151"/>
      <c r="I1377" s="151"/>
      <c r="J1377" s="151"/>
      <c r="K1377" s="151"/>
      <c r="L1377" s="152"/>
      <c r="M1377" s="151"/>
      <c r="N1377" s="151"/>
      <c r="O1377" s="152"/>
      <c r="P1377" s="153"/>
      <c r="Q1377" s="159"/>
      <c r="R1377" s="151"/>
      <c r="S1377" s="151"/>
      <c r="T1377" s="28"/>
      <c r="U1377" s="137"/>
      <c r="V1377" s="40"/>
      <c r="W1377" s="40"/>
      <c r="X1377" s="40"/>
      <c r="Y1377" s="40"/>
      <c r="Z1377" s="40"/>
      <c r="AA1377" s="40"/>
      <c r="AB1377" s="40"/>
      <c r="AC1377" s="40"/>
      <c r="AD1377" s="40"/>
      <c r="AE1377" s="40"/>
      <c r="AF1377" s="40"/>
      <c r="AG1377" s="40"/>
      <c r="AH1377" s="40"/>
      <c r="AI1377" s="40"/>
      <c r="AJ1377" s="40"/>
      <c r="AK1377" s="40"/>
      <c r="AL1377" s="40"/>
      <c r="AM1377" s="40"/>
      <c r="AN1377" s="40"/>
      <c r="AO1377" s="40"/>
      <c r="AP1377" s="40"/>
      <c r="AQ1377" s="40"/>
      <c r="AR1377" s="40"/>
      <c r="AS1377" s="40"/>
      <c r="AT1377" s="40"/>
      <c r="AU1377" s="40"/>
      <c r="AV1377" s="40"/>
      <c r="AW1377" s="40"/>
      <c r="AX1377" s="40"/>
      <c r="AY1377" s="40"/>
      <c r="AZ1377" s="40"/>
      <c r="BA1377" s="28"/>
      <c r="BB1377" s="28"/>
      <c r="BC1377" s="40"/>
      <c r="BD1377" s="40"/>
      <c r="BE1377" s="40"/>
      <c r="BF1377" s="40"/>
      <c r="BG1377" s="40"/>
      <c r="BH1377" s="40"/>
      <c r="BI1377" s="40"/>
      <c r="BJ1377" s="40"/>
      <c r="BK1377" s="40"/>
      <c r="BL1377" s="40"/>
      <c r="BM1377" s="40"/>
      <c r="BN1377" s="40"/>
      <c r="BO1377" s="40"/>
      <c r="BP1377" s="40"/>
      <c r="BQ1377" s="40"/>
      <c r="BR1377" s="40"/>
      <c r="BS1377" s="40"/>
      <c r="BT1377" s="40"/>
      <c r="BU1377" s="40"/>
      <c r="BV1377" s="40"/>
      <c r="BW1377" s="40"/>
      <c r="BX1377" s="40"/>
      <c r="BY1377" s="40"/>
      <c r="BZ1377" s="40"/>
      <c r="CA1377" s="40"/>
      <c r="CB1377" s="40"/>
      <c r="CC1377" s="40"/>
      <c r="CD1377" s="40"/>
      <c r="CE1377" s="40"/>
      <c r="CF1377" s="40"/>
      <c r="CG1377" s="28"/>
      <c r="CH1377" s="28"/>
      <c r="CI1377" s="41"/>
      <c r="CJ1377" s="27"/>
      <c r="CK1377" s="27"/>
      <c r="CL1377" s="27"/>
      <c r="CM1377" s="27"/>
      <c r="CN1377" s="27"/>
      <c r="CO1377" s="27"/>
      <c r="CP1377" s="27"/>
      <c r="CQ1377" s="27"/>
      <c r="CR1377" s="27"/>
      <c r="CS1377" s="27"/>
      <c r="CT1377" s="27"/>
      <c r="CU1377" s="27"/>
      <c r="CV1377" s="27"/>
      <c r="CW1377" s="27"/>
      <c r="CX1377" s="27"/>
      <c r="CY1377" s="27"/>
      <c r="CZ1377" s="40"/>
      <c r="DA1377" s="40"/>
      <c r="DB1377" s="40"/>
      <c r="DC1377" s="40"/>
      <c r="DD1377" s="42"/>
      <c r="DE1377" s="89"/>
      <c r="DF1377" s="42"/>
      <c r="DG1377" s="25"/>
      <c r="DH1377" s="25"/>
      <c r="DI1377" s="35"/>
      <c r="DJ1377" s="25"/>
      <c r="DK1377" s="25"/>
      <c r="DL1377" s="25"/>
      <c r="DM1377" s="25"/>
      <c r="DN1377" s="25"/>
      <c r="DO1377" s="25"/>
      <c r="DP1377" s="25"/>
      <c r="DQ1377" s="25"/>
      <c r="DR1377" s="25"/>
      <c r="DS1377" s="25"/>
      <c r="DT1377" s="25"/>
      <c r="DU1377" s="25"/>
      <c r="DV1377" s="25"/>
      <c r="DW1377" s="35"/>
      <c r="DX1377" s="25"/>
      <c r="DY1377" s="25"/>
      <c r="EC1377" s="25"/>
      <c r="ED1377" s="35"/>
    </row>
    <row r="1378" spans="1:134" s="26" customFormat="1" x14ac:dyDescent="0.2">
      <c r="A1378" s="43"/>
      <c r="B1378" s="28"/>
      <c r="C1378" s="41"/>
      <c r="D1378" s="40"/>
      <c r="E1378" s="41"/>
      <c r="F1378" s="40"/>
      <c r="G1378" s="151"/>
      <c r="H1378" s="151"/>
      <c r="I1378" s="151"/>
      <c r="J1378" s="151"/>
      <c r="K1378" s="151"/>
      <c r="L1378" s="152"/>
      <c r="M1378" s="151"/>
      <c r="N1378" s="151"/>
      <c r="O1378" s="152"/>
      <c r="P1378" s="153"/>
      <c r="Q1378" s="159"/>
      <c r="R1378" s="151"/>
      <c r="S1378" s="151"/>
      <c r="T1378" s="28"/>
      <c r="U1378" s="137"/>
      <c r="V1378" s="40"/>
      <c r="W1378" s="40"/>
      <c r="X1378" s="40"/>
      <c r="Y1378" s="40"/>
      <c r="Z1378" s="40"/>
      <c r="AA1378" s="40"/>
      <c r="AB1378" s="40"/>
      <c r="AC1378" s="40"/>
      <c r="AD1378" s="40"/>
      <c r="AE1378" s="40"/>
      <c r="AF1378" s="40"/>
      <c r="AG1378" s="40"/>
      <c r="AH1378" s="40"/>
      <c r="AI1378" s="40"/>
      <c r="AJ1378" s="40"/>
      <c r="AK1378" s="40"/>
      <c r="AL1378" s="40"/>
      <c r="AM1378" s="40"/>
      <c r="AN1378" s="40"/>
      <c r="AO1378" s="40"/>
      <c r="AP1378" s="40"/>
      <c r="AQ1378" s="40"/>
      <c r="AR1378" s="40"/>
      <c r="AS1378" s="40"/>
      <c r="AT1378" s="40"/>
      <c r="AU1378" s="40"/>
      <c r="AV1378" s="40"/>
      <c r="AW1378" s="40"/>
      <c r="AX1378" s="40"/>
      <c r="AY1378" s="40"/>
      <c r="AZ1378" s="40"/>
      <c r="BA1378" s="28"/>
      <c r="BB1378" s="28"/>
      <c r="BC1378" s="40"/>
      <c r="BD1378" s="40"/>
      <c r="BE1378" s="40"/>
      <c r="BF1378" s="40"/>
      <c r="BG1378" s="40"/>
      <c r="BH1378" s="40"/>
      <c r="BI1378" s="40"/>
      <c r="BJ1378" s="40"/>
      <c r="BK1378" s="40"/>
      <c r="BL1378" s="40"/>
      <c r="BM1378" s="40"/>
      <c r="BN1378" s="40"/>
      <c r="BO1378" s="40"/>
      <c r="BP1378" s="40"/>
      <c r="BQ1378" s="40"/>
      <c r="BR1378" s="40"/>
      <c r="BS1378" s="40"/>
      <c r="BT1378" s="40"/>
      <c r="BU1378" s="40"/>
      <c r="BV1378" s="40"/>
      <c r="BW1378" s="40"/>
      <c r="BX1378" s="40"/>
      <c r="BY1378" s="40"/>
      <c r="BZ1378" s="40"/>
      <c r="CA1378" s="40"/>
      <c r="CB1378" s="40"/>
      <c r="CC1378" s="40"/>
      <c r="CD1378" s="40"/>
      <c r="CE1378" s="40"/>
      <c r="CF1378" s="40"/>
      <c r="CG1378" s="28"/>
      <c r="CH1378" s="28"/>
      <c r="CI1378" s="41"/>
      <c r="CJ1378" s="27"/>
      <c r="CK1378" s="27"/>
      <c r="CL1378" s="27"/>
      <c r="CM1378" s="27"/>
      <c r="CN1378" s="27"/>
      <c r="CO1378" s="27"/>
      <c r="CP1378" s="27"/>
      <c r="CQ1378" s="27"/>
      <c r="CR1378" s="27"/>
      <c r="CS1378" s="27"/>
      <c r="CT1378" s="27"/>
      <c r="CU1378" s="27"/>
      <c r="CV1378" s="27"/>
      <c r="CW1378" s="27"/>
      <c r="CX1378" s="27"/>
      <c r="CY1378" s="27"/>
      <c r="CZ1378" s="40"/>
      <c r="DA1378" s="40"/>
      <c r="DB1378" s="40"/>
      <c r="DC1378" s="40"/>
      <c r="DD1378" s="42"/>
      <c r="DE1378" s="89"/>
      <c r="DF1378" s="42"/>
      <c r="DG1378" s="25"/>
      <c r="DH1378" s="25"/>
      <c r="DI1378" s="35"/>
      <c r="DJ1378" s="25"/>
      <c r="DK1378" s="25"/>
      <c r="DL1378" s="25"/>
      <c r="DM1378" s="25"/>
      <c r="DN1378" s="25"/>
      <c r="DO1378" s="25"/>
      <c r="DP1378" s="25"/>
      <c r="DQ1378" s="25"/>
      <c r="DR1378" s="25"/>
      <c r="DS1378" s="25"/>
      <c r="DT1378" s="25"/>
      <c r="DU1378" s="25"/>
      <c r="DV1378" s="25"/>
      <c r="DW1378" s="35"/>
      <c r="DX1378" s="25"/>
      <c r="DY1378" s="25"/>
      <c r="EC1378" s="25"/>
      <c r="ED1378" s="35"/>
    </row>
    <row r="1379" spans="1:134" s="26" customFormat="1" x14ac:dyDescent="0.2">
      <c r="A1379" s="43"/>
      <c r="B1379" s="28"/>
      <c r="C1379" s="41"/>
      <c r="D1379" s="40"/>
      <c r="E1379" s="41"/>
      <c r="F1379" s="40"/>
      <c r="G1379" s="151"/>
      <c r="H1379" s="151"/>
      <c r="I1379" s="151"/>
      <c r="J1379" s="151"/>
      <c r="K1379" s="151"/>
      <c r="L1379" s="152"/>
      <c r="M1379" s="151"/>
      <c r="N1379" s="151"/>
      <c r="O1379" s="152"/>
      <c r="P1379" s="153"/>
      <c r="Q1379" s="159"/>
      <c r="R1379" s="151"/>
      <c r="S1379" s="151"/>
      <c r="T1379" s="28"/>
      <c r="U1379" s="137"/>
      <c r="V1379" s="40"/>
      <c r="W1379" s="40"/>
      <c r="X1379" s="40"/>
      <c r="Y1379" s="40"/>
      <c r="Z1379" s="40"/>
      <c r="AA1379" s="40"/>
      <c r="AB1379" s="40"/>
      <c r="AC1379" s="40"/>
      <c r="AD1379" s="40"/>
      <c r="AE1379" s="40"/>
      <c r="AF1379" s="40"/>
      <c r="AG1379" s="40"/>
      <c r="AH1379" s="40"/>
      <c r="AI1379" s="40"/>
      <c r="AJ1379" s="40"/>
      <c r="AK1379" s="40"/>
      <c r="AL1379" s="40"/>
      <c r="AM1379" s="40"/>
      <c r="AN1379" s="40"/>
      <c r="AO1379" s="40"/>
      <c r="AP1379" s="40"/>
      <c r="AQ1379" s="40"/>
      <c r="AR1379" s="40"/>
      <c r="AS1379" s="40"/>
      <c r="AT1379" s="40"/>
      <c r="AU1379" s="40"/>
      <c r="AV1379" s="40"/>
      <c r="AW1379" s="40"/>
      <c r="AX1379" s="40"/>
      <c r="AY1379" s="40"/>
      <c r="AZ1379" s="40"/>
      <c r="BA1379" s="28"/>
      <c r="BB1379" s="28"/>
      <c r="BC1379" s="40"/>
      <c r="BD1379" s="40"/>
      <c r="BE1379" s="40"/>
      <c r="BF1379" s="40"/>
      <c r="BG1379" s="40"/>
      <c r="BH1379" s="40"/>
      <c r="BI1379" s="40"/>
      <c r="BJ1379" s="40"/>
      <c r="BK1379" s="40"/>
      <c r="BL1379" s="40"/>
      <c r="BM1379" s="40"/>
      <c r="BN1379" s="40"/>
      <c r="BO1379" s="40"/>
      <c r="BP1379" s="40"/>
      <c r="BQ1379" s="40"/>
      <c r="BR1379" s="40"/>
      <c r="BS1379" s="40"/>
      <c r="BT1379" s="40"/>
      <c r="BU1379" s="40"/>
      <c r="BV1379" s="40"/>
      <c r="BW1379" s="40"/>
      <c r="BX1379" s="40"/>
      <c r="BY1379" s="40"/>
      <c r="BZ1379" s="40"/>
      <c r="CA1379" s="40"/>
      <c r="CB1379" s="40"/>
      <c r="CC1379" s="40"/>
      <c r="CD1379" s="40"/>
      <c r="CE1379" s="40"/>
      <c r="CF1379" s="40"/>
      <c r="CG1379" s="28"/>
      <c r="CH1379" s="28"/>
      <c r="CI1379" s="41"/>
      <c r="CJ1379" s="27"/>
      <c r="CK1379" s="27"/>
      <c r="CL1379" s="27"/>
      <c r="CM1379" s="27"/>
      <c r="CN1379" s="27"/>
      <c r="CO1379" s="27"/>
      <c r="CP1379" s="27"/>
      <c r="CQ1379" s="27"/>
      <c r="CR1379" s="27"/>
      <c r="CS1379" s="27"/>
      <c r="CT1379" s="27"/>
      <c r="CU1379" s="27"/>
      <c r="CV1379" s="27"/>
      <c r="CW1379" s="27"/>
      <c r="CX1379" s="27"/>
      <c r="CY1379" s="27"/>
      <c r="CZ1379" s="40"/>
      <c r="DA1379" s="40"/>
      <c r="DB1379" s="40"/>
      <c r="DC1379" s="40"/>
      <c r="DD1379" s="42"/>
      <c r="DE1379" s="89"/>
      <c r="DF1379" s="42"/>
      <c r="DG1379" s="25"/>
      <c r="DH1379" s="25"/>
      <c r="DI1379" s="35"/>
      <c r="DJ1379" s="25"/>
      <c r="DK1379" s="25"/>
      <c r="DL1379" s="25"/>
      <c r="DM1379" s="25"/>
      <c r="DN1379" s="25"/>
      <c r="DO1379" s="25"/>
      <c r="DP1379" s="25"/>
      <c r="DQ1379" s="25"/>
      <c r="DR1379" s="25"/>
      <c r="DS1379" s="25"/>
      <c r="DT1379" s="25"/>
      <c r="DU1379" s="25"/>
      <c r="DV1379" s="25"/>
      <c r="DW1379" s="35"/>
      <c r="DX1379" s="25"/>
      <c r="DY1379" s="25"/>
      <c r="EC1379" s="25"/>
      <c r="ED1379" s="35"/>
    </row>
    <row r="1380" spans="1:134" s="26" customFormat="1" x14ac:dyDescent="0.2">
      <c r="A1380" s="43"/>
      <c r="B1380" s="28"/>
      <c r="C1380" s="41"/>
      <c r="D1380" s="40"/>
      <c r="E1380" s="41"/>
      <c r="F1380" s="40"/>
      <c r="G1380" s="151"/>
      <c r="H1380" s="151"/>
      <c r="I1380" s="151"/>
      <c r="J1380" s="151"/>
      <c r="K1380" s="151"/>
      <c r="L1380" s="152"/>
      <c r="M1380" s="151"/>
      <c r="N1380" s="151"/>
      <c r="O1380" s="152"/>
      <c r="P1380" s="153"/>
      <c r="Q1380" s="159"/>
      <c r="R1380" s="151"/>
      <c r="S1380" s="151"/>
      <c r="T1380" s="28"/>
      <c r="U1380" s="137"/>
      <c r="V1380" s="40"/>
      <c r="W1380" s="40"/>
      <c r="X1380" s="40"/>
      <c r="Y1380" s="40"/>
      <c r="Z1380" s="40"/>
      <c r="AA1380" s="40"/>
      <c r="AB1380" s="40"/>
      <c r="AC1380" s="40"/>
      <c r="AD1380" s="40"/>
      <c r="AE1380" s="40"/>
      <c r="AF1380" s="40"/>
      <c r="AG1380" s="40"/>
      <c r="AH1380" s="40"/>
      <c r="AI1380" s="40"/>
      <c r="AJ1380" s="40"/>
      <c r="AK1380" s="40"/>
      <c r="AL1380" s="40"/>
      <c r="AM1380" s="40"/>
      <c r="AN1380" s="40"/>
      <c r="AO1380" s="40"/>
      <c r="AP1380" s="40"/>
      <c r="AQ1380" s="40"/>
      <c r="AR1380" s="40"/>
      <c r="AS1380" s="40"/>
      <c r="AT1380" s="40"/>
      <c r="AU1380" s="40"/>
      <c r="AV1380" s="40"/>
      <c r="AW1380" s="40"/>
      <c r="AX1380" s="40"/>
      <c r="AY1380" s="40"/>
      <c r="AZ1380" s="40"/>
      <c r="BA1380" s="28"/>
      <c r="BB1380" s="28"/>
      <c r="BC1380" s="40"/>
      <c r="BD1380" s="40"/>
      <c r="BE1380" s="40"/>
      <c r="BF1380" s="40"/>
      <c r="BG1380" s="40"/>
      <c r="BH1380" s="40"/>
      <c r="BI1380" s="40"/>
      <c r="BJ1380" s="40"/>
      <c r="BK1380" s="40"/>
      <c r="BL1380" s="40"/>
      <c r="BM1380" s="40"/>
      <c r="BN1380" s="40"/>
      <c r="BO1380" s="40"/>
      <c r="BP1380" s="40"/>
      <c r="BQ1380" s="40"/>
      <c r="BR1380" s="40"/>
      <c r="BS1380" s="40"/>
      <c r="BT1380" s="40"/>
      <c r="BU1380" s="40"/>
      <c r="BV1380" s="40"/>
      <c r="BW1380" s="40"/>
      <c r="BX1380" s="40"/>
      <c r="BY1380" s="40"/>
      <c r="BZ1380" s="40"/>
      <c r="CA1380" s="40"/>
      <c r="CB1380" s="40"/>
      <c r="CC1380" s="40"/>
      <c r="CD1380" s="40"/>
      <c r="CE1380" s="40"/>
      <c r="CF1380" s="40"/>
      <c r="CG1380" s="28"/>
      <c r="CH1380" s="28"/>
      <c r="CI1380" s="41"/>
      <c r="CJ1380" s="27"/>
      <c r="CK1380" s="27"/>
      <c r="CL1380" s="27"/>
      <c r="CM1380" s="27"/>
      <c r="CN1380" s="27"/>
      <c r="CO1380" s="27"/>
      <c r="CP1380" s="27"/>
      <c r="CQ1380" s="27"/>
      <c r="CR1380" s="27"/>
      <c r="CS1380" s="27"/>
      <c r="CT1380" s="27"/>
      <c r="CU1380" s="27"/>
      <c r="CV1380" s="27"/>
      <c r="CW1380" s="27"/>
      <c r="CX1380" s="27"/>
      <c r="CY1380" s="27"/>
      <c r="CZ1380" s="40"/>
      <c r="DA1380" s="40"/>
      <c r="DB1380" s="40"/>
      <c r="DC1380" s="40"/>
      <c r="DD1380" s="42"/>
      <c r="DE1380" s="89"/>
      <c r="DF1380" s="42"/>
      <c r="DG1380" s="25"/>
      <c r="DH1380" s="25"/>
      <c r="DI1380" s="35"/>
      <c r="DJ1380" s="25"/>
      <c r="DK1380" s="25"/>
      <c r="DL1380" s="25"/>
      <c r="DM1380" s="25"/>
      <c r="DN1380" s="25"/>
      <c r="DO1380" s="25"/>
      <c r="DP1380" s="25"/>
      <c r="DQ1380" s="25"/>
      <c r="DR1380" s="25"/>
      <c r="DS1380" s="25"/>
      <c r="DT1380" s="25"/>
      <c r="DU1380" s="25"/>
      <c r="DV1380" s="25"/>
      <c r="DW1380" s="35"/>
      <c r="DX1380" s="25"/>
      <c r="DY1380" s="25"/>
      <c r="EC1380" s="25"/>
      <c r="ED1380" s="35"/>
    </row>
    <row r="1381" spans="1:134" s="26" customFormat="1" x14ac:dyDescent="0.2">
      <c r="A1381" s="43"/>
      <c r="B1381" s="28"/>
      <c r="C1381" s="41"/>
      <c r="D1381" s="40"/>
      <c r="E1381" s="41"/>
      <c r="F1381" s="40"/>
      <c r="G1381" s="151"/>
      <c r="H1381" s="151"/>
      <c r="I1381" s="151"/>
      <c r="J1381" s="151"/>
      <c r="K1381" s="151"/>
      <c r="L1381" s="152"/>
      <c r="M1381" s="151"/>
      <c r="N1381" s="151"/>
      <c r="O1381" s="152"/>
      <c r="P1381" s="153"/>
      <c r="Q1381" s="159"/>
      <c r="R1381" s="151"/>
      <c r="S1381" s="151"/>
      <c r="T1381" s="28"/>
      <c r="U1381" s="137"/>
      <c r="V1381" s="40"/>
      <c r="W1381" s="40"/>
      <c r="X1381" s="40"/>
      <c r="Y1381" s="40"/>
      <c r="Z1381" s="40"/>
      <c r="AA1381" s="40"/>
      <c r="AB1381" s="40"/>
      <c r="AC1381" s="40"/>
      <c r="AD1381" s="40"/>
      <c r="AE1381" s="40"/>
      <c r="AF1381" s="40"/>
      <c r="AG1381" s="40"/>
      <c r="AH1381" s="40"/>
      <c r="AI1381" s="40"/>
      <c r="AJ1381" s="40"/>
      <c r="AK1381" s="40"/>
      <c r="AL1381" s="40"/>
      <c r="AM1381" s="40"/>
      <c r="AN1381" s="40"/>
      <c r="AO1381" s="40"/>
      <c r="AP1381" s="40"/>
      <c r="AQ1381" s="40"/>
      <c r="AR1381" s="40"/>
      <c r="AS1381" s="40"/>
      <c r="AT1381" s="40"/>
      <c r="AU1381" s="40"/>
      <c r="AV1381" s="40"/>
      <c r="AW1381" s="40"/>
      <c r="AX1381" s="40"/>
      <c r="AY1381" s="40"/>
      <c r="AZ1381" s="40"/>
      <c r="BA1381" s="28"/>
      <c r="BB1381" s="28"/>
      <c r="BC1381" s="40"/>
      <c r="BD1381" s="40"/>
      <c r="BE1381" s="40"/>
      <c r="BF1381" s="40"/>
      <c r="BG1381" s="40"/>
      <c r="BH1381" s="40"/>
      <c r="BI1381" s="40"/>
      <c r="BJ1381" s="40"/>
      <c r="BK1381" s="40"/>
      <c r="BL1381" s="40"/>
      <c r="BM1381" s="40"/>
      <c r="BN1381" s="40"/>
      <c r="BO1381" s="40"/>
      <c r="BP1381" s="40"/>
      <c r="BQ1381" s="40"/>
      <c r="BR1381" s="40"/>
      <c r="BS1381" s="40"/>
      <c r="BT1381" s="40"/>
      <c r="BU1381" s="40"/>
      <c r="BV1381" s="40"/>
      <c r="BW1381" s="40"/>
      <c r="BX1381" s="40"/>
      <c r="BY1381" s="40"/>
      <c r="BZ1381" s="40"/>
      <c r="CA1381" s="40"/>
      <c r="CB1381" s="40"/>
      <c r="CC1381" s="40"/>
      <c r="CD1381" s="40"/>
      <c r="CE1381" s="40"/>
      <c r="CF1381" s="40"/>
      <c r="CG1381" s="28"/>
      <c r="CH1381" s="28"/>
      <c r="CI1381" s="41"/>
      <c r="CJ1381" s="27"/>
      <c r="CK1381" s="27"/>
      <c r="CL1381" s="27"/>
      <c r="CM1381" s="27"/>
      <c r="CN1381" s="27"/>
      <c r="CO1381" s="27"/>
      <c r="CP1381" s="27"/>
      <c r="CQ1381" s="27"/>
      <c r="CR1381" s="27"/>
      <c r="CS1381" s="27"/>
      <c r="CT1381" s="27"/>
      <c r="CU1381" s="27"/>
      <c r="CV1381" s="27"/>
      <c r="CW1381" s="27"/>
      <c r="CX1381" s="27"/>
      <c r="CY1381" s="27"/>
      <c r="CZ1381" s="40"/>
      <c r="DA1381" s="40"/>
      <c r="DB1381" s="40"/>
      <c r="DC1381" s="40"/>
      <c r="DD1381" s="42"/>
      <c r="DE1381" s="89"/>
      <c r="DF1381" s="42"/>
      <c r="DG1381" s="25"/>
      <c r="DH1381" s="25"/>
      <c r="DI1381" s="35"/>
      <c r="DJ1381" s="25"/>
      <c r="DK1381" s="25"/>
      <c r="DL1381" s="25"/>
      <c r="DM1381" s="25"/>
      <c r="DN1381" s="25"/>
      <c r="DO1381" s="25"/>
      <c r="DP1381" s="25"/>
      <c r="DQ1381" s="25"/>
      <c r="DR1381" s="25"/>
      <c r="DS1381" s="25"/>
      <c r="DT1381" s="25"/>
      <c r="DU1381" s="25"/>
      <c r="DV1381" s="25"/>
      <c r="DW1381" s="35"/>
      <c r="DX1381" s="25"/>
      <c r="DY1381" s="25"/>
      <c r="EC1381" s="25"/>
      <c r="ED1381" s="35"/>
    </row>
    <row r="1382" spans="1:134" s="26" customFormat="1" x14ac:dyDescent="0.2">
      <c r="A1382" s="43"/>
      <c r="B1382" s="28"/>
      <c r="C1382" s="41"/>
      <c r="D1382" s="40"/>
      <c r="E1382" s="41"/>
      <c r="F1382" s="40"/>
      <c r="G1382" s="151"/>
      <c r="H1382" s="151"/>
      <c r="I1382" s="151"/>
      <c r="J1382" s="151"/>
      <c r="K1382" s="151"/>
      <c r="L1382" s="152"/>
      <c r="M1382" s="151"/>
      <c r="N1382" s="151"/>
      <c r="O1382" s="152"/>
      <c r="P1382" s="153"/>
      <c r="Q1382" s="159"/>
      <c r="R1382" s="151"/>
      <c r="S1382" s="151"/>
      <c r="T1382" s="28"/>
      <c r="U1382" s="137"/>
      <c r="V1382" s="40"/>
      <c r="W1382" s="40"/>
      <c r="X1382" s="40"/>
      <c r="Y1382" s="40"/>
      <c r="Z1382" s="40"/>
      <c r="AA1382" s="40"/>
      <c r="AB1382" s="40"/>
      <c r="AC1382" s="40"/>
      <c r="AD1382" s="40"/>
      <c r="AE1382" s="40"/>
      <c r="AF1382" s="40"/>
      <c r="AG1382" s="40"/>
      <c r="AH1382" s="40"/>
      <c r="AI1382" s="40"/>
      <c r="AJ1382" s="40"/>
      <c r="AK1382" s="40"/>
      <c r="AL1382" s="40"/>
      <c r="AM1382" s="40"/>
      <c r="AN1382" s="40"/>
      <c r="AO1382" s="40"/>
      <c r="AP1382" s="40"/>
      <c r="AQ1382" s="40"/>
      <c r="AR1382" s="40"/>
      <c r="AS1382" s="40"/>
      <c r="AT1382" s="40"/>
      <c r="AU1382" s="40"/>
      <c r="AV1382" s="40"/>
      <c r="AW1382" s="40"/>
      <c r="AX1382" s="40"/>
      <c r="AY1382" s="40"/>
      <c r="AZ1382" s="40"/>
      <c r="BA1382" s="28"/>
      <c r="BB1382" s="28"/>
      <c r="BC1382" s="40"/>
      <c r="BD1382" s="40"/>
      <c r="BE1382" s="40"/>
      <c r="BF1382" s="40"/>
      <c r="BG1382" s="40"/>
      <c r="BH1382" s="40"/>
      <c r="BI1382" s="40"/>
      <c r="BJ1382" s="40"/>
      <c r="BK1382" s="40"/>
      <c r="BL1382" s="40"/>
      <c r="BM1382" s="40"/>
      <c r="BN1382" s="40"/>
      <c r="BO1382" s="40"/>
      <c r="BP1382" s="40"/>
      <c r="BQ1382" s="40"/>
      <c r="BR1382" s="40"/>
      <c r="BS1382" s="40"/>
      <c r="BT1382" s="40"/>
      <c r="BU1382" s="40"/>
      <c r="BV1382" s="40"/>
      <c r="BW1382" s="40"/>
      <c r="BX1382" s="40"/>
      <c r="BY1382" s="40"/>
      <c r="BZ1382" s="40"/>
      <c r="CA1382" s="40"/>
      <c r="CB1382" s="40"/>
      <c r="CC1382" s="40"/>
      <c r="CD1382" s="40"/>
      <c r="CE1382" s="40"/>
      <c r="CF1382" s="40"/>
      <c r="CG1382" s="28"/>
      <c r="CH1382" s="28"/>
      <c r="CI1382" s="41"/>
      <c r="CJ1382" s="27"/>
      <c r="CK1382" s="27"/>
      <c r="CL1382" s="27"/>
      <c r="CM1382" s="27"/>
      <c r="CN1382" s="27"/>
      <c r="CO1382" s="27"/>
      <c r="CP1382" s="27"/>
      <c r="CQ1382" s="27"/>
      <c r="CR1382" s="27"/>
      <c r="CS1382" s="27"/>
      <c r="CT1382" s="27"/>
      <c r="CU1382" s="27"/>
      <c r="CV1382" s="27"/>
      <c r="CW1382" s="27"/>
      <c r="CX1382" s="27"/>
      <c r="CY1382" s="27"/>
      <c r="CZ1382" s="40"/>
      <c r="DA1382" s="40"/>
      <c r="DB1382" s="40"/>
      <c r="DC1382" s="40"/>
      <c r="DD1382" s="42"/>
      <c r="DE1382" s="89"/>
      <c r="DF1382" s="42"/>
      <c r="DG1382" s="25"/>
      <c r="DH1382" s="25"/>
      <c r="DI1382" s="35"/>
      <c r="DJ1382" s="25"/>
      <c r="DK1382" s="25"/>
      <c r="DL1382" s="25"/>
      <c r="DM1382" s="25"/>
      <c r="DN1382" s="25"/>
      <c r="DO1382" s="25"/>
      <c r="DP1382" s="25"/>
      <c r="DQ1382" s="25"/>
      <c r="DR1382" s="25"/>
      <c r="DS1382" s="25"/>
      <c r="DT1382" s="25"/>
      <c r="DU1382" s="25"/>
      <c r="DV1382" s="25"/>
      <c r="DW1382" s="35"/>
      <c r="DX1382" s="25"/>
      <c r="DY1382" s="25"/>
      <c r="EC1382" s="25"/>
      <c r="ED1382" s="35"/>
    </row>
    <row r="1383" spans="1:134" s="26" customFormat="1" x14ac:dyDescent="0.2">
      <c r="A1383" s="43"/>
      <c r="B1383" s="28"/>
      <c r="C1383" s="41"/>
      <c r="D1383" s="40"/>
      <c r="E1383" s="41"/>
      <c r="F1383" s="40"/>
      <c r="G1383" s="151"/>
      <c r="H1383" s="151"/>
      <c r="I1383" s="151"/>
      <c r="J1383" s="151"/>
      <c r="K1383" s="151"/>
      <c r="L1383" s="152"/>
      <c r="M1383" s="151"/>
      <c r="N1383" s="151"/>
      <c r="O1383" s="152"/>
      <c r="P1383" s="153"/>
      <c r="Q1383" s="159"/>
      <c r="R1383" s="151"/>
      <c r="S1383" s="151"/>
      <c r="T1383" s="28"/>
      <c r="U1383" s="137"/>
      <c r="V1383" s="40"/>
      <c r="W1383" s="40"/>
      <c r="X1383" s="40"/>
      <c r="Y1383" s="40"/>
      <c r="Z1383" s="40"/>
      <c r="AA1383" s="40"/>
      <c r="AB1383" s="40"/>
      <c r="AC1383" s="40"/>
      <c r="AD1383" s="40"/>
      <c r="AE1383" s="40"/>
      <c r="AF1383" s="40"/>
      <c r="AG1383" s="40"/>
      <c r="AH1383" s="40"/>
      <c r="AI1383" s="40"/>
      <c r="AJ1383" s="40"/>
      <c r="AK1383" s="40"/>
      <c r="AL1383" s="40"/>
      <c r="AM1383" s="40"/>
      <c r="AN1383" s="40"/>
      <c r="AO1383" s="40"/>
      <c r="AP1383" s="40"/>
      <c r="AQ1383" s="40"/>
      <c r="AR1383" s="40"/>
      <c r="AS1383" s="40"/>
      <c r="AT1383" s="40"/>
      <c r="AU1383" s="40"/>
      <c r="AV1383" s="40"/>
      <c r="AW1383" s="40"/>
      <c r="AX1383" s="40"/>
      <c r="AY1383" s="40"/>
      <c r="AZ1383" s="40"/>
      <c r="BA1383" s="28"/>
      <c r="BB1383" s="28"/>
      <c r="BC1383" s="40"/>
      <c r="BD1383" s="40"/>
      <c r="BE1383" s="40"/>
      <c r="BF1383" s="40"/>
      <c r="BG1383" s="40"/>
      <c r="BH1383" s="40"/>
      <c r="BI1383" s="40"/>
      <c r="BJ1383" s="40"/>
      <c r="BK1383" s="40"/>
      <c r="BL1383" s="40"/>
      <c r="BM1383" s="40"/>
      <c r="BN1383" s="40"/>
      <c r="BO1383" s="40"/>
      <c r="BP1383" s="40"/>
      <c r="BQ1383" s="40"/>
      <c r="BR1383" s="40"/>
      <c r="BS1383" s="40"/>
      <c r="BT1383" s="40"/>
      <c r="BU1383" s="40"/>
      <c r="BV1383" s="40"/>
      <c r="BW1383" s="40"/>
      <c r="BX1383" s="40"/>
      <c r="BY1383" s="40"/>
      <c r="BZ1383" s="40"/>
      <c r="CA1383" s="40"/>
      <c r="CB1383" s="40"/>
      <c r="CC1383" s="40"/>
      <c r="CD1383" s="40"/>
      <c r="CE1383" s="40"/>
      <c r="CF1383" s="40"/>
      <c r="CG1383" s="28"/>
      <c r="CH1383" s="28"/>
      <c r="CI1383" s="41"/>
      <c r="CJ1383" s="27"/>
      <c r="CK1383" s="27"/>
      <c r="CL1383" s="27"/>
      <c r="CM1383" s="27"/>
      <c r="CN1383" s="27"/>
      <c r="CO1383" s="27"/>
      <c r="CP1383" s="27"/>
      <c r="CQ1383" s="27"/>
      <c r="CR1383" s="27"/>
      <c r="CS1383" s="27"/>
      <c r="CT1383" s="27"/>
      <c r="CU1383" s="27"/>
      <c r="CV1383" s="27"/>
      <c r="CW1383" s="27"/>
      <c r="CX1383" s="27"/>
      <c r="CY1383" s="27"/>
      <c r="CZ1383" s="40"/>
      <c r="DA1383" s="40"/>
      <c r="DB1383" s="40"/>
      <c r="DC1383" s="40"/>
      <c r="DD1383" s="42"/>
      <c r="DE1383" s="89"/>
      <c r="DF1383" s="42"/>
      <c r="DG1383" s="25"/>
      <c r="DH1383" s="25"/>
      <c r="DI1383" s="35"/>
      <c r="DJ1383" s="25"/>
      <c r="DK1383" s="25"/>
      <c r="DL1383" s="25"/>
      <c r="DM1383" s="25"/>
      <c r="DN1383" s="25"/>
      <c r="DO1383" s="25"/>
      <c r="DP1383" s="25"/>
      <c r="DQ1383" s="25"/>
      <c r="DR1383" s="25"/>
      <c r="DS1383" s="25"/>
      <c r="DT1383" s="25"/>
      <c r="DU1383" s="25"/>
      <c r="DV1383" s="25"/>
      <c r="DW1383" s="35"/>
      <c r="DX1383" s="25"/>
      <c r="DY1383" s="25"/>
      <c r="EC1383" s="25"/>
      <c r="ED1383" s="35"/>
    </row>
    <row r="1384" spans="1:134" s="26" customFormat="1" x14ac:dyDescent="0.2">
      <c r="A1384" s="43"/>
      <c r="B1384" s="28"/>
      <c r="C1384" s="41"/>
      <c r="D1384" s="40"/>
      <c r="E1384" s="41"/>
      <c r="F1384" s="40"/>
      <c r="G1384" s="151"/>
      <c r="H1384" s="151"/>
      <c r="I1384" s="151"/>
      <c r="J1384" s="151"/>
      <c r="K1384" s="151"/>
      <c r="L1384" s="152"/>
      <c r="M1384" s="151"/>
      <c r="N1384" s="151"/>
      <c r="O1384" s="152"/>
      <c r="P1384" s="153"/>
      <c r="Q1384" s="159"/>
      <c r="R1384" s="151"/>
      <c r="S1384" s="151"/>
      <c r="T1384" s="28"/>
      <c r="U1384" s="137"/>
      <c r="V1384" s="40"/>
      <c r="W1384" s="40"/>
      <c r="X1384" s="40"/>
      <c r="Y1384" s="40"/>
      <c r="Z1384" s="40"/>
      <c r="AA1384" s="40"/>
      <c r="AB1384" s="40"/>
      <c r="AC1384" s="40"/>
      <c r="AD1384" s="40"/>
      <c r="AE1384" s="40"/>
      <c r="AF1384" s="40"/>
      <c r="AG1384" s="40"/>
      <c r="AH1384" s="40"/>
      <c r="AI1384" s="40"/>
      <c r="AJ1384" s="40"/>
      <c r="AK1384" s="40"/>
      <c r="AL1384" s="40"/>
      <c r="AM1384" s="40"/>
      <c r="AN1384" s="40"/>
      <c r="AO1384" s="40"/>
      <c r="AP1384" s="40"/>
      <c r="AQ1384" s="40"/>
      <c r="AR1384" s="40"/>
      <c r="AS1384" s="40"/>
      <c r="AT1384" s="40"/>
      <c r="AU1384" s="40"/>
      <c r="AV1384" s="40"/>
      <c r="AW1384" s="40"/>
      <c r="AX1384" s="40"/>
      <c r="AY1384" s="40"/>
      <c r="AZ1384" s="40"/>
      <c r="BA1384" s="28"/>
      <c r="BB1384" s="28"/>
      <c r="BC1384" s="40"/>
      <c r="BD1384" s="40"/>
      <c r="BE1384" s="40"/>
      <c r="BF1384" s="40"/>
      <c r="BG1384" s="40"/>
      <c r="BH1384" s="40"/>
      <c r="BI1384" s="40"/>
      <c r="BJ1384" s="40"/>
      <c r="BK1384" s="40"/>
      <c r="BL1384" s="40"/>
      <c r="BM1384" s="40"/>
      <c r="BN1384" s="40"/>
      <c r="BO1384" s="40"/>
      <c r="BP1384" s="40"/>
      <c r="BQ1384" s="40"/>
      <c r="BR1384" s="40"/>
      <c r="BS1384" s="40"/>
      <c r="BT1384" s="40"/>
      <c r="BU1384" s="40"/>
      <c r="BV1384" s="40"/>
      <c r="BW1384" s="40"/>
      <c r="BX1384" s="40"/>
      <c r="BY1384" s="40"/>
      <c r="BZ1384" s="40"/>
      <c r="CA1384" s="40"/>
      <c r="CB1384" s="40"/>
      <c r="CC1384" s="40"/>
      <c r="CD1384" s="40"/>
      <c r="CE1384" s="40"/>
      <c r="CF1384" s="40"/>
      <c r="CG1384" s="28"/>
      <c r="CH1384" s="28"/>
      <c r="CI1384" s="41"/>
      <c r="CJ1384" s="27"/>
      <c r="CK1384" s="27"/>
      <c r="CL1384" s="27"/>
      <c r="CM1384" s="27"/>
      <c r="CN1384" s="27"/>
      <c r="CO1384" s="27"/>
      <c r="CP1384" s="27"/>
      <c r="CQ1384" s="27"/>
      <c r="CR1384" s="27"/>
      <c r="CS1384" s="27"/>
      <c r="CT1384" s="27"/>
      <c r="CU1384" s="27"/>
      <c r="CV1384" s="27"/>
      <c r="CW1384" s="27"/>
      <c r="CX1384" s="27"/>
      <c r="CY1384" s="27"/>
      <c r="CZ1384" s="40"/>
      <c r="DA1384" s="40"/>
      <c r="DB1384" s="40"/>
      <c r="DC1384" s="40"/>
      <c r="DD1384" s="42"/>
      <c r="DE1384" s="89"/>
      <c r="DF1384" s="42"/>
      <c r="DG1384" s="25"/>
      <c r="DH1384" s="25"/>
      <c r="DI1384" s="35"/>
      <c r="DJ1384" s="25"/>
      <c r="DK1384" s="25"/>
      <c r="DL1384" s="25"/>
      <c r="DM1384" s="25"/>
      <c r="DN1384" s="25"/>
      <c r="DO1384" s="25"/>
      <c r="DP1384" s="25"/>
      <c r="DQ1384" s="25"/>
      <c r="DR1384" s="25"/>
      <c r="DS1384" s="25"/>
      <c r="DT1384" s="25"/>
      <c r="DU1384" s="25"/>
      <c r="DV1384" s="25"/>
      <c r="DW1384" s="35"/>
      <c r="DX1384" s="25"/>
      <c r="DY1384" s="25"/>
      <c r="EC1384" s="25"/>
      <c r="ED1384" s="35"/>
    </row>
    <row r="1385" spans="1:134" s="26" customFormat="1" x14ac:dyDescent="0.2">
      <c r="A1385" s="43"/>
      <c r="B1385" s="28"/>
      <c r="C1385" s="41"/>
      <c r="D1385" s="40"/>
      <c r="E1385" s="41"/>
      <c r="F1385" s="40"/>
      <c r="G1385" s="151"/>
      <c r="H1385" s="151"/>
      <c r="I1385" s="151"/>
      <c r="J1385" s="151"/>
      <c r="K1385" s="151"/>
      <c r="L1385" s="152"/>
      <c r="M1385" s="151"/>
      <c r="N1385" s="151"/>
      <c r="O1385" s="152"/>
      <c r="P1385" s="153"/>
      <c r="Q1385" s="159"/>
      <c r="R1385" s="151"/>
      <c r="S1385" s="151"/>
      <c r="T1385" s="28"/>
      <c r="U1385" s="137"/>
      <c r="V1385" s="40"/>
      <c r="W1385" s="40"/>
      <c r="X1385" s="40"/>
      <c r="Y1385" s="40"/>
      <c r="Z1385" s="40"/>
      <c r="AA1385" s="40"/>
      <c r="AB1385" s="40"/>
      <c r="AC1385" s="40"/>
      <c r="AD1385" s="40"/>
      <c r="AE1385" s="40"/>
      <c r="AF1385" s="40"/>
      <c r="AG1385" s="40"/>
      <c r="AH1385" s="40"/>
      <c r="AI1385" s="40"/>
      <c r="AJ1385" s="40"/>
      <c r="AK1385" s="40"/>
      <c r="AL1385" s="40"/>
      <c r="AM1385" s="40"/>
      <c r="AN1385" s="40"/>
      <c r="AO1385" s="40"/>
      <c r="AP1385" s="40"/>
      <c r="AQ1385" s="40"/>
      <c r="AR1385" s="40"/>
      <c r="AS1385" s="40"/>
      <c r="AT1385" s="40"/>
      <c r="AU1385" s="40"/>
      <c r="AV1385" s="40"/>
      <c r="AW1385" s="40"/>
      <c r="AX1385" s="40"/>
      <c r="AY1385" s="40"/>
      <c r="AZ1385" s="40"/>
      <c r="BA1385" s="28"/>
      <c r="BB1385" s="28"/>
      <c r="BC1385" s="40"/>
      <c r="BD1385" s="40"/>
      <c r="BE1385" s="40"/>
      <c r="BF1385" s="40"/>
      <c r="BG1385" s="40"/>
      <c r="BH1385" s="40"/>
      <c r="BI1385" s="41"/>
      <c r="BJ1385" s="41"/>
      <c r="BK1385" s="41"/>
      <c r="BL1385" s="41"/>
      <c r="BM1385" s="41"/>
      <c r="BN1385" s="41"/>
      <c r="BO1385" s="41"/>
      <c r="BP1385" s="41"/>
      <c r="BQ1385" s="41"/>
      <c r="BR1385" s="40"/>
      <c r="BS1385" s="40"/>
      <c r="BT1385" s="40"/>
      <c r="BU1385" s="41"/>
      <c r="BV1385" s="41"/>
      <c r="BW1385" s="41"/>
      <c r="BX1385" s="41"/>
      <c r="BY1385" s="41"/>
      <c r="BZ1385" s="41"/>
      <c r="CA1385" s="41"/>
      <c r="CB1385" s="41"/>
      <c r="CC1385" s="41"/>
      <c r="CD1385" s="41"/>
      <c r="CE1385" s="41"/>
      <c r="CF1385" s="41"/>
      <c r="CG1385" s="28"/>
      <c r="CH1385" s="28"/>
      <c r="CI1385" s="41"/>
      <c r="CJ1385" s="27"/>
      <c r="CK1385" s="27"/>
      <c r="CL1385" s="27"/>
      <c r="CM1385" s="27"/>
      <c r="CN1385" s="27"/>
      <c r="CO1385" s="27"/>
      <c r="CP1385" s="27"/>
      <c r="CQ1385" s="27"/>
      <c r="CR1385" s="27"/>
      <c r="CS1385" s="27"/>
      <c r="CT1385" s="27"/>
      <c r="CU1385" s="27"/>
      <c r="CV1385" s="27"/>
      <c r="CW1385" s="27"/>
      <c r="CX1385" s="27"/>
      <c r="CY1385" s="27"/>
      <c r="CZ1385" s="40"/>
      <c r="DA1385" s="40"/>
      <c r="DB1385" s="40"/>
      <c r="DC1385" s="40"/>
      <c r="DD1385" s="42"/>
      <c r="DE1385" s="89"/>
      <c r="DF1385" s="42"/>
      <c r="DG1385" s="25"/>
      <c r="DH1385" s="25"/>
      <c r="DI1385" s="35"/>
      <c r="DJ1385" s="25"/>
      <c r="DK1385" s="25"/>
      <c r="DL1385" s="25"/>
      <c r="DM1385" s="25"/>
      <c r="DN1385" s="25"/>
      <c r="DO1385" s="25"/>
      <c r="DP1385" s="25"/>
      <c r="DQ1385" s="25"/>
      <c r="DR1385" s="25"/>
      <c r="DS1385" s="25"/>
      <c r="DT1385" s="25"/>
      <c r="DU1385" s="25"/>
      <c r="DV1385" s="25"/>
      <c r="DW1385" s="35"/>
      <c r="DX1385" s="25"/>
      <c r="DY1385" s="25"/>
      <c r="EC1385" s="25"/>
      <c r="ED1385" s="35"/>
    </row>
    <row r="1386" spans="1:134" s="26" customFormat="1" x14ac:dyDescent="0.2">
      <c r="A1386" s="43"/>
      <c r="B1386" s="28"/>
      <c r="C1386" s="41"/>
      <c r="D1386" s="40"/>
      <c r="E1386" s="41"/>
      <c r="F1386" s="40"/>
      <c r="G1386" s="151"/>
      <c r="H1386" s="151"/>
      <c r="I1386" s="151"/>
      <c r="J1386" s="151"/>
      <c r="K1386" s="151"/>
      <c r="L1386" s="152"/>
      <c r="M1386" s="151"/>
      <c r="N1386" s="151"/>
      <c r="O1386" s="152"/>
      <c r="P1386" s="153"/>
      <c r="Q1386" s="159"/>
      <c r="R1386" s="151"/>
      <c r="S1386" s="151"/>
      <c r="T1386" s="28"/>
      <c r="U1386" s="137"/>
      <c r="V1386" s="40"/>
      <c r="W1386" s="40"/>
      <c r="X1386" s="40"/>
      <c r="Y1386" s="40"/>
      <c r="Z1386" s="40"/>
      <c r="AA1386" s="40"/>
      <c r="AB1386" s="40"/>
      <c r="AC1386" s="40"/>
      <c r="AD1386" s="40"/>
      <c r="AE1386" s="40"/>
      <c r="AF1386" s="40"/>
      <c r="AG1386" s="40"/>
      <c r="AH1386" s="40"/>
      <c r="AI1386" s="40"/>
      <c r="AJ1386" s="40"/>
      <c r="AK1386" s="40"/>
      <c r="AL1386" s="40"/>
      <c r="AM1386" s="40"/>
      <c r="AN1386" s="40"/>
      <c r="AO1386" s="40"/>
      <c r="AP1386" s="40"/>
      <c r="AQ1386" s="40"/>
      <c r="AR1386" s="40"/>
      <c r="AS1386" s="40"/>
      <c r="AT1386" s="40"/>
      <c r="AU1386" s="40"/>
      <c r="AV1386" s="40"/>
      <c r="AW1386" s="40"/>
      <c r="AX1386" s="40"/>
      <c r="AY1386" s="40"/>
      <c r="AZ1386" s="40"/>
      <c r="BA1386" s="28"/>
      <c r="BB1386" s="28"/>
      <c r="BC1386" s="40"/>
      <c r="BD1386" s="40"/>
      <c r="BE1386" s="40"/>
      <c r="BF1386" s="40"/>
      <c r="BG1386" s="40"/>
      <c r="BH1386" s="40"/>
      <c r="BI1386" s="41"/>
      <c r="BJ1386" s="41"/>
      <c r="BK1386" s="41"/>
      <c r="BL1386" s="41"/>
      <c r="BM1386" s="41"/>
      <c r="BN1386" s="41"/>
      <c r="BO1386" s="41"/>
      <c r="BP1386" s="41"/>
      <c r="BQ1386" s="41"/>
      <c r="BR1386" s="40"/>
      <c r="BS1386" s="40"/>
      <c r="BT1386" s="40"/>
      <c r="BU1386" s="41"/>
      <c r="BV1386" s="41"/>
      <c r="BW1386" s="41"/>
      <c r="BX1386" s="41"/>
      <c r="BY1386" s="41"/>
      <c r="BZ1386" s="41"/>
      <c r="CA1386" s="41"/>
      <c r="CB1386" s="41"/>
      <c r="CC1386" s="41"/>
      <c r="CD1386" s="41"/>
      <c r="CE1386" s="41"/>
      <c r="CF1386" s="41"/>
      <c r="CG1386" s="28"/>
      <c r="CH1386" s="28"/>
      <c r="CI1386" s="41"/>
      <c r="CJ1386" s="27"/>
      <c r="CK1386" s="27"/>
      <c r="CL1386" s="27"/>
      <c r="CM1386" s="27"/>
      <c r="CN1386" s="27"/>
      <c r="CO1386" s="27"/>
      <c r="CP1386" s="27"/>
      <c r="CQ1386" s="27"/>
      <c r="CR1386" s="27"/>
      <c r="CS1386" s="27"/>
      <c r="CT1386" s="27"/>
      <c r="CU1386" s="27"/>
      <c r="CV1386" s="27"/>
      <c r="CW1386" s="27"/>
      <c r="CX1386" s="27"/>
      <c r="CY1386" s="27"/>
      <c r="CZ1386" s="40"/>
      <c r="DA1386" s="40"/>
      <c r="DB1386" s="40"/>
      <c r="DC1386" s="40"/>
      <c r="DD1386" s="42"/>
      <c r="DE1386" s="89"/>
      <c r="DF1386" s="42"/>
      <c r="DG1386" s="25"/>
      <c r="DH1386" s="25"/>
      <c r="DI1386" s="35"/>
      <c r="DJ1386" s="25"/>
      <c r="DK1386" s="25"/>
      <c r="DL1386" s="25"/>
      <c r="DM1386" s="25"/>
      <c r="DN1386" s="25"/>
      <c r="DO1386" s="25"/>
      <c r="DP1386" s="25"/>
      <c r="DQ1386" s="25"/>
      <c r="DR1386" s="25"/>
      <c r="DS1386" s="25"/>
      <c r="DT1386" s="25"/>
      <c r="DU1386" s="25"/>
      <c r="DV1386" s="25"/>
      <c r="DW1386" s="35"/>
      <c r="DX1386" s="25"/>
      <c r="DY1386" s="25"/>
      <c r="EC1386" s="25"/>
      <c r="ED1386" s="35"/>
    </row>
    <row r="1387" spans="1:134" s="26" customFormat="1" x14ac:dyDescent="0.2">
      <c r="A1387" s="43"/>
      <c r="B1387" s="28"/>
      <c r="C1387" s="41"/>
      <c r="D1387" s="40"/>
      <c r="E1387" s="41"/>
      <c r="F1387" s="40"/>
      <c r="G1387" s="151"/>
      <c r="H1387" s="151"/>
      <c r="I1387" s="151"/>
      <c r="J1387" s="151"/>
      <c r="K1387" s="151"/>
      <c r="L1387" s="152"/>
      <c r="M1387" s="151"/>
      <c r="N1387" s="151"/>
      <c r="O1387" s="152"/>
      <c r="P1387" s="153"/>
      <c r="Q1387" s="159"/>
      <c r="R1387" s="151"/>
      <c r="S1387" s="151"/>
      <c r="T1387" s="28"/>
      <c r="U1387" s="137"/>
      <c r="V1387" s="40"/>
      <c r="W1387" s="40"/>
      <c r="X1387" s="40"/>
      <c r="Y1387" s="40"/>
      <c r="Z1387" s="40"/>
      <c r="AA1387" s="40"/>
      <c r="AB1387" s="40"/>
      <c r="AC1387" s="40"/>
      <c r="AD1387" s="40"/>
      <c r="AE1387" s="40"/>
      <c r="AF1387" s="40"/>
      <c r="AG1387" s="40"/>
      <c r="AH1387" s="40"/>
      <c r="AI1387" s="40"/>
      <c r="AJ1387" s="40"/>
      <c r="AK1387" s="40"/>
      <c r="AL1387" s="40"/>
      <c r="AM1387" s="40"/>
      <c r="AN1387" s="40"/>
      <c r="AO1387" s="40"/>
      <c r="AP1387" s="40"/>
      <c r="AQ1387" s="40"/>
      <c r="AR1387" s="40"/>
      <c r="AS1387" s="40"/>
      <c r="AT1387" s="40"/>
      <c r="AU1387" s="40"/>
      <c r="AV1387" s="40"/>
      <c r="AW1387" s="40"/>
      <c r="AX1387" s="40"/>
      <c r="AY1387" s="40"/>
      <c r="AZ1387" s="40"/>
      <c r="BA1387" s="28"/>
      <c r="BB1387" s="28"/>
      <c r="BC1387" s="40"/>
      <c r="BD1387" s="40"/>
      <c r="BE1387" s="40"/>
      <c r="BF1387" s="40"/>
      <c r="BG1387" s="40"/>
      <c r="BH1387" s="40"/>
      <c r="BI1387" s="41"/>
      <c r="BJ1387" s="41"/>
      <c r="BK1387" s="41"/>
      <c r="BL1387" s="41"/>
      <c r="BM1387" s="41"/>
      <c r="BN1387" s="41"/>
      <c r="BO1387" s="41"/>
      <c r="BP1387" s="41"/>
      <c r="BQ1387" s="41"/>
      <c r="BR1387" s="40"/>
      <c r="BS1387" s="40"/>
      <c r="BT1387" s="40"/>
      <c r="BU1387" s="41"/>
      <c r="BV1387" s="41"/>
      <c r="BW1387" s="41"/>
      <c r="BX1387" s="41"/>
      <c r="BY1387" s="41"/>
      <c r="BZ1387" s="41"/>
      <c r="CA1387" s="41"/>
      <c r="CB1387" s="41"/>
      <c r="CC1387" s="41"/>
      <c r="CD1387" s="41"/>
      <c r="CE1387" s="41"/>
      <c r="CF1387" s="41"/>
      <c r="CG1387" s="28"/>
      <c r="CH1387" s="28"/>
      <c r="CI1387" s="41"/>
      <c r="CJ1387" s="27"/>
      <c r="CK1387" s="27"/>
      <c r="CL1387" s="27"/>
      <c r="CM1387" s="27"/>
      <c r="CN1387" s="27"/>
      <c r="CO1387" s="27"/>
      <c r="CP1387" s="27"/>
      <c r="CQ1387" s="27"/>
      <c r="CR1387" s="27"/>
      <c r="CS1387" s="27"/>
      <c r="CT1387" s="27"/>
      <c r="CU1387" s="27"/>
      <c r="CV1387" s="27"/>
      <c r="CW1387" s="27"/>
      <c r="CX1387" s="27"/>
      <c r="CY1387" s="27"/>
      <c r="CZ1387" s="40"/>
      <c r="DA1387" s="40"/>
      <c r="DB1387" s="40"/>
      <c r="DC1387" s="40"/>
      <c r="DD1387" s="42"/>
      <c r="DE1387" s="89"/>
      <c r="DF1387" s="42"/>
      <c r="DG1387" s="25"/>
      <c r="DH1387" s="25"/>
      <c r="DI1387" s="35"/>
      <c r="DJ1387" s="25"/>
      <c r="DK1387" s="25"/>
      <c r="DL1387" s="25"/>
      <c r="DM1387" s="25"/>
      <c r="DN1387" s="25"/>
      <c r="DO1387" s="25"/>
      <c r="DP1387" s="25"/>
      <c r="DQ1387" s="25"/>
      <c r="DR1387" s="25"/>
      <c r="DS1387" s="25"/>
      <c r="DT1387" s="25"/>
      <c r="DU1387" s="25"/>
      <c r="DV1387" s="25"/>
      <c r="DW1387" s="35"/>
      <c r="DX1387" s="25"/>
      <c r="DY1387" s="25"/>
      <c r="EC1387" s="25"/>
      <c r="ED1387" s="35"/>
    </row>
    <row r="1388" spans="1:134" s="26" customFormat="1" x14ac:dyDescent="0.2">
      <c r="A1388" s="43"/>
      <c r="B1388" s="28"/>
      <c r="C1388" s="41"/>
      <c r="D1388" s="40"/>
      <c r="E1388" s="41"/>
      <c r="F1388" s="40"/>
      <c r="G1388" s="151"/>
      <c r="H1388" s="151"/>
      <c r="I1388" s="151"/>
      <c r="J1388" s="151"/>
      <c r="K1388" s="151"/>
      <c r="L1388" s="152"/>
      <c r="M1388" s="151"/>
      <c r="N1388" s="151"/>
      <c r="O1388" s="152"/>
      <c r="P1388" s="153"/>
      <c r="Q1388" s="159"/>
      <c r="R1388" s="151"/>
      <c r="S1388" s="151"/>
      <c r="T1388" s="28"/>
      <c r="U1388" s="137"/>
      <c r="V1388" s="40"/>
      <c r="W1388" s="40"/>
      <c r="X1388" s="40"/>
      <c r="Y1388" s="40"/>
      <c r="Z1388" s="40"/>
      <c r="AA1388" s="40"/>
      <c r="AB1388" s="40"/>
      <c r="AC1388" s="40"/>
      <c r="AD1388" s="40"/>
      <c r="AE1388" s="40"/>
      <c r="AF1388" s="40"/>
      <c r="AG1388" s="40"/>
      <c r="AH1388" s="40"/>
      <c r="AI1388" s="40"/>
      <c r="AJ1388" s="40"/>
      <c r="AK1388" s="40"/>
      <c r="AL1388" s="40"/>
      <c r="AM1388" s="40"/>
      <c r="AN1388" s="40"/>
      <c r="AO1388" s="40"/>
      <c r="AP1388" s="40"/>
      <c r="AQ1388" s="40"/>
      <c r="AR1388" s="40"/>
      <c r="AS1388" s="40"/>
      <c r="AT1388" s="40"/>
      <c r="AU1388" s="40"/>
      <c r="AV1388" s="40"/>
      <c r="AW1388" s="40"/>
      <c r="AX1388" s="40"/>
      <c r="AY1388" s="40"/>
      <c r="AZ1388" s="40"/>
      <c r="BA1388" s="28"/>
      <c r="BB1388" s="28"/>
      <c r="BC1388" s="40"/>
      <c r="BD1388" s="40"/>
      <c r="BE1388" s="40"/>
      <c r="BF1388" s="40"/>
      <c r="BG1388" s="40"/>
      <c r="BH1388" s="40"/>
      <c r="BI1388" s="41"/>
      <c r="BJ1388" s="41"/>
      <c r="BK1388" s="41"/>
      <c r="BL1388" s="41"/>
      <c r="BM1388" s="41"/>
      <c r="BN1388" s="41"/>
      <c r="BO1388" s="41"/>
      <c r="BP1388" s="41"/>
      <c r="BQ1388" s="41"/>
      <c r="BR1388" s="40"/>
      <c r="BS1388" s="40"/>
      <c r="BT1388" s="40"/>
      <c r="BU1388" s="41"/>
      <c r="BV1388" s="41"/>
      <c r="BW1388" s="41"/>
      <c r="BX1388" s="41"/>
      <c r="BY1388" s="41"/>
      <c r="BZ1388" s="41"/>
      <c r="CA1388" s="41"/>
      <c r="CB1388" s="41"/>
      <c r="CC1388" s="41"/>
      <c r="CD1388" s="41"/>
      <c r="CE1388" s="41"/>
      <c r="CF1388" s="41"/>
      <c r="CG1388" s="28"/>
      <c r="CH1388" s="28"/>
      <c r="CI1388" s="41"/>
      <c r="CJ1388" s="27"/>
      <c r="CK1388" s="27"/>
      <c r="CL1388" s="27"/>
      <c r="CM1388" s="27"/>
      <c r="CN1388" s="27"/>
      <c r="CO1388" s="27"/>
      <c r="CP1388" s="27"/>
      <c r="CQ1388" s="27"/>
      <c r="CR1388" s="27"/>
      <c r="CS1388" s="27"/>
      <c r="CT1388" s="27"/>
      <c r="CU1388" s="27"/>
      <c r="CV1388" s="27"/>
      <c r="CW1388" s="27"/>
      <c r="CX1388" s="27"/>
      <c r="CY1388" s="27"/>
      <c r="CZ1388" s="40"/>
      <c r="DA1388" s="40"/>
      <c r="DB1388" s="40"/>
      <c r="DC1388" s="40"/>
      <c r="DD1388" s="42"/>
      <c r="DE1388" s="89"/>
      <c r="DF1388" s="42"/>
      <c r="DG1388" s="25"/>
      <c r="DH1388" s="25"/>
      <c r="DI1388" s="35"/>
      <c r="DJ1388" s="25"/>
      <c r="DK1388" s="25"/>
      <c r="DL1388" s="25"/>
      <c r="DM1388" s="25"/>
      <c r="DN1388" s="25"/>
      <c r="DO1388" s="25"/>
      <c r="DP1388" s="25"/>
      <c r="DQ1388" s="25"/>
      <c r="DR1388" s="25"/>
      <c r="DS1388" s="25"/>
      <c r="DT1388" s="25"/>
      <c r="DU1388" s="25"/>
      <c r="DV1388" s="25"/>
      <c r="DW1388" s="35"/>
      <c r="DX1388" s="25"/>
      <c r="DY1388" s="25"/>
      <c r="EC1388" s="25"/>
      <c r="ED1388" s="35"/>
    </row>
    <row r="1389" spans="1:134" s="26" customFormat="1" x14ac:dyDescent="0.2">
      <c r="A1389" s="43"/>
      <c r="B1389" s="28"/>
      <c r="C1389" s="41"/>
      <c r="D1389" s="40"/>
      <c r="E1389" s="41"/>
      <c r="F1389" s="40"/>
      <c r="G1389" s="151"/>
      <c r="H1389" s="151"/>
      <c r="I1389" s="151"/>
      <c r="J1389" s="151"/>
      <c r="K1389" s="151"/>
      <c r="L1389" s="152"/>
      <c r="M1389" s="151"/>
      <c r="N1389" s="151"/>
      <c r="O1389" s="152"/>
      <c r="P1389" s="153"/>
      <c r="Q1389" s="159"/>
      <c r="R1389" s="151"/>
      <c r="S1389" s="151"/>
      <c r="T1389" s="28"/>
      <c r="U1389" s="137"/>
      <c r="V1389" s="40"/>
      <c r="W1389" s="40"/>
      <c r="X1389" s="40"/>
      <c r="Y1389" s="40"/>
      <c r="Z1389" s="40"/>
      <c r="AA1389" s="40"/>
      <c r="AB1389" s="40"/>
      <c r="AC1389" s="40"/>
      <c r="AD1389" s="40"/>
      <c r="AE1389" s="40"/>
      <c r="AF1389" s="40"/>
      <c r="AG1389" s="40"/>
      <c r="AH1389" s="40"/>
      <c r="AI1389" s="40"/>
      <c r="AJ1389" s="40"/>
      <c r="AK1389" s="40"/>
      <c r="AL1389" s="40"/>
      <c r="AM1389" s="40"/>
      <c r="AN1389" s="40"/>
      <c r="AO1389" s="40"/>
      <c r="AP1389" s="40"/>
      <c r="AQ1389" s="40"/>
      <c r="AR1389" s="40"/>
      <c r="AS1389" s="40"/>
      <c r="AT1389" s="40"/>
      <c r="AU1389" s="40"/>
      <c r="AV1389" s="40"/>
      <c r="AW1389" s="40"/>
      <c r="AX1389" s="40"/>
      <c r="AY1389" s="40"/>
      <c r="AZ1389" s="40"/>
      <c r="BA1389" s="28"/>
      <c r="BB1389" s="28"/>
      <c r="BC1389" s="40"/>
      <c r="BD1389" s="40"/>
      <c r="BE1389" s="40"/>
      <c r="BF1389" s="40"/>
      <c r="BG1389" s="40"/>
      <c r="BH1389" s="40"/>
      <c r="BI1389" s="41"/>
      <c r="BJ1389" s="41"/>
      <c r="BK1389" s="41"/>
      <c r="BL1389" s="41"/>
      <c r="BM1389" s="41"/>
      <c r="BN1389" s="41"/>
      <c r="BO1389" s="41"/>
      <c r="BP1389" s="41"/>
      <c r="BQ1389" s="41"/>
      <c r="BR1389" s="40"/>
      <c r="BS1389" s="40"/>
      <c r="BT1389" s="40"/>
      <c r="BU1389" s="41"/>
      <c r="BV1389" s="41"/>
      <c r="BW1389" s="41"/>
      <c r="BX1389" s="41"/>
      <c r="BY1389" s="41"/>
      <c r="BZ1389" s="41"/>
      <c r="CA1389" s="41"/>
      <c r="CB1389" s="41"/>
      <c r="CC1389" s="41"/>
      <c r="CD1389" s="41"/>
      <c r="CE1389" s="41"/>
      <c r="CF1389" s="41"/>
      <c r="CG1389" s="28"/>
      <c r="CH1389" s="28"/>
      <c r="CI1389" s="41"/>
      <c r="CJ1389" s="27"/>
      <c r="CK1389" s="27"/>
      <c r="CL1389" s="27"/>
      <c r="CM1389" s="27"/>
      <c r="CN1389" s="27"/>
      <c r="CO1389" s="27"/>
      <c r="CP1389" s="27"/>
      <c r="CQ1389" s="27"/>
      <c r="CR1389" s="27"/>
      <c r="CS1389" s="27"/>
      <c r="CT1389" s="27"/>
      <c r="CU1389" s="27"/>
      <c r="CV1389" s="27"/>
      <c r="CW1389" s="27"/>
      <c r="CX1389" s="27"/>
      <c r="CY1389" s="27"/>
      <c r="CZ1389" s="40"/>
      <c r="DA1389" s="40"/>
      <c r="DB1389" s="40"/>
      <c r="DC1389" s="40"/>
      <c r="DD1389" s="42"/>
      <c r="DE1389" s="89"/>
      <c r="DF1389" s="42"/>
      <c r="DG1389" s="25"/>
      <c r="DH1389" s="25"/>
      <c r="DI1389" s="35"/>
      <c r="DJ1389" s="25"/>
      <c r="DK1389" s="25"/>
      <c r="DL1389" s="25"/>
      <c r="DM1389" s="25"/>
      <c r="DN1389" s="25"/>
      <c r="DO1389" s="25"/>
      <c r="DP1389" s="25"/>
      <c r="DQ1389" s="25"/>
      <c r="DR1389" s="25"/>
      <c r="DS1389" s="25"/>
      <c r="DT1389" s="25"/>
      <c r="DU1389" s="25"/>
      <c r="DV1389" s="25"/>
      <c r="DW1389" s="35"/>
      <c r="DX1389" s="25"/>
      <c r="DY1389" s="25"/>
      <c r="EC1389" s="25"/>
      <c r="ED1389" s="35"/>
    </row>
    <row r="1390" spans="1:134" s="26" customFormat="1" x14ac:dyDescent="0.2">
      <c r="A1390" s="43"/>
      <c r="B1390" s="28"/>
      <c r="C1390" s="41"/>
      <c r="D1390" s="40"/>
      <c r="E1390" s="41"/>
      <c r="F1390" s="40"/>
      <c r="G1390" s="151"/>
      <c r="H1390" s="151"/>
      <c r="I1390" s="151"/>
      <c r="J1390" s="151"/>
      <c r="K1390" s="151"/>
      <c r="L1390" s="152"/>
      <c r="M1390" s="151"/>
      <c r="N1390" s="151"/>
      <c r="O1390" s="152"/>
      <c r="P1390" s="153"/>
      <c r="Q1390" s="159"/>
      <c r="R1390" s="151"/>
      <c r="S1390" s="151"/>
      <c r="T1390" s="28"/>
      <c r="U1390" s="137"/>
      <c r="V1390" s="40"/>
      <c r="W1390" s="40"/>
      <c r="X1390" s="40"/>
      <c r="Y1390" s="40"/>
      <c r="Z1390" s="40"/>
      <c r="AA1390" s="40"/>
      <c r="AB1390" s="40"/>
      <c r="AC1390" s="40"/>
      <c r="AD1390" s="40"/>
      <c r="AE1390" s="40"/>
      <c r="AF1390" s="40"/>
      <c r="AG1390" s="40"/>
      <c r="AH1390" s="40"/>
      <c r="AI1390" s="40"/>
      <c r="AJ1390" s="40"/>
      <c r="AK1390" s="40"/>
      <c r="AL1390" s="40"/>
      <c r="AM1390" s="40"/>
      <c r="AN1390" s="40"/>
      <c r="AO1390" s="40"/>
      <c r="AP1390" s="40"/>
      <c r="AQ1390" s="40"/>
      <c r="AR1390" s="40"/>
      <c r="AS1390" s="40"/>
      <c r="AT1390" s="40"/>
      <c r="AU1390" s="40"/>
      <c r="AV1390" s="40"/>
      <c r="AW1390" s="40"/>
      <c r="AX1390" s="40"/>
      <c r="AY1390" s="40"/>
      <c r="AZ1390" s="40"/>
      <c r="BA1390" s="28"/>
      <c r="BB1390" s="28"/>
      <c r="BC1390" s="40"/>
      <c r="BD1390" s="40"/>
      <c r="BE1390" s="40"/>
      <c r="BF1390" s="40"/>
      <c r="BG1390" s="40"/>
      <c r="BH1390" s="40"/>
      <c r="BI1390" s="40"/>
      <c r="BJ1390" s="40"/>
      <c r="BK1390" s="40"/>
      <c r="BL1390" s="40"/>
      <c r="BM1390" s="40"/>
      <c r="BN1390" s="40"/>
      <c r="BO1390" s="40"/>
      <c r="BP1390" s="40"/>
      <c r="BQ1390" s="40"/>
      <c r="BR1390" s="40"/>
      <c r="BS1390" s="40"/>
      <c r="BT1390" s="40"/>
      <c r="BU1390" s="40"/>
      <c r="BV1390" s="40"/>
      <c r="BW1390" s="40"/>
      <c r="BX1390" s="40"/>
      <c r="BY1390" s="40"/>
      <c r="BZ1390" s="40"/>
      <c r="CA1390" s="40"/>
      <c r="CB1390" s="40"/>
      <c r="CC1390" s="40"/>
      <c r="CD1390" s="40"/>
      <c r="CE1390" s="40"/>
      <c r="CF1390" s="40"/>
      <c r="CG1390" s="28"/>
      <c r="CH1390" s="28"/>
      <c r="CI1390" s="41"/>
      <c r="CJ1390" s="27"/>
      <c r="CK1390" s="27"/>
      <c r="CL1390" s="27"/>
      <c r="CM1390" s="27"/>
      <c r="CN1390" s="27"/>
      <c r="CO1390" s="27"/>
      <c r="CP1390" s="27"/>
      <c r="CQ1390" s="27"/>
      <c r="CR1390" s="27"/>
      <c r="CS1390" s="27"/>
      <c r="CT1390" s="27"/>
      <c r="CU1390" s="27"/>
      <c r="CV1390" s="27"/>
      <c r="CW1390" s="27"/>
      <c r="CX1390" s="27"/>
      <c r="CY1390" s="27"/>
      <c r="CZ1390" s="40"/>
      <c r="DA1390" s="40"/>
      <c r="DB1390" s="40"/>
      <c r="DC1390" s="40"/>
      <c r="DD1390" s="42"/>
      <c r="DE1390" s="89"/>
      <c r="DF1390" s="42"/>
      <c r="DG1390" s="25"/>
      <c r="DH1390" s="25"/>
      <c r="DI1390" s="35"/>
      <c r="DJ1390" s="25"/>
      <c r="DK1390" s="25"/>
      <c r="DL1390" s="25"/>
      <c r="DM1390" s="25"/>
      <c r="DN1390" s="25"/>
      <c r="DO1390" s="25"/>
      <c r="DP1390" s="25"/>
      <c r="DQ1390" s="25"/>
      <c r="DR1390" s="25"/>
      <c r="DS1390" s="25"/>
      <c r="DT1390" s="25"/>
      <c r="DU1390" s="25"/>
      <c r="DV1390" s="25"/>
      <c r="DW1390" s="35"/>
      <c r="DX1390" s="25"/>
      <c r="DY1390" s="25"/>
      <c r="EC1390" s="25"/>
      <c r="ED1390" s="35"/>
    </row>
    <row r="1391" spans="1:134" s="26" customFormat="1" x14ac:dyDescent="0.2">
      <c r="A1391" s="43"/>
      <c r="B1391" s="28"/>
      <c r="C1391" s="41"/>
      <c r="D1391" s="40"/>
      <c r="E1391" s="41"/>
      <c r="F1391" s="40"/>
      <c r="G1391" s="151"/>
      <c r="H1391" s="151"/>
      <c r="I1391" s="151"/>
      <c r="J1391" s="151"/>
      <c r="K1391" s="151"/>
      <c r="L1391" s="152"/>
      <c r="M1391" s="151"/>
      <c r="N1391" s="151"/>
      <c r="O1391" s="152"/>
      <c r="P1391" s="153"/>
      <c r="Q1391" s="159"/>
      <c r="R1391" s="151"/>
      <c r="S1391" s="151"/>
      <c r="T1391" s="28"/>
      <c r="U1391" s="137"/>
      <c r="V1391" s="40"/>
      <c r="W1391" s="40"/>
      <c r="X1391" s="40"/>
      <c r="Y1391" s="40"/>
      <c r="Z1391" s="40"/>
      <c r="AA1391" s="40"/>
      <c r="AB1391" s="40"/>
      <c r="AC1391" s="40"/>
      <c r="AD1391" s="40"/>
      <c r="AE1391" s="40"/>
      <c r="AF1391" s="40"/>
      <c r="AG1391" s="40"/>
      <c r="AH1391" s="40"/>
      <c r="AI1391" s="40"/>
      <c r="AJ1391" s="40"/>
      <c r="AK1391" s="40"/>
      <c r="AL1391" s="40"/>
      <c r="AM1391" s="40"/>
      <c r="AN1391" s="40"/>
      <c r="AO1391" s="40"/>
      <c r="AP1391" s="40"/>
      <c r="AQ1391" s="40"/>
      <c r="AR1391" s="40"/>
      <c r="AS1391" s="40"/>
      <c r="AT1391" s="40"/>
      <c r="AU1391" s="40"/>
      <c r="AV1391" s="40"/>
      <c r="AW1391" s="40"/>
      <c r="AX1391" s="40"/>
      <c r="AY1391" s="40"/>
      <c r="AZ1391" s="40"/>
      <c r="BA1391" s="28"/>
      <c r="BB1391" s="28"/>
      <c r="BC1391" s="40"/>
      <c r="BD1391" s="40"/>
      <c r="BE1391" s="40"/>
      <c r="BF1391" s="40"/>
      <c r="BG1391" s="40"/>
      <c r="BH1391" s="40"/>
      <c r="BI1391" s="40"/>
      <c r="BJ1391" s="40"/>
      <c r="BK1391" s="40"/>
      <c r="BL1391" s="40"/>
      <c r="BM1391" s="40"/>
      <c r="BN1391" s="40"/>
      <c r="BO1391" s="40"/>
      <c r="BP1391" s="40"/>
      <c r="BQ1391" s="40"/>
      <c r="BR1391" s="40"/>
      <c r="BS1391" s="40"/>
      <c r="BT1391" s="40"/>
      <c r="BU1391" s="40"/>
      <c r="BV1391" s="40"/>
      <c r="BW1391" s="40"/>
      <c r="BX1391" s="40"/>
      <c r="BY1391" s="40"/>
      <c r="BZ1391" s="40"/>
      <c r="CA1391" s="40"/>
      <c r="CB1391" s="40"/>
      <c r="CC1391" s="40"/>
      <c r="CD1391" s="40"/>
      <c r="CE1391" s="40"/>
      <c r="CF1391" s="40"/>
      <c r="CG1391" s="28"/>
      <c r="CH1391" s="28"/>
      <c r="CI1391" s="41"/>
      <c r="CJ1391" s="27"/>
      <c r="CK1391" s="27"/>
      <c r="CL1391" s="27"/>
      <c r="CM1391" s="27"/>
      <c r="CN1391" s="27"/>
      <c r="CO1391" s="27"/>
      <c r="CP1391" s="27"/>
      <c r="CQ1391" s="27"/>
      <c r="CR1391" s="27"/>
      <c r="CS1391" s="27"/>
      <c r="CT1391" s="27"/>
      <c r="CU1391" s="27"/>
      <c r="CV1391" s="27"/>
      <c r="CW1391" s="27"/>
      <c r="CX1391" s="27"/>
      <c r="CY1391" s="27"/>
      <c r="CZ1391" s="40"/>
      <c r="DA1391" s="40"/>
      <c r="DB1391" s="40"/>
      <c r="DC1391" s="40"/>
      <c r="DD1391" s="42"/>
      <c r="DE1391" s="89"/>
      <c r="DF1391" s="42"/>
      <c r="DG1391" s="25"/>
      <c r="DH1391" s="25"/>
      <c r="DI1391" s="35"/>
      <c r="DJ1391" s="25"/>
      <c r="DK1391" s="25"/>
      <c r="DL1391" s="25"/>
      <c r="DM1391" s="25"/>
      <c r="DN1391" s="25"/>
      <c r="DO1391" s="25"/>
      <c r="DP1391" s="25"/>
      <c r="DQ1391" s="25"/>
      <c r="DR1391" s="25"/>
      <c r="DS1391" s="25"/>
      <c r="DT1391" s="25"/>
      <c r="DU1391" s="25"/>
      <c r="DV1391" s="25"/>
      <c r="DW1391" s="35"/>
      <c r="DX1391" s="25"/>
      <c r="DY1391" s="25"/>
      <c r="EC1391" s="25"/>
      <c r="ED1391" s="35"/>
    </row>
    <row r="1392" spans="1:134" s="26" customFormat="1" x14ac:dyDescent="0.2">
      <c r="A1392" s="43"/>
      <c r="B1392" s="28"/>
      <c r="C1392" s="41"/>
      <c r="D1392" s="40"/>
      <c r="E1392" s="41"/>
      <c r="F1392" s="40"/>
      <c r="G1392" s="151"/>
      <c r="H1392" s="151"/>
      <c r="I1392" s="151"/>
      <c r="J1392" s="151"/>
      <c r="K1392" s="151"/>
      <c r="L1392" s="152"/>
      <c r="M1392" s="151"/>
      <c r="N1392" s="151"/>
      <c r="O1392" s="152"/>
      <c r="P1392" s="153"/>
      <c r="Q1392" s="159"/>
      <c r="R1392" s="151"/>
      <c r="S1392" s="151"/>
      <c r="T1392" s="28"/>
      <c r="U1392" s="137"/>
      <c r="V1392" s="40"/>
      <c r="W1392" s="40"/>
      <c r="X1392" s="40"/>
      <c r="Y1392" s="40"/>
      <c r="Z1392" s="40"/>
      <c r="AA1392" s="40"/>
      <c r="AB1392" s="40"/>
      <c r="AC1392" s="40"/>
      <c r="AD1392" s="40"/>
      <c r="AE1392" s="40"/>
      <c r="AF1392" s="40"/>
      <c r="AG1392" s="40"/>
      <c r="AH1392" s="40"/>
      <c r="AI1392" s="40"/>
      <c r="AJ1392" s="40"/>
      <c r="AK1392" s="40"/>
      <c r="AL1392" s="40"/>
      <c r="AM1392" s="40"/>
      <c r="AN1392" s="40"/>
      <c r="AO1392" s="40"/>
      <c r="AP1392" s="40"/>
      <c r="AQ1392" s="40"/>
      <c r="AR1392" s="40"/>
      <c r="AS1392" s="40"/>
      <c r="AT1392" s="40"/>
      <c r="AU1392" s="40"/>
      <c r="AV1392" s="40"/>
      <c r="AW1392" s="40"/>
      <c r="AX1392" s="40"/>
      <c r="AY1392" s="40"/>
      <c r="AZ1392" s="40"/>
      <c r="BA1392" s="28"/>
      <c r="BB1392" s="28"/>
      <c r="BC1392" s="40"/>
      <c r="BD1392" s="40"/>
      <c r="BE1392" s="40"/>
      <c r="BF1392" s="40"/>
      <c r="BG1392" s="40"/>
      <c r="BH1392" s="40"/>
      <c r="BI1392" s="40"/>
      <c r="BJ1392" s="40"/>
      <c r="BK1392" s="40"/>
      <c r="BL1392" s="40"/>
      <c r="BM1392" s="40"/>
      <c r="BN1392" s="40"/>
      <c r="BO1392" s="40"/>
      <c r="BP1392" s="40"/>
      <c r="BQ1392" s="40"/>
      <c r="BR1392" s="40"/>
      <c r="BS1392" s="40"/>
      <c r="BT1392" s="40"/>
      <c r="BU1392" s="40"/>
      <c r="BV1392" s="40"/>
      <c r="BW1392" s="40"/>
      <c r="BX1392" s="40"/>
      <c r="BY1392" s="40"/>
      <c r="BZ1392" s="40"/>
      <c r="CA1392" s="40"/>
      <c r="CB1392" s="40"/>
      <c r="CC1392" s="40"/>
      <c r="CD1392" s="40"/>
      <c r="CE1392" s="40"/>
      <c r="CF1392" s="40"/>
      <c r="CG1392" s="28"/>
      <c r="CH1392" s="28"/>
      <c r="CI1392" s="41"/>
      <c r="CJ1392" s="27"/>
      <c r="CK1392" s="27"/>
      <c r="CL1392" s="27"/>
      <c r="CM1392" s="27"/>
      <c r="CN1392" s="27"/>
      <c r="CO1392" s="27"/>
      <c r="CP1392" s="27"/>
      <c r="CQ1392" s="27"/>
      <c r="CR1392" s="27"/>
      <c r="CS1392" s="27"/>
      <c r="CT1392" s="27"/>
      <c r="CU1392" s="27"/>
      <c r="CV1392" s="27"/>
      <c r="CW1392" s="27"/>
      <c r="CX1392" s="27"/>
      <c r="CY1392" s="27"/>
      <c r="CZ1392" s="40"/>
      <c r="DA1392" s="40"/>
      <c r="DB1392" s="40"/>
      <c r="DC1392" s="40"/>
      <c r="DD1392" s="42"/>
      <c r="DE1392" s="89"/>
      <c r="DF1392" s="42"/>
      <c r="DG1392" s="25"/>
      <c r="DH1392" s="25"/>
      <c r="DI1392" s="35"/>
      <c r="DJ1392" s="25"/>
      <c r="DK1392" s="25"/>
      <c r="DL1392" s="25"/>
      <c r="DM1392" s="25"/>
      <c r="DN1392" s="25"/>
      <c r="DO1392" s="25"/>
      <c r="DP1392" s="25"/>
      <c r="DQ1392" s="25"/>
      <c r="DR1392" s="25"/>
      <c r="DS1392" s="25"/>
      <c r="DT1392" s="25"/>
      <c r="DU1392" s="25"/>
      <c r="DV1392" s="25"/>
      <c r="DW1392" s="35"/>
      <c r="DX1392" s="25"/>
      <c r="DY1392" s="25"/>
      <c r="EC1392" s="25"/>
      <c r="ED1392" s="35"/>
    </row>
    <row r="1393" spans="1:134" s="26" customFormat="1" x14ac:dyDescent="0.2">
      <c r="A1393" s="43"/>
      <c r="B1393" s="28"/>
      <c r="C1393" s="41"/>
      <c r="D1393" s="40"/>
      <c r="E1393" s="41"/>
      <c r="F1393" s="40"/>
      <c r="G1393" s="151"/>
      <c r="H1393" s="151"/>
      <c r="I1393" s="151"/>
      <c r="J1393" s="151"/>
      <c r="K1393" s="151"/>
      <c r="L1393" s="152"/>
      <c r="M1393" s="151"/>
      <c r="N1393" s="151"/>
      <c r="O1393" s="152"/>
      <c r="P1393" s="153"/>
      <c r="Q1393" s="159"/>
      <c r="R1393" s="151"/>
      <c r="S1393" s="151"/>
      <c r="T1393" s="28"/>
      <c r="U1393" s="137"/>
      <c r="V1393" s="40"/>
      <c r="W1393" s="40"/>
      <c r="X1393" s="40"/>
      <c r="Y1393" s="40"/>
      <c r="Z1393" s="40"/>
      <c r="AA1393" s="40"/>
      <c r="AB1393" s="40"/>
      <c r="AC1393" s="40"/>
      <c r="AD1393" s="40"/>
      <c r="AE1393" s="40"/>
      <c r="AF1393" s="40"/>
      <c r="AG1393" s="40"/>
      <c r="AH1393" s="40"/>
      <c r="AI1393" s="40"/>
      <c r="AJ1393" s="40"/>
      <c r="AK1393" s="40"/>
      <c r="AL1393" s="40"/>
      <c r="AM1393" s="40"/>
      <c r="AN1393" s="40"/>
      <c r="AO1393" s="40"/>
      <c r="AP1393" s="40"/>
      <c r="AQ1393" s="40"/>
      <c r="AR1393" s="40"/>
      <c r="AS1393" s="40"/>
      <c r="AT1393" s="40"/>
      <c r="AU1393" s="40"/>
      <c r="AV1393" s="40"/>
      <c r="AW1393" s="40"/>
      <c r="AX1393" s="40"/>
      <c r="AY1393" s="40"/>
      <c r="AZ1393" s="40"/>
      <c r="BA1393" s="28"/>
      <c r="BB1393" s="28"/>
      <c r="BC1393" s="40"/>
      <c r="BD1393" s="40"/>
      <c r="BE1393" s="40"/>
      <c r="BF1393" s="40"/>
      <c r="BG1393" s="40"/>
      <c r="BH1393" s="40"/>
      <c r="BI1393" s="40"/>
      <c r="BJ1393" s="40"/>
      <c r="BK1393" s="40"/>
      <c r="BL1393" s="40"/>
      <c r="BM1393" s="40"/>
      <c r="BN1393" s="40"/>
      <c r="BO1393" s="40"/>
      <c r="BP1393" s="40"/>
      <c r="BQ1393" s="40"/>
      <c r="BR1393" s="40"/>
      <c r="BS1393" s="40"/>
      <c r="BT1393" s="40"/>
      <c r="BU1393" s="40"/>
      <c r="BV1393" s="40"/>
      <c r="BW1393" s="40"/>
      <c r="BX1393" s="40"/>
      <c r="BY1393" s="40"/>
      <c r="BZ1393" s="40"/>
      <c r="CA1393" s="40"/>
      <c r="CB1393" s="40"/>
      <c r="CC1393" s="40"/>
      <c r="CD1393" s="40"/>
      <c r="CE1393" s="40"/>
      <c r="CF1393" s="40"/>
      <c r="CG1393" s="28"/>
      <c r="CH1393" s="28"/>
      <c r="CI1393" s="41"/>
      <c r="CJ1393" s="27"/>
      <c r="CK1393" s="27"/>
      <c r="CL1393" s="27"/>
      <c r="CM1393" s="27"/>
      <c r="CN1393" s="27"/>
      <c r="CO1393" s="27"/>
      <c r="CP1393" s="27"/>
      <c r="CQ1393" s="27"/>
      <c r="CR1393" s="27"/>
      <c r="CS1393" s="27"/>
      <c r="CT1393" s="27"/>
      <c r="CU1393" s="27"/>
      <c r="CV1393" s="27"/>
      <c r="CW1393" s="27"/>
      <c r="CX1393" s="27"/>
      <c r="CY1393" s="27"/>
      <c r="CZ1393" s="40"/>
      <c r="DA1393" s="40"/>
      <c r="DB1393" s="40"/>
      <c r="DC1393" s="40"/>
      <c r="DD1393" s="42"/>
      <c r="DE1393" s="89"/>
      <c r="DF1393" s="42"/>
      <c r="DG1393" s="25"/>
      <c r="DH1393" s="25"/>
      <c r="DI1393" s="35"/>
      <c r="DJ1393" s="25"/>
      <c r="DK1393" s="25"/>
      <c r="DL1393" s="25"/>
      <c r="DM1393" s="25"/>
      <c r="DN1393" s="25"/>
      <c r="DO1393" s="25"/>
      <c r="DP1393" s="25"/>
      <c r="DQ1393" s="25"/>
      <c r="DR1393" s="25"/>
      <c r="DS1393" s="25"/>
      <c r="DT1393" s="25"/>
      <c r="DU1393" s="25"/>
      <c r="DV1393" s="25"/>
      <c r="DW1393" s="35"/>
      <c r="DX1393" s="25"/>
      <c r="DY1393" s="25"/>
      <c r="EC1393" s="25"/>
      <c r="ED1393" s="35"/>
    </row>
    <row r="1394" spans="1:134" s="26" customFormat="1" x14ac:dyDescent="0.2">
      <c r="A1394" s="43"/>
      <c r="B1394" s="28"/>
      <c r="C1394" s="41"/>
      <c r="D1394" s="40"/>
      <c r="E1394" s="41"/>
      <c r="F1394" s="40"/>
      <c r="G1394" s="151"/>
      <c r="H1394" s="151"/>
      <c r="I1394" s="151"/>
      <c r="J1394" s="151"/>
      <c r="K1394" s="151"/>
      <c r="L1394" s="152"/>
      <c r="M1394" s="151"/>
      <c r="N1394" s="151"/>
      <c r="O1394" s="152"/>
      <c r="P1394" s="153"/>
      <c r="Q1394" s="159"/>
      <c r="R1394" s="151"/>
      <c r="S1394" s="151"/>
      <c r="T1394" s="28"/>
      <c r="U1394" s="137"/>
      <c r="V1394" s="40"/>
      <c r="W1394" s="40"/>
      <c r="X1394" s="40"/>
      <c r="Y1394" s="40"/>
      <c r="Z1394" s="40"/>
      <c r="AA1394" s="40"/>
      <c r="AB1394" s="40"/>
      <c r="AC1394" s="40"/>
      <c r="AD1394" s="40"/>
      <c r="AE1394" s="40"/>
      <c r="AF1394" s="40"/>
      <c r="AG1394" s="40"/>
      <c r="AH1394" s="40"/>
      <c r="AI1394" s="40"/>
      <c r="AJ1394" s="40"/>
      <c r="AK1394" s="40"/>
      <c r="AL1394" s="40"/>
      <c r="AM1394" s="40"/>
      <c r="AN1394" s="40"/>
      <c r="AO1394" s="40"/>
      <c r="AP1394" s="40"/>
      <c r="AQ1394" s="40"/>
      <c r="AR1394" s="40"/>
      <c r="AS1394" s="40"/>
      <c r="AT1394" s="40"/>
      <c r="AU1394" s="40"/>
      <c r="AV1394" s="40"/>
      <c r="AW1394" s="40"/>
      <c r="AX1394" s="40"/>
      <c r="AY1394" s="40"/>
      <c r="AZ1394" s="40"/>
      <c r="BA1394" s="28"/>
      <c r="BB1394" s="28"/>
      <c r="BC1394" s="40"/>
      <c r="BD1394" s="40"/>
      <c r="BE1394" s="40"/>
      <c r="BF1394" s="40"/>
      <c r="BG1394" s="40"/>
      <c r="BH1394" s="40"/>
      <c r="BI1394" s="40"/>
      <c r="BJ1394" s="40"/>
      <c r="BK1394" s="40"/>
      <c r="BL1394" s="40"/>
      <c r="BM1394" s="40"/>
      <c r="BN1394" s="40"/>
      <c r="BO1394" s="40"/>
      <c r="BP1394" s="40"/>
      <c r="BQ1394" s="40"/>
      <c r="BR1394" s="40"/>
      <c r="BS1394" s="40"/>
      <c r="BT1394" s="40"/>
      <c r="BU1394" s="40"/>
      <c r="BV1394" s="40"/>
      <c r="BW1394" s="40"/>
      <c r="BX1394" s="40"/>
      <c r="BY1394" s="40"/>
      <c r="BZ1394" s="40"/>
      <c r="CA1394" s="40"/>
      <c r="CB1394" s="40"/>
      <c r="CC1394" s="40"/>
      <c r="CD1394" s="40"/>
      <c r="CE1394" s="40"/>
      <c r="CF1394" s="40"/>
      <c r="CG1394" s="28"/>
      <c r="CH1394" s="28"/>
      <c r="CI1394" s="41"/>
      <c r="CJ1394" s="27"/>
      <c r="CK1394" s="27"/>
      <c r="CL1394" s="27"/>
      <c r="CM1394" s="27"/>
      <c r="CN1394" s="27"/>
      <c r="CO1394" s="27"/>
      <c r="CP1394" s="27"/>
      <c r="CQ1394" s="27"/>
      <c r="CR1394" s="27"/>
      <c r="CS1394" s="27"/>
      <c r="CT1394" s="27"/>
      <c r="CU1394" s="27"/>
      <c r="CV1394" s="27"/>
      <c r="CW1394" s="27"/>
      <c r="CX1394" s="27"/>
      <c r="CY1394" s="27"/>
      <c r="CZ1394" s="40"/>
      <c r="DA1394" s="40"/>
      <c r="DB1394" s="40"/>
      <c r="DC1394" s="40"/>
      <c r="DD1394" s="42"/>
      <c r="DE1394" s="89"/>
      <c r="DF1394" s="42"/>
      <c r="DG1394" s="25"/>
      <c r="DH1394" s="25"/>
      <c r="DI1394" s="35"/>
      <c r="DJ1394" s="25"/>
      <c r="DK1394" s="25"/>
      <c r="DL1394" s="25"/>
      <c r="DM1394" s="25"/>
      <c r="DN1394" s="25"/>
      <c r="DO1394" s="25"/>
      <c r="DP1394" s="25"/>
      <c r="DQ1394" s="25"/>
      <c r="DR1394" s="25"/>
      <c r="DS1394" s="25"/>
      <c r="DT1394" s="25"/>
      <c r="DU1394" s="25"/>
      <c r="DV1394" s="25"/>
      <c r="DW1394" s="35"/>
      <c r="DX1394" s="25"/>
      <c r="DY1394" s="25"/>
      <c r="EC1394" s="25"/>
      <c r="ED1394" s="35"/>
    </row>
    <row r="1395" spans="1:134" s="26" customFormat="1" x14ac:dyDescent="0.2">
      <c r="A1395" s="43"/>
      <c r="B1395" s="28"/>
      <c r="C1395" s="41"/>
      <c r="D1395" s="40"/>
      <c r="E1395" s="41"/>
      <c r="F1395" s="40"/>
      <c r="G1395" s="151"/>
      <c r="H1395" s="151"/>
      <c r="I1395" s="151"/>
      <c r="J1395" s="151"/>
      <c r="K1395" s="151"/>
      <c r="L1395" s="152"/>
      <c r="M1395" s="151"/>
      <c r="N1395" s="151"/>
      <c r="O1395" s="152"/>
      <c r="P1395" s="153"/>
      <c r="Q1395" s="159"/>
      <c r="R1395" s="151"/>
      <c r="S1395" s="151"/>
      <c r="T1395" s="28"/>
      <c r="U1395" s="137"/>
      <c r="V1395" s="40"/>
      <c r="W1395" s="40"/>
      <c r="X1395" s="40"/>
      <c r="Y1395" s="40"/>
      <c r="Z1395" s="40"/>
      <c r="AA1395" s="40"/>
      <c r="AB1395" s="40"/>
      <c r="AC1395" s="40"/>
      <c r="AD1395" s="40"/>
      <c r="AE1395" s="40"/>
      <c r="AF1395" s="40"/>
      <c r="AG1395" s="40"/>
      <c r="AH1395" s="40"/>
      <c r="AI1395" s="40"/>
      <c r="AJ1395" s="40"/>
      <c r="AK1395" s="40"/>
      <c r="AL1395" s="40"/>
      <c r="AM1395" s="40"/>
      <c r="AN1395" s="40"/>
      <c r="AO1395" s="40"/>
      <c r="AP1395" s="40"/>
      <c r="AQ1395" s="40"/>
      <c r="AR1395" s="40"/>
      <c r="AS1395" s="40"/>
      <c r="AT1395" s="40"/>
      <c r="AU1395" s="40"/>
      <c r="AV1395" s="40"/>
      <c r="AW1395" s="40"/>
      <c r="AX1395" s="40"/>
      <c r="AY1395" s="40"/>
      <c r="AZ1395" s="40"/>
      <c r="BA1395" s="28"/>
      <c r="BB1395" s="28"/>
      <c r="BC1395" s="40"/>
      <c r="BD1395" s="40"/>
      <c r="BE1395" s="40"/>
      <c r="BF1395" s="40"/>
      <c r="BG1395" s="40"/>
      <c r="BH1395" s="40"/>
      <c r="BI1395" s="40"/>
      <c r="BJ1395" s="40"/>
      <c r="BK1395" s="40"/>
      <c r="BL1395" s="40"/>
      <c r="BM1395" s="40"/>
      <c r="BN1395" s="40"/>
      <c r="BO1395" s="40"/>
      <c r="BP1395" s="40"/>
      <c r="BQ1395" s="40"/>
      <c r="BR1395" s="40"/>
      <c r="BS1395" s="40"/>
      <c r="BT1395" s="40"/>
      <c r="BU1395" s="40"/>
      <c r="BV1395" s="40"/>
      <c r="BW1395" s="40"/>
      <c r="BX1395" s="40"/>
      <c r="BY1395" s="40"/>
      <c r="BZ1395" s="40"/>
      <c r="CA1395" s="40"/>
      <c r="CB1395" s="40"/>
      <c r="CC1395" s="40"/>
      <c r="CD1395" s="40"/>
      <c r="CE1395" s="40"/>
      <c r="CF1395" s="40"/>
      <c r="CG1395" s="28"/>
      <c r="CH1395" s="28"/>
      <c r="CI1395" s="41"/>
      <c r="CJ1395" s="27"/>
      <c r="CK1395" s="27"/>
      <c r="CL1395" s="27"/>
      <c r="CM1395" s="27"/>
      <c r="CN1395" s="27"/>
      <c r="CO1395" s="27"/>
      <c r="CP1395" s="27"/>
      <c r="CQ1395" s="27"/>
      <c r="CR1395" s="27"/>
      <c r="CS1395" s="27"/>
      <c r="CT1395" s="27"/>
      <c r="CU1395" s="27"/>
      <c r="CV1395" s="27"/>
      <c r="CW1395" s="27"/>
      <c r="CX1395" s="27"/>
      <c r="CY1395" s="27"/>
      <c r="CZ1395" s="40"/>
      <c r="DA1395" s="40"/>
      <c r="DB1395" s="40"/>
      <c r="DC1395" s="40"/>
      <c r="DD1395" s="42"/>
      <c r="DE1395" s="89"/>
      <c r="DF1395" s="42"/>
      <c r="DG1395" s="25"/>
      <c r="DH1395" s="25"/>
      <c r="DI1395" s="35"/>
      <c r="DJ1395" s="25"/>
      <c r="DK1395" s="25"/>
      <c r="DL1395" s="25"/>
      <c r="DM1395" s="25"/>
      <c r="DN1395" s="25"/>
      <c r="DO1395" s="25"/>
      <c r="DP1395" s="25"/>
      <c r="DQ1395" s="25"/>
      <c r="DR1395" s="25"/>
      <c r="DS1395" s="25"/>
      <c r="DT1395" s="25"/>
      <c r="DU1395" s="25"/>
      <c r="DV1395" s="25"/>
      <c r="DW1395" s="35"/>
      <c r="DX1395" s="25"/>
      <c r="DY1395" s="25"/>
      <c r="EC1395" s="25"/>
      <c r="ED1395" s="35"/>
    </row>
    <row r="1396" spans="1:134" s="26" customFormat="1" x14ac:dyDescent="0.2">
      <c r="A1396" s="43"/>
      <c r="B1396" s="28"/>
      <c r="C1396" s="41"/>
      <c r="D1396" s="40"/>
      <c r="E1396" s="41"/>
      <c r="F1396" s="40"/>
      <c r="G1396" s="151"/>
      <c r="H1396" s="151"/>
      <c r="I1396" s="151"/>
      <c r="J1396" s="151"/>
      <c r="K1396" s="151"/>
      <c r="L1396" s="152"/>
      <c r="M1396" s="151"/>
      <c r="N1396" s="151"/>
      <c r="O1396" s="152"/>
      <c r="P1396" s="153"/>
      <c r="Q1396" s="159"/>
      <c r="R1396" s="151"/>
      <c r="S1396" s="151"/>
      <c r="T1396" s="28"/>
      <c r="U1396" s="137"/>
      <c r="V1396" s="40"/>
      <c r="W1396" s="40"/>
      <c r="X1396" s="40"/>
      <c r="Y1396" s="40"/>
      <c r="Z1396" s="40"/>
      <c r="AA1396" s="40"/>
      <c r="AB1396" s="40"/>
      <c r="AC1396" s="40"/>
      <c r="AD1396" s="40"/>
      <c r="AE1396" s="40"/>
      <c r="AF1396" s="40"/>
      <c r="AG1396" s="40"/>
      <c r="AH1396" s="40"/>
      <c r="AI1396" s="40"/>
      <c r="AJ1396" s="40"/>
      <c r="AK1396" s="40"/>
      <c r="AL1396" s="40"/>
      <c r="AM1396" s="40"/>
      <c r="AN1396" s="40"/>
      <c r="AO1396" s="40"/>
      <c r="AP1396" s="40"/>
      <c r="AQ1396" s="40"/>
      <c r="AR1396" s="40"/>
      <c r="AS1396" s="40"/>
      <c r="AT1396" s="40"/>
      <c r="AU1396" s="40"/>
      <c r="AV1396" s="40"/>
      <c r="AW1396" s="40"/>
      <c r="AX1396" s="40"/>
      <c r="AY1396" s="40"/>
      <c r="AZ1396" s="40"/>
      <c r="BA1396" s="28"/>
      <c r="BB1396" s="28"/>
      <c r="BC1396" s="40"/>
      <c r="BD1396" s="40"/>
      <c r="BE1396" s="40"/>
      <c r="BF1396" s="40"/>
      <c r="BG1396" s="40"/>
      <c r="BH1396" s="40"/>
      <c r="BI1396" s="40"/>
      <c r="BJ1396" s="40"/>
      <c r="BK1396" s="40"/>
      <c r="BL1396" s="40"/>
      <c r="BM1396" s="40"/>
      <c r="BN1396" s="40"/>
      <c r="BO1396" s="40"/>
      <c r="BP1396" s="40"/>
      <c r="BQ1396" s="40"/>
      <c r="BR1396" s="40"/>
      <c r="BS1396" s="40"/>
      <c r="BT1396" s="40"/>
      <c r="BU1396" s="40"/>
      <c r="BV1396" s="40"/>
      <c r="BW1396" s="40"/>
      <c r="BX1396" s="40"/>
      <c r="BY1396" s="40"/>
      <c r="BZ1396" s="40"/>
      <c r="CA1396" s="40"/>
      <c r="CB1396" s="40"/>
      <c r="CC1396" s="40"/>
      <c r="CD1396" s="40"/>
      <c r="CE1396" s="40"/>
      <c r="CF1396" s="40"/>
      <c r="CG1396" s="28"/>
      <c r="CH1396" s="28"/>
      <c r="CI1396" s="41"/>
      <c r="CJ1396" s="27"/>
      <c r="CK1396" s="27"/>
      <c r="CL1396" s="27"/>
      <c r="CM1396" s="27"/>
      <c r="CN1396" s="27"/>
      <c r="CO1396" s="27"/>
      <c r="CP1396" s="27"/>
      <c r="CQ1396" s="27"/>
      <c r="CR1396" s="27"/>
      <c r="CS1396" s="27"/>
      <c r="CT1396" s="27"/>
      <c r="CU1396" s="27"/>
      <c r="CV1396" s="27"/>
      <c r="CW1396" s="27"/>
      <c r="CX1396" s="27"/>
      <c r="CY1396" s="27"/>
      <c r="CZ1396" s="40"/>
      <c r="DA1396" s="40"/>
      <c r="DB1396" s="40"/>
      <c r="DC1396" s="40"/>
      <c r="DD1396" s="42"/>
      <c r="DE1396" s="89"/>
      <c r="DF1396" s="42"/>
      <c r="DG1396" s="25"/>
      <c r="DH1396" s="25"/>
      <c r="DI1396" s="35"/>
      <c r="DJ1396" s="25"/>
      <c r="DK1396" s="25"/>
      <c r="DL1396" s="25"/>
      <c r="DM1396" s="25"/>
      <c r="DN1396" s="25"/>
      <c r="DO1396" s="25"/>
      <c r="DP1396" s="25"/>
      <c r="DQ1396" s="25"/>
      <c r="DR1396" s="25"/>
      <c r="DS1396" s="25"/>
      <c r="DT1396" s="25"/>
      <c r="DU1396" s="25"/>
      <c r="DV1396" s="25"/>
      <c r="DW1396" s="35"/>
      <c r="DX1396" s="25"/>
      <c r="DY1396" s="25"/>
      <c r="EC1396" s="25"/>
      <c r="ED1396" s="35"/>
    </row>
    <row r="1397" spans="1:134" s="26" customFormat="1" x14ac:dyDescent="0.2">
      <c r="A1397" s="43"/>
      <c r="B1397" s="28"/>
      <c r="C1397" s="41"/>
      <c r="D1397" s="40"/>
      <c r="E1397" s="41"/>
      <c r="F1397" s="40"/>
      <c r="G1397" s="151"/>
      <c r="H1397" s="151"/>
      <c r="I1397" s="151"/>
      <c r="J1397" s="151"/>
      <c r="K1397" s="151"/>
      <c r="L1397" s="152"/>
      <c r="M1397" s="151"/>
      <c r="N1397" s="151"/>
      <c r="O1397" s="152"/>
      <c r="P1397" s="153"/>
      <c r="Q1397" s="159"/>
      <c r="R1397" s="151"/>
      <c r="S1397" s="151"/>
      <c r="T1397" s="28"/>
      <c r="U1397" s="137"/>
      <c r="V1397" s="40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40"/>
      <c r="AH1397" s="40"/>
      <c r="AI1397" s="40"/>
      <c r="AJ1397" s="40"/>
      <c r="AK1397" s="40"/>
      <c r="AL1397" s="40"/>
      <c r="AM1397" s="40"/>
      <c r="AN1397" s="40"/>
      <c r="AO1397" s="40"/>
      <c r="AP1397" s="40"/>
      <c r="AQ1397" s="40"/>
      <c r="AR1397" s="40"/>
      <c r="AS1397" s="40"/>
      <c r="AT1397" s="40"/>
      <c r="AU1397" s="40"/>
      <c r="AV1397" s="40"/>
      <c r="AW1397" s="40"/>
      <c r="AX1397" s="40"/>
      <c r="AY1397" s="40"/>
      <c r="AZ1397" s="40"/>
      <c r="BA1397" s="28"/>
      <c r="BB1397" s="28"/>
      <c r="BC1397" s="40"/>
      <c r="BD1397" s="40"/>
      <c r="BE1397" s="40"/>
      <c r="BF1397" s="40"/>
      <c r="BG1397" s="40"/>
      <c r="BH1397" s="40"/>
      <c r="BI1397" s="40"/>
      <c r="BJ1397" s="40"/>
      <c r="BK1397" s="40"/>
      <c r="BL1397" s="40"/>
      <c r="BM1397" s="40"/>
      <c r="BN1397" s="40"/>
      <c r="BO1397" s="40"/>
      <c r="BP1397" s="40"/>
      <c r="BQ1397" s="40"/>
      <c r="BR1397" s="40"/>
      <c r="BS1397" s="40"/>
      <c r="BT1397" s="40"/>
      <c r="BU1397" s="40"/>
      <c r="BV1397" s="40"/>
      <c r="BW1397" s="40"/>
      <c r="BX1397" s="40"/>
      <c r="BY1397" s="40"/>
      <c r="BZ1397" s="40"/>
      <c r="CA1397" s="40"/>
      <c r="CB1397" s="40"/>
      <c r="CC1397" s="40"/>
      <c r="CD1397" s="40"/>
      <c r="CE1397" s="40"/>
      <c r="CF1397" s="40"/>
      <c r="CG1397" s="28"/>
      <c r="CH1397" s="28"/>
      <c r="CI1397" s="41"/>
      <c r="CJ1397" s="27"/>
      <c r="CK1397" s="27"/>
      <c r="CL1397" s="27"/>
      <c r="CM1397" s="27"/>
      <c r="CN1397" s="27"/>
      <c r="CO1397" s="27"/>
      <c r="CP1397" s="27"/>
      <c r="CQ1397" s="27"/>
      <c r="CR1397" s="27"/>
      <c r="CS1397" s="27"/>
      <c r="CT1397" s="27"/>
      <c r="CU1397" s="27"/>
      <c r="CV1397" s="27"/>
      <c r="CW1397" s="27"/>
      <c r="CX1397" s="27"/>
      <c r="CY1397" s="27"/>
      <c r="CZ1397" s="40"/>
      <c r="DA1397" s="40"/>
      <c r="DB1397" s="40"/>
      <c r="DC1397" s="40"/>
      <c r="DD1397" s="42"/>
      <c r="DE1397" s="89"/>
      <c r="DF1397" s="42"/>
      <c r="DG1397" s="25"/>
      <c r="DH1397" s="25"/>
      <c r="DI1397" s="35"/>
      <c r="DJ1397" s="25"/>
      <c r="DK1397" s="25"/>
      <c r="DL1397" s="25"/>
      <c r="DM1397" s="25"/>
      <c r="DN1397" s="25"/>
      <c r="DO1397" s="25"/>
      <c r="DP1397" s="25"/>
      <c r="DQ1397" s="25"/>
      <c r="DR1397" s="25"/>
      <c r="DS1397" s="25"/>
      <c r="DT1397" s="25"/>
      <c r="DU1397" s="25"/>
      <c r="DV1397" s="25"/>
      <c r="DW1397" s="35"/>
      <c r="DX1397" s="25"/>
      <c r="DY1397" s="25"/>
      <c r="EC1397" s="25"/>
      <c r="ED1397" s="35"/>
    </row>
    <row r="1398" spans="1:134" s="26" customFormat="1" x14ac:dyDescent="0.2">
      <c r="A1398" s="43"/>
      <c r="B1398" s="28"/>
      <c r="C1398" s="41"/>
      <c r="D1398" s="40"/>
      <c r="E1398" s="41"/>
      <c r="F1398" s="40"/>
      <c r="G1398" s="151"/>
      <c r="H1398" s="151"/>
      <c r="I1398" s="151"/>
      <c r="J1398" s="151"/>
      <c r="K1398" s="151"/>
      <c r="L1398" s="152"/>
      <c r="M1398" s="151"/>
      <c r="N1398" s="151"/>
      <c r="O1398" s="152"/>
      <c r="P1398" s="153"/>
      <c r="Q1398" s="159"/>
      <c r="R1398" s="151"/>
      <c r="S1398" s="151"/>
      <c r="T1398" s="28"/>
      <c r="U1398" s="137"/>
      <c r="V1398" s="40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40"/>
      <c r="AH1398" s="40"/>
      <c r="AI1398" s="40"/>
      <c r="AJ1398" s="40"/>
      <c r="AK1398" s="40"/>
      <c r="AL1398" s="40"/>
      <c r="AM1398" s="40"/>
      <c r="AN1398" s="40"/>
      <c r="AO1398" s="40"/>
      <c r="AP1398" s="40"/>
      <c r="AQ1398" s="40"/>
      <c r="AR1398" s="40"/>
      <c r="AS1398" s="40"/>
      <c r="AT1398" s="40"/>
      <c r="AU1398" s="40"/>
      <c r="AV1398" s="40"/>
      <c r="AW1398" s="40"/>
      <c r="AX1398" s="40"/>
      <c r="AY1398" s="40"/>
      <c r="AZ1398" s="40"/>
      <c r="BA1398" s="28"/>
      <c r="BB1398" s="28"/>
      <c r="BC1398" s="40"/>
      <c r="BD1398" s="40"/>
      <c r="BE1398" s="40"/>
      <c r="BF1398" s="40"/>
      <c r="BG1398" s="40"/>
      <c r="BH1398" s="40"/>
      <c r="BI1398" s="40"/>
      <c r="BJ1398" s="40"/>
      <c r="BK1398" s="40"/>
      <c r="BL1398" s="40"/>
      <c r="BM1398" s="40"/>
      <c r="BN1398" s="40"/>
      <c r="BO1398" s="40"/>
      <c r="BP1398" s="40"/>
      <c r="BQ1398" s="40"/>
      <c r="BR1398" s="40"/>
      <c r="BS1398" s="40"/>
      <c r="BT1398" s="40"/>
      <c r="BU1398" s="40"/>
      <c r="BV1398" s="40"/>
      <c r="BW1398" s="40"/>
      <c r="BX1398" s="40"/>
      <c r="BY1398" s="40"/>
      <c r="BZ1398" s="40"/>
      <c r="CA1398" s="40"/>
      <c r="CB1398" s="40"/>
      <c r="CC1398" s="40"/>
      <c r="CD1398" s="40"/>
      <c r="CE1398" s="40"/>
      <c r="CF1398" s="40"/>
      <c r="CG1398" s="28"/>
      <c r="CH1398" s="28"/>
      <c r="CI1398" s="41"/>
      <c r="CJ1398" s="27"/>
      <c r="CK1398" s="27"/>
      <c r="CL1398" s="27"/>
      <c r="CM1398" s="27"/>
      <c r="CN1398" s="27"/>
      <c r="CO1398" s="27"/>
      <c r="CP1398" s="27"/>
      <c r="CQ1398" s="27"/>
      <c r="CR1398" s="27"/>
      <c r="CS1398" s="27"/>
      <c r="CT1398" s="27"/>
      <c r="CU1398" s="27"/>
      <c r="CV1398" s="27"/>
      <c r="CW1398" s="27"/>
      <c r="CX1398" s="27"/>
      <c r="CY1398" s="27"/>
      <c r="CZ1398" s="40"/>
      <c r="DA1398" s="40"/>
      <c r="DB1398" s="40"/>
      <c r="DC1398" s="40"/>
      <c r="DD1398" s="42"/>
      <c r="DE1398" s="89"/>
      <c r="DF1398" s="42"/>
      <c r="DG1398" s="25"/>
      <c r="DH1398" s="25"/>
      <c r="DI1398" s="35"/>
      <c r="DJ1398" s="25"/>
      <c r="DK1398" s="25"/>
      <c r="DL1398" s="25"/>
      <c r="DM1398" s="25"/>
      <c r="DN1398" s="25"/>
      <c r="DO1398" s="25"/>
      <c r="DP1398" s="25"/>
      <c r="DQ1398" s="25"/>
      <c r="DR1398" s="25"/>
      <c r="DS1398" s="25"/>
      <c r="DT1398" s="25"/>
      <c r="DU1398" s="25"/>
      <c r="DV1398" s="25"/>
      <c r="DW1398" s="35"/>
      <c r="DX1398" s="25"/>
      <c r="DY1398" s="25"/>
      <c r="EC1398" s="25"/>
      <c r="ED1398" s="35"/>
    </row>
    <row r="1399" spans="1:134" s="26" customFormat="1" x14ac:dyDescent="0.2">
      <c r="A1399" s="43"/>
      <c r="B1399" s="28"/>
      <c r="C1399" s="41"/>
      <c r="D1399" s="40"/>
      <c r="E1399" s="41"/>
      <c r="F1399" s="40"/>
      <c r="G1399" s="151"/>
      <c r="H1399" s="151"/>
      <c r="I1399" s="151"/>
      <c r="J1399" s="151"/>
      <c r="K1399" s="151"/>
      <c r="L1399" s="152"/>
      <c r="M1399" s="151"/>
      <c r="N1399" s="151"/>
      <c r="O1399" s="152"/>
      <c r="P1399" s="153"/>
      <c r="Q1399" s="159"/>
      <c r="R1399" s="151"/>
      <c r="S1399" s="151"/>
      <c r="T1399" s="28"/>
      <c r="U1399" s="137"/>
      <c r="V1399" s="40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40"/>
      <c r="AH1399" s="40"/>
      <c r="AI1399" s="40"/>
      <c r="AJ1399" s="40"/>
      <c r="AK1399" s="40"/>
      <c r="AL1399" s="40"/>
      <c r="AM1399" s="40"/>
      <c r="AN1399" s="40"/>
      <c r="AO1399" s="40"/>
      <c r="AP1399" s="40"/>
      <c r="AQ1399" s="40"/>
      <c r="AR1399" s="40"/>
      <c r="AS1399" s="40"/>
      <c r="AT1399" s="40"/>
      <c r="AU1399" s="40"/>
      <c r="AV1399" s="40"/>
      <c r="AW1399" s="40"/>
      <c r="AX1399" s="40"/>
      <c r="AY1399" s="40"/>
      <c r="AZ1399" s="40"/>
      <c r="BA1399" s="28"/>
      <c r="BB1399" s="28"/>
      <c r="BC1399" s="40"/>
      <c r="BD1399" s="40"/>
      <c r="BE1399" s="40"/>
      <c r="BF1399" s="40"/>
      <c r="BG1399" s="40"/>
      <c r="BH1399" s="40"/>
      <c r="BI1399" s="40"/>
      <c r="BJ1399" s="40"/>
      <c r="BK1399" s="40"/>
      <c r="BL1399" s="40"/>
      <c r="BM1399" s="40"/>
      <c r="BN1399" s="40"/>
      <c r="BO1399" s="40"/>
      <c r="BP1399" s="40"/>
      <c r="BQ1399" s="40"/>
      <c r="BR1399" s="40"/>
      <c r="BS1399" s="40"/>
      <c r="BT1399" s="40"/>
      <c r="BU1399" s="40"/>
      <c r="BV1399" s="40"/>
      <c r="BW1399" s="40"/>
      <c r="BX1399" s="40"/>
      <c r="BY1399" s="40"/>
      <c r="BZ1399" s="40"/>
      <c r="CA1399" s="40"/>
      <c r="CB1399" s="40"/>
      <c r="CC1399" s="40"/>
      <c r="CD1399" s="40"/>
      <c r="CE1399" s="40"/>
      <c r="CF1399" s="40"/>
      <c r="CG1399" s="28"/>
      <c r="CH1399" s="28"/>
      <c r="CI1399" s="41"/>
      <c r="CJ1399" s="27"/>
      <c r="CK1399" s="27"/>
      <c r="CL1399" s="27"/>
      <c r="CM1399" s="27"/>
      <c r="CN1399" s="27"/>
      <c r="CO1399" s="27"/>
      <c r="CP1399" s="27"/>
      <c r="CQ1399" s="27"/>
      <c r="CR1399" s="27"/>
      <c r="CS1399" s="27"/>
      <c r="CT1399" s="27"/>
      <c r="CU1399" s="27"/>
      <c r="CV1399" s="27"/>
      <c r="CW1399" s="27"/>
      <c r="CX1399" s="27"/>
      <c r="CY1399" s="27"/>
      <c r="CZ1399" s="40"/>
      <c r="DA1399" s="40"/>
      <c r="DB1399" s="40"/>
      <c r="DC1399" s="40"/>
      <c r="DD1399" s="42"/>
      <c r="DE1399" s="89"/>
      <c r="DF1399" s="42"/>
      <c r="DG1399" s="25"/>
      <c r="DH1399" s="25"/>
      <c r="DI1399" s="35"/>
      <c r="DJ1399" s="25"/>
      <c r="DK1399" s="25"/>
      <c r="DL1399" s="25"/>
      <c r="DM1399" s="25"/>
      <c r="DN1399" s="25"/>
      <c r="DO1399" s="25"/>
      <c r="DP1399" s="25"/>
      <c r="DQ1399" s="25"/>
      <c r="DR1399" s="25"/>
      <c r="DS1399" s="25"/>
      <c r="DT1399" s="25"/>
      <c r="DU1399" s="25"/>
      <c r="DV1399" s="25"/>
      <c r="DW1399" s="35"/>
      <c r="DX1399" s="25"/>
      <c r="DY1399" s="25"/>
      <c r="EC1399" s="25"/>
      <c r="ED1399" s="35"/>
    </row>
    <row r="1400" spans="1:134" s="26" customFormat="1" x14ac:dyDescent="0.2">
      <c r="A1400" s="43"/>
      <c r="B1400" s="28"/>
      <c r="C1400" s="41"/>
      <c r="D1400" s="40"/>
      <c r="E1400" s="41"/>
      <c r="F1400" s="40"/>
      <c r="G1400" s="151"/>
      <c r="H1400" s="151"/>
      <c r="I1400" s="151"/>
      <c r="J1400" s="151"/>
      <c r="K1400" s="151"/>
      <c r="L1400" s="152"/>
      <c r="M1400" s="151"/>
      <c r="N1400" s="151"/>
      <c r="O1400" s="152"/>
      <c r="P1400" s="153"/>
      <c r="Q1400" s="159"/>
      <c r="R1400" s="151"/>
      <c r="S1400" s="151"/>
      <c r="T1400" s="28"/>
      <c r="U1400" s="137"/>
      <c r="V1400" s="40"/>
      <c r="W1400" s="40"/>
      <c r="X1400" s="40"/>
      <c r="Y1400" s="40"/>
      <c r="Z1400" s="40"/>
      <c r="AA1400" s="40"/>
      <c r="AB1400" s="40"/>
      <c r="AC1400" s="40"/>
      <c r="AD1400" s="40"/>
      <c r="AE1400" s="40"/>
      <c r="AF1400" s="40"/>
      <c r="AG1400" s="40"/>
      <c r="AH1400" s="40"/>
      <c r="AI1400" s="40"/>
      <c r="AJ1400" s="40"/>
      <c r="AK1400" s="40"/>
      <c r="AL1400" s="40"/>
      <c r="AM1400" s="40"/>
      <c r="AN1400" s="40"/>
      <c r="AO1400" s="40"/>
      <c r="AP1400" s="40"/>
      <c r="AQ1400" s="40"/>
      <c r="AR1400" s="40"/>
      <c r="AS1400" s="40"/>
      <c r="AT1400" s="40"/>
      <c r="AU1400" s="40"/>
      <c r="AV1400" s="40"/>
      <c r="AW1400" s="40"/>
      <c r="AX1400" s="40"/>
      <c r="AY1400" s="40"/>
      <c r="AZ1400" s="40"/>
      <c r="BA1400" s="28"/>
      <c r="BB1400" s="28"/>
      <c r="BC1400" s="40"/>
      <c r="BD1400" s="40"/>
      <c r="BE1400" s="40"/>
      <c r="BF1400" s="40"/>
      <c r="BG1400" s="40"/>
      <c r="BH1400" s="40"/>
      <c r="BI1400" s="40"/>
      <c r="BJ1400" s="40"/>
      <c r="BK1400" s="40"/>
      <c r="BL1400" s="40"/>
      <c r="BM1400" s="40"/>
      <c r="BN1400" s="40"/>
      <c r="BO1400" s="40"/>
      <c r="BP1400" s="40"/>
      <c r="BQ1400" s="40"/>
      <c r="BR1400" s="40"/>
      <c r="BS1400" s="40"/>
      <c r="BT1400" s="40"/>
      <c r="BU1400" s="40"/>
      <c r="BV1400" s="40"/>
      <c r="BW1400" s="40"/>
      <c r="BX1400" s="40"/>
      <c r="BY1400" s="40"/>
      <c r="BZ1400" s="40"/>
      <c r="CA1400" s="40"/>
      <c r="CB1400" s="40"/>
      <c r="CC1400" s="40"/>
      <c r="CD1400" s="40"/>
      <c r="CE1400" s="40"/>
      <c r="CF1400" s="40"/>
      <c r="CG1400" s="28"/>
      <c r="CH1400" s="28"/>
      <c r="CI1400" s="41"/>
      <c r="CJ1400" s="27"/>
      <c r="CK1400" s="27"/>
      <c r="CL1400" s="27"/>
      <c r="CM1400" s="27"/>
      <c r="CN1400" s="27"/>
      <c r="CO1400" s="27"/>
      <c r="CP1400" s="27"/>
      <c r="CQ1400" s="27"/>
      <c r="CR1400" s="27"/>
      <c r="CS1400" s="27"/>
      <c r="CT1400" s="27"/>
      <c r="CU1400" s="27"/>
      <c r="CV1400" s="27"/>
      <c r="CW1400" s="27"/>
      <c r="CX1400" s="27"/>
      <c r="CY1400" s="27"/>
      <c r="CZ1400" s="40"/>
      <c r="DA1400" s="40"/>
      <c r="DB1400" s="40"/>
      <c r="DC1400" s="40"/>
      <c r="DD1400" s="42"/>
      <c r="DE1400" s="89"/>
      <c r="DF1400" s="42"/>
      <c r="DG1400" s="25"/>
      <c r="DH1400" s="25"/>
      <c r="DI1400" s="35"/>
      <c r="DJ1400" s="25"/>
      <c r="DK1400" s="25"/>
      <c r="DL1400" s="25"/>
      <c r="DM1400" s="25"/>
      <c r="DN1400" s="25"/>
      <c r="DO1400" s="25"/>
      <c r="DP1400" s="25"/>
      <c r="DQ1400" s="25"/>
      <c r="DR1400" s="25"/>
      <c r="DS1400" s="25"/>
      <c r="DT1400" s="25"/>
      <c r="DU1400" s="25"/>
      <c r="DV1400" s="25"/>
      <c r="DW1400" s="35"/>
      <c r="DX1400" s="25"/>
      <c r="DY1400" s="25"/>
      <c r="EC1400" s="25"/>
      <c r="ED1400" s="35"/>
    </row>
    <row r="1401" spans="1:134" s="26" customFormat="1" x14ac:dyDescent="0.2">
      <c r="A1401" s="43"/>
      <c r="B1401" s="28"/>
      <c r="C1401" s="41"/>
      <c r="D1401" s="40"/>
      <c r="E1401" s="41"/>
      <c r="F1401" s="40"/>
      <c r="G1401" s="151"/>
      <c r="H1401" s="151"/>
      <c r="I1401" s="151"/>
      <c r="J1401" s="151"/>
      <c r="K1401" s="151"/>
      <c r="L1401" s="152"/>
      <c r="M1401" s="151"/>
      <c r="N1401" s="151"/>
      <c r="O1401" s="152"/>
      <c r="P1401" s="153"/>
      <c r="Q1401" s="159"/>
      <c r="R1401" s="151"/>
      <c r="S1401" s="151"/>
      <c r="T1401" s="28"/>
      <c r="U1401" s="137"/>
      <c r="V1401" s="40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40"/>
      <c r="AH1401" s="40"/>
      <c r="AI1401" s="40"/>
      <c r="AJ1401" s="40"/>
      <c r="AK1401" s="40"/>
      <c r="AL1401" s="40"/>
      <c r="AM1401" s="40"/>
      <c r="AN1401" s="40"/>
      <c r="AO1401" s="40"/>
      <c r="AP1401" s="40"/>
      <c r="AQ1401" s="40"/>
      <c r="AR1401" s="40"/>
      <c r="AS1401" s="40"/>
      <c r="AT1401" s="40"/>
      <c r="AU1401" s="40"/>
      <c r="AV1401" s="40"/>
      <c r="AW1401" s="40"/>
      <c r="AX1401" s="40"/>
      <c r="AY1401" s="40"/>
      <c r="AZ1401" s="40"/>
      <c r="BA1401" s="28"/>
      <c r="BB1401" s="28"/>
      <c r="BC1401" s="40"/>
      <c r="BD1401" s="40"/>
      <c r="BE1401" s="40"/>
      <c r="BF1401" s="40"/>
      <c r="BG1401" s="40"/>
      <c r="BH1401" s="40"/>
      <c r="BI1401" s="41"/>
      <c r="BJ1401" s="41"/>
      <c r="BK1401" s="41"/>
      <c r="BL1401" s="41"/>
      <c r="BM1401" s="41"/>
      <c r="BN1401" s="41"/>
      <c r="BO1401" s="41"/>
      <c r="BP1401" s="41"/>
      <c r="BQ1401" s="41"/>
      <c r="BR1401" s="40"/>
      <c r="BS1401" s="40"/>
      <c r="BT1401" s="40"/>
      <c r="BU1401" s="41"/>
      <c r="BV1401" s="41"/>
      <c r="BW1401" s="41"/>
      <c r="BX1401" s="41"/>
      <c r="BY1401" s="41"/>
      <c r="BZ1401" s="41"/>
      <c r="CA1401" s="41"/>
      <c r="CB1401" s="41"/>
      <c r="CC1401" s="41"/>
      <c r="CD1401" s="41"/>
      <c r="CE1401" s="41"/>
      <c r="CF1401" s="41"/>
      <c r="CG1401" s="28"/>
      <c r="CH1401" s="28"/>
      <c r="CI1401" s="41"/>
      <c r="CJ1401" s="27"/>
      <c r="CK1401" s="27"/>
      <c r="CL1401" s="27"/>
      <c r="CM1401" s="27"/>
      <c r="CN1401" s="27"/>
      <c r="CO1401" s="27"/>
      <c r="CP1401" s="27"/>
      <c r="CQ1401" s="27"/>
      <c r="CR1401" s="27"/>
      <c r="CS1401" s="27"/>
      <c r="CT1401" s="27"/>
      <c r="CU1401" s="27"/>
      <c r="CV1401" s="27"/>
      <c r="CW1401" s="27"/>
      <c r="CX1401" s="27"/>
      <c r="CY1401" s="27"/>
      <c r="CZ1401" s="40"/>
      <c r="DA1401" s="40"/>
      <c r="DB1401" s="40"/>
      <c r="DC1401" s="40"/>
      <c r="DD1401" s="42"/>
      <c r="DE1401" s="89"/>
      <c r="DF1401" s="42"/>
      <c r="DG1401" s="25"/>
      <c r="DH1401" s="25"/>
      <c r="DI1401" s="35"/>
      <c r="DJ1401" s="25"/>
      <c r="DK1401" s="25"/>
      <c r="DL1401" s="25"/>
      <c r="DM1401" s="25"/>
      <c r="DN1401" s="25"/>
      <c r="DO1401" s="25"/>
      <c r="DP1401" s="25"/>
      <c r="DQ1401" s="25"/>
      <c r="DR1401" s="25"/>
      <c r="DS1401" s="25"/>
      <c r="DT1401" s="25"/>
      <c r="DU1401" s="25"/>
      <c r="DV1401" s="25"/>
      <c r="DW1401" s="35"/>
      <c r="DX1401" s="25"/>
      <c r="DY1401" s="25"/>
      <c r="EC1401" s="25"/>
      <c r="ED1401" s="35"/>
    </row>
    <row r="1402" spans="1:134" s="26" customFormat="1" x14ac:dyDescent="0.2">
      <c r="A1402" s="43"/>
      <c r="B1402" s="28"/>
      <c r="C1402" s="41"/>
      <c r="D1402" s="40"/>
      <c r="E1402" s="41"/>
      <c r="F1402" s="40"/>
      <c r="G1402" s="151"/>
      <c r="H1402" s="151"/>
      <c r="I1402" s="151"/>
      <c r="J1402" s="151"/>
      <c r="K1402" s="151"/>
      <c r="L1402" s="152"/>
      <c r="M1402" s="151"/>
      <c r="N1402" s="151"/>
      <c r="O1402" s="152"/>
      <c r="P1402" s="153"/>
      <c r="Q1402" s="159"/>
      <c r="R1402" s="151"/>
      <c r="S1402" s="151"/>
      <c r="T1402" s="28"/>
      <c r="U1402" s="137"/>
      <c r="V1402" s="40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40"/>
      <c r="AH1402" s="40"/>
      <c r="AI1402" s="40"/>
      <c r="AJ1402" s="40"/>
      <c r="AK1402" s="40"/>
      <c r="AL1402" s="40"/>
      <c r="AM1402" s="40"/>
      <c r="AN1402" s="40"/>
      <c r="AO1402" s="40"/>
      <c r="AP1402" s="40"/>
      <c r="AQ1402" s="40"/>
      <c r="AR1402" s="40"/>
      <c r="AS1402" s="40"/>
      <c r="AT1402" s="40"/>
      <c r="AU1402" s="40"/>
      <c r="AV1402" s="40"/>
      <c r="AW1402" s="40"/>
      <c r="AX1402" s="40"/>
      <c r="AY1402" s="40"/>
      <c r="AZ1402" s="40"/>
      <c r="BA1402" s="28"/>
      <c r="BB1402" s="28"/>
      <c r="BC1402" s="40"/>
      <c r="BD1402" s="40"/>
      <c r="BE1402" s="40"/>
      <c r="BF1402" s="40"/>
      <c r="BG1402" s="40"/>
      <c r="BH1402" s="40"/>
      <c r="BI1402" s="41"/>
      <c r="BJ1402" s="41"/>
      <c r="BK1402" s="41"/>
      <c r="BL1402" s="41"/>
      <c r="BM1402" s="41"/>
      <c r="BN1402" s="41"/>
      <c r="BO1402" s="41"/>
      <c r="BP1402" s="41"/>
      <c r="BQ1402" s="41"/>
      <c r="BR1402" s="40"/>
      <c r="BS1402" s="40"/>
      <c r="BT1402" s="40"/>
      <c r="BU1402" s="41"/>
      <c r="BV1402" s="41"/>
      <c r="BW1402" s="41"/>
      <c r="BX1402" s="41"/>
      <c r="BY1402" s="41"/>
      <c r="BZ1402" s="41"/>
      <c r="CA1402" s="41"/>
      <c r="CB1402" s="41"/>
      <c r="CC1402" s="41"/>
      <c r="CD1402" s="41"/>
      <c r="CE1402" s="41"/>
      <c r="CF1402" s="41"/>
      <c r="CG1402" s="28"/>
      <c r="CH1402" s="28"/>
      <c r="CI1402" s="41"/>
      <c r="CJ1402" s="27"/>
      <c r="CK1402" s="27"/>
      <c r="CL1402" s="27"/>
      <c r="CM1402" s="27"/>
      <c r="CN1402" s="27"/>
      <c r="CO1402" s="27"/>
      <c r="CP1402" s="27"/>
      <c r="CQ1402" s="27"/>
      <c r="CR1402" s="27"/>
      <c r="CS1402" s="27"/>
      <c r="CT1402" s="27"/>
      <c r="CU1402" s="27"/>
      <c r="CV1402" s="27"/>
      <c r="CW1402" s="27"/>
      <c r="CX1402" s="27"/>
      <c r="CY1402" s="27"/>
      <c r="CZ1402" s="40"/>
      <c r="DA1402" s="40"/>
      <c r="DB1402" s="40"/>
      <c r="DC1402" s="40"/>
      <c r="DD1402" s="42"/>
      <c r="DE1402" s="89"/>
      <c r="DF1402" s="42"/>
      <c r="DG1402" s="25"/>
      <c r="DH1402" s="25"/>
      <c r="DI1402" s="35"/>
      <c r="DJ1402" s="25"/>
      <c r="DK1402" s="25"/>
      <c r="DL1402" s="25"/>
      <c r="DM1402" s="25"/>
      <c r="DN1402" s="25"/>
      <c r="DO1402" s="25"/>
      <c r="DP1402" s="25"/>
      <c r="DQ1402" s="25"/>
      <c r="DR1402" s="25"/>
      <c r="DS1402" s="25"/>
      <c r="DT1402" s="25"/>
      <c r="DU1402" s="25"/>
      <c r="DV1402" s="25"/>
      <c r="DW1402" s="35"/>
      <c r="DX1402" s="25"/>
      <c r="DY1402" s="25"/>
      <c r="EC1402" s="25"/>
      <c r="ED1402" s="35"/>
    </row>
    <row r="1403" spans="1:134" s="26" customFormat="1" x14ac:dyDescent="0.2">
      <c r="A1403" s="43"/>
      <c r="B1403" s="28"/>
      <c r="C1403" s="41"/>
      <c r="D1403" s="40"/>
      <c r="E1403" s="41"/>
      <c r="F1403" s="40"/>
      <c r="G1403" s="151"/>
      <c r="H1403" s="151"/>
      <c r="I1403" s="151"/>
      <c r="J1403" s="151"/>
      <c r="K1403" s="151"/>
      <c r="L1403" s="152"/>
      <c r="M1403" s="151"/>
      <c r="N1403" s="151"/>
      <c r="O1403" s="152"/>
      <c r="P1403" s="153"/>
      <c r="Q1403" s="159"/>
      <c r="R1403" s="151"/>
      <c r="S1403" s="151"/>
      <c r="T1403" s="28"/>
      <c r="U1403" s="137"/>
      <c r="V1403" s="40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40"/>
      <c r="AH1403" s="40"/>
      <c r="AI1403" s="40"/>
      <c r="AJ1403" s="40"/>
      <c r="AK1403" s="40"/>
      <c r="AL1403" s="40"/>
      <c r="AM1403" s="40"/>
      <c r="AN1403" s="40"/>
      <c r="AO1403" s="40"/>
      <c r="AP1403" s="40"/>
      <c r="AQ1403" s="40"/>
      <c r="AR1403" s="40"/>
      <c r="AS1403" s="40"/>
      <c r="AT1403" s="40"/>
      <c r="AU1403" s="40"/>
      <c r="AV1403" s="40"/>
      <c r="AW1403" s="40"/>
      <c r="AX1403" s="40"/>
      <c r="AY1403" s="40"/>
      <c r="AZ1403" s="40"/>
      <c r="BA1403" s="28"/>
      <c r="BB1403" s="28"/>
      <c r="BC1403" s="40"/>
      <c r="BD1403" s="40"/>
      <c r="BE1403" s="40"/>
      <c r="BF1403" s="40"/>
      <c r="BG1403" s="40"/>
      <c r="BH1403" s="40"/>
      <c r="BI1403" s="41"/>
      <c r="BJ1403" s="41"/>
      <c r="BK1403" s="41"/>
      <c r="BL1403" s="41"/>
      <c r="BM1403" s="41"/>
      <c r="BN1403" s="41"/>
      <c r="BO1403" s="41"/>
      <c r="BP1403" s="41"/>
      <c r="BQ1403" s="41"/>
      <c r="BR1403" s="40"/>
      <c r="BS1403" s="40"/>
      <c r="BT1403" s="40"/>
      <c r="BU1403" s="41"/>
      <c r="BV1403" s="41"/>
      <c r="BW1403" s="41"/>
      <c r="BX1403" s="41"/>
      <c r="BY1403" s="41"/>
      <c r="BZ1403" s="41"/>
      <c r="CA1403" s="41"/>
      <c r="CB1403" s="41"/>
      <c r="CC1403" s="41"/>
      <c r="CD1403" s="41"/>
      <c r="CE1403" s="41"/>
      <c r="CF1403" s="41"/>
      <c r="CG1403" s="28"/>
      <c r="CH1403" s="28"/>
      <c r="CI1403" s="41"/>
      <c r="CJ1403" s="27"/>
      <c r="CK1403" s="27"/>
      <c r="CL1403" s="27"/>
      <c r="CM1403" s="27"/>
      <c r="CN1403" s="27"/>
      <c r="CO1403" s="27"/>
      <c r="CP1403" s="27"/>
      <c r="CQ1403" s="27"/>
      <c r="CR1403" s="27"/>
      <c r="CS1403" s="27"/>
      <c r="CT1403" s="27"/>
      <c r="CU1403" s="27"/>
      <c r="CV1403" s="27"/>
      <c r="CW1403" s="27"/>
      <c r="CX1403" s="27"/>
      <c r="CY1403" s="27"/>
      <c r="CZ1403" s="40"/>
      <c r="DA1403" s="40"/>
      <c r="DB1403" s="40"/>
      <c r="DC1403" s="40"/>
      <c r="DD1403" s="42"/>
      <c r="DE1403" s="89"/>
      <c r="DF1403" s="42"/>
      <c r="DG1403" s="25"/>
      <c r="DH1403" s="25"/>
      <c r="DI1403" s="35"/>
      <c r="DJ1403" s="25"/>
      <c r="DK1403" s="25"/>
      <c r="DL1403" s="25"/>
      <c r="DM1403" s="25"/>
      <c r="DN1403" s="25"/>
      <c r="DO1403" s="25"/>
      <c r="DP1403" s="25"/>
      <c r="DQ1403" s="25"/>
      <c r="DR1403" s="25"/>
      <c r="DS1403" s="25"/>
      <c r="DT1403" s="25"/>
      <c r="DU1403" s="25"/>
      <c r="DV1403" s="25"/>
      <c r="DW1403" s="35"/>
      <c r="DX1403" s="25"/>
      <c r="DY1403" s="25"/>
      <c r="EC1403" s="25"/>
      <c r="ED1403" s="35"/>
    </row>
    <row r="1404" spans="1:134" s="26" customFormat="1" x14ac:dyDescent="0.2">
      <c r="A1404" s="43"/>
      <c r="B1404" s="28"/>
      <c r="C1404" s="41"/>
      <c r="D1404" s="40"/>
      <c r="E1404" s="41"/>
      <c r="F1404" s="40"/>
      <c r="G1404" s="151"/>
      <c r="H1404" s="151"/>
      <c r="I1404" s="151"/>
      <c r="J1404" s="151"/>
      <c r="K1404" s="151"/>
      <c r="L1404" s="152"/>
      <c r="M1404" s="151"/>
      <c r="N1404" s="151"/>
      <c r="O1404" s="152"/>
      <c r="P1404" s="153"/>
      <c r="Q1404" s="159"/>
      <c r="R1404" s="151"/>
      <c r="S1404" s="151"/>
      <c r="T1404" s="28"/>
      <c r="U1404" s="137"/>
      <c r="V1404" s="40"/>
      <c r="W1404" s="40"/>
      <c r="X1404" s="40"/>
      <c r="Y1404" s="40"/>
      <c r="Z1404" s="40"/>
      <c r="AA1404" s="40"/>
      <c r="AB1404" s="40"/>
      <c r="AC1404" s="40"/>
      <c r="AD1404" s="40"/>
      <c r="AE1404" s="40"/>
      <c r="AF1404" s="40"/>
      <c r="AG1404" s="40"/>
      <c r="AH1404" s="40"/>
      <c r="AI1404" s="40"/>
      <c r="AJ1404" s="40"/>
      <c r="AK1404" s="40"/>
      <c r="AL1404" s="40"/>
      <c r="AM1404" s="40"/>
      <c r="AN1404" s="40"/>
      <c r="AO1404" s="40"/>
      <c r="AP1404" s="40"/>
      <c r="AQ1404" s="40"/>
      <c r="AR1404" s="40"/>
      <c r="AS1404" s="40"/>
      <c r="AT1404" s="40"/>
      <c r="AU1404" s="40"/>
      <c r="AV1404" s="40"/>
      <c r="AW1404" s="40"/>
      <c r="AX1404" s="40"/>
      <c r="AY1404" s="40"/>
      <c r="AZ1404" s="40"/>
      <c r="BA1404" s="28"/>
      <c r="BB1404" s="28"/>
      <c r="BC1404" s="40"/>
      <c r="BD1404" s="40"/>
      <c r="BE1404" s="40"/>
      <c r="BF1404" s="40"/>
      <c r="BG1404" s="40"/>
      <c r="BH1404" s="40"/>
      <c r="BI1404" s="41"/>
      <c r="BJ1404" s="41"/>
      <c r="BK1404" s="41"/>
      <c r="BL1404" s="41"/>
      <c r="BM1404" s="41"/>
      <c r="BN1404" s="41"/>
      <c r="BO1404" s="41"/>
      <c r="BP1404" s="41"/>
      <c r="BQ1404" s="41"/>
      <c r="BR1404" s="40"/>
      <c r="BS1404" s="40"/>
      <c r="BT1404" s="40"/>
      <c r="BU1404" s="41"/>
      <c r="BV1404" s="41"/>
      <c r="BW1404" s="41"/>
      <c r="BX1404" s="41"/>
      <c r="BY1404" s="41"/>
      <c r="BZ1404" s="41"/>
      <c r="CA1404" s="41"/>
      <c r="CB1404" s="41"/>
      <c r="CC1404" s="41"/>
      <c r="CD1404" s="41"/>
      <c r="CE1404" s="41"/>
      <c r="CF1404" s="41"/>
      <c r="CG1404" s="28"/>
      <c r="CH1404" s="28"/>
      <c r="CI1404" s="41"/>
      <c r="CJ1404" s="27"/>
      <c r="CK1404" s="27"/>
      <c r="CL1404" s="27"/>
      <c r="CM1404" s="27"/>
      <c r="CN1404" s="27"/>
      <c r="CO1404" s="27"/>
      <c r="CP1404" s="27"/>
      <c r="CQ1404" s="27"/>
      <c r="CR1404" s="27"/>
      <c r="CS1404" s="27"/>
      <c r="CT1404" s="27"/>
      <c r="CU1404" s="27"/>
      <c r="CV1404" s="27"/>
      <c r="CW1404" s="27"/>
      <c r="CX1404" s="27"/>
      <c r="CY1404" s="27"/>
      <c r="CZ1404" s="40"/>
      <c r="DA1404" s="40"/>
      <c r="DB1404" s="40"/>
      <c r="DC1404" s="40"/>
      <c r="DD1404" s="42"/>
      <c r="DE1404" s="89"/>
      <c r="DF1404" s="42"/>
      <c r="DG1404" s="25"/>
      <c r="DH1404" s="25"/>
      <c r="DI1404" s="35"/>
      <c r="DJ1404" s="25"/>
      <c r="DK1404" s="25"/>
      <c r="DL1404" s="25"/>
      <c r="DM1404" s="25"/>
      <c r="DN1404" s="25"/>
      <c r="DO1404" s="25"/>
      <c r="DP1404" s="25"/>
      <c r="DQ1404" s="25"/>
      <c r="DR1404" s="25"/>
      <c r="DS1404" s="25"/>
      <c r="DT1404" s="25"/>
      <c r="DU1404" s="25"/>
      <c r="DV1404" s="25"/>
      <c r="DW1404" s="35"/>
      <c r="DX1404" s="25"/>
      <c r="DY1404" s="25"/>
      <c r="EC1404" s="25"/>
      <c r="ED1404" s="35"/>
    </row>
    <row r="1405" spans="1:134" s="26" customFormat="1" x14ac:dyDescent="0.2">
      <c r="A1405" s="43"/>
      <c r="B1405" s="28"/>
      <c r="C1405" s="41"/>
      <c r="D1405" s="40"/>
      <c r="E1405" s="41"/>
      <c r="F1405" s="40"/>
      <c r="G1405" s="151"/>
      <c r="H1405" s="151"/>
      <c r="I1405" s="151"/>
      <c r="J1405" s="151"/>
      <c r="K1405" s="151"/>
      <c r="L1405" s="152"/>
      <c r="M1405" s="151"/>
      <c r="N1405" s="151"/>
      <c r="O1405" s="152"/>
      <c r="P1405" s="153"/>
      <c r="Q1405" s="159"/>
      <c r="R1405" s="151"/>
      <c r="S1405" s="151"/>
      <c r="T1405" s="28"/>
      <c r="U1405" s="137"/>
      <c r="V1405" s="40"/>
      <c r="W1405" s="40"/>
      <c r="X1405" s="40"/>
      <c r="Y1405" s="40"/>
      <c r="Z1405" s="40"/>
      <c r="AA1405" s="40"/>
      <c r="AB1405" s="40"/>
      <c r="AC1405" s="40"/>
      <c r="AD1405" s="40"/>
      <c r="AE1405" s="40"/>
      <c r="AF1405" s="40"/>
      <c r="AG1405" s="40"/>
      <c r="AH1405" s="40"/>
      <c r="AI1405" s="40"/>
      <c r="AJ1405" s="40"/>
      <c r="AK1405" s="40"/>
      <c r="AL1405" s="40"/>
      <c r="AM1405" s="40"/>
      <c r="AN1405" s="40"/>
      <c r="AO1405" s="40"/>
      <c r="AP1405" s="40"/>
      <c r="AQ1405" s="40"/>
      <c r="AR1405" s="40"/>
      <c r="AS1405" s="40"/>
      <c r="AT1405" s="40"/>
      <c r="AU1405" s="40"/>
      <c r="AV1405" s="40"/>
      <c r="AW1405" s="40"/>
      <c r="AX1405" s="40"/>
      <c r="AY1405" s="40"/>
      <c r="AZ1405" s="40"/>
      <c r="BA1405" s="28"/>
      <c r="BB1405" s="28"/>
      <c r="BC1405" s="40"/>
      <c r="BD1405" s="40"/>
      <c r="BE1405" s="40"/>
      <c r="BF1405" s="40"/>
      <c r="BG1405" s="40"/>
      <c r="BH1405" s="40"/>
      <c r="BI1405" s="41"/>
      <c r="BJ1405" s="41"/>
      <c r="BK1405" s="41"/>
      <c r="BL1405" s="41"/>
      <c r="BM1405" s="41"/>
      <c r="BN1405" s="41"/>
      <c r="BO1405" s="41"/>
      <c r="BP1405" s="41"/>
      <c r="BQ1405" s="41"/>
      <c r="BR1405" s="40"/>
      <c r="BS1405" s="40"/>
      <c r="BT1405" s="40"/>
      <c r="BU1405" s="41"/>
      <c r="BV1405" s="41"/>
      <c r="BW1405" s="41"/>
      <c r="BX1405" s="41"/>
      <c r="BY1405" s="41"/>
      <c r="BZ1405" s="41"/>
      <c r="CA1405" s="41"/>
      <c r="CB1405" s="41"/>
      <c r="CC1405" s="41"/>
      <c r="CD1405" s="41"/>
      <c r="CE1405" s="41"/>
      <c r="CF1405" s="41"/>
      <c r="CG1405" s="28"/>
      <c r="CH1405" s="28"/>
      <c r="CI1405" s="41"/>
      <c r="CJ1405" s="27"/>
      <c r="CK1405" s="27"/>
      <c r="CL1405" s="27"/>
      <c r="CM1405" s="27"/>
      <c r="CN1405" s="27"/>
      <c r="CO1405" s="27"/>
      <c r="CP1405" s="27"/>
      <c r="CQ1405" s="27"/>
      <c r="CR1405" s="27"/>
      <c r="CS1405" s="27"/>
      <c r="CT1405" s="27"/>
      <c r="CU1405" s="27"/>
      <c r="CV1405" s="27"/>
      <c r="CW1405" s="27"/>
      <c r="CX1405" s="27"/>
      <c r="CY1405" s="27"/>
      <c r="CZ1405" s="40"/>
      <c r="DA1405" s="40"/>
      <c r="DB1405" s="40"/>
      <c r="DC1405" s="40"/>
      <c r="DD1405" s="42"/>
      <c r="DE1405" s="89"/>
      <c r="DF1405" s="42"/>
      <c r="DG1405" s="25"/>
      <c r="DH1405" s="25"/>
      <c r="DI1405" s="35"/>
      <c r="DJ1405" s="25"/>
      <c r="DK1405" s="25"/>
      <c r="DL1405" s="25"/>
      <c r="DM1405" s="25"/>
      <c r="DN1405" s="25"/>
      <c r="DO1405" s="25"/>
      <c r="DP1405" s="25"/>
      <c r="DQ1405" s="25"/>
      <c r="DR1405" s="25"/>
      <c r="DS1405" s="25"/>
      <c r="DT1405" s="25"/>
      <c r="DU1405" s="25"/>
      <c r="DV1405" s="25"/>
      <c r="DW1405" s="35"/>
      <c r="DX1405" s="25"/>
      <c r="DY1405" s="25"/>
      <c r="EC1405" s="25"/>
      <c r="ED1405" s="35"/>
    </row>
    <row r="1406" spans="1:134" s="26" customFormat="1" x14ac:dyDescent="0.2">
      <c r="A1406" s="43"/>
      <c r="B1406" s="28"/>
      <c r="C1406" s="41"/>
      <c r="D1406" s="40"/>
      <c r="E1406" s="41"/>
      <c r="F1406" s="40"/>
      <c r="G1406" s="151"/>
      <c r="H1406" s="151"/>
      <c r="I1406" s="151"/>
      <c r="J1406" s="151"/>
      <c r="K1406" s="151"/>
      <c r="L1406" s="152"/>
      <c r="M1406" s="151"/>
      <c r="N1406" s="151"/>
      <c r="O1406" s="152"/>
      <c r="P1406" s="153"/>
      <c r="Q1406" s="159"/>
      <c r="R1406" s="151"/>
      <c r="S1406" s="151"/>
      <c r="T1406" s="28"/>
      <c r="U1406" s="137"/>
      <c r="V1406" s="40"/>
      <c r="W1406" s="40"/>
      <c r="X1406" s="40"/>
      <c r="Y1406" s="40"/>
      <c r="Z1406" s="40"/>
      <c r="AA1406" s="40"/>
      <c r="AB1406" s="40"/>
      <c r="AC1406" s="40"/>
      <c r="AD1406" s="40"/>
      <c r="AE1406" s="40"/>
      <c r="AF1406" s="40"/>
      <c r="AG1406" s="40"/>
      <c r="AH1406" s="40"/>
      <c r="AI1406" s="40"/>
      <c r="AJ1406" s="40"/>
      <c r="AK1406" s="40"/>
      <c r="AL1406" s="40"/>
      <c r="AM1406" s="40"/>
      <c r="AN1406" s="40"/>
      <c r="AO1406" s="40"/>
      <c r="AP1406" s="40"/>
      <c r="AQ1406" s="40"/>
      <c r="AR1406" s="40"/>
      <c r="AS1406" s="40"/>
      <c r="AT1406" s="40"/>
      <c r="AU1406" s="40"/>
      <c r="AV1406" s="40"/>
      <c r="AW1406" s="40"/>
      <c r="AX1406" s="40"/>
      <c r="AY1406" s="40"/>
      <c r="AZ1406" s="40"/>
      <c r="BA1406" s="28"/>
      <c r="BB1406" s="28"/>
      <c r="BC1406" s="40"/>
      <c r="BD1406" s="40"/>
      <c r="BE1406" s="40"/>
      <c r="BF1406" s="40"/>
      <c r="BG1406" s="40"/>
      <c r="BH1406" s="40"/>
      <c r="BI1406" s="40"/>
      <c r="BJ1406" s="40"/>
      <c r="BK1406" s="40"/>
      <c r="BL1406" s="40"/>
      <c r="BM1406" s="40"/>
      <c r="BN1406" s="40"/>
      <c r="BO1406" s="40"/>
      <c r="BP1406" s="40"/>
      <c r="BQ1406" s="40"/>
      <c r="BR1406" s="40"/>
      <c r="BS1406" s="40"/>
      <c r="BT1406" s="40"/>
      <c r="BU1406" s="40"/>
      <c r="BV1406" s="40"/>
      <c r="BW1406" s="40"/>
      <c r="BX1406" s="40"/>
      <c r="BY1406" s="40"/>
      <c r="BZ1406" s="40"/>
      <c r="CA1406" s="40"/>
      <c r="CB1406" s="40"/>
      <c r="CC1406" s="40"/>
      <c r="CD1406" s="40"/>
      <c r="CE1406" s="40"/>
      <c r="CF1406" s="40"/>
      <c r="CG1406" s="28"/>
      <c r="CH1406" s="28"/>
      <c r="CI1406" s="41"/>
      <c r="CJ1406" s="27"/>
      <c r="CK1406" s="27"/>
      <c r="CL1406" s="27"/>
      <c r="CM1406" s="27"/>
      <c r="CN1406" s="27"/>
      <c r="CO1406" s="27"/>
      <c r="CP1406" s="27"/>
      <c r="CQ1406" s="27"/>
      <c r="CR1406" s="27"/>
      <c r="CS1406" s="27"/>
      <c r="CT1406" s="27"/>
      <c r="CU1406" s="27"/>
      <c r="CV1406" s="27"/>
      <c r="CW1406" s="27"/>
      <c r="CX1406" s="27"/>
      <c r="CY1406" s="27"/>
      <c r="CZ1406" s="40"/>
      <c r="DA1406" s="40"/>
      <c r="DB1406" s="40"/>
      <c r="DC1406" s="40"/>
      <c r="DD1406" s="42"/>
      <c r="DE1406" s="89"/>
      <c r="DF1406" s="42"/>
      <c r="DG1406" s="25"/>
      <c r="DH1406" s="25"/>
      <c r="DI1406" s="35"/>
      <c r="DJ1406" s="25"/>
      <c r="DK1406" s="25"/>
      <c r="DL1406" s="25"/>
      <c r="DM1406" s="25"/>
      <c r="DN1406" s="25"/>
      <c r="DO1406" s="25"/>
      <c r="DP1406" s="25"/>
      <c r="DQ1406" s="25"/>
      <c r="DR1406" s="25"/>
      <c r="DS1406" s="25"/>
      <c r="DT1406" s="25"/>
      <c r="DU1406" s="25"/>
      <c r="DV1406" s="25"/>
      <c r="DW1406" s="35"/>
      <c r="DX1406" s="25"/>
      <c r="DY1406" s="25"/>
      <c r="EC1406" s="25"/>
      <c r="ED1406" s="35"/>
    </row>
    <row r="1407" spans="1:134" s="26" customFormat="1" x14ac:dyDescent="0.2">
      <c r="A1407" s="43"/>
      <c r="B1407" s="28"/>
      <c r="C1407" s="41"/>
      <c r="D1407" s="40"/>
      <c r="E1407" s="41"/>
      <c r="F1407" s="40"/>
      <c r="G1407" s="151"/>
      <c r="H1407" s="151"/>
      <c r="I1407" s="151"/>
      <c r="J1407" s="151"/>
      <c r="K1407" s="151"/>
      <c r="L1407" s="152"/>
      <c r="M1407" s="151"/>
      <c r="N1407" s="151"/>
      <c r="O1407" s="152"/>
      <c r="P1407" s="153"/>
      <c r="Q1407" s="159"/>
      <c r="R1407" s="151"/>
      <c r="S1407" s="151"/>
      <c r="T1407" s="28"/>
      <c r="U1407" s="137"/>
      <c r="V1407" s="40"/>
      <c r="W1407" s="40"/>
      <c r="X1407" s="40"/>
      <c r="Y1407" s="40"/>
      <c r="Z1407" s="40"/>
      <c r="AA1407" s="40"/>
      <c r="AB1407" s="40"/>
      <c r="AC1407" s="40"/>
      <c r="AD1407" s="40"/>
      <c r="AE1407" s="40"/>
      <c r="AF1407" s="40"/>
      <c r="AG1407" s="40"/>
      <c r="AH1407" s="40"/>
      <c r="AI1407" s="40"/>
      <c r="AJ1407" s="40"/>
      <c r="AK1407" s="40"/>
      <c r="AL1407" s="40"/>
      <c r="AM1407" s="40"/>
      <c r="AN1407" s="40"/>
      <c r="AO1407" s="40"/>
      <c r="AP1407" s="40"/>
      <c r="AQ1407" s="40"/>
      <c r="AR1407" s="40"/>
      <c r="AS1407" s="40"/>
      <c r="AT1407" s="40"/>
      <c r="AU1407" s="40"/>
      <c r="AV1407" s="40"/>
      <c r="AW1407" s="40"/>
      <c r="AX1407" s="40"/>
      <c r="AY1407" s="40"/>
      <c r="AZ1407" s="40"/>
      <c r="BA1407" s="28"/>
      <c r="BB1407" s="28"/>
      <c r="BC1407" s="40"/>
      <c r="BD1407" s="40"/>
      <c r="BE1407" s="40"/>
      <c r="BF1407" s="40"/>
      <c r="BG1407" s="40"/>
      <c r="BH1407" s="40"/>
      <c r="BI1407" s="40"/>
      <c r="BJ1407" s="40"/>
      <c r="BK1407" s="40"/>
      <c r="BL1407" s="40"/>
      <c r="BM1407" s="40"/>
      <c r="BN1407" s="40"/>
      <c r="BO1407" s="40"/>
      <c r="BP1407" s="40"/>
      <c r="BQ1407" s="40"/>
      <c r="BR1407" s="40"/>
      <c r="BS1407" s="40"/>
      <c r="BT1407" s="40"/>
      <c r="BU1407" s="40"/>
      <c r="BV1407" s="40"/>
      <c r="BW1407" s="40"/>
      <c r="BX1407" s="40"/>
      <c r="BY1407" s="40"/>
      <c r="BZ1407" s="40"/>
      <c r="CA1407" s="40"/>
      <c r="CB1407" s="40"/>
      <c r="CC1407" s="40"/>
      <c r="CD1407" s="40"/>
      <c r="CE1407" s="40"/>
      <c r="CF1407" s="40"/>
      <c r="CG1407" s="28"/>
      <c r="CH1407" s="28"/>
      <c r="CI1407" s="41"/>
      <c r="CJ1407" s="27"/>
      <c r="CK1407" s="27"/>
      <c r="CL1407" s="27"/>
      <c r="CM1407" s="27"/>
      <c r="CN1407" s="27"/>
      <c r="CO1407" s="27"/>
      <c r="CP1407" s="27"/>
      <c r="CQ1407" s="27"/>
      <c r="CR1407" s="27"/>
      <c r="CS1407" s="27"/>
      <c r="CT1407" s="27"/>
      <c r="CU1407" s="27"/>
      <c r="CV1407" s="27"/>
      <c r="CW1407" s="27"/>
      <c r="CX1407" s="27"/>
      <c r="CY1407" s="27"/>
      <c r="CZ1407" s="40"/>
      <c r="DA1407" s="40"/>
      <c r="DB1407" s="40"/>
      <c r="DC1407" s="40"/>
      <c r="DD1407" s="42"/>
      <c r="DE1407" s="89"/>
      <c r="DF1407" s="42"/>
      <c r="DG1407" s="25"/>
      <c r="DH1407" s="25"/>
      <c r="DI1407" s="35"/>
      <c r="DJ1407" s="25"/>
      <c r="DK1407" s="25"/>
      <c r="DL1407" s="25"/>
      <c r="DM1407" s="25"/>
      <c r="DN1407" s="25"/>
      <c r="DO1407" s="25"/>
      <c r="DP1407" s="25"/>
      <c r="DQ1407" s="25"/>
      <c r="DR1407" s="25"/>
      <c r="DS1407" s="25"/>
      <c r="DT1407" s="25"/>
      <c r="DU1407" s="25"/>
      <c r="DV1407" s="25"/>
      <c r="DW1407" s="35"/>
      <c r="DX1407" s="25"/>
      <c r="DY1407" s="25"/>
      <c r="EC1407" s="25"/>
      <c r="ED1407" s="35"/>
    </row>
    <row r="1408" spans="1:134" s="26" customFormat="1" x14ac:dyDescent="0.2">
      <c r="A1408" s="43"/>
      <c r="B1408" s="28"/>
      <c r="C1408" s="41"/>
      <c r="D1408" s="40"/>
      <c r="E1408" s="41"/>
      <c r="F1408" s="40"/>
      <c r="G1408" s="151"/>
      <c r="H1408" s="151"/>
      <c r="I1408" s="151"/>
      <c r="J1408" s="151"/>
      <c r="K1408" s="151"/>
      <c r="L1408" s="152"/>
      <c r="M1408" s="151"/>
      <c r="N1408" s="151"/>
      <c r="O1408" s="152"/>
      <c r="P1408" s="153"/>
      <c r="Q1408" s="159"/>
      <c r="R1408" s="151"/>
      <c r="S1408" s="151"/>
      <c r="T1408" s="28"/>
      <c r="U1408" s="137"/>
      <c r="V1408" s="40"/>
      <c r="W1408" s="40"/>
      <c r="X1408" s="40"/>
      <c r="Y1408" s="40"/>
      <c r="Z1408" s="40"/>
      <c r="AA1408" s="40"/>
      <c r="AB1408" s="40"/>
      <c r="AC1408" s="40"/>
      <c r="AD1408" s="40"/>
      <c r="AE1408" s="40"/>
      <c r="AF1408" s="40"/>
      <c r="AG1408" s="40"/>
      <c r="AH1408" s="40"/>
      <c r="AI1408" s="40"/>
      <c r="AJ1408" s="40"/>
      <c r="AK1408" s="40"/>
      <c r="AL1408" s="40"/>
      <c r="AM1408" s="40"/>
      <c r="AN1408" s="40"/>
      <c r="AO1408" s="40"/>
      <c r="AP1408" s="40"/>
      <c r="AQ1408" s="40"/>
      <c r="AR1408" s="40"/>
      <c r="AS1408" s="40"/>
      <c r="AT1408" s="40"/>
      <c r="AU1408" s="40"/>
      <c r="AV1408" s="40"/>
      <c r="AW1408" s="40"/>
      <c r="AX1408" s="40"/>
      <c r="AY1408" s="40"/>
      <c r="AZ1408" s="40"/>
      <c r="BA1408" s="28"/>
      <c r="BB1408" s="28"/>
      <c r="BC1408" s="40"/>
      <c r="BD1408" s="40"/>
      <c r="BE1408" s="40"/>
      <c r="BF1408" s="40"/>
      <c r="BG1408" s="40"/>
      <c r="BH1408" s="40"/>
      <c r="BI1408" s="40"/>
      <c r="BJ1408" s="40"/>
      <c r="BK1408" s="40"/>
      <c r="BL1408" s="40"/>
      <c r="BM1408" s="40"/>
      <c r="BN1408" s="40"/>
      <c r="BO1408" s="40"/>
      <c r="BP1408" s="40"/>
      <c r="BQ1408" s="40"/>
      <c r="BR1408" s="40"/>
      <c r="BS1408" s="40"/>
      <c r="BT1408" s="40"/>
      <c r="BU1408" s="40"/>
      <c r="BV1408" s="40"/>
      <c r="BW1408" s="40"/>
      <c r="BX1408" s="40"/>
      <c r="BY1408" s="40"/>
      <c r="BZ1408" s="40"/>
      <c r="CA1408" s="40"/>
      <c r="CB1408" s="40"/>
      <c r="CC1408" s="40"/>
      <c r="CD1408" s="40"/>
      <c r="CE1408" s="40"/>
      <c r="CF1408" s="40"/>
      <c r="CG1408" s="28"/>
      <c r="CH1408" s="28"/>
      <c r="CI1408" s="41"/>
      <c r="CJ1408" s="27"/>
      <c r="CK1408" s="27"/>
      <c r="CL1408" s="27"/>
      <c r="CM1408" s="27"/>
      <c r="CN1408" s="27"/>
      <c r="CO1408" s="27"/>
      <c r="CP1408" s="27"/>
      <c r="CQ1408" s="27"/>
      <c r="CR1408" s="27"/>
      <c r="CS1408" s="27"/>
      <c r="CT1408" s="27"/>
      <c r="CU1408" s="27"/>
      <c r="CV1408" s="27"/>
      <c r="CW1408" s="27"/>
      <c r="CX1408" s="27"/>
      <c r="CY1408" s="27"/>
      <c r="CZ1408" s="40"/>
      <c r="DA1408" s="40"/>
      <c r="DB1408" s="40"/>
      <c r="DC1408" s="40"/>
      <c r="DD1408" s="42"/>
      <c r="DE1408" s="89"/>
      <c r="DF1408" s="42"/>
      <c r="DG1408" s="25"/>
      <c r="DH1408" s="25"/>
      <c r="DI1408" s="35"/>
      <c r="DJ1408" s="25"/>
      <c r="DK1408" s="25"/>
      <c r="DL1408" s="25"/>
      <c r="DM1408" s="25"/>
      <c r="DN1408" s="25"/>
      <c r="DO1408" s="25"/>
      <c r="DP1408" s="25"/>
      <c r="DQ1408" s="25"/>
      <c r="DR1408" s="25"/>
      <c r="DS1408" s="25"/>
      <c r="DT1408" s="25"/>
      <c r="DU1408" s="25"/>
      <c r="DV1408" s="25"/>
      <c r="DW1408" s="35"/>
      <c r="DX1408" s="25"/>
      <c r="DY1408" s="25"/>
      <c r="EC1408" s="25"/>
      <c r="ED1408" s="35"/>
    </row>
    <row r="1409" spans="1:134" s="26" customFormat="1" x14ac:dyDescent="0.2">
      <c r="A1409" s="43"/>
      <c r="B1409" s="28"/>
      <c r="C1409" s="41"/>
      <c r="D1409" s="40"/>
      <c r="E1409" s="41"/>
      <c r="F1409" s="40"/>
      <c r="G1409" s="151"/>
      <c r="H1409" s="151"/>
      <c r="I1409" s="151"/>
      <c r="J1409" s="151"/>
      <c r="K1409" s="151"/>
      <c r="L1409" s="152"/>
      <c r="M1409" s="151"/>
      <c r="N1409" s="151"/>
      <c r="O1409" s="152"/>
      <c r="P1409" s="153"/>
      <c r="Q1409" s="159"/>
      <c r="R1409" s="151"/>
      <c r="S1409" s="151"/>
      <c r="T1409" s="28"/>
      <c r="U1409" s="137"/>
      <c r="V1409" s="40"/>
      <c r="W1409" s="40"/>
      <c r="X1409" s="40"/>
      <c r="Y1409" s="40"/>
      <c r="Z1409" s="40"/>
      <c r="AA1409" s="40"/>
      <c r="AB1409" s="40"/>
      <c r="AC1409" s="40"/>
      <c r="AD1409" s="40"/>
      <c r="AE1409" s="40"/>
      <c r="AF1409" s="40"/>
      <c r="AG1409" s="40"/>
      <c r="AH1409" s="40"/>
      <c r="AI1409" s="40"/>
      <c r="AJ1409" s="40"/>
      <c r="AK1409" s="40"/>
      <c r="AL1409" s="40"/>
      <c r="AM1409" s="40"/>
      <c r="AN1409" s="40"/>
      <c r="AO1409" s="40"/>
      <c r="AP1409" s="40"/>
      <c r="AQ1409" s="40"/>
      <c r="AR1409" s="40"/>
      <c r="AS1409" s="40"/>
      <c r="AT1409" s="40"/>
      <c r="AU1409" s="40"/>
      <c r="AV1409" s="40"/>
      <c r="AW1409" s="40"/>
      <c r="AX1409" s="40"/>
      <c r="AY1409" s="40"/>
      <c r="AZ1409" s="40"/>
      <c r="BA1409" s="28"/>
      <c r="BB1409" s="28"/>
      <c r="BC1409" s="40"/>
      <c r="BD1409" s="40"/>
      <c r="BE1409" s="40"/>
      <c r="BF1409" s="40"/>
      <c r="BG1409" s="40"/>
      <c r="BH1409" s="40"/>
      <c r="BI1409" s="40"/>
      <c r="BJ1409" s="40"/>
      <c r="BK1409" s="40"/>
      <c r="BL1409" s="40"/>
      <c r="BM1409" s="40"/>
      <c r="BN1409" s="40"/>
      <c r="BO1409" s="40"/>
      <c r="BP1409" s="40"/>
      <c r="BQ1409" s="40"/>
      <c r="BR1409" s="40"/>
      <c r="BS1409" s="40"/>
      <c r="BT1409" s="40"/>
      <c r="BU1409" s="40"/>
      <c r="BV1409" s="40"/>
      <c r="BW1409" s="40"/>
      <c r="BX1409" s="40"/>
      <c r="BY1409" s="40"/>
      <c r="BZ1409" s="40"/>
      <c r="CA1409" s="40"/>
      <c r="CB1409" s="40"/>
      <c r="CC1409" s="40"/>
      <c r="CD1409" s="40"/>
      <c r="CE1409" s="40"/>
      <c r="CF1409" s="40"/>
      <c r="CG1409" s="28"/>
      <c r="CH1409" s="28"/>
      <c r="CI1409" s="41"/>
      <c r="CJ1409" s="27"/>
      <c r="CK1409" s="27"/>
      <c r="CL1409" s="27"/>
      <c r="CM1409" s="27"/>
      <c r="CN1409" s="27"/>
      <c r="CO1409" s="27"/>
      <c r="CP1409" s="27"/>
      <c r="CQ1409" s="27"/>
      <c r="CR1409" s="27"/>
      <c r="CS1409" s="27"/>
      <c r="CT1409" s="27"/>
      <c r="CU1409" s="27"/>
      <c r="CV1409" s="27"/>
      <c r="CW1409" s="27"/>
      <c r="CX1409" s="27"/>
      <c r="CY1409" s="27"/>
      <c r="CZ1409" s="40"/>
      <c r="DA1409" s="40"/>
      <c r="DB1409" s="40"/>
      <c r="DC1409" s="40"/>
      <c r="DD1409" s="42"/>
      <c r="DE1409" s="89"/>
      <c r="DF1409" s="42"/>
      <c r="DG1409" s="25"/>
      <c r="DH1409" s="25"/>
      <c r="DI1409" s="35"/>
      <c r="DJ1409" s="25"/>
      <c r="DK1409" s="25"/>
      <c r="DL1409" s="25"/>
      <c r="DM1409" s="25"/>
      <c r="DN1409" s="25"/>
      <c r="DO1409" s="25"/>
      <c r="DP1409" s="25"/>
      <c r="DQ1409" s="25"/>
      <c r="DR1409" s="25"/>
      <c r="DS1409" s="25"/>
      <c r="DT1409" s="25"/>
      <c r="DU1409" s="25"/>
      <c r="DV1409" s="25"/>
      <c r="DW1409" s="35"/>
      <c r="DX1409" s="25"/>
      <c r="DY1409" s="25"/>
      <c r="EC1409" s="25"/>
      <c r="ED1409" s="35"/>
    </row>
    <row r="1410" spans="1:134" s="26" customFormat="1" x14ac:dyDescent="0.2">
      <c r="A1410" s="43"/>
      <c r="B1410" s="28"/>
      <c r="C1410" s="41"/>
      <c r="D1410" s="40"/>
      <c r="E1410" s="41"/>
      <c r="F1410" s="40"/>
      <c r="G1410" s="151"/>
      <c r="H1410" s="151"/>
      <c r="I1410" s="151"/>
      <c r="J1410" s="151"/>
      <c r="K1410" s="151"/>
      <c r="L1410" s="152"/>
      <c r="M1410" s="151"/>
      <c r="N1410" s="151"/>
      <c r="O1410" s="152"/>
      <c r="P1410" s="153"/>
      <c r="Q1410" s="159"/>
      <c r="R1410" s="151"/>
      <c r="S1410" s="151"/>
      <c r="T1410" s="28"/>
      <c r="U1410" s="137"/>
      <c r="V1410" s="40"/>
      <c r="W1410" s="40"/>
      <c r="X1410" s="40"/>
      <c r="Y1410" s="40"/>
      <c r="Z1410" s="40"/>
      <c r="AA1410" s="40"/>
      <c r="AB1410" s="40"/>
      <c r="AC1410" s="40"/>
      <c r="AD1410" s="40"/>
      <c r="AE1410" s="40"/>
      <c r="AF1410" s="40"/>
      <c r="AG1410" s="40"/>
      <c r="AH1410" s="40"/>
      <c r="AI1410" s="40"/>
      <c r="AJ1410" s="40"/>
      <c r="AK1410" s="40"/>
      <c r="AL1410" s="40"/>
      <c r="AM1410" s="40"/>
      <c r="AN1410" s="40"/>
      <c r="AO1410" s="40"/>
      <c r="AP1410" s="40"/>
      <c r="AQ1410" s="40"/>
      <c r="AR1410" s="40"/>
      <c r="AS1410" s="40"/>
      <c r="AT1410" s="40"/>
      <c r="AU1410" s="40"/>
      <c r="AV1410" s="40"/>
      <c r="AW1410" s="40"/>
      <c r="AX1410" s="40"/>
      <c r="AY1410" s="40"/>
      <c r="AZ1410" s="40"/>
      <c r="BA1410" s="28"/>
      <c r="BB1410" s="28"/>
      <c r="BC1410" s="40"/>
      <c r="BD1410" s="40"/>
      <c r="BE1410" s="40"/>
      <c r="BF1410" s="40"/>
      <c r="BG1410" s="40"/>
      <c r="BH1410" s="40"/>
      <c r="BI1410" s="40"/>
      <c r="BJ1410" s="40"/>
      <c r="BK1410" s="40"/>
      <c r="BL1410" s="40"/>
      <c r="BM1410" s="40"/>
      <c r="BN1410" s="40"/>
      <c r="BO1410" s="40"/>
      <c r="BP1410" s="40"/>
      <c r="BQ1410" s="40"/>
      <c r="BR1410" s="40"/>
      <c r="BS1410" s="40"/>
      <c r="BT1410" s="40"/>
      <c r="BU1410" s="40"/>
      <c r="BV1410" s="40"/>
      <c r="BW1410" s="40"/>
      <c r="BX1410" s="40"/>
      <c r="BY1410" s="40"/>
      <c r="BZ1410" s="40"/>
      <c r="CA1410" s="40"/>
      <c r="CB1410" s="40"/>
      <c r="CC1410" s="40"/>
      <c r="CD1410" s="40"/>
      <c r="CE1410" s="40"/>
      <c r="CF1410" s="40"/>
      <c r="CG1410" s="28"/>
      <c r="CH1410" s="28"/>
      <c r="CI1410" s="41"/>
      <c r="CJ1410" s="27"/>
      <c r="CK1410" s="27"/>
      <c r="CL1410" s="27"/>
      <c r="CM1410" s="27"/>
      <c r="CN1410" s="27"/>
      <c r="CO1410" s="27"/>
      <c r="CP1410" s="27"/>
      <c r="CQ1410" s="27"/>
      <c r="CR1410" s="27"/>
      <c r="CS1410" s="27"/>
      <c r="CT1410" s="27"/>
      <c r="CU1410" s="27"/>
      <c r="CV1410" s="27"/>
      <c r="CW1410" s="27"/>
      <c r="CX1410" s="27"/>
      <c r="CY1410" s="27"/>
      <c r="CZ1410" s="40"/>
      <c r="DA1410" s="40"/>
      <c r="DB1410" s="40"/>
      <c r="DC1410" s="40"/>
      <c r="DD1410" s="42"/>
      <c r="DE1410" s="89"/>
      <c r="DF1410" s="42"/>
      <c r="DG1410" s="25"/>
      <c r="DH1410" s="25"/>
      <c r="DI1410" s="35"/>
      <c r="DJ1410" s="25"/>
      <c r="DK1410" s="25"/>
      <c r="DL1410" s="25"/>
      <c r="DM1410" s="25"/>
      <c r="DN1410" s="25"/>
      <c r="DO1410" s="25"/>
      <c r="DP1410" s="25"/>
      <c r="DQ1410" s="25"/>
      <c r="DR1410" s="25"/>
      <c r="DS1410" s="25"/>
      <c r="DT1410" s="25"/>
      <c r="DU1410" s="25"/>
      <c r="DV1410" s="25"/>
      <c r="DW1410" s="35"/>
      <c r="DX1410" s="25"/>
      <c r="DY1410" s="25"/>
      <c r="EC1410" s="25"/>
      <c r="ED1410" s="35"/>
    </row>
    <row r="1411" spans="1:134" s="26" customFormat="1" x14ac:dyDescent="0.2">
      <c r="A1411" s="43"/>
      <c r="B1411" s="28"/>
      <c r="C1411" s="41"/>
      <c r="D1411" s="40"/>
      <c r="E1411" s="41"/>
      <c r="F1411" s="40"/>
      <c r="G1411" s="151"/>
      <c r="H1411" s="151"/>
      <c r="I1411" s="151"/>
      <c r="J1411" s="151"/>
      <c r="K1411" s="151"/>
      <c r="L1411" s="152"/>
      <c r="M1411" s="151"/>
      <c r="N1411" s="151"/>
      <c r="O1411" s="152"/>
      <c r="P1411" s="153"/>
      <c r="Q1411" s="159"/>
      <c r="R1411" s="151"/>
      <c r="S1411" s="151"/>
      <c r="T1411" s="28"/>
      <c r="U1411" s="137"/>
      <c r="V1411" s="40"/>
      <c r="W1411" s="40"/>
      <c r="X1411" s="40"/>
      <c r="Y1411" s="40"/>
      <c r="Z1411" s="40"/>
      <c r="AA1411" s="40"/>
      <c r="AB1411" s="40"/>
      <c r="AC1411" s="40"/>
      <c r="AD1411" s="40"/>
      <c r="AE1411" s="40"/>
      <c r="AF1411" s="40"/>
      <c r="AG1411" s="40"/>
      <c r="AH1411" s="40"/>
      <c r="AI1411" s="40"/>
      <c r="AJ1411" s="40"/>
      <c r="AK1411" s="40"/>
      <c r="AL1411" s="40"/>
      <c r="AM1411" s="40"/>
      <c r="AN1411" s="40"/>
      <c r="AO1411" s="40"/>
      <c r="AP1411" s="40"/>
      <c r="AQ1411" s="40"/>
      <c r="AR1411" s="40"/>
      <c r="AS1411" s="40"/>
      <c r="AT1411" s="40"/>
      <c r="AU1411" s="40"/>
      <c r="AV1411" s="40"/>
      <c r="AW1411" s="40"/>
      <c r="AX1411" s="40"/>
      <c r="AY1411" s="40"/>
      <c r="AZ1411" s="40"/>
      <c r="BA1411" s="28"/>
      <c r="BB1411" s="28"/>
      <c r="BC1411" s="40"/>
      <c r="BD1411" s="40"/>
      <c r="BE1411" s="40"/>
      <c r="BF1411" s="40"/>
      <c r="BG1411" s="40"/>
      <c r="BH1411" s="40"/>
      <c r="BI1411" s="40"/>
      <c r="BJ1411" s="40"/>
      <c r="BK1411" s="40"/>
      <c r="BL1411" s="40"/>
      <c r="BM1411" s="40"/>
      <c r="BN1411" s="40"/>
      <c r="BO1411" s="40"/>
      <c r="BP1411" s="40"/>
      <c r="BQ1411" s="40"/>
      <c r="BR1411" s="40"/>
      <c r="BS1411" s="40"/>
      <c r="BT1411" s="40"/>
      <c r="BU1411" s="40"/>
      <c r="BV1411" s="40"/>
      <c r="BW1411" s="40"/>
      <c r="BX1411" s="40"/>
      <c r="BY1411" s="40"/>
      <c r="BZ1411" s="40"/>
      <c r="CA1411" s="40"/>
      <c r="CB1411" s="40"/>
      <c r="CC1411" s="40"/>
      <c r="CD1411" s="40"/>
      <c r="CE1411" s="40"/>
      <c r="CF1411" s="40"/>
      <c r="CG1411" s="28"/>
      <c r="CH1411" s="28"/>
      <c r="CI1411" s="41"/>
      <c r="CJ1411" s="27"/>
      <c r="CK1411" s="27"/>
      <c r="CL1411" s="27"/>
      <c r="CM1411" s="27"/>
      <c r="CN1411" s="27"/>
      <c r="CO1411" s="27"/>
      <c r="CP1411" s="27"/>
      <c r="CQ1411" s="27"/>
      <c r="CR1411" s="27"/>
      <c r="CS1411" s="27"/>
      <c r="CT1411" s="27"/>
      <c r="CU1411" s="27"/>
      <c r="CV1411" s="27"/>
      <c r="CW1411" s="27"/>
      <c r="CX1411" s="27"/>
      <c r="CY1411" s="27"/>
      <c r="CZ1411" s="40"/>
      <c r="DA1411" s="40"/>
      <c r="DB1411" s="40"/>
      <c r="DC1411" s="40"/>
      <c r="DD1411" s="42"/>
      <c r="DE1411" s="89"/>
      <c r="DF1411" s="42"/>
      <c r="DG1411" s="25"/>
      <c r="DH1411" s="25"/>
      <c r="DI1411" s="35"/>
      <c r="DJ1411" s="25"/>
      <c r="DK1411" s="25"/>
      <c r="DL1411" s="25"/>
      <c r="DM1411" s="25"/>
      <c r="DN1411" s="25"/>
      <c r="DO1411" s="25"/>
      <c r="DP1411" s="25"/>
      <c r="DQ1411" s="25"/>
      <c r="DR1411" s="25"/>
      <c r="DS1411" s="25"/>
      <c r="DT1411" s="25"/>
      <c r="DU1411" s="25"/>
      <c r="DV1411" s="25"/>
      <c r="DW1411" s="35"/>
      <c r="DX1411" s="25"/>
      <c r="DY1411" s="25"/>
      <c r="EC1411" s="25"/>
      <c r="ED1411" s="35"/>
    </row>
    <row r="1412" spans="1:134" s="26" customFormat="1" x14ac:dyDescent="0.2">
      <c r="A1412" s="43"/>
      <c r="B1412" s="28"/>
      <c r="C1412" s="41"/>
      <c r="D1412" s="40"/>
      <c r="E1412" s="41"/>
      <c r="F1412" s="40"/>
      <c r="G1412" s="151"/>
      <c r="H1412" s="151"/>
      <c r="I1412" s="151"/>
      <c r="J1412" s="151"/>
      <c r="K1412" s="151"/>
      <c r="L1412" s="152"/>
      <c r="M1412" s="151"/>
      <c r="N1412" s="151"/>
      <c r="O1412" s="152"/>
      <c r="P1412" s="153"/>
      <c r="Q1412" s="159"/>
      <c r="R1412" s="151"/>
      <c r="S1412" s="151"/>
      <c r="T1412" s="28"/>
      <c r="U1412" s="137"/>
      <c r="V1412" s="40"/>
      <c r="W1412" s="40"/>
      <c r="X1412" s="40"/>
      <c r="Y1412" s="40"/>
      <c r="Z1412" s="40"/>
      <c r="AA1412" s="40"/>
      <c r="AB1412" s="40"/>
      <c r="AC1412" s="40"/>
      <c r="AD1412" s="40"/>
      <c r="AE1412" s="40"/>
      <c r="AF1412" s="40"/>
      <c r="AG1412" s="40"/>
      <c r="AH1412" s="40"/>
      <c r="AI1412" s="40"/>
      <c r="AJ1412" s="40"/>
      <c r="AK1412" s="40"/>
      <c r="AL1412" s="40"/>
      <c r="AM1412" s="40"/>
      <c r="AN1412" s="40"/>
      <c r="AO1412" s="40"/>
      <c r="AP1412" s="40"/>
      <c r="AQ1412" s="40"/>
      <c r="AR1412" s="40"/>
      <c r="AS1412" s="40"/>
      <c r="AT1412" s="40"/>
      <c r="AU1412" s="40"/>
      <c r="AV1412" s="40"/>
      <c r="AW1412" s="40"/>
      <c r="AX1412" s="40"/>
      <c r="AY1412" s="40"/>
      <c r="AZ1412" s="40"/>
      <c r="BA1412" s="28"/>
      <c r="BB1412" s="28"/>
      <c r="BC1412" s="40"/>
      <c r="BD1412" s="40"/>
      <c r="BE1412" s="40"/>
      <c r="BF1412" s="40"/>
      <c r="BG1412" s="40"/>
      <c r="BH1412" s="40"/>
      <c r="BI1412" s="40"/>
      <c r="BJ1412" s="40"/>
      <c r="BK1412" s="40"/>
      <c r="BL1412" s="40"/>
      <c r="BM1412" s="40"/>
      <c r="BN1412" s="40"/>
      <c r="BO1412" s="40"/>
      <c r="BP1412" s="40"/>
      <c r="BQ1412" s="40"/>
      <c r="BR1412" s="40"/>
      <c r="BS1412" s="40"/>
      <c r="BT1412" s="40"/>
      <c r="BU1412" s="40"/>
      <c r="BV1412" s="40"/>
      <c r="BW1412" s="40"/>
      <c r="BX1412" s="40"/>
      <c r="BY1412" s="40"/>
      <c r="BZ1412" s="40"/>
      <c r="CA1412" s="40"/>
      <c r="CB1412" s="40"/>
      <c r="CC1412" s="40"/>
      <c r="CD1412" s="40"/>
      <c r="CE1412" s="40"/>
      <c r="CF1412" s="40"/>
      <c r="CG1412" s="28"/>
      <c r="CH1412" s="28"/>
      <c r="CI1412" s="41"/>
      <c r="CJ1412" s="27"/>
      <c r="CK1412" s="27"/>
      <c r="CL1412" s="27"/>
      <c r="CM1412" s="27"/>
      <c r="CN1412" s="27"/>
      <c r="CO1412" s="27"/>
      <c r="CP1412" s="27"/>
      <c r="CQ1412" s="27"/>
      <c r="CR1412" s="27"/>
      <c r="CS1412" s="27"/>
      <c r="CT1412" s="27"/>
      <c r="CU1412" s="27"/>
      <c r="CV1412" s="27"/>
      <c r="CW1412" s="27"/>
      <c r="CX1412" s="27"/>
      <c r="CY1412" s="27"/>
      <c r="CZ1412" s="40"/>
      <c r="DA1412" s="40"/>
      <c r="DB1412" s="40"/>
      <c r="DC1412" s="40"/>
      <c r="DD1412" s="42"/>
      <c r="DE1412" s="89"/>
      <c r="DF1412" s="42"/>
      <c r="DG1412" s="25"/>
      <c r="DH1412" s="25"/>
      <c r="DI1412" s="35"/>
      <c r="DJ1412" s="25"/>
      <c r="DK1412" s="25"/>
      <c r="DL1412" s="25"/>
      <c r="DM1412" s="25"/>
      <c r="DN1412" s="25"/>
      <c r="DO1412" s="25"/>
      <c r="DP1412" s="25"/>
      <c r="DQ1412" s="25"/>
      <c r="DR1412" s="25"/>
      <c r="DS1412" s="25"/>
      <c r="DT1412" s="25"/>
      <c r="DU1412" s="25"/>
      <c r="DV1412" s="25"/>
      <c r="DW1412" s="35"/>
      <c r="DX1412" s="25"/>
      <c r="DY1412" s="25"/>
      <c r="EC1412" s="25"/>
      <c r="ED1412" s="35"/>
    </row>
    <row r="1413" spans="1:134" s="26" customFormat="1" x14ac:dyDescent="0.2">
      <c r="A1413" s="43"/>
      <c r="B1413" s="28"/>
      <c r="C1413" s="41"/>
      <c r="D1413" s="40"/>
      <c r="E1413" s="41"/>
      <c r="F1413" s="40"/>
      <c r="G1413" s="151"/>
      <c r="H1413" s="151"/>
      <c r="I1413" s="151"/>
      <c r="J1413" s="151"/>
      <c r="K1413" s="151"/>
      <c r="L1413" s="152"/>
      <c r="M1413" s="151"/>
      <c r="N1413" s="151"/>
      <c r="O1413" s="152"/>
      <c r="P1413" s="153"/>
      <c r="Q1413" s="159"/>
      <c r="R1413" s="151"/>
      <c r="S1413" s="151"/>
      <c r="T1413" s="28"/>
      <c r="U1413" s="137"/>
      <c r="V1413" s="40"/>
      <c r="W1413" s="40"/>
      <c r="X1413" s="40"/>
      <c r="Y1413" s="40"/>
      <c r="Z1413" s="40"/>
      <c r="AA1413" s="40"/>
      <c r="AB1413" s="40"/>
      <c r="AC1413" s="40"/>
      <c r="AD1413" s="40"/>
      <c r="AE1413" s="40"/>
      <c r="AF1413" s="40"/>
      <c r="AG1413" s="40"/>
      <c r="AH1413" s="40"/>
      <c r="AI1413" s="40"/>
      <c r="AJ1413" s="40"/>
      <c r="AK1413" s="40"/>
      <c r="AL1413" s="40"/>
      <c r="AM1413" s="40"/>
      <c r="AN1413" s="40"/>
      <c r="AO1413" s="40"/>
      <c r="AP1413" s="40"/>
      <c r="AQ1413" s="40"/>
      <c r="AR1413" s="40"/>
      <c r="AS1413" s="40"/>
      <c r="AT1413" s="40"/>
      <c r="AU1413" s="40"/>
      <c r="AV1413" s="40"/>
      <c r="AW1413" s="40"/>
      <c r="AX1413" s="40"/>
      <c r="AY1413" s="40"/>
      <c r="AZ1413" s="40"/>
      <c r="BA1413" s="28"/>
      <c r="BB1413" s="28"/>
      <c r="BC1413" s="40"/>
      <c r="BD1413" s="40"/>
      <c r="BE1413" s="40"/>
      <c r="BF1413" s="40"/>
      <c r="BG1413" s="40"/>
      <c r="BH1413" s="40"/>
      <c r="BI1413" s="40"/>
      <c r="BJ1413" s="40"/>
      <c r="BK1413" s="40"/>
      <c r="BL1413" s="40"/>
      <c r="BM1413" s="40"/>
      <c r="BN1413" s="40"/>
      <c r="BO1413" s="40"/>
      <c r="BP1413" s="40"/>
      <c r="BQ1413" s="40"/>
      <c r="BR1413" s="40"/>
      <c r="BS1413" s="40"/>
      <c r="BT1413" s="40"/>
      <c r="BU1413" s="40"/>
      <c r="BV1413" s="40"/>
      <c r="BW1413" s="40"/>
      <c r="BX1413" s="40"/>
      <c r="BY1413" s="40"/>
      <c r="BZ1413" s="40"/>
      <c r="CA1413" s="40"/>
      <c r="CB1413" s="40"/>
      <c r="CC1413" s="40"/>
      <c r="CD1413" s="40"/>
      <c r="CE1413" s="40"/>
      <c r="CF1413" s="40"/>
      <c r="CG1413" s="28"/>
      <c r="CH1413" s="28"/>
      <c r="CI1413" s="41"/>
      <c r="CJ1413" s="27"/>
      <c r="CK1413" s="27"/>
      <c r="CL1413" s="27"/>
      <c r="CM1413" s="27"/>
      <c r="CN1413" s="27"/>
      <c r="CO1413" s="27"/>
      <c r="CP1413" s="27"/>
      <c r="CQ1413" s="27"/>
      <c r="CR1413" s="27"/>
      <c r="CS1413" s="27"/>
      <c r="CT1413" s="27"/>
      <c r="CU1413" s="27"/>
      <c r="CV1413" s="27"/>
      <c r="CW1413" s="27"/>
      <c r="CX1413" s="27"/>
      <c r="CY1413" s="27"/>
      <c r="CZ1413" s="40"/>
      <c r="DA1413" s="40"/>
      <c r="DB1413" s="40"/>
      <c r="DC1413" s="40"/>
      <c r="DD1413" s="42"/>
      <c r="DE1413" s="89"/>
      <c r="DF1413" s="42"/>
      <c r="DG1413" s="25"/>
      <c r="DH1413" s="25"/>
      <c r="DI1413" s="35"/>
      <c r="DJ1413" s="25"/>
      <c r="DK1413" s="25"/>
      <c r="DL1413" s="25"/>
      <c r="DM1413" s="25"/>
      <c r="DN1413" s="25"/>
      <c r="DO1413" s="25"/>
      <c r="DP1413" s="25"/>
      <c r="DQ1413" s="25"/>
      <c r="DR1413" s="25"/>
      <c r="DS1413" s="25"/>
      <c r="DT1413" s="25"/>
      <c r="DU1413" s="25"/>
      <c r="DV1413" s="25"/>
      <c r="DW1413" s="35"/>
      <c r="DX1413" s="25"/>
      <c r="DY1413" s="25"/>
      <c r="EC1413" s="25"/>
      <c r="ED1413" s="35"/>
    </row>
    <row r="1414" spans="1:134" s="26" customFormat="1" x14ac:dyDescent="0.2">
      <c r="A1414" s="43"/>
      <c r="B1414" s="28"/>
      <c r="C1414" s="41"/>
      <c r="D1414" s="40"/>
      <c r="E1414" s="41"/>
      <c r="F1414" s="40"/>
      <c r="G1414" s="151"/>
      <c r="H1414" s="151"/>
      <c r="I1414" s="151"/>
      <c r="J1414" s="151"/>
      <c r="K1414" s="151"/>
      <c r="L1414" s="152"/>
      <c r="M1414" s="151"/>
      <c r="N1414" s="151"/>
      <c r="O1414" s="152"/>
      <c r="P1414" s="153"/>
      <c r="Q1414" s="159"/>
      <c r="R1414" s="151"/>
      <c r="S1414" s="151"/>
      <c r="T1414" s="28"/>
      <c r="U1414" s="137"/>
      <c r="V1414" s="40"/>
      <c r="W1414" s="40"/>
      <c r="X1414" s="40"/>
      <c r="Y1414" s="40"/>
      <c r="Z1414" s="40"/>
      <c r="AA1414" s="40"/>
      <c r="AB1414" s="40"/>
      <c r="AC1414" s="40"/>
      <c r="AD1414" s="40"/>
      <c r="AE1414" s="40"/>
      <c r="AF1414" s="40"/>
      <c r="AG1414" s="40"/>
      <c r="AH1414" s="40"/>
      <c r="AI1414" s="40"/>
      <c r="AJ1414" s="40"/>
      <c r="AK1414" s="40"/>
      <c r="AL1414" s="40"/>
      <c r="AM1414" s="40"/>
      <c r="AN1414" s="40"/>
      <c r="AO1414" s="40"/>
      <c r="AP1414" s="40"/>
      <c r="AQ1414" s="40"/>
      <c r="AR1414" s="40"/>
      <c r="AS1414" s="40"/>
      <c r="AT1414" s="40"/>
      <c r="AU1414" s="40"/>
      <c r="AV1414" s="40"/>
      <c r="AW1414" s="40"/>
      <c r="AX1414" s="40"/>
      <c r="AY1414" s="40"/>
      <c r="AZ1414" s="40"/>
      <c r="BA1414" s="28"/>
      <c r="BB1414" s="28"/>
      <c r="BC1414" s="40"/>
      <c r="BD1414" s="40"/>
      <c r="BE1414" s="40"/>
      <c r="BF1414" s="40"/>
      <c r="BG1414" s="40"/>
      <c r="BH1414" s="40"/>
      <c r="BI1414" s="40"/>
      <c r="BJ1414" s="40"/>
      <c r="BK1414" s="40"/>
      <c r="BL1414" s="40"/>
      <c r="BM1414" s="40"/>
      <c r="BN1414" s="40"/>
      <c r="BO1414" s="40"/>
      <c r="BP1414" s="40"/>
      <c r="BQ1414" s="40"/>
      <c r="BR1414" s="40"/>
      <c r="BS1414" s="40"/>
      <c r="BT1414" s="40"/>
      <c r="BU1414" s="40"/>
      <c r="BV1414" s="40"/>
      <c r="BW1414" s="40"/>
      <c r="BX1414" s="40"/>
      <c r="BY1414" s="40"/>
      <c r="BZ1414" s="40"/>
      <c r="CA1414" s="40"/>
      <c r="CB1414" s="40"/>
      <c r="CC1414" s="40"/>
      <c r="CD1414" s="40"/>
      <c r="CE1414" s="40"/>
      <c r="CF1414" s="40"/>
      <c r="CG1414" s="28"/>
      <c r="CH1414" s="28"/>
      <c r="CI1414" s="41"/>
      <c r="CJ1414" s="27"/>
      <c r="CK1414" s="27"/>
      <c r="CL1414" s="27"/>
      <c r="CM1414" s="27"/>
      <c r="CN1414" s="27"/>
      <c r="CO1414" s="27"/>
      <c r="CP1414" s="27"/>
      <c r="CQ1414" s="27"/>
      <c r="CR1414" s="27"/>
      <c r="CS1414" s="27"/>
      <c r="CT1414" s="27"/>
      <c r="CU1414" s="27"/>
      <c r="CV1414" s="27"/>
      <c r="CW1414" s="27"/>
      <c r="CX1414" s="27"/>
      <c r="CY1414" s="27"/>
      <c r="CZ1414" s="40"/>
      <c r="DA1414" s="40"/>
      <c r="DB1414" s="40"/>
      <c r="DC1414" s="40"/>
      <c r="DD1414" s="42"/>
      <c r="DE1414" s="89"/>
      <c r="DF1414" s="42"/>
      <c r="DG1414" s="25"/>
      <c r="DH1414" s="25"/>
      <c r="DI1414" s="35"/>
      <c r="DJ1414" s="25"/>
      <c r="DK1414" s="25"/>
      <c r="DL1414" s="25"/>
      <c r="DM1414" s="25"/>
      <c r="DN1414" s="25"/>
      <c r="DO1414" s="25"/>
      <c r="DP1414" s="25"/>
      <c r="DQ1414" s="25"/>
      <c r="DR1414" s="25"/>
      <c r="DS1414" s="25"/>
      <c r="DT1414" s="25"/>
      <c r="DU1414" s="25"/>
      <c r="DV1414" s="25"/>
      <c r="DW1414" s="35"/>
      <c r="DX1414" s="25"/>
      <c r="DY1414" s="25"/>
      <c r="EC1414" s="25"/>
      <c r="ED1414" s="35"/>
    </row>
    <row r="1415" spans="1:134" s="26" customFormat="1" x14ac:dyDescent="0.2">
      <c r="A1415" s="43"/>
      <c r="B1415" s="28"/>
      <c r="C1415" s="41"/>
      <c r="D1415" s="40"/>
      <c r="E1415" s="41"/>
      <c r="F1415" s="40"/>
      <c r="G1415" s="151"/>
      <c r="H1415" s="151"/>
      <c r="I1415" s="151"/>
      <c r="J1415" s="151"/>
      <c r="K1415" s="151"/>
      <c r="L1415" s="152"/>
      <c r="M1415" s="151"/>
      <c r="N1415" s="151"/>
      <c r="O1415" s="152"/>
      <c r="P1415" s="153"/>
      <c r="Q1415" s="159"/>
      <c r="R1415" s="151"/>
      <c r="S1415" s="151"/>
      <c r="T1415" s="28"/>
      <c r="U1415" s="137"/>
      <c r="V1415" s="40"/>
      <c r="W1415" s="40"/>
      <c r="X1415" s="40"/>
      <c r="Y1415" s="40"/>
      <c r="Z1415" s="40"/>
      <c r="AA1415" s="40"/>
      <c r="AB1415" s="40"/>
      <c r="AC1415" s="40"/>
      <c r="AD1415" s="40"/>
      <c r="AE1415" s="40"/>
      <c r="AF1415" s="40"/>
      <c r="AG1415" s="40"/>
      <c r="AH1415" s="40"/>
      <c r="AI1415" s="40"/>
      <c r="AJ1415" s="40"/>
      <c r="AK1415" s="40"/>
      <c r="AL1415" s="40"/>
      <c r="AM1415" s="40"/>
      <c r="AN1415" s="40"/>
      <c r="AO1415" s="40"/>
      <c r="AP1415" s="40"/>
      <c r="AQ1415" s="40"/>
      <c r="AR1415" s="40"/>
      <c r="AS1415" s="40"/>
      <c r="AT1415" s="40"/>
      <c r="AU1415" s="40"/>
      <c r="AV1415" s="40"/>
      <c r="AW1415" s="40"/>
      <c r="AX1415" s="40"/>
      <c r="AY1415" s="40"/>
      <c r="AZ1415" s="40"/>
      <c r="BA1415" s="28"/>
      <c r="BB1415" s="28"/>
      <c r="BC1415" s="40"/>
      <c r="BD1415" s="40"/>
      <c r="BE1415" s="40"/>
      <c r="BF1415" s="40"/>
      <c r="BG1415" s="40"/>
      <c r="BH1415" s="40"/>
      <c r="BI1415" s="40"/>
      <c r="BJ1415" s="40"/>
      <c r="BK1415" s="40"/>
      <c r="BL1415" s="40"/>
      <c r="BM1415" s="40"/>
      <c r="BN1415" s="40"/>
      <c r="BO1415" s="40"/>
      <c r="BP1415" s="40"/>
      <c r="BQ1415" s="40"/>
      <c r="BR1415" s="40"/>
      <c r="BS1415" s="40"/>
      <c r="BT1415" s="40"/>
      <c r="BU1415" s="40"/>
      <c r="BV1415" s="40"/>
      <c r="BW1415" s="40"/>
      <c r="BX1415" s="40"/>
      <c r="BY1415" s="40"/>
      <c r="BZ1415" s="40"/>
      <c r="CA1415" s="40"/>
      <c r="CB1415" s="40"/>
      <c r="CC1415" s="40"/>
      <c r="CD1415" s="40"/>
      <c r="CE1415" s="40"/>
      <c r="CF1415" s="40"/>
      <c r="CG1415" s="28"/>
      <c r="CH1415" s="28"/>
      <c r="CI1415" s="41"/>
      <c r="CJ1415" s="27"/>
      <c r="CK1415" s="27"/>
      <c r="CL1415" s="27"/>
      <c r="CM1415" s="27"/>
      <c r="CN1415" s="27"/>
      <c r="CO1415" s="27"/>
      <c r="CP1415" s="27"/>
      <c r="CQ1415" s="27"/>
      <c r="CR1415" s="27"/>
      <c r="CS1415" s="27"/>
      <c r="CT1415" s="27"/>
      <c r="CU1415" s="27"/>
      <c r="CV1415" s="27"/>
      <c r="CW1415" s="27"/>
      <c r="CX1415" s="27"/>
      <c r="CY1415" s="27"/>
      <c r="CZ1415" s="40"/>
      <c r="DA1415" s="40"/>
      <c r="DB1415" s="40"/>
      <c r="DC1415" s="40"/>
      <c r="DD1415" s="42"/>
      <c r="DE1415" s="89"/>
      <c r="DF1415" s="42"/>
      <c r="DG1415" s="25"/>
      <c r="DH1415" s="25"/>
      <c r="DI1415" s="35"/>
      <c r="DJ1415" s="25"/>
      <c r="DK1415" s="25"/>
      <c r="DL1415" s="25"/>
      <c r="DM1415" s="25"/>
      <c r="DN1415" s="25"/>
      <c r="DO1415" s="25"/>
      <c r="DP1415" s="25"/>
      <c r="DQ1415" s="25"/>
      <c r="DR1415" s="25"/>
      <c r="DS1415" s="25"/>
      <c r="DT1415" s="25"/>
      <c r="DU1415" s="25"/>
      <c r="DV1415" s="25"/>
      <c r="DW1415" s="35"/>
      <c r="DX1415" s="25"/>
      <c r="DY1415" s="25"/>
      <c r="EC1415" s="25"/>
      <c r="ED1415" s="35"/>
    </row>
    <row r="1416" spans="1:134" s="26" customFormat="1" x14ac:dyDescent="0.2">
      <c r="A1416" s="43"/>
      <c r="B1416" s="28"/>
      <c r="C1416" s="41"/>
      <c r="D1416" s="40"/>
      <c r="E1416" s="41"/>
      <c r="F1416" s="40"/>
      <c r="G1416" s="151"/>
      <c r="H1416" s="151"/>
      <c r="I1416" s="151"/>
      <c r="J1416" s="151"/>
      <c r="K1416" s="151"/>
      <c r="L1416" s="152"/>
      <c r="M1416" s="151"/>
      <c r="N1416" s="151"/>
      <c r="O1416" s="152"/>
      <c r="P1416" s="153"/>
      <c r="Q1416" s="159"/>
      <c r="R1416" s="151"/>
      <c r="S1416" s="151"/>
      <c r="T1416" s="28"/>
      <c r="U1416" s="137"/>
      <c r="V1416" s="40"/>
      <c r="W1416" s="40"/>
      <c r="X1416" s="40"/>
      <c r="Y1416" s="40"/>
      <c r="Z1416" s="40"/>
      <c r="AA1416" s="40"/>
      <c r="AB1416" s="40"/>
      <c r="AC1416" s="40"/>
      <c r="AD1416" s="40"/>
      <c r="AE1416" s="40"/>
      <c r="AF1416" s="40"/>
      <c r="AG1416" s="40"/>
      <c r="AH1416" s="40"/>
      <c r="AI1416" s="40"/>
      <c r="AJ1416" s="40"/>
      <c r="AK1416" s="40"/>
      <c r="AL1416" s="40"/>
      <c r="AM1416" s="40"/>
      <c r="AN1416" s="40"/>
      <c r="AO1416" s="40"/>
      <c r="AP1416" s="40"/>
      <c r="AQ1416" s="40"/>
      <c r="AR1416" s="40"/>
      <c r="AS1416" s="40"/>
      <c r="AT1416" s="40"/>
      <c r="AU1416" s="40"/>
      <c r="AV1416" s="40"/>
      <c r="AW1416" s="40"/>
      <c r="AX1416" s="40"/>
      <c r="AY1416" s="40"/>
      <c r="AZ1416" s="40"/>
      <c r="BA1416" s="28"/>
      <c r="BB1416" s="28"/>
      <c r="BC1416" s="40"/>
      <c r="BD1416" s="40"/>
      <c r="BE1416" s="40"/>
      <c r="BF1416" s="40"/>
      <c r="BG1416" s="40"/>
      <c r="BH1416" s="40"/>
      <c r="BI1416" s="40"/>
      <c r="BJ1416" s="40"/>
      <c r="BK1416" s="40"/>
      <c r="BL1416" s="40"/>
      <c r="BM1416" s="40"/>
      <c r="BN1416" s="40"/>
      <c r="BO1416" s="40"/>
      <c r="BP1416" s="40"/>
      <c r="BQ1416" s="40"/>
      <c r="BR1416" s="40"/>
      <c r="BS1416" s="40"/>
      <c r="BT1416" s="40"/>
      <c r="BU1416" s="40"/>
      <c r="BV1416" s="40"/>
      <c r="BW1416" s="40"/>
      <c r="BX1416" s="40"/>
      <c r="BY1416" s="40"/>
      <c r="BZ1416" s="40"/>
      <c r="CA1416" s="40"/>
      <c r="CB1416" s="40"/>
      <c r="CC1416" s="40"/>
      <c r="CD1416" s="40"/>
      <c r="CE1416" s="40"/>
      <c r="CF1416" s="40"/>
      <c r="CG1416" s="28"/>
      <c r="CH1416" s="28"/>
      <c r="CI1416" s="41"/>
      <c r="CJ1416" s="27"/>
      <c r="CK1416" s="27"/>
      <c r="CL1416" s="27"/>
      <c r="CM1416" s="27"/>
      <c r="CN1416" s="27"/>
      <c r="CO1416" s="27"/>
      <c r="CP1416" s="27"/>
      <c r="CQ1416" s="27"/>
      <c r="CR1416" s="27"/>
      <c r="CS1416" s="27"/>
      <c r="CT1416" s="27"/>
      <c r="CU1416" s="27"/>
      <c r="CV1416" s="27"/>
      <c r="CW1416" s="27"/>
      <c r="CX1416" s="27"/>
      <c r="CY1416" s="27"/>
      <c r="CZ1416" s="40"/>
      <c r="DA1416" s="40"/>
      <c r="DB1416" s="40"/>
      <c r="DC1416" s="40"/>
      <c r="DD1416" s="42"/>
      <c r="DE1416" s="89"/>
      <c r="DF1416" s="42"/>
      <c r="DG1416" s="25"/>
      <c r="DH1416" s="25"/>
      <c r="DI1416" s="35"/>
      <c r="DJ1416" s="25"/>
      <c r="DK1416" s="25"/>
      <c r="DL1416" s="25"/>
      <c r="DM1416" s="25"/>
      <c r="DN1416" s="25"/>
      <c r="DO1416" s="25"/>
      <c r="DP1416" s="25"/>
      <c r="DQ1416" s="25"/>
      <c r="DR1416" s="25"/>
      <c r="DS1416" s="25"/>
      <c r="DT1416" s="25"/>
      <c r="DU1416" s="25"/>
      <c r="DV1416" s="25"/>
      <c r="DW1416" s="35"/>
      <c r="DX1416" s="25"/>
      <c r="DY1416" s="25"/>
      <c r="EC1416" s="25"/>
      <c r="ED1416" s="35"/>
    </row>
    <row r="1417" spans="1:134" s="26" customFormat="1" x14ac:dyDescent="0.2">
      <c r="A1417" s="43"/>
      <c r="B1417" s="28"/>
      <c r="C1417" s="41"/>
      <c r="D1417" s="40"/>
      <c r="E1417" s="41"/>
      <c r="F1417" s="40"/>
      <c r="G1417" s="151"/>
      <c r="H1417" s="151"/>
      <c r="I1417" s="151"/>
      <c r="J1417" s="151"/>
      <c r="K1417" s="151"/>
      <c r="L1417" s="152"/>
      <c r="M1417" s="151"/>
      <c r="N1417" s="151"/>
      <c r="O1417" s="152"/>
      <c r="P1417" s="153"/>
      <c r="Q1417" s="159"/>
      <c r="R1417" s="151"/>
      <c r="S1417" s="151"/>
      <c r="T1417" s="28"/>
      <c r="U1417" s="137"/>
      <c r="V1417" s="40"/>
      <c r="W1417" s="40"/>
      <c r="X1417" s="40"/>
      <c r="Y1417" s="40"/>
      <c r="Z1417" s="40"/>
      <c r="AA1417" s="40"/>
      <c r="AB1417" s="40"/>
      <c r="AC1417" s="40"/>
      <c r="AD1417" s="40"/>
      <c r="AE1417" s="40"/>
      <c r="AF1417" s="40"/>
      <c r="AG1417" s="40"/>
      <c r="AH1417" s="40"/>
      <c r="AI1417" s="40"/>
      <c r="AJ1417" s="40"/>
      <c r="AK1417" s="40"/>
      <c r="AL1417" s="40"/>
      <c r="AM1417" s="40"/>
      <c r="AN1417" s="40"/>
      <c r="AO1417" s="40"/>
      <c r="AP1417" s="40"/>
      <c r="AQ1417" s="40"/>
      <c r="AR1417" s="40"/>
      <c r="AS1417" s="40"/>
      <c r="AT1417" s="40"/>
      <c r="AU1417" s="40"/>
      <c r="AV1417" s="40"/>
      <c r="AW1417" s="40"/>
      <c r="AX1417" s="40"/>
      <c r="AY1417" s="40"/>
      <c r="AZ1417" s="40"/>
      <c r="BA1417" s="28"/>
      <c r="BB1417" s="28"/>
      <c r="BC1417" s="40"/>
      <c r="BD1417" s="40"/>
      <c r="BE1417" s="40"/>
      <c r="BF1417" s="40"/>
      <c r="BG1417" s="40"/>
      <c r="BH1417" s="40"/>
      <c r="BI1417" s="41"/>
      <c r="BJ1417" s="41"/>
      <c r="BK1417" s="41"/>
      <c r="BL1417" s="41"/>
      <c r="BM1417" s="41"/>
      <c r="BN1417" s="41"/>
      <c r="BO1417" s="41"/>
      <c r="BP1417" s="41"/>
      <c r="BQ1417" s="41"/>
      <c r="BR1417" s="40"/>
      <c r="BS1417" s="40"/>
      <c r="BT1417" s="40"/>
      <c r="BU1417" s="41"/>
      <c r="BV1417" s="41"/>
      <c r="BW1417" s="41"/>
      <c r="BX1417" s="41"/>
      <c r="BY1417" s="41"/>
      <c r="BZ1417" s="41"/>
      <c r="CA1417" s="41"/>
      <c r="CB1417" s="41"/>
      <c r="CC1417" s="41"/>
      <c r="CD1417" s="41"/>
      <c r="CE1417" s="41"/>
      <c r="CF1417" s="41"/>
      <c r="CG1417" s="28"/>
      <c r="CH1417" s="28"/>
      <c r="CI1417" s="41"/>
      <c r="CJ1417" s="27"/>
      <c r="CK1417" s="27"/>
      <c r="CL1417" s="27"/>
      <c r="CM1417" s="27"/>
      <c r="CN1417" s="27"/>
      <c r="CO1417" s="27"/>
      <c r="CP1417" s="27"/>
      <c r="CQ1417" s="27"/>
      <c r="CR1417" s="27"/>
      <c r="CS1417" s="27"/>
      <c r="CT1417" s="27"/>
      <c r="CU1417" s="27"/>
      <c r="CV1417" s="27"/>
      <c r="CW1417" s="27"/>
      <c r="CX1417" s="27"/>
      <c r="CY1417" s="27"/>
      <c r="CZ1417" s="40"/>
      <c r="DA1417" s="40"/>
      <c r="DB1417" s="40"/>
      <c r="DC1417" s="40"/>
      <c r="DD1417" s="42"/>
      <c r="DE1417" s="89"/>
      <c r="DF1417" s="42"/>
      <c r="DG1417" s="25"/>
      <c r="DH1417" s="25"/>
      <c r="DI1417" s="35"/>
      <c r="DJ1417" s="25"/>
      <c r="DK1417" s="25"/>
      <c r="DL1417" s="25"/>
      <c r="DM1417" s="25"/>
      <c r="DN1417" s="25"/>
      <c r="DO1417" s="25"/>
      <c r="DP1417" s="25"/>
      <c r="DQ1417" s="25"/>
      <c r="DR1417" s="25"/>
      <c r="DS1417" s="25"/>
      <c r="DT1417" s="25"/>
      <c r="DU1417" s="25"/>
      <c r="DV1417" s="25"/>
      <c r="DW1417" s="35"/>
      <c r="DX1417" s="25"/>
      <c r="DY1417" s="25"/>
      <c r="EC1417" s="25"/>
      <c r="ED1417" s="35"/>
    </row>
    <row r="1418" spans="1:134" s="26" customFormat="1" x14ac:dyDescent="0.2">
      <c r="A1418" s="43"/>
      <c r="B1418" s="28"/>
      <c r="C1418" s="41"/>
      <c r="D1418" s="40"/>
      <c r="E1418" s="41"/>
      <c r="F1418" s="40"/>
      <c r="G1418" s="151"/>
      <c r="H1418" s="151"/>
      <c r="I1418" s="151"/>
      <c r="J1418" s="151"/>
      <c r="K1418" s="151"/>
      <c r="L1418" s="152"/>
      <c r="M1418" s="151"/>
      <c r="N1418" s="151"/>
      <c r="O1418" s="152"/>
      <c r="P1418" s="153"/>
      <c r="Q1418" s="159"/>
      <c r="R1418" s="151"/>
      <c r="S1418" s="151"/>
      <c r="T1418" s="28"/>
      <c r="U1418" s="137"/>
      <c r="V1418" s="40"/>
      <c r="W1418" s="40"/>
      <c r="X1418" s="40"/>
      <c r="Y1418" s="40"/>
      <c r="Z1418" s="40"/>
      <c r="AA1418" s="40"/>
      <c r="AB1418" s="40"/>
      <c r="AC1418" s="40"/>
      <c r="AD1418" s="40"/>
      <c r="AE1418" s="40"/>
      <c r="AF1418" s="40"/>
      <c r="AG1418" s="40"/>
      <c r="AH1418" s="40"/>
      <c r="AI1418" s="40"/>
      <c r="AJ1418" s="40"/>
      <c r="AK1418" s="40"/>
      <c r="AL1418" s="40"/>
      <c r="AM1418" s="40"/>
      <c r="AN1418" s="40"/>
      <c r="AO1418" s="40"/>
      <c r="AP1418" s="40"/>
      <c r="AQ1418" s="40"/>
      <c r="AR1418" s="40"/>
      <c r="AS1418" s="40"/>
      <c r="AT1418" s="40"/>
      <c r="AU1418" s="40"/>
      <c r="AV1418" s="40"/>
      <c r="AW1418" s="40"/>
      <c r="AX1418" s="40"/>
      <c r="AY1418" s="40"/>
      <c r="AZ1418" s="40"/>
      <c r="BA1418" s="28"/>
      <c r="BB1418" s="28"/>
      <c r="BC1418" s="40"/>
      <c r="BD1418" s="40"/>
      <c r="BE1418" s="40"/>
      <c r="BF1418" s="40"/>
      <c r="BG1418" s="40"/>
      <c r="BH1418" s="40"/>
      <c r="BI1418" s="41"/>
      <c r="BJ1418" s="41"/>
      <c r="BK1418" s="41"/>
      <c r="BL1418" s="41"/>
      <c r="BM1418" s="41"/>
      <c r="BN1418" s="41"/>
      <c r="BO1418" s="41"/>
      <c r="BP1418" s="41"/>
      <c r="BQ1418" s="41"/>
      <c r="BR1418" s="40"/>
      <c r="BS1418" s="40"/>
      <c r="BT1418" s="40"/>
      <c r="BU1418" s="41"/>
      <c r="BV1418" s="41"/>
      <c r="BW1418" s="41"/>
      <c r="BX1418" s="41"/>
      <c r="BY1418" s="41"/>
      <c r="BZ1418" s="41"/>
      <c r="CA1418" s="41"/>
      <c r="CB1418" s="41"/>
      <c r="CC1418" s="41"/>
      <c r="CD1418" s="41"/>
      <c r="CE1418" s="41"/>
      <c r="CF1418" s="41"/>
      <c r="CG1418" s="28"/>
      <c r="CH1418" s="28"/>
      <c r="CI1418" s="41"/>
      <c r="CJ1418" s="27"/>
      <c r="CK1418" s="27"/>
      <c r="CL1418" s="27"/>
      <c r="CM1418" s="27"/>
      <c r="CN1418" s="27"/>
      <c r="CO1418" s="27"/>
      <c r="CP1418" s="27"/>
      <c r="CQ1418" s="27"/>
      <c r="CR1418" s="27"/>
      <c r="CS1418" s="27"/>
      <c r="CT1418" s="27"/>
      <c r="CU1418" s="27"/>
      <c r="CV1418" s="27"/>
      <c r="CW1418" s="27"/>
      <c r="CX1418" s="27"/>
      <c r="CY1418" s="27"/>
      <c r="CZ1418" s="40"/>
      <c r="DA1418" s="40"/>
      <c r="DB1418" s="40"/>
      <c r="DC1418" s="40"/>
      <c r="DD1418" s="42"/>
      <c r="DE1418" s="89"/>
      <c r="DF1418" s="42"/>
      <c r="DG1418" s="25"/>
      <c r="DH1418" s="25"/>
      <c r="DI1418" s="35"/>
      <c r="DJ1418" s="25"/>
      <c r="DK1418" s="25"/>
      <c r="DL1418" s="25"/>
      <c r="DM1418" s="25"/>
      <c r="DN1418" s="25"/>
      <c r="DO1418" s="25"/>
      <c r="DP1418" s="25"/>
      <c r="DQ1418" s="25"/>
      <c r="DR1418" s="25"/>
      <c r="DS1418" s="25"/>
      <c r="DT1418" s="25"/>
      <c r="DU1418" s="25"/>
      <c r="DV1418" s="25"/>
      <c r="DW1418" s="35"/>
      <c r="DX1418" s="25"/>
      <c r="DY1418" s="25"/>
      <c r="EC1418" s="25"/>
      <c r="ED1418" s="35"/>
    </row>
    <row r="1419" spans="1:134" s="26" customFormat="1" x14ac:dyDescent="0.2">
      <c r="A1419" s="43"/>
      <c r="B1419" s="28"/>
      <c r="C1419" s="41"/>
      <c r="D1419" s="40"/>
      <c r="E1419" s="41"/>
      <c r="F1419" s="40"/>
      <c r="G1419" s="151"/>
      <c r="H1419" s="151"/>
      <c r="I1419" s="151"/>
      <c r="J1419" s="151"/>
      <c r="K1419" s="151"/>
      <c r="L1419" s="152"/>
      <c r="M1419" s="151"/>
      <c r="N1419" s="151"/>
      <c r="O1419" s="152"/>
      <c r="P1419" s="153"/>
      <c r="Q1419" s="159"/>
      <c r="R1419" s="151"/>
      <c r="S1419" s="151"/>
      <c r="T1419" s="28"/>
      <c r="U1419" s="137"/>
      <c r="V1419" s="40"/>
      <c r="W1419" s="40"/>
      <c r="X1419" s="40"/>
      <c r="Y1419" s="40"/>
      <c r="Z1419" s="40"/>
      <c r="AA1419" s="40"/>
      <c r="AB1419" s="40"/>
      <c r="AC1419" s="40"/>
      <c r="AD1419" s="40"/>
      <c r="AE1419" s="40"/>
      <c r="AF1419" s="40"/>
      <c r="AG1419" s="40"/>
      <c r="AH1419" s="40"/>
      <c r="AI1419" s="40"/>
      <c r="AJ1419" s="40"/>
      <c r="AK1419" s="40"/>
      <c r="AL1419" s="40"/>
      <c r="AM1419" s="40"/>
      <c r="AN1419" s="40"/>
      <c r="AO1419" s="40"/>
      <c r="AP1419" s="40"/>
      <c r="AQ1419" s="40"/>
      <c r="AR1419" s="40"/>
      <c r="AS1419" s="40"/>
      <c r="AT1419" s="40"/>
      <c r="AU1419" s="40"/>
      <c r="AV1419" s="40"/>
      <c r="AW1419" s="40"/>
      <c r="AX1419" s="40"/>
      <c r="AY1419" s="40"/>
      <c r="AZ1419" s="40"/>
      <c r="BA1419" s="28"/>
      <c r="BB1419" s="28"/>
      <c r="BC1419" s="40"/>
      <c r="BD1419" s="40"/>
      <c r="BE1419" s="40"/>
      <c r="BF1419" s="40"/>
      <c r="BG1419" s="40"/>
      <c r="BH1419" s="40"/>
      <c r="BI1419" s="41"/>
      <c r="BJ1419" s="41"/>
      <c r="BK1419" s="41"/>
      <c r="BL1419" s="41"/>
      <c r="BM1419" s="41"/>
      <c r="BN1419" s="41"/>
      <c r="BO1419" s="41"/>
      <c r="BP1419" s="41"/>
      <c r="BQ1419" s="41"/>
      <c r="BR1419" s="40"/>
      <c r="BS1419" s="40"/>
      <c r="BT1419" s="40"/>
      <c r="BU1419" s="41"/>
      <c r="BV1419" s="41"/>
      <c r="BW1419" s="41"/>
      <c r="BX1419" s="41"/>
      <c r="BY1419" s="41"/>
      <c r="BZ1419" s="41"/>
      <c r="CA1419" s="41"/>
      <c r="CB1419" s="41"/>
      <c r="CC1419" s="41"/>
      <c r="CD1419" s="41"/>
      <c r="CE1419" s="41"/>
      <c r="CF1419" s="41"/>
      <c r="CG1419" s="28"/>
      <c r="CH1419" s="28"/>
      <c r="CI1419" s="41"/>
      <c r="CJ1419" s="27"/>
      <c r="CK1419" s="27"/>
      <c r="CL1419" s="27"/>
      <c r="CM1419" s="27"/>
      <c r="CN1419" s="27"/>
      <c r="CO1419" s="27"/>
      <c r="CP1419" s="27"/>
      <c r="CQ1419" s="27"/>
      <c r="CR1419" s="27"/>
      <c r="CS1419" s="27"/>
      <c r="CT1419" s="27"/>
      <c r="CU1419" s="27"/>
      <c r="CV1419" s="27"/>
      <c r="CW1419" s="27"/>
      <c r="CX1419" s="27"/>
      <c r="CY1419" s="27"/>
      <c r="CZ1419" s="40"/>
      <c r="DA1419" s="40"/>
      <c r="DB1419" s="40"/>
      <c r="DC1419" s="40"/>
      <c r="DD1419" s="42"/>
      <c r="DE1419" s="89"/>
      <c r="DF1419" s="42"/>
      <c r="DG1419" s="25"/>
      <c r="DH1419" s="25"/>
      <c r="DI1419" s="35"/>
      <c r="DJ1419" s="25"/>
      <c r="DK1419" s="25"/>
      <c r="DL1419" s="25"/>
      <c r="DM1419" s="25"/>
      <c r="DN1419" s="25"/>
      <c r="DO1419" s="25"/>
      <c r="DP1419" s="25"/>
      <c r="DQ1419" s="25"/>
      <c r="DR1419" s="25"/>
      <c r="DS1419" s="25"/>
      <c r="DT1419" s="25"/>
      <c r="DU1419" s="25"/>
      <c r="DV1419" s="25"/>
      <c r="DW1419" s="35"/>
      <c r="DX1419" s="25"/>
      <c r="DY1419" s="25"/>
      <c r="EC1419" s="25"/>
      <c r="ED1419" s="35"/>
    </row>
    <row r="1420" spans="1:134" s="26" customFormat="1" x14ac:dyDescent="0.2">
      <c r="A1420" s="43"/>
      <c r="B1420" s="28"/>
      <c r="C1420" s="41"/>
      <c r="D1420" s="40"/>
      <c r="E1420" s="41"/>
      <c r="F1420" s="40"/>
      <c r="G1420" s="151"/>
      <c r="H1420" s="151"/>
      <c r="I1420" s="151"/>
      <c r="J1420" s="151"/>
      <c r="K1420" s="151"/>
      <c r="L1420" s="152"/>
      <c r="M1420" s="151"/>
      <c r="N1420" s="151"/>
      <c r="O1420" s="152"/>
      <c r="P1420" s="153"/>
      <c r="Q1420" s="159"/>
      <c r="R1420" s="151"/>
      <c r="S1420" s="151"/>
      <c r="T1420" s="28"/>
      <c r="U1420" s="137"/>
      <c r="V1420" s="40"/>
      <c r="W1420" s="40"/>
      <c r="X1420" s="40"/>
      <c r="Y1420" s="40"/>
      <c r="Z1420" s="40"/>
      <c r="AA1420" s="40"/>
      <c r="AB1420" s="40"/>
      <c r="AC1420" s="40"/>
      <c r="AD1420" s="40"/>
      <c r="AE1420" s="40"/>
      <c r="AF1420" s="40"/>
      <c r="AG1420" s="40"/>
      <c r="AH1420" s="40"/>
      <c r="AI1420" s="40"/>
      <c r="AJ1420" s="40"/>
      <c r="AK1420" s="40"/>
      <c r="AL1420" s="40"/>
      <c r="AM1420" s="40"/>
      <c r="AN1420" s="40"/>
      <c r="AO1420" s="40"/>
      <c r="AP1420" s="40"/>
      <c r="AQ1420" s="40"/>
      <c r="AR1420" s="40"/>
      <c r="AS1420" s="40"/>
      <c r="AT1420" s="40"/>
      <c r="AU1420" s="40"/>
      <c r="AV1420" s="40"/>
      <c r="AW1420" s="40"/>
      <c r="AX1420" s="40"/>
      <c r="AY1420" s="40"/>
      <c r="AZ1420" s="40"/>
      <c r="BA1420" s="28"/>
      <c r="BB1420" s="28"/>
      <c r="BC1420" s="40"/>
      <c r="BD1420" s="40"/>
      <c r="BE1420" s="40"/>
      <c r="BF1420" s="40"/>
      <c r="BG1420" s="40"/>
      <c r="BH1420" s="40"/>
      <c r="BI1420" s="41"/>
      <c r="BJ1420" s="41"/>
      <c r="BK1420" s="41"/>
      <c r="BL1420" s="41"/>
      <c r="BM1420" s="41"/>
      <c r="BN1420" s="41"/>
      <c r="BO1420" s="41"/>
      <c r="BP1420" s="41"/>
      <c r="BQ1420" s="41"/>
      <c r="BR1420" s="40"/>
      <c r="BS1420" s="40"/>
      <c r="BT1420" s="40"/>
      <c r="BU1420" s="41"/>
      <c r="BV1420" s="41"/>
      <c r="BW1420" s="41"/>
      <c r="BX1420" s="41"/>
      <c r="BY1420" s="41"/>
      <c r="BZ1420" s="41"/>
      <c r="CA1420" s="41"/>
      <c r="CB1420" s="41"/>
      <c r="CC1420" s="41"/>
      <c r="CD1420" s="41"/>
      <c r="CE1420" s="41"/>
      <c r="CF1420" s="41"/>
      <c r="CG1420" s="28"/>
      <c r="CH1420" s="28"/>
      <c r="CI1420" s="41"/>
      <c r="CJ1420" s="27"/>
      <c r="CK1420" s="27"/>
      <c r="CL1420" s="27"/>
      <c r="CM1420" s="27"/>
      <c r="CN1420" s="27"/>
      <c r="CO1420" s="27"/>
      <c r="CP1420" s="27"/>
      <c r="CQ1420" s="27"/>
      <c r="CR1420" s="27"/>
      <c r="CS1420" s="27"/>
      <c r="CT1420" s="27"/>
      <c r="CU1420" s="27"/>
      <c r="CV1420" s="27"/>
      <c r="CW1420" s="27"/>
      <c r="CX1420" s="27"/>
      <c r="CY1420" s="27"/>
      <c r="CZ1420" s="40"/>
      <c r="DA1420" s="40"/>
      <c r="DB1420" s="40"/>
      <c r="DC1420" s="40"/>
      <c r="DD1420" s="42"/>
      <c r="DE1420" s="89"/>
      <c r="DF1420" s="42"/>
      <c r="DG1420" s="25"/>
      <c r="DH1420" s="25"/>
      <c r="DI1420" s="35"/>
      <c r="DJ1420" s="25"/>
      <c r="DK1420" s="25"/>
      <c r="DL1420" s="25"/>
      <c r="DM1420" s="25"/>
      <c r="DN1420" s="25"/>
      <c r="DO1420" s="25"/>
      <c r="DP1420" s="25"/>
      <c r="DQ1420" s="25"/>
      <c r="DR1420" s="25"/>
      <c r="DS1420" s="25"/>
      <c r="DT1420" s="25"/>
      <c r="DU1420" s="25"/>
      <c r="DV1420" s="25"/>
      <c r="DW1420" s="35"/>
      <c r="DX1420" s="25"/>
      <c r="DY1420" s="25"/>
      <c r="EC1420" s="25"/>
      <c r="ED1420" s="35"/>
    </row>
    <row r="1421" spans="1:134" s="26" customFormat="1" x14ac:dyDescent="0.2">
      <c r="A1421" s="43"/>
      <c r="B1421" s="28"/>
      <c r="C1421" s="41"/>
      <c r="D1421" s="40"/>
      <c r="E1421" s="41"/>
      <c r="F1421" s="40"/>
      <c r="G1421" s="151"/>
      <c r="H1421" s="151"/>
      <c r="I1421" s="151"/>
      <c r="J1421" s="151"/>
      <c r="K1421" s="151"/>
      <c r="L1421" s="152"/>
      <c r="M1421" s="151"/>
      <c r="N1421" s="151"/>
      <c r="O1421" s="152"/>
      <c r="P1421" s="153"/>
      <c r="Q1421" s="159"/>
      <c r="R1421" s="151"/>
      <c r="S1421" s="151"/>
      <c r="T1421" s="28"/>
      <c r="U1421" s="137"/>
      <c r="V1421" s="40"/>
      <c r="W1421" s="40"/>
      <c r="X1421" s="40"/>
      <c r="Y1421" s="40"/>
      <c r="Z1421" s="40"/>
      <c r="AA1421" s="40"/>
      <c r="AB1421" s="40"/>
      <c r="AC1421" s="40"/>
      <c r="AD1421" s="40"/>
      <c r="AE1421" s="40"/>
      <c r="AF1421" s="40"/>
      <c r="AG1421" s="40"/>
      <c r="AH1421" s="40"/>
      <c r="AI1421" s="40"/>
      <c r="AJ1421" s="40"/>
      <c r="AK1421" s="40"/>
      <c r="AL1421" s="40"/>
      <c r="AM1421" s="40"/>
      <c r="AN1421" s="40"/>
      <c r="AO1421" s="40"/>
      <c r="AP1421" s="40"/>
      <c r="AQ1421" s="40"/>
      <c r="AR1421" s="40"/>
      <c r="AS1421" s="40"/>
      <c r="AT1421" s="40"/>
      <c r="AU1421" s="40"/>
      <c r="AV1421" s="40"/>
      <c r="AW1421" s="40"/>
      <c r="AX1421" s="40"/>
      <c r="AY1421" s="40"/>
      <c r="AZ1421" s="40"/>
      <c r="BA1421" s="28"/>
      <c r="BB1421" s="28"/>
      <c r="BC1421" s="40"/>
      <c r="BD1421" s="40"/>
      <c r="BE1421" s="40"/>
      <c r="BF1421" s="40"/>
      <c r="BG1421" s="40"/>
      <c r="BH1421" s="40"/>
      <c r="BI1421" s="41"/>
      <c r="BJ1421" s="41"/>
      <c r="BK1421" s="41"/>
      <c r="BL1421" s="41"/>
      <c r="BM1421" s="41"/>
      <c r="BN1421" s="41"/>
      <c r="BO1421" s="41"/>
      <c r="BP1421" s="41"/>
      <c r="BQ1421" s="41"/>
      <c r="BR1421" s="40"/>
      <c r="BS1421" s="40"/>
      <c r="BT1421" s="40"/>
      <c r="BU1421" s="41"/>
      <c r="BV1421" s="41"/>
      <c r="BW1421" s="41"/>
      <c r="BX1421" s="41"/>
      <c r="BY1421" s="41"/>
      <c r="BZ1421" s="41"/>
      <c r="CA1421" s="41"/>
      <c r="CB1421" s="41"/>
      <c r="CC1421" s="41"/>
      <c r="CD1421" s="41"/>
      <c r="CE1421" s="41"/>
      <c r="CF1421" s="41"/>
      <c r="CG1421" s="28"/>
      <c r="CH1421" s="28"/>
      <c r="CI1421" s="41"/>
      <c r="CJ1421" s="27"/>
      <c r="CK1421" s="27"/>
      <c r="CL1421" s="27"/>
      <c r="CM1421" s="27"/>
      <c r="CN1421" s="27"/>
      <c r="CO1421" s="27"/>
      <c r="CP1421" s="27"/>
      <c r="CQ1421" s="27"/>
      <c r="CR1421" s="27"/>
      <c r="CS1421" s="27"/>
      <c r="CT1421" s="27"/>
      <c r="CU1421" s="27"/>
      <c r="CV1421" s="27"/>
      <c r="CW1421" s="27"/>
      <c r="CX1421" s="27"/>
      <c r="CY1421" s="27"/>
      <c r="CZ1421" s="40"/>
      <c r="DA1421" s="40"/>
      <c r="DB1421" s="40"/>
      <c r="DC1421" s="40"/>
      <c r="DD1421" s="42"/>
      <c r="DE1421" s="89"/>
      <c r="DF1421" s="42"/>
      <c r="DG1421" s="25"/>
      <c r="DH1421" s="25"/>
      <c r="DI1421" s="35"/>
      <c r="DJ1421" s="25"/>
      <c r="DK1421" s="25"/>
      <c r="DL1421" s="25"/>
      <c r="DM1421" s="25"/>
      <c r="DN1421" s="25"/>
      <c r="DO1421" s="25"/>
      <c r="DP1421" s="25"/>
      <c r="DQ1421" s="25"/>
      <c r="DR1421" s="25"/>
      <c r="DS1421" s="25"/>
      <c r="DT1421" s="25"/>
      <c r="DU1421" s="25"/>
      <c r="DV1421" s="25"/>
      <c r="DW1421" s="35"/>
      <c r="DX1421" s="25"/>
      <c r="DY1421" s="25"/>
      <c r="EC1421" s="25"/>
      <c r="ED1421" s="35"/>
    </row>
    <row r="1422" spans="1:134" s="26" customFormat="1" x14ac:dyDescent="0.2">
      <c r="A1422" s="43"/>
      <c r="B1422" s="28"/>
      <c r="C1422" s="41"/>
      <c r="D1422" s="40"/>
      <c r="E1422" s="41"/>
      <c r="F1422" s="40"/>
      <c r="G1422" s="151"/>
      <c r="H1422" s="151"/>
      <c r="I1422" s="151"/>
      <c r="J1422" s="151"/>
      <c r="K1422" s="151"/>
      <c r="L1422" s="152"/>
      <c r="M1422" s="151"/>
      <c r="N1422" s="151"/>
      <c r="O1422" s="152"/>
      <c r="P1422" s="153"/>
      <c r="Q1422" s="159"/>
      <c r="R1422" s="151"/>
      <c r="S1422" s="151"/>
      <c r="T1422" s="28"/>
      <c r="U1422" s="137"/>
      <c r="V1422" s="40"/>
      <c r="W1422" s="40"/>
      <c r="X1422" s="40"/>
      <c r="Y1422" s="40"/>
      <c r="Z1422" s="40"/>
      <c r="AA1422" s="40"/>
      <c r="AB1422" s="40"/>
      <c r="AC1422" s="40"/>
      <c r="AD1422" s="40"/>
      <c r="AE1422" s="40"/>
      <c r="AF1422" s="40"/>
      <c r="AG1422" s="40"/>
      <c r="AH1422" s="40"/>
      <c r="AI1422" s="40"/>
      <c r="AJ1422" s="40"/>
      <c r="AK1422" s="40"/>
      <c r="AL1422" s="40"/>
      <c r="AM1422" s="40"/>
      <c r="AN1422" s="40"/>
      <c r="AO1422" s="40"/>
      <c r="AP1422" s="40"/>
      <c r="AQ1422" s="40"/>
      <c r="AR1422" s="40"/>
      <c r="AS1422" s="40"/>
      <c r="AT1422" s="40"/>
      <c r="AU1422" s="40"/>
      <c r="AV1422" s="40"/>
      <c r="AW1422" s="40"/>
      <c r="AX1422" s="40"/>
      <c r="AY1422" s="40"/>
      <c r="AZ1422" s="40"/>
      <c r="BA1422" s="28"/>
      <c r="BB1422" s="28"/>
      <c r="BC1422" s="40"/>
      <c r="BD1422" s="40"/>
      <c r="BE1422" s="40"/>
      <c r="BF1422" s="40"/>
      <c r="BG1422" s="40"/>
      <c r="BH1422" s="40"/>
      <c r="BI1422" s="40"/>
      <c r="BJ1422" s="40"/>
      <c r="BK1422" s="40"/>
      <c r="BL1422" s="40"/>
      <c r="BM1422" s="40"/>
      <c r="BN1422" s="40"/>
      <c r="BO1422" s="40"/>
      <c r="BP1422" s="40"/>
      <c r="BQ1422" s="40"/>
      <c r="BR1422" s="40"/>
      <c r="BS1422" s="40"/>
      <c r="BT1422" s="40"/>
      <c r="BU1422" s="40"/>
      <c r="BV1422" s="40"/>
      <c r="BW1422" s="40"/>
      <c r="BX1422" s="40"/>
      <c r="BY1422" s="40"/>
      <c r="BZ1422" s="40"/>
      <c r="CA1422" s="40"/>
      <c r="CB1422" s="40"/>
      <c r="CC1422" s="40"/>
      <c r="CD1422" s="40"/>
      <c r="CE1422" s="40"/>
      <c r="CF1422" s="40"/>
      <c r="CG1422" s="28"/>
      <c r="CH1422" s="28"/>
      <c r="CI1422" s="41"/>
      <c r="CJ1422" s="27"/>
      <c r="CK1422" s="27"/>
      <c r="CL1422" s="27"/>
      <c r="CM1422" s="27"/>
      <c r="CN1422" s="27"/>
      <c r="CO1422" s="27"/>
      <c r="CP1422" s="27"/>
      <c r="CQ1422" s="27"/>
      <c r="CR1422" s="27"/>
      <c r="CS1422" s="27"/>
      <c r="CT1422" s="27"/>
      <c r="CU1422" s="27"/>
      <c r="CV1422" s="27"/>
      <c r="CW1422" s="27"/>
      <c r="CX1422" s="27"/>
      <c r="CY1422" s="27"/>
      <c r="CZ1422" s="40"/>
      <c r="DA1422" s="40"/>
      <c r="DB1422" s="40"/>
      <c r="DC1422" s="40"/>
      <c r="DD1422" s="42"/>
      <c r="DE1422" s="89"/>
      <c r="DF1422" s="42"/>
      <c r="DG1422" s="25"/>
      <c r="DH1422" s="25"/>
      <c r="DI1422" s="35"/>
      <c r="DJ1422" s="25"/>
      <c r="DK1422" s="25"/>
      <c r="DL1422" s="25"/>
      <c r="DM1422" s="25"/>
      <c r="DN1422" s="25"/>
      <c r="DO1422" s="25"/>
      <c r="DP1422" s="25"/>
      <c r="DQ1422" s="25"/>
      <c r="DR1422" s="25"/>
      <c r="DS1422" s="25"/>
      <c r="DT1422" s="25"/>
      <c r="DU1422" s="25"/>
      <c r="DV1422" s="25"/>
      <c r="DW1422" s="35"/>
      <c r="DX1422" s="25"/>
      <c r="DY1422" s="25"/>
      <c r="EC1422" s="25"/>
      <c r="ED1422" s="35"/>
    </row>
    <row r="1423" spans="1:134" s="26" customFormat="1" x14ac:dyDescent="0.2">
      <c r="A1423" s="43"/>
      <c r="B1423" s="28"/>
      <c r="C1423" s="41"/>
      <c r="D1423" s="40"/>
      <c r="E1423" s="41"/>
      <c r="F1423" s="40"/>
      <c r="G1423" s="151"/>
      <c r="H1423" s="151"/>
      <c r="I1423" s="151"/>
      <c r="J1423" s="151"/>
      <c r="K1423" s="151"/>
      <c r="L1423" s="152"/>
      <c r="M1423" s="151"/>
      <c r="N1423" s="151"/>
      <c r="O1423" s="152"/>
      <c r="P1423" s="153"/>
      <c r="Q1423" s="159"/>
      <c r="R1423" s="151"/>
      <c r="S1423" s="151"/>
      <c r="T1423" s="28"/>
      <c r="U1423" s="137"/>
      <c r="V1423" s="40"/>
      <c r="W1423" s="40"/>
      <c r="X1423" s="40"/>
      <c r="Y1423" s="40"/>
      <c r="Z1423" s="40"/>
      <c r="AA1423" s="40"/>
      <c r="AB1423" s="40"/>
      <c r="AC1423" s="40"/>
      <c r="AD1423" s="40"/>
      <c r="AE1423" s="40"/>
      <c r="AF1423" s="40"/>
      <c r="AG1423" s="40"/>
      <c r="AH1423" s="40"/>
      <c r="AI1423" s="40"/>
      <c r="AJ1423" s="40"/>
      <c r="AK1423" s="40"/>
      <c r="AL1423" s="40"/>
      <c r="AM1423" s="40"/>
      <c r="AN1423" s="40"/>
      <c r="AO1423" s="40"/>
      <c r="AP1423" s="40"/>
      <c r="AQ1423" s="40"/>
      <c r="AR1423" s="40"/>
      <c r="AS1423" s="40"/>
      <c r="AT1423" s="40"/>
      <c r="AU1423" s="40"/>
      <c r="AV1423" s="40"/>
      <c r="AW1423" s="40"/>
      <c r="AX1423" s="40"/>
      <c r="AY1423" s="40"/>
      <c r="AZ1423" s="40"/>
      <c r="BA1423" s="28"/>
      <c r="BB1423" s="28"/>
      <c r="BC1423" s="40"/>
      <c r="BD1423" s="40"/>
      <c r="BE1423" s="40"/>
      <c r="BF1423" s="40"/>
      <c r="BG1423" s="40"/>
      <c r="BH1423" s="40"/>
      <c r="BI1423" s="40"/>
      <c r="BJ1423" s="40"/>
      <c r="BK1423" s="40"/>
      <c r="BL1423" s="40"/>
      <c r="BM1423" s="40"/>
      <c r="BN1423" s="40"/>
      <c r="BO1423" s="40"/>
      <c r="BP1423" s="40"/>
      <c r="BQ1423" s="40"/>
      <c r="BR1423" s="40"/>
      <c r="BS1423" s="40"/>
      <c r="BT1423" s="40"/>
      <c r="BU1423" s="40"/>
      <c r="BV1423" s="40"/>
      <c r="BW1423" s="40"/>
      <c r="BX1423" s="40"/>
      <c r="BY1423" s="40"/>
      <c r="BZ1423" s="40"/>
      <c r="CA1423" s="40"/>
      <c r="CB1423" s="40"/>
      <c r="CC1423" s="40"/>
      <c r="CD1423" s="40"/>
      <c r="CE1423" s="40"/>
      <c r="CF1423" s="40"/>
      <c r="CG1423" s="28"/>
      <c r="CH1423" s="28"/>
      <c r="CI1423" s="41"/>
      <c r="CJ1423" s="27"/>
      <c r="CK1423" s="27"/>
      <c r="CL1423" s="27"/>
      <c r="CM1423" s="27"/>
      <c r="CN1423" s="27"/>
      <c r="CO1423" s="27"/>
      <c r="CP1423" s="27"/>
      <c r="CQ1423" s="27"/>
      <c r="CR1423" s="27"/>
      <c r="CS1423" s="27"/>
      <c r="CT1423" s="27"/>
      <c r="CU1423" s="27"/>
      <c r="CV1423" s="27"/>
      <c r="CW1423" s="27"/>
      <c r="CX1423" s="27"/>
      <c r="CY1423" s="27"/>
      <c r="CZ1423" s="40"/>
      <c r="DA1423" s="40"/>
      <c r="DB1423" s="40"/>
      <c r="DC1423" s="40"/>
      <c r="DD1423" s="42"/>
      <c r="DE1423" s="89"/>
      <c r="DF1423" s="42"/>
      <c r="DG1423" s="25"/>
      <c r="DH1423" s="25"/>
      <c r="DI1423" s="35"/>
      <c r="DJ1423" s="25"/>
      <c r="DK1423" s="25"/>
      <c r="DL1423" s="25"/>
      <c r="DM1423" s="25"/>
      <c r="DN1423" s="25"/>
      <c r="DO1423" s="25"/>
      <c r="DP1423" s="25"/>
      <c r="DQ1423" s="25"/>
      <c r="DR1423" s="25"/>
      <c r="DS1423" s="25"/>
      <c r="DT1423" s="25"/>
      <c r="DU1423" s="25"/>
      <c r="DV1423" s="25"/>
      <c r="DW1423" s="35"/>
      <c r="DX1423" s="25"/>
      <c r="DY1423" s="25"/>
      <c r="EC1423" s="25"/>
      <c r="ED1423" s="35"/>
    </row>
    <row r="1424" spans="1:134" s="26" customFormat="1" x14ac:dyDescent="0.2">
      <c r="A1424" s="43"/>
      <c r="B1424" s="28"/>
      <c r="C1424" s="41"/>
      <c r="D1424" s="40"/>
      <c r="E1424" s="41"/>
      <c r="F1424" s="40"/>
      <c r="G1424" s="151"/>
      <c r="H1424" s="151"/>
      <c r="I1424" s="151"/>
      <c r="J1424" s="151"/>
      <c r="K1424" s="151"/>
      <c r="L1424" s="152"/>
      <c r="M1424" s="151"/>
      <c r="N1424" s="151"/>
      <c r="O1424" s="152"/>
      <c r="P1424" s="153"/>
      <c r="Q1424" s="159"/>
      <c r="R1424" s="151"/>
      <c r="S1424" s="151"/>
      <c r="T1424" s="28"/>
      <c r="U1424" s="137"/>
      <c r="V1424" s="40"/>
      <c r="W1424" s="40"/>
      <c r="X1424" s="40"/>
      <c r="Y1424" s="40"/>
      <c r="Z1424" s="40"/>
      <c r="AA1424" s="40"/>
      <c r="AB1424" s="40"/>
      <c r="AC1424" s="40"/>
      <c r="AD1424" s="40"/>
      <c r="AE1424" s="40"/>
      <c r="AF1424" s="40"/>
      <c r="AG1424" s="40"/>
      <c r="AH1424" s="40"/>
      <c r="AI1424" s="40"/>
      <c r="AJ1424" s="40"/>
      <c r="AK1424" s="40"/>
      <c r="AL1424" s="40"/>
      <c r="AM1424" s="40"/>
      <c r="AN1424" s="40"/>
      <c r="AO1424" s="40"/>
      <c r="AP1424" s="40"/>
      <c r="AQ1424" s="40"/>
      <c r="AR1424" s="40"/>
      <c r="AS1424" s="40"/>
      <c r="AT1424" s="40"/>
      <c r="AU1424" s="40"/>
      <c r="AV1424" s="40"/>
      <c r="AW1424" s="40"/>
      <c r="AX1424" s="40"/>
      <c r="AY1424" s="40"/>
      <c r="AZ1424" s="40"/>
      <c r="BA1424" s="28"/>
      <c r="BB1424" s="28"/>
      <c r="BC1424" s="40"/>
      <c r="BD1424" s="40"/>
      <c r="BE1424" s="40"/>
      <c r="BF1424" s="40"/>
      <c r="BG1424" s="40"/>
      <c r="BH1424" s="40"/>
      <c r="BI1424" s="40"/>
      <c r="BJ1424" s="40"/>
      <c r="BK1424" s="40"/>
      <c r="BL1424" s="40"/>
      <c r="BM1424" s="40"/>
      <c r="BN1424" s="40"/>
      <c r="BO1424" s="40"/>
      <c r="BP1424" s="40"/>
      <c r="BQ1424" s="40"/>
      <c r="BR1424" s="40"/>
      <c r="BS1424" s="40"/>
      <c r="BT1424" s="40"/>
      <c r="BU1424" s="40"/>
      <c r="BV1424" s="40"/>
      <c r="BW1424" s="40"/>
      <c r="BX1424" s="40"/>
      <c r="BY1424" s="40"/>
      <c r="BZ1424" s="40"/>
      <c r="CA1424" s="40"/>
      <c r="CB1424" s="40"/>
      <c r="CC1424" s="40"/>
      <c r="CD1424" s="40"/>
      <c r="CE1424" s="40"/>
      <c r="CF1424" s="40"/>
      <c r="CG1424" s="28"/>
      <c r="CH1424" s="28"/>
      <c r="CI1424" s="41"/>
      <c r="CJ1424" s="27"/>
      <c r="CK1424" s="27"/>
      <c r="CL1424" s="27"/>
      <c r="CM1424" s="27"/>
      <c r="CN1424" s="27"/>
      <c r="CO1424" s="27"/>
      <c r="CP1424" s="27"/>
      <c r="CQ1424" s="27"/>
      <c r="CR1424" s="27"/>
      <c r="CS1424" s="27"/>
      <c r="CT1424" s="27"/>
      <c r="CU1424" s="27"/>
      <c r="CV1424" s="27"/>
      <c r="CW1424" s="27"/>
      <c r="CX1424" s="27"/>
      <c r="CY1424" s="27"/>
      <c r="CZ1424" s="40"/>
      <c r="DA1424" s="40"/>
      <c r="DB1424" s="40"/>
      <c r="DC1424" s="40"/>
      <c r="DD1424" s="42"/>
      <c r="DE1424" s="89"/>
      <c r="DF1424" s="42"/>
      <c r="DG1424" s="25"/>
      <c r="DH1424" s="25"/>
      <c r="DI1424" s="35"/>
      <c r="DJ1424" s="25"/>
      <c r="DK1424" s="25"/>
      <c r="DL1424" s="25"/>
      <c r="DM1424" s="25"/>
      <c r="DN1424" s="25"/>
      <c r="DO1424" s="25"/>
      <c r="DP1424" s="25"/>
      <c r="DQ1424" s="25"/>
      <c r="DR1424" s="25"/>
      <c r="DS1424" s="25"/>
      <c r="DT1424" s="25"/>
      <c r="DU1424" s="25"/>
      <c r="DV1424" s="25"/>
      <c r="DW1424" s="35"/>
      <c r="DX1424" s="25"/>
      <c r="DY1424" s="25"/>
      <c r="EC1424" s="25"/>
      <c r="ED1424" s="35"/>
    </row>
    <row r="1425" spans="1:134" s="26" customFormat="1" x14ac:dyDescent="0.2">
      <c r="A1425" s="43"/>
      <c r="B1425" s="28"/>
      <c r="C1425" s="41"/>
      <c r="D1425" s="40"/>
      <c r="E1425" s="41"/>
      <c r="F1425" s="40"/>
      <c r="G1425" s="151"/>
      <c r="H1425" s="151"/>
      <c r="I1425" s="151"/>
      <c r="J1425" s="151"/>
      <c r="K1425" s="151"/>
      <c r="L1425" s="152"/>
      <c r="M1425" s="151"/>
      <c r="N1425" s="151"/>
      <c r="O1425" s="152"/>
      <c r="P1425" s="153"/>
      <c r="Q1425" s="159"/>
      <c r="R1425" s="151"/>
      <c r="S1425" s="151"/>
      <c r="T1425" s="28"/>
      <c r="U1425" s="137"/>
      <c r="V1425" s="40"/>
      <c r="W1425" s="40"/>
      <c r="X1425" s="40"/>
      <c r="Y1425" s="40"/>
      <c r="Z1425" s="40"/>
      <c r="AA1425" s="40"/>
      <c r="AB1425" s="40"/>
      <c r="AC1425" s="40"/>
      <c r="AD1425" s="40"/>
      <c r="AE1425" s="40"/>
      <c r="AF1425" s="40"/>
      <c r="AG1425" s="40"/>
      <c r="AH1425" s="40"/>
      <c r="AI1425" s="40"/>
      <c r="AJ1425" s="40"/>
      <c r="AK1425" s="40"/>
      <c r="AL1425" s="40"/>
      <c r="AM1425" s="40"/>
      <c r="AN1425" s="40"/>
      <c r="AO1425" s="40"/>
      <c r="AP1425" s="40"/>
      <c r="AQ1425" s="40"/>
      <c r="AR1425" s="40"/>
      <c r="AS1425" s="40"/>
      <c r="AT1425" s="40"/>
      <c r="AU1425" s="40"/>
      <c r="AV1425" s="40"/>
      <c r="AW1425" s="40"/>
      <c r="AX1425" s="40"/>
      <c r="AY1425" s="40"/>
      <c r="AZ1425" s="40"/>
      <c r="BA1425" s="28"/>
      <c r="BB1425" s="28"/>
      <c r="BC1425" s="40"/>
      <c r="BD1425" s="40"/>
      <c r="BE1425" s="40"/>
      <c r="BF1425" s="40"/>
      <c r="BG1425" s="40"/>
      <c r="BH1425" s="40"/>
      <c r="BI1425" s="40"/>
      <c r="BJ1425" s="40"/>
      <c r="BK1425" s="40"/>
      <c r="BL1425" s="40"/>
      <c r="BM1425" s="40"/>
      <c r="BN1425" s="40"/>
      <c r="BO1425" s="40"/>
      <c r="BP1425" s="40"/>
      <c r="BQ1425" s="40"/>
      <c r="BR1425" s="40"/>
      <c r="BS1425" s="40"/>
      <c r="BT1425" s="40"/>
      <c r="BU1425" s="40"/>
      <c r="BV1425" s="40"/>
      <c r="BW1425" s="40"/>
      <c r="BX1425" s="40"/>
      <c r="BY1425" s="40"/>
      <c r="BZ1425" s="40"/>
      <c r="CA1425" s="40"/>
      <c r="CB1425" s="40"/>
      <c r="CC1425" s="40"/>
      <c r="CD1425" s="40"/>
      <c r="CE1425" s="40"/>
      <c r="CF1425" s="40"/>
      <c r="CG1425" s="28"/>
      <c r="CH1425" s="28"/>
      <c r="CI1425" s="41"/>
      <c r="CJ1425" s="27"/>
      <c r="CK1425" s="27"/>
      <c r="CL1425" s="27"/>
      <c r="CM1425" s="27"/>
      <c r="CN1425" s="27"/>
      <c r="CO1425" s="27"/>
      <c r="CP1425" s="27"/>
      <c r="CQ1425" s="27"/>
      <c r="CR1425" s="27"/>
      <c r="CS1425" s="27"/>
      <c r="CT1425" s="27"/>
      <c r="CU1425" s="27"/>
      <c r="CV1425" s="27"/>
      <c r="CW1425" s="27"/>
      <c r="CX1425" s="27"/>
      <c r="CY1425" s="27"/>
      <c r="CZ1425" s="40"/>
      <c r="DA1425" s="40"/>
      <c r="DB1425" s="40"/>
      <c r="DC1425" s="40"/>
      <c r="DD1425" s="42"/>
      <c r="DE1425" s="89"/>
      <c r="DF1425" s="42"/>
      <c r="DG1425" s="25"/>
      <c r="DH1425" s="25"/>
      <c r="DI1425" s="35"/>
      <c r="DJ1425" s="25"/>
      <c r="DK1425" s="25"/>
      <c r="DL1425" s="25"/>
      <c r="DM1425" s="25"/>
      <c r="DN1425" s="25"/>
      <c r="DO1425" s="25"/>
      <c r="DP1425" s="25"/>
      <c r="DQ1425" s="25"/>
      <c r="DR1425" s="25"/>
      <c r="DS1425" s="25"/>
      <c r="DT1425" s="25"/>
      <c r="DU1425" s="25"/>
      <c r="DV1425" s="25"/>
      <c r="DW1425" s="35"/>
      <c r="DX1425" s="25"/>
      <c r="DY1425" s="25"/>
      <c r="EC1425" s="25"/>
      <c r="ED1425" s="35"/>
    </row>
    <row r="1426" spans="1:134" s="26" customFormat="1" x14ac:dyDescent="0.2">
      <c r="A1426" s="43"/>
      <c r="B1426" s="28"/>
      <c r="C1426" s="41"/>
      <c r="D1426" s="40"/>
      <c r="E1426" s="41"/>
      <c r="F1426" s="40"/>
      <c r="G1426" s="151"/>
      <c r="H1426" s="151"/>
      <c r="I1426" s="151"/>
      <c r="J1426" s="151"/>
      <c r="K1426" s="151"/>
      <c r="L1426" s="152"/>
      <c r="M1426" s="151"/>
      <c r="N1426" s="151"/>
      <c r="O1426" s="152"/>
      <c r="P1426" s="153"/>
      <c r="Q1426" s="159"/>
      <c r="R1426" s="151"/>
      <c r="S1426" s="151"/>
      <c r="T1426" s="28"/>
      <c r="U1426" s="137"/>
      <c r="V1426" s="40"/>
      <c r="W1426" s="40"/>
      <c r="X1426" s="40"/>
      <c r="Y1426" s="40"/>
      <c r="Z1426" s="40"/>
      <c r="AA1426" s="40"/>
      <c r="AB1426" s="40"/>
      <c r="AC1426" s="40"/>
      <c r="AD1426" s="40"/>
      <c r="AE1426" s="40"/>
      <c r="AF1426" s="40"/>
      <c r="AG1426" s="40"/>
      <c r="AH1426" s="40"/>
      <c r="AI1426" s="40"/>
      <c r="AJ1426" s="40"/>
      <c r="AK1426" s="40"/>
      <c r="AL1426" s="40"/>
      <c r="AM1426" s="40"/>
      <c r="AN1426" s="40"/>
      <c r="AO1426" s="40"/>
      <c r="AP1426" s="40"/>
      <c r="AQ1426" s="40"/>
      <c r="AR1426" s="40"/>
      <c r="AS1426" s="40"/>
      <c r="AT1426" s="40"/>
      <c r="AU1426" s="40"/>
      <c r="AV1426" s="40"/>
      <c r="AW1426" s="40"/>
      <c r="AX1426" s="40"/>
      <c r="AY1426" s="40"/>
      <c r="AZ1426" s="40"/>
      <c r="BA1426" s="28"/>
      <c r="BB1426" s="28"/>
      <c r="BC1426" s="40"/>
      <c r="BD1426" s="40"/>
      <c r="BE1426" s="40"/>
      <c r="BF1426" s="40"/>
      <c r="BG1426" s="40"/>
      <c r="BH1426" s="40"/>
      <c r="BI1426" s="40"/>
      <c r="BJ1426" s="40"/>
      <c r="BK1426" s="40"/>
      <c r="BL1426" s="40"/>
      <c r="BM1426" s="40"/>
      <c r="BN1426" s="40"/>
      <c r="BO1426" s="40"/>
      <c r="BP1426" s="40"/>
      <c r="BQ1426" s="40"/>
      <c r="BR1426" s="40"/>
      <c r="BS1426" s="40"/>
      <c r="BT1426" s="40"/>
      <c r="BU1426" s="40"/>
      <c r="BV1426" s="40"/>
      <c r="BW1426" s="40"/>
      <c r="BX1426" s="40"/>
      <c r="BY1426" s="40"/>
      <c r="BZ1426" s="40"/>
      <c r="CA1426" s="40"/>
      <c r="CB1426" s="40"/>
      <c r="CC1426" s="40"/>
      <c r="CD1426" s="40"/>
      <c r="CE1426" s="40"/>
      <c r="CF1426" s="40"/>
      <c r="CG1426" s="28"/>
      <c r="CH1426" s="28"/>
      <c r="CI1426" s="41"/>
      <c r="CJ1426" s="27"/>
      <c r="CK1426" s="27"/>
      <c r="CL1426" s="27"/>
      <c r="CM1426" s="27"/>
      <c r="CN1426" s="27"/>
      <c r="CO1426" s="27"/>
      <c r="CP1426" s="27"/>
      <c r="CQ1426" s="27"/>
      <c r="CR1426" s="27"/>
      <c r="CS1426" s="27"/>
      <c r="CT1426" s="27"/>
      <c r="CU1426" s="27"/>
      <c r="CV1426" s="27"/>
      <c r="CW1426" s="27"/>
      <c r="CX1426" s="27"/>
      <c r="CY1426" s="27"/>
      <c r="CZ1426" s="40"/>
      <c r="DA1426" s="40"/>
      <c r="DB1426" s="40"/>
      <c r="DC1426" s="40"/>
      <c r="DD1426" s="42"/>
      <c r="DE1426" s="89"/>
      <c r="DF1426" s="42"/>
      <c r="DG1426" s="25"/>
      <c r="DH1426" s="25"/>
      <c r="DI1426" s="35"/>
      <c r="DJ1426" s="25"/>
      <c r="DK1426" s="25"/>
      <c r="DL1426" s="25"/>
      <c r="DM1426" s="25"/>
      <c r="DN1426" s="25"/>
      <c r="DO1426" s="25"/>
      <c r="DP1426" s="25"/>
      <c r="DQ1426" s="25"/>
      <c r="DR1426" s="25"/>
      <c r="DS1426" s="25"/>
      <c r="DT1426" s="25"/>
      <c r="DU1426" s="25"/>
      <c r="DV1426" s="25"/>
      <c r="DW1426" s="35"/>
      <c r="DX1426" s="25"/>
      <c r="DY1426" s="25"/>
      <c r="EC1426" s="25"/>
      <c r="ED1426" s="35"/>
    </row>
    <row r="1427" spans="1:134" s="26" customFormat="1" x14ac:dyDescent="0.2">
      <c r="A1427" s="43"/>
      <c r="B1427" s="28"/>
      <c r="C1427" s="41"/>
      <c r="D1427" s="40"/>
      <c r="E1427" s="41"/>
      <c r="F1427" s="40"/>
      <c r="G1427" s="151"/>
      <c r="H1427" s="151"/>
      <c r="I1427" s="151"/>
      <c r="J1427" s="151"/>
      <c r="K1427" s="151"/>
      <c r="L1427" s="152"/>
      <c r="M1427" s="151"/>
      <c r="N1427" s="151"/>
      <c r="O1427" s="152"/>
      <c r="P1427" s="153"/>
      <c r="Q1427" s="159"/>
      <c r="R1427" s="151"/>
      <c r="S1427" s="151"/>
      <c r="T1427" s="28"/>
      <c r="U1427" s="137"/>
      <c r="V1427" s="40"/>
      <c r="W1427" s="40"/>
      <c r="X1427" s="40"/>
      <c r="Y1427" s="40"/>
      <c r="Z1427" s="40"/>
      <c r="AA1427" s="40"/>
      <c r="AB1427" s="40"/>
      <c r="AC1427" s="40"/>
      <c r="AD1427" s="40"/>
      <c r="AE1427" s="40"/>
      <c r="AF1427" s="40"/>
      <c r="AG1427" s="40"/>
      <c r="AH1427" s="40"/>
      <c r="AI1427" s="40"/>
      <c r="AJ1427" s="40"/>
      <c r="AK1427" s="40"/>
      <c r="AL1427" s="40"/>
      <c r="AM1427" s="40"/>
      <c r="AN1427" s="40"/>
      <c r="AO1427" s="40"/>
      <c r="AP1427" s="40"/>
      <c r="AQ1427" s="40"/>
      <c r="AR1427" s="40"/>
      <c r="AS1427" s="40"/>
      <c r="AT1427" s="40"/>
      <c r="AU1427" s="40"/>
      <c r="AV1427" s="40"/>
      <c r="AW1427" s="40"/>
      <c r="AX1427" s="40"/>
      <c r="AY1427" s="40"/>
      <c r="AZ1427" s="40"/>
      <c r="BA1427" s="28"/>
      <c r="BB1427" s="28"/>
      <c r="BC1427" s="40"/>
      <c r="BD1427" s="40"/>
      <c r="BE1427" s="40"/>
      <c r="BF1427" s="40"/>
      <c r="BG1427" s="40"/>
      <c r="BH1427" s="40"/>
      <c r="BI1427" s="40"/>
      <c r="BJ1427" s="40"/>
      <c r="BK1427" s="40"/>
      <c r="BL1427" s="40"/>
      <c r="BM1427" s="40"/>
      <c r="BN1427" s="40"/>
      <c r="BO1427" s="40"/>
      <c r="BP1427" s="40"/>
      <c r="BQ1427" s="40"/>
      <c r="BR1427" s="40"/>
      <c r="BS1427" s="40"/>
      <c r="BT1427" s="40"/>
      <c r="BU1427" s="40"/>
      <c r="BV1427" s="40"/>
      <c r="BW1427" s="40"/>
      <c r="BX1427" s="40"/>
      <c r="BY1427" s="40"/>
      <c r="BZ1427" s="40"/>
      <c r="CA1427" s="40"/>
      <c r="CB1427" s="40"/>
      <c r="CC1427" s="40"/>
      <c r="CD1427" s="40"/>
      <c r="CE1427" s="40"/>
      <c r="CF1427" s="40"/>
      <c r="CG1427" s="28"/>
      <c r="CH1427" s="28"/>
      <c r="CI1427" s="41"/>
      <c r="CJ1427" s="27"/>
      <c r="CK1427" s="27"/>
      <c r="CL1427" s="27"/>
      <c r="CM1427" s="27"/>
      <c r="CN1427" s="27"/>
      <c r="CO1427" s="27"/>
      <c r="CP1427" s="27"/>
      <c r="CQ1427" s="27"/>
      <c r="CR1427" s="27"/>
      <c r="CS1427" s="27"/>
      <c r="CT1427" s="27"/>
      <c r="CU1427" s="27"/>
      <c r="CV1427" s="27"/>
      <c r="CW1427" s="27"/>
      <c r="CX1427" s="27"/>
      <c r="CY1427" s="27"/>
      <c r="CZ1427" s="40"/>
      <c r="DA1427" s="40"/>
      <c r="DB1427" s="40"/>
      <c r="DC1427" s="40"/>
      <c r="DD1427" s="42"/>
      <c r="DE1427" s="89"/>
      <c r="DF1427" s="42"/>
      <c r="DG1427" s="25"/>
      <c r="DH1427" s="25"/>
      <c r="DI1427" s="35"/>
      <c r="DJ1427" s="25"/>
      <c r="DK1427" s="25"/>
      <c r="DL1427" s="25"/>
      <c r="DM1427" s="25"/>
      <c r="DN1427" s="25"/>
      <c r="DO1427" s="25"/>
      <c r="DP1427" s="25"/>
      <c r="DQ1427" s="25"/>
      <c r="DR1427" s="25"/>
      <c r="DS1427" s="25"/>
      <c r="DT1427" s="25"/>
      <c r="DU1427" s="25"/>
      <c r="DV1427" s="25"/>
      <c r="DW1427" s="35"/>
      <c r="DX1427" s="25"/>
      <c r="DY1427" s="25"/>
      <c r="EC1427" s="25"/>
      <c r="ED1427" s="35"/>
    </row>
    <row r="1428" spans="1:134" s="26" customFormat="1" x14ac:dyDescent="0.2">
      <c r="A1428" s="43"/>
      <c r="B1428" s="28"/>
      <c r="C1428" s="41"/>
      <c r="D1428" s="40"/>
      <c r="E1428" s="41"/>
      <c r="F1428" s="40"/>
      <c r="G1428" s="151"/>
      <c r="H1428" s="151"/>
      <c r="I1428" s="151"/>
      <c r="J1428" s="151"/>
      <c r="K1428" s="151"/>
      <c r="L1428" s="152"/>
      <c r="M1428" s="151"/>
      <c r="N1428" s="151"/>
      <c r="O1428" s="152"/>
      <c r="P1428" s="153"/>
      <c r="Q1428" s="159"/>
      <c r="R1428" s="151"/>
      <c r="S1428" s="151"/>
      <c r="T1428" s="28"/>
      <c r="U1428" s="137"/>
      <c r="V1428" s="40"/>
      <c r="W1428" s="40"/>
      <c r="X1428" s="40"/>
      <c r="Y1428" s="40"/>
      <c r="Z1428" s="40"/>
      <c r="AA1428" s="40"/>
      <c r="AB1428" s="40"/>
      <c r="AC1428" s="40"/>
      <c r="AD1428" s="40"/>
      <c r="AE1428" s="40"/>
      <c r="AF1428" s="40"/>
      <c r="AG1428" s="40"/>
      <c r="AH1428" s="40"/>
      <c r="AI1428" s="40"/>
      <c r="AJ1428" s="40"/>
      <c r="AK1428" s="40"/>
      <c r="AL1428" s="40"/>
      <c r="AM1428" s="40"/>
      <c r="AN1428" s="40"/>
      <c r="AO1428" s="40"/>
      <c r="AP1428" s="40"/>
      <c r="AQ1428" s="40"/>
      <c r="AR1428" s="40"/>
      <c r="AS1428" s="40"/>
      <c r="AT1428" s="40"/>
      <c r="AU1428" s="40"/>
      <c r="AV1428" s="40"/>
      <c r="AW1428" s="40"/>
      <c r="AX1428" s="40"/>
      <c r="AY1428" s="40"/>
      <c r="AZ1428" s="40"/>
      <c r="BA1428" s="28"/>
      <c r="BB1428" s="28"/>
      <c r="BC1428" s="40"/>
      <c r="BD1428" s="40"/>
      <c r="BE1428" s="40"/>
      <c r="BF1428" s="40"/>
      <c r="BG1428" s="40"/>
      <c r="BH1428" s="40"/>
      <c r="BI1428" s="40"/>
      <c r="BJ1428" s="40"/>
      <c r="BK1428" s="40"/>
      <c r="BL1428" s="40"/>
      <c r="BM1428" s="40"/>
      <c r="BN1428" s="40"/>
      <c r="BO1428" s="40"/>
      <c r="BP1428" s="40"/>
      <c r="BQ1428" s="40"/>
      <c r="BR1428" s="40"/>
      <c r="BS1428" s="40"/>
      <c r="BT1428" s="40"/>
      <c r="BU1428" s="40"/>
      <c r="BV1428" s="40"/>
      <c r="BW1428" s="40"/>
      <c r="BX1428" s="40"/>
      <c r="BY1428" s="40"/>
      <c r="BZ1428" s="40"/>
      <c r="CA1428" s="40"/>
      <c r="CB1428" s="40"/>
      <c r="CC1428" s="40"/>
      <c r="CD1428" s="40"/>
      <c r="CE1428" s="40"/>
      <c r="CF1428" s="40"/>
      <c r="CG1428" s="28"/>
      <c r="CH1428" s="28"/>
      <c r="CI1428" s="41"/>
      <c r="CJ1428" s="27"/>
      <c r="CK1428" s="27"/>
      <c r="CL1428" s="27"/>
      <c r="CM1428" s="27"/>
      <c r="CN1428" s="27"/>
      <c r="CO1428" s="27"/>
      <c r="CP1428" s="27"/>
      <c r="CQ1428" s="27"/>
      <c r="CR1428" s="27"/>
      <c r="CS1428" s="27"/>
      <c r="CT1428" s="27"/>
      <c r="CU1428" s="27"/>
      <c r="CV1428" s="27"/>
      <c r="CW1428" s="27"/>
      <c r="CX1428" s="27"/>
      <c r="CY1428" s="27"/>
      <c r="CZ1428" s="40"/>
      <c r="DA1428" s="40"/>
      <c r="DB1428" s="40"/>
      <c r="DC1428" s="40"/>
      <c r="DD1428" s="42"/>
      <c r="DE1428" s="89"/>
      <c r="DF1428" s="42"/>
      <c r="DG1428" s="25"/>
      <c r="DH1428" s="25"/>
      <c r="DI1428" s="35"/>
      <c r="DJ1428" s="25"/>
      <c r="DK1428" s="25"/>
      <c r="DL1428" s="25"/>
      <c r="DM1428" s="25"/>
      <c r="DN1428" s="25"/>
      <c r="DO1428" s="25"/>
      <c r="DP1428" s="25"/>
      <c r="DQ1428" s="25"/>
      <c r="DR1428" s="25"/>
      <c r="DS1428" s="25"/>
      <c r="DT1428" s="25"/>
      <c r="DU1428" s="25"/>
      <c r="DV1428" s="25"/>
      <c r="DW1428" s="35"/>
      <c r="DX1428" s="25"/>
      <c r="DY1428" s="25"/>
      <c r="EC1428" s="25"/>
      <c r="ED1428" s="35"/>
    </row>
    <row r="1429" spans="1:134" s="26" customFormat="1" x14ac:dyDescent="0.2">
      <c r="A1429" s="43"/>
      <c r="B1429" s="28"/>
      <c r="C1429" s="41"/>
      <c r="D1429" s="40"/>
      <c r="E1429" s="41"/>
      <c r="F1429" s="40"/>
      <c r="G1429" s="151"/>
      <c r="H1429" s="151"/>
      <c r="I1429" s="151"/>
      <c r="J1429" s="151"/>
      <c r="K1429" s="151"/>
      <c r="L1429" s="152"/>
      <c r="M1429" s="151"/>
      <c r="N1429" s="151"/>
      <c r="O1429" s="152"/>
      <c r="P1429" s="153"/>
      <c r="Q1429" s="159"/>
      <c r="R1429" s="151"/>
      <c r="S1429" s="151"/>
      <c r="T1429" s="28"/>
      <c r="U1429" s="137"/>
      <c r="V1429" s="40"/>
      <c r="W1429" s="40"/>
      <c r="X1429" s="40"/>
      <c r="Y1429" s="40"/>
      <c r="Z1429" s="40"/>
      <c r="AA1429" s="40"/>
      <c r="AB1429" s="40"/>
      <c r="AC1429" s="40"/>
      <c r="AD1429" s="40"/>
      <c r="AE1429" s="40"/>
      <c r="AF1429" s="40"/>
      <c r="AG1429" s="40"/>
      <c r="AH1429" s="40"/>
      <c r="AI1429" s="40"/>
      <c r="AJ1429" s="40"/>
      <c r="AK1429" s="40"/>
      <c r="AL1429" s="40"/>
      <c r="AM1429" s="40"/>
      <c r="AN1429" s="40"/>
      <c r="AO1429" s="40"/>
      <c r="AP1429" s="40"/>
      <c r="AQ1429" s="40"/>
      <c r="AR1429" s="40"/>
      <c r="AS1429" s="40"/>
      <c r="AT1429" s="40"/>
      <c r="AU1429" s="40"/>
      <c r="AV1429" s="40"/>
      <c r="AW1429" s="40"/>
      <c r="AX1429" s="40"/>
      <c r="AY1429" s="40"/>
      <c r="AZ1429" s="40"/>
      <c r="BA1429" s="28"/>
      <c r="BB1429" s="28"/>
      <c r="BC1429" s="40"/>
      <c r="BD1429" s="40"/>
      <c r="BE1429" s="40"/>
      <c r="BF1429" s="40"/>
      <c r="BG1429" s="40"/>
      <c r="BH1429" s="40"/>
      <c r="BI1429" s="40"/>
      <c r="BJ1429" s="40"/>
      <c r="BK1429" s="40"/>
      <c r="BL1429" s="40"/>
      <c r="BM1429" s="40"/>
      <c r="BN1429" s="40"/>
      <c r="BO1429" s="40"/>
      <c r="BP1429" s="40"/>
      <c r="BQ1429" s="40"/>
      <c r="BR1429" s="40"/>
      <c r="BS1429" s="40"/>
      <c r="BT1429" s="40"/>
      <c r="BU1429" s="40"/>
      <c r="BV1429" s="40"/>
      <c r="BW1429" s="40"/>
      <c r="BX1429" s="40"/>
      <c r="BY1429" s="40"/>
      <c r="BZ1429" s="40"/>
      <c r="CA1429" s="40"/>
      <c r="CB1429" s="40"/>
      <c r="CC1429" s="40"/>
      <c r="CD1429" s="40"/>
      <c r="CE1429" s="40"/>
      <c r="CF1429" s="40"/>
      <c r="CG1429" s="28"/>
      <c r="CH1429" s="28"/>
      <c r="CI1429" s="41"/>
      <c r="CJ1429" s="27"/>
      <c r="CK1429" s="27"/>
      <c r="CL1429" s="27"/>
      <c r="CM1429" s="27"/>
      <c r="CN1429" s="27"/>
      <c r="CO1429" s="27"/>
      <c r="CP1429" s="27"/>
      <c r="CQ1429" s="27"/>
      <c r="CR1429" s="27"/>
      <c r="CS1429" s="27"/>
      <c r="CT1429" s="27"/>
      <c r="CU1429" s="27"/>
      <c r="CV1429" s="27"/>
      <c r="CW1429" s="27"/>
      <c r="CX1429" s="27"/>
      <c r="CY1429" s="27"/>
      <c r="CZ1429" s="40"/>
      <c r="DA1429" s="40"/>
      <c r="DB1429" s="40"/>
      <c r="DC1429" s="40"/>
      <c r="DD1429" s="42"/>
      <c r="DE1429" s="89"/>
      <c r="DF1429" s="42"/>
      <c r="DG1429" s="25"/>
      <c r="DH1429" s="25"/>
      <c r="DI1429" s="35"/>
      <c r="DJ1429" s="25"/>
      <c r="DK1429" s="25"/>
      <c r="DL1429" s="25"/>
      <c r="DM1429" s="25"/>
      <c r="DN1429" s="25"/>
      <c r="DO1429" s="25"/>
      <c r="DP1429" s="25"/>
      <c r="DQ1429" s="25"/>
      <c r="DR1429" s="25"/>
      <c r="DS1429" s="25"/>
      <c r="DT1429" s="25"/>
      <c r="DU1429" s="25"/>
      <c r="DV1429" s="25"/>
      <c r="DW1429" s="35"/>
      <c r="DX1429" s="25"/>
      <c r="DY1429" s="25"/>
      <c r="EC1429" s="25"/>
      <c r="ED1429" s="35"/>
    </row>
    <row r="1430" spans="1:134" s="26" customFormat="1" x14ac:dyDescent="0.2">
      <c r="A1430" s="43"/>
      <c r="B1430" s="28"/>
      <c r="C1430" s="41"/>
      <c r="D1430" s="40"/>
      <c r="E1430" s="41"/>
      <c r="F1430" s="40"/>
      <c r="G1430" s="151"/>
      <c r="H1430" s="151"/>
      <c r="I1430" s="151"/>
      <c r="J1430" s="151"/>
      <c r="K1430" s="151"/>
      <c r="L1430" s="152"/>
      <c r="M1430" s="151"/>
      <c r="N1430" s="151"/>
      <c r="O1430" s="152"/>
      <c r="P1430" s="153"/>
      <c r="Q1430" s="159"/>
      <c r="R1430" s="151"/>
      <c r="S1430" s="151"/>
      <c r="T1430" s="28"/>
      <c r="U1430" s="137"/>
      <c r="V1430" s="40"/>
      <c r="W1430" s="40"/>
      <c r="X1430" s="40"/>
      <c r="Y1430" s="40"/>
      <c r="Z1430" s="40"/>
      <c r="AA1430" s="40"/>
      <c r="AB1430" s="40"/>
      <c r="AC1430" s="40"/>
      <c r="AD1430" s="40"/>
      <c r="AE1430" s="40"/>
      <c r="AF1430" s="40"/>
      <c r="AG1430" s="40"/>
      <c r="AH1430" s="40"/>
      <c r="AI1430" s="40"/>
      <c r="AJ1430" s="40"/>
      <c r="AK1430" s="40"/>
      <c r="AL1430" s="40"/>
      <c r="AM1430" s="40"/>
      <c r="AN1430" s="40"/>
      <c r="AO1430" s="40"/>
      <c r="AP1430" s="40"/>
      <c r="AQ1430" s="40"/>
      <c r="AR1430" s="40"/>
      <c r="AS1430" s="40"/>
      <c r="AT1430" s="40"/>
      <c r="AU1430" s="40"/>
      <c r="AV1430" s="40"/>
      <c r="AW1430" s="40"/>
      <c r="AX1430" s="40"/>
      <c r="AY1430" s="40"/>
      <c r="AZ1430" s="40"/>
      <c r="BA1430" s="28"/>
      <c r="BB1430" s="28"/>
      <c r="BC1430" s="40"/>
      <c r="BD1430" s="40"/>
      <c r="BE1430" s="40"/>
      <c r="BF1430" s="40"/>
      <c r="BG1430" s="40"/>
      <c r="BH1430" s="40"/>
      <c r="BI1430" s="40"/>
      <c r="BJ1430" s="40"/>
      <c r="BK1430" s="40"/>
      <c r="BL1430" s="40"/>
      <c r="BM1430" s="40"/>
      <c r="BN1430" s="40"/>
      <c r="BO1430" s="40"/>
      <c r="BP1430" s="40"/>
      <c r="BQ1430" s="40"/>
      <c r="BR1430" s="40"/>
      <c r="BS1430" s="40"/>
      <c r="BT1430" s="40"/>
      <c r="BU1430" s="40"/>
      <c r="BV1430" s="40"/>
      <c r="BW1430" s="40"/>
      <c r="BX1430" s="40"/>
      <c r="BY1430" s="40"/>
      <c r="BZ1430" s="40"/>
      <c r="CA1430" s="40"/>
      <c r="CB1430" s="40"/>
      <c r="CC1430" s="40"/>
      <c r="CD1430" s="40"/>
      <c r="CE1430" s="40"/>
      <c r="CF1430" s="40"/>
      <c r="CG1430" s="28"/>
      <c r="CH1430" s="28"/>
      <c r="CI1430" s="41"/>
      <c r="CJ1430" s="27"/>
      <c r="CK1430" s="27"/>
      <c r="CL1430" s="27"/>
      <c r="CM1430" s="27"/>
      <c r="CN1430" s="27"/>
      <c r="CO1430" s="27"/>
      <c r="CP1430" s="27"/>
      <c r="CQ1430" s="27"/>
      <c r="CR1430" s="27"/>
      <c r="CS1430" s="27"/>
      <c r="CT1430" s="27"/>
      <c r="CU1430" s="27"/>
      <c r="CV1430" s="27"/>
      <c r="CW1430" s="27"/>
      <c r="CX1430" s="27"/>
      <c r="CY1430" s="27"/>
      <c r="CZ1430" s="40"/>
      <c r="DA1430" s="40"/>
      <c r="DB1430" s="40"/>
      <c r="DC1430" s="40"/>
      <c r="DD1430" s="42"/>
      <c r="DE1430" s="89"/>
      <c r="DF1430" s="42"/>
      <c r="DG1430" s="25"/>
      <c r="DH1430" s="25"/>
      <c r="DI1430" s="35"/>
      <c r="DJ1430" s="25"/>
      <c r="DK1430" s="25"/>
      <c r="DL1430" s="25"/>
      <c r="DM1430" s="25"/>
      <c r="DN1430" s="25"/>
      <c r="DO1430" s="25"/>
      <c r="DP1430" s="25"/>
      <c r="DQ1430" s="25"/>
      <c r="DR1430" s="25"/>
      <c r="DS1430" s="25"/>
      <c r="DT1430" s="25"/>
      <c r="DU1430" s="25"/>
      <c r="DV1430" s="25"/>
      <c r="DW1430" s="35"/>
      <c r="DX1430" s="25"/>
      <c r="DY1430" s="25"/>
      <c r="EC1430" s="25"/>
      <c r="ED1430" s="35"/>
    </row>
    <row r="1431" spans="1:134" s="26" customFormat="1" x14ac:dyDescent="0.2">
      <c r="A1431" s="43"/>
      <c r="B1431" s="28"/>
      <c r="C1431" s="41"/>
      <c r="D1431" s="40"/>
      <c r="E1431" s="41"/>
      <c r="F1431" s="40"/>
      <c r="G1431" s="151"/>
      <c r="H1431" s="151"/>
      <c r="I1431" s="151"/>
      <c r="J1431" s="151"/>
      <c r="K1431" s="151"/>
      <c r="L1431" s="152"/>
      <c r="M1431" s="151"/>
      <c r="N1431" s="151"/>
      <c r="O1431" s="152"/>
      <c r="P1431" s="153"/>
      <c r="Q1431" s="159"/>
      <c r="R1431" s="151"/>
      <c r="S1431" s="151"/>
      <c r="T1431" s="28"/>
      <c r="U1431" s="137"/>
      <c r="V1431" s="40"/>
      <c r="W1431" s="40"/>
      <c r="X1431" s="40"/>
      <c r="Y1431" s="40"/>
      <c r="Z1431" s="40"/>
      <c r="AA1431" s="40"/>
      <c r="AB1431" s="40"/>
      <c r="AC1431" s="40"/>
      <c r="AD1431" s="40"/>
      <c r="AE1431" s="40"/>
      <c r="AF1431" s="40"/>
      <c r="AG1431" s="40"/>
      <c r="AH1431" s="40"/>
      <c r="AI1431" s="40"/>
      <c r="AJ1431" s="40"/>
      <c r="AK1431" s="40"/>
      <c r="AL1431" s="40"/>
      <c r="AM1431" s="40"/>
      <c r="AN1431" s="40"/>
      <c r="AO1431" s="40"/>
      <c r="AP1431" s="40"/>
      <c r="AQ1431" s="40"/>
      <c r="AR1431" s="40"/>
      <c r="AS1431" s="40"/>
      <c r="AT1431" s="40"/>
      <c r="AU1431" s="40"/>
      <c r="AV1431" s="40"/>
      <c r="AW1431" s="40"/>
      <c r="AX1431" s="40"/>
      <c r="AY1431" s="40"/>
      <c r="AZ1431" s="40"/>
      <c r="BA1431" s="28"/>
      <c r="BB1431" s="28"/>
      <c r="BC1431" s="40"/>
      <c r="BD1431" s="40"/>
      <c r="BE1431" s="40"/>
      <c r="BF1431" s="40"/>
      <c r="BG1431" s="40"/>
      <c r="BH1431" s="40"/>
      <c r="BI1431" s="40"/>
      <c r="BJ1431" s="40"/>
      <c r="BK1431" s="40"/>
      <c r="BL1431" s="40"/>
      <c r="BM1431" s="40"/>
      <c r="BN1431" s="40"/>
      <c r="BO1431" s="40"/>
      <c r="BP1431" s="40"/>
      <c r="BQ1431" s="40"/>
      <c r="BR1431" s="40"/>
      <c r="BS1431" s="40"/>
      <c r="BT1431" s="40"/>
      <c r="BU1431" s="40"/>
      <c r="BV1431" s="40"/>
      <c r="BW1431" s="40"/>
      <c r="BX1431" s="40"/>
      <c r="BY1431" s="40"/>
      <c r="BZ1431" s="40"/>
      <c r="CA1431" s="40"/>
      <c r="CB1431" s="40"/>
      <c r="CC1431" s="40"/>
      <c r="CD1431" s="40"/>
      <c r="CE1431" s="40"/>
      <c r="CF1431" s="40"/>
      <c r="CG1431" s="28"/>
      <c r="CH1431" s="28"/>
      <c r="CI1431" s="41"/>
      <c r="CJ1431" s="27"/>
      <c r="CK1431" s="27"/>
      <c r="CL1431" s="27"/>
      <c r="CM1431" s="27"/>
      <c r="CN1431" s="27"/>
      <c r="CO1431" s="27"/>
      <c r="CP1431" s="27"/>
      <c r="CQ1431" s="27"/>
      <c r="CR1431" s="27"/>
      <c r="CS1431" s="27"/>
      <c r="CT1431" s="27"/>
      <c r="CU1431" s="27"/>
      <c r="CV1431" s="27"/>
      <c r="CW1431" s="27"/>
      <c r="CX1431" s="27"/>
      <c r="CY1431" s="27"/>
      <c r="CZ1431" s="40"/>
      <c r="DA1431" s="40"/>
      <c r="DB1431" s="40"/>
      <c r="DC1431" s="40"/>
      <c r="DD1431" s="42"/>
      <c r="DE1431" s="89"/>
      <c r="DF1431" s="42"/>
      <c r="DG1431" s="25"/>
      <c r="DH1431" s="25"/>
      <c r="DI1431" s="35"/>
      <c r="DJ1431" s="25"/>
      <c r="DK1431" s="25"/>
      <c r="DL1431" s="25"/>
      <c r="DM1431" s="25"/>
      <c r="DN1431" s="25"/>
      <c r="DO1431" s="25"/>
      <c r="DP1431" s="25"/>
      <c r="DQ1431" s="25"/>
      <c r="DR1431" s="25"/>
      <c r="DS1431" s="25"/>
      <c r="DT1431" s="25"/>
      <c r="DU1431" s="25"/>
      <c r="DV1431" s="25"/>
      <c r="DW1431" s="35"/>
      <c r="DX1431" s="25"/>
      <c r="DY1431" s="25"/>
      <c r="EC1431" s="25"/>
      <c r="ED1431" s="35"/>
    </row>
    <row r="1432" spans="1:134" s="26" customFormat="1" x14ac:dyDescent="0.2">
      <c r="A1432" s="43"/>
      <c r="B1432" s="28"/>
      <c r="C1432" s="41"/>
      <c r="D1432" s="40"/>
      <c r="E1432" s="41"/>
      <c r="F1432" s="40"/>
      <c r="G1432" s="151"/>
      <c r="H1432" s="151"/>
      <c r="I1432" s="151"/>
      <c r="J1432" s="151"/>
      <c r="K1432" s="151"/>
      <c r="L1432" s="152"/>
      <c r="M1432" s="151"/>
      <c r="N1432" s="151"/>
      <c r="O1432" s="152"/>
      <c r="P1432" s="153"/>
      <c r="Q1432" s="159"/>
      <c r="R1432" s="151"/>
      <c r="S1432" s="151"/>
      <c r="T1432" s="28"/>
      <c r="U1432" s="137"/>
      <c r="V1432" s="40"/>
      <c r="W1432" s="40"/>
      <c r="X1432" s="40"/>
      <c r="Y1432" s="40"/>
      <c r="Z1432" s="40"/>
      <c r="AA1432" s="40"/>
      <c r="AB1432" s="40"/>
      <c r="AC1432" s="40"/>
      <c r="AD1432" s="40"/>
      <c r="AE1432" s="40"/>
      <c r="AF1432" s="40"/>
      <c r="AG1432" s="40"/>
      <c r="AH1432" s="40"/>
      <c r="AI1432" s="40"/>
      <c r="AJ1432" s="40"/>
      <c r="AK1432" s="40"/>
      <c r="AL1432" s="40"/>
      <c r="AM1432" s="40"/>
      <c r="AN1432" s="40"/>
      <c r="AO1432" s="40"/>
      <c r="AP1432" s="40"/>
      <c r="AQ1432" s="40"/>
      <c r="AR1432" s="40"/>
      <c r="AS1432" s="40"/>
      <c r="AT1432" s="40"/>
      <c r="AU1432" s="40"/>
      <c r="AV1432" s="40"/>
      <c r="AW1432" s="40"/>
      <c r="AX1432" s="40"/>
      <c r="AY1432" s="40"/>
      <c r="AZ1432" s="40"/>
      <c r="BA1432" s="28"/>
      <c r="BB1432" s="28"/>
      <c r="BC1432" s="40"/>
      <c r="BD1432" s="40"/>
      <c r="BE1432" s="40"/>
      <c r="BF1432" s="40"/>
      <c r="BG1432" s="40"/>
      <c r="BH1432" s="40"/>
      <c r="BI1432" s="40"/>
      <c r="BJ1432" s="40"/>
      <c r="BK1432" s="40"/>
      <c r="BL1432" s="40"/>
      <c r="BM1432" s="40"/>
      <c r="BN1432" s="40"/>
      <c r="BO1432" s="40"/>
      <c r="BP1432" s="40"/>
      <c r="BQ1432" s="40"/>
      <c r="BR1432" s="40"/>
      <c r="BS1432" s="40"/>
      <c r="BT1432" s="40"/>
      <c r="BU1432" s="40"/>
      <c r="BV1432" s="40"/>
      <c r="BW1432" s="40"/>
      <c r="BX1432" s="40"/>
      <c r="BY1432" s="40"/>
      <c r="BZ1432" s="40"/>
      <c r="CA1432" s="40"/>
      <c r="CB1432" s="40"/>
      <c r="CC1432" s="40"/>
      <c r="CD1432" s="40"/>
      <c r="CE1432" s="40"/>
      <c r="CF1432" s="40"/>
      <c r="CG1432" s="28"/>
      <c r="CH1432" s="28"/>
      <c r="CI1432" s="41"/>
      <c r="CJ1432" s="27"/>
      <c r="CK1432" s="27"/>
      <c r="CL1432" s="27"/>
      <c r="CM1432" s="27"/>
      <c r="CN1432" s="27"/>
      <c r="CO1432" s="27"/>
      <c r="CP1432" s="27"/>
      <c r="CQ1432" s="27"/>
      <c r="CR1432" s="27"/>
      <c r="CS1432" s="27"/>
      <c r="CT1432" s="27"/>
      <c r="CU1432" s="27"/>
      <c r="CV1432" s="27"/>
      <c r="CW1432" s="27"/>
      <c r="CX1432" s="27"/>
      <c r="CY1432" s="27"/>
      <c r="CZ1432" s="40"/>
      <c r="DA1432" s="40"/>
      <c r="DB1432" s="40"/>
      <c r="DC1432" s="40"/>
      <c r="DD1432" s="42"/>
      <c r="DE1432" s="89"/>
      <c r="DF1432" s="42"/>
      <c r="DG1432" s="25"/>
      <c r="DH1432" s="25"/>
      <c r="DI1432" s="35"/>
      <c r="DJ1432" s="25"/>
      <c r="DK1432" s="25"/>
      <c r="DL1432" s="25"/>
      <c r="DM1432" s="25"/>
      <c r="DN1432" s="25"/>
      <c r="DO1432" s="25"/>
      <c r="DP1432" s="25"/>
      <c r="DQ1432" s="25"/>
      <c r="DR1432" s="25"/>
      <c r="DS1432" s="25"/>
      <c r="DT1432" s="25"/>
      <c r="DU1432" s="25"/>
      <c r="DV1432" s="25"/>
      <c r="DW1432" s="35"/>
      <c r="DX1432" s="25"/>
      <c r="DY1432" s="25"/>
      <c r="EC1432" s="25"/>
      <c r="ED1432" s="35"/>
    </row>
    <row r="1433" spans="1:134" s="26" customFormat="1" x14ac:dyDescent="0.2">
      <c r="A1433" s="43"/>
      <c r="B1433" s="28"/>
      <c r="C1433" s="41"/>
      <c r="D1433" s="40"/>
      <c r="E1433" s="41"/>
      <c r="F1433" s="40"/>
      <c r="G1433" s="151"/>
      <c r="H1433" s="151"/>
      <c r="I1433" s="151"/>
      <c r="J1433" s="151"/>
      <c r="K1433" s="151"/>
      <c r="L1433" s="152"/>
      <c r="M1433" s="151"/>
      <c r="N1433" s="151"/>
      <c r="O1433" s="152"/>
      <c r="P1433" s="153"/>
      <c r="Q1433" s="159"/>
      <c r="R1433" s="151"/>
      <c r="S1433" s="151"/>
      <c r="T1433" s="28"/>
      <c r="U1433" s="137"/>
      <c r="V1433" s="40"/>
      <c r="W1433" s="40"/>
      <c r="X1433" s="40"/>
      <c r="Y1433" s="40"/>
      <c r="Z1433" s="40"/>
      <c r="AA1433" s="40"/>
      <c r="AB1433" s="40"/>
      <c r="AC1433" s="40"/>
      <c r="AD1433" s="40"/>
      <c r="AE1433" s="40"/>
      <c r="AF1433" s="40"/>
      <c r="AG1433" s="40"/>
      <c r="AH1433" s="40"/>
      <c r="AI1433" s="40"/>
      <c r="AJ1433" s="40"/>
      <c r="AK1433" s="40"/>
      <c r="AL1433" s="40"/>
      <c r="AM1433" s="40"/>
      <c r="AN1433" s="40"/>
      <c r="AO1433" s="40"/>
      <c r="AP1433" s="40"/>
      <c r="AQ1433" s="40"/>
      <c r="AR1433" s="40"/>
      <c r="AS1433" s="40"/>
      <c r="AT1433" s="40"/>
      <c r="AU1433" s="40"/>
      <c r="AV1433" s="40"/>
      <c r="AW1433" s="40"/>
      <c r="AX1433" s="40"/>
      <c r="AY1433" s="40"/>
      <c r="AZ1433" s="40"/>
      <c r="BA1433" s="28"/>
      <c r="BB1433" s="28"/>
      <c r="BC1433" s="40"/>
      <c r="BD1433" s="40"/>
      <c r="BE1433" s="40"/>
      <c r="BF1433" s="40"/>
      <c r="BG1433" s="40"/>
      <c r="BH1433" s="40"/>
      <c r="BI1433" s="41"/>
      <c r="BJ1433" s="41"/>
      <c r="BK1433" s="41"/>
      <c r="BL1433" s="41"/>
      <c r="BM1433" s="41"/>
      <c r="BN1433" s="41"/>
      <c r="BO1433" s="41"/>
      <c r="BP1433" s="41"/>
      <c r="BQ1433" s="41"/>
      <c r="BR1433" s="40"/>
      <c r="BS1433" s="40"/>
      <c r="BT1433" s="40"/>
      <c r="BU1433" s="41"/>
      <c r="BV1433" s="41"/>
      <c r="BW1433" s="41"/>
      <c r="BX1433" s="41"/>
      <c r="BY1433" s="41"/>
      <c r="BZ1433" s="41"/>
      <c r="CA1433" s="41"/>
      <c r="CB1433" s="41"/>
      <c r="CC1433" s="41"/>
      <c r="CD1433" s="41"/>
      <c r="CE1433" s="41"/>
      <c r="CF1433" s="41"/>
      <c r="CG1433" s="28"/>
      <c r="CH1433" s="28"/>
      <c r="CI1433" s="41"/>
      <c r="CJ1433" s="27"/>
      <c r="CK1433" s="27"/>
      <c r="CL1433" s="27"/>
      <c r="CM1433" s="27"/>
      <c r="CN1433" s="27"/>
      <c r="CO1433" s="27"/>
      <c r="CP1433" s="27"/>
      <c r="CQ1433" s="27"/>
      <c r="CR1433" s="27"/>
      <c r="CS1433" s="27"/>
      <c r="CT1433" s="27"/>
      <c r="CU1433" s="27"/>
      <c r="CV1433" s="27"/>
      <c r="CW1433" s="27"/>
      <c r="CX1433" s="27"/>
      <c r="CY1433" s="27"/>
      <c r="CZ1433" s="40"/>
      <c r="DA1433" s="40"/>
      <c r="DB1433" s="40"/>
      <c r="DC1433" s="40"/>
      <c r="DD1433" s="42"/>
      <c r="DE1433" s="89"/>
      <c r="DF1433" s="42"/>
      <c r="DG1433" s="25"/>
      <c r="DH1433" s="25"/>
      <c r="DI1433" s="35"/>
      <c r="DJ1433" s="25"/>
      <c r="DK1433" s="25"/>
      <c r="DL1433" s="25"/>
      <c r="DM1433" s="25"/>
      <c r="DN1433" s="25"/>
      <c r="DO1433" s="25"/>
      <c r="DP1433" s="25"/>
      <c r="DQ1433" s="25"/>
      <c r="DR1433" s="25"/>
      <c r="DS1433" s="25"/>
      <c r="DT1433" s="25"/>
      <c r="DU1433" s="25"/>
      <c r="DV1433" s="25"/>
      <c r="DW1433" s="35"/>
      <c r="DX1433" s="25"/>
      <c r="DY1433" s="25"/>
      <c r="EC1433" s="25"/>
      <c r="ED1433" s="35"/>
    </row>
    <row r="1434" spans="1:134" s="26" customFormat="1" x14ac:dyDescent="0.2">
      <c r="A1434" s="43"/>
      <c r="B1434" s="28"/>
      <c r="C1434" s="41"/>
      <c r="D1434" s="40"/>
      <c r="E1434" s="41"/>
      <c r="F1434" s="40"/>
      <c r="G1434" s="151"/>
      <c r="H1434" s="151"/>
      <c r="I1434" s="151"/>
      <c r="J1434" s="151"/>
      <c r="K1434" s="151"/>
      <c r="L1434" s="152"/>
      <c r="M1434" s="151"/>
      <c r="N1434" s="151"/>
      <c r="O1434" s="152"/>
      <c r="P1434" s="153"/>
      <c r="Q1434" s="159"/>
      <c r="R1434" s="151"/>
      <c r="S1434" s="151"/>
      <c r="T1434" s="28"/>
      <c r="U1434" s="137"/>
      <c r="V1434" s="40"/>
      <c r="W1434" s="40"/>
      <c r="X1434" s="40"/>
      <c r="Y1434" s="40"/>
      <c r="Z1434" s="40"/>
      <c r="AA1434" s="40"/>
      <c r="AB1434" s="40"/>
      <c r="AC1434" s="40"/>
      <c r="AD1434" s="40"/>
      <c r="AE1434" s="40"/>
      <c r="AF1434" s="40"/>
      <c r="AG1434" s="40"/>
      <c r="AH1434" s="40"/>
      <c r="AI1434" s="40"/>
      <c r="AJ1434" s="40"/>
      <c r="AK1434" s="40"/>
      <c r="AL1434" s="40"/>
      <c r="AM1434" s="40"/>
      <c r="AN1434" s="40"/>
      <c r="AO1434" s="40"/>
      <c r="AP1434" s="40"/>
      <c r="AQ1434" s="40"/>
      <c r="AR1434" s="40"/>
      <c r="AS1434" s="40"/>
      <c r="AT1434" s="40"/>
      <c r="AU1434" s="40"/>
      <c r="AV1434" s="40"/>
      <c r="AW1434" s="40"/>
      <c r="AX1434" s="40"/>
      <c r="AY1434" s="40"/>
      <c r="AZ1434" s="40"/>
      <c r="BA1434" s="28"/>
      <c r="BB1434" s="28"/>
      <c r="BC1434" s="40"/>
      <c r="BD1434" s="40"/>
      <c r="BE1434" s="40"/>
      <c r="BF1434" s="40"/>
      <c r="BG1434" s="40"/>
      <c r="BH1434" s="40"/>
      <c r="BI1434" s="41"/>
      <c r="BJ1434" s="41"/>
      <c r="BK1434" s="41"/>
      <c r="BL1434" s="41"/>
      <c r="BM1434" s="41"/>
      <c r="BN1434" s="41"/>
      <c r="BO1434" s="41"/>
      <c r="BP1434" s="41"/>
      <c r="BQ1434" s="41"/>
      <c r="BR1434" s="40"/>
      <c r="BS1434" s="40"/>
      <c r="BT1434" s="40"/>
      <c r="BU1434" s="41"/>
      <c r="BV1434" s="41"/>
      <c r="BW1434" s="41"/>
      <c r="BX1434" s="41"/>
      <c r="BY1434" s="41"/>
      <c r="BZ1434" s="41"/>
      <c r="CA1434" s="41"/>
      <c r="CB1434" s="41"/>
      <c r="CC1434" s="41"/>
      <c r="CD1434" s="41"/>
      <c r="CE1434" s="41"/>
      <c r="CF1434" s="41"/>
      <c r="CG1434" s="28"/>
      <c r="CH1434" s="28"/>
      <c r="CI1434" s="41"/>
      <c r="CJ1434" s="27"/>
      <c r="CK1434" s="27"/>
      <c r="CL1434" s="27"/>
      <c r="CM1434" s="27"/>
      <c r="CN1434" s="27"/>
      <c r="CO1434" s="27"/>
      <c r="CP1434" s="27"/>
      <c r="CQ1434" s="27"/>
      <c r="CR1434" s="27"/>
      <c r="CS1434" s="27"/>
      <c r="CT1434" s="27"/>
      <c r="CU1434" s="27"/>
      <c r="CV1434" s="27"/>
      <c r="CW1434" s="27"/>
      <c r="CX1434" s="27"/>
      <c r="CY1434" s="27"/>
      <c r="CZ1434" s="40"/>
      <c r="DA1434" s="40"/>
      <c r="DB1434" s="40"/>
      <c r="DC1434" s="40"/>
      <c r="DD1434" s="42"/>
      <c r="DE1434" s="89"/>
      <c r="DF1434" s="42"/>
      <c r="DG1434" s="25"/>
      <c r="DH1434" s="25"/>
      <c r="DI1434" s="35"/>
      <c r="DJ1434" s="25"/>
      <c r="DK1434" s="25"/>
      <c r="DL1434" s="25"/>
      <c r="DM1434" s="25"/>
      <c r="DN1434" s="25"/>
      <c r="DO1434" s="25"/>
      <c r="DP1434" s="25"/>
      <c r="DQ1434" s="25"/>
      <c r="DR1434" s="25"/>
      <c r="DS1434" s="25"/>
      <c r="DT1434" s="25"/>
      <c r="DU1434" s="25"/>
      <c r="DV1434" s="25"/>
      <c r="DW1434" s="35"/>
      <c r="DX1434" s="25"/>
      <c r="DY1434" s="25"/>
      <c r="EC1434" s="25"/>
      <c r="ED1434" s="35"/>
    </row>
    <row r="1435" spans="1:134" s="26" customFormat="1" x14ac:dyDescent="0.2">
      <c r="A1435" s="43"/>
      <c r="B1435" s="28"/>
      <c r="C1435" s="41"/>
      <c r="D1435" s="40"/>
      <c r="E1435" s="41"/>
      <c r="F1435" s="40"/>
      <c r="G1435" s="151"/>
      <c r="H1435" s="151"/>
      <c r="I1435" s="151"/>
      <c r="J1435" s="151"/>
      <c r="K1435" s="151"/>
      <c r="L1435" s="152"/>
      <c r="M1435" s="151"/>
      <c r="N1435" s="151"/>
      <c r="O1435" s="152"/>
      <c r="P1435" s="153"/>
      <c r="Q1435" s="159"/>
      <c r="R1435" s="151"/>
      <c r="S1435" s="151"/>
      <c r="T1435" s="28"/>
      <c r="U1435" s="137"/>
      <c r="V1435" s="40"/>
      <c r="W1435" s="40"/>
      <c r="X1435" s="40"/>
      <c r="Y1435" s="40"/>
      <c r="Z1435" s="40"/>
      <c r="AA1435" s="40"/>
      <c r="AB1435" s="40"/>
      <c r="AC1435" s="40"/>
      <c r="AD1435" s="40"/>
      <c r="AE1435" s="40"/>
      <c r="AF1435" s="40"/>
      <c r="AG1435" s="40"/>
      <c r="AH1435" s="40"/>
      <c r="AI1435" s="40"/>
      <c r="AJ1435" s="40"/>
      <c r="AK1435" s="40"/>
      <c r="AL1435" s="40"/>
      <c r="AM1435" s="40"/>
      <c r="AN1435" s="40"/>
      <c r="AO1435" s="40"/>
      <c r="AP1435" s="40"/>
      <c r="AQ1435" s="40"/>
      <c r="AR1435" s="40"/>
      <c r="AS1435" s="40"/>
      <c r="AT1435" s="40"/>
      <c r="AU1435" s="40"/>
      <c r="AV1435" s="40"/>
      <c r="AW1435" s="40"/>
      <c r="AX1435" s="40"/>
      <c r="AY1435" s="40"/>
      <c r="AZ1435" s="40"/>
      <c r="BA1435" s="28"/>
      <c r="BB1435" s="28"/>
      <c r="BC1435" s="40"/>
      <c r="BD1435" s="40"/>
      <c r="BE1435" s="40"/>
      <c r="BF1435" s="40"/>
      <c r="BG1435" s="40"/>
      <c r="BH1435" s="40"/>
      <c r="BI1435" s="41"/>
      <c r="BJ1435" s="41"/>
      <c r="BK1435" s="41"/>
      <c r="BL1435" s="41"/>
      <c r="BM1435" s="41"/>
      <c r="BN1435" s="41"/>
      <c r="BO1435" s="41"/>
      <c r="BP1435" s="41"/>
      <c r="BQ1435" s="41"/>
      <c r="BR1435" s="40"/>
      <c r="BS1435" s="40"/>
      <c r="BT1435" s="40"/>
      <c r="BU1435" s="41"/>
      <c r="BV1435" s="41"/>
      <c r="BW1435" s="41"/>
      <c r="BX1435" s="41"/>
      <c r="BY1435" s="41"/>
      <c r="BZ1435" s="41"/>
      <c r="CA1435" s="41"/>
      <c r="CB1435" s="41"/>
      <c r="CC1435" s="41"/>
      <c r="CD1435" s="41"/>
      <c r="CE1435" s="41"/>
      <c r="CF1435" s="41"/>
      <c r="CG1435" s="28"/>
      <c r="CH1435" s="28"/>
      <c r="CI1435" s="41"/>
      <c r="CJ1435" s="27"/>
      <c r="CK1435" s="27"/>
      <c r="CL1435" s="27"/>
      <c r="CM1435" s="27"/>
      <c r="CN1435" s="27"/>
      <c r="CO1435" s="27"/>
      <c r="CP1435" s="27"/>
      <c r="CQ1435" s="27"/>
      <c r="CR1435" s="27"/>
      <c r="CS1435" s="27"/>
      <c r="CT1435" s="27"/>
      <c r="CU1435" s="27"/>
      <c r="CV1435" s="27"/>
      <c r="CW1435" s="27"/>
      <c r="CX1435" s="27"/>
      <c r="CY1435" s="27"/>
      <c r="CZ1435" s="40"/>
      <c r="DA1435" s="40"/>
      <c r="DB1435" s="40"/>
      <c r="DC1435" s="40"/>
      <c r="DD1435" s="42"/>
      <c r="DE1435" s="89"/>
      <c r="DF1435" s="42"/>
      <c r="DG1435" s="25"/>
      <c r="DH1435" s="25"/>
      <c r="DI1435" s="35"/>
      <c r="DJ1435" s="25"/>
      <c r="DK1435" s="25"/>
      <c r="DL1435" s="25"/>
      <c r="DM1435" s="25"/>
      <c r="DN1435" s="25"/>
      <c r="DO1435" s="25"/>
      <c r="DP1435" s="25"/>
      <c r="DQ1435" s="25"/>
      <c r="DR1435" s="25"/>
      <c r="DS1435" s="25"/>
      <c r="DT1435" s="25"/>
      <c r="DU1435" s="25"/>
      <c r="DV1435" s="25"/>
      <c r="DW1435" s="35"/>
      <c r="DX1435" s="25"/>
      <c r="DY1435" s="25"/>
      <c r="EC1435" s="25"/>
      <c r="ED1435" s="35"/>
    </row>
    <row r="1436" spans="1:134" s="26" customFormat="1" x14ac:dyDescent="0.2">
      <c r="A1436" s="43"/>
      <c r="B1436" s="28"/>
      <c r="C1436" s="41"/>
      <c r="D1436" s="40"/>
      <c r="E1436" s="41"/>
      <c r="F1436" s="40"/>
      <c r="G1436" s="151"/>
      <c r="H1436" s="151"/>
      <c r="I1436" s="151"/>
      <c r="J1436" s="151"/>
      <c r="K1436" s="151"/>
      <c r="L1436" s="152"/>
      <c r="M1436" s="151"/>
      <c r="N1436" s="151"/>
      <c r="O1436" s="152"/>
      <c r="P1436" s="153"/>
      <c r="Q1436" s="159"/>
      <c r="R1436" s="151"/>
      <c r="S1436" s="151"/>
      <c r="T1436" s="28"/>
      <c r="U1436" s="137"/>
      <c r="V1436" s="40"/>
      <c r="W1436" s="40"/>
      <c r="X1436" s="40"/>
      <c r="Y1436" s="40"/>
      <c r="Z1436" s="40"/>
      <c r="AA1436" s="40"/>
      <c r="AB1436" s="40"/>
      <c r="AC1436" s="40"/>
      <c r="AD1436" s="40"/>
      <c r="AE1436" s="40"/>
      <c r="AF1436" s="40"/>
      <c r="AG1436" s="40"/>
      <c r="AH1436" s="40"/>
      <c r="AI1436" s="40"/>
      <c r="AJ1436" s="40"/>
      <c r="AK1436" s="40"/>
      <c r="AL1436" s="40"/>
      <c r="AM1436" s="40"/>
      <c r="AN1436" s="40"/>
      <c r="AO1436" s="40"/>
      <c r="AP1436" s="40"/>
      <c r="AQ1436" s="40"/>
      <c r="AR1436" s="40"/>
      <c r="AS1436" s="40"/>
      <c r="AT1436" s="40"/>
      <c r="AU1436" s="40"/>
      <c r="AV1436" s="40"/>
      <c r="AW1436" s="40"/>
      <c r="AX1436" s="40"/>
      <c r="AY1436" s="40"/>
      <c r="AZ1436" s="40"/>
      <c r="BA1436" s="28"/>
      <c r="BB1436" s="28"/>
      <c r="BC1436" s="40"/>
      <c r="BD1436" s="40"/>
      <c r="BE1436" s="40"/>
      <c r="BF1436" s="40"/>
      <c r="BG1436" s="40"/>
      <c r="BH1436" s="40"/>
      <c r="BI1436" s="41"/>
      <c r="BJ1436" s="41"/>
      <c r="BK1436" s="41"/>
      <c r="BL1436" s="41"/>
      <c r="BM1436" s="41"/>
      <c r="BN1436" s="41"/>
      <c r="BO1436" s="41"/>
      <c r="BP1436" s="41"/>
      <c r="BQ1436" s="41"/>
      <c r="BR1436" s="40"/>
      <c r="BS1436" s="40"/>
      <c r="BT1436" s="40"/>
      <c r="BU1436" s="41"/>
      <c r="BV1436" s="41"/>
      <c r="BW1436" s="41"/>
      <c r="BX1436" s="41"/>
      <c r="BY1436" s="41"/>
      <c r="BZ1436" s="41"/>
      <c r="CA1436" s="41"/>
      <c r="CB1436" s="41"/>
      <c r="CC1436" s="41"/>
      <c r="CD1436" s="41"/>
      <c r="CE1436" s="41"/>
      <c r="CF1436" s="41"/>
      <c r="CG1436" s="28"/>
      <c r="CH1436" s="28"/>
      <c r="CI1436" s="41"/>
      <c r="CJ1436" s="27"/>
      <c r="CK1436" s="27"/>
      <c r="CL1436" s="27"/>
      <c r="CM1436" s="27"/>
      <c r="CN1436" s="27"/>
      <c r="CO1436" s="27"/>
      <c r="CP1436" s="27"/>
      <c r="CQ1436" s="27"/>
      <c r="CR1436" s="27"/>
      <c r="CS1436" s="27"/>
      <c r="CT1436" s="27"/>
      <c r="CU1436" s="27"/>
      <c r="CV1436" s="27"/>
      <c r="CW1436" s="27"/>
      <c r="CX1436" s="27"/>
      <c r="CY1436" s="27"/>
      <c r="CZ1436" s="40"/>
      <c r="DA1436" s="40"/>
      <c r="DB1436" s="40"/>
      <c r="DC1436" s="40"/>
      <c r="DD1436" s="42"/>
      <c r="DE1436" s="89"/>
      <c r="DF1436" s="42"/>
      <c r="DG1436" s="25"/>
      <c r="DH1436" s="25"/>
      <c r="DI1436" s="35"/>
      <c r="DJ1436" s="25"/>
      <c r="DK1436" s="25"/>
      <c r="DL1436" s="25"/>
      <c r="DM1436" s="25"/>
      <c r="DN1436" s="25"/>
      <c r="DO1436" s="25"/>
      <c r="DP1436" s="25"/>
      <c r="DQ1436" s="25"/>
      <c r="DR1436" s="25"/>
      <c r="DS1436" s="25"/>
      <c r="DT1436" s="25"/>
      <c r="DU1436" s="25"/>
      <c r="DV1436" s="25"/>
      <c r="DW1436" s="35"/>
      <c r="DX1436" s="25"/>
      <c r="DY1436" s="25"/>
      <c r="EC1436" s="25"/>
      <c r="ED1436" s="35"/>
    </row>
    <row r="1437" spans="1:134" s="26" customFormat="1" x14ac:dyDescent="0.2">
      <c r="A1437" s="43"/>
      <c r="B1437" s="28"/>
      <c r="C1437" s="41"/>
      <c r="D1437" s="40"/>
      <c r="E1437" s="41"/>
      <c r="F1437" s="40"/>
      <c r="G1437" s="151"/>
      <c r="H1437" s="151"/>
      <c r="I1437" s="151"/>
      <c r="J1437" s="151"/>
      <c r="K1437" s="151"/>
      <c r="L1437" s="152"/>
      <c r="M1437" s="151"/>
      <c r="N1437" s="151"/>
      <c r="O1437" s="152"/>
      <c r="P1437" s="153"/>
      <c r="Q1437" s="159"/>
      <c r="R1437" s="151"/>
      <c r="S1437" s="151"/>
      <c r="T1437" s="28"/>
      <c r="U1437" s="137"/>
      <c r="V1437" s="40"/>
      <c r="W1437" s="40"/>
      <c r="X1437" s="40"/>
      <c r="Y1437" s="40"/>
      <c r="Z1437" s="40"/>
      <c r="AA1437" s="40"/>
      <c r="AB1437" s="40"/>
      <c r="AC1437" s="40"/>
      <c r="AD1437" s="40"/>
      <c r="AE1437" s="40"/>
      <c r="AF1437" s="40"/>
      <c r="AG1437" s="40"/>
      <c r="AH1437" s="40"/>
      <c r="AI1437" s="40"/>
      <c r="AJ1437" s="40"/>
      <c r="AK1437" s="40"/>
      <c r="AL1437" s="40"/>
      <c r="AM1437" s="40"/>
      <c r="AN1437" s="40"/>
      <c r="AO1437" s="40"/>
      <c r="AP1437" s="40"/>
      <c r="AQ1437" s="40"/>
      <c r="AR1437" s="40"/>
      <c r="AS1437" s="40"/>
      <c r="AT1437" s="40"/>
      <c r="AU1437" s="40"/>
      <c r="AV1437" s="40"/>
      <c r="AW1437" s="40"/>
      <c r="AX1437" s="40"/>
      <c r="AY1437" s="40"/>
      <c r="AZ1437" s="40"/>
      <c r="BA1437" s="28"/>
      <c r="BB1437" s="28"/>
      <c r="BC1437" s="40"/>
      <c r="BD1437" s="40"/>
      <c r="BE1437" s="40"/>
      <c r="BF1437" s="40"/>
      <c r="BG1437" s="40"/>
      <c r="BH1437" s="40"/>
      <c r="BI1437" s="41"/>
      <c r="BJ1437" s="41"/>
      <c r="BK1437" s="41"/>
      <c r="BL1437" s="41"/>
      <c r="BM1437" s="41"/>
      <c r="BN1437" s="41"/>
      <c r="BO1437" s="41"/>
      <c r="BP1437" s="41"/>
      <c r="BQ1437" s="41"/>
      <c r="BR1437" s="40"/>
      <c r="BS1437" s="40"/>
      <c r="BT1437" s="40"/>
      <c r="BU1437" s="41"/>
      <c r="BV1437" s="41"/>
      <c r="BW1437" s="41"/>
      <c r="BX1437" s="41"/>
      <c r="BY1437" s="41"/>
      <c r="BZ1437" s="41"/>
      <c r="CA1437" s="41"/>
      <c r="CB1437" s="41"/>
      <c r="CC1437" s="41"/>
      <c r="CD1437" s="41"/>
      <c r="CE1437" s="41"/>
      <c r="CF1437" s="41"/>
      <c r="CG1437" s="28"/>
      <c r="CH1437" s="28"/>
      <c r="CI1437" s="41"/>
      <c r="CJ1437" s="27"/>
      <c r="CK1437" s="27"/>
      <c r="CL1437" s="27"/>
      <c r="CM1437" s="27"/>
      <c r="CN1437" s="27"/>
      <c r="CO1437" s="27"/>
      <c r="CP1437" s="27"/>
      <c r="CQ1437" s="27"/>
      <c r="CR1437" s="27"/>
      <c r="CS1437" s="27"/>
      <c r="CT1437" s="27"/>
      <c r="CU1437" s="27"/>
      <c r="CV1437" s="27"/>
      <c r="CW1437" s="27"/>
      <c r="CX1437" s="27"/>
      <c r="CY1437" s="27"/>
      <c r="CZ1437" s="40"/>
      <c r="DA1437" s="40"/>
      <c r="DB1437" s="40"/>
      <c r="DC1437" s="40"/>
      <c r="DD1437" s="42"/>
      <c r="DE1437" s="89"/>
      <c r="DF1437" s="42"/>
      <c r="DG1437" s="25"/>
      <c r="DH1437" s="25"/>
      <c r="DI1437" s="35"/>
      <c r="DJ1437" s="25"/>
      <c r="DK1437" s="25"/>
      <c r="DL1437" s="25"/>
      <c r="DM1437" s="25"/>
      <c r="DN1437" s="25"/>
      <c r="DO1437" s="25"/>
      <c r="DP1437" s="25"/>
      <c r="DQ1437" s="25"/>
      <c r="DR1437" s="25"/>
      <c r="DS1437" s="25"/>
      <c r="DT1437" s="25"/>
      <c r="DU1437" s="25"/>
      <c r="DV1437" s="25"/>
      <c r="DW1437" s="35"/>
      <c r="DX1437" s="25"/>
      <c r="DY1437" s="25"/>
      <c r="EC1437" s="25"/>
      <c r="ED1437" s="35"/>
    </row>
    <row r="1438" spans="1:134" s="26" customFormat="1" x14ac:dyDescent="0.2">
      <c r="A1438" s="43"/>
      <c r="B1438" s="28"/>
      <c r="C1438" s="41"/>
      <c r="D1438" s="40"/>
      <c r="E1438" s="41"/>
      <c r="F1438" s="40"/>
      <c r="G1438" s="151"/>
      <c r="H1438" s="151"/>
      <c r="I1438" s="151"/>
      <c r="J1438" s="151"/>
      <c r="K1438" s="151"/>
      <c r="L1438" s="152"/>
      <c r="M1438" s="151"/>
      <c r="N1438" s="151"/>
      <c r="O1438" s="152"/>
      <c r="P1438" s="153"/>
      <c r="Q1438" s="159"/>
      <c r="R1438" s="151"/>
      <c r="S1438" s="151"/>
      <c r="T1438" s="28"/>
      <c r="U1438" s="137"/>
      <c r="V1438" s="40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40"/>
      <c r="AH1438" s="40"/>
      <c r="AI1438" s="40"/>
      <c r="AJ1438" s="40"/>
      <c r="AK1438" s="40"/>
      <c r="AL1438" s="40"/>
      <c r="AM1438" s="40"/>
      <c r="AN1438" s="40"/>
      <c r="AO1438" s="40"/>
      <c r="AP1438" s="40"/>
      <c r="AQ1438" s="40"/>
      <c r="AR1438" s="40"/>
      <c r="AS1438" s="40"/>
      <c r="AT1438" s="40"/>
      <c r="AU1438" s="40"/>
      <c r="AV1438" s="40"/>
      <c r="AW1438" s="40"/>
      <c r="AX1438" s="40"/>
      <c r="AY1438" s="40"/>
      <c r="AZ1438" s="40"/>
      <c r="BA1438" s="28"/>
      <c r="BB1438" s="28"/>
      <c r="BC1438" s="40"/>
      <c r="BD1438" s="40"/>
      <c r="BE1438" s="40"/>
      <c r="BF1438" s="40"/>
      <c r="BG1438" s="40"/>
      <c r="BH1438" s="40"/>
      <c r="BI1438" s="40"/>
      <c r="BJ1438" s="40"/>
      <c r="BK1438" s="40"/>
      <c r="BL1438" s="40"/>
      <c r="BM1438" s="40"/>
      <c r="BN1438" s="40"/>
      <c r="BO1438" s="40"/>
      <c r="BP1438" s="40"/>
      <c r="BQ1438" s="40"/>
      <c r="BR1438" s="40"/>
      <c r="BS1438" s="40"/>
      <c r="BT1438" s="40"/>
      <c r="BU1438" s="40"/>
      <c r="BV1438" s="40"/>
      <c r="BW1438" s="40"/>
      <c r="BX1438" s="40"/>
      <c r="BY1438" s="40"/>
      <c r="BZ1438" s="40"/>
      <c r="CA1438" s="40"/>
      <c r="CB1438" s="40"/>
      <c r="CC1438" s="40"/>
      <c r="CD1438" s="40"/>
      <c r="CE1438" s="40"/>
      <c r="CF1438" s="40"/>
      <c r="CG1438" s="28"/>
      <c r="CH1438" s="28"/>
      <c r="CI1438" s="41"/>
      <c r="CJ1438" s="27"/>
      <c r="CK1438" s="27"/>
      <c r="CL1438" s="27"/>
      <c r="CM1438" s="27"/>
      <c r="CN1438" s="27"/>
      <c r="CO1438" s="27"/>
      <c r="CP1438" s="27"/>
      <c r="CQ1438" s="27"/>
      <c r="CR1438" s="27"/>
      <c r="CS1438" s="27"/>
      <c r="CT1438" s="27"/>
      <c r="CU1438" s="27"/>
      <c r="CV1438" s="27"/>
      <c r="CW1438" s="27"/>
      <c r="CX1438" s="27"/>
      <c r="CY1438" s="27"/>
      <c r="CZ1438" s="40"/>
      <c r="DA1438" s="40"/>
      <c r="DB1438" s="40"/>
      <c r="DC1438" s="40"/>
      <c r="DD1438" s="42"/>
      <c r="DE1438" s="89"/>
      <c r="DF1438" s="42"/>
      <c r="DG1438" s="25"/>
      <c r="DH1438" s="25"/>
      <c r="DI1438" s="35"/>
      <c r="DJ1438" s="25"/>
      <c r="DK1438" s="25"/>
      <c r="DL1438" s="25"/>
      <c r="DM1438" s="25"/>
      <c r="DN1438" s="25"/>
      <c r="DO1438" s="25"/>
      <c r="DP1438" s="25"/>
      <c r="DQ1438" s="25"/>
      <c r="DR1438" s="25"/>
      <c r="DS1438" s="25"/>
      <c r="DT1438" s="25"/>
      <c r="DU1438" s="25"/>
      <c r="DV1438" s="25"/>
      <c r="DW1438" s="35"/>
      <c r="DX1438" s="25"/>
      <c r="DY1438" s="25"/>
      <c r="EC1438" s="25"/>
      <c r="ED1438" s="35"/>
    </row>
    <row r="1439" spans="1:134" s="26" customFormat="1" x14ac:dyDescent="0.2">
      <c r="A1439" s="43"/>
      <c r="B1439" s="28"/>
      <c r="C1439" s="41"/>
      <c r="D1439" s="40"/>
      <c r="E1439" s="41"/>
      <c r="F1439" s="40"/>
      <c r="G1439" s="151"/>
      <c r="H1439" s="151"/>
      <c r="I1439" s="151"/>
      <c r="J1439" s="151"/>
      <c r="K1439" s="151"/>
      <c r="L1439" s="152"/>
      <c r="M1439" s="151"/>
      <c r="N1439" s="151"/>
      <c r="O1439" s="152"/>
      <c r="P1439" s="153"/>
      <c r="Q1439" s="159"/>
      <c r="R1439" s="151"/>
      <c r="S1439" s="151"/>
      <c r="T1439" s="28"/>
      <c r="U1439" s="137"/>
      <c r="V1439" s="40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40"/>
      <c r="AH1439" s="40"/>
      <c r="AI1439" s="40"/>
      <c r="AJ1439" s="40"/>
      <c r="AK1439" s="40"/>
      <c r="AL1439" s="40"/>
      <c r="AM1439" s="40"/>
      <c r="AN1439" s="40"/>
      <c r="AO1439" s="40"/>
      <c r="AP1439" s="40"/>
      <c r="AQ1439" s="40"/>
      <c r="AR1439" s="40"/>
      <c r="AS1439" s="40"/>
      <c r="AT1439" s="40"/>
      <c r="AU1439" s="40"/>
      <c r="AV1439" s="40"/>
      <c r="AW1439" s="40"/>
      <c r="AX1439" s="40"/>
      <c r="AY1439" s="40"/>
      <c r="AZ1439" s="40"/>
      <c r="BA1439" s="28"/>
      <c r="BB1439" s="28"/>
      <c r="BC1439" s="40"/>
      <c r="BD1439" s="40"/>
      <c r="BE1439" s="40"/>
      <c r="BF1439" s="40"/>
      <c r="BG1439" s="40"/>
      <c r="BH1439" s="40"/>
      <c r="BI1439" s="40"/>
      <c r="BJ1439" s="40"/>
      <c r="BK1439" s="40"/>
      <c r="BL1439" s="40"/>
      <c r="BM1439" s="40"/>
      <c r="BN1439" s="40"/>
      <c r="BO1439" s="40"/>
      <c r="BP1439" s="40"/>
      <c r="BQ1439" s="40"/>
      <c r="BR1439" s="40"/>
      <c r="BS1439" s="40"/>
      <c r="BT1439" s="40"/>
      <c r="BU1439" s="40"/>
      <c r="BV1439" s="40"/>
      <c r="BW1439" s="40"/>
      <c r="BX1439" s="40"/>
      <c r="BY1439" s="40"/>
      <c r="BZ1439" s="40"/>
      <c r="CA1439" s="40"/>
      <c r="CB1439" s="40"/>
      <c r="CC1439" s="40"/>
      <c r="CD1439" s="40"/>
      <c r="CE1439" s="40"/>
      <c r="CF1439" s="40"/>
      <c r="CG1439" s="28"/>
      <c r="CH1439" s="28"/>
      <c r="CI1439" s="41"/>
      <c r="CJ1439" s="27"/>
      <c r="CK1439" s="27"/>
      <c r="CL1439" s="27"/>
      <c r="CM1439" s="27"/>
      <c r="CN1439" s="27"/>
      <c r="CO1439" s="27"/>
      <c r="CP1439" s="27"/>
      <c r="CQ1439" s="27"/>
      <c r="CR1439" s="27"/>
      <c r="CS1439" s="27"/>
      <c r="CT1439" s="27"/>
      <c r="CU1439" s="27"/>
      <c r="CV1439" s="27"/>
      <c r="CW1439" s="27"/>
      <c r="CX1439" s="27"/>
      <c r="CY1439" s="27"/>
      <c r="CZ1439" s="40"/>
      <c r="DA1439" s="40"/>
      <c r="DB1439" s="40"/>
      <c r="DC1439" s="40"/>
      <c r="DD1439" s="42"/>
      <c r="DE1439" s="89"/>
      <c r="DF1439" s="42"/>
      <c r="DG1439" s="25"/>
      <c r="DH1439" s="25"/>
      <c r="DI1439" s="35"/>
      <c r="DJ1439" s="25"/>
      <c r="DK1439" s="25"/>
      <c r="DL1439" s="25"/>
      <c r="DM1439" s="25"/>
      <c r="DN1439" s="25"/>
      <c r="DO1439" s="25"/>
      <c r="DP1439" s="25"/>
      <c r="DQ1439" s="25"/>
      <c r="DR1439" s="25"/>
      <c r="DS1439" s="25"/>
      <c r="DT1439" s="25"/>
      <c r="DU1439" s="25"/>
      <c r="DV1439" s="25"/>
      <c r="DW1439" s="35"/>
      <c r="DX1439" s="25"/>
      <c r="DY1439" s="25"/>
      <c r="EC1439" s="25"/>
      <c r="ED1439" s="35"/>
    </row>
    <row r="1440" spans="1:134" s="26" customFormat="1" x14ac:dyDescent="0.2">
      <c r="A1440" s="43"/>
      <c r="B1440" s="28"/>
      <c r="C1440" s="41"/>
      <c r="D1440" s="40"/>
      <c r="E1440" s="41"/>
      <c r="F1440" s="40"/>
      <c r="G1440" s="151"/>
      <c r="H1440" s="151"/>
      <c r="I1440" s="151"/>
      <c r="J1440" s="151"/>
      <c r="K1440" s="151"/>
      <c r="L1440" s="152"/>
      <c r="M1440" s="151"/>
      <c r="N1440" s="151"/>
      <c r="O1440" s="152"/>
      <c r="P1440" s="153"/>
      <c r="Q1440" s="159"/>
      <c r="R1440" s="151"/>
      <c r="S1440" s="151"/>
      <c r="T1440" s="28"/>
      <c r="U1440" s="137"/>
      <c r="V1440" s="40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40"/>
      <c r="AH1440" s="40"/>
      <c r="AI1440" s="40"/>
      <c r="AJ1440" s="40"/>
      <c r="AK1440" s="40"/>
      <c r="AL1440" s="40"/>
      <c r="AM1440" s="40"/>
      <c r="AN1440" s="40"/>
      <c r="AO1440" s="40"/>
      <c r="AP1440" s="40"/>
      <c r="AQ1440" s="40"/>
      <c r="AR1440" s="40"/>
      <c r="AS1440" s="40"/>
      <c r="AT1440" s="40"/>
      <c r="AU1440" s="40"/>
      <c r="AV1440" s="40"/>
      <c r="AW1440" s="40"/>
      <c r="AX1440" s="40"/>
      <c r="AY1440" s="40"/>
      <c r="AZ1440" s="40"/>
      <c r="BA1440" s="28"/>
      <c r="BB1440" s="28"/>
      <c r="BC1440" s="40"/>
      <c r="BD1440" s="40"/>
      <c r="BE1440" s="40"/>
      <c r="BF1440" s="40"/>
      <c r="BG1440" s="40"/>
      <c r="BH1440" s="40"/>
      <c r="BI1440" s="40"/>
      <c r="BJ1440" s="40"/>
      <c r="BK1440" s="40"/>
      <c r="BL1440" s="40"/>
      <c r="BM1440" s="40"/>
      <c r="BN1440" s="40"/>
      <c r="BO1440" s="40"/>
      <c r="BP1440" s="40"/>
      <c r="BQ1440" s="40"/>
      <c r="BR1440" s="40"/>
      <c r="BS1440" s="40"/>
      <c r="BT1440" s="40"/>
      <c r="BU1440" s="40"/>
      <c r="BV1440" s="40"/>
      <c r="BW1440" s="40"/>
      <c r="BX1440" s="40"/>
      <c r="BY1440" s="40"/>
      <c r="BZ1440" s="40"/>
      <c r="CA1440" s="40"/>
      <c r="CB1440" s="40"/>
      <c r="CC1440" s="40"/>
      <c r="CD1440" s="40"/>
      <c r="CE1440" s="40"/>
      <c r="CF1440" s="40"/>
      <c r="CG1440" s="28"/>
      <c r="CH1440" s="28"/>
      <c r="CI1440" s="41"/>
      <c r="CJ1440" s="27"/>
      <c r="CK1440" s="27"/>
      <c r="CL1440" s="27"/>
      <c r="CM1440" s="27"/>
      <c r="CN1440" s="27"/>
      <c r="CO1440" s="27"/>
      <c r="CP1440" s="27"/>
      <c r="CQ1440" s="27"/>
      <c r="CR1440" s="27"/>
      <c r="CS1440" s="27"/>
      <c r="CT1440" s="27"/>
      <c r="CU1440" s="27"/>
      <c r="CV1440" s="27"/>
      <c r="CW1440" s="27"/>
      <c r="CX1440" s="27"/>
      <c r="CY1440" s="27"/>
      <c r="CZ1440" s="40"/>
      <c r="DA1440" s="40"/>
      <c r="DB1440" s="40"/>
      <c r="DC1440" s="40"/>
      <c r="DD1440" s="42"/>
      <c r="DE1440" s="89"/>
      <c r="DF1440" s="42"/>
      <c r="DG1440" s="25"/>
      <c r="DH1440" s="25"/>
      <c r="DI1440" s="35"/>
      <c r="DJ1440" s="25"/>
      <c r="DK1440" s="25"/>
      <c r="DL1440" s="25"/>
      <c r="DM1440" s="25"/>
      <c r="DN1440" s="25"/>
      <c r="DO1440" s="25"/>
      <c r="DP1440" s="25"/>
      <c r="DQ1440" s="25"/>
      <c r="DR1440" s="25"/>
      <c r="DS1440" s="25"/>
      <c r="DT1440" s="25"/>
      <c r="DU1440" s="25"/>
      <c r="DV1440" s="25"/>
      <c r="DW1440" s="35"/>
      <c r="DX1440" s="25"/>
      <c r="DY1440" s="25"/>
      <c r="EC1440" s="25"/>
      <c r="ED1440" s="35"/>
    </row>
    <row r="1441" spans="1:134" s="26" customFormat="1" x14ac:dyDescent="0.2">
      <c r="A1441" s="43"/>
      <c r="B1441" s="28"/>
      <c r="C1441" s="41"/>
      <c r="D1441" s="40"/>
      <c r="E1441" s="41"/>
      <c r="F1441" s="40"/>
      <c r="G1441" s="151"/>
      <c r="H1441" s="151"/>
      <c r="I1441" s="151"/>
      <c r="J1441" s="151"/>
      <c r="K1441" s="151"/>
      <c r="L1441" s="152"/>
      <c r="M1441" s="151"/>
      <c r="N1441" s="151"/>
      <c r="O1441" s="152"/>
      <c r="P1441" s="153"/>
      <c r="Q1441" s="159"/>
      <c r="R1441" s="151"/>
      <c r="S1441" s="151"/>
      <c r="T1441" s="28"/>
      <c r="U1441" s="137"/>
      <c r="V1441" s="40"/>
      <c r="W1441" s="40"/>
      <c r="X1441" s="40"/>
      <c r="Y1441" s="40"/>
      <c r="Z1441" s="40"/>
      <c r="AA1441" s="40"/>
      <c r="AB1441" s="40"/>
      <c r="AC1441" s="40"/>
      <c r="AD1441" s="40"/>
      <c r="AE1441" s="40"/>
      <c r="AF1441" s="40"/>
      <c r="AG1441" s="40"/>
      <c r="AH1441" s="40"/>
      <c r="AI1441" s="40"/>
      <c r="AJ1441" s="40"/>
      <c r="AK1441" s="40"/>
      <c r="AL1441" s="40"/>
      <c r="AM1441" s="40"/>
      <c r="AN1441" s="40"/>
      <c r="AO1441" s="40"/>
      <c r="AP1441" s="40"/>
      <c r="AQ1441" s="40"/>
      <c r="AR1441" s="40"/>
      <c r="AS1441" s="40"/>
      <c r="AT1441" s="40"/>
      <c r="AU1441" s="40"/>
      <c r="AV1441" s="40"/>
      <c r="AW1441" s="40"/>
      <c r="AX1441" s="40"/>
      <c r="AY1441" s="40"/>
      <c r="AZ1441" s="40"/>
      <c r="BA1441" s="28"/>
      <c r="BB1441" s="28"/>
      <c r="BC1441" s="40"/>
      <c r="BD1441" s="40"/>
      <c r="BE1441" s="40"/>
      <c r="BF1441" s="40"/>
      <c r="BG1441" s="40"/>
      <c r="BH1441" s="40"/>
      <c r="BI1441" s="40"/>
      <c r="BJ1441" s="40"/>
      <c r="BK1441" s="40"/>
      <c r="BL1441" s="40"/>
      <c r="BM1441" s="40"/>
      <c r="BN1441" s="40"/>
      <c r="BO1441" s="40"/>
      <c r="BP1441" s="40"/>
      <c r="BQ1441" s="40"/>
      <c r="BR1441" s="40"/>
      <c r="BS1441" s="40"/>
      <c r="BT1441" s="40"/>
      <c r="BU1441" s="40"/>
      <c r="BV1441" s="40"/>
      <c r="BW1441" s="40"/>
      <c r="BX1441" s="40"/>
      <c r="BY1441" s="40"/>
      <c r="BZ1441" s="40"/>
      <c r="CA1441" s="40"/>
      <c r="CB1441" s="40"/>
      <c r="CC1441" s="40"/>
      <c r="CD1441" s="40"/>
      <c r="CE1441" s="40"/>
      <c r="CF1441" s="40"/>
      <c r="CG1441" s="28"/>
      <c r="CH1441" s="28"/>
      <c r="CI1441" s="41"/>
      <c r="CJ1441" s="27"/>
      <c r="CK1441" s="27"/>
      <c r="CL1441" s="27"/>
      <c r="CM1441" s="27"/>
      <c r="CN1441" s="27"/>
      <c r="CO1441" s="27"/>
      <c r="CP1441" s="27"/>
      <c r="CQ1441" s="27"/>
      <c r="CR1441" s="27"/>
      <c r="CS1441" s="27"/>
      <c r="CT1441" s="27"/>
      <c r="CU1441" s="27"/>
      <c r="CV1441" s="27"/>
      <c r="CW1441" s="27"/>
      <c r="CX1441" s="27"/>
      <c r="CY1441" s="27"/>
      <c r="CZ1441" s="40"/>
      <c r="DA1441" s="40"/>
      <c r="DB1441" s="40"/>
      <c r="DC1441" s="40"/>
      <c r="DD1441" s="42"/>
      <c r="DE1441" s="89"/>
      <c r="DF1441" s="42"/>
      <c r="DG1441" s="25"/>
      <c r="DH1441" s="25"/>
      <c r="DI1441" s="35"/>
      <c r="DJ1441" s="25"/>
      <c r="DK1441" s="25"/>
      <c r="DL1441" s="25"/>
      <c r="DM1441" s="25"/>
      <c r="DN1441" s="25"/>
      <c r="DO1441" s="25"/>
      <c r="DP1441" s="25"/>
      <c r="DQ1441" s="25"/>
      <c r="DR1441" s="25"/>
      <c r="DS1441" s="25"/>
      <c r="DT1441" s="25"/>
      <c r="DU1441" s="25"/>
      <c r="DV1441" s="25"/>
      <c r="DW1441" s="35"/>
      <c r="DX1441" s="25"/>
      <c r="DY1441" s="25"/>
      <c r="EC1441" s="25"/>
      <c r="ED1441" s="35"/>
    </row>
    <row r="1442" spans="1:134" s="26" customFormat="1" x14ac:dyDescent="0.2">
      <c r="A1442" s="43"/>
      <c r="B1442" s="28"/>
      <c r="C1442" s="41"/>
      <c r="D1442" s="40"/>
      <c r="E1442" s="41"/>
      <c r="F1442" s="40"/>
      <c r="G1442" s="151"/>
      <c r="H1442" s="151"/>
      <c r="I1442" s="151"/>
      <c r="J1442" s="151"/>
      <c r="K1442" s="151"/>
      <c r="L1442" s="152"/>
      <c r="M1442" s="151"/>
      <c r="N1442" s="151"/>
      <c r="O1442" s="152"/>
      <c r="P1442" s="153"/>
      <c r="Q1442" s="159"/>
      <c r="R1442" s="151"/>
      <c r="S1442" s="151"/>
      <c r="T1442" s="28"/>
      <c r="U1442" s="137"/>
      <c r="V1442" s="40"/>
      <c r="W1442" s="40"/>
      <c r="X1442" s="40"/>
      <c r="Y1442" s="40"/>
      <c r="Z1442" s="40"/>
      <c r="AA1442" s="40"/>
      <c r="AB1442" s="40"/>
      <c r="AC1442" s="40"/>
      <c r="AD1442" s="40"/>
      <c r="AE1442" s="40"/>
      <c r="AF1442" s="40"/>
      <c r="AG1442" s="40"/>
      <c r="AH1442" s="40"/>
      <c r="AI1442" s="40"/>
      <c r="AJ1442" s="40"/>
      <c r="AK1442" s="40"/>
      <c r="AL1442" s="40"/>
      <c r="AM1442" s="40"/>
      <c r="AN1442" s="40"/>
      <c r="AO1442" s="40"/>
      <c r="AP1442" s="40"/>
      <c r="AQ1442" s="40"/>
      <c r="AR1442" s="40"/>
      <c r="AS1442" s="40"/>
      <c r="AT1442" s="40"/>
      <c r="AU1442" s="40"/>
      <c r="AV1442" s="40"/>
      <c r="AW1442" s="40"/>
      <c r="AX1442" s="40"/>
      <c r="AY1442" s="40"/>
      <c r="AZ1442" s="40"/>
      <c r="BA1442" s="28"/>
      <c r="BB1442" s="28"/>
      <c r="BC1442" s="40"/>
      <c r="BD1442" s="40"/>
      <c r="BE1442" s="40"/>
      <c r="BF1442" s="40"/>
      <c r="BG1442" s="40"/>
      <c r="BH1442" s="40"/>
      <c r="BI1442" s="40"/>
      <c r="BJ1442" s="40"/>
      <c r="BK1442" s="40"/>
      <c r="BL1442" s="40"/>
      <c r="BM1442" s="40"/>
      <c r="BN1442" s="40"/>
      <c r="BO1442" s="40"/>
      <c r="BP1442" s="40"/>
      <c r="BQ1442" s="40"/>
      <c r="BR1442" s="40"/>
      <c r="BS1442" s="40"/>
      <c r="BT1442" s="40"/>
      <c r="BU1442" s="40"/>
      <c r="BV1442" s="40"/>
      <c r="BW1442" s="40"/>
      <c r="BX1442" s="40"/>
      <c r="BY1442" s="40"/>
      <c r="BZ1442" s="40"/>
      <c r="CA1442" s="40"/>
      <c r="CB1442" s="40"/>
      <c r="CC1442" s="40"/>
      <c r="CD1442" s="40"/>
      <c r="CE1442" s="40"/>
      <c r="CF1442" s="40"/>
      <c r="CG1442" s="28"/>
      <c r="CH1442" s="28"/>
      <c r="CI1442" s="41"/>
      <c r="CJ1442" s="27"/>
      <c r="CK1442" s="27"/>
      <c r="CL1442" s="27"/>
      <c r="CM1442" s="27"/>
      <c r="CN1442" s="27"/>
      <c r="CO1442" s="27"/>
      <c r="CP1442" s="27"/>
      <c r="CQ1442" s="27"/>
      <c r="CR1442" s="27"/>
      <c r="CS1442" s="27"/>
      <c r="CT1442" s="27"/>
      <c r="CU1442" s="27"/>
      <c r="CV1442" s="27"/>
      <c r="CW1442" s="27"/>
      <c r="CX1442" s="27"/>
      <c r="CY1442" s="27"/>
      <c r="CZ1442" s="40"/>
      <c r="DA1442" s="40"/>
      <c r="DB1442" s="40"/>
      <c r="DC1442" s="40"/>
      <c r="DD1442" s="42"/>
      <c r="DE1442" s="89"/>
      <c r="DF1442" s="42"/>
      <c r="DG1442" s="25"/>
      <c r="DH1442" s="25"/>
      <c r="DI1442" s="35"/>
      <c r="DJ1442" s="25"/>
      <c r="DK1442" s="25"/>
      <c r="DL1442" s="25"/>
      <c r="DM1442" s="25"/>
      <c r="DN1442" s="25"/>
      <c r="DO1442" s="25"/>
      <c r="DP1442" s="25"/>
      <c r="DQ1442" s="25"/>
      <c r="DR1442" s="25"/>
      <c r="DS1442" s="25"/>
      <c r="DT1442" s="25"/>
      <c r="DU1442" s="25"/>
      <c r="DV1442" s="25"/>
      <c r="DW1442" s="35"/>
      <c r="DX1442" s="25"/>
      <c r="DY1442" s="25"/>
      <c r="EC1442" s="25"/>
      <c r="ED1442" s="35"/>
    </row>
    <row r="1443" spans="1:134" s="26" customFormat="1" x14ac:dyDescent="0.2">
      <c r="A1443" s="43"/>
      <c r="B1443" s="28"/>
      <c r="C1443" s="41"/>
      <c r="D1443" s="40"/>
      <c r="E1443" s="41"/>
      <c r="F1443" s="40"/>
      <c r="G1443" s="151"/>
      <c r="H1443" s="151"/>
      <c r="I1443" s="151"/>
      <c r="J1443" s="151"/>
      <c r="K1443" s="151"/>
      <c r="L1443" s="152"/>
      <c r="M1443" s="151"/>
      <c r="N1443" s="151"/>
      <c r="O1443" s="152"/>
      <c r="P1443" s="153"/>
      <c r="Q1443" s="159"/>
      <c r="R1443" s="151"/>
      <c r="S1443" s="151"/>
      <c r="T1443" s="28"/>
      <c r="U1443" s="137"/>
      <c r="V1443" s="40"/>
      <c r="W1443" s="40"/>
      <c r="X1443" s="40"/>
      <c r="Y1443" s="40"/>
      <c r="Z1443" s="40"/>
      <c r="AA1443" s="40"/>
      <c r="AB1443" s="40"/>
      <c r="AC1443" s="40"/>
      <c r="AD1443" s="40"/>
      <c r="AE1443" s="40"/>
      <c r="AF1443" s="40"/>
      <c r="AG1443" s="40"/>
      <c r="AH1443" s="40"/>
      <c r="AI1443" s="40"/>
      <c r="AJ1443" s="40"/>
      <c r="AK1443" s="40"/>
      <c r="AL1443" s="40"/>
      <c r="AM1443" s="40"/>
      <c r="AN1443" s="40"/>
      <c r="AO1443" s="40"/>
      <c r="AP1443" s="40"/>
      <c r="AQ1443" s="40"/>
      <c r="AR1443" s="40"/>
      <c r="AS1443" s="40"/>
      <c r="AT1443" s="40"/>
      <c r="AU1443" s="40"/>
      <c r="AV1443" s="40"/>
      <c r="AW1443" s="40"/>
      <c r="AX1443" s="40"/>
      <c r="AY1443" s="40"/>
      <c r="AZ1443" s="40"/>
      <c r="BA1443" s="28"/>
      <c r="BB1443" s="28"/>
      <c r="BC1443" s="40"/>
      <c r="BD1443" s="40"/>
      <c r="BE1443" s="40"/>
      <c r="BF1443" s="40"/>
      <c r="BG1443" s="40"/>
      <c r="BH1443" s="40"/>
      <c r="BI1443" s="40"/>
      <c r="BJ1443" s="40"/>
      <c r="BK1443" s="40"/>
      <c r="BL1443" s="40"/>
      <c r="BM1443" s="40"/>
      <c r="BN1443" s="40"/>
      <c r="BO1443" s="40"/>
      <c r="BP1443" s="40"/>
      <c r="BQ1443" s="40"/>
      <c r="BR1443" s="40"/>
      <c r="BS1443" s="40"/>
      <c r="BT1443" s="40"/>
      <c r="BU1443" s="40"/>
      <c r="BV1443" s="40"/>
      <c r="BW1443" s="40"/>
      <c r="BX1443" s="40"/>
      <c r="BY1443" s="40"/>
      <c r="BZ1443" s="40"/>
      <c r="CA1443" s="40"/>
      <c r="CB1443" s="40"/>
      <c r="CC1443" s="40"/>
      <c r="CD1443" s="40"/>
      <c r="CE1443" s="40"/>
      <c r="CF1443" s="40"/>
      <c r="CG1443" s="28"/>
      <c r="CH1443" s="28"/>
      <c r="CI1443" s="41"/>
      <c r="CJ1443" s="27"/>
      <c r="CK1443" s="27"/>
      <c r="CL1443" s="27"/>
      <c r="CM1443" s="27"/>
      <c r="CN1443" s="27"/>
      <c r="CO1443" s="27"/>
      <c r="CP1443" s="27"/>
      <c r="CQ1443" s="27"/>
      <c r="CR1443" s="27"/>
      <c r="CS1443" s="27"/>
      <c r="CT1443" s="27"/>
      <c r="CU1443" s="27"/>
      <c r="CV1443" s="27"/>
      <c r="CW1443" s="27"/>
      <c r="CX1443" s="27"/>
      <c r="CY1443" s="27"/>
      <c r="CZ1443" s="40"/>
      <c r="DA1443" s="40"/>
      <c r="DB1443" s="40"/>
      <c r="DC1443" s="40"/>
      <c r="DD1443" s="42"/>
      <c r="DE1443" s="89"/>
      <c r="DF1443" s="42"/>
      <c r="DG1443" s="25"/>
      <c r="DH1443" s="25"/>
      <c r="DI1443" s="35"/>
      <c r="DJ1443" s="25"/>
      <c r="DK1443" s="25"/>
      <c r="DL1443" s="25"/>
      <c r="DM1443" s="25"/>
      <c r="DN1443" s="25"/>
      <c r="DO1443" s="25"/>
      <c r="DP1443" s="25"/>
      <c r="DQ1443" s="25"/>
      <c r="DR1443" s="25"/>
      <c r="DS1443" s="25"/>
      <c r="DT1443" s="25"/>
      <c r="DU1443" s="25"/>
      <c r="DV1443" s="25"/>
      <c r="DW1443" s="35"/>
      <c r="DX1443" s="25"/>
      <c r="DY1443" s="25"/>
      <c r="EC1443" s="25"/>
      <c r="ED1443" s="35"/>
    </row>
    <row r="1444" spans="1:134" s="26" customFormat="1" x14ac:dyDescent="0.2">
      <c r="A1444" s="43"/>
      <c r="B1444" s="28"/>
      <c r="C1444" s="41"/>
      <c r="D1444" s="40"/>
      <c r="E1444" s="41"/>
      <c r="F1444" s="40"/>
      <c r="G1444" s="151"/>
      <c r="H1444" s="151"/>
      <c r="I1444" s="151"/>
      <c r="J1444" s="151"/>
      <c r="K1444" s="151"/>
      <c r="L1444" s="152"/>
      <c r="M1444" s="151"/>
      <c r="N1444" s="151"/>
      <c r="O1444" s="152"/>
      <c r="P1444" s="153"/>
      <c r="Q1444" s="159"/>
      <c r="R1444" s="151"/>
      <c r="S1444" s="151"/>
      <c r="T1444" s="28"/>
      <c r="U1444" s="137"/>
      <c r="V1444" s="40"/>
      <c r="W1444" s="40"/>
      <c r="X1444" s="40"/>
      <c r="Y1444" s="40"/>
      <c r="Z1444" s="40"/>
      <c r="AA1444" s="40"/>
      <c r="AB1444" s="40"/>
      <c r="AC1444" s="40"/>
      <c r="AD1444" s="40"/>
      <c r="AE1444" s="40"/>
      <c r="AF1444" s="40"/>
      <c r="AG1444" s="40"/>
      <c r="AH1444" s="40"/>
      <c r="AI1444" s="40"/>
      <c r="AJ1444" s="40"/>
      <c r="AK1444" s="40"/>
      <c r="AL1444" s="40"/>
      <c r="AM1444" s="40"/>
      <c r="AN1444" s="40"/>
      <c r="AO1444" s="40"/>
      <c r="AP1444" s="40"/>
      <c r="AQ1444" s="40"/>
      <c r="AR1444" s="40"/>
      <c r="AS1444" s="40"/>
      <c r="AT1444" s="40"/>
      <c r="AU1444" s="40"/>
      <c r="AV1444" s="40"/>
      <c r="AW1444" s="40"/>
      <c r="AX1444" s="40"/>
      <c r="AY1444" s="40"/>
      <c r="AZ1444" s="40"/>
      <c r="BA1444" s="28"/>
      <c r="BB1444" s="28"/>
      <c r="BC1444" s="40"/>
      <c r="BD1444" s="40"/>
      <c r="BE1444" s="40"/>
      <c r="BF1444" s="40"/>
      <c r="BG1444" s="40"/>
      <c r="BH1444" s="40"/>
      <c r="BI1444" s="40"/>
      <c r="BJ1444" s="40"/>
      <c r="BK1444" s="40"/>
      <c r="BL1444" s="40"/>
      <c r="BM1444" s="40"/>
      <c r="BN1444" s="40"/>
      <c r="BO1444" s="40"/>
      <c r="BP1444" s="40"/>
      <c r="BQ1444" s="40"/>
      <c r="BR1444" s="40"/>
      <c r="BS1444" s="40"/>
      <c r="BT1444" s="40"/>
      <c r="BU1444" s="40"/>
      <c r="BV1444" s="40"/>
      <c r="BW1444" s="40"/>
      <c r="BX1444" s="40"/>
      <c r="BY1444" s="40"/>
      <c r="BZ1444" s="40"/>
      <c r="CA1444" s="40"/>
      <c r="CB1444" s="40"/>
      <c r="CC1444" s="40"/>
      <c r="CD1444" s="40"/>
      <c r="CE1444" s="40"/>
      <c r="CF1444" s="40"/>
      <c r="CG1444" s="28"/>
      <c r="CH1444" s="28"/>
      <c r="CI1444" s="41"/>
      <c r="CJ1444" s="27"/>
      <c r="CK1444" s="27"/>
      <c r="CL1444" s="27"/>
      <c r="CM1444" s="27"/>
      <c r="CN1444" s="27"/>
      <c r="CO1444" s="27"/>
      <c r="CP1444" s="27"/>
      <c r="CQ1444" s="27"/>
      <c r="CR1444" s="27"/>
      <c r="CS1444" s="27"/>
      <c r="CT1444" s="27"/>
      <c r="CU1444" s="27"/>
      <c r="CV1444" s="27"/>
      <c r="CW1444" s="27"/>
      <c r="CX1444" s="27"/>
      <c r="CY1444" s="27"/>
      <c r="CZ1444" s="40"/>
      <c r="DA1444" s="40"/>
      <c r="DB1444" s="40"/>
      <c r="DC1444" s="40"/>
      <c r="DD1444" s="42"/>
      <c r="DE1444" s="89"/>
      <c r="DF1444" s="42"/>
      <c r="DG1444" s="25"/>
      <c r="DH1444" s="25"/>
      <c r="DI1444" s="35"/>
      <c r="DJ1444" s="25"/>
      <c r="DK1444" s="25"/>
      <c r="DL1444" s="25"/>
      <c r="DM1444" s="25"/>
      <c r="DN1444" s="25"/>
      <c r="DO1444" s="25"/>
      <c r="DP1444" s="25"/>
      <c r="DQ1444" s="25"/>
      <c r="DR1444" s="25"/>
      <c r="DS1444" s="25"/>
      <c r="DT1444" s="25"/>
      <c r="DU1444" s="25"/>
      <c r="DV1444" s="25"/>
      <c r="DW1444" s="35"/>
      <c r="DX1444" s="25"/>
      <c r="DY1444" s="25"/>
      <c r="EC1444" s="25"/>
      <c r="ED1444" s="35"/>
    </row>
    <row r="1445" spans="1:134" s="26" customFormat="1" x14ac:dyDescent="0.2">
      <c r="A1445" s="43"/>
      <c r="B1445" s="28"/>
      <c r="C1445" s="41"/>
      <c r="D1445" s="40"/>
      <c r="E1445" s="41"/>
      <c r="F1445" s="40"/>
      <c r="G1445" s="151"/>
      <c r="H1445" s="151"/>
      <c r="I1445" s="151"/>
      <c r="J1445" s="151"/>
      <c r="K1445" s="151"/>
      <c r="L1445" s="152"/>
      <c r="M1445" s="151"/>
      <c r="N1445" s="151"/>
      <c r="O1445" s="152"/>
      <c r="P1445" s="153"/>
      <c r="Q1445" s="159"/>
      <c r="R1445" s="151"/>
      <c r="S1445" s="151"/>
      <c r="T1445" s="28"/>
      <c r="U1445" s="137"/>
      <c r="V1445" s="40"/>
      <c r="W1445" s="40"/>
      <c r="X1445" s="40"/>
      <c r="Y1445" s="40"/>
      <c r="Z1445" s="40"/>
      <c r="AA1445" s="40"/>
      <c r="AB1445" s="40"/>
      <c r="AC1445" s="40"/>
      <c r="AD1445" s="40"/>
      <c r="AE1445" s="40"/>
      <c r="AF1445" s="40"/>
      <c r="AG1445" s="40"/>
      <c r="AH1445" s="40"/>
      <c r="AI1445" s="40"/>
      <c r="AJ1445" s="40"/>
      <c r="AK1445" s="40"/>
      <c r="AL1445" s="40"/>
      <c r="AM1445" s="40"/>
      <c r="AN1445" s="40"/>
      <c r="AO1445" s="40"/>
      <c r="AP1445" s="40"/>
      <c r="AQ1445" s="40"/>
      <c r="AR1445" s="40"/>
      <c r="AS1445" s="40"/>
      <c r="AT1445" s="40"/>
      <c r="AU1445" s="40"/>
      <c r="AV1445" s="40"/>
      <c r="AW1445" s="40"/>
      <c r="AX1445" s="40"/>
      <c r="AY1445" s="40"/>
      <c r="AZ1445" s="40"/>
      <c r="BA1445" s="28"/>
      <c r="BB1445" s="28"/>
      <c r="BC1445" s="40"/>
      <c r="BD1445" s="40"/>
      <c r="BE1445" s="40"/>
      <c r="BF1445" s="40"/>
      <c r="BG1445" s="40"/>
      <c r="BH1445" s="40"/>
      <c r="BI1445" s="40"/>
      <c r="BJ1445" s="40"/>
      <c r="BK1445" s="40"/>
      <c r="BL1445" s="40"/>
      <c r="BM1445" s="40"/>
      <c r="BN1445" s="40"/>
      <c r="BO1445" s="40"/>
      <c r="BP1445" s="40"/>
      <c r="BQ1445" s="40"/>
      <c r="BR1445" s="40"/>
      <c r="BS1445" s="40"/>
      <c r="BT1445" s="40"/>
      <c r="BU1445" s="40"/>
      <c r="BV1445" s="40"/>
      <c r="BW1445" s="40"/>
      <c r="BX1445" s="40"/>
      <c r="BY1445" s="40"/>
      <c r="BZ1445" s="40"/>
      <c r="CA1445" s="40"/>
      <c r="CB1445" s="40"/>
      <c r="CC1445" s="40"/>
      <c r="CD1445" s="40"/>
      <c r="CE1445" s="40"/>
      <c r="CF1445" s="40"/>
      <c r="CG1445" s="28"/>
      <c r="CH1445" s="28"/>
      <c r="CI1445" s="41"/>
      <c r="CJ1445" s="27"/>
      <c r="CK1445" s="27"/>
      <c r="CL1445" s="27"/>
      <c r="CM1445" s="27"/>
      <c r="CN1445" s="27"/>
      <c r="CO1445" s="27"/>
      <c r="CP1445" s="27"/>
      <c r="CQ1445" s="27"/>
      <c r="CR1445" s="27"/>
      <c r="CS1445" s="27"/>
      <c r="CT1445" s="27"/>
      <c r="CU1445" s="27"/>
      <c r="CV1445" s="27"/>
      <c r="CW1445" s="27"/>
      <c r="CX1445" s="27"/>
      <c r="CY1445" s="27"/>
      <c r="CZ1445" s="40"/>
      <c r="DA1445" s="40"/>
      <c r="DB1445" s="40"/>
      <c r="DC1445" s="40"/>
      <c r="DD1445" s="42"/>
      <c r="DE1445" s="89"/>
      <c r="DF1445" s="42"/>
      <c r="DG1445" s="25"/>
      <c r="DH1445" s="25"/>
      <c r="DI1445" s="35"/>
      <c r="DJ1445" s="25"/>
      <c r="DK1445" s="25"/>
      <c r="DL1445" s="25"/>
      <c r="DM1445" s="25"/>
      <c r="DN1445" s="25"/>
      <c r="DO1445" s="25"/>
      <c r="DP1445" s="25"/>
      <c r="DQ1445" s="25"/>
      <c r="DR1445" s="25"/>
      <c r="DS1445" s="25"/>
      <c r="DT1445" s="25"/>
      <c r="DU1445" s="25"/>
      <c r="DV1445" s="25"/>
      <c r="DW1445" s="35"/>
      <c r="DX1445" s="25"/>
      <c r="DY1445" s="25"/>
      <c r="EC1445" s="25"/>
      <c r="ED1445" s="35"/>
    </row>
    <row r="1446" spans="1:134" s="26" customFormat="1" x14ac:dyDescent="0.2">
      <c r="A1446" s="43"/>
      <c r="B1446" s="28"/>
      <c r="C1446" s="41"/>
      <c r="D1446" s="40"/>
      <c r="E1446" s="41"/>
      <c r="F1446" s="40"/>
      <c r="G1446" s="151"/>
      <c r="H1446" s="151"/>
      <c r="I1446" s="151"/>
      <c r="J1446" s="151"/>
      <c r="K1446" s="151"/>
      <c r="L1446" s="152"/>
      <c r="M1446" s="151"/>
      <c r="N1446" s="151"/>
      <c r="O1446" s="152"/>
      <c r="P1446" s="153"/>
      <c r="Q1446" s="159"/>
      <c r="R1446" s="151"/>
      <c r="S1446" s="151"/>
      <c r="T1446" s="28"/>
      <c r="U1446" s="137"/>
      <c r="V1446" s="40"/>
      <c r="W1446" s="40"/>
      <c r="X1446" s="40"/>
      <c r="Y1446" s="40"/>
      <c r="Z1446" s="40"/>
      <c r="AA1446" s="40"/>
      <c r="AB1446" s="40"/>
      <c r="AC1446" s="40"/>
      <c r="AD1446" s="40"/>
      <c r="AE1446" s="40"/>
      <c r="AF1446" s="40"/>
      <c r="AG1446" s="40"/>
      <c r="AH1446" s="40"/>
      <c r="AI1446" s="40"/>
      <c r="AJ1446" s="40"/>
      <c r="AK1446" s="40"/>
      <c r="AL1446" s="40"/>
      <c r="AM1446" s="40"/>
      <c r="AN1446" s="40"/>
      <c r="AO1446" s="40"/>
      <c r="AP1446" s="40"/>
      <c r="AQ1446" s="40"/>
      <c r="AR1446" s="40"/>
      <c r="AS1446" s="40"/>
      <c r="AT1446" s="40"/>
      <c r="AU1446" s="40"/>
      <c r="AV1446" s="40"/>
      <c r="AW1446" s="40"/>
      <c r="AX1446" s="40"/>
      <c r="AY1446" s="40"/>
      <c r="AZ1446" s="40"/>
      <c r="BA1446" s="28"/>
      <c r="BB1446" s="28"/>
      <c r="BC1446" s="40"/>
      <c r="BD1446" s="40"/>
      <c r="BE1446" s="40"/>
      <c r="BF1446" s="40"/>
      <c r="BG1446" s="40"/>
      <c r="BH1446" s="40"/>
      <c r="BI1446" s="40"/>
      <c r="BJ1446" s="40"/>
      <c r="BK1446" s="40"/>
      <c r="BL1446" s="40"/>
      <c r="BM1446" s="40"/>
      <c r="BN1446" s="40"/>
      <c r="BO1446" s="40"/>
      <c r="BP1446" s="40"/>
      <c r="BQ1446" s="40"/>
      <c r="BR1446" s="40"/>
      <c r="BS1446" s="40"/>
      <c r="BT1446" s="40"/>
      <c r="BU1446" s="40"/>
      <c r="BV1446" s="40"/>
      <c r="BW1446" s="40"/>
      <c r="BX1446" s="40"/>
      <c r="BY1446" s="40"/>
      <c r="BZ1446" s="40"/>
      <c r="CA1446" s="40"/>
      <c r="CB1446" s="40"/>
      <c r="CC1446" s="40"/>
      <c r="CD1446" s="40"/>
      <c r="CE1446" s="40"/>
      <c r="CF1446" s="40"/>
      <c r="CG1446" s="28"/>
      <c r="CH1446" s="28"/>
      <c r="CI1446" s="41"/>
      <c r="CJ1446" s="27"/>
      <c r="CK1446" s="27"/>
      <c r="CL1446" s="27"/>
      <c r="CM1446" s="27"/>
      <c r="CN1446" s="27"/>
      <c r="CO1446" s="27"/>
      <c r="CP1446" s="27"/>
      <c r="CQ1446" s="27"/>
      <c r="CR1446" s="27"/>
      <c r="CS1446" s="27"/>
      <c r="CT1446" s="27"/>
      <c r="CU1446" s="27"/>
      <c r="CV1446" s="27"/>
      <c r="CW1446" s="27"/>
      <c r="CX1446" s="27"/>
      <c r="CY1446" s="27"/>
      <c r="CZ1446" s="40"/>
      <c r="DA1446" s="40"/>
      <c r="DB1446" s="40"/>
      <c r="DC1446" s="40"/>
      <c r="DD1446" s="42"/>
      <c r="DE1446" s="89"/>
      <c r="DF1446" s="42"/>
      <c r="DG1446" s="25"/>
      <c r="DH1446" s="25"/>
      <c r="DI1446" s="35"/>
      <c r="DJ1446" s="25"/>
      <c r="DK1446" s="25"/>
      <c r="DL1446" s="25"/>
      <c r="DM1446" s="25"/>
      <c r="DN1446" s="25"/>
      <c r="DO1446" s="25"/>
      <c r="DP1446" s="25"/>
      <c r="DQ1446" s="25"/>
      <c r="DR1446" s="25"/>
      <c r="DS1446" s="25"/>
      <c r="DT1446" s="25"/>
      <c r="DU1446" s="25"/>
      <c r="DV1446" s="25"/>
      <c r="DW1446" s="35"/>
      <c r="DX1446" s="25"/>
      <c r="DY1446" s="25"/>
      <c r="EC1446" s="25"/>
      <c r="ED1446" s="35"/>
    </row>
    <row r="1447" spans="1:134" s="26" customFormat="1" x14ac:dyDescent="0.2">
      <c r="A1447" s="43"/>
      <c r="B1447" s="28"/>
      <c r="C1447" s="41"/>
      <c r="D1447" s="40"/>
      <c r="E1447" s="41"/>
      <c r="F1447" s="40"/>
      <c r="G1447" s="151"/>
      <c r="H1447" s="151"/>
      <c r="I1447" s="151"/>
      <c r="J1447" s="151"/>
      <c r="K1447" s="151"/>
      <c r="L1447" s="152"/>
      <c r="M1447" s="151"/>
      <c r="N1447" s="151"/>
      <c r="O1447" s="152"/>
      <c r="P1447" s="153"/>
      <c r="Q1447" s="159"/>
      <c r="R1447" s="151"/>
      <c r="S1447" s="151"/>
      <c r="T1447" s="28"/>
      <c r="U1447" s="137"/>
      <c r="V1447" s="40"/>
      <c r="W1447" s="40"/>
      <c r="X1447" s="40"/>
      <c r="Y1447" s="40"/>
      <c r="Z1447" s="40"/>
      <c r="AA1447" s="40"/>
      <c r="AB1447" s="40"/>
      <c r="AC1447" s="40"/>
      <c r="AD1447" s="40"/>
      <c r="AE1447" s="40"/>
      <c r="AF1447" s="40"/>
      <c r="AG1447" s="40"/>
      <c r="AH1447" s="40"/>
      <c r="AI1447" s="40"/>
      <c r="AJ1447" s="40"/>
      <c r="AK1447" s="40"/>
      <c r="AL1447" s="40"/>
      <c r="AM1447" s="40"/>
      <c r="AN1447" s="40"/>
      <c r="AO1447" s="40"/>
      <c r="AP1447" s="40"/>
      <c r="AQ1447" s="40"/>
      <c r="AR1447" s="40"/>
      <c r="AS1447" s="40"/>
      <c r="AT1447" s="40"/>
      <c r="AU1447" s="40"/>
      <c r="AV1447" s="40"/>
      <c r="AW1447" s="40"/>
      <c r="AX1447" s="40"/>
      <c r="AY1447" s="40"/>
      <c r="AZ1447" s="40"/>
      <c r="BA1447" s="28"/>
      <c r="BB1447" s="28"/>
      <c r="BC1447" s="40"/>
      <c r="BD1447" s="40"/>
      <c r="BE1447" s="40"/>
      <c r="BF1447" s="40"/>
      <c r="BG1447" s="40"/>
      <c r="BH1447" s="40"/>
      <c r="BI1447" s="40"/>
      <c r="BJ1447" s="40"/>
      <c r="BK1447" s="40"/>
      <c r="BL1447" s="40"/>
      <c r="BM1447" s="40"/>
      <c r="BN1447" s="40"/>
      <c r="BO1447" s="40"/>
      <c r="BP1447" s="40"/>
      <c r="BQ1447" s="40"/>
      <c r="BR1447" s="40"/>
      <c r="BS1447" s="40"/>
      <c r="BT1447" s="40"/>
      <c r="BU1447" s="40"/>
      <c r="BV1447" s="40"/>
      <c r="BW1447" s="40"/>
      <c r="BX1447" s="40"/>
      <c r="BY1447" s="40"/>
      <c r="BZ1447" s="40"/>
      <c r="CA1447" s="40"/>
      <c r="CB1447" s="40"/>
      <c r="CC1447" s="40"/>
      <c r="CD1447" s="40"/>
      <c r="CE1447" s="40"/>
      <c r="CF1447" s="40"/>
      <c r="CG1447" s="28"/>
      <c r="CH1447" s="28"/>
      <c r="CI1447" s="41"/>
      <c r="CJ1447" s="27"/>
      <c r="CK1447" s="27"/>
      <c r="CL1447" s="27"/>
      <c r="CM1447" s="27"/>
      <c r="CN1447" s="27"/>
      <c r="CO1447" s="27"/>
      <c r="CP1447" s="27"/>
      <c r="CQ1447" s="27"/>
      <c r="CR1447" s="27"/>
      <c r="CS1447" s="27"/>
      <c r="CT1447" s="27"/>
      <c r="CU1447" s="27"/>
      <c r="CV1447" s="27"/>
      <c r="CW1447" s="27"/>
      <c r="CX1447" s="27"/>
      <c r="CY1447" s="27"/>
      <c r="CZ1447" s="40"/>
      <c r="DA1447" s="40"/>
      <c r="DB1447" s="40"/>
      <c r="DC1447" s="40"/>
      <c r="DD1447" s="42"/>
      <c r="DE1447" s="89"/>
      <c r="DF1447" s="42"/>
      <c r="DG1447" s="25"/>
      <c r="DH1447" s="25"/>
      <c r="DI1447" s="35"/>
      <c r="DJ1447" s="25"/>
      <c r="DK1447" s="25"/>
      <c r="DL1447" s="25"/>
      <c r="DM1447" s="25"/>
      <c r="DN1447" s="25"/>
      <c r="DO1447" s="25"/>
      <c r="DP1447" s="25"/>
      <c r="DQ1447" s="25"/>
      <c r="DR1447" s="25"/>
      <c r="DS1447" s="25"/>
      <c r="DT1447" s="25"/>
      <c r="DU1447" s="25"/>
      <c r="DV1447" s="25"/>
      <c r="DW1447" s="35"/>
      <c r="DX1447" s="25"/>
      <c r="DY1447" s="25"/>
      <c r="EC1447" s="25"/>
      <c r="ED1447" s="35"/>
    </row>
    <row r="1448" spans="1:134" s="26" customFormat="1" x14ac:dyDescent="0.2">
      <c r="A1448" s="43"/>
      <c r="B1448" s="28"/>
      <c r="C1448" s="41"/>
      <c r="D1448" s="40"/>
      <c r="E1448" s="41"/>
      <c r="F1448" s="40"/>
      <c r="G1448" s="151"/>
      <c r="H1448" s="151"/>
      <c r="I1448" s="151"/>
      <c r="J1448" s="151"/>
      <c r="K1448" s="151"/>
      <c r="L1448" s="152"/>
      <c r="M1448" s="151"/>
      <c r="N1448" s="151"/>
      <c r="O1448" s="152"/>
      <c r="P1448" s="153"/>
      <c r="Q1448" s="159"/>
      <c r="R1448" s="151"/>
      <c r="S1448" s="151"/>
      <c r="T1448" s="28"/>
      <c r="U1448" s="137"/>
      <c r="V1448" s="40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40"/>
      <c r="AH1448" s="40"/>
      <c r="AI1448" s="40"/>
      <c r="AJ1448" s="40"/>
      <c r="AK1448" s="40"/>
      <c r="AL1448" s="40"/>
      <c r="AM1448" s="40"/>
      <c r="AN1448" s="40"/>
      <c r="AO1448" s="40"/>
      <c r="AP1448" s="40"/>
      <c r="AQ1448" s="40"/>
      <c r="AR1448" s="40"/>
      <c r="AS1448" s="40"/>
      <c r="AT1448" s="40"/>
      <c r="AU1448" s="40"/>
      <c r="AV1448" s="40"/>
      <c r="AW1448" s="40"/>
      <c r="AX1448" s="40"/>
      <c r="AY1448" s="40"/>
      <c r="AZ1448" s="40"/>
      <c r="BA1448" s="28"/>
      <c r="BB1448" s="28"/>
      <c r="BC1448" s="40"/>
      <c r="BD1448" s="40"/>
      <c r="BE1448" s="40"/>
      <c r="BF1448" s="40"/>
      <c r="BG1448" s="40"/>
      <c r="BH1448" s="40"/>
      <c r="BI1448" s="40"/>
      <c r="BJ1448" s="40"/>
      <c r="BK1448" s="40"/>
      <c r="BL1448" s="40"/>
      <c r="BM1448" s="40"/>
      <c r="BN1448" s="40"/>
      <c r="BO1448" s="40"/>
      <c r="BP1448" s="40"/>
      <c r="BQ1448" s="40"/>
      <c r="BR1448" s="40"/>
      <c r="BS1448" s="40"/>
      <c r="BT1448" s="40"/>
      <c r="BU1448" s="40"/>
      <c r="BV1448" s="40"/>
      <c r="BW1448" s="40"/>
      <c r="BX1448" s="40"/>
      <c r="BY1448" s="40"/>
      <c r="BZ1448" s="40"/>
      <c r="CA1448" s="40"/>
      <c r="CB1448" s="40"/>
      <c r="CC1448" s="40"/>
      <c r="CD1448" s="40"/>
      <c r="CE1448" s="40"/>
      <c r="CF1448" s="40"/>
      <c r="CG1448" s="28"/>
      <c r="CH1448" s="28"/>
      <c r="CI1448" s="41"/>
      <c r="CJ1448" s="27"/>
      <c r="CK1448" s="27"/>
      <c r="CL1448" s="27"/>
      <c r="CM1448" s="27"/>
      <c r="CN1448" s="27"/>
      <c r="CO1448" s="27"/>
      <c r="CP1448" s="27"/>
      <c r="CQ1448" s="27"/>
      <c r="CR1448" s="27"/>
      <c r="CS1448" s="27"/>
      <c r="CT1448" s="27"/>
      <c r="CU1448" s="27"/>
      <c r="CV1448" s="27"/>
      <c r="CW1448" s="27"/>
      <c r="CX1448" s="27"/>
      <c r="CY1448" s="27"/>
      <c r="CZ1448" s="40"/>
      <c r="DA1448" s="40"/>
      <c r="DB1448" s="40"/>
      <c r="DC1448" s="40"/>
      <c r="DD1448" s="42"/>
      <c r="DE1448" s="89"/>
      <c r="DF1448" s="42"/>
      <c r="DG1448" s="25"/>
      <c r="DH1448" s="25"/>
      <c r="DI1448" s="35"/>
      <c r="DJ1448" s="25"/>
      <c r="DK1448" s="25"/>
      <c r="DL1448" s="25"/>
      <c r="DM1448" s="25"/>
      <c r="DN1448" s="25"/>
      <c r="DO1448" s="25"/>
      <c r="DP1448" s="25"/>
      <c r="DQ1448" s="25"/>
      <c r="DR1448" s="25"/>
      <c r="DS1448" s="25"/>
      <c r="DT1448" s="25"/>
      <c r="DU1448" s="25"/>
      <c r="DV1448" s="25"/>
      <c r="DW1448" s="35"/>
      <c r="DX1448" s="25"/>
      <c r="DY1448" s="25"/>
      <c r="EC1448" s="25"/>
      <c r="ED1448" s="35"/>
    </row>
    <row r="1449" spans="1:134" s="26" customFormat="1" x14ac:dyDescent="0.2">
      <c r="A1449" s="43"/>
      <c r="B1449" s="28"/>
      <c r="C1449" s="41"/>
      <c r="D1449" s="40"/>
      <c r="E1449" s="41"/>
      <c r="F1449" s="40"/>
      <c r="G1449" s="151"/>
      <c r="H1449" s="151"/>
      <c r="I1449" s="151"/>
      <c r="J1449" s="151"/>
      <c r="K1449" s="151"/>
      <c r="L1449" s="152"/>
      <c r="M1449" s="151"/>
      <c r="N1449" s="151"/>
      <c r="O1449" s="152"/>
      <c r="P1449" s="153"/>
      <c r="Q1449" s="159"/>
      <c r="R1449" s="151"/>
      <c r="S1449" s="151"/>
      <c r="T1449" s="28"/>
      <c r="U1449" s="137"/>
      <c r="V1449" s="40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40"/>
      <c r="AH1449" s="40"/>
      <c r="AI1449" s="40"/>
      <c r="AJ1449" s="40"/>
      <c r="AK1449" s="40"/>
      <c r="AL1449" s="40"/>
      <c r="AM1449" s="40"/>
      <c r="AN1449" s="40"/>
      <c r="AO1449" s="40"/>
      <c r="AP1449" s="40"/>
      <c r="AQ1449" s="40"/>
      <c r="AR1449" s="40"/>
      <c r="AS1449" s="40"/>
      <c r="AT1449" s="40"/>
      <c r="AU1449" s="40"/>
      <c r="AV1449" s="40"/>
      <c r="AW1449" s="40"/>
      <c r="AX1449" s="40"/>
      <c r="AY1449" s="40"/>
      <c r="AZ1449" s="40"/>
      <c r="BA1449" s="28"/>
      <c r="BB1449" s="28"/>
      <c r="BC1449" s="40"/>
      <c r="BD1449" s="40"/>
      <c r="BE1449" s="40"/>
      <c r="BF1449" s="40"/>
      <c r="BG1449" s="40"/>
      <c r="BH1449" s="40"/>
      <c r="BI1449" s="41"/>
      <c r="BJ1449" s="41"/>
      <c r="BK1449" s="41"/>
      <c r="BL1449" s="41"/>
      <c r="BM1449" s="41"/>
      <c r="BN1449" s="41"/>
      <c r="BO1449" s="41"/>
      <c r="BP1449" s="41"/>
      <c r="BQ1449" s="41"/>
      <c r="BR1449" s="40"/>
      <c r="BS1449" s="40"/>
      <c r="BT1449" s="40"/>
      <c r="BU1449" s="41"/>
      <c r="BV1449" s="41"/>
      <c r="BW1449" s="41"/>
      <c r="BX1449" s="41"/>
      <c r="BY1449" s="41"/>
      <c r="BZ1449" s="41"/>
      <c r="CA1449" s="41"/>
      <c r="CB1449" s="41"/>
      <c r="CC1449" s="41"/>
      <c r="CD1449" s="41"/>
      <c r="CE1449" s="41"/>
      <c r="CF1449" s="41"/>
      <c r="CG1449" s="28"/>
      <c r="CH1449" s="28"/>
      <c r="CI1449" s="41"/>
      <c r="CJ1449" s="27"/>
      <c r="CK1449" s="27"/>
      <c r="CL1449" s="27"/>
      <c r="CM1449" s="27"/>
      <c r="CN1449" s="27"/>
      <c r="CO1449" s="27"/>
      <c r="CP1449" s="27"/>
      <c r="CQ1449" s="27"/>
      <c r="CR1449" s="27"/>
      <c r="CS1449" s="27"/>
      <c r="CT1449" s="27"/>
      <c r="CU1449" s="27"/>
      <c r="CV1449" s="27"/>
      <c r="CW1449" s="27"/>
      <c r="CX1449" s="27"/>
      <c r="CY1449" s="27"/>
      <c r="CZ1449" s="40"/>
      <c r="DA1449" s="40"/>
      <c r="DB1449" s="40"/>
      <c r="DC1449" s="40"/>
      <c r="DD1449" s="42"/>
      <c r="DE1449" s="89"/>
      <c r="DF1449" s="42"/>
      <c r="DG1449" s="25"/>
      <c r="DH1449" s="25"/>
      <c r="DI1449" s="35"/>
      <c r="DJ1449" s="25"/>
      <c r="DK1449" s="25"/>
      <c r="DL1449" s="25"/>
      <c r="DM1449" s="25"/>
      <c r="DN1449" s="25"/>
      <c r="DO1449" s="25"/>
      <c r="DP1449" s="25"/>
      <c r="DQ1449" s="25"/>
      <c r="DR1449" s="25"/>
      <c r="DS1449" s="25"/>
      <c r="DT1449" s="25"/>
      <c r="DU1449" s="25"/>
      <c r="DV1449" s="25"/>
      <c r="DW1449" s="35"/>
      <c r="DX1449" s="25"/>
      <c r="DY1449" s="25"/>
      <c r="EC1449" s="25"/>
      <c r="ED1449" s="35"/>
    </row>
    <row r="1450" spans="1:134" s="26" customFormat="1" x14ac:dyDescent="0.2">
      <c r="A1450" s="43"/>
      <c r="B1450" s="28"/>
      <c r="C1450" s="41"/>
      <c r="D1450" s="40"/>
      <c r="E1450" s="41"/>
      <c r="F1450" s="40"/>
      <c r="G1450" s="151"/>
      <c r="H1450" s="151"/>
      <c r="I1450" s="151"/>
      <c r="J1450" s="151"/>
      <c r="K1450" s="151"/>
      <c r="L1450" s="152"/>
      <c r="M1450" s="151"/>
      <c r="N1450" s="151"/>
      <c r="O1450" s="152"/>
      <c r="P1450" s="153"/>
      <c r="Q1450" s="159"/>
      <c r="R1450" s="151"/>
      <c r="S1450" s="151"/>
      <c r="T1450" s="28"/>
      <c r="U1450" s="137"/>
      <c r="V1450" s="40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40"/>
      <c r="AH1450" s="40"/>
      <c r="AI1450" s="40"/>
      <c r="AJ1450" s="40"/>
      <c r="AK1450" s="40"/>
      <c r="AL1450" s="40"/>
      <c r="AM1450" s="40"/>
      <c r="AN1450" s="40"/>
      <c r="AO1450" s="40"/>
      <c r="AP1450" s="40"/>
      <c r="AQ1450" s="40"/>
      <c r="AR1450" s="40"/>
      <c r="AS1450" s="40"/>
      <c r="AT1450" s="40"/>
      <c r="AU1450" s="40"/>
      <c r="AV1450" s="40"/>
      <c r="AW1450" s="40"/>
      <c r="AX1450" s="40"/>
      <c r="AY1450" s="40"/>
      <c r="AZ1450" s="40"/>
      <c r="BA1450" s="28"/>
      <c r="BB1450" s="28"/>
      <c r="BC1450" s="40"/>
      <c r="BD1450" s="40"/>
      <c r="BE1450" s="40"/>
      <c r="BF1450" s="40"/>
      <c r="BG1450" s="40"/>
      <c r="BH1450" s="40"/>
      <c r="BI1450" s="41"/>
      <c r="BJ1450" s="41"/>
      <c r="BK1450" s="41"/>
      <c r="BL1450" s="41"/>
      <c r="BM1450" s="41"/>
      <c r="BN1450" s="41"/>
      <c r="BO1450" s="41"/>
      <c r="BP1450" s="41"/>
      <c r="BQ1450" s="41"/>
      <c r="BR1450" s="40"/>
      <c r="BS1450" s="40"/>
      <c r="BT1450" s="40"/>
      <c r="BU1450" s="41"/>
      <c r="BV1450" s="41"/>
      <c r="BW1450" s="41"/>
      <c r="BX1450" s="41"/>
      <c r="BY1450" s="41"/>
      <c r="BZ1450" s="41"/>
      <c r="CA1450" s="41"/>
      <c r="CB1450" s="41"/>
      <c r="CC1450" s="41"/>
      <c r="CD1450" s="41"/>
      <c r="CE1450" s="41"/>
      <c r="CF1450" s="41"/>
      <c r="CG1450" s="28"/>
      <c r="CH1450" s="28"/>
      <c r="CI1450" s="41"/>
      <c r="CJ1450" s="27"/>
      <c r="CK1450" s="27"/>
      <c r="CL1450" s="27"/>
      <c r="CM1450" s="27"/>
      <c r="CN1450" s="27"/>
      <c r="CO1450" s="27"/>
      <c r="CP1450" s="27"/>
      <c r="CQ1450" s="27"/>
      <c r="CR1450" s="27"/>
      <c r="CS1450" s="27"/>
      <c r="CT1450" s="27"/>
      <c r="CU1450" s="27"/>
      <c r="CV1450" s="27"/>
      <c r="CW1450" s="27"/>
      <c r="CX1450" s="27"/>
      <c r="CY1450" s="27"/>
      <c r="CZ1450" s="40"/>
      <c r="DA1450" s="40"/>
      <c r="DB1450" s="40"/>
      <c r="DC1450" s="40"/>
      <c r="DD1450" s="42"/>
      <c r="DE1450" s="89"/>
      <c r="DF1450" s="42"/>
      <c r="DG1450" s="25"/>
      <c r="DH1450" s="25"/>
      <c r="DI1450" s="35"/>
      <c r="DJ1450" s="25"/>
      <c r="DK1450" s="25"/>
      <c r="DL1450" s="25"/>
      <c r="DM1450" s="25"/>
      <c r="DN1450" s="25"/>
      <c r="DO1450" s="25"/>
      <c r="DP1450" s="25"/>
      <c r="DQ1450" s="25"/>
      <c r="DR1450" s="25"/>
      <c r="DS1450" s="25"/>
      <c r="DT1450" s="25"/>
      <c r="DU1450" s="25"/>
      <c r="DV1450" s="25"/>
      <c r="DW1450" s="35"/>
      <c r="DX1450" s="25"/>
      <c r="DY1450" s="25"/>
      <c r="EC1450" s="25"/>
      <c r="ED1450" s="35"/>
    </row>
    <row r="1451" spans="1:134" s="26" customFormat="1" x14ac:dyDescent="0.2">
      <c r="A1451" s="43"/>
      <c r="B1451" s="28"/>
      <c r="C1451" s="41"/>
      <c r="D1451" s="40"/>
      <c r="E1451" s="41"/>
      <c r="F1451" s="40"/>
      <c r="G1451" s="151"/>
      <c r="H1451" s="151"/>
      <c r="I1451" s="151"/>
      <c r="J1451" s="151"/>
      <c r="K1451" s="151"/>
      <c r="L1451" s="152"/>
      <c r="M1451" s="151"/>
      <c r="N1451" s="151"/>
      <c r="O1451" s="152"/>
      <c r="P1451" s="153"/>
      <c r="Q1451" s="159"/>
      <c r="R1451" s="151"/>
      <c r="S1451" s="151"/>
      <c r="T1451" s="28"/>
      <c r="U1451" s="137"/>
      <c r="V1451" s="40"/>
      <c r="W1451" s="40"/>
      <c r="X1451" s="40"/>
      <c r="Y1451" s="40"/>
      <c r="Z1451" s="40"/>
      <c r="AA1451" s="40"/>
      <c r="AB1451" s="40"/>
      <c r="AC1451" s="40"/>
      <c r="AD1451" s="40"/>
      <c r="AE1451" s="40"/>
      <c r="AF1451" s="40"/>
      <c r="AG1451" s="40"/>
      <c r="AH1451" s="40"/>
      <c r="AI1451" s="40"/>
      <c r="AJ1451" s="40"/>
      <c r="AK1451" s="40"/>
      <c r="AL1451" s="40"/>
      <c r="AM1451" s="40"/>
      <c r="AN1451" s="40"/>
      <c r="AO1451" s="40"/>
      <c r="AP1451" s="40"/>
      <c r="AQ1451" s="40"/>
      <c r="AR1451" s="40"/>
      <c r="AS1451" s="40"/>
      <c r="AT1451" s="40"/>
      <c r="AU1451" s="40"/>
      <c r="AV1451" s="40"/>
      <c r="AW1451" s="40"/>
      <c r="AX1451" s="40"/>
      <c r="AY1451" s="40"/>
      <c r="AZ1451" s="40"/>
      <c r="BA1451" s="28"/>
      <c r="BB1451" s="28"/>
      <c r="BC1451" s="40"/>
      <c r="BD1451" s="40"/>
      <c r="BE1451" s="40"/>
      <c r="BF1451" s="40"/>
      <c r="BG1451" s="40"/>
      <c r="BH1451" s="40"/>
      <c r="BI1451" s="41"/>
      <c r="BJ1451" s="41"/>
      <c r="BK1451" s="41"/>
      <c r="BL1451" s="41"/>
      <c r="BM1451" s="41"/>
      <c r="BN1451" s="41"/>
      <c r="BO1451" s="41"/>
      <c r="BP1451" s="41"/>
      <c r="BQ1451" s="41"/>
      <c r="BR1451" s="40"/>
      <c r="BS1451" s="40"/>
      <c r="BT1451" s="40"/>
      <c r="BU1451" s="41"/>
      <c r="BV1451" s="41"/>
      <c r="BW1451" s="41"/>
      <c r="BX1451" s="41"/>
      <c r="BY1451" s="41"/>
      <c r="BZ1451" s="41"/>
      <c r="CA1451" s="41"/>
      <c r="CB1451" s="41"/>
      <c r="CC1451" s="41"/>
      <c r="CD1451" s="41"/>
      <c r="CE1451" s="41"/>
      <c r="CF1451" s="41"/>
      <c r="CG1451" s="28"/>
      <c r="CH1451" s="28"/>
      <c r="CI1451" s="41"/>
      <c r="CJ1451" s="27"/>
      <c r="CK1451" s="27"/>
      <c r="CL1451" s="27"/>
      <c r="CM1451" s="27"/>
      <c r="CN1451" s="27"/>
      <c r="CO1451" s="27"/>
      <c r="CP1451" s="27"/>
      <c r="CQ1451" s="27"/>
      <c r="CR1451" s="27"/>
      <c r="CS1451" s="27"/>
      <c r="CT1451" s="27"/>
      <c r="CU1451" s="27"/>
      <c r="CV1451" s="27"/>
      <c r="CW1451" s="27"/>
      <c r="CX1451" s="27"/>
      <c r="CY1451" s="27"/>
      <c r="CZ1451" s="40"/>
      <c r="DA1451" s="40"/>
      <c r="DB1451" s="40"/>
      <c r="DC1451" s="40"/>
      <c r="DD1451" s="42"/>
      <c r="DE1451" s="89"/>
      <c r="DF1451" s="42"/>
      <c r="DG1451" s="25"/>
      <c r="DH1451" s="25"/>
      <c r="DI1451" s="35"/>
      <c r="DJ1451" s="25"/>
      <c r="DK1451" s="25"/>
      <c r="DL1451" s="25"/>
      <c r="DM1451" s="25"/>
      <c r="DN1451" s="25"/>
      <c r="DO1451" s="25"/>
      <c r="DP1451" s="25"/>
      <c r="DQ1451" s="25"/>
      <c r="DR1451" s="25"/>
      <c r="DS1451" s="25"/>
      <c r="DT1451" s="25"/>
      <c r="DU1451" s="25"/>
      <c r="DV1451" s="25"/>
      <c r="DW1451" s="35"/>
      <c r="DX1451" s="25"/>
      <c r="DY1451" s="25"/>
      <c r="EC1451" s="25"/>
      <c r="ED1451" s="35"/>
    </row>
    <row r="1452" spans="1:134" s="26" customFormat="1" x14ac:dyDescent="0.2">
      <c r="A1452" s="43"/>
      <c r="B1452" s="28"/>
      <c r="C1452" s="41"/>
      <c r="D1452" s="40"/>
      <c r="E1452" s="41"/>
      <c r="F1452" s="40"/>
      <c r="G1452" s="151"/>
      <c r="H1452" s="151"/>
      <c r="I1452" s="151"/>
      <c r="J1452" s="151"/>
      <c r="K1452" s="151"/>
      <c r="L1452" s="152"/>
      <c r="M1452" s="151"/>
      <c r="N1452" s="151"/>
      <c r="O1452" s="152"/>
      <c r="P1452" s="153"/>
      <c r="Q1452" s="159"/>
      <c r="R1452" s="151"/>
      <c r="S1452" s="151"/>
      <c r="T1452" s="28"/>
      <c r="U1452" s="137"/>
      <c r="V1452" s="40"/>
      <c r="W1452" s="40"/>
      <c r="X1452" s="40"/>
      <c r="Y1452" s="40"/>
      <c r="Z1452" s="40"/>
      <c r="AA1452" s="40"/>
      <c r="AB1452" s="40"/>
      <c r="AC1452" s="40"/>
      <c r="AD1452" s="40"/>
      <c r="AE1452" s="40"/>
      <c r="AF1452" s="40"/>
      <c r="AG1452" s="40"/>
      <c r="AH1452" s="40"/>
      <c r="AI1452" s="40"/>
      <c r="AJ1452" s="40"/>
      <c r="AK1452" s="40"/>
      <c r="AL1452" s="40"/>
      <c r="AM1452" s="40"/>
      <c r="AN1452" s="40"/>
      <c r="AO1452" s="40"/>
      <c r="AP1452" s="40"/>
      <c r="AQ1452" s="40"/>
      <c r="AR1452" s="40"/>
      <c r="AS1452" s="40"/>
      <c r="AT1452" s="40"/>
      <c r="AU1452" s="40"/>
      <c r="AV1452" s="40"/>
      <c r="AW1452" s="40"/>
      <c r="AX1452" s="40"/>
      <c r="AY1452" s="40"/>
      <c r="AZ1452" s="40"/>
      <c r="BA1452" s="28"/>
      <c r="BB1452" s="28"/>
      <c r="BC1452" s="40"/>
      <c r="BD1452" s="40"/>
      <c r="BE1452" s="40"/>
      <c r="BF1452" s="40"/>
      <c r="BG1452" s="40"/>
      <c r="BH1452" s="40"/>
      <c r="BI1452" s="41"/>
      <c r="BJ1452" s="41"/>
      <c r="BK1452" s="41"/>
      <c r="BL1452" s="41"/>
      <c r="BM1452" s="41"/>
      <c r="BN1452" s="41"/>
      <c r="BO1452" s="41"/>
      <c r="BP1452" s="41"/>
      <c r="BQ1452" s="41"/>
      <c r="BR1452" s="40"/>
      <c r="BS1452" s="40"/>
      <c r="BT1452" s="40"/>
      <c r="BU1452" s="41"/>
      <c r="BV1452" s="41"/>
      <c r="BW1452" s="41"/>
      <c r="BX1452" s="41"/>
      <c r="BY1452" s="41"/>
      <c r="BZ1452" s="41"/>
      <c r="CA1452" s="41"/>
      <c r="CB1452" s="41"/>
      <c r="CC1452" s="41"/>
      <c r="CD1452" s="41"/>
      <c r="CE1452" s="41"/>
      <c r="CF1452" s="41"/>
      <c r="CG1452" s="28"/>
      <c r="CH1452" s="28"/>
      <c r="CI1452" s="41"/>
      <c r="CJ1452" s="27"/>
      <c r="CK1452" s="27"/>
      <c r="CL1452" s="27"/>
      <c r="CM1452" s="27"/>
      <c r="CN1452" s="27"/>
      <c r="CO1452" s="27"/>
      <c r="CP1452" s="27"/>
      <c r="CQ1452" s="27"/>
      <c r="CR1452" s="27"/>
      <c r="CS1452" s="27"/>
      <c r="CT1452" s="27"/>
      <c r="CU1452" s="27"/>
      <c r="CV1452" s="27"/>
      <c r="CW1452" s="27"/>
      <c r="CX1452" s="27"/>
      <c r="CY1452" s="27"/>
      <c r="CZ1452" s="40"/>
      <c r="DA1452" s="40"/>
      <c r="DB1452" s="40"/>
      <c r="DC1452" s="40"/>
      <c r="DD1452" s="42"/>
      <c r="DE1452" s="89"/>
      <c r="DF1452" s="42"/>
      <c r="DG1452" s="25"/>
      <c r="DH1452" s="25"/>
      <c r="DI1452" s="35"/>
      <c r="DJ1452" s="25"/>
      <c r="DK1452" s="25"/>
      <c r="DL1452" s="25"/>
      <c r="DM1452" s="25"/>
      <c r="DN1452" s="25"/>
      <c r="DO1452" s="25"/>
      <c r="DP1452" s="25"/>
      <c r="DQ1452" s="25"/>
      <c r="DR1452" s="25"/>
      <c r="DS1452" s="25"/>
      <c r="DT1452" s="25"/>
      <c r="DU1452" s="25"/>
      <c r="DV1452" s="25"/>
      <c r="DW1452" s="35"/>
      <c r="DX1452" s="25"/>
      <c r="DY1452" s="25"/>
      <c r="EC1452" s="25"/>
      <c r="ED1452" s="35"/>
    </row>
    <row r="1453" spans="1:134" s="26" customFormat="1" x14ac:dyDescent="0.2">
      <c r="A1453" s="43"/>
      <c r="B1453" s="28"/>
      <c r="C1453" s="41"/>
      <c r="D1453" s="40"/>
      <c r="E1453" s="41"/>
      <c r="F1453" s="40"/>
      <c r="G1453" s="151"/>
      <c r="H1453" s="151"/>
      <c r="I1453" s="151"/>
      <c r="J1453" s="151"/>
      <c r="K1453" s="151"/>
      <c r="L1453" s="152"/>
      <c r="M1453" s="151"/>
      <c r="N1453" s="151"/>
      <c r="O1453" s="152"/>
      <c r="P1453" s="153"/>
      <c r="Q1453" s="159"/>
      <c r="R1453" s="151"/>
      <c r="S1453" s="151"/>
      <c r="T1453" s="28"/>
      <c r="U1453" s="137"/>
      <c r="V1453" s="40"/>
      <c r="W1453" s="40"/>
      <c r="X1453" s="40"/>
      <c r="Y1453" s="40"/>
      <c r="Z1453" s="40"/>
      <c r="AA1453" s="40"/>
      <c r="AB1453" s="40"/>
      <c r="AC1453" s="40"/>
      <c r="AD1453" s="40"/>
      <c r="AE1453" s="40"/>
      <c r="AF1453" s="40"/>
      <c r="AG1453" s="40"/>
      <c r="AH1453" s="40"/>
      <c r="AI1453" s="40"/>
      <c r="AJ1453" s="40"/>
      <c r="AK1453" s="40"/>
      <c r="AL1453" s="40"/>
      <c r="AM1453" s="40"/>
      <c r="AN1453" s="40"/>
      <c r="AO1453" s="40"/>
      <c r="AP1453" s="40"/>
      <c r="AQ1453" s="40"/>
      <c r="AR1453" s="40"/>
      <c r="AS1453" s="40"/>
      <c r="AT1453" s="40"/>
      <c r="AU1453" s="40"/>
      <c r="AV1453" s="40"/>
      <c r="AW1453" s="40"/>
      <c r="AX1453" s="40"/>
      <c r="AY1453" s="40"/>
      <c r="AZ1453" s="40"/>
      <c r="BA1453" s="28"/>
      <c r="BB1453" s="28"/>
      <c r="BC1453" s="40"/>
      <c r="BD1453" s="40"/>
      <c r="BE1453" s="40"/>
      <c r="BF1453" s="40"/>
      <c r="BG1453" s="40"/>
      <c r="BH1453" s="40"/>
      <c r="BI1453" s="41"/>
      <c r="BJ1453" s="41"/>
      <c r="BK1453" s="41"/>
      <c r="BL1453" s="41"/>
      <c r="BM1453" s="41"/>
      <c r="BN1453" s="41"/>
      <c r="BO1453" s="41"/>
      <c r="BP1453" s="41"/>
      <c r="BQ1453" s="41"/>
      <c r="BR1453" s="40"/>
      <c r="BS1453" s="40"/>
      <c r="BT1453" s="40"/>
      <c r="BU1453" s="41"/>
      <c r="BV1453" s="41"/>
      <c r="BW1453" s="41"/>
      <c r="BX1453" s="41"/>
      <c r="BY1453" s="41"/>
      <c r="BZ1453" s="41"/>
      <c r="CA1453" s="41"/>
      <c r="CB1453" s="41"/>
      <c r="CC1453" s="41"/>
      <c r="CD1453" s="41"/>
      <c r="CE1453" s="41"/>
      <c r="CF1453" s="41"/>
      <c r="CG1453" s="28"/>
      <c r="CH1453" s="28"/>
      <c r="CI1453" s="41"/>
      <c r="CJ1453" s="27"/>
      <c r="CK1453" s="27"/>
      <c r="CL1453" s="27"/>
      <c r="CM1453" s="27"/>
      <c r="CN1453" s="27"/>
      <c r="CO1453" s="27"/>
      <c r="CP1453" s="27"/>
      <c r="CQ1453" s="27"/>
      <c r="CR1453" s="27"/>
      <c r="CS1453" s="27"/>
      <c r="CT1453" s="27"/>
      <c r="CU1453" s="27"/>
      <c r="CV1453" s="27"/>
      <c r="CW1453" s="27"/>
      <c r="CX1453" s="27"/>
      <c r="CY1453" s="27"/>
      <c r="CZ1453" s="40"/>
      <c r="DA1453" s="40"/>
      <c r="DB1453" s="40"/>
      <c r="DC1453" s="40"/>
      <c r="DD1453" s="42"/>
      <c r="DE1453" s="89"/>
      <c r="DF1453" s="42"/>
      <c r="DG1453" s="25"/>
      <c r="DH1453" s="25"/>
      <c r="DI1453" s="35"/>
      <c r="DJ1453" s="25"/>
      <c r="DK1453" s="25"/>
      <c r="DL1453" s="25"/>
      <c r="DM1453" s="25"/>
      <c r="DN1453" s="25"/>
      <c r="DO1453" s="25"/>
      <c r="DP1453" s="25"/>
      <c r="DQ1453" s="25"/>
      <c r="DR1453" s="25"/>
      <c r="DS1453" s="25"/>
      <c r="DT1453" s="25"/>
      <c r="DU1453" s="25"/>
      <c r="DV1453" s="25"/>
      <c r="DW1453" s="35"/>
      <c r="DX1453" s="25"/>
      <c r="DY1453" s="25"/>
      <c r="EC1453" s="25"/>
      <c r="ED1453" s="35"/>
    </row>
    <row r="1454" spans="1:134" s="26" customFormat="1" x14ac:dyDescent="0.2">
      <c r="A1454" s="43"/>
      <c r="B1454" s="28"/>
      <c r="C1454" s="41"/>
      <c r="D1454" s="40"/>
      <c r="E1454" s="41"/>
      <c r="F1454" s="40"/>
      <c r="G1454" s="151"/>
      <c r="H1454" s="151"/>
      <c r="I1454" s="151"/>
      <c r="J1454" s="151"/>
      <c r="K1454" s="151"/>
      <c r="L1454" s="152"/>
      <c r="M1454" s="151"/>
      <c r="N1454" s="151"/>
      <c r="O1454" s="152"/>
      <c r="P1454" s="153"/>
      <c r="Q1454" s="159"/>
      <c r="R1454" s="151"/>
      <c r="S1454" s="151"/>
      <c r="T1454" s="28"/>
      <c r="U1454" s="137"/>
      <c r="V1454" s="40"/>
      <c r="W1454" s="40"/>
      <c r="X1454" s="40"/>
      <c r="Y1454" s="40"/>
      <c r="Z1454" s="40"/>
      <c r="AA1454" s="40"/>
      <c r="AB1454" s="40"/>
      <c r="AC1454" s="40"/>
      <c r="AD1454" s="40"/>
      <c r="AE1454" s="40"/>
      <c r="AF1454" s="40"/>
      <c r="AG1454" s="40"/>
      <c r="AH1454" s="40"/>
      <c r="AI1454" s="40"/>
      <c r="AJ1454" s="40"/>
      <c r="AK1454" s="40"/>
      <c r="AL1454" s="40"/>
      <c r="AM1454" s="40"/>
      <c r="AN1454" s="40"/>
      <c r="AO1454" s="40"/>
      <c r="AP1454" s="40"/>
      <c r="AQ1454" s="40"/>
      <c r="AR1454" s="40"/>
      <c r="AS1454" s="40"/>
      <c r="AT1454" s="40"/>
      <c r="AU1454" s="40"/>
      <c r="AV1454" s="40"/>
      <c r="AW1454" s="40"/>
      <c r="AX1454" s="40"/>
      <c r="AY1454" s="40"/>
      <c r="AZ1454" s="40"/>
      <c r="BA1454" s="28"/>
      <c r="BB1454" s="28"/>
      <c r="BC1454" s="40"/>
      <c r="BD1454" s="40"/>
      <c r="BE1454" s="40"/>
      <c r="BF1454" s="40"/>
      <c r="BG1454" s="40"/>
      <c r="BH1454" s="40"/>
      <c r="BI1454" s="40"/>
      <c r="BJ1454" s="40"/>
      <c r="BK1454" s="40"/>
      <c r="BL1454" s="40"/>
      <c r="BM1454" s="40"/>
      <c r="BN1454" s="40"/>
      <c r="BO1454" s="40"/>
      <c r="BP1454" s="40"/>
      <c r="BQ1454" s="40"/>
      <c r="BR1454" s="40"/>
      <c r="BS1454" s="40"/>
      <c r="BT1454" s="40"/>
      <c r="BU1454" s="40"/>
      <c r="BV1454" s="40"/>
      <c r="BW1454" s="40"/>
      <c r="BX1454" s="40"/>
      <c r="BY1454" s="40"/>
      <c r="BZ1454" s="40"/>
      <c r="CA1454" s="40"/>
      <c r="CB1454" s="40"/>
      <c r="CC1454" s="40"/>
      <c r="CD1454" s="40"/>
      <c r="CE1454" s="40"/>
      <c r="CF1454" s="40"/>
      <c r="CG1454" s="28"/>
      <c r="CH1454" s="28"/>
      <c r="CI1454" s="41"/>
      <c r="CJ1454" s="27"/>
      <c r="CK1454" s="27"/>
      <c r="CL1454" s="27"/>
      <c r="CM1454" s="27"/>
      <c r="CN1454" s="27"/>
      <c r="CO1454" s="27"/>
      <c r="CP1454" s="27"/>
      <c r="CQ1454" s="27"/>
      <c r="CR1454" s="27"/>
      <c r="CS1454" s="27"/>
      <c r="CT1454" s="27"/>
      <c r="CU1454" s="27"/>
      <c r="CV1454" s="27"/>
      <c r="CW1454" s="27"/>
      <c r="CX1454" s="27"/>
      <c r="CY1454" s="27"/>
      <c r="CZ1454" s="70"/>
      <c r="DA1454" s="40"/>
      <c r="DB1454" s="43"/>
      <c r="DC1454" s="43"/>
      <c r="DD1454" s="43"/>
      <c r="DE1454" s="87"/>
      <c r="DF1454" s="70"/>
      <c r="DG1454" s="25"/>
      <c r="DH1454" s="25"/>
      <c r="DI1454" s="35"/>
      <c r="DJ1454" s="25"/>
      <c r="DK1454" s="25"/>
      <c r="DL1454" s="25"/>
      <c r="DM1454" s="25"/>
      <c r="DN1454" s="25"/>
      <c r="DO1454" s="25"/>
      <c r="DP1454" s="25"/>
      <c r="DQ1454" s="25"/>
      <c r="DR1454" s="25"/>
      <c r="DS1454" s="25"/>
      <c r="DT1454" s="25"/>
      <c r="DU1454" s="25"/>
      <c r="DV1454" s="25"/>
      <c r="DW1454" s="35"/>
      <c r="DX1454" s="25"/>
      <c r="DY1454" s="25"/>
      <c r="EC1454" s="25"/>
      <c r="ED1454" s="35"/>
    </row>
    <row r="1455" spans="1:134" s="26" customFormat="1" x14ac:dyDescent="0.2">
      <c r="A1455" s="43"/>
      <c r="B1455" s="28"/>
      <c r="C1455" s="41"/>
      <c r="D1455" s="40"/>
      <c r="E1455" s="41"/>
      <c r="F1455" s="40"/>
      <c r="G1455" s="151"/>
      <c r="H1455" s="151"/>
      <c r="I1455" s="151"/>
      <c r="J1455" s="151"/>
      <c r="K1455" s="151"/>
      <c r="L1455" s="152"/>
      <c r="M1455" s="151"/>
      <c r="N1455" s="151"/>
      <c r="O1455" s="152"/>
      <c r="P1455" s="153"/>
      <c r="Q1455" s="159"/>
      <c r="R1455" s="151"/>
      <c r="S1455" s="151"/>
      <c r="T1455" s="28"/>
      <c r="U1455" s="137"/>
      <c r="V1455" s="40"/>
      <c r="W1455" s="40"/>
      <c r="X1455" s="40"/>
      <c r="Y1455" s="40"/>
      <c r="Z1455" s="40"/>
      <c r="AA1455" s="40"/>
      <c r="AB1455" s="40"/>
      <c r="AC1455" s="40"/>
      <c r="AD1455" s="40"/>
      <c r="AE1455" s="40"/>
      <c r="AF1455" s="40"/>
      <c r="AG1455" s="40"/>
      <c r="AH1455" s="40"/>
      <c r="AI1455" s="40"/>
      <c r="AJ1455" s="40"/>
      <c r="AK1455" s="40"/>
      <c r="AL1455" s="40"/>
      <c r="AM1455" s="40"/>
      <c r="AN1455" s="40"/>
      <c r="AO1455" s="40"/>
      <c r="AP1455" s="40"/>
      <c r="AQ1455" s="40"/>
      <c r="AR1455" s="40"/>
      <c r="AS1455" s="40"/>
      <c r="AT1455" s="40"/>
      <c r="AU1455" s="40"/>
      <c r="AV1455" s="40"/>
      <c r="AW1455" s="40"/>
      <c r="AX1455" s="40"/>
      <c r="AY1455" s="40"/>
      <c r="AZ1455" s="40"/>
      <c r="BA1455" s="28"/>
      <c r="BB1455" s="28"/>
      <c r="BC1455" s="40"/>
      <c r="BD1455" s="40"/>
      <c r="BE1455" s="40"/>
      <c r="BF1455" s="40"/>
      <c r="BG1455" s="40"/>
      <c r="BH1455" s="40"/>
      <c r="BI1455" s="40"/>
      <c r="BJ1455" s="40"/>
      <c r="BK1455" s="40"/>
      <c r="BL1455" s="40"/>
      <c r="BM1455" s="40"/>
      <c r="BN1455" s="40"/>
      <c r="BO1455" s="40"/>
      <c r="BP1455" s="40"/>
      <c r="BQ1455" s="40"/>
      <c r="BR1455" s="40"/>
      <c r="BS1455" s="40"/>
      <c r="BT1455" s="40"/>
      <c r="BU1455" s="40"/>
      <c r="BV1455" s="40"/>
      <c r="BW1455" s="40"/>
      <c r="BX1455" s="40"/>
      <c r="BY1455" s="40"/>
      <c r="BZ1455" s="40"/>
      <c r="CA1455" s="40"/>
      <c r="CB1455" s="40"/>
      <c r="CC1455" s="40"/>
      <c r="CD1455" s="40"/>
      <c r="CE1455" s="40"/>
      <c r="CF1455" s="40"/>
      <c r="CG1455" s="28"/>
      <c r="CH1455" s="28"/>
      <c r="CI1455" s="41"/>
      <c r="CJ1455" s="27"/>
      <c r="CK1455" s="27"/>
      <c r="CL1455" s="27"/>
      <c r="CM1455" s="27"/>
      <c r="CN1455" s="27"/>
      <c r="CO1455" s="27"/>
      <c r="CP1455" s="27"/>
      <c r="CQ1455" s="27"/>
      <c r="CR1455" s="27"/>
      <c r="CS1455" s="27"/>
      <c r="CT1455" s="27"/>
      <c r="CU1455" s="27"/>
      <c r="CV1455" s="27"/>
      <c r="CW1455" s="27"/>
      <c r="CX1455" s="27"/>
      <c r="CY1455" s="27"/>
      <c r="CZ1455" s="70"/>
      <c r="DA1455" s="40"/>
      <c r="DB1455" s="43"/>
      <c r="DC1455" s="43"/>
      <c r="DD1455" s="43"/>
      <c r="DE1455" s="87"/>
      <c r="DF1455" s="70"/>
      <c r="DG1455" s="25"/>
      <c r="DH1455" s="25"/>
      <c r="DI1455" s="35"/>
      <c r="DJ1455" s="25"/>
      <c r="DK1455" s="25"/>
      <c r="DL1455" s="25"/>
      <c r="DM1455" s="25"/>
      <c r="DN1455" s="25"/>
      <c r="DO1455" s="25"/>
      <c r="DP1455" s="25"/>
      <c r="DQ1455" s="25"/>
      <c r="DR1455" s="25"/>
      <c r="DS1455" s="25"/>
      <c r="DT1455" s="25"/>
      <c r="DU1455" s="25"/>
      <c r="DV1455" s="25"/>
      <c r="DW1455" s="35"/>
      <c r="DX1455" s="25"/>
      <c r="DY1455" s="25"/>
      <c r="EC1455" s="25"/>
      <c r="ED1455" s="35"/>
    </row>
    <row r="1456" spans="1:134" s="26" customFormat="1" x14ac:dyDescent="0.2">
      <c r="A1456" s="43"/>
      <c r="B1456" s="28"/>
      <c r="C1456" s="41"/>
      <c r="D1456" s="40"/>
      <c r="E1456" s="41"/>
      <c r="F1456" s="40"/>
      <c r="G1456" s="151"/>
      <c r="H1456" s="151"/>
      <c r="I1456" s="151"/>
      <c r="J1456" s="151"/>
      <c r="K1456" s="151"/>
      <c r="L1456" s="152"/>
      <c r="M1456" s="151"/>
      <c r="N1456" s="151"/>
      <c r="O1456" s="152"/>
      <c r="P1456" s="153"/>
      <c r="Q1456" s="159"/>
      <c r="R1456" s="151"/>
      <c r="S1456" s="151"/>
      <c r="T1456" s="28"/>
      <c r="U1456" s="137"/>
      <c r="V1456" s="40"/>
      <c r="W1456" s="40"/>
      <c r="X1456" s="40"/>
      <c r="Y1456" s="40"/>
      <c r="Z1456" s="40"/>
      <c r="AA1456" s="40"/>
      <c r="AB1456" s="40"/>
      <c r="AC1456" s="40"/>
      <c r="AD1456" s="40"/>
      <c r="AE1456" s="40"/>
      <c r="AF1456" s="40"/>
      <c r="AG1456" s="40"/>
      <c r="AH1456" s="40"/>
      <c r="AI1456" s="40"/>
      <c r="AJ1456" s="40"/>
      <c r="AK1456" s="40"/>
      <c r="AL1456" s="40"/>
      <c r="AM1456" s="40"/>
      <c r="AN1456" s="40"/>
      <c r="AO1456" s="40"/>
      <c r="AP1456" s="40"/>
      <c r="AQ1456" s="40"/>
      <c r="AR1456" s="40"/>
      <c r="AS1456" s="40"/>
      <c r="AT1456" s="40"/>
      <c r="AU1456" s="40"/>
      <c r="AV1456" s="40"/>
      <c r="AW1456" s="40"/>
      <c r="AX1456" s="40"/>
      <c r="AY1456" s="40"/>
      <c r="AZ1456" s="40"/>
      <c r="BA1456" s="28"/>
      <c r="BB1456" s="28"/>
      <c r="BC1456" s="40"/>
      <c r="BD1456" s="40"/>
      <c r="BE1456" s="40"/>
      <c r="BF1456" s="40"/>
      <c r="BG1456" s="40"/>
      <c r="BH1456" s="40"/>
      <c r="BI1456" s="40"/>
      <c r="BJ1456" s="40"/>
      <c r="BK1456" s="40"/>
      <c r="BL1456" s="40"/>
      <c r="BM1456" s="40"/>
      <c r="BN1456" s="40"/>
      <c r="BO1456" s="40"/>
      <c r="BP1456" s="40"/>
      <c r="BQ1456" s="40"/>
      <c r="BR1456" s="40"/>
      <c r="BS1456" s="40"/>
      <c r="BT1456" s="40"/>
      <c r="BU1456" s="40"/>
      <c r="BV1456" s="40"/>
      <c r="BW1456" s="40"/>
      <c r="BX1456" s="40"/>
      <c r="BY1456" s="40"/>
      <c r="BZ1456" s="40"/>
      <c r="CA1456" s="40"/>
      <c r="CB1456" s="40"/>
      <c r="CC1456" s="40"/>
      <c r="CD1456" s="40"/>
      <c r="CE1456" s="40"/>
      <c r="CF1456" s="40"/>
      <c r="CG1456" s="28"/>
      <c r="CH1456" s="28"/>
      <c r="CI1456" s="41"/>
      <c r="CJ1456" s="27"/>
      <c r="CK1456" s="27"/>
      <c r="CL1456" s="27"/>
      <c r="CM1456" s="27"/>
      <c r="CN1456" s="27"/>
      <c r="CO1456" s="27"/>
      <c r="CP1456" s="27"/>
      <c r="CQ1456" s="27"/>
      <c r="CR1456" s="27"/>
      <c r="CS1456" s="27"/>
      <c r="CT1456" s="27"/>
      <c r="CU1456" s="27"/>
      <c r="CV1456" s="27"/>
      <c r="CW1456" s="27"/>
      <c r="CX1456" s="27"/>
      <c r="CY1456" s="27"/>
      <c r="CZ1456" s="70"/>
      <c r="DA1456" s="70"/>
      <c r="DB1456" s="70"/>
      <c r="DC1456" s="70"/>
      <c r="DD1456" s="70"/>
      <c r="DE1456" s="87"/>
      <c r="DF1456" s="70"/>
      <c r="DG1456" s="25"/>
      <c r="DH1456" s="25"/>
      <c r="DI1456" s="35"/>
      <c r="DJ1456" s="25"/>
      <c r="DK1456" s="25"/>
      <c r="DL1456" s="25"/>
      <c r="DM1456" s="25"/>
      <c r="DN1456" s="25"/>
      <c r="DO1456" s="25"/>
      <c r="DP1456" s="25"/>
      <c r="DQ1456" s="25"/>
      <c r="DR1456" s="25"/>
      <c r="DS1456" s="25"/>
      <c r="DT1456" s="25"/>
      <c r="DU1456" s="25"/>
      <c r="DV1456" s="25"/>
      <c r="DW1456" s="35"/>
      <c r="DX1456" s="25"/>
      <c r="DY1456" s="25"/>
      <c r="EC1456" s="25"/>
      <c r="ED1456" s="35"/>
    </row>
    <row r="1457" spans="1:134" s="26" customFormat="1" x14ac:dyDescent="0.2">
      <c r="A1457" s="43"/>
      <c r="B1457" s="28"/>
      <c r="C1457" s="41"/>
      <c r="D1457" s="40"/>
      <c r="E1457" s="41"/>
      <c r="F1457" s="40"/>
      <c r="G1457" s="151"/>
      <c r="H1457" s="151"/>
      <c r="I1457" s="151"/>
      <c r="J1457" s="151"/>
      <c r="K1457" s="151"/>
      <c r="L1457" s="152"/>
      <c r="M1457" s="151"/>
      <c r="N1457" s="151"/>
      <c r="O1457" s="152"/>
      <c r="P1457" s="153"/>
      <c r="Q1457" s="159"/>
      <c r="R1457" s="151"/>
      <c r="S1457" s="151"/>
      <c r="T1457" s="28"/>
      <c r="U1457" s="137"/>
      <c r="V1457" s="40"/>
      <c r="W1457" s="40"/>
      <c r="X1457" s="40"/>
      <c r="Y1457" s="40"/>
      <c r="Z1457" s="40"/>
      <c r="AA1457" s="40"/>
      <c r="AB1457" s="40"/>
      <c r="AC1457" s="40"/>
      <c r="AD1457" s="40"/>
      <c r="AE1457" s="40"/>
      <c r="AF1457" s="40"/>
      <c r="AG1457" s="40"/>
      <c r="AH1457" s="40"/>
      <c r="AI1457" s="40"/>
      <c r="AJ1457" s="40"/>
      <c r="AK1457" s="40"/>
      <c r="AL1457" s="40"/>
      <c r="AM1457" s="40"/>
      <c r="AN1457" s="40"/>
      <c r="AO1457" s="40"/>
      <c r="AP1457" s="40"/>
      <c r="AQ1457" s="40"/>
      <c r="AR1457" s="40"/>
      <c r="AS1457" s="40"/>
      <c r="AT1457" s="40"/>
      <c r="AU1457" s="40"/>
      <c r="AV1457" s="40"/>
      <c r="AW1457" s="40"/>
      <c r="AX1457" s="40"/>
      <c r="AY1457" s="40"/>
      <c r="AZ1457" s="40"/>
      <c r="BA1457" s="28"/>
      <c r="BB1457" s="28"/>
      <c r="BC1457" s="40"/>
      <c r="BD1457" s="40"/>
      <c r="BE1457" s="40"/>
      <c r="BF1457" s="40"/>
      <c r="BG1457" s="40"/>
      <c r="BH1457" s="40"/>
      <c r="BI1457" s="40"/>
      <c r="BJ1457" s="40"/>
      <c r="BK1457" s="40"/>
      <c r="BL1457" s="40"/>
      <c r="BM1457" s="40"/>
      <c r="BN1457" s="40"/>
      <c r="BO1457" s="40"/>
      <c r="BP1457" s="40"/>
      <c r="BQ1457" s="40"/>
      <c r="BR1457" s="40"/>
      <c r="BS1457" s="40"/>
      <c r="BT1457" s="40"/>
      <c r="BU1457" s="40"/>
      <c r="BV1457" s="40"/>
      <c r="BW1457" s="40"/>
      <c r="BX1457" s="40"/>
      <c r="BY1457" s="40"/>
      <c r="BZ1457" s="40"/>
      <c r="CA1457" s="40"/>
      <c r="CB1457" s="40"/>
      <c r="CC1457" s="40"/>
      <c r="CD1457" s="40"/>
      <c r="CE1457" s="40"/>
      <c r="CF1457" s="40"/>
      <c r="CG1457" s="28"/>
      <c r="CH1457" s="28"/>
      <c r="CI1457" s="41"/>
      <c r="CJ1457" s="27"/>
      <c r="CK1457" s="27"/>
      <c r="CL1457" s="27"/>
      <c r="CM1457" s="27"/>
      <c r="CN1457" s="27"/>
      <c r="CO1457" s="27"/>
      <c r="CP1457" s="27"/>
      <c r="CQ1457" s="27"/>
      <c r="CR1457" s="27"/>
      <c r="CS1457" s="27"/>
      <c r="CT1457" s="27"/>
      <c r="CU1457" s="27"/>
      <c r="CV1457" s="27"/>
      <c r="CW1457" s="27"/>
      <c r="CX1457" s="27"/>
      <c r="CY1457" s="27"/>
      <c r="CZ1457" s="44"/>
      <c r="DA1457" s="70"/>
      <c r="DB1457" s="70"/>
      <c r="DC1457" s="70"/>
      <c r="DD1457" s="70"/>
      <c r="DE1457" s="88"/>
      <c r="DF1457" s="59"/>
      <c r="DG1457" s="25"/>
      <c r="DH1457" s="25"/>
      <c r="DI1457" s="35"/>
      <c r="DJ1457" s="25"/>
      <c r="DK1457" s="25"/>
      <c r="DL1457" s="25"/>
      <c r="DM1457" s="25"/>
      <c r="DN1457" s="25"/>
      <c r="DO1457" s="25"/>
      <c r="DP1457" s="25"/>
      <c r="DQ1457" s="25"/>
      <c r="DR1457" s="25"/>
      <c r="DS1457" s="25"/>
      <c r="DT1457" s="25"/>
      <c r="DU1457" s="25"/>
      <c r="DV1457" s="25"/>
      <c r="DW1457" s="35"/>
      <c r="DX1457" s="25"/>
      <c r="DY1457" s="25"/>
      <c r="EC1457" s="25"/>
      <c r="ED1457" s="35"/>
    </row>
    <row r="1458" spans="1:134" s="26" customFormat="1" x14ac:dyDescent="0.2">
      <c r="A1458" s="43"/>
      <c r="B1458" s="28"/>
      <c r="C1458" s="41"/>
      <c r="D1458" s="40"/>
      <c r="E1458" s="41"/>
      <c r="F1458" s="40"/>
      <c r="G1458" s="151"/>
      <c r="H1458" s="151"/>
      <c r="I1458" s="151"/>
      <c r="J1458" s="151"/>
      <c r="K1458" s="151"/>
      <c r="L1458" s="152"/>
      <c r="M1458" s="151"/>
      <c r="N1458" s="151"/>
      <c r="O1458" s="152"/>
      <c r="P1458" s="153"/>
      <c r="Q1458" s="159"/>
      <c r="R1458" s="151"/>
      <c r="S1458" s="151"/>
      <c r="T1458" s="28"/>
      <c r="U1458" s="137"/>
      <c r="V1458" s="40"/>
      <c r="W1458" s="40"/>
      <c r="X1458" s="40"/>
      <c r="Y1458" s="40"/>
      <c r="Z1458" s="40"/>
      <c r="AA1458" s="40"/>
      <c r="AB1458" s="40"/>
      <c r="AC1458" s="40"/>
      <c r="AD1458" s="40"/>
      <c r="AE1458" s="40"/>
      <c r="AF1458" s="40"/>
      <c r="AG1458" s="40"/>
      <c r="AH1458" s="40"/>
      <c r="AI1458" s="40"/>
      <c r="AJ1458" s="40"/>
      <c r="AK1458" s="40"/>
      <c r="AL1458" s="40"/>
      <c r="AM1458" s="40"/>
      <c r="AN1458" s="40"/>
      <c r="AO1458" s="40"/>
      <c r="AP1458" s="40"/>
      <c r="AQ1458" s="40"/>
      <c r="AR1458" s="40"/>
      <c r="AS1458" s="40"/>
      <c r="AT1458" s="40"/>
      <c r="AU1458" s="40"/>
      <c r="AV1458" s="40"/>
      <c r="AW1458" s="40"/>
      <c r="AX1458" s="40"/>
      <c r="AY1458" s="40"/>
      <c r="AZ1458" s="40"/>
      <c r="BA1458" s="28"/>
      <c r="BB1458" s="28"/>
      <c r="BC1458" s="40"/>
      <c r="BD1458" s="40"/>
      <c r="BE1458" s="40"/>
      <c r="BF1458" s="40"/>
      <c r="BG1458" s="40"/>
      <c r="BH1458" s="40"/>
      <c r="BI1458" s="40"/>
      <c r="BJ1458" s="40"/>
      <c r="BK1458" s="40"/>
      <c r="BL1458" s="40"/>
      <c r="BM1458" s="40"/>
      <c r="BN1458" s="40"/>
      <c r="BO1458" s="40"/>
      <c r="BP1458" s="40"/>
      <c r="BQ1458" s="40"/>
      <c r="BR1458" s="40"/>
      <c r="BS1458" s="40"/>
      <c r="BT1458" s="40"/>
      <c r="BU1458" s="40"/>
      <c r="BV1458" s="40"/>
      <c r="BW1458" s="40"/>
      <c r="BX1458" s="40"/>
      <c r="BY1458" s="40"/>
      <c r="BZ1458" s="40"/>
      <c r="CA1458" s="40"/>
      <c r="CB1458" s="40"/>
      <c r="CC1458" s="40"/>
      <c r="CD1458" s="40"/>
      <c r="CE1458" s="40"/>
      <c r="CF1458" s="40"/>
      <c r="CG1458" s="28"/>
      <c r="CH1458" s="28"/>
      <c r="CI1458" s="41"/>
      <c r="CJ1458" s="27"/>
      <c r="CK1458" s="27"/>
      <c r="CL1458" s="27"/>
      <c r="CM1458" s="27"/>
      <c r="CN1458" s="27"/>
      <c r="CO1458" s="27"/>
      <c r="CP1458" s="27"/>
      <c r="CQ1458" s="27"/>
      <c r="CR1458" s="27"/>
      <c r="CS1458" s="27"/>
      <c r="CT1458" s="27"/>
      <c r="CU1458" s="27"/>
      <c r="CV1458" s="27"/>
      <c r="CW1458" s="27"/>
      <c r="CX1458" s="27"/>
      <c r="CY1458" s="27"/>
      <c r="CZ1458" s="40"/>
      <c r="DA1458" s="70"/>
      <c r="DB1458" s="70"/>
      <c r="DC1458" s="70"/>
      <c r="DD1458" s="70"/>
      <c r="DE1458" s="86"/>
      <c r="DF1458"/>
      <c r="DG1458" s="25"/>
      <c r="DH1458" s="25"/>
      <c r="DI1458" s="35"/>
      <c r="DJ1458" s="25"/>
      <c r="DK1458" s="25"/>
      <c r="DL1458" s="25"/>
      <c r="DM1458" s="25"/>
      <c r="DN1458" s="25"/>
      <c r="DO1458" s="25"/>
      <c r="DP1458" s="25"/>
      <c r="DQ1458" s="25"/>
      <c r="DR1458" s="25"/>
      <c r="DS1458" s="25"/>
      <c r="DT1458" s="25"/>
      <c r="DU1458" s="25"/>
      <c r="DV1458" s="25"/>
      <c r="DW1458" s="35"/>
      <c r="DX1458" s="25"/>
      <c r="DY1458" s="25"/>
      <c r="EC1458" s="25"/>
      <c r="ED1458" s="35"/>
    </row>
    <row r="1459" spans="1:134" s="26" customFormat="1" x14ac:dyDescent="0.2">
      <c r="A1459" s="43"/>
      <c r="B1459" s="28"/>
      <c r="C1459" s="41"/>
      <c r="D1459" s="40"/>
      <c r="E1459" s="41"/>
      <c r="F1459" s="40"/>
      <c r="G1459" s="151"/>
      <c r="H1459" s="151"/>
      <c r="I1459" s="151"/>
      <c r="J1459" s="151"/>
      <c r="K1459" s="151"/>
      <c r="L1459" s="152"/>
      <c r="M1459" s="151"/>
      <c r="N1459" s="151"/>
      <c r="O1459" s="152"/>
      <c r="P1459" s="153"/>
      <c r="Q1459" s="159"/>
      <c r="R1459" s="151"/>
      <c r="S1459" s="151"/>
      <c r="T1459" s="28"/>
      <c r="U1459" s="137"/>
      <c r="V1459" s="40"/>
      <c r="W1459" s="40"/>
      <c r="X1459" s="40"/>
      <c r="Y1459" s="40"/>
      <c r="Z1459" s="40"/>
      <c r="AA1459" s="40"/>
      <c r="AB1459" s="40"/>
      <c r="AC1459" s="40"/>
      <c r="AD1459" s="40"/>
      <c r="AE1459" s="40"/>
      <c r="AF1459" s="40"/>
      <c r="AG1459" s="40"/>
      <c r="AH1459" s="40"/>
      <c r="AI1459" s="40"/>
      <c r="AJ1459" s="40"/>
      <c r="AK1459" s="40"/>
      <c r="AL1459" s="40"/>
      <c r="AM1459" s="40"/>
      <c r="AN1459" s="40"/>
      <c r="AO1459" s="40"/>
      <c r="AP1459" s="40"/>
      <c r="AQ1459" s="40"/>
      <c r="AR1459" s="40"/>
      <c r="AS1459" s="40"/>
      <c r="AT1459" s="40"/>
      <c r="AU1459" s="40"/>
      <c r="AV1459" s="40"/>
      <c r="AW1459" s="40"/>
      <c r="AX1459" s="40"/>
      <c r="AY1459" s="40"/>
      <c r="AZ1459" s="40"/>
      <c r="BA1459" s="28"/>
      <c r="BB1459" s="28"/>
      <c r="BC1459" s="40"/>
      <c r="BD1459" s="40"/>
      <c r="BE1459" s="40"/>
      <c r="BF1459" s="40"/>
      <c r="BG1459" s="40"/>
      <c r="BH1459" s="40"/>
      <c r="BI1459" s="40"/>
      <c r="BJ1459" s="40"/>
      <c r="BK1459" s="40"/>
      <c r="BL1459" s="40"/>
      <c r="BM1459" s="40"/>
      <c r="BN1459" s="40"/>
      <c r="BO1459" s="40"/>
      <c r="BP1459" s="40"/>
      <c r="BQ1459" s="40"/>
      <c r="BR1459" s="40"/>
      <c r="BS1459" s="40"/>
      <c r="BT1459" s="40"/>
      <c r="BU1459" s="40"/>
      <c r="BV1459" s="40"/>
      <c r="BW1459" s="40"/>
      <c r="BX1459" s="40"/>
      <c r="BY1459" s="40"/>
      <c r="BZ1459" s="40"/>
      <c r="CA1459" s="40"/>
      <c r="CB1459" s="40"/>
      <c r="CC1459" s="40"/>
      <c r="CD1459" s="40"/>
      <c r="CE1459" s="40"/>
      <c r="CF1459" s="40"/>
      <c r="CG1459" s="28"/>
      <c r="CH1459" s="28"/>
      <c r="CI1459" s="41"/>
      <c r="CJ1459" s="27"/>
      <c r="CK1459" s="27"/>
      <c r="CL1459" s="27"/>
      <c r="CM1459" s="27"/>
      <c r="CN1459" s="27"/>
      <c r="CO1459" s="27"/>
      <c r="CP1459" s="27"/>
      <c r="CQ1459" s="27"/>
      <c r="CR1459" s="27"/>
      <c r="CS1459" s="27"/>
      <c r="CT1459" s="27"/>
      <c r="CU1459" s="27"/>
      <c r="CV1459" s="27"/>
      <c r="CW1459" s="27"/>
      <c r="CX1459" s="27"/>
      <c r="CY1459" s="27"/>
      <c r="CZ1459" s="40"/>
      <c r="DA1459" s="70"/>
      <c r="DB1459" s="70"/>
      <c r="DC1459" s="70"/>
      <c r="DD1459" s="70"/>
      <c r="DE1459" s="86"/>
      <c r="DF1459"/>
      <c r="DG1459" s="25"/>
      <c r="DH1459" s="25"/>
      <c r="DI1459" s="35"/>
      <c r="DJ1459" s="25"/>
      <c r="DK1459" s="25"/>
      <c r="DL1459" s="25"/>
      <c r="DM1459" s="25"/>
      <c r="DN1459" s="25"/>
      <c r="DO1459" s="25"/>
      <c r="DP1459" s="25"/>
      <c r="DQ1459" s="25"/>
      <c r="DR1459" s="25"/>
      <c r="DS1459" s="25"/>
      <c r="DT1459" s="25"/>
      <c r="DU1459" s="25"/>
      <c r="DV1459" s="25"/>
      <c r="DW1459" s="35"/>
      <c r="DX1459" s="25"/>
      <c r="DY1459" s="25"/>
      <c r="EC1459" s="25"/>
      <c r="ED1459" s="35"/>
    </row>
    <row r="1460" spans="1:134" s="26" customFormat="1" x14ac:dyDescent="0.2">
      <c r="A1460" s="43"/>
      <c r="B1460" s="28"/>
      <c r="C1460" s="41"/>
      <c r="D1460" s="40"/>
      <c r="E1460" s="41"/>
      <c r="F1460" s="40"/>
      <c r="G1460" s="151"/>
      <c r="H1460" s="151"/>
      <c r="I1460" s="151"/>
      <c r="J1460" s="151"/>
      <c r="K1460" s="151"/>
      <c r="L1460" s="152"/>
      <c r="M1460" s="151"/>
      <c r="N1460" s="151"/>
      <c r="O1460" s="152"/>
      <c r="P1460" s="153"/>
      <c r="Q1460" s="159"/>
      <c r="R1460" s="151"/>
      <c r="S1460" s="151"/>
      <c r="T1460" s="28"/>
      <c r="U1460" s="137"/>
      <c r="V1460" s="40"/>
      <c r="W1460" s="40"/>
      <c r="X1460" s="40"/>
      <c r="Y1460" s="40"/>
      <c r="Z1460" s="40"/>
      <c r="AA1460" s="40"/>
      <c r="AB1460" s="40"/>
      <c r="AC1460" s="40"/>
      <c r="AD1460" s="40"/>
      <c r="AE1460" s="40"/>
      <c r="AF1460" s="40"/>
      <c r="AG1460" s="40"/>
      <c r="AH1460" s="40"/>
      <c r="AI1460" s="40"/>
      <c r="AJ1460" s="40"/>
      <c r="AK1460" s="40"/>
      <c r="AL1460" s="40"/>
      <c r="AM1460" s="40"/>
      <c r="AN1460" s="40"/>
      <c r="AO1460" s="40"/>
      <c r="AP1460" s="40"/>
      <c r="AQ1460" s="40"/>
      <c r="AR1460" s="40"/>
      <c r="AS1460" s="40"/>
      <c r="AT1460" s="40"/>
      <c r="AU1460" s="40"/>
      <c r="AV1460" s="40"/>
      <c r="AW1460" s="40"/>
      <c r="AX1460" s="40"/>
      <c r="AY1460" s="40"/>
      <c r="AZ1460" s="40"/>
      <c r="BA1460" s="28"/>
      <c r="BB1460" s="28"/>
      <c r="BC1460" s="40"/>
      <c r="BD1460" s="40"/>
      <c r="BE1460" s="40"/>
      <c r="BF1460" s="40"/>
      <c r="BG1460" s="40"/>
      <c r="BH1460" s="40"/>
      <c r="BI1460" s="40"/>
      <c r="BJ1460" s="40"/>
      <c r="BK1460" s="40"/>
      <c r="BL1460" s="40"/>
      <c r="BM1460" s="40"/>
      <c r="BN1460" s="40"/>
      <c r="BO1460" s="40"/>
      <c r="BP1460" s="40"/>
      <c r="BQ1460" s="40"/>
      <c r="BR1460" s="40"/>
      <c r="BS1460" s="40"/>
      <c r="BT1460" s="40"/>
      <c r="BU1460" s="40"/>
      <c r="BV1460" s="40"/>
      <c r="BW1460" s="40"/>
      <c r="BX1460" s="40"/>
      <c r="BY1460" s="40"/>
      <c r="BZ1460" s="40"/>
      <c r="CA1460" s="40"/>
      <c r="CB1460" s="40"/>
      <c r="CC1460" s="40"/>
      <c r="CD1460" s="40"/>
      <c r="CE1460" s="40"/>
      <c r="CF1460" s="40"/>
      <c r="CG1460" s="28"/>
      <c r="CH1460" s="28"/>
      <c r="CI1460" s="41"/>
      <c r="CJ1460" s="27"/>
      <c r="CK1460" s="27"/>
      <c r="CL1460" s="27"/>
      <c r="CM1460" s="27"/>
      <c r="CN1460" s="27"/>
      <c r="CO1460" s="27"/>
      <c r="CP1460" s="27"/>
      <c r="CQ1460" s="27"/>
      <c r="CR1460" s="27"/>
      <c r="CS1460" s="27"/>
      <c r="CT1460" s="27"/>
      <c r="CU1460" s="27"/>
      <c r="CV1460" s="27"/>
      <c r="CW1460" s="27"/>
      <c r="CX1460" s="27"/>
      <c r="CY1460" s="27"/>
      <c r="CZ1460" s="40"/>
      <c r="DA1460" s="70"/>
      <c r="DB1460" s="70"/>
      <c r="DC1460" s="70"/>
      <c r="DD1460" s="70"/>
      <c r="DE1460" s="86"/>
      <c r="DF1460"/>
      <c r="DG1460" s="25"/>
      <c r="DH1460" s="25"/>
      <c r="DI1460" s="35"/>
      <c r="DJ1460" s="25"/>
      <c r="DK1460" s="25"/>
      <c r="DL1460" s="25"/>
      <c r="DM1460" s="25"/>
      <c r="DN1460" s="25"/>
      <c r="DO1460" s="25"/>
      <c r="DP1460" s="25"/>
      <c r="DQ1460" s="25"/>
      <c r="DR1460" s="25"/>
      <c r="DS1460" s="25"/>
      <c r="DT1460" s="25"/>
      <c r="DU1460" s="25"/>
      <c r="DV1460" s="25"/>
      <c r="DW1460" s="35"/>
      <c r="DX1460" s="25"/>
      <c r="DY1460" s="25"/>
      <c r="EC1460" s="25"/>
      <c r="ED1460" s="35"/>
    </row>
    <row r="1461" spans="1:134" s="26" customFormat="1" x14ac:dyDescent="0.2">
      <c r="A1461" s="43"/>
      <c r="B1461" s="28"/>
      <c r="C1461" s="41"/>
      <c r="D1461" s="40"/>
      <c r="E1461" s="41"/>
      <c r="F1461" s="40"/>
      <c r="G1461" s="151"/>
      <c r="H1461" s="151"/>
      <c r="I1461" s="151"/>
      <c r="J1461" s="151"/>
      <c r="K1461" s="151"/>
      <c r="L1461" s="152"/>
      <c r="M1461" s="151"/>
      <c r="N1461" s="151"/>
      <c r="O1461" s="152"/>
      <c r="P1461" s="153"/>
      <c r="Q1461" s="159"/>
      <c r="R1461" s="151"/>
      <c r="S1461" s="151"/>
      <c r="T1461" s="28"/>
      <c r="U1461" s="137"/>
      <c r="V1461" s="40"/>
      <c r="W1461" s="40"/>
      <c r="X1461" s="40"/>
      <c r="Y1461" s="40"/>
      <c r="Z1461" s="40"/>
      <c r="AA1461" s="40"/>
      <c r="AB1461" s="40"/>
      <c r="AC1461" s="40"/>
      <c r="AD1461" s="40"/>
      <c r="AE1461" s="40"/>
      <c r="AF1461" s="40"/>
      <c r="AG1461" s="40"/>
      <c r="AH1461" s="40"/>
      <c r="AI1461" s="40"/>
      <c r="AJ1461" s="40"/>
      <c r="AK1461" s="40"/>
      <c r="AL1461" s="40"/>
      <c r="AM1461" s="40"/>
      <c r="AN1461" s="40"/>
      <c r="AO1461" s="40"/>
      <c r="AP1461" s="40"/>
      <c r="AQ1461" s="40"/>
      <c r="AR1461" s="40"/>
      <c r="AS1461" s="40"/>
      <c r="AT1461" s="40"/>
      <c r="AU1461" s="40"/>
      <c r="AV1461" s="40"/>
      <c r="AW1461" s="40"/>
      <c r="AX1461" s="40"/>
      <c r="AY1461" s="40"/>
      <c r="AZ1461" s="40"/>
      <c r="BA1461" s="28"/>
      <c r="BB1461" s="28"/>
      <c r="BC1461" s="40"/>
      <c r="BD1461" s="40"/>
      <c r="BE1461" s="40"/>
      <c r="BF1461" s="40"/>
      <c r="BG1461" s="40"/>
      <c r="BH1461" s="40"/>
      <c r="BI1461" s="40"/>
      <c r="BJ1461" s="40"/>
      <c r="BK1461" s="40"/>
      <c r="BL1461" s="40"/>
      <c r="BM1461" s="40"/>
      <c r="BN1461" s="40"/>
      <c r="BO1461" s="40"/>
      <c r="BP1461" s="40"/>
      <c r="BQ1461" s="40"/>
      <c r="BR1461" s="40"/>
      <c r="BS1461" s="40"/>
      <c r="BT1461" s="40"/>
      <c r="BU1461" s="40"/>
      <c r="BV1461" s="40"/>
      <c r="BW1461" s="40"/>
      <c r="BX1461" s="40"/>
      <c r="BY1461" s="40"/>
      <c r="BZ1461" s="40"/>
      <c r="CA1461" s="40"/>
      <c r="CB1461" s="40"/>
      <c r="CC1461" s="40"/>
      <c r="CD1461" s="40"/>
      <c r="CE1461" s="40"/>
      <c r="CF1461" s="40"/>
      <c r="CG1461" s="28"/>
      <c r="CH1461" s="28"/>
      <c r="CI1461" s="41"/>
      <c r="CJ1461" s="27"/>
      <c r="CK1461" s="27"/>
      <c r="CL1461" s="27"/>
      <c r="CM1461" s="27"/>
      <c r="CN1461" s="27"/>
      <c r="CO1461" s="27"/>
      <c r="CP1461" s="27"/>
      <c r="CQ1461" s="27"/>
      <c r="CR1461" s="27"/>
      <c r="CS1461" s="27"/>
      <c r="CT1461" s="27"/>
      <c r="CU1461" s="27"/>
      <c r="CV1461" s="27"/>
      <c r="CW1461" s="27"/>
      <c r="CX1461" s="27"/>
      <c r="CY1461" s="27"/>
      <c r="CZ1461" s="40"/>
      <c r="DA1461" s="70"/>
      <c r="DB1461" s="70"/>
      <c r="DC1461" s="70"/>
      <c r="DD1461" s="70"/>
      <c r="DE1461" s="86"/>
      <c r="DF1461"/>
      <c r="DG1461" s="25"/>
      <c r="DH1461" s="25"/>
      <c r="DI1461" s="35"/>
      <c r="DJ1461" s="25"/>
      <c r="DK1461" s="25"/>
      <c r="DL1461" s="25"/>
      <c r="DM1461" s="25"/>
      <c r="DN1461" s="25"/>
      <c r="DO1461" s="25"/>
      <c r="DP1461" s="25"/>
      <c r="DQ1461" s="25"/>
      <c r="DR1461" s="25"/>
      <c r="DS1461" s="25"/>
      <c r="DT1461" s="25"/>
      <c r="DU1461" s="25"/>
      <c r="DV1461" s="25"/>
      <c r="DW1461" s="35"/>
      <c r="DX1461" s="25"/>
      <c r="DY1461" s="25"/>
      <c r="EC1461" s="25"/>
      <c r="ED1461" s="35"/>
    </row>
    <row r="1462" spans="1:134" s="26" customFormat="1" x14ac:dyDescent="0.2">
      <c r="A1462" s="43"/>
      <c r="B1462" s="28"/>
      <c r="C1462" s="41"/>
      <c r="D1462" s="40"/>
      <c r="E1462" s="41"/>
      <c r="F1462" s="40"/>
      <c r="G1462" s="151"/>
      <c r="H1462" s="151"/>
      <c r="I1462" s="151"/>
      <c r="J1462" s="151"/>
      <c r="K1462" s="151"/>
      <c r="L1462" s="152"/>
      <c r="M1462" s="151"/>
      <c r="N1462" s="151"/>
      <c r="O1462" s="152"/>
      <c r="P1462" s="153"/>
      <c r="Q1462" s="159"/>
      <c r="R1462" s="151"/>
      <c r="S1462" s="151"/>
      <c r="T1462" s="28"/>
      <c r="U1462" s="137"/>
      <c r="V1462" s="40"/>
      <c r="W1462" s="40"/>
      <c r="X1462" s="40"/>
      <c r="Y1462" s="40"/>
      <c r="Z1462" s="40"/>
      <c r="AA1462" s="40"/>
      <c r="AB1462" s="40"/>
      <c r="AC1462" s="40"/>
      <c r="AD1462" s="40"/>
      <c r="AE1462" s="40"/>
      <c r="AF1462" s="40"/>
      <c r="AG1462" s="40"/>
      <c r="AH1462" s="40"/>
      <c r="AI1462" s="40"/>
      <c r="AJ1462" s="40"/>
      <c r="AK1462" s="40"/>
      <c r="AL1462" s="40"/>
      <c r="AM1462" s="40"/>
      <c r="AN1462" s="40"/>
      <c r="AO1462" s="40"/>
      <c r="AP1462" s="40"/>
      <c r="AQ1462" s="40"/>
      <c r="AR1462" s="40"/>
      <c r="AS1462" s="40"/>
      <c r="AT1462" s="40"/>
      <c r="AU1462" s="40"/>
      <c r="AV1462" s="40"/>
      <c r="AW1462" s="40"/>
      <c r="AX1462" s="40"/>
      <c r="AY1462" s="40"/>
      <c r="AZ1462" s="40"/>
      <c r="BA1462" s="28"/>
      <c r="BB1462" s="28"/>
      <c r="BC1462" s="40"/>
      <c r="BD1462" s="40"/>
      <c r="BE1462" s="40"/>
      <c r="BF1462" s="40"/>
      <c r="BG1462" s="40"/>
      <c r="BH1462" s="40"/>
      <c r="BI1462" s="40"/>
      <c r="BJ1462" s="40"/>
      <c r="BK1462" s="40"/>
      <c r="BL1462" s="40"/>
      <c r="BM1462" s="40"/>
      <c r="BN1462" s="40"/>
      <c r="BO1462" s="40"/>
      <c r="BP1462" s="40"/>
      <c r="BQ1462" s="40"/>
      <c r="BR1462" s="40"/>
      <c r="BS1462" s="40"/>
      <c r="BT1462" s="40"/>
      <c r="BU1462" s="40"/>
      <c r="BV1462" s="40"/>
      <c r="BW1462" s="40"/>
      <c r="BX1462" s="40"/>
      <c r="BY1462" s="40"/>
      <c r="BZ1462" s="40"/>
      <c r="CA1462" s="40"/>
      <c r="CB1462" s="40"/>
      <c r="CC1462" s="40"/>
      <c r="CD1462" s="40"/>
      <c r="CE1462" s="40"/>
      <c r="CF1462" s="40"/>
      <c r="CG1462" s="28"/>
      <c r="CH1462" s="28"/>
      <c r="CI1462" s="41"/>
      <c r="CJ1462" s="27"/>
      <c r="CK1462" s="27"/>
      <c r="CL1462" s="27"/>
      <c r="CM1462" s="27"/>
      <c r="CN1462" s="27"/>
      <c r="CO1462" s="27"/>
      <c r="CP1462" s="27"/>
      <c r="CQ1462" s="27"/>
      <c r="CR1462" s="27"/>
      <c r="CS1462" s="27"/>
      <c r="CT1462" s="27"/>
      <c r="CU1462" s="27"/>
      <c r="CV1462" s="27"/>
      <c r="CW1462" s="27"/>
      <c r="CX1462" s="27"/>
      <c r="CY1462" s="27"/>
      <c r="CZ1462" s="40"/>
      <c r="DA1462" s="70"/>
      <c r="DB1462" s="70"/>
      <c r="DC1462" s="70"/>
      <c r="DD1462" s="70"/>
      <c r="DE1462" s="86"/>
      <c r="DF1462"/>
      <c r="DG1462" s="25"/>
      <c r="DH1462" s="25"/>
      <c r="DI1462" s="35"/>
      <c r="DJ1462" s="25"/>
      <c r="DK1462" s="25"/>
      <c r="DL1462" s="25"/>
      <c r="DM1462" s="25"/>
      <c r="DN1462" s="25"/>
      <c r="DO1462" s="25"/>
      <c r="DP1462" s="25"/>
      <c r="DQ1462" s="25"/>
      <c r="DR1462" s="25"/>
      <c r="DS1462" s="25"/>
      <c r="DT1462" s="25"/>
      <c r="DU1462" s="25"/>
      <c r="DV1462" s="25"/>
      <c r="DW1462" s="35"/>
      <c r="DX1462" s="25"/>
      <c r="DY1462" s="25"/>
      <c r="EC1462" s="25"/>
      <c r="ED1462" s="35"/>
    </row>
    <row r="1463" spans="1:134" s="26" customFormat="1" x14ac:dyDescent="0.2">
      <c r="A1463" s="43"/>
      <c r="B1463" s="28"/>
      <c r="C1463" s="41"/>
      <c r="D1463" s="40"/>
      <c r="E1463" s="41"/>
      <c r="F1463" s="40"/>
      <c r="G1463" s="151"/>
      <c r="H1463" s="151"/>
      <c r="I1463" s="151"/>
      <c r="J1463" s="151"/>
      <c r="K1463" s="151"/>
      <c r="L1463" s="152"/>
      <c r="M1463" s="151"/>
      <c r="N1463" s="151"/>
      <c r="O1463" s="152"/>
      <c r="P1463" s="153"/>
      <c r="Q1463" s="159"/>
      <c r="R1463" s="151"/>
      <c r="S1463" s="151"/>
      <c r="T1463" s="28"/>
      <c r="U1463" s="137"/>
      <c r="V1463" s="40"/>
      <c r="W1463" s="40"/>
      <c r="X1463" s="40"/>
      <c r="Y1463" s="40"/>
      <c r="Z1463" s="40"/>
      <c r="AA1463" s="40"/>
      <c r="AB1463" s="40"/>
      <c r="AC1463" s="40"/>
      <c r="AD1463" s="40"/>
      <c r="AE1463" s="40"/>
      <c r="AF1463" s="40"/>
      <c r="AG1463" s="40"/>
      <c r="AH1463" s="40"/>
      <c r="AI1463" s="40"/>
      <c r="AJ1463" s="40"/>
      <c r="AK1463" s="40"/>
      <c r="AL1463" s="40"/>
      <c r="AM1463" s="40"/>
      <c r="AN1463" s="40"/>
      <c r="AO1463" s="40"/>
      <c r="AP1463" s="40"/>
      <c r="AQ1463" s="40"/>
      <c r="AR1463" s="40"/>
      <c r="AS1463" s="40"/>
      <c r="AT1463" s="40"/>
      <c r="AU1463" s="40"/>
      <c r="AV1463" s="40"/>
      <c r="AW1463" s="40"/>
      <c r="AX1463" s="40"/>
      <c r="AY1463" s="40"/>
      <c r="AZ1463" s="40"/>
      <c r="BA1463" s="28"/>
      <c r="BB1463" s="28"/>
      <c r="BC1463" s="40"/>
      <c r="BD1463" s="40"/>
      <c r="BE1463" s="40"/>
      <c r="BF1463" s="40"/>
      <c r="BG1463" s="40"/>
      <c r="BH1463" s="40"/>
      <c r="BI1463" s="40"/>
      <c r="BJ1463" s="40"/>
      <c r="BK1463" s="40"/>
      <c r="BL1463" s="40"/>
      <c r="BM1463" s="40"/>
      <c r="BN1463" s="40"/>
      <c r="BO1463" s="40"/>
      <c r="BP1463" s="40"/>
      <c r="BQ1463" s="40"/>
      <c r="BR1463" s="40"/>
      <c r="BS1463" s="40"/>
      <c r="BT1463" s="40"/>
      <c r="BU1463" s="40"/>
      <c r="BV1463" s="40"/>
      <c r="BW1463" s="40"/>
      <c r="BX1463" s="40"/>
      <c r="BY1463" s="40"/>
      <c r="BZ1463" s="40"/>
      <c r="CA1463" s="40"/>
      <c r="CB1463" s="40"/>
      <c r="CC1463" s="40"/>
      <c r="CD1463" s="40"/>
      <c r="CE1463" s="40"/>
      <c r="CF1463" s="40"/>
      <c r="CG1463" s="28"/>
      <c r="CH1463" s="28"/>
      <c r="CI1463" s="41"/>
      <c r="CJ1463" s="27"/>
      <c r="CK1463" s="27"/>
      <c r="CL1463" s="27"/>
      <c r="CM1463" s="27"/>
      <c r="CN1463" s="27"/>
      <c r="CO1463" s="27"/>
      <c r="CP1463" s="27"/>
      <c r="CQ1463" s="27"/>
      <c r="CR1463" s="27"/>
      <c r="CS1463" s="27"/>
      <c r="CT1463" s="27"/>
      <c r="CU1463" s="27"/>
      <c r="CV1463" s="27"/>
      <c r="CW1463" s="27"/>
      <c r="CX1463" s="27"/>
      <c r="CY1463" s="27"/>
      <c r="CZ1463" s="40"/>
      <c r="DD1463"/>
      <c r="DE1463" s="86"/>
      <c r="DF1463"/>
      <c r="DG1463" s="25"/>
      <c r="DH1463" s="25"/>
      <c r="DI1463" s="35"/>
      <c r="DJ1463" s="25"/>
      <c r="DK1463" s="25"/>
      <c r="DL1463" s="25"/>
      <c r="DM1463" s="25"/>
      <c r="DN1463" s="25"/>
      <c r="DO1463" s="25"/>
      <c r="DP1463" s="25"/>
      <c r="DQ1463" s="25"/>
      <c r="DR1463" s="25"/>
      <c r="DS1463" s="25"/>
      <c r="DT1463" s="25"/>
      <c r="DU1463" s="25"/>
      <c r="DV1463" s="25"/>
      <c r="DW1463" s="35"/>
      <c r="DX1463" s="25"/>
      <c r="DY1463" s="25"/>
      <c r="EC1463" s="25"/>
      <c r="ED1463" s="35"/>
    </row>
    <row r="1464" spans="1:134" s="26" customFormat="1" x14ac:dyDescent="0.2">
      <c r="A1464" s="43"/>
      <c r="B1464" s="28"/>
      <c r="C1464" s="41"/>
      <c r="D1464" s="40"/>
      <c r="E1464" s="41"/>
      <c r="F1464" s="40"/>
      <c r="G1464" s="151"/>
      <c r="H1464" s="151"/>
      <c r="I1464" s="151"/>
      <c r="J1464" s="151"/>
      <c r="K1464" s="151"/>
      <c r="L1464" s="152"/>
      <c r="M1464" s="151"/>
      <c r="N1464" s="151"/>
      <c r="O1464" s="152"/>
      <c r="P1464" s="153"/>
      <c r="Q1464" s="159"/>
      <c r="R1464" s="151"/>
      <c r="S1464" s="151"/>
      <c r="T1464" s="28"/>
      <c r="U1464" s="137"/>
      <c r="V1464" s="40"/>
      <c r="W1464" s="40"/>
      <c r="X1464" s="40"/>
      <c r="Y1464" s="40"/>
      <c r="Z1464" s="40"/>
      <c r="AA1464" s="40"/>
      <c r="AB1464" s="40"/>
      <c r="AC1464" s="40"/>
      <c r="AD1464" s="40"/>
      <c r="AE1464" s="40"/>
      <c r="AF1464" s="40"/>
      <c r="AG1464" s="40"/>
      <c r="AH1464" s="40"/>
      <c r="AI1464" s="40"/>
      <c r="AJ1464" s="40"/>
      <c r="AK1464" s="40"/>
      <c r="AL1464" s="40"/>
      <c r="AM1464" s="40"/>
      <c r="AN1464" s="40"/>
      <c r="AO1464" s="40"/>
      <c r="AP1464" s="40"/>
      <c r="AQ1464" s="40"/>
      <c r="AR1464" s="40"/>
      <c r="AS1464" s="40"/>
      <c r="AT1464" s="40"/>
      <c r="AU1464" s="40"/>
      <c r="AV1464" s="40"/>
      <c r="AW1464" s="40"/>
      <c r="AX1464" s="40"/>
      <c r="AY1464" s="40"/>
      <c r="AZ1464" s="40"/>
      <c r="BA1464" s="28"/>
      <c r="BB1464" s="28"/>
      <c r="BC1464" s="40"/>
      <c r="BD1464" s="40"/>
      <c r="BE1464" s="40"/>
      <c r="BF1464" s="40"/>
      <c r="BG1464" s="40"/>
      <c r="BH1464" s="40"/>
      <c r="BI1464" s="40"/>
      <c r="BJ1464" s="40"/>
      <c r="BK1464" s="40"/>
      <c r="BL1464" s="40"/>
      <c r="BM1464" s="40"/>
      <c r="BN1464" s="40"/>
      <c r="BO1464" s="40"/>
      <c r="BP1464" s="40"/>
      <c r="BQ1464" s="40"/>
      <c r="BR1464" s="40"/>
      <c r="BS1464" s="40"/>
      <c r="BT1464" s="40"/>
      <c r="BU1464" s="40"/>
      <c r="BV1464" s="40"/>
      <c r="BW1464" s="40"/>
      <c r="BX1464" s="40"/>
      <c r="BY1464" s="40"/>
      <c r="BZ1464" s="40"/>
      <c r="CA1464" s="40"/>
      <c r="CB1464" s="40"/>
      <c r="CC1464" s="40"/>
      <c r="CD1464" s="40"/>
      <c r="CE1464" s="40"/>
      <c r="CF1464" s="40"/>
      <c r="CG1464" s="28"/>
      <c r="CH1464" s="28"/>
      <c r="CI1464" s="41"/>
      <c r="CJ1464" s="27"/>
      <c r="CK1464" s="27"/>
      <c r="CL1464" s="27"/>
      <c r="CM1464" s="27"/>
      <c r="CN1464" s="27"/>
      <c r="CO1464" s="27"/>
      <c r="CP1464" s="27"/>
      <c r="CQ1464" s="27"/>
      <c r="CR1464" s="27"/>
      <c r="CS1464" s="27"/>
      <c r="CT1464" s="27"/>
      <c r="CU1464" s="27"/>
      <c r="CV1464" s="27"/>
      <c r="CW1464" s="27"/>
      <c r="CX1464" s="27"/>
      <c r="CY1464" s="27"/>
      <c r="CZ1464" s="40"/>
      <c r="DD1464"/>
      <c r="DE1464" s="86"/>
      <c r="DF1464"/>
      <c r="DG1464" s="25"/>
      <c r="DH1464" s="25"/>
      <c r="DI1464" s="35"/>
      <c r="DJ1464" s="25"/>
      <c r="DK1464" s="25"/>
      <c r="DL1464" s="25"/>
      <c r="DM1464" s="25"/>
      <c r="DN1464" s="25"/>
      <c r="DO1464" s="25"/>
      <c r="DP1464" s="25"/>
      <c r="DQ1464" s="25"/>
      <c r="DR1464" s="25"/>
      <c r="DS1464" s="25"/>
      <c r="DT1464" s="25"/>
      <c r="DU1464" s="25"/>
      <c r="DV1464" s="25"/>
      <c r="DW1464" s="35"/>
      <c r="DX1464" s="25"/>
      <c r="DY1464" s="25"/>
      <c r="EC1464" s="25"/>
      <c r="ED1464" s="35"/>
    </row>
    <row r="1465" spans="1:134" s="26" customFormat="1" x14ac:dyDescent="0.2">
      <c r="A1465" s="43"/>
      <c r="B1465" s="28"/>
      <c r="C1465" s="41"/>
      <c r="D1465" s="40"/>
      <c r="E1465" s="41"/>
      <c r="F1465" s="40"/>
      <c r="G1465" s="151"/>
      <c r="H1465" s="151"/>
      <c r="I1465" s="151"/>
      <c r="J1465" s="151"/>
      <c r="K1465" s="151"/>
      <c r="L1465" s="152"/>
      <c r="M1465" s="151"/>
      <c r="N1465" s="151"/>
      <c r="O1465" s="152"/>
      <c r="P1465" s="153"/>
      <c r="Q1465" s="159"/>
      <c r="R1465" s="151"/>
      <c r="S1465" s="151"/>
      <c r="T1465" s="28"/>
      <c r="U1465" s="137"/>
      <c r="V1465" s="40"/>
      <c r="W1465" s="40"/>
      <c r="X1465" s="40"/>
      <c r="Y1465" s="40"/>
      <c r="Z1465" s="40"/>
      <c r="AA1465" s="40"/>
      <c r="AB1465" s="40"/>
      <c r="AC1465" s="40"/>
      <c r="AD1465" s="40"/>
      <c r="AE1465" s="40"/>
      <c r="AF1465" s="40"/>
      <c r="AG1465" s="40"/>
      <c r="AH1465" s="40"/>
      <c r="AI1465" s="40"/>
      <c r="AJ1465" s="40"/>
      <c r="AK1465" s="40"/>
      <c r="AL1465" s="40"/>
      <c r="AM1465" s="40"/>
      <c r="AN1465" s="40"/>
      <c r="AO1465" s="40"/>
      <c r="AP1465" s="40"/>
      <c r="AQ1465" s="40"/>
      <c r="AR1465" s="40"/>
      <c r="AS1465" s="40"/>
      <c r="AT1465" s="40"/>
      <c r="AU1465" s="40"/>
      <c r="AV1465" s="40"/>
      <c r="AW1465" s="40"/>
      <c r="AX1465" s="40"/>
      <c r="AY1465" s="40"/>
      <c r="AZ1465" s="40"/>
      <c r="BA1465" s="28"/>
      <c r="BB1465" s="28"/>
      <c r="BC1465" s="40"/>
      <c r="BD1465" s="40"/>
      <c r="BE1465" s="40"/>
      <c r="BF1465" s="40"/>
      <c r="BG1465" s="40"/>
      <c r="BH1465" s="40"/>
      <c r="BI1465" s="41"/>
      <c r="BJ1465" s="41"/>
      <c r="BK1465" s="41"/>
      <c r="BL1465" s="41"/>
      <c r="BM1465" s="41"/>
      <c r="BN1465" s="41"/>
      <c r="BO1465" s="41"/>
      <c r="BP1465" s="41"/>
      <c r="BQ1465" s="41"/>
      <c r="BR1465" s="40"/>
      <c r="BS1465" s="40"/>
      <c r="BT1465" s="40"/>
      <c r="BU1465" s="41"/>
      <c r="BV1465" s="41"/>
      <c r="BW1465" s="41"/>
      <c r="BX1465" s="41"/>
      <c r="BY1465" s="41"/>
      <c r="BZ1465" s="41"/>
      <c r="CA1465" s="41"/>
      <c r="CB1465" s="41"/>
      <c r="CC1465" s="41"/>
      <c r="CD1465" s="41"/>
      <c r="CE1465" s="41"/>
      <c r="CF1465" s="41"/>
      <c r="CG1465" s="28"/>
      <c r="CH1465" s="28"/>
      <c r="CI1465" s="41"/>
      <c r="CJ1465" s="27"/>
      <c r="CK1465" s="27"/>
      <c r="CL1465" s="27"/>
      <c r="CM1465" s="27"/>
      <c r="CN1465" s="27"/>
      <c r="CO1465" s="27"/>
      <c r="CP1465" s="27"/>
      <c r="CQ1465" s="27"/>
      <c r="CR1465" s="27"/>
      <c r="CS1465" s="27"/>
      <c r="CT1465" s="27"/>
      <c r="CU1465" s="27"/>
      <c r="CV1465" s="27"/>
      <c r="CW1465" s="27"/>
      <c r="CX1465" s="27"/>
      <c r="CY1465" s="27"/>
      <c r="CZ1465" s="40"/>
      <c r="DD1465"/>
      <c r="DE1465" s="86"/>
      <c r="DF1465"/>
      <c r="DG1465" s="25"/>
      <c r="DH1465" s="25"/>
      <c r="DI1465" s="35"/>
      <c r="DJ1465" s="25"/>
      <c r="DK1465" s="25"/>
      <c r="DL1465" s="25"/>
      <c r="DM1465" s="25"/>
      <c r="DN1465" s="25"/>
      <c r="DO1465" s="25"/>
      <c r="DP1465" s="25"/>
      <c r="DQ1465" s="25"/>
      <c r="DR1465" s="25"/>
      <c r="DS1465" s="25"/>
      <c r="DT1465" s="25"/>
      <c r="DU1465" s="25"/>
      <c r="DV1465" s="25"/>
      <c r="DW1465" s="35"/>
      <c r="DX1465" s="25"/>
      <c r="DY1465" s="25"/>
      <c r="EC1465" s="25"/>
      <c r="ED1465" s="35"/>
    </row>
    <row r="1466" spans="1:134" s="26" customFormat="1" x14ac:dyDescent="0.2">
      <c r="A1466" s="43"/>
      <c r="B1466" s="28"/>
      <c r="C1466" s="41"/>
      <c r="D1466" s="40"/>
      <c r="E1466" s="41"/>
      <c r="F1466" s="40"/>
      <c r="G1466" s="151"/>
      <c r="H1466" s="151"/>
      <c r="I1466" s="151"/>
      <c r="J1466" s="151"/>
      <c r="K1466" s="151"/>
      <c r="L1466" s="152"/>
      <c r="M1466" s="151"/>
      <c r="N1466" s="151"/>
      <c r="O1466" s="152"/>
      <c r="P1466" s="153"/>
      <c r="Q1466" s="159"/>
      <c r="R1466" s="151"/>
      <c r="S1466" s="151"/>
      <c r="T1466" s="28"/>
      <c r="U1466" s="137"/>
      <c r="V1466" s="40"/>
      <c r="W1466" s="40"/>
      <c r="X1466" s="40"/>
      <c r="Y1466" s="40"/>
      <c r="Z1466" s="40"/>
      <c r="AA1466" s="40"/>
      <c r="AB1466" s="40"/>
      <c r="AC1466" s="40"/>
      <c r="AD1466" s="40"/>
      <c r="AE1466" s="40"/>
      <c r="AF1466" s="40"/>
      <c r="AG1466" s="40"/>
      <c r="AH1466" s="40"/>
      <c r="AI1466" s="40"/>
      <c r="AJ1466" s="40"/>
      <c r="AK1466" s="40"/>
      <c r="AL1466" s="40"/>
      <c r="AM1466" s="40"/>
      <c r="AN1466" s="40"/>
      <c r="AO1466" s="40"/>
      <c r="AP1466" s="40"/>
      <c r="AQ1466" s="40"/>
      <c r="AR1466" s="40"/>
      <c r="AS1466" s="40"/>
      <c r="AT1466" s="40"/>
      <c r="AU1466" s="40"/>
      <c r="AV1466" s="40"/>
      <c r="AW1466" s="40"/>
      <c r="AX1466" s="40"/>
      <c r="AY1466" s="40"/>
      <c r="AZ1466" s="40"/>
      <c r="BA1466" s="28"/>
      <c r="BB1466" s="28"/>
      <c r="BC1466" s="40"/>
      <c r="BD1466" s="40"/>
      <c r="BE1466" s="40"/>
      <c r="BF1466" s="40"/>
      <c r="BG1466" s="40"/>
      <c r="BH1466" s="40"/>
      <c r="BI1466" s="41"/>
      <c r="BJ1466" s="41"/>
      <c r="BK1466" s="41"/>
      <c r="BL1466" s="41"/>
      <c r="BM1466" s="41"/>
      <c r="BN1466" s="41"/>
      <c r="BO1466" s="41"/>
      <c r="BP1466" s="41"/>
      <c r="BQ1466" s="41"/>
      <c r="BR1466" s="40"/>
      <c r="BS1466" s="40"/>
      <c r="BT1466" s="40"/>
      <c r="BU1466" s="41"/>
      <c r="BV1466" s="41"/>
      <c r="BW1466" s="41"/>
      <c r="BX1466" s="41"/>
      <c r="BY1466" s="41"/>
      <c r="BZ1466" s="41"/>
      <c r="CA1466" s="41"/>
      <c r="CB1466" s="41"/>
      <c r="CC1466" s="41"/>
      <c r="CD1466" s="41"/>
      <c r="CE1466" s="41"/>
      <c r="CF1466" s="41"/>
      <c r="CG1466" s="28"/>
      <c r="CH1466" s="28"/>
      <c r="CI1466" s="41"/>
      <c r="CJ1466" s="27"/>
      <c r="CK1466" s="27"/>
      <c r="CL1466" s="27"/>
      <c r="CM1466" s="27"/>
      <c r="CN1466" s="27"/>
      <c r="CO1466" s="27"/>
      <c r="CP1466" s="27"/>
      <c r="CQ1466" s="27"/>
      <c r="CR1466" s="27"/>
      <c r="CS1466" s="27"/>
      <c r="CT1466" s="27"/>
      <c r="CU1466" s="27"/>
      <c r="CV1466" s="27"/>
      <c r="CW1466" s="27"/>
      <c r="CX1466" s="27"/>
      <c r="CY1466" s="27"/>
      <c r="CZ1466" s="40"/>
      <c r="DD1466"/>
      <c r="DE1466" s="86"/>
      <c r="DF1466"/>
      <c r="DG1466" s="25"/>
      <c r="DH1466" s="25"/>
      <c r="DI1466" s="35"/>
      <c r="DJ1466" s="25"/>
      <c r="DK1466" s="25"/>
      <c r="DL1466" s="25"/>
      <c r="DM1466" s="25"/>
      <c r="DN1466" s="25"/>
      <c r="DO1466" s="25"/>
      <c r="DP1466" s="25"/>
      <c r="DQ1466" s="25"/>
      <c r="DR1466" s="25"/>
      <c r="DS1466" s="25"/>
      <c r="DT1466" s="25"/>
      <c r="DU1466" s="25"/>
      <c r="DV1466" s="25"/>
      <c r="DW1466" s="35"/>
      <c r="DX1466" s="25"/>
      <c r="DY1466" s="25"/>
      <c r="EC1466" s="25"/>
      <c r="ED1466" s="35"/>
    </row>
    <row r="1467" spans="1:134" s="26" customFormat="1" x14ac:dyDescent="0.2">
      <c r="A1467" s="43"/>
      <c r="B1467" s="28"/>
      <c r="C1467" s="41"/>
      <c r="D1467" s="40"/>
      <c r="E1467" s="41"/>
      <c r="F1467" s="40"/>
      <c r="G1467" s="151"/>
      <c r="H1467" s="151"/>
      <c r="I1467" s="151"/>
      <c r="J1467" s="151"/>
      <c r="K1467" s="151"/>
      <c r="L1467" s="152"/>
      <c r="M1467" s="151"/>
      <c r="N1467" s="151"/>
      <c r="O1467" s="152"/>
      <c r="P1467" s="153"/>
      <c r="Q1467" s="159"/>
      <c r="R1467" s="151"/>
      <c r="S1467" s="151"/>
      <c r="T1467" s="28"/>
      <c r="U1467" s="137"/>
      <c r="V1467" s="40"/>
      <c r="W1467" s="40"/>
      <c r="X1467" s="40"/>
      <c r="Y1467" s="40"/>
      <c r="Z1467" s="40"/>
      <c r="AA1467" s="40"/>
      <c r="AB1467" s="40"/>
      <c r="AC1467" s="40"/>
      <c r="AD1467" s="40"/>
      <c r="AE1467" s="40"/>
      <c r="AF1467" s="40"/>
      <c r="AG1467" s="40"/>
      <c r="AH1467" s="40"/>
      <c r="AI1467" s="40"/>
      <c r="AJ1467" s="40"/>
      <c r="AK1467" s="40"/>
      <c r="AL1467" s="40"/>
      <c r="AM1467" s="40"/>
      <c r="AN1467" s="40"/>
      <c r="AO1467" s="40"/>
      <c r="AP1467" s="40"/>
      <c r="AQ1467" s="40"/>
      <c r="AR1467" s="40"/>
      <c r="AS1467" s="40"/>
      <c r="AT1467" s="40"/>
      <c r="AU1467" s="40"/>
      <c r="AV1467" s="40"/>
      <c r="AW1467" s="40"/>
      <c r="AX1467" s="40"/>
      <c r="AY1467" s="40"/>
      <c r="AZ1467" s="40"/>
      <c r="BA1467" s="28"/>
      <c r="BB1467" s="28"/>
      <c r="BC1467" s="40"/>
      <c r="BD1467" s="40"/>
      <c r="BE1467" s="40"/>
      <c r="BF1467" s="40"/>
      <c r="BG1467" s="40"/>
      <c r="BH1467" s="40"/>
      <c r="BI1467" s="41"/>
      <c r="BJ1467" s="41"/>
      <c r="BK1467" s="41"/>
      <c r="BL1467" s="41"/>
      <c r="BM1467" s="41"/>
      <c r="BN1467" s="41"/>
      <c r="BO1467" s="41"/>
      <c r="BP1467" s="41"/>
      <c r="BQ1467" s="41"/>
      <c r="BR1467" s="40"/>
      <c r="BS1467" s="40"/>
      <c r="BT1467" s="40"/>
      <c r="BU1467" s="41"/>
      <c r="BV1467" s="41"/>
      <c r="BW1467" s="41"/>
      <c r="BX1467" s="41"/>
      <c r="BY1467" s="41"/>
      <c r="BZ1467" s="41"/>
      <c r="CA1467" s="41"/>
      <c r="CB1467" s="41"/>
      <c r="CC1467" s="41"/>
      <c r="CD1467" s="41"/>
      <c r="CE1467" s="41"/>
      <c r="CF1467" s="41"/>
      <c r="CG1467" s="28"/>
      <c r="CH1467" s="28"/>
      <c r="CI1467" s="41"/>
      <c r="CJ1467" s="27"/>
      <c r="CK1467" s="27"/>
      <c r="CL1467" s="27"/>
      <c r="CM1467" s="27"/>
      <c r="CN1467" s="27"/>
      <c r="CO1467" s="27"/>
      <c r="CP1467" s="27"/>
      <c r="CQ1467" s="27"/>
      <c r="CR1467" s="27"/>
      <c r="CS1467" s="27"/>
      <c r="CT1467" s="27"/>
      <c r="CU1467" s="27"/>
      <c r="CV1467" s="27"/>
      <c r="CW1467" s="27"/>
      <c r="CX1467" s="27"/>
      <c r="CY1467" s="27"/>
      <c r="CZ1467" s="40"/>
      <c r="DD1467"/>
      <c r="DE1467" s="86"/>
      <c r="DF1467"/>
      <c r="DG1467" s="25"/>
      <c r="DH1467" s="25"/>
      <c r="DI1467" s="35"/>
      <c r="DJ1467" s="25"/>
      <c r="DK1467" s="25"/>
      <c r="DL1467" s="25"/>
      <c r="DM1467" s="25"/>
      <c r="DN1467" s="25"/>
      <c r="DO1467" s="25"/>
      <c r="DP1467" s="25"/>
      <c r="DQ1467" s="25"/>
      <c r="DR1467" s="25"/>
      <c r="DS1467" s="25"/>
      <c r="DT1467" s="25"/>
      <c r="DU1467" s="25"/>
      <c r="DV1467" s="25"/>
      <c r="DW1467" s="35"/>
      <c r="DX1467" s="25"/>
      <c r="DY1467" s="25"/>
      <c r="EC1467" s="25"/>
      <c r="ED1467" s="35"/>
    </row>
    <row r="1468" spans="1:134" s="26" customFormat="1" x14ac:dyDescent="0.2">
      <c r="A1468" s="43"/>
      <c r="B1468" s="28"/>
      <c r="C1468" s="41"/>
      <c r="D1468" s="40"/>
      <c r="E1468" s="41"/>
      <c r="F1468" s="40"/>
      <c r="G1468" s="151"/>
      <c r="H1468" s="151"/>
      <c r="I1468" s="151"/>
      <c r="J1468" s="151"/>
      <c r="K1468" s="151"/>
      <c r="L1468" s="152"/>
      <c r="M1468" s="151"/>
      <c r="N1468" s="151"/>
      <c r="O1468" s="152"/>
      <c r="P1468" s="153"/>
      <c r="Q1468" s="159"/>
      <c r="R1468" s="151"/>
      <c r="S1468" s="151"/>
      <c r="T1468" s="28"/>
      <c r="U1468" s="137"/>
      <c r="V1468" s="40"/>
      <c r="W1468" s="40"/>
      <c r="X1468" s="40"/>
      <c r="Y1468" s="40"/>
      <c r="Z1468" s="40"/>
      <c r="AA1468" s="40"/>
      <c r="AB1468" s="40"/>
      <c r="AC1468" s="40"/>
      <c r="AD1468" s="40"/>
      <c r="AE1468" s="40"/>
      <c r="AF1468" s="40"/>
      <c r="AG1468" s="40"/>
      <c r="AH1468" s="40"/>
      <c r="AI1468" s="40"/>
      <c r="AJ1468" s="40"/>
      <c r="AK1468" s="40"/>
      <c r="AL1468" s="40"/>
      <c r="AM1468" s="40"/>
      <c r="AN1468" s="40"/>
      <c r="AO1468" s="40"/>
      <c r="AP1468" s="40"/>
      <c r="AQ1468" s="40"/>
      <c r="AR1468" s="40"/>
      <c r="AS1468" s="40"/>
      <c r="AT1468" s="40"/>
      <c r="AU1468" s="40"/>
      <c r="AV1468" s="40"/>
      <c r="AW1468" s="40"/>
      <c r="AX1468" s="40"/>
      <c r="AY1468" s="40"/>
      <c r="AZ1468" s="40"/>
      <c r="BA1468" s="28"/>
      <c r="BB1468" s="28"/>
      <c r="BC1468" s="40"/>
      <c r="BD1468" s="40"/>
      <c r="BE1468" s="40"/>
      <c r="BF1468" s="40"/>
      <c r="BG1468" s="40"/>
      <c r="BH1468" s="40"/>
      <c r="BI1468" s="41"/>
      <c r="BJ1468" s="41"/>
      <c r="BK1468" s="41"/>
      <c r="BL1468" s="41"/>
      <c r="BM1468" s="41"/>
      <c r="BN1468" s="41"/>
      <c r="BO1468" s="41"/>
      <c r="BP1468" s="41"/>
      <c r="BQ1468" s="41"/>
      <c r="BR1468" s="40"/>
      <c r="BS1468" s="40"/>
      <c r="BT1468" s="40"/>
      <c r="BU1468" s="41"/>
      <c r="BV1468" s="41"/>
      <c r="BW1468" s="41"/>
      <c r="BX1468" s="41"/>
      <c r="BY1468" s="41"/>
      <c r="BZ1468" s="41"/>
      <c r="CA1468" s="41"/>
      <c r="CB1468" s="41"/>
      <c r="CC1468" s="41"/>
      <c r="CD1468" s="41"/>
      <c r="CE1468" s="41"/>
      <c r="CF1468" s="41"/>
      <c r="CG1468" s="28"/>
      <c r="CH1468" s="28"/>
      <c r="CI1468" s="41"/>
      <c r="CJ1468" s="27"/>
      <c r="CK1468" s="27"/>
      <c r="CL1468" s="27"/>
      <c r="CM1468" s="27"/>
      <c r="CN1468" s="27"/>
      <c r="CO1468" s="27"/>
      <c r="CP1468" s="27"/>
      <c r="CQ1468" s="27"/>
      <c r="CR1468" s="27"/>
      <c r="CS1468" s="27"/>
      <c r="CT1468" s="27"/>
      <c r="CU1468" s="27"/>
      <c r="CV1468" s="27"/>
      <c r="CW1468" s="27"/>
      <c r="CX1468" s="27"/>
      <c r="CY1468" s="27"/>
      <c r="CZ1468" s="40"/>
      <c r="DD1468"/>
      <c r="DE1468" s="86"/>
      <c r="DF1468"/>
      <c r="DG1468" s="25"/>
      <c r="DH1468" s="25"/>
      <c r="DI1468" s="35"/>
      <c r="DJ1468" s="25"/>
      <c r="DK1468" s="25"/>
      <c r="DL1468" s="25"/>
      <c r="DM1468" s="25"/>
      <c r="DN1468" s="25"/>
      <c r="DO1468" s="25"/>
      <c r="DP1468" s="25"/>
      <c r="DQ1468" s="25"/>
      <c r="DR1468" s="25"/>
      <c r="DS1468" s="25"/>
      <c r="DT1468" s="25"/>
      <c r="DU1468" s="25"/>
      <c r="DV1468" s="25"/>
      <c r="DW1468" s="35"/>
      <c r="DX1468" s="25"/>
      <c r="DY1468" s="25"/>
      <c r="EC1468" s="25"/>
      <c r="ED1468" s="35"/>
    </row>
    <row r="1469" spans="1:134" s="26" customFormat="1" x14ac:dyDescent="0.2">
      <c r="A1469" s="43"/>
      <c r="B1469" s="28"/>
      <c r="C1469" s="41"/>
      <c r="D1469" s="40"/>
      <c r="E1469" s="41"/>
      <c r="F1469" s="40"/>
      <c r="G1469" s="151"/>
      <c r="H1469" s="151"/>
      <c r="I1469" s="151"/>
      <c r="J1469" s="151"/>
      <c r="K1469" s="151"/>
      <c r="L1469" s="152"/>
      <c r="M1469" s="151"/>
      <c r="N1469" s="151"/>
      <c r="O1469" s="152"/>
      <c r="P1469" s="153"/>
      <c r="Q1469" s="159"/>
      <c r="R1469" s="151"/>
      <c r="S1469" s="151"/>
      <c r="T1469" s="28"/>
      <c r="U1469" s="137"/>
      <c r="V1469" s="40"/>
      <c r="W1469" s="40"/>
      <c r="X1469" s="40"/>
      <c r="Y1469" s="40"/>
      <c r="Z1469" s="40"/>
      <c r="AA1469" s="40"/>
      <c r="AB1469" s="40"/>
      <c r="AC1469" s="40"/>
      <c r="AD1469" s="40"/>
      <c r="AE1469" s="40"/>
      <c r="AF1469" s="40"/>
      <c r="AG1469" s="40"/>
      <c r="AH1469" s="40"/>
      <c r="AI1469" s="40"/>
      <c r="AJ1469" s="40"/>
      <c r="AK1469" s="40"/>
      <c r="AL1469" s="40"/>
      <c r="AM1469" s="40"/>
      <c r="AN1469" s="40"/>
      <c r="AO1469" s="40"/>
      <c r="AP1469" s="40"/>
      <c r="AQ1469" s="40"/>
      <c r="AR1469" s="40"/>
      <c r="AS1469" s="40"/>
      <c r="AT1469" s="40"/>
      <c r="AU1469" s="40"/>
      <c r="AV1469" s="40"/>
      <c r="AW1469" s="40"/>
      <c r="AX1469" s="40"/>
      <c r="AY1469" s="40"/>
      <c r="AZ1469" s="40"/>
      <c r="BA1469" s="28"/>
      <c r="BB1469" s="28"/>
      <c r="BC1469" s="40"/>
      <c r="BD1469" s="40"/>
      <c r="BE1469" s="40"/>
      <c r="BF1469" s="40"/>
      <c r="BG1469" s="40"/>
      <c r="BH1469" s="40"/>
      <c r="BI1469" s="41"/>
      <c r="BJ1469" s="41"/>
      <c r="BK1469" s="41"/>
      <c r="BL1469" s="41"/>
      <c r="BM1469" s="41"/>
      <c r="BN1469" s="41"/>
      <c r="BO1469" s="41"/>
      <c r="BP1469" s="41"/>
      <c r="BQ1469" s="41"/>
      <c r="BR1469" s="40"/>
      <c r="BS1469" s="40"/>
      <c r="BT1469" s="40"/>
      <c r="BU1469" s="41"/>
      <c r="BV1469" s="41"/>
      <c r="BW1469" s="41"/>
      <c r="BX1469" s="41"/>
      <c r="BY1469" s="41"/>
      <c r="BZ1469" s="41"/>
      <c r="CA1469" s="41"/>
      <c r="CB1469" s="41"/>
      <c r="CC1469" s="41"/>
      <c r="CD1469" s="41"/>
      <c r="CE1469" s="41"/>
      <c r="CF1469" s="41"/>
      <c r="CG1469" s="28"/>
      <c r="CH1469" s="28"/>
      <c r="CI1469" s="41"/>
      <c r="CJ1469" s="27"/>
      <c r="CK1469" s="27"/>
      <c r="CL1469" s="27"/>
      <c r="CM1469" s="27"/>
      <c r="CN1469" s="27"/>
      <c r="CO1469" s="27"/>
      <c r="CP1469" s="27"/>
      <c r="CQ1469" s="27"/>
      <c r="CR1469" s="27"/>
      <c r="CS1469" s="27"/>
      <c r="CT1469" s="27"/>
      <c r="CU1469" s="27"/>
      <c r="CV1469" s="27"/>
      <c r="CW1469" s="27"/>
      <c r="CX1469" s="27"/>
      <c r="CY1469" s="27"/>
      <c r="CZ1469" s="40"/>
      <c r="DD1469"/>
      <c r="DE1469" s="86"/>
      <c r="DF1469"/>
      <c r="DG1469" s="25"/>
      <c r="DH1469" s="25"/>
      <c r="DI1469" s="35"/>
      <c r="DJ1469" s="25"/>
      <c r="DK1469" s="25"/>
      <c r="DL1469" s="25"/>
      <c r="DM1469" s="25"/>
      <c r="DN1469" s="25"/>
      <c r="DO1469" s="25"/>
      <c r="DP1469" s="25"/>
      <c r="DQ1469" s="25"/>
      <c r="DR1469" s="25"/>
      <c r="DS1469" s="25"/>
      <c r="DT1469" s="25"/>
      <c r="DU1469" s="25"/>
      <c r="DV1469" s="25"/>
      <c r="DW1469" s="35"/>
      <c r="DX1469" s="25"/>
      <c r="DY1469" s="25"/>
      <c r="EC1469" s="25"/>
      <c r="ED1469" s="35"/>
    </row>
    <row r="1470" spans="1:134" s="26" customFormat="1" x14ac:dyDescent="0.2">
      <c r="A1470" s="43"/>
      <c r="B1470" s="28"/>
      <c r="C1470" s="41"/>
      <c r="D1470" s="40"/>
      <c r="E1470" s="41"/>
      <c r="F1470" s="40"/>
      <c r="G1470" s="151"/>
      <c r="H1470" s="151"/>
      <c r="I1470" s="151"/>
      <c r="J1470" s="151"/>
      <c r="K1470" s="151"/>
      <c r="L1470" s="152"/>
      <c r="M1470" s="151"/>
      <c r="N1470" s="151"/>
      <c r="O1470" s="152"/>
      <c r="P1470" s="153"/>
      <c r="Q1470" s="159"/>
      <c r="R1470" s="151"/>
      <c r="S1470" s="151"/>
      <c r="T1470" s="28"/>
      <c r="U1470" s="137"/>
      <c r="V1470" s="40"/>
      <c r="W1470" s="40"/>
      <c r="X1470" s="40"/>
      <c r="Y1470" s="40"/>
      <c r="Z1470" s="40"/>
      <c r="AA1470" s="40"/>
      <c r="AB1470" s="40"/>
      <c r="AC1470" s="40"/>
      <c r="AD1470" s="40"/>
      <c r="AE1470" s="40"/>
      <c r="AF1470" s="40"/>
      <c r="AG1470" s="40"/>
      <c r="AH1470" s="40"/>
      <c r="AI1470" s="40"/>
      <c r="AJ1470" s="40"/>
      <c r="AK1470" s="40"/>
      <c r="AL1470" s="40"/>
      <c r="AM1470" s="40"/>
      <c r="AN1470" s="40"/>
      <c r="AO1470" s="40"/>
      <c r="AP1470" s="40"/>
      <c r="AQ1470" s="40"/>
      <c r="AR1470" s="40"/>
      <c r="AS1470" s="40"/>
      <c r="AT1470" s="40"/>
      <c r="AU1470" s="40"/>
      <c r="AV1470" s="40"/>
      <c r="AW1470" s="40"/>
      <c r="AX1470" s="40"/>
      <c r="AY1470" s="40"/>
      <c r="AZ1470" s="40"/>
      <c r="BA1470" s="28"/>
      <c r="BB1470" s="28"/>
      <c r="BC1470" s="40"/>
      <c r="BD1470" s="40"/>
      <c r="BE1470" s="40"/>
      <c r="BF1470" s="40"/>
      <c r="BG1470" s="40"/>
      <c r="BH1470" s="40"/>
      <c r="BI1470" s="40"/>
      <c r="BJ1470" s="40"/>
      <c r="BK1470" s="40"/>
      <c r="BL1470" s="40"/>
      <c r="BM1470" s="40"/>
      <c r="BN1470" s="40"/>
      <c r="BO1470" s="40"/>
      <c r="BP1470" s="40"/>
      <c r="BQ1470" s="40"/>
      <c r="BR1470" s="40"/>
      <c r="BS1470" s="40"/>
      <c r="BT1470" s="40"/>
      <c r="BU1470" s="40"/>
      <c r="BV1470" s="40"/>
      <c r="BW1470" s="40"/>
      <c r="BX1470" s="40"/>
      <c r="BY1470" s="40"/>
      <c r="BZ1470" s="40"/>
      <c r="CA1470" s="40"/>
      <c r="CB1470" s="40"/>
      <c r="CC1470" s="40"/>
      <c r="CD1470" s="40"/>
      <c r="CE1470" s="40"/>
      <c r="CF1470" s="40"/>
      <c r="CG1470" s="28"/>
      <c r="CH1470" s="28"/>
      <c r="CI1470" s="41"/>
      <c r="CJ1470" s="27"/>
      <c r="CK1470" s="27"/>
      <c r="CL1470" s="27"/>
      <c r="CM1470" s="27"/>
      <c r="CN1470" s="27"/>
      <c r="CO1470" s="27"/>
      <c r="CP1470" s="27"/>
      <c r="CQ1470" s="27"/>
      <c r="CR1470" s="27"/>
      <c r="CS1470" s="27"/>
      <c r="CT1470" s="27"/>
      <c r="CU1470" s="27"/>
      <c r="CV1470" s="27"/>
      <c r="CW1470" s="27"/>
      <c r="CX1470" s="27"/>
      <c r="CY1470" s="27"/>
      <c r="CZ1470" s="40"/>
      <c r="DD1470"/>
      <c r="DE1470" s="86"/>
      <c r="DF1470"/>
      <c r="DG1470" s="25"/>
      <c r="DH1470" s="25"/>
      <c r="DI1470" s="35"/>
      <c r="DJ1470" s="25"/>
      <c r="DK1470" s="25"/>
      <c r="DL1470" s="25"/>
      <c r="DM1470" s="25"/>
      <c r="DN1470" s="25"/>
      <c r="DO1470" s="25"/>
      <c r="DP1470" s="25"/>
      <c r="DQ1470" s="25"/>
      <c r="DR1470" s="25"/>
      <c r="DS1470" s="25"/>
      <c r="DT1470" s="25"/>
      <c r="DU1470" s="25"/>
      <c r="DV1470" s="25"/>
      <c r="DW1470" s="35"/>
      <c r="DX1470" s="25"/>
      <c r="DY1470" s="25"/>
      <c r="EC1470" s="25"/>
      <c r="ED1470" s="35"/>
    </row>
    <row r="1471" spans="1:134" s="26" customFormat="1" x14ac:dyDescent="0.2">
      <c r="A1471" s="43"/>
      <c r="B1471" s="28"/>
      <c r="C1471" s="41"/>
      <c r="D1471" s="40"/>
      <c r="E1471" s="41"/>
      <c r="F1471" s="40"/>
      <c r="G1471" s="151"/>
      <c r="H1471" s="151"/>
      <c r="I1471" s="151"/>
      <c r="J1471" s="151"/>
      <c r="K1471" s="151"/>
      <c r="L1471" s="152"/>
      <c r="M1471" s="151"/>
      <c r="N1471" s="151"/>
      <c r="O1471" s="152"/>
      <c r="P1471" s="153"/>
      <c r="Q1471" s="159"/>
      <c r="R1471" s="151"/>
      <c r="S1471" s="151"/>
      <c r="T1471" s="28"/>
      <c r="U1471" s="137"/>
      <c r="V1471" s="40"/>
      <c r="W1471" s="40"/>
      <c r="X1471" s="40"/>
      <c r="Y1471" s="40"/>
      <c r="Z1471" s="40"/>
      <c r="AA1471" s="40"/>
      <c r="AB1471" s="40"/>
      <c r="AC1471" s="40"/>
      <c r="AD1471" s="40"/>
      <c r="AE1471" s="40"/>
      <c r="AF1471" s="40"/>
      <c r="AG1471" s="40"/>
      <c r="AH1471" s="40"/>
      <c r="AI1471" s="40"/>
      <c r="AJ1471" s="40"/>
      <c r="AK1471" s="40"/>
      <c r="AL1471" s="40"/>
      <c r="AM1471" s="40"/>
      <c r="AN1471" s="40"/>
      <c r="AO1471" s="40"/>
      <c r="AP1471" s="40"/>
      <c r="AQ1471" s="40"/>
      <c r="AR1471" s="40"/>
      <c r="AS1471" s="40"/>
      <c r="AT1471" s="40"/>
      <c r="AU1471" s="40"/>
      <c r="AV1471" s="40"/>
      <c r="AW1471" s="40"/>
      <c r="AX1471" s="40"/>
      <c r="AY1471" s="40"/>
      <c r="AZ1471" s="40"/>
      <c r="BA1471" s="28"/>
      <c r="BB1471" s="28"/>
      <c r="BC1471" s="40"/>
      <c r="BD1471" s="40"/>
      <c r="BE1471" s="40"/>
      <c r="BF1471" s="40"/>
      <c r="BG1471" s="40"/>
      <c r="BH1471" s="40"/>
      <c r="BI1471" s="40"/>
      <c r="BJ1471" s="40"/>
      <c r="BK1471" s="40"/>
      <c r="BL1471" s="40"/>
      <c r="BM1471" s="40"/>
      <c r="BN1471" s="40"/>
      <c r="BO1471" s="40"/>
      <c r="BP1471" s="40"/>
      <c r="BQ1471" s="40"/>
      <c r="BR1471" s="40"/>
      <c r="BS1471" s="40"/>
      <c r="BT1471" s="40"/>
      <c r="BU1471" s="40"/>
      <c r="BV1471" s="40"/>
      <c r="BW1471" s="40"/>
      <c r="BX1471" s="40"/>
      <c r="BY1471" s="40"/>
      <c r="BZ1471" s="40"/>
      <c r="CA1471" s="40"/>
      <c r="CB1471" s="40"/>
      <c r="CC1471" s="40"/>
      <c r="CD1471" s="40"/>
      <c r="CE1471" s="40"/>
      <c r="CF1471" s="40"/>
      <c r="CG1471" s="28"/>
      <c r="CH1471" s="28"/>
      <c r="CI1471" s="41"/>
      <c r="CJ1471" s="27"/>
      <c r="CK1471" s="27"/>
      <c r="CL1471" s="27"/>
      <c r="CM1471" s="27"/>
      <c r="CN1471" s="27"/>
      <c r="CO1471" s="27"/>
      <c r="CP1471" s="27"/>
      <c r="CQ1471" s="27"/>
      <c r="CR1471" s="27"/>
      <c r="CS1471" s="27"/>
      <c r="CT1471" s="27"/>
      <c r="CU1471" s="27"/>
      <c r="CV1471" s="27"/>
      <c r="CW1471" s="27"/>
      <c r="CX1471" s="27"/>
      <c r="CY1471" s="27"/>
      <c r="CZ1471" s="40"/>
      <c r="DD1471"/>
      <c r="DE1471" s="86"/>
      <c r="DF1471"/>
      <c r="DG1471" s="25"/>
      <c r="DH1471" s="25"/>
      <c r="DI1471" s="35"/>
      <c r="DJ1471" s="25"/>
      <c r="DK1471" s="25"/>
      <c r="DL1471" s="25"/>
      <c r="DM1471" s="25"/>
      <c r="DN1471" s="25"/>
      <c r="DO1471" s="25"/>
      <c r="DP1471" s="25"/>
      <c r="DQ1471" s="25"/>
      <c r="DR1471" s="25"/>
      <c r="DS1471" s="25"/>
      <c r="DT1471" s="25"/>
      <c r="DU1471" s="25"/>
      <c r="DV1471" s="25"/>
      <c r="DW1471" s="35"/>
      <c r="DX1471" s="25"/>
      <c r="DY1471" s="25"/>
      <c r="EC1471" s="25"/>
      <c r="ED1471" s="35"/>
    </row>
    <row r="1472" spans="1:134" s="26" customFormat="1" x14ac:dyDescent="0.2">
      <c r="A1472" s="43"/>
      <c r="B1472" s="28"/>
      <c r="C1472" s="41"/>
      <c r="D1472" s="40"/>
      <c r="E1472" s="41"/>
      <c r="F1472" s="40"/>
      <c r="G1472" s="151"/>
      <c r="H1472" s="151"/>
      <c r="I1472" s="151"/>
      <c r="J1472" s="151"/>
      <c r="K1472" s="151"/>
      <c r="L1472" s="152"/>
      <c r="M1472" s="151"/>
      <c r="N1472" s="151"/>
      <c r="O1472" s="152"/>
      <c r="P1472" s="153"/>
      <c r="Q1472" s="159"/>
      <c r="R1472" s="151"/>
      <c r="S1472" s="151"/>
      <c r="T1472" s="28"/>
      <c r="U1472" s="137"/>
      <c r="V1472" s="40"/>
      <c r="W1472" s="40"/>
      <c r="X1472" s="40"/>
      <c r="Y1472" s="40"/>
      <c r="Z1472" s="40"/>
      <c r="AA1472" s="40"/>
      <c r="AB1472" s="40"/>
      <c r="AC1472" s="40"/>
      <c r="AD1472" s="40"/>
      <c r="AE1472" s="40"/>
      <c r="AF1472" s="40"/>
      <c r="AG1472" s="40"/>
      <c r="AH1472" s="40"/>
      <c r="AI1472" s="40"/>
      <c r="AJ1472" s="40"/>
      <c r="AK1472" s="40"/>
      <c r="AL1472" s="40"/>
      <c r="AM1472" s="40"/>
      <c r="AN1472" s="40"/>
      <c r="AO1472" s="40"/>
      <c r="AP1472" s="40"/>
      <c r="AQ1472" s="40"/>
      <c r="AR1472" s="40"/>
      <c r="AS1472" s="40"/>
      <c r="AT1472" s="40"/>
      <c r="AU1472" s="40"/>
      <c r="AV1472" s="40"/>
      <c r="AW1472" s="40"/>
      <c r="AX1472" s="40"/>
      <c r="AY1472" s="40"/>
      <c r="AZ1472" s="40"/>
      <c r="BA1472" s="28"/>
      <c r="BB1472" s="28"/>
      <c r="BC1472" s="40"/>
      <c r="BD1472" s="40"/>
      <c r="BE1472" s="40"/>
      <c r="BF1472" s="40"/>
      <c r="BG1472" s="40"/>
      <c r="BH1472" s="40"/>
      <c r="BI1472" s="40"/>
      <c r="BJ1472" s="40"/>
      <c r="BK1472" s="40"/>
      <c r="BL1472" s="40"/>
      <c r="BM1472" s="40"/>
      <c r="BN1472" s="40"/>
      <c r="BO1472" s="40"/>
      <c r="BP1472" s="40"/>
      <c r="BQ1472" s="40"/>
      <c r="BR1472" s="40"/>
      <c r="BS1472" s="40"/>
      <c r="BT1472" s="40"/>
      <c r="BU1472" s="40"/>
      <c r="BV1472" s="40"/>
      <c r="BW1472" s="40"/>
      <c r="BX1472" s="40"/>
      <c r="BY1472" s="40"/>
      <c r="BZ1472" s="40"/>
      <c r="CA1472" s="40"/>
      <c r="CB1472" s="40"/>
      <c r="CC1472" s="40"/>
      <c r="CD1472" s="40"/>
      <c r="CE1472" s="40"/>
      <c r="CF1472" s="40"/>
      <c r="CG1472" s="28"/>
      <c r="CH1472" s="28"/>
      <c r="CI1472" s="41"/>
      <c r="CJ1472" s="27"/>
      <c r="CK1472" s="27"/>
      <c r="CL1472" s="27"/>
      <c r="CM1472" s="27"/>
      <c r="CN1472" s="27"/>
      <c r="CO1472" s="27"/>
      <c r="CP1472" s="27"/>
      <c r="CQ1472" s="27"/>
      <c r="CR1472" s="27"/>
      <c r="CS1472" s="27"/>
      <c r="CT1472" s="27"/>
      <c r="CU1472" s="27"/>
      <c r="CV1472" s="27"/>
      <c r="CW1472" s="27"/>
      <c r="CX1472" s="27"/>
      <c r="CY1472" s="27"/>
      <c r="CZ1472" s="40"/>
      <c r="DD1472"/>
      <c r="DE1472" s="86"/>
      <c r="DF1472"/>
      <c r="DG1472" s="25"/>
      <c r="DH1472" s="25"/>
      <c r="DI1472" s="35"/>
      <c r="DJ1472" s="25"/>
      <c r="DK1472" s="25"/>
      <c r="DL1472" s="25"/>
      <c r="DM1472" s="25"/>
      <c r="DN1472" s="25"/>
      <c r="DO1472" s="25"/>
      <c r="DP1472" s="25"/>
      <c r="DQ1472" s="25"/>
      <c r="DR1472" s="25"/>
      <c r="DS1472" s="25"/>
      <c r="DT1472" s="25"/>
      <c r="DU1472" s="25"/>
      <c r="DV1472" s="25"/>
      <c r="DW1472" s="35"/>
      <c r="DX1472" s="25"/>
      <c r="DY1472" s="25"/>
      <c r="EC1472" s="25"/>
      <c r="ED1472" s="35"/>
    </row>
    <row r="1473" spans="1:134" s="26" customFormat="1" x14ac:dyDescent="0.2">
      <c r="A1473" s="43"/>
      <c r="B1473" s="28"/>
      <c r="C1473" s="41"/>
      <c r="D1473" s="40"/>
      <c r="E1473" s="41"/>
      <c r="F1473" s="40"/>
      <c r="G1473" s="151"/>
      <c r="H1473" s="151"/>
      <c r="I1473" s="151"/>
      <c r="J1473" s="151"/>
      <c r="K1473" s="151"/>
      <c r="L1473" s="152"/>
      <c r="M1473" s="151"/>
      <c r="N1473" s="151"/>
      <c r="O1473" s="152"/>
      <c r="P1473" s="153"/>
      <c r="Q1473" s="159"/>
      <c r="R1473" s="151"/>
      <c r="S1473" s="151"/>
      <c r="T1473" s="28"/>
      <c r="U1473" s="137"/>
      <c r="V1473" s="40"/>
      <c r="W1473" s="40"/>
      <c r="X1473" s="40"/>
      <c r="Y1473" s="40"/>
      <c r="Z1473" s="40"/>
      <c r="AA1473" s="40"/>
      <c r="AB1473" s="40"/>
      <c r="AC1473" s="40"/>
      <c r="AD1473" s="40"/>
      <c r="AE1473" s="40"/>
      <c r="AF1473" s="40"/>
      <c r="AG1473" s="40"/>
      <c r="AH1473" s="40"/>
      <c r="AI1473" s="40"/>
      <c r="AJ1473" s="40"/>
      <c r="AK1473" s="40"/>
      <c r="AL1473" s="40"/>
      <c r="AM1473" s="40"/>
      <c r="AN1473" s="40"/>
      <c r="AO1473" s="40"/>
      <c r="AP1473" s="40"/>
      <c r="AQ1473" s="40"/>
      <c r="AR1473" s="40"/>
      <c r="AS1473" s="40"/>
      <c r="AT1473" s="40"/>
      <c r="AU1473" s="40"/>
      <c r="AV1473" s="40"/>
      <c r="AW1473" s="40"/>
      <c r="AX1473" s="40"/>
      <c r="AY1473" s="40"/>
      <c r="AZ1473" s="40"/>
      <c r="BA1473" s="28"/>
      <c r="BB1473" s="28"/>
      <c r="BC1473" s="40"/>
      <c r="BD1473" s="40"/>
      <c r="BE1473" s="40"/>
      <c r="BF1473" s="40"/>
      <c r="BG1473" s="40"/>
      <c r="BH1473" s="40"/>
      <c r="BI1473" s="40"/>
      <c r="BJ1473" s="40"/>
      <c r="BK1473" s="40"/>
      <c r="BL1473" s="40"/>
      <c r="BM1473" s="40"/>
      <c r="BN1473" s="40"/>
      <c r="BO1473" s="40"/>
      <c r="BP1473" s="40"/>
      <c r="BQ1473" s="40"/>
      <c r="BR1473" s="40"/>
      <c r="BS1473" s="40"/>
      <c r="BT1473" s="40"/>
      <c r="BU1473" s="40"/>
      <c r="BV1473" s="40"/>
      <c r="BW1473" s="40"/>
      <c r="BX1473" s="40"/>
      <c r="BY1473" s="40"/>
      <c r="BZ1473" s="40"/>
      <c r="CA1473" s="40"/>
      <c r="CB1473" s="40"/>
      <c r="CC1473" s="40"/>
      <c r="CD1473" s="40"/>
      <c r="CE1473" s="40"/>
      <c r="CF1473" s="40"/>
      <c r="CG1473" s="28"/>
      <c r="CH1473" s="28"/>
      <c r="CI1473" s="41"/>
      <c r="CJ1473" s="27"/>
      <c r="CK1473" s="27"/>
      <c r="CL1473" s="27"/>
      <c r="CM1473" s="27"/>
      <c r="CN1473" s="27"/>
      <c r="CO1473" s="27"/>
      <c r="CP1473" s="27"/>
      <c r="CQ1473" s="27"/>
      <c r="CR1473" s="27"/>
      <c r="CS1473" s="27"/>
      <c r="CT1473" s="27"/>
      <c r="CU1473" s="27"/>
      <c r="CV1473" s="27"/>
      <c r="CW1473" s="27"/>
      <c r="CX1473" s="27"/>
      <c r="CY1473" s="27"/>
      <c r="CZ1473" s="40"/>
      <c r="DD1473"/>
      <c r="DE1473" s="86"/>
      <c r="DF1473"/>
      <c r="DG1473" s="25"/>
      <c r="DH1473" s="25"/>
      <c r="DI1473" s="35"/>
      <c r="DJ1473" s="25"/>
      <c r="DK1473" s="25"/>
      <c r="DL1473" s="25"/>
      <c r="DM1473" s="25"/>
      <c r="DN1473" s="25"/>
      <c r="DO1473" s="25"/>
      <c r="DP1473" s="25"/>
      <c r="DQ1473" s="25"/>
      <c r="DR1473" s="25"/>
      <c r="DS1473" s="25"/>
      <c r="DT1473" s="25"/>
      <c r="DU1473" s="25"/>
      <c r="DV1473" s="25"/>
      <c r="DW1473" s="35"/>
      <c r="DX1473" s="25"/>
      <c r="DY1473" s="25"/>
      <c r="EC1473" s="25"/>
      <c r="ED1473" s="35"/>
    </row>
    <row r="1474" spans="1:134" s="26" customFormat="1" x14ac:dyDescent="0.2">
      <c r="A1474" s="43"/>
      <c r="B1474" s="28"/>
      <c r="C1474" s="41"/>
      <c r="D1474" s="40"/>
      <c r="E1474" s="41"/>
      <c r="F1474" s="40"/>
      <c r="G1474" s="151"/>
      <c r="H1474" s="151"/>
      <c r="I1474" s="151"/>
      <c r="J1474" s="151"/>
      <c r="K1474" s="151"/>
      <c r="L1474" s="152"/>
      <c r="M1474" s="151"/>
      <c r="N1474" s="151"/>
      <c r="O1474" s="152"/>
      <c r="P1474" s="153"/>
      <c r="Q1474" s="159"/>
      <c r="R1474" s="151"/>
      <c r="S1474" s="151"/>
      <c r="T1474" s="28"/>
      <c r="U1474" s="137"/>
      <c r="V1474" s="40"/>
      <c r="W1474" s="40"/>
      <c r="X1474" s="40"/>
      <c r="Y1474" s="40"/>
      <c r="Z1474" s="40"/>
      <c r="AA1474" s="40"/>
      <c r="AB1474" s="40"/>
      <c r="AC1474" s="40"/>
      <c r="AD1474" s="40"/>
      <c r="AE1474" s="40"/>
      <c r="AF1474" s="40"/>
      <c r="AG1474" s="40"/>
      <c r="AH1474" s="40"/>
      <c r="AI1474" s="40"/>
      <c r="AJ1474" s="40"/>
      <c r="AK1474" s="40"/>
      <c r="AL1474" s="40"/>
      <c r="AM1474" s="40"/>
      <c r="AN1474" s="40"/>
      <c r="AO1474" s="40"/>
      <c r="AP1474" s="40"/>
      <c r="AQ1474" s="40"/>
      <c r="AR1474" s="40"/>
      <c r="AS1474" s="40"/>
      <c r="AT1474" s="40"/>
      <c r="AU1474" s="40"/>
      <c r="AV1474" s="40"/>
      <c r="AW1474" s="40"/>
      <c r="AX1474" s="40"/>
      <c r="AY1474" s="40"/>
      <c r="AZ1474" s="40"/>
      <c r="BA1474" s="28"/>
      <c r="BB1474" s="28"/>
      <c r="BC1474" s="40"/>
      <c r="BD1474" s="40"/>
      <c r="BE1474" s="40"/>
      <c r="BF1474" s="40"/>
      <c r="BG1474" s="40"/>
      <c r="BH1474" s="40"/>
      <c r="BI1474" s="40"/>
      <c r="BJ1474" s="40"/>
      <c r="BK1474" s="40"/>
      <c r="BL1474" s="40"/>
      <c r="BM1474" s="40"/>
      <c r="BN1474" s="40"/>
      <c r="BO1474" s="40"/>
      <c r="BP1474" s="40"/>
      <c r="BQ1474" s="40"/>
      <c r="BR1474" s="40"/>
      <c r="BS1474" s="40"/>
      <c r="BT1474" s="40"/>
      <c r="BU1474" s="40"/>
      <c r="BV1474" s="40"/>
      <c r="BW1474" s="40"/>
      <c r="BX1474" s="40"/>
      <c r="BY1474" s="40"/>
      <c r="BZ1474" s="40"/>
      <c r="CA1474" s="40"/>
      <c r="CB1474" s="40"/>
      <c r="CC1474" s="40"/>
      <c r="CD1474" s="40"/>
      <c r="CE1474" s="40"/>
      <c r="CF1474" s="40"/>
      <c r="CG1474" s="28"/>
      <c r="CH1474" s="28"/>
      <c r="CI1474" s="41"/>
      <c r="CJ1474" s="27"/>
      <c r="CK1474" s="27"/>
      <c r="CL1474" s="27"/>
      <c r="CM1474" s="27"/>
      <c r="CN1474" s="27"/>
      <c r="CO1474" s="27"/>
      <c r="CP1474" s="27"/>
      <c r="CQ1474" s="27"/>
      <c r="CR1474" s="27"/>
      <c r="CS1474" s="27"/>
      <c r="CT1474" s="27"/>
      <c r="CU1474" s="27"/>
      <c r="CV1474" s="27"/>
      <c r="CW1474" s="27"/>
      <c r="CX1474" s="27"/>
      <c r="CY1474" s="27"/>
      <c r="CZ1474" s="40"/>
      <c r="DD1474"/>
      <c r="DE1474" s="86"/>
      <c r="DF1474"/>
      <c r="DG1474" s="25"/>
      <c r="DH1474" s="25"/>
      <c r="DI1474" s="35"/>
      <c r="DJ1474" s="25"/>
      <c r="DK1474" s="25"/>
      <c r="DL1474" s="25"/>
      <c r="DM1474" s="25"/>
      <c r="DN1474" s="25"/>
      <c r="DO1474" s="25"/>
      <c r="DP1474" s="25"/>
      <c r="DQ1474" s="25"/>
      <c r="DR1474" s="25"/>
      <c r="DS1474" s="25"/>
      <c r="DT1474" s="25"/>
      <c r="DU1474" s="25"/>
      <c r="DV1474" s="25"/>
      <c r="DW1474" s="35"/>
      <c r="DX1474" s="25"/>
      <c r="DY1474" s="25"/>
      <c r="EC1474" s="25"/>
      <c r="ED1474" s="35"/>
    </row>
    <row r="1475" spans="1:134" s="26" customFormat="1" x14ac:dyDescent="0.2">
      <c r="A1475" s="43"/>
      <c r="B1475" s="28"/>
      <c r="C1475" s="41"/>
      <c r="D1475" s="40"/>
      <c r="E1475" s="41"/>
      <c r="F1475" s="40"/>
      <c r="G1475" s="151"/>
      <c r="H1475" s="151"/>
      <c r="I1475" s="151"/>
      <c r="J1475" s="151"/>
      <c r="K1475" s="151"/>
      <c r="L1475" s="152"/>
      <c r="M1475" s="151"/>
      <c r="N1475" s="151"/>
      <c r="O1475" s="152"/>
      <c r="P1475" s="153"/>
      <c r="Q1475" s="159"/>
      <c r="R1475" s="151"/>
      <c r="S1475" s="151"/>
      <c r="T1475" s="28"/>
      <c r="U1475" s="137"/>
      <c r="V1475" s="40"/>
      <c r="W1475" s="40"/>
      <c r="X1475" s="40"/>
      <c r="Y1475" s="40"/>
      <c r="Z1475" s="40"/>
      <c r="AA1475" s="40"/>
      <c r="AB1475" s="40"/>
      <c r="AC1475" s="40"/>
      <c r="AD1475" s="40"/>
      <c r="AE1475" s="40"/>
      <c r="AF1475" s="40"/>
      <c r="AG1475" s="40"/>
      <c r="AH1475" s="40"/>
      <c r="AI1475" s="40"/>
      <c r="AJ1475" s="40"/>
      <c r="AK1475" s="40"/>
      <c r="AL1475" s="40"/>
      <c r="AM1475" s="40"/>
      <c r="AN1475" s="40"/>
      <c r="AO1475" s="40"/>
      <c r="AP1475" s="40"/>
      <c r="AQ1475" s="40"/>
      <c r="AR1475" s="40"/>
      <c r="AS1475" s="40"/>
      <c r="AT1475" s="40"/>
      <c r="AU1475" s="40"/>
      <c r="AV1475" s="40"/>
      <c r="AW1475" s="40"/>
      <c r="AX1475" s="40"/>
      <c r="AY1475" s="40"/>
      <c r="AZ1475" s="40"/>
      <c r="BA1475" s="28"/>
      <c r="BB1475" s="28"/>
      <c r="BC1475" s="40"/>
      <c r="BD1475" s="40"/>
      <c r="BE1475" s="40"/>
      <c r="BF1475" s="40"/>
      <c r="BG1475" s="40"/>
      <c r="BH1475" s="40"/>
      <c r="BI1475" s="40"/>
      <c r="BJ1475" s="40"/>
      <c r="BK1475" s="40"/>
      <c r="BL1475" s="40"/>
      <c r="BM1475" s="40"/>
      <c r="BN1475" s="40"/>
      <c r="BO1475" s="40"/>
      <c r="BP1475" s="40"/>
      <c r="BQ1475" s="40"/>
      <c r="BR1475" s="40"/>
      <c r="BS1475" s="40"/>
      <c r="BT1475" s="40"/>
      <c r="BU1475" s="40"/>
      <c r="BV1475" s="40"/>
      <c r="BW1475" s="40"/>
      <c r="BX1475" s="40"/>
      <c r="BY1475" s="40"/>
      <c r="BZ1475" s="40"/>
      <c r="CA1475" s="40"/>
      <c r="CB1475" s="40"/>
      <c r="CC1475" s="40"/>
      <c r="CD1475" s="40"/>
      <c r="CE1475" s="40"/>
      <c r="CF1475" s="40"/>
      <c r="CG1475" s="28"/>
      <c r="CH1475" s="28"/>
      <c r="CI1475" s="41"/>
      <c r="CJ1475" s="27"/>
      <c r="CK1475" s="27"/>
      <c r="CL1475" s="27"/>
      <c r="CM1475" s="27"/>
      <c r="CN1475" s="27"/>
      <c r="CO1475" s="27"/>
      <c r="CP1475" s="27"/>
      <c r="CQ1475" s="27"/>
      <c r="CR1475" s="27"/>
      <c r="CS1475" s="27"/>
      <c r="CT1475" s="27"/>
      <c r="CU1475" s="27"/>
      <c r="CV1475" s="27"/>
      <c r="CW1475" s="27"/>
      <c r="CX1475" s="27"/>
      <c r="CY1475" s="27"/>
      <c r="CZ1475" s="40"/>
      <c r="DD1475"/>
      <c r="DE1475" s="86"/>
      <c r="DF1475"/>
      <c r="DG1475" s="25"/>
      <c r="DH1475" s="25"/>
      <c r="DI1475" s="35"/>
      <c r="DJ1475" s="25"/>
      <c r="DK1475" s="25"/>
      <c r="DL1475" s="25"/>
      <c r="DM1475" s="25"/>
      <c r="DN1475" s="25"/>
      <c r="DO1475" s="25"/>
      <c r="DP1475" s="25"/>
      <c r="DQ1475" s="25"/>
      <c r="DR1475" s="25"/>
      <c r="DS1475" s="25"/>
      <c r="DT1475" s="25"/>
      <c r="DU1475" s="25"/>
      <c r="DV1475" s="25"/>
      <c r="DW1475" s="35"/>
      <c r="DX1475" s="25"/>
      <c r="DY1475" s="25"/>
      <c r="EC1475" s="25"/>
      <c r="ED1475" s="35"/>
    </row>
    <row r="1476" spans="1:134" s="26" customFormat="1" x14ac:dyDescent="0.2">
      <c r="A1476" s="43"/>
      <c r="B1476" s="28"/>
      <c r="C1476" s="41"/>
      <c r="D1476" s="40"/>
      <c r="E1476" s="41"/>
      <c r="F1476" s="40"/>
      <c r="G1476" s="151"/>
      <c r="H1476" s="151"/>
      <c r="I1476" s="151"/>
      <c r="J1476" s="151"/>
      <c r="K1476" s="151"/>
      <c r="L1476" s="152"/>
      <c r="M1476" s="151"/>
      <c r="N1476" s="151"/>
      <c r="O1476" s="152"/>
      <c r="P1476" s="153"/>
      <c r="Q1476" s="159"/>
      <c r="R1476" s="151"/>
      <c r="S1476" s="151"/>
      <c r="T1476" s="28"/>
      <c r="U1476" s="137"/>
      <c r="V1476" s="40"/>
      <c r="W1476" s="40"/>
      <c r="X1476" s="40"/>
      <c r="Y1476" s="40"/>
      <c r="Z1476" s="40"/>
      <c r="AA1476" s="40"/>
      <c r="AB1476" s="40"/>
      <c r="AC1476" s="40"/>
      <c r="AD1476" s="40"/>
      <c r="AE1476" s="40"/>
      <c r="AF1476" s="40"/>
      <c r="AG1476" s="40"/>
      <c r="AH1476" s="40"/>
      <c r="AI1476" s="40"/>
      <c r="AJ1476" s="40"/>
      <c r="AK1476" s="40"/>
      <c r="AL1476" s="40"/>
      <c r="AM1476" s="40"/>
      <c r="AN1476" s="40"/>
      <c r="AO1476" s="40"/>
      <c r="AP1476" s="40"/>
      <c r="AQ1476" s="40"/>
      <c r="AR1476" s="40"/>
      <c r="AS1476" s="40"/>
      <c r="AT1476" s="40"/>
      <c r="AU1476" s="40"/>
      <c r="AV1476" s="40"/>
      <c r="AW1476" s="40"/>
      <c r="AX1476" s="40"/>
      <c r="AY1476" s="40"/>
      <c r="AZ1476" s="40"/>
      <c r="BA1476" s="28"/>
      <c r="BB1476" s="28"/>
      <c r="BC1476" s="40"/>
      <c r="BD1476" s="40"/>
      <c r="BE1476" s="40"/>
      <c r="BF1476" s="40"/>
      <c r="BG1476" s="40"/>
      <c r="BH1476" s="40"/>
      <c r="BI1476" s="40"/>
      <c r="BJ1476" s="40"/>
      <c r="BK1476" s="40"/>
      <c r="BL1476" s="40"/>
      <c r="BM1476" s="40"/>
      <c r="BN1476" s="40"/>
      <c r="BO1476" s="40"/>
      <c r="BP1476" s="40"/>
      <c r="BQ1476" s="40"/>
      <c r="BR1476" s="40"/>
      <c r="BS1476" s="40"/>
      <c r="BT1476" s="40"/>
      <c r="BU1476" s="40"/>
      <c r="BV1476" s="40"/>
      <c r="BW1476" s="40"/>
      <c r="BX1476" s="40"/>
      <c r="BY1476" s="40"/>
      <c r="BZ1476" s="40"/>
      <c r="CA1476" s="40"/>
      <c r="CB1476" s="40"/>
      <c r="CC1476" s="40"/>
      <c r="CD1476" s="40"/>
      <c r="CE1476" s="40"/>
      <c r="CF1476" s="40"/>
      <c r="CG1476" s="28"/>
      <c r="CH1476" s="28"/>
      <c r="CI1476" s="41"/>
      <c r="CJ1476" s="27"/>
      <c r="CK1476" s="27"/>
      <c r="CL1476" s="27"/>
      <c r="CM1476" s="27"/>
      <c r="CN1476" s="27"/>
      <c r="CO1476" s="27"/>
      <c r="CP1476" s="27"/>
      <c r="CQ1476" s="27"/>
      <c r="CR1476" s="27"/>
      <c r="CS1476" s="27"/>
      <c r="CT1476" s="27"/>
      <c r="CU1476" s="27"/>
      <c r="CV1476" s="27"/>
      <c r="CW1476" s="27"/>
      <c r="CX1476" s="27"/>
      <c r="CY1476" s="27"/>
      <c r="CZ1476" s="40"/>
      <c r="DD1476"/>
      <c r="DE1476" s="86"/>
      <c r="DF1476"/>
      <c r="DG1476" s="25"/>
      <c r="DH1476" s="25"/>
      <c r="DI1476" s="35"/>
      <c r="DJ1476" s="25"/>
      <c r="DK1476" s="25"/>
      <c r="DL1476" s="25"/>
      <c r="DM1476" s="25"/>
      <c r="DN1476" s="25"/>
      <c r="DO1476" s="25"/>
      <c r="DP1476" s="25"/>
      <c r="DQ1476" s="25"/>
      <c r="DR1476" s="25"/>
      <c r="DS1476" s="25"/>
      <c r="DT1476" s="25"/>
      <c r="DU1476" s="25"/>
      <c r="DV1476" s="25"/>
      <c r="DW1476" s="35"/>
      <c r="DX1476" s="25"/>
      <c r="DY1476" s="25"/>
      <c r="EC1476" s="25"/>
      <c r="ED1476" s="35"/>
    </row>
    <row r="1477" spans="1:134" s="26" customFormat="1" x14ac:dyDescent="0.2">
      <c r="A1477" s="43"/>
      <c r="B1477" s="28"/>
      <c r="C1477" s="41"/>
      <c r="D1477" s="40"/>
      <c r="E1477" s="41"/>
      <c r="F1477" s="40"/>
      <c r="G1477" s="151"/>
      <c r="H1477" s="151"/>
      <c r="I1477" s="151"/>
      <c r="J1477" s="151"/>
      <c r="K1477" s="151"/>
      <c r="L1477" s="152"/>
      <c r="M1477" s="151"/>
      <c r="N1477" s="151"/>
      <c r="O1477" s="152"/>
      <c r="P1477" s="153"/>
      <c r="Q1477" s="159"/>
      <c r="R1477" s="151"/>
      <c r="S1477" s="151"/>
      <c r="T1477" s="28"/>
      <c r="U1477" s="137"/>
      <c r="V1477" s="40"/>
      <c r="W1477" s="40"/>
      <c r="X1477" s="40"/>
      <c r="Y1477" s="40"/>
      <c r="Z1477" s="40"/>
      <c r="AA1477" s="40"/>
      <c r="AB1477" s="40"/>
      <c r="AC1477" s="40"/>
      <c r="AD1477" s="40"/>
      <c r="AE1477" s="40"/>
      <c r="AF1477" s="40"/>
      <c r="AG1477" s="40"/>
      <c r="AH1477" s="40"/>
      <c r="AI1477" s="40"/>
      <c r="AJ1477" s="40"/>
      <c r="AK1477" s="40"/>
      <c r="AL1477" s="40"/>
      <c r="AM1477" s="40"/>
      <c r="AN1477" s="40"/>
      <c r="AO1477" s="40"/>
      <c r="AP1477" s="40"/>
      <c r="AQ1477" s="40"/>
      <c r="AR1477" s="40"/>
      <c r="AS1477" s="40"/>
      <c r="AT1477" s="40"/>
      <c r="AU1477" s="40"/>
      <c r="AV1477" s="40"/>
      <c r="AW1477" s="40"/>
      <c r="AX1477" s="40"/>
      <c r="AY1477" s="40"/>
      <c r="AZ1477" s="40"/>
      <c r="BA1477" s="28"/>
      <c r="BB1477" s="28"/>
      <c r="BC1477" s="40"/>
      <c r="BD1477" s="40"/>
      <c r="BE1477" s="40"/>
      <c r="BF1477" s="40"/>
      <c r="BG1477" s="40"/>
      <c r="BH1477" s="40"/>
      <c r="BI1477" s="40"/>
      <c r="BJ1477" s="40"/>
      <c r="BK1477" s="40"/>
      <c r="BL1477" s="40"/>
      <c r="BM1477" s="40"/>
      <c r="BN1477" s="40"/>
      <c r="BO1477" s="40"/>
      <c r="BP1477" s="40"/>
      <c r="BQ1477" s="40"/>
      <c r="BR1477" s="40"/>
      <c r="BS1477" s="40"/>
      <c r="BT1477" s="40"/>
      <c r="BU1477" s="40"/>
      <c r="BV1477" s="40"/>
      <c r="BW1477" s="40"/>
      <c r="BX1477" s="40"/>
      <c r="BY1477" s="40"/>
      <c r="BZ1477" s="40"/>
      <c r="CA1477" s="40"/>
      <c r="CB1477" s="40"/>
      <c r="CC1477" s="40"/>
      <c r="CD1477" s="40"/>
      <c r="CE1477" s="40"/>
      <c r="CF1477" s="40"/>
      <c r="CG1477" s="28"/>
      <c r="CH1477" s="28"/>
      <c r="CI1477" s="41"/>
      <c r="CJ1477" s="27"/>
      <c r="CK1477" s="27"/>
      <c r="CL1477" s="27"/>
      <c r="CM1477" s="27"/>
      <c r="CN1477" s="27"/>
      <c r="CO1477" s="27"/>
      <c r="CP1477" s="27"/>
      <c r="CQ1477" s="27"/>
      <c r="CR1477" s="27"/>
      <c r="CS1477" s="27"/>
      <c r="CT1477" s="27"/>
      <c r="CU1477" s="27"/>
      <c r="CV1477" s="27"/>
      <c r="CW1477" s="27"/>
      <c r="CX1477" s="27"/>
      <c r="CY1477" s="27"/>
      <c r="CZ1477" s="40"/>
      <c r="DD1477"/>
      <c r="DE1477" s="86"/>
      <c r="DF1477"/>
      <c r="DG1477" s="25"/>
      <c r="DH1477" s="25"/>
      <c r="DI1477" s="35"/>
      <c r="DJ1477" s="25"/>
      <c r="DK1477" s="25"/>
      <c r="DL1477" s="25"/>
      <c r="DM1477" s="25"/>
      <c r="DN1477" s="25"/>
      <c r="DO1477" s="25"/>
      <c r="DP1477" s="25"/>
      <c r="DQ1477" s="25"/>
      <c r="DR1477" s="25"/>
      <c r="DS1477" s="25"/>
      <c r="DT1477" s="25"/>
      <c r="DU1477" s="25"/>
      <c r="DV1477" s="25"/>
      <c r="DW1477" s="35"/>
      <c r="DX1477" s="25"/>
      <c r="DY1477" s="25"/>
      <c r="EC1477" s="25"/>
      <c r="ED1477" s="35"/>
    </row>
    <row r="1478" spans="1:134" s="26" customFormat="1" x14ac:dyDescent="0.2">
      <c r="A1478" s="43"/>
      <c r="B1478" s="28"/>
      <c r="C1478" s="41"/>
      <c r="D1478" s="40"/>
      <c r="E1478" s="41"/>
      <c r="F1478" s="40"/>
      <c r="G1478" s="151"/>
      <c r="H1478" s="151"/>
      <c r="I1478" s="151"/>
      <c r="J1478" s="151"/>
      <c r="K1478" s="151"/>
      <c r="L1478" s="152"/>
      <c r="M1478" s="151"/>
      <c r="N1478" s="151"/>
      <c r="O1478" s="152"/>
      <c r="P1478" s="153"/>
      <c r="Q1478" s="159"/>
      <c r="R1478" s="151"/>
      <c r="S1478" s="151"/>
      <c r="T1478" s="28"/>
      <c r="U1478" s="137"/>
      <c r="V1478" s="40"/>
      <c r="W1478" s="40"/>
      <c r="X1478" s="40"/>
      <c r="Y1478" s="40"/>
      <c r="Z1478" s="40"/>
      <c r="AA1478" s="40"/>
      <c r="AB1478" s="40"/>
      <c r="AC1478" s="40"/>
      <c r="AD1478" s="40"/>
      <c r="AE1478" s="40"/>
      <c r="AF1478" s="40"/>
      <c r="AG1478" s="40"/>
      <c r="AH1478" s="40"/>
      <c r="AI1478" s="40"/>
      <c r="AJ1478" s="40"/>
      <c r="AK1478" s="40"/>
      <c r="AL1478" s="40"/>
      <c r="AM1478" s="40"/>
      <c r="AN1478" s="40"/>
      <c r="AO1478" s="40"/>
      <c r="AP1478" s="40"/>
      <c r="AQ1478" s="40"/>
      <c r="AR1478" s="40"/>
      <c r="AS1478" s="40"/>
      <c r="AT1478" s="40"/>
      <c r="AU1478" s="40"/>
      <c r="AV1478" s="40"/>
      <c r="AW1478" s="40"/>
      <c r="AX1478" s="40"/>
      <c r="AY1478" s="40"/>
      <c r="AZ1478" s="40"/>
      <c r="BA1478" s="28"/>
      <c r="BB1478" s="28"/>
      <c r="BC1478" s="40"/>
      <c r="BD1478" s="40"/>
      <c r="BE1478" s="40"/>
      <c r="BF1478" s="40"/>
      <c r="BG1478" s="40"/>
      <c r="BH1478" s="40"/>
      <c r="BI1478" s="40"/>
      <c r="BJ1478" s="40"/>
      <c r="BK1478" s="40"/>
      <c r="BL1478" s="40"/>
      <c r="BM1478" s="40"/>
      <c r="BN1478" s="40"/>
      <c r="BO1478" s="40"/>
      <c r="BP1478" s="40"/>
      <c r="BQ1478" s="40"/>
      <c r="BR1478" s="40"/>
      <c r="BS1478" s="40"/>
      <c r="BT1478" s="40"/>
      <c r="BU1478" s="40"/>
      <c r="BV1478" s="40"/>
      <c r="BW1478" s="40"/>
      <c r="BX1478" s="40"/>
      <c r="BY1478" s="40"/>
      <c r="BZ1478" s="40"/>
      <c r="CA1478" s="40"/>
      <c r="CB1478" s="40"/>
      <c r="CC1478" s="40"/>
      <c r="CD1478" s="40"/>
      <c r="CE1478" s="40"/>
      <c r="CF1478" s="40"/>
      <c r="CG1478" s="28"/>
      <c r="CH1478" s="28"/>
      <c r="CI1478" s="41"/>
      <c r="CJ1478" s="27"/>
      <c r="CK1478" s="27"/>
      <c r="CL1478" s="27"/>
      <c r="CM1478" s="27"/>
      <c r="CN1478" s="27"/>
      <c r="CO1478" s="27"/>
      <c r="CP1478" s="27"/>
      <c r="CQ1478" s="27"/>
      <c r="CR1478" s="27"/>
      <c r="CS1478" s="27"/>
      <c r="CT1478" s="27"/>
      <c r="CU1478" s="27"/>
      <c r="CV1478" s="27"/>
      <c r="CW1478" s="27"/>
      <c r="CX1478" s="27"/>
      <c r="CY1478" s="27"/>
      <c r="CZ1478" s="40"/>
      <c r="DD1478"/>
      <c r="DE1478" s="86"/>
      <c r="DF1478"/>
      <c r="DG1478" s="25"/>
      <c r="DH1478" s="25"/>
      <c r="DI1478" s="35"/>
      <c r="DJ1478" s="25"/>
      <c r="DK1478" s="25"/>
      <c r="DL1478" s="25"/>
      <c r="DM1478" s="25"/>
      <c r="DN1478" s="25"/>
      <c r="DO1478" s="25"/>
      <c r="DP1478" s="25"/>
      <c r="DQ1478" s="25"/>
      <c r="DR1478" s="25"/>
      <c r="DS1478" s="25"/>
      <c r="DT1478" s="25"/>
      <c r="DU1478" s="25"/>
      <c r="DV1478" s="25"/>
      <c r="DW1478" s="35"/>
      <c r="DX1478" s="25"/>
      <c r="DY1478" s="25"/>
      <c r="EC1478" s="25"/>
      <c r="ED1478" s="35"/>
    </row>
    <row r="1479" spans="1:134" s="26" customFormat="1" x14ac:dyDescent="0.2">
      <c r="A1479" s="43"/>
      <c r="B1479" s="28"/>
      <c r="C1479" s="41"/>
      <c r="D1479" s="40"/>
      <c r="E1479" s="41"/>
      <c r="F1479" s="40"/>
      <c r="G1479" s="151"/>
      <c r="H1479" s="151"/>
      <c r="I1479" s="151"/>
      <c r="J1479" s="151"/>
      <c r="K1479" s="151"/>
      <c r="L1479" s="152"/>
      <c r="M1479" s="151"/>
      <c r="N1479" s="151"/>
      <c r="O1479" s="152"/>
      <c r="P1479" s="153"/>
      <c r="Q1479" s="159"/>
      <c r="R1479" s="151"/>
      <c r="S1479" s="151"/>
      <c r="T1479" s="28"/>
      <c r="U1479" s="137"/>
      <c r="V1479" s="40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40"/>
      <c r="AH1479" s="40"/>
      <c r="AI1479" s="40"/>
      <c r="AJ1479" s="40"/>
      <c r="AK1479" s="40"/>
      <c r="AL1479" s="40"/>
      <c r="AM1479" s="40"/>
      <c r="AN1479" s="40"/>
      <c r="AO1479" s="40"/>
      <c r="AP1479" s="40"/>
      <c r="AQ1479" s="40"/>
      <c r="AR1479" s="40"/>
      <c r="AS1479" s="40"/>
      <c r="AT1479" s="40"/>
      <c r="AU1479" s="40"/>
      <c r="AV1479" s="40"/>
      <c r="AW1479" s="40"/>
      <c r="AX1479" s="40"/>
      <c r="AY1479" s="40"/>
      <c r="AZ1479" s="40"/>
      <c r="BA1479" s="28"/>
      <c r="BB1479" s="28"/>
      <c r="BC1479" s="40"/>
      <c r="BD1479" s="40"/>
      <c r="BE1479" s="40"/>
      <c r="BF1479" s="40"/>
      <c r="BG1479" s="40"/>
      <c r="BH1479" s="40"/>
      <c r="BI1479" s="40"/>
      <c r="BJ1479" s="40"/>
      <c r="BK1479" s="40"/>
      <c r="BL1479" s="40"/>
      <c r="BM1479" s="40"/>
      <c r="BN1479" s="40"/>
      <c r="BO1479" s="40"/>
      <c r="BP1479" s="40"/>
      <c r="BQ1479" s="40"/>
      <c r="BR1479" s="40"/>
      <c r="BS1479" s="40"/>
      <c r="BT1479" s="40"/>
      <c r="BU1479" s="40"/>
      <c r="BV1479" s="40"/>
      <c r="BW1479" s="40"/>
      <c r="BX1479" s="40"/>
      <c r="BY1479" s="40"/>
      <c r="BZ1479" s="40"/>
      <c r="CA1479" s="40"/>
      <c r="CB1479" s="40"/>
      <c r="CC1479" s="40"/>
      <c r="CD1479" s="40"/>
      <c r="CE1479" s="40"/>
      <c r="CF1479" s="40"/>
      <c r="CG1479" s="28"/>
      <c r="CH1479" s="28"/>
      <c r="CI1479" s="41"/>
      <c r="CJ1479" s="27"/>
      <c r="CK1479" s="27"/>
      <c r="CL1479" s="27"/>
      <c r="CM1479" s="27"/>
      <c r="CN1479" s="27"/>
      <c r="CO1479" s="27"/>
      <c r="CP1479" s="27"/>
      <c r="CQ1479" s="27"/>
      <c r="CR1479" s="27"/>
      <c r="CS1479" s="27"/>
      <c r="CT1479" s="27"/>
      <c r="CU1479" s="27"/>
      <c r="CV1479" s="27"/>
      <c r="CW1479" s="27"/>
      <c r="CX1479" s="27"/>
      <c r="CY1479" s="27"/>
      <c r="CZ1479" s="40"/>
      <c r="DD1479"/>
      <c r="DE1479" s="86"/>
      <c r="DF1479"/>
      <c r="DG1479" s="25"/>
      <c r="DH1479" s="25"/>
      <c r="DI1479" s="35"/>
      <c r="DJ1479" s="25"/>
      <c r="DK1479" s="25"/>
      <c r="DL1479" s="25"/>
      <c r="DM1479" s="25"/>
      <c r="DN1479" s="25"/>
      <c r="DO1479" s="25"/>
      <c r="DP1479" s="25"/>
      <c r="DQ1479" s="25"/>
      <c r="DR1479" s="25"/>
      <c r="DS1479" s="25"/>
      <c r="DT1479" s="25"/>
      <c r="DU1479" s="25"/>
      <c r="DV1479" s="25"/>
      <c r="DW1479" s="35"/>
      <c r="DX1479" s="25"/>
      <c r="DY1479" s="25"/>
      <c r="EC1479" s="25"/>
      <c r="ED1479" s="35"/>
    </row>
    <row r="1480" spans="1:134" s="26" customFormat="1" x14ac:dyDescent="0.2">
      <c r="A1480" s="43"/>
      <c r="B1480" s="28"/>
      <c r="C1480" s="41"/>
      <c r="D1480" s="40"/>
      <c r="E1480" s="41"/>
      <c r="F1480" s="40"/>
      <c r="G1480" s="151"/>
      <c r="H1480" s="151"/>
      <c r="I1480" s="151"/>
      <c r="J1480" s="151"/>
      <c r="K1480" s="151"/>
      <c r="L1480" s="152"/>
      <c r="M1480" s="151"/>
      <c r="N1480" s="151"/>
      <c r="O1480" s="152"/>
      <c r="P1480" s="153"/>
      <c r="Q1480" s="159"/>
      <c r="R1480" s="151"/>
      <c r="S1480" s="151"/>
      <c r="T1480" s="28"/>
      <c r="U1480" s="137"/>
      <c r="V1480" s="40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40"/>
      <c r="AH1480" s="40"/>
      <c r="AI1480" s="40"/>
      <c r="AJ1480" s="40"/>
      <c r="AK1480" s="40"/>
      <c r="AL1480" s="40"/>
      <c r="AM1480" s="40"/>
      <c r="AN1480" s="40"/>
      <c r="AO1480" s="40"/>
      <c r="AP1480" s="40"/>
      <c r="AQ1480" s="40"/>
      <c r="AR1480" s="40"/>
      <c r="AS1480" s="40"/>
      <c r="AT1480" s="40"/>
      <c r="AU1480" s="40"/>
      <c r="AV1480" s="40"/>
      <c r="AW1480" s="40"/>
      <c r="AX1480" s="40"/>
      <c r="AY1480" s="40"/>
      <c r="AZ1480" s="40"/>
      <c r="BA1480" s="28"/>
      <c r="BB1480" s="28"/>
      <c r="BC1480" s="40"/>
      <c r="BD1480" s="40"/>
      <c r="BE1480" s="40"/>
      <c r="BF1480" s="40"/>
      <c r="BG1480" s="40"/>
      <c r="BH1480" s="40"/>
      <c r="BI1480" s="40"/>
      <c r="BJ1480" s="40"/>
      <c r="BK1480" s="40"/>
      <c r="BL1480" s="40"/>
      <c r="BM1480" s="40"/>
      <c r="BN1480" s="40"/>
      <c r="BO1480" s="40"/>
      <c r="BP1480" s="40"/>
      <c r="BQ1480" s="40"/>
      <c r="BR1480" s="40"/>
      <c r="BS1480" s="40"/>
      <c r="BT1480" s="40"/>
      <c r="BU1480" s="40"/>
      <c r="BV1480" s="40"/>
      <c r="BW1480" s="40"/>
      <c r="BX1480" s="40"/>
      <c r="BY1480" s="40"/>
      <c r="BZ1480" s="40"/>
      <c r="CA1480" s="40"/>
      <c r="CB1480" s="40"/>
      <c r="CC1480" s="40"/>
      <c r="CD1480" s="40"/>
      <c r="CE1480" s="40"/>
      <c r="CF1480" s="40"/>
      <c r="CG1480" s="28"/>
      <c r="CH1480" s="28"/>
      <c r="CI1480" s="41"/>
      <c r="CJ1480" s="27"/>
      <c r="CK1480" s="27"/>
      <c r="CL1480" s="27"/>
      <c r="CM1480" s="27"/>
      <c r="CN1480" s="27"/>
      <c r="CO1480" s="27"/>
      <c r="CP1480" s="27"/>
      <c r="CQ1480" s="27"/>
      <c r="CR1480" s="27"/>
      <c r="CS1480" s="27"/>
      <c r="CT1480" s="27"/>
      <c r="CU1480" s="27"/>
      <c r="CV1480" s="27"/>
      <c r="CW1480" s="27"/>
      <c r="CX1480" s="27"/>
      <c r="CY1480" s="27"/>
      <c r="CZ1480" s="40"/>
      <c r="DD1480"/>
      <c r="DE1480" s="86"/>
      <c r="DF1480"/>
      <c r="DG1480" s="25"/>
      <c r="DH1480" s="25"/>
      <c r="DI1480" s="35"/>
      <c r="DJ1480" s="25"/>
      <c r="DK1480" s="25"/>
      <c r="DL1480" s="25"/>
      <c r="DM1480" s="25"/>
      <c r="DN1480" s="25"/>
      <c r="DO1480" s="25"/>
      <c r="DP1480" s="25"/>
      <c r="DQ1480" s="25"/>
      <c r="DR1480" s="25"/>
      <c r="DS1480" s="25"/>
      <c r="DT1480" s="25"/>
      <c r="DU1480" s="25"/>
      <c r="DV1480" s="25"/>
      <c r="DW1480" s="35"/>
      <c r="DX1480" s="25"/>
      <c r="DY1480" s="25"/>
      <c r="EC1480" s="25"/>
      <c r="ED1480" s="35"/>
    </row>
    <row r="1481" spans="1:134" s="26" customFormat="1" x14ac:dyDescent="0.2">
      <c r="A1481" s="43"/>
      <c r="B1481" s="28"/>
      <c r="C1481" s="41"/>
      <c r="D1481" s="40"/>
      <c r="E1481" s="41"/>
      <c r="F1481" s="40"/>
      <c r="G1481" s="151"/>
      <c r="H1481" s="151"/>
      <c r="I1481" s="151"/>
      <c r="J1481" s="151"/>
      <c r="K1481" s="151"/>
      <c r="L1481" s="152"/>
      <c r="M1481" s="151"/>
      <c r="N1481" s="151"/>
      <c r="O1481" s="152"/>
      <c r="P1481" s="153"/>
      <c r="Q1481" s="159"/>
      <c r="R1481" s="151"/>
      <c r="S1481" s="151"/>
      <c r="T1481" s="28"/>
      <c r="U1481" s="137"/>
      <c r="V1481" s="40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40"/>
      <c r="AH1481" s="40"/>
      <c r="AI1481" s="40"/>
      <c r="AJ1481" s="40"/>
      <c r="AK1481" s="40"/>
      <c r="AL1481" s="40"/>
      <c r="AM1481" s="40"/>
      <c r="AN1481" s="40"/>
      <c r="AO1481" s="40"/>
      <c r="AP1481" s="40"/>
      <c r="AQ1481" s="40"/>
      <c r="AR1481" s="40"/>
      <c r="AS1481" s="40"/>
      <c r="AT1481" s="40"/>
      <c r="AU1481" s="40"/>
      <c r="AV1481" s="40"/>
      <c r="AW1481" s="40"/>
      <c r="AX1481" s="40"/>
      <c r="AY1481" s="40"/>
      <c r="AZ1481" s="40"/>
      <c r="BA1481" s="28"/>
      <c r="BB1481" s="28"/>
      <c r="BC1481" s="40"/>
      <c r="BD1481" s="40"/>
      <c r="BE1481" s="40"/>
      <c r="BF1481" s="40"/>
      <c r="BG1481" s="40"/>
      <c r="BH1481" s="40"/>
      <c r="BI1481" s="41"/>
      <c r="BJ1481" s="41"/>
      <c r="BK1481" s="41"/>
      <c r="BL1481" s="41"/>
      <c r="BM1481" s="41"/>
      <c r="BN1481" s="41"/>
      <c r="BO1481" s="41"/>
      <c r="BP1481" s="41"/>
      <c r="BQ1481" s="41"/>
      <c r="BR1481" s="40"/>
      <c r="BS1481" s="40"/>
      <c r="BT1481" s="40"/>
      <c r="BU1481" s="41"/>
      <c r="BV1481" s="41"/>
      <c r="BW1481" s="41"/>
      <c r="BX1481" s="41"/>
      <c r="BY1481" s="41"/>
      <c r="BZ1481" s="41"/>
      <c r="CA1481" s="41"/>
      <c r="CB1481" s="41"/>
      <c r="CC1481" s="41"/>
      <c r="CD1481" s="41"/>
      <c r="CE1481" s="41"/>
      <c r="CF1481" s="41"/>
      <c r="CG1481" s="28"/>
      <c r="CH1481" s="28"/>
      <c r="CI1481" s="41"/>
      <c r="CJ1481" s="27"/>
      <c r="CK1481" s="27"/>
      <c r="CL1481" s="27"/>
      <c r="CM1481" s="27"/>
      <c r="CN1481" s="27"/>
      <c r="CO1481" s="27"/>
      <c r="CP1481" s="27"/>
      <c r="CQ1481" s="27"/>
      <c r="CR1481" s="27"/>
      <c r="CS1481" s="27"/>
      <c r="CT1481" s="27"/>
      <c r="CU1481" s="27"/>
      <c r="CV1481" s="27"/>
      <c r="CW1481" s="27"/>
      <c r="CX1481" s="27"/>
      <c r="CY1481" s="27"/>
      <c r="CZ1481" s="40"/>
      <c r="DA1481" s="40"/>
      <c r="DD1481"/>
      <c r="DE1481" s="86"/>
      <c r="DF1481"/>
      <c r="DG1481" s="25"/>
      <c r="DH1481" s="25"/>
      <c r="DI1481" s="35"/>
      <c r="DJ1481" s="25"/>
      <c r="DK1481" s="25"/>
      <c r="DL1481" s="25"/>
      <c r="DM1481" s="25"/>
      <c r="DN1481" s="25"/>
      <c r="DO1481" s="25"/>
      <c r="DP1481" s="25"/>
      <c r="DQ1481" s="25"/>
      <c r="DR1481" s="25"/>
      <c r="DS1481" s="25"/>
      <c r="DT1481" s="25"/>
      <c r="DU1481" s="25"/>
      <c r="DV1481" s="25"/>
      <c r="DW1481" s="35"/>
      <c r="DX1481" s="25"/>
      <c r="DY1481" s="25"/>
      <c r="EC1481" s="25"/>
      <c r="ED1481" s="35"/>
    </row>
    <row r="1482" spans="1:134" s="26" customFormat="1" x14ac:dyDescent="0.2">
      <c r="A1482" s="43"/>
      <c r="B1482" s="28"/>
      <c r="C1482" s="41"/>
      <c r="D1482" s="40"/>
      <c r="E1482" s="41"/>
      <c r="F1482" s="40"/>
      <c r="G1482" s="151"/>
      <c r="H1482" s="151"/>
      <c r="I1482" s="151"/>
      <c r="J1482" s="151"/>
      <c r="K1482" s="151"/>
      <c r="L1482" s="152"/>
      <c r="M1482" s="151"/>
      <c r="N1482" s="151"/>
      <c r="O1482" s="152"/>
      <c r="P1482" s="153"/>
      <c r="Q1482" s="159"/>
      <c r="R1482" s="151"/>
      <c r="S1482" s="151"/>
      <c r="T1482" s="28"/>
      <c r="U1482" s="137"/>
      <c r="V1482" s="40"/>
      <c r="W1482" s="40"/>
      <c r="X1482" s="40"/>
      <c r="Y1482" s="40"/>
      <c r="Z1482" s="40"/>
      <c r="AA1482" s="40"/>
      <c r="AB1482" s="40"/>
      <c r="AC1482" s="40"/>
      <c r="AD1482" s="40"/>
      <c r="AE1482" s="40"/>
      <c r="AF1482" s="40"/>
      <c r="AG1482" s="40"/>
      <c r="AH1482" s="40"/>
      <c r="AI1482" s="40"/>
      <c r="AJ1482" s="40"/>
      <c r="AK1482" s="40"/>
      <c r="AL1482" s="40"/>
      <c r="AM1482" s="40"/>
      <c r="AN1482" s="40"/>
      <c r="AO1482" s="40"/>
      <c r="AP1482" s="40"/>
      <c r="AQ1482" s="40"/>
      <c r="AR1482" s="40"/>
      <c r="AS1482" s="40"/>
      <c r="AT1482" s="40"/>
      <c r="AU1482" s="40"/>
      <c r="AV1482" s="40"/>
      <c r="AW1482" s="40"/>
      <c r="AX1482" s="40"/>
      <c r="AY1482" s="40"/>
      <c r="AZ1482" s="40"/>
      <c r="BA1482" s="28"/>
      <c r="BB1482" s="28"/>
      <c r="BC1482" s="40"/>
      <c r="BD1482" s="40"/>
      <c r="BE1482" s="40"/>
      <c r="BF1482" s="40"/>
      <c r="BG1482" s="40"/>
      <c r="BH1482" s="40"/>
      <c r="BI1482" s="41"/>
      <c r="BJ1482" s="41"/>
      <c r="BK1482" s="41"/>
      <c r="BL1482" s="41"/>
      <c r="BM1482" s="41"/>
      <c r="BN1482" s="41"/>
      <c r="BO1482" s="41"/>
      <c r="BP1482" s="41"/>
      <c r="BQ1482" s="41"/>
      <c r="BR1482" s="40"/>
      <c r="BS1482" s="40"/>
      <c r="BT1482" s="40"/>
      <c r="BU1482" s="41"/>
      <c r="BV1482" s="41"/>
      <c r="BW1482" s="41"/>
      <c r="BX1482" s="41"/>
      <c r="BY1482" s="41"/>
      <c r="BZ1482" s="41"/>
      <c r="CA1482" s="41"/>
      <c r="CB1482" s="41"/>
      <c r="CC1482" s="41"/>
      <c r="CD1482" s="41"/>
      <c r="CE1482" s="41"/>
      <c r="CF1482" s="41"/>
      <c r="CG1482" s="28"/>
      <c r="CH1482" s="28"/>
      <c r="CI1482" s="41"/>
      <c r="CJ1482" s="27"/>
      <c r="CK1482" s="27"/>
      <c r="CL1482" s="27"/>
      <c r="CM1482" s="27"/>
      <c r="CN1482" s="27"/>
      <c r="CO1482" s="27"/>
      <c r="CP1482" s="27"/>
      <c r="CQ1482" s="27"/>
      <c r="CR1482" s="27"/>
      <c r="CS1482" s="27"/>
      <c r="CT1482" s="27"/>
      <c r="CU1482" s="27"/>
      <c r="CV1482" s="27"/>
      <c r="CW1482" s="27"/>
      <c r="CX1482" s="27"/>
      <c r="CY1482" s="27"/>
      <c r="CZ1482" s="40"/>
      <c r="DA1482" s="40"/>
      <c r="DD1482"/>
      <c r="DE1482" s="86"/>
      <c r="DF1482"/>
      <c r="DG1482" s="25"/>
      <c r="DH1482" s="25"/>
      <c r="DI1482" s="35"/>
      <c r="DJ1482" s="25"/>
      <c r="DK1482" s="25"/>
      <c r="DL1482" s="25"/>
      <c r="DM1482" s="25"/>
      <c r="DN1482" s="25"/>
      <c r="DO1482" s="25"/>
      <c r="DP1482" s="25"/>
      <c r="DQ1482" s="25"/>
      <c r="DR1482" s="25"/>
      <c r="DS1482" s="25"/>
      <c r="DT1482" s="25"/>
      <c r="DU1482" s="25"/>
      <c r="DV1482" s="25"/>
      <c r="DW1482" s="35"/>
      <c r="DX1482" s="25"/>
      <c r="DY1482" s="25"/>
      <c r="EC1482" s="25"/>
      <c r="ED1482" s="35"/>
    </row>
    <row r="1483" spans="1:134" s="26" customFormat="1" x14ac:dyDescent="0.2">
      <c r="A1483" s="43"/>
      <c r="B1483" s="28"/>
      <c r="C1483" s="41"/>
      <c r="D1483" s="40"/>
      <c r="E1483" s="41"/>
      <c r="F1483" s="40"/>
      <c r="G1483" s="151"/>
      <c r="H1483" s="151"/>
      <c r="I1483" s="151"/>
      <c r="J1483" s="151"/>
      <c r="K1483" s="151"/>
      <c r="L1483" s="152"/>
      <c r="M1483" s="151"/>
      <c r="N1483" s="151"/>
      <c r="O1483" s="152"/>
      <c r="P1483" s="153"/>
      <c r="Q1483" s="159"/>
      <c r="R1483" s="151"/>
      <c r="S1483" s="151"/>
      <c r="T1483" s="28"/>
      <c r="U1483" s="137"/>
      <c r="V1483" s="40"/>
      <c r="W1483" s="40"/>
      <c r="X1483" s="40"/>
      <c r="Y1483" s="40"/>
      <c r="Z1483" s="40"/>
      <c r="AA1483" s="40"/>
      <c r="AB1483" s="40"/>
      <c r="AC1483" s="40"/>
      <c r="AD1483" s="40"/>
      <c r="AE1483" s="40"/>
      <c r="AF1483" s="40"/>
      <c r="AG1483" s="40"/>
      <c r="AH1483" s="40"/>
      <c r="AI1483" s="40"/>
      <c r="AJ1483" s="40"/>
      <c r="AK1483" s="40"/>
      <c r="AL1483" s="40"/>
      <c r="AM1483" s="40"/>
      <c r="AN1483" s="40"/>
      <c r="AO1483" s="40"/>
      <c r="AP1483" s="40"/>
      <c r="AQ1483" s="40"/>
      <c r="AR1483" s="40"/>
      <c r="AS1483" s="40"/>
      <c r="AT1483" s="40"/>
      <c r="AU1483" s="40"/>
      <c r="AV1483" s="40"/>
      <c r="AW1483" s="40"/>
      <c r="AX1483" s="40"/>
      <c r="AY1483" s="40"/>
      <c r="AZ1483" s="40"/>
      <c r="BA1483" s="28"/>
      <c r="BB1483" s="28"/>
      <c r="BC1483" s="40"/>
      <c r="BD1483" s="40"/>
      <c r="BE1483" s="40"/>
      <c r="BF1483" s="40"/>
      <c r="BG1483" s="40"/>
      <c r="BH1483" s="40"/>
      <c r="BI1483" s="41"/>
      <c r="BJ1483" s="41"/>
      <c r="BK1483" s="41"/>
      <c r="BL1483" s="41"/>
      <c r="BM1483" s="41"/>
      <c r="BN1483" s="41"/>
      <c r="BO1483" s="41"/>
      <c r="BP1483" s="41"/>
      <c r="BQ1483" s="41"/>
      <c r="BR1483" s="40"/>
      <c r="BS1483" s="40"/>
      <c r="BT1483" s="40"/>
      <c r="BU1483" s="41"/>
      <c r="BV1483" s="41"/>
      <c r="BW1483" s="41"/>
      <c r="BX1483" s="41"/>
      <c r="BY1483" s="41"/>
      <c r="BZ1483" s="41"/>
      <c r="CA1483" s="41"/>
      <c r="CB1483" s="41"/>
      <c r="CC1483" s="41"/>
      <c r="CD1483" s="41"/>
      <c r="CE1483" s="41"/>
      <c r="CF1483" s="41"/>
      <c r="CG1483" s="28"/>
      <c r="CH1483" s="28"/>
      <c r="CI1483" s="41"/>
      <c r="CJ1483" s="27"/>
      <c r="CK1483" s="27"/>
      <c r="CL1483" s="27"/>
      <c r="CM1483" s="27"/>
      <c r="CN1483" s="27"/>
      <c r="CO1483" s="27"/>
      <c r="CP1483" s="27"/>
      <c r="CQ1483" s="27"/>
      <c r="CR1483" s="27"/>
      <c r="CS1483" s="27"/>
      <c r="CT1483" s="27"/>
      <c r="CU1483" s="27"/>
      <c r="CV1483" s="27"/>
      <c r="CW1483" s="27"/>
      <c r="CX1483" s="27"/>
      <c r="CY1483" s="27"/>
      <c r="CZ1483" s="40"/>
      <c r="DA1483" s="40"/>
      <c r="DD1483"/>
      <c r="DE1483" s="86"/>
      <c r="DF1483"/>
      <c r="DG1483" s="25"/>
      <c r="DH1483" s="25"/>
      <c r="DI1483" s="35"/>
      <c r="DJ1483" s="25"/>
      <c r="DK1483" s="25"/>
      <c r="DL1483" s="25"/>
      <c r="DM1483" s="25"/>
      <c r="DN1483" s="25"/>
      <c r="DO1483" s="25"/>
      <c r="DP1483" s="25"/>
      <c r="DQ1483" s="25"/>
      <c r="DR1483" s="25"/>
      <c r="DS1483" s="25"/>
      <c r="DT1483" s="25"/>
      <c r="DU1483" s="25"/>
      <c r="DV1483" s="25"/>
      <c r="DW1483" s="35"/>
      <c r="DX1483" s="25"/>
      <c r="DY1483" s="25"/>
      <c r="EC1483" s="25"/>
      <c r="ED1483" s="35"/>
    </row>
    <row r="1484" spans="1:134" s="26" customFormat="1" x14ac:dyDescent="0.2">
      <c r="A1484" s="43"/>
      <c r="B1484" s="28"/>
      <c r="C1484" s="41"/>
      <c r="D1484" s="40"/>
      <c r="E1484" s="41"/>
      <c r="F1484" s="40"/>
      <c r="G1484" s="151"/>
      <c r="H1484" s="151"/>
      <c r="I1484" s="151"/>
      <c r="J1484" s="151"/>
      <c r="K1484" s="151"/>
      <c r="L1484" s="152"/>
      <c r="M1484" s="151"/>
      <c r="N1484" s="151"/>
      <c r="O1484" s="152"/>
      <c r="P1484" s="153"/>
      <c r="Q1484" s="159"/>
      <c r="R1484" s="151"/>
      <c r="S1484" s="151"/>
      <c r="T1484" s="28"/>
      <c r="U1484" s="137"/>
      <c r="V1484" s="40"/>
      <c r="W1484" s="40"/>
      <c r="X1484" s="40"/>
      <c r="Y1484" s="40"/>
      <c r="Z1484" s="40"/>
      <c r="AA1484" s="40"/>
      <c r="AB1484" s="40"/>
      <c r="AC1484" s="40"/>
      <c r="AD1484" s="40"/>
      <c r="AE1484" s="40"/>
      <c r="AF1484" s="40"/>
      <c r="AG1484" s="40"/>
      <c r="AH1484" s="40"/>
      <c r="AI1484" s="40"/>
      <c r="AJ1484" s="40"/>
      <c r="AK1484" s="40"/>
      <c r="AL1484" s="40"/>
      <c r="AM1484" s="40"/>
      <c r="AN1484" s="40"/>
      <c r="AO1484" s="40"/>
      <c r="AP1484" s="40"/>
      <c r="AQ1484" s="40"/>
      <c r="AR1484" s="40"/>
      <c r="AS1484" s="40"/>
      <c r="AT1484" s="40"/>
      <c r="AU1484" s="40"/>
      <c r="AV1484" s="40"/>
      <c r="AW1484" s="40"/>
      <c r="AX1484" s="40"/>
      <c r="AY1484" s="40"/>
      <c r="AZ1484" s="40"/>
      <c r="BA1484" s="28"/>
      <c r="BB1484" s="28"/>
      <c r="BC1484" s="40"/>
      <c r="BD1484" s="40"/>
      <c r="BE1484" s="40"/>
      <c r="BF1484" s="40"/>
      <c r="BG1484" s="40"/>
      <c r="BH1484" s="40"/>
      <c r="BI1484" s="41"/>
      <c r="BJ1484" s="41"/>
      <c r="BK1484" s="41"/>
      <c r="BL1484" s="41"/>
      <c r="BM1484" s="41"/>
      <c r="BN1484" s="41"/>
      <c r="BO1484" s="41"/>
      <c r="BP1484" s="41"/>
      <c r="BQ1484" s="41"/>
      <c r="BR1484" s="40"/>
      <c r="BS1484" s="40"/>
      <c r="BT1484" s="40"/>
      <c r="BU1484" s="41"/>
      <c r="BV1484" s="41"/>
      <c r="BW1484" s="41"/>
      <c r="BX1484" s="41"/>
      <c r="BY1484" s="41"/>
      <c r="BZ1484" s="41"/>
      <c r="CA1484" s="41"/>
      <c r="CB1484" s="41"/>
      <c r="CC1484" s="41"/>
      <c r="CD1484" s="41"/>
      <c r="CE1484" s="41"/>
      <c r="CF1484" s="41"/>
      <c r="CG1484" s="28"/>
      <c r="CH1484" s="28"/>
      <c r="CI1484" s="41"/>
      <c r="CJ1484" s="27"/>
      <c r="CK1484" s="27"/>
      <c r="CL1484" s="27"/>
      <c r="CM1484" s="27"/>
      <c r="CN1484" s="27"/>
      <c r="CO1484" s="27"/>
      <c r="CP1484" s="27"/>
      <c r="CQ1484" s="27"/>
      <c r="CR1484" s="27"/>
      <c r="CS1484" s="27"/>
      <c r="CT1484" s="27"/>
      <c r="CU1484" s="27"/>
      <c r="CV1484" s="27"/>
      <c r="CW1484" s="27"/>
      <c r="CX1484" s="27"/>
      <c r="CY1484" s="27"/>
      <c r="CZ1484" s="40"/>
      <c r="DA1484" s="40"/>
      <c r="DD1484"/>
      <c r="DE1484" s="86"/>
      <c r="DF1484"/>
      <c r="DG1484" s="25"/>
      <c r="DH1484" s="25"/>
      <c r="DI1484" s="35"/>
      <c r="DJ1484" s="25"/>
      <c r="DK1484" s="25"/>
      <c r="DL1484" s="25"/>
      <c r="DM1484" s="25"/>
      <c r="DN1484" s="25"/>
      <c r="DO1484" s="25"/>
      <c r="DP1484" s="25"/>
      <c r="DQ1484" s="25"/>
      <c r="DR1484" s="25"/>
      <c r="DS1484" s="25"/>
      <c r="DT1484" s="25"/>
      <c r="DU1484" s="25"/>
      <c r="DV1484" s="25"/>
      <c r="DW1484" s="35"/>
      <c r="DX1484" s="25"/>
      <c r="DY1484" s="25"/>
      <c r="EC1484" s="25"/>
      <c r="ED1484" s="35"/>
    </row>
    <row r="1485" spans="1:134" s="26" customFormat="1" x14ac:dyDescent="0.2">
      <c r="A1485" s="43"/>
      <c r="B1485" s="28"/>
      <c r="C1485" s="41"/>
      <c r="D1485" s="40"/>
      <c r="E1485" s="41"/>
      <c r="F1485" s="40"/>
      <c r="G1485" s="151"/>
      <c r="H1485" s="151"/>
      <c r="I1485" s="151"/>
      <c r="J1485" s="151"/>
      <c r="K1485" s="151"/>
      <c r="L1485" s="152"/>
      <c r="M1485" s="151"/>
      <c r="N1485" s="151"/>
      <c r="O1485" s="152"/>
      <c r="P1485" s="153"/>
      <c r="Q1485" s="159"/>
      <c r="R1485" s="151"/>
      <c r="S1485" s="151"/>
      <c r="T1485" s="28"/>
      <c r="U1485" s="137"/>
      <c r="V1485" s="40"/>
      <c r="W1485" s="40"/>
      <c r="X1485" s="40"/>
      <c r="Y1485" s="40"/>
      <c r="Z1485" s="40"/>
      <c r="AA1485" s="40"/>
      <c r="AB1485" s="40"/>
      <c r="AC1485" s="40"/>
      <c r="AD1485" s="40"/>
      <c r="AE1485" s="40"/>
      <c r="AF1485" s="40"/>
      <c r="AG1485" s="40"/>
      <c r="AH1485" s="40"/>
      <c r="AI1485" s="40"/>
      <c r="AJ1485" s="40"/>
      <c r="AK1485" s="40"/>
      <c r="AL1485" s="40"/>
      <c r="AM1485" s="40"/>
      <c r="AN1485" s="40"/>
      <c r="AO1485" s="40"/>
      <c r="AP1485" s="40"/>
      <c r="AQ1485" s="40"/>
      <c r="AR1485" s="40"/>
      <c r="AS1485" s="40"/>
      <c r="AT1485" s="40"/>
      <c r="AU1485" s="40"/>
      <c r="AV1485" s="40"/>
      <c r="AW1485" s="40"/>
      <c r="AX1485" s="40"/>
      <c r="AY1485" s="40"/>
      <c r="AZ1485" s="40"/>
      <c r="BA1485" s="28"/>
      <c r="BB1485" s="28"/>
      <c r="BC1485" s="40"/>
      <c r="BD1485" s="40"/>
      <c r="BE1485" s="40"/>
      <c r="BF1485" s="40"/>
      <c r="BG1485" s="40"/>
      <c r="BH1485" s="40"/>
      <c r="BI1485" s="41"/>
      <c r="BJ1485" s="41"/>
      <c r="BK1485" s="41"/>
      <c r="BL1485" s="41"/>
      <c r="BM1485" s="41"/>
      <c r="BN1485" s="41"/>
      <c r="BO1485" s="41"/>
      <c r="BP1485" s="41"/>
      <c r="BQ1485" s="41"/>
      <c r="BR1485" s="40"/>
      <c r="BS1485" s="40"/>
      <c r="BT1485" s="40"/>
      <c r="BU1485" s="41"/>
      <c r="BV1485" s="41"/>
      <c r="BW1485" s="41"/>
      <c r="BX1485" s="41"/>
      <c r="BY1485" s="41"/>
      <c r="BZ1485" s="41"/>
      <c r="CA1485" s="41"/>
      <c r="CB1485" s="41"/>
      <c r="CC1485" s="41"/>
      <c r="CD1485" s="41"/>
      <c r="CE1485" s="41"/>
      <c r="CF1485" s="41"/>
      <c r="CG1485" s="28"/>
      <c r="CH1485" s="28"/>
      <c r="CI1485" s="41"/>
      <c r="CJ1485" s="27"/>
      <c r="CK1485" s="27"/>
      <c r="CL1485" s="27"/>
      <c r="CM1485" s="27"/>
      <c r="CN1485" s="27"/>
      <c r="CO1485" s="27"/>
      <c r="CP1485" s="27"/>
      <c r="CQ1485" s="27"/>
      <c r="CR1485" s="27"/>
      <c r="CS1485" s="27"/>
      <c r="CT1485" s="27"/>
      <c r="CU1485" s="27"/>
      <c r="CV1485" s="27"/>
      <c r="CW1485" s="27"/>
      <c r="CX1485" s="27"/>
      <c r="CY1485" s="27"/>
      <c r="CZ1485" s="40"/>
      <c r="DA1485" s="40"/>
      <c r="DD1485"/>
      <c r="DE1485" s="86"/>
      <c r="DF1485"/>
      <c r="DG1485" s="25"/>
      <c r="DH1485" s="25"/>
      <c r="DI1485" s="35"/>
      <c r="DJ1485" s="25"/>
      <c r="DK1485" s="25"/>
      <c r="DL1485" s="25"/>
      <c r="DM1485" s="25"/>
      <c r="DN1485" s="25"/>
      <c r="DO1485" s="25"/>
      <c r="DP1485" s="25"/>
      <c r="DQ1485" s="25"/>
      <c r="DR1485" s="25"/>
      <c r="DS1485" s="25"/>
      <c r="DT1485" s="25"/>
      <c r="DU1485" s="25"/>
      <c r="DV1485" s="25"/>
      <c r="DW1485" s="35"/>
      <c r="DX1485" s="25"/>
      <c r="DY1485" s="25"/>
      <c r="EC1485" s="25"/>
      <c r="ED1485" s="35"/>
    </row>
    <row r="1486" spans="1:134" s="26" customFormat="1" x14ac:dyDescent="0.2">
      <c r="A1486" s="43"/>
      <c r="B1486" s="28"/>
      <c r="C1486" s="41"/>
      <c r="D1486" s="40"/>
      <c r="E1486" s="41"/>
      <c r="F1486" s="40"/>
      <c r="G1486" s="151"/>
      <c r="H1486" s="151"/>
      <c r="I1486" s="151"/>
      <c r="J1486" s="151"/>
      <c r="K1486" s="151"/>
      <c r="L1486" s="152"/>
      <c r="M1486" s="151"/>
      <c r="N1486" s="151"/>
      <c r="O1486" s="152"/>
      <c r="P1486" s="153"/>
      <c r="Q1486" s="159"/>
      <c r="R1486" s="151"/>
      <c r="S1486" s="151"/>
      <c r="T1486" s="28"/>
      <c r="U1486" s="137"/>
      <c r="V1486" s="40"/>
      <c r="W1486" s="40"/>
      <c r="X1486" s="40"/>
      <c r="Y1486" s="40"/>
      <c r="Z1486" s="40"/>
      <c r="AA1486" s="40"/>
      <c r="AB1486" s="40"/>
      <c r="AC1486" s="40"/>
      <c r="AD1486" s="40"/>
      <c r="AE1486" s="40"/>
      <c r="AF1486" s="40"/>
      <c r="AG1486" s="40"/>
      <c r="AH1486" s="40"/>
      <c r="AI1486" s="40"/>
      <c r="AJ1486" s="40"/>
      <c r="AK1486" s="40"/>
      <c r="AL1486" s="40"/>
      <c r="AM1486" s="40"/>
      <c r="AN1486" s="40"/>
      <c r="AO1486" s="40"/>
      <c r="AP1486" s="40"/>
      <c r="AQ1486" s="40"/>
      <c r="AR1486" s="40"/>
      <c r="AS1486" s="40"/>
      <c r="AT1486" s="40"/>
      <c r="AU1486" s="40"/>
      <c r="AV1486" s="40"/>
      <c r="AW1486" s="40"/>
      <c r="AX1486" s="40"/>
      <c r="AY1486" s="40"/>
      <c r="AZ1486" s="40"/>
      <c r="BA1486" s="28"/>
      <c r="BB1486" s="28"/>
      <c r="BC1486" s="40"/>
      <c r="BD1486" s="40"/>
      <c r="BE1486" s="40"/>
      <c r="BF1486" s="40"/>
      <c r="BG1486" s="40"/>
      <c r="BH1486" s="40"/>
      <c r="BI1486" s="40"/>
      <c r="BJ1486" s="40"/>
      <c r="BK1486" s="40"/>
      <c r="BL1486" s="40"/>
      <c r="BM1486" s="40"/>
      <c r="BN1486" s="40"/>
      <c r="BO1486" s="40"/>
      <c r="BP1486" s="40"/>
      <c r="BQ1486" s="40"/>
      <c r="BR1486" s="40"/>
      <c r="BS1486" s="40"/>
      <c r="BT1486" s="40"/>
      <c r="BU1486" s="40"/>
      <c r="BV1486" s="40"/>
      <c r="BW1486" s="40"/>
      <c r="BX1486" s="40"/>
      <c r="BY1486" s="40"/>
      <c r="BZ1486" s="40"/>
      <c r="CA1486" s="40"/>
      <c r="CB1486" s="40"/>
      <c r="CC1486" s="40"/>
      <c r="CD1486" s="40"/>
      <c r="CE1486" s="40"/>
      <c r="CF1486" s="40"/>
      <c r="CG1486" s="28"/>
      <c r="CH1486" s="28"/>
      <c r="CI1486" s="41"/>
      <c r="CJ1486" s="27"/>
      <c r="CK1486" s="27"/>
      <c r="CL1486" s="27"/>
      <c r="CM1486" s="27"/>
      <c r="CN1486" s="27"/>
      <c r="CO1486" s="27"/>
      <c r="CP1486" s="27"/>
      <c r="CQ1486" s="27"/>
      <c r="CR1486" s="27"/>
      <c r="CS1486" s="27"/>
      <c r="CT1486" s="27"/>
      <c r="CU1486" s="27"/>
      <c r="CV1486" s="27"/>
      <c r="CW1486" s="27"/>
      <c r="CX1486" s="27"/>
      <c r="CY1486" s="27"/>
      <c r="CZ1486" s="40"/>
      <c r="DA1486" s="40"/>
      <c r="DD1486"/>
      <c r="DE1486" s="86"/>
      <c r="DF1486"/>
      <c r="DG1486" s="25"/>
      <c r="DH1486" s="25"/>
      <c r="DI1486" s="35"/>
      <c r="DJ1486" s="25"/>
      <c r="DK1486" s="25"/>
      <c r="DL1486" s="25"/>
      <c r="DM1486" s="25"/>
      <c r="DN1486" s="25"/>
      <c r="DO1486" s="25"/>
      <c r="DP1486" s="25"/>
      <c r="DQ1486" s="25"/>
      <c r="DR1486" s="25"/>
      <c r="DS1486" s="25"/>
      <c r="DT1486" s="25"/>
      <c r="DU1486" s="25"/>
      <c r="DV1486" s="25"/>
      <c r="DW1486" s="35"/>
      <c r="DX1486" s="25"/>
      <c r="DY1486" s="25"/>
      <c r="EC1486" s="25"/>
      <c r="ED1486" s="35"/>
    </row>
    <row r="1487" spans="1:134" s="26" customFormat="1" x14ac:dyDescent="0.2">
      <c r="A1487" s="43"/>
      <c r="B1487" s="28"/>
      <c r="C1487" s="41"/>
      <c r="D1487" s="40"/>
      <c r="E1487" s="41"/>
      <c r="F1487" s="40"/>
      <c r="G1487" s="151"/>
      <c r="H1487" s="151"/>
      <c r="I1487" s="151"/>
      <c r="J1487" s="151"/>
      <c r="K1487" s="151"/>
      <c r="L1487" s="152"/>
      <c r="M1487" s="151"/>
      <c r="N1487" s="151"/>
      <c r="O1487" s="152"/>
      <c r="P1487" s="153"/>
      <c r="Q1487" s="159"/>
      <c r="R1487" s="151"/>
      <c r="S1487" s="151"/>
      <c r="T1487" s="28"/>
      <c r="U1487" s="137"/>
      <c r="V1487" s="40"/>
      <c r="W1487" s="40"/>
      <c r="X1487" s="40"/>
      <c r="Y1487" s="40"/>
      <c r="Z1487" s="40"/>
      <c r="AA1487" s="40"/>
      <c r="AB1487" s="40"/>
      <c r="AC1487" s="40"/>
      <c r="AD1487" s="40"/>
      <c r="AE1487" s="40"/>
      <c r="AF1487" s="40"/>
      <c r="AG1487" s="40"/>
      <c r="AH1487" s="40"/>
      <c r="AI1487" s="40"/>
      <c r="AJ1487" s="40"/>
      <c r="AK1487" s="40"/>
      <c r="AL1487" s="40"/>
      <c r="AM1487" s="40"/>
      <c r="AN1487" s="40"/>
      <c r="AO1487" s="40"/>
      <c r="AP1487" s="40"/>
      <c r="AQ1487" s="40"/>
      <c r="AR1487" s="40"/>
      <c r="AS1487" s="40"/>
      <c r="AT1487" s="40"/>
      <c r="AU1487" s="40"/>
      <c r="AV1487" s="40"/>
      <c r="AW1487" s="40"/>
      <c r="AX1487" s="40"/>
      <c r="AY1487" s="40"/>
      <c r="AZ1487" s="40"/>
      <c r="BA1487" s="28"/>
      <c r="BB1487" s="28"/>
      <c r="BC1487" s="40"/>
      <c r="BD1487" s="40"/>
      <c r="BE1487" s="40"/>
      <c r="BF1487" s="40"/>
      <c r="BG1487" s="40"/>
      <c r="BH1487" s="40"/>
      <c r="BI1487" s="40"/>
      <c r="BJ1487" s="40"/>
      <c r="BK1487" s="40"/>
      <c r="BL1487" s="40"/>
      <c r="BM1487" s="40"/>
      <c r="BN1487" s="40"/>
      <c r="BO1487" s="40"/>
      <c r="BP1487" s="40"/>
      <c r="BQ1487" s="40"/>
      <c r="BR1487" s="40"/>
      <c r="BS1487" s="40"/>
      <c r="BT1487" s="40"/>
      <c r="BU1487" s="40"/>
      <c r="BV1487" s="40"/>
      <c r="BW1487" s="40"/>
      <c r="BX1487" s="40"/>
      <c r="BY1487" s="40"/>
      <c r="BZ1487" s="40"/>
      <c r="CA1487" s="40"/>
      <c r="CB1487" s="40"/>
      <c r="CC1487" s="40"/>
      <c r="CD1487" s="40"/>
      <c r="CE1487" s="40"/>
      <c r="CF1487" s="40"/>
      <c r="CG1487" s="28"/>
      <c r="CH1487" s="28"/>
      <c r="CI1487" s="41"/>
      <c r="CJ1487" s="27"/>
      <c r="CK1487" s="27"/>
      <c r="CL1487" s="27"/>
      <c r="CM1487" s="27"/>
      <c r="CN1487" s="27"/>
      <c r="CO1487" s="27"/>
      <c r="CP1487" s="27"/>
      <c r="CQ1487" s="27"/>
      <c r="CR1487" s="27"/>
      <c r="CS1487" s="27"/>
      <c r="CT1487" s="27"/>
      <c r="CU1487" s="27"/>
      <c r="CV1487" s="27"/>
      <c r="CW1487" s="27"/>
      <c r="CX1487" s="27"/>
      <c r="CY1487" s="27"/>
      <c r="CZ1487" s="40"/>
      <c r="DA1487" s="40"/>
      <c r="DD1487"/>
      <c r="DE1487" s="86"/>
      <c r="DF1487"/>
      <c r="DG1487" s="25"/>
      <c r="DH1487" s="25"/>
      <c r="DI1487" s="35"/>
      <c r="DJ1487" s="25"/>
      <c r="DK1487" s="25"/>
      <c r="DL1487" s="25"/>
      <c r="DM1487" s="25"/>
      <c r="DN1487" s="25"/>
      <c r="DO1487" s="25"/>
      <c r="DP1487" s="25"/>
      <c r="DQ1487" s="25"/>
      <c r="DR1487" s="25"/>
      <c r="DS1487" s="25"/>
      <c r="DT1487" s="25"/>
      <c r="DU1487" s="25"/>
      <c r="DV1487" s="25"/>
      <c r="DW1487" s="35"/>
      <c r="DX1487" s="25"/>
      <c r="DY1487" s="25"/>
      <c r="EC1487" s="25"/>
      <c r="ED1487" s="35"/>
    </row>
    <row r="1488" spans="1:134" s="26" customFormat="1" x14ac:dyDescent="0.2">
      <c r="A1488" s="43"/>
      <c r="B1488" s="28"/>
      <c r="C1488" s="41"/>
      <c r="D1488" s="40"/>
      <c r="E1488" s="41"/>
      <c r="F1488" s="40"/>
      <c r="G1488" s="151"/>
      <c r="H1488" s="151"/>
      <c r="I1488" s="151"/>
      <c r="J1488" s="151"/>
      <c r="K1488" s="151"/>
      <c r="L1488" s="152"/>
      <c r="M1488" s="151"/>
      <c r="N1488" s="151"/>
      <c r="O1488" s="152"/>
      <c r="P1488" s="153"/>
      <c r="Q1488" s="159"/>
      <c r="R1488" s="151"/>
      <c r="S1488" s="151"/>
      <c r="T1488" s="28"/>
      <c r="U1488" s="137"/>
      <c r="V1488" s="40"/>
      <c r="W1488" s="40"/>
      <c r="X1488" s="40"/>
      <c r="Y1488" s="40"/>
      <c r="Z1488" s="40"/>
      <c r="AA1488" s="40"/>
      <c r="AB1488" s="40"/>
      <c r="AC1488" s="40"/>
      <c r="AD1488" s="40"/>
      <c r="AE1488" s="40"/>
      <c r="AF1488" s="40"/>
      <c r="AG1488" s="40"/>
      <c r="AH1488" s="40"/>
      <c r="AI1488" s="40"/>
      <c r="AJ1488" s="40"/>
      <c r="AK1488" s="40"/>
      <c r="AL1488" s="40"/>
      <c r="AM1488" s="40"/>
      <c r="AN1488" s="40"/>
      <c r="AO1488" s="40"/>
      <c r="AP1488" s="40"/>
      <c r="AQ1488" s="40"/>
      <c r="AR1488" s="40"/>
      <c r="AS1488" s="40"/>
      <c r="AT1488" s="40"/>
      <c r="AU1488" s="40"/>
      <c r="AV1488" s="40"/>
      <c r="AW1488" s="40"/>
      <c r="AX1488" s="40"/>
      <c r="AY1488" s="40"/>
      <c r="AZ1488" s="40"/>
      <c r="BA1488" s="28"/>
      <c r="BB1488" s="28"/>
      <c r="BC1488" s="40"/>
      <c r="BD1488" s="40"/>
      <c r="BE1488" s="40"/>
      <c r="BF1488" s="40"/>
      <c r="BG1488" s="40"/>
      <c r="BH1488" s="40"/>
      <c r="BI1488" s="40"/>
      <c r="BJ1488" s="40"/>
      <c r="BK1488" s="40"/>
      <c r="BL1488" s="40"/>
      <c r="BM1488" s="40"/>
      <c r="BN1488" s="40"/>
      <c r="BO1488" s="40"/>
      <c r="BP1488" s="40"/>
      <c r="BQ1488" s="40"/>
      <c r="BR1488" s="40"/>
      <c r="BS1488" s="40"/>
      <c r="BT1488" s="40"/>
      <c r="BU1488" s="40"/>
      <c r="BV1488" s="40"/>
      <c r="BW1488" s="40"/>
      <c r="BX1488" s="40"/>
      <c r="BY1488" s="40"/>
      <c r="BZ1488" s="40"/>
      <c r="CA1488" s="40"/>
      <c r="CB1488" s="40"/>
      <c r="CC1488" s="40"/>
      <c r="CD1488" s="40"/>
      <c r="CE1488" s="40"/>
      <c r="CF1488" s="40"/>
      <c r="CG1488" s="28"/>
      <c r="CH1488" s="28"/>
      <c r="CI1488" s="41"/>
      <c r="CJ1488" s="27"/>
      <c r="CK1488" s="27"/>
      <c r="CL1488" s="27"/>
      <c r="CM1488" s="27"/>
      <c r="CN1488" s="27"/>
      <c r="CO1488" s="27"/>
      <c r="CP1488" s="27"/>
      <c r="CQ1488" s="27"/>
      <c r="CR1488" s="27"/>
      <c r="CS1488" s="27"/>
      <c r="CT1488" s="27"/>
      <c r="CU1488" s="27"/>
      <c r="CV1488" s="27"/>
      <c r="CW1488" s="27"/>
      <c r="CX1488" s="27"/>
      <c r="CY1488" s="27"/>
      <c r="CZ1488" s="40"/>
      <c r="DA1488" s="40"/>
      <c r="DD1488"/>
      <c r="DE1488" s="86"/>
      <c r="DF1488"/>
      <c r="DG1488" s="25"/>
      <c r="DH1488" s="25"/>
      <c r="DI1488" s="35"/>
      <c r="DJ1488" s="25"/>
      <c r="DK1488" s="25"/>
      <c r="DL1488" s="25"/>
      <c r="DM1488" s="25"/>
      <c r="DN1488" s="25"/>
      <c r="DO1488" s="25"/>
      <c r="DP1488" s="25"/>
      <c r="DQ1488" s="25"/>
      <c r="DR1488" s="25"/>
      <c r="DS1488" s="25"/>
      <c r="DT1488" s="25"/>
      <c r="DU1488" s="25"/>
      <c r="DV1488" s="25"/>
      <c r="DW1488" s="35"/>
      <c r="DX1488" s="25"/>
      <c r="DY1488" s="25"/>
      <c r="EC1488" s="25"/>
      <c r="ED1488" s="35"/>
    </row>
    <row r="1489" spans="2:110" x14ac:dyDescent="0.2">
      <c r="B1489" s="28"/>
      <c r="C1489" s="41"/>
      <c r="D1489" s="40"/>
      <c r="E1489" s="41"/>
      <c r="F1489" s="40"/>
      <c r="M1489" s="151"/>
      <c r="N1489" s="151"/>
      <c r="P1489" s="153"/>
      <c r="Q1489" s="159"/>
      <c r="R1489" s="151"/>
      <c r="S1489" s="151"/>
      <c r="T1489" s="28"/>
      <c r="U1489" s="137"/>
      <c r="V1489" s="40"/>
      <c r="W1489" s="40"/>
      <c r="X1489" s="40"/>
      <c r="Y1489" s="40"/>
      <c r="Z1489" s="40"/>
      <c r="AA1489" s="40"/>
      <c r="AB1489" s="40"/>
      <c r="AC1489" s="40"/>
      <c r="AD1489" s="40"/>
      <c r="AE1489" s="40"/>
      <c r="AF1489" s="40"/>
      <c r="AG1489" s="40"/>
      <c r="AH1489" s="40"/>
      <c r="AI1489" s="40"/>
      <c r="AJ1489" s="40"/>
      <c r="AK1489" s="40"/>
      <c r="AL1489" s="40"/>
      <c r="AM1489" s="40"/>
      <c r="AN1489" s="40"/>
      <c r="AO1489" s="40"/>
      <c r="AP1489" s="40"/>
      <c r="AQ1489" s="40"/>
      <c r="AR1489" s="40"/>
      <c r="AS1489" s="40"/>
      <c r="AT1489" s="40"/>
      <c r="AU1489" s="40"/>
      <c r="AV1489" s="40"/>
      <c r="AW1489" s="40"/>
      <c r="AX1489" s="40"/>
      <c r="AY1489" s="40"/>
      <c r="AZ1489" s="40"/>
      <c r="BA1489" s="28"/>
      <c r="BB1489" s="28"/>
      <c r="BC1489" s="40"/>
      <c r="BD1489" s="40"/>
      <c r="BE1489" s="40"/>
      <c r="BF1489" s="40"/>
      <c r="BG1489" s="40"/>
      <c r="BH1489" s="40"/>
      <c r="BI1489" s="40"/>
      <c r="BJ1489" s="40"/>
      <c r="BK1489" s="40"/>
      <c r="BL1489" s="40"/>
      <c r="BM1489" s="40"/>
      <c r="BN1489" s="40"/>
      <c r="BO1489" s="40"/>
      <c r="BP1489" s="40"/>
      <c r="BQ1489" s="40"/>
      <c r="BR1489" s="40"/>
      <c r="BS1489" s="40"/>
      <c r="BT1489" s="40"/>
      <c r="BU1489" s="40"/>
      <c r="BV1489" s="40"/>
      <c r="BW1489" s="40"/>
      <c r="BX1489" s="40"/>
      <c r="BY1489" s="40"/>
      <c r="BZ1489" s="40"/>
      <c r="CA1489" s="40"/>
      <c r="CB1489" s="40"/>
      <c r="CC1489" s="40"/>
      <c r="CD1489" s="40"/>
      <c r="CE1489" s="40"/>
      <c r="CF1489" s="40"/>
      <c r="CG1489" s="28"/>
      <c r="CH1489" s="28"/>
      <c r="CI1489" s="41"/>
      <c r="CJ1489" s="27"/>
      <c r="CK1489" s="27"/>
      <c r="CL1489" s="27"/>
      <c r="CM1489" s="27"/>
      <c r="CN1489" s="27"/>
      <c r="CO1489" s="27"/>
      <c r="CP1489" s="27"/>
      <c r="CQ1489" s="27"/>
      <c r="CR1489" s="27"/>
      <c r="CS1489" s="27"/>
      <c r="CT1489" s="27"/>
      <c r="CU1489" s="27"/>
      <c r="CV1489" s="27"/>
      <c r="CW1489" s="27"/>
      <c r="CX1489" s="27"/>
      <c r="CY1489" s="27"/>
      <c r="CZ1489" s="40"/>
      <c r="DA1489" s="40"/>
      <c r="DB1489" s="26"/>
      <c r="DC1489" s="26"/>
      <c r="DD1489"/>
      <c r="DE1489" s="86"/>
      <c r="DF1489"/>
    </row>
    <row r="1490" spans="2:110" x14ac:dyDescent="0.2">
      <c r="B1490" s="28"/>
      <c r="C1490" s="41"/>
      <c r="D1490" s="40"/>
      <c r="E1490" s="41"/>
      <c r="F1490" s="40"/>
      <c r="M1490" s="151"/>
      <c r="N1490" s="151"/>
      <c r="P1490" s="153"/>
      <c r="Q1490" s="159"/>
      <c r="R1490" s="151"/>
      <c r="S1490" s="151"/>
      <c r="T1490" s="28"/>
      <c r="U1490" s="137"/>
      <c r="V1490" s="40"/>
      <c r="W1490" s="40"/>
      <c r="X1490" s="40"/>
      <c r="Y1490" s="40"/>
      <c r="Z1490" s="40"/>
      <c r="AA1490" s="40"/>
      <c r="AB1490" s="40"/>
      <c r="AC1490" s="40"/>
      <c r="AD1490" s="40"/>
      <c r="AE1490" s="40"/>
      <c r="AF1490" s="40"/>
      <c r="AG1490" s="40"/>
      <c r="AH1490" s="40"/>
      <c r="AI1490" s="40"/>
      <c r="AJ1490" s="40"/>
      <c r="AK1490" s="40"/>
      <c r="AL1490" s="40"/>
      <c r="AM1490" s="40"/>
      <c r="AN1490" s="40"/>
      <c r="AO1490" s="40"/>
      <c r="AP1490" s="40"/>
      <c r="AQ1490" s="40"/>
      <c r="AR1490" s="40"/>
      <c r="AS1490" s="40"/>
      <c r="AT1490" s="40"/>
      <c r="AU1490" s="40"/>
      <c r="AV1490" s="40"/>
      <c r="AW1490" s="40"/>
      <c r="AX1490" s="40"/>
      <c r="AY1490" s="40"/>
      <c r="AZ1490" s="40"/>
      <c r="BA1490" s="28"/>
      <c r="BB1490" s="28"/>
      <c r="BC1490" s="40"/>
      <c r="BD1490" s="40"/>
      <c r="BE1490" s="40"/>
      <c r="BF1490" s="40"/>
      <c r="BG1490" s="40"/>
      <c r="BH1490" s="40"/>
      <c r="BI1490" s="40"/>
      <c r="BJ1490" s="40"/>
      <c r="BK1490" s="40"/>
      <c r="BL1490" s="40"/>
      <c r="BM1490" s="40"/>
      <c r="BN1490" s="40"/>
      <c r="BO1490" s="40"/>
      <c r="BP1490" s="40"/>
      <c r="BQ1490" s="40"/>
      <c r="BR1490" s="40"/>
      <c r="BS1490" s="40"/>
      <c r="BT1490" s="40"/>
      <c r="BU1490" s="40"/>
      <c r="BV1490" s="40"/>
      <c r="BW1490" s="40"/>
      <c r="BX1490" s="40"/>
      <c r="BY1490" s="40"/>
      <c r="BZ1490" s="40"/>
      <c r="CA1490" s="40"/>
      <c r="CB1490" s="40"/>
      <c r="CC1490" s="40"/>
      <c r="CD1490" s="40"/>
      <c r="CE1490" s="40"/>
      <c r="CF1490" s="40"/>
      <c r="CG1490" s="28"/>
      <c r="CH1490" s="28"/>
      <c r="CI1490" s="41"/>
      <c r="CJ1490" s="27"/>
      <c r="CK1490" s="27"/>
      <c r="CL1490" s="27"/>
      <c r="CM1490" s="27"/>
      <c r="CN1490" s="27"/>
      <c r="CO1490" s="27"/>
      <c r="CP1490" s="27"/>
      <c r="CQ1490" s="27"/>
      <c r="CR1490" s="27"/>
      <c r="CS1490" s="27"/>
      <c r="CT1490" s="27"/>
      <c r="CU1490" s="27"/>
      <c r="CV1490" s="27"/>
      <c r="CW1490" s="27"/>
      <c r="CX1490" s="27"/>
      <c r="CY1490" s="27"/>
      <c r="CZ1490" s="40"/>
      <c r="DA1490" s="40"/>
      <c r="DB1490" s="26"/>
      <c r="DC1490" s="26"/>
      <c r="DD1490"/>
      <c r="DE1490" s="86"/>
      <c r="DF1490"/>
    </row>
    <row r="1491" spans="2:110" x14ac:dyDescent="0.2">
      <c r="B1491" s="28"/>
      <c r="C1491" s="41"/>
      <c r="D1491" s="40"/>
      <c r="E1491" s="41"/>
      <c r="F1491" s="40"/>
      <c r="M1491" s="151"/>
      <c r="N1491" s="151"/>
      <c r="P1491" s="153"/>
      <c r="Q1491" s="159"/>
      <c r="R1491" s="151"/>
      <c r="S1491" s="151"/>
      <c r="T1491" s="28"/>
      <c r="U1491" s="137"/>
      <c r="V1491" s="40"/>
      <c r="W1491" s="40"/>
      <c r="X1491" s="40"/>
      <c r="Y1491" s="40"/>
      <c r="Z1491" s="40"/>
      <c r="AA1491" s="40"/>
      <c r="AB1491" s="40"/>
      <c r="AC1491" s="40"/>
      <c r="AD1491" s="40"/>
      <c r="AE1491" s="40"/>
      <c r="AF1491" s="40"/>
      <c r="AG1491" s="40"/>
      <c r="AH1491" s="40"/>
      <c r="AI1491" s="40"/>
      <c r="AJ1491" s="40"/>
      <c r="AK1491" s="40"/>
      <c r="AL1491" s="40"/>
      <c r="AM1491" s="40"/>
      <c r="AN1491" s="40"/>
      <c r="AO1491" s="40"/>
      <c r="AP1491" s="40"/>
      <c r="AQ1491" s="40"/>
      <c r="AR1491" s="40"/>
      <c r="AS1491" s="40"/>
      <c r="AT1491" s="40"/>
      <c r="AU1491" s="40"/>
      <c r="AV1491" s="40"/>
      <c r="AW1491" s="40"/>
      <c r="AX1491" s="40"/>
      <c r="AY1491" s="40"/>
      <c r="AZ1491" s="40"/>
      <c r="BA1491" s="28"/>
      <c r="BB1491" s="28"/>
      <c r="BC1491" s="40"/>
      <c r="BD1491" s="40"/>
      <c r="BE1491" s="40"/>
      <c r="BF1491" s="40"/>
      <c r="BG1491" s="40"/>
      <c r="BH1491" s="40"/>
      <c r="BI1491" s="40"/>
      <c r="BJ1491" s="40"/>
      <c r="BK1491" s="40"/>
      <c r="BL1491" s="40"/>
      <c r="BM1491" s="40"/>
      <c r="BN1491" s="40"/>
      <c r="BO1491" s="40"/>
      <c r="BP1491" s="40"/>
      <c r="BQ1491" s="40"/>
      <c r="BR1491" s="40"/>
      <c r="BS1491" s="40"/>
      <c r="BT1491" s="40"/>
      <c r="BU1491" s="40"/>
      <c r="BV1491" s="40"/>
      <c r="BW1491" s="40"/>
      <c r="BX1491" s="40"/>
      <c r="BY1491" s="40"/>
      <c r="BZ1491" s="40"/>
      <c r="CA1491" s="40"/>
      <c r="CB1491" s="40"/>
      <c r="CC1491" s="40"/>
      <c r="CD1491" s="40"/>
      <c r="CE1491" s="40"/>
      <c r="CF1491" s="40"/>
      <c r="CG1491" s="28"/>
      <c r="CH1491" s="28"/>
      <c r="CI1491" s="41"/>
      <c r="CJ1491" s="27"/>
      <c r="CK1491" s="27"/>
      <c r="CL1491" s="27"/>
      <c r="CM1491" s="27"/>
      <c r="CN1491" s="27"/>
      <c r="CO1491" s="27"/>
      <c r="CP1491" s="27"/>
      <c r="CQ1491" s="27"/>
      <c r="CR1491" s="27"/>
      <c r="CS1491" s="27"/>
      <c r="CT1491" s="27"/>
      <c r="CU1491" s="27"/>
      <c r="CV1491" s="27"/>
      <c r="CW1491" s="27"/>
      <c r="CX1491" s="27"/>
      <c r="CY1491" s="27"/>
      <c r="CZ1491" s="40"/>
      <c r="DA1491" s="40"/>
      <c r="DB1491" s="26"/>
      <c r="DC1491" s="26"/>
      <c r="DD1491"/>
      <c r="DE1491" s="86"/>
      <c r="DF1491"/>
    </row>
    <row r="1492" spans="2:110" x14ac:dyDescent="0.2">
      <c r="B1492" s="28"/>
      <c r="C1492" s="41"/>
      <c r="D1492" s="40"/>
      <c r="E1492" s="41"/>
      <c r="F1492" s="40"/>
      <c r="M1492" s="151"/>
      <c r="N1492" s="151"/>
      <c r="P1492" s="153"/>
      <c r="Q1492" s="159"/>
      <c r="R1492" s="151"/>
      <c r="S1492" s="151"/>
      <c r="T1492" s="28"/>
      <c r="U1492" s="137"/>
      <c r="V1492" s="40"/>
      <c r="W1492" s="40"/>
      <c r="X1492" s="40"/>
      <c r="Y1492" s="40"/>
      <c r="Z1492" s="40"/>
      <c r="AA1492" s="40"/>
      <c r="AB1492" s="40"/>
      <c r="AC1492" s="40"/>
      <c r="AD1492" s="40"/>
      <c r="AE1492" s="40"/>
      <c r="AF1492" s="40"/>
      <c r="AG1492" s="40"/>
      <c r="AH1492" s="40"/>
      <c r="AI1492" s="40"/>
      <c r="AJ1492" s="40"/>
      <c r="AK1492" s="40"/>
      <c r="AL1492" s="40"/>
      <c r="AM1492" s="40"/>
      <c r="AN1492" s="40"/>
      <c r="AO1492" s="40"/>
      <c r="AP1492" s="40"/>
      <c r="AQ1492" s="40"/>
      <c r="AR1492" s="40"/>
      <c r="AS1492" s="40"/>
      <c r="AT1492" s="40"/>
      <c r="AU1492" s="40"/>
      <c r="AV1492" s="40"/>
      <c r="AW1492" s="40"/>
      <c r="AX1492" s="40"/>
      <c r="AY1492" s="40"/>
      <c r="AZ1492" s="40"/>
      <c r="BA1492" s="28"/>
      <c r="BB1492" s="28"/>
      <c r="BC1492" s="40"/>
      <c r="BD1492" s="40"/>
      <c r="BE1492" s="40"/>
      <c r="BF1492" s="40"/>
      <c r="BG1492" s="40"/>
      <c r="BH1492" s="40"/>
      <c r="BI1492" s="40"/>
      <c r="BJ1492" s="40"/>
      <c r="BK1492" s="40"/>
      <c r="BL1492" s="40"/>
      <c r="BM1492" s="40"/>
      <c r="BN1492" s="40"/>
      <c r="BO1492" s="40"/>
      <c r="BP1492" s="40"/>
      <c r="BQ1492" s="40"/>
      <c r="BR1492" s="40"/>
      <c r="BS1492" s="40"/>
      <c r="BT1492" s="40"/>
      <c r="BU1492" s="40"/>
      <c r="BV1492" s="40"/>
      <c r="BW1492" s="40"/>
      <c r="BX1492" s="40"/>
      <c r="BY1492" s="40"/>
      <c r="BZ1492" s="40"/>
      <c r="CA1492" s="40"/>
      <c r="CB1492" s="40"/>
      <c r="CC1492" s="40"/>
      <c r="CD1492" s="40"/>
      <c r="CE1492" s="40"/>
      <c r="CF1492" s="40"/>
      <c r="CG1492" s="28"/>
      <c r="CH1492" s="28"/>
      <c r="CI1492" s="41"/>
      <c r="CJ1492" s="27"/>
      <c r="CK1492" s="27"/>
      <c r="CL1492" s="27"/>
      <c r="CM1492" s="27"/>
      <c r="CN1492" s="27"/>
      <c r="CO1492" s="27"/>
      <c r="CP1492" s="27"/>
      <c r="CQ1492" s="27"/>
      <c r="CR1492" s="27"/>
      <c r="CS1492" s="27"/>
      <c r="CT1492" s="27"/>
      <c r="CU1492" s="27"/>
      <c r="CV1492" s="27"/>
      <c r="CW1492" s="27"/>
      <c r="CX1492" s="27"/>
      <c r="CY1492" s="27"/>
      <c r="CZ1492" s="40"/>
      <c r="DA1492" s="40"/>
      <c r="DB1492" s="26"/>
      <c r="DC1492" s="26"/>
      <c r="DD1492"/>
      <c r="DE1492" s="86"/>
      <c r="DF1492"/>
    </row>
    <row r="1493" spans="2:110" x14ac:dyDescent="0.2">
      <c r="B1493" s="28"/>
      <c r="C1493" s="41"/>
      <c r="D1493" s="40"/>
      <c r="E1493" s="41"/>
      <c r="F1493" s="40"/>
      <c r="M1493" s="151"/>
      <c r="N1493" s="151"/>
      <c r="P1493" s="153"/>
      <c r="Q1493" s="159"/>
      <c r="R1493" s="151"/>
      <c r="S1493" s="151"/>
      <c r="T1493" s="28"/>
      <c r="U1493" s="137"/>
      <c r="V1493" s="40"/>
      <c r="W1493" s="40"/>
      <c r="X1493" s="40"/>
      <c r="Y1493" s="40"/>
      <c r="Z1493" s="40"/>
      <c r="AA1493" s="40"/>
      <c r="AB1493" s="40"/>
      <c r="AC1493" s="40"/>
      <c r="AD1493" s="40"/>
      <c r="AE1493" s="40"/>
      <c r="AF1493" s="40"/>
      <c r="AG1493" s="40"/>
      <c r="AH1493" s="40"/>
      <c r="AI1493" s="40"/>
      <c r="AJ1493" s="40"/>
      <c r="AK1493" s="40"/>
      <c r="AL1493" s="40"/>
      <c r="AM1493" s="40"/>
      <c r="AN1493" s="40"/>
      <c r="AO1493" s="40"/>
      <c r="AP1493" s="40"/>
      <c r="AQ1493" s="40"/>
      <c r="AR1493" s="40"/>
      <c r="AS1493" s="40"/>
      <c r="AT1493" s="40"/>
      <c r="AU1493" s="40"/>
      <c r="AV1493" s="40"/>
      <c r="AW1493" s="40"/>
      <c r="AX1493" s="40"/>
      <c r="AY1493" s="40"/>
      <c r="AZ1493" s="40"/>
      <c r="BA1493" s="28"/>
      <c r="BB1493" s="28"/>
      <c r="BC1493" s="40"/>
      <c r="BD1493" s="40"/>
      <c r="BE1493" s="40"/>
      <c r="BF1493" s="40"/>
      <c r="BG1493" s="40"/>
      <c r="BH1493" s="40"/>
      <c r="BI1493" s="40"/>
      <c r="BJ1493" s="40"/>
      <c r="BK1493" s="40"/>
      <c r="BL1493" s="40"/>
      <c r="BM1493" s="40"/>
      <c r="BN1493" s="40"/>
      <c r="BO1493" s="40"/>
      <c r="BP1493" s="40"/>
      <c r="BQ1493" s="40"/>
      <c r="BR1493" s="40"/>
      <c r="BS1493" s="40"/>
      <c r="BT1493" s="40"/>
      <c r="BU1493" s="40"/>
      <c r="BV1493" s="40"/>
      <c r="BW1493" s="40"/>
      <c r="BX1493" s="40"/>
      <c r="BY1493" s="40"/>
      <c r="BZ1493" s="40"/>
      <c r="CA1493" s="40"/>
      <c r="CB1493" s="40"/>
      <c r="CC1493" s="40"/>
      <c r="CD1493" s="40"/>
      <c r="CE1493" s="40"/>
      <c r="CF1493" s="40"/>
      <c r="CG1493" s="28"/>
      <c r="CH1493" s="28"/>
      <c r="CI1493" s="41"/>
      <c r="CJ1493" s="27"/>
      <c r="CK1493" s="27"/>
      <c r="CL1493" s="27"/>
      <c r="CM1493" s="27"/>
      <c r="CN1493" s="27"/>
      <c r="CO1493" s="27"/>
      <c r="CP1493" s="27"/>
      <c r="CQ1493" s="27"/>
      <c r="CR1493" s="27"/>
      <c r="CS1493" s="27"/>
      <c r="CT1493" s="27"/>
      <c r="CU1493" s="27"/>
      <c r="CV1493" s="27"/>
      <c r="CW1493" s="27"/>
      <c r="CX1493" s="27"/>
      <c r="CY1493" s="27"/>
      <c r="CZ1493" s="40"/>
      <c r="DA1493" s="40"/>
      <c r="DB1493" s="26"/>
      <c r="DC1493" s="26"/>
      <c r="DD1493"/>
      <c r="DE1493" s="86"/>
      <c r="DF1493"/>
    </row>
    <row r="1494" spans="2:110" x14ac:dyDescent="0.2">
      <c r="B1494" s="28"/>
      <c r="C1494" s="41"/>
      <c r="D1494" s="40"/>
      <c r="E1494" s="41"/>
      <c r="F1494" s="40"/>
      <c r="M1494" s="151"/>
      <c r="N1494" s="151"/>
      <c r="P1494" s="153"/>
      <c r="Q1494" s="159"/>
      <c r="R1494" s="151"/>
      <c r="S1494" s="151"/>
      <c r="T1494" s="28"/>
      <c r="U1494" s="137"/>
      <c r="V1494" s="40"/>
      <c r="W1494" s="40"/>
      <c r="X1494" s="40"/>
      <c r="Y1494" s="40"/>
      <c r="Z1494" s="40"/>
      <c r="AA1494" s="40"/>
      <c r="AB1494" s="40"/>
      <c r="AC1494" s="40"/>
      <c r="AD1494" s="40"/>
      <c r="AE1494" s="40"/>
      <c r="AF1494" s="40"/>
      <c r="AG1494" s="40"/>
      <c r="AH1494" s="40"/>
      <c r="AI1494" s="40"/>
      <c r="AJ1494" s="40"/>
      <c r="AK1494" s="40"/>
      <c r="AL1494" s="40"/>
      <c r="AM1494" s="40"/>
      <c r="AN1494" s="40"/>
      <c r="AO1494" s="40"/>
      <c r="AP1494" s="40"/>
      <c r="AQ1494" s="40"/>
      <c r="AR1494" s="40"/>
      <c r="AS1494" s="40"/>
      <c r="AT1494" s="40"/>
      <c r="AU1494" s="40"/>
      <c r="AV1494" s="40"/>
      <c r="AW1494" s="40"/>
      <c r="AX1494" s="40"/>
      <c r="AY1494" s="40"/>
      <c r="AZ1494" s="40"/>
      <c r="BA1494" s="28"/>
      <c r="BB1494" s="28"/>
      <c r="BC1494" s="40"/>
      <c r="BD1494" s="40"/>
      <c r="BE1494" s="40"/>
      <c r="BF1494" s="40"/>
      <c r="BG1494" s="40"/>
      <c r="BH1494" s="40"/>
      <c r="BI1494" s="40"/>
      <c r="BJ1494" s="40"/>
      <c r="BK1494" s="40"/>
      <c r="BL1494" s="40"/>
      <c r="BM1494" s="40"/>
      <c r="BN1494" s="40"/>
      <c r="BO1494" s="40"/>
      <c r="BP1494" s="40"/>
      <c r="BQ1494" s="40"/>
      <c r="BR1494" s="40"/>
      <c r="BS1494" s="40"/>
      <c r="BT1494" s="40"/>
      <c r="BU1494" s="40"/>
      <c r="BV1494" s="40"/>
      <c r="BW1494" s="40"/>
      <c r="BX1494" s="40"/>
      <c r="BY1494" s="40"/>
      <c r="BZ1494" s="40"/>
      <c r="CA1494" s="40"/>
      <c r="CB1494" s="40"/>
      <c r="CC1494" s="40"/>
      <c r="CD1494" s="40"/>
      <c r="CE1494" s="40"/>
      <c r="CF1494" s="40"/>
      <c r="CG1494" s="28"/>
      <c r="CH1494" s="28"/>
      <c r="CI1494" s="41"/>
      <c r="CJ1494" s="27"/>
      <c r="CK1494" s="27"/>
      <c r="CL1494" s="27"/>
      <c r="CM1494" s="27"/>
      <c r="CN1494" s="27"/>
      <c r="CO1494" s="27"/>
      <c r="CP1494" s="27"/>
      <c r="CQ1494" s="27"/>
      <c r="CR1494" s="27"/>
      <c r="CS1494" s="27"/>
      <c r="CT1494" s="27"/>
      <c r="CU1494" s="27"/>
      <c r="CV1494" s="27"/>
      <c r="CW1494" s="27"/>
      <c r="CX1494" s="27"/>
      <c r="CY1494" s="27"/>
      <c r="CZ1494" s="40"/>
      <c r="DA1494" s="40"/>
      <c r="DB1494" s="26"/>
      <c r="DC1494" s="26"/>
      <c r="DD1494"/>
      <c r="DE1494" s="86"/>
      <c r="DF1494"/>
    </row>
    <row r="1495" spans="2:110" x14ac:dyDescent="0.2">
      <c r="B1495" s="28"/>
      <c r="C1495" s="41"/>
      <c r="D1495" s="40"/>
      <c r="E1495" s="41"/>
      <c r="F1495" s="40"/>
      <c r="M1495" s="151"/>
      <c r="N1495" s="151"/>
      <c r="P1495" s="153"/>
      <c r="Q1495" s="159"/>
      <c r="R1495" s="151"/>
      <c r="S1495" s="151"/>
      <c r="T1495" s="28"/>
      <c r="U1495" s="137"/>
      <c r="V1495" s="40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40"/>
      <c r="AH1495" s="40"/>
      <c r="AI1495" s="40"/>
      <c r="AJ1495" s="40"/>
      <c r="AK1495" s="40"/>
      <c r="AL1495" s="40"/>
      <c r="AM1495" s="40"/>
      <c r="AN1495" s="40"/>
      <c r="AO1495" s="40"/>
      <c r="AP1495" s="40"/>
      <c r="AQ1495" s="40"/>
      <c r="AR1495" s="40"/>
      <c r="AS1495" s="40"/>
      <c r="AT1495" s="40"/>
      <c r="AU1495" s="40"/>
      <c r="AV1495" s="40"/>
      <c r="AW1495" s="40"/>
      <c r="AX1495" s="40"/>
      <c r="AY1495" s="40"/>
      <c r="AZ1495" s="40"/>
      <c r="BA1495" s="28"/>
      <c r="BB1495" s="28"/>
      <c r="BC1495" s="40"/>
      <c r="BD1495" s="40"/>
      <c r="BE1495" s="40"/>
      <c r="BF1495" s="40"/>
      <c r="BG1495" s="40"/>
      <c r="BH1495" s="40"/>
      <c r="BI1495" s="40"/>
      <c r="BJ1495" s="40"/>
      <c r="BK1495" s="40"/>
      <c r="BL1495" s="40"/>
      <c r="BM1495" s="40"/>
      <c r="BN1495" s="40"/>
      <c r="BO1495" s="40"/>
      <c r="BP1495" s="40"/>
      <c r="BQ1495" s="40"/>
      <c r="BR1495" s="40"/>
      <c r="BS1495" s="40"/>
      <c r="BT1495" s="40"/>
      <c r="BU1495" s="40"/>
      <c r="BV1495" s="40"/>
      <c r="BW1495" s="40"/>
      <c r="BX1495" s="40"/>
      <c r="BY1495" s="40"/>
      <c r="BZ1495" s="40"/>
      <c r="CA1495" s="40"/>
      <c r="CB1495" s="40"/>
      <c r="CC1495" s="40"/>
      <c r="CD1495" s="40"/>
      <c r="CE1495" s="40"/>
      <c r="CF1495" s="40"/>
      <c r="CG1495" s="28"/>
      <c r="CH1495" s="28"/>
      <c r="CI1495" s="41"/>
      <c r="CJ1495" s="27"/>
      <c r="CK1495" s="27"/>
      <c r="CL1495" s="27"/>
      <c r="CM1495" s="27"/>
      <c r="CN1495" s="27"/>
      <c r="CO1495" s="27"/>
      <c r="CP1495" s="27"/>
      <c r="CQ1495" s="27"/>
      <c r="CR1495" s="27"/>
      <c r="CS1495" s="27"/>
      <c r="CT1495" s="27"/>
      <c r="CU1495" s="27"/>
      <c r="CV1495" s="27"/>
      <c r="CW1495" s="27"/>
      <c r="CX1495" s="27"/>
      <c r="CY1495" s="27"/>
      <c r="CZ1495" s="40"/>
      <c r="DA1495" s="40"/>
      <c r="DB1495" s="26"/>
      <c r="DC1495" s="26"/>
      <c r="DD1495"/>
      <c r="DE1495" s="86"/>
      <c r="DF1495"/>
    </row>
    <row r="1496" spans="2:110" x14ac:dyDescent="0.2">
      <c r="B1496" s="28"/>
      <c r="C1496" s="41"/>
      <c r="D1496" s="40"/>
      <c r="E1496" s="41"/>
      <c r="F1496" s="40"/>
      <c r="M1496" s="151"/>
      <c r="N1496" s="151"/>
      <c r="P1496" s="153"/>
      <c r="Q1496" s="159"/>
      <c r="R1496" s="151"/>
      <c r="S1496" s="151"/>
      <c r="T1496" s="28"/>
      <c r="U1496" s="137"/>
      <c r="V1496" s="40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40"/>
      <c r="AH1496" s="40"/>
      <c r="AI1496" s="40"/>
      <c r="AJ1496" s="40"/>
      <c r="AK1496" s="40"/>
      <c r="AL1496" s="40"/>
      <c r="AM1496" s="40"/>
      <c r="AN1496" s="40"/>
      <c r="AO1496" s="40"/>
      <c r="AP1496" s="40"/>
      <c r="AQ1496" s="40"/>
      <c r="AR1496" s="40"/>
      <c r="AS1496" s="40"/>
      <c r="AT1496" s="40"/>
      <c r="AU1496" s="40"/>
      <c r="AV1496" s="40"/>
      <c r="AW1496" s="40"/>
      <c r="AX1496" s="40"/>
      <c r="AY1496" s="40"/>
      <c r="AZ1496" s="40"/>
      <c r="BA1496" s="28"/>
      <c r="BB1496" s="28"/>
      <c r="BC1496" s="40"/>
      <c r="BD1496" s="40"/>
      <c r="BE1496" s="40"/>
      <c r="BF1496" s="40"/>
      <c r="BG1496" s="40"/>
      <c r="BH1496" s="40"/>
      <c r="BI1496" s="40"/>
      <c r="BJ1496" s="40"/>
      <c r="BK1496" s="40"/>
      <c r="BL1496" s="40"/>
      <c r="BM1496" s="40"/>
      <c r="BN1496" s="40"/>
      <c r="BO1496" s="40"/>
      <c r="BP1496" s="40"/>
      <c r="BQ1496" s="40"/>
      <c r="BR1496" s="40"/>
      <c r="BS1496" s="40"/>
      <c r="BT1496" s="40"/>
      <c r="BU1496" s="40"/>
      <c r="BV1496" s="40"/>
      <c r="BW1496" s="40"/>
      <c r="BX1496" s="40"/>
      <c r="BY1496" s="40"/>
      <c r="BZ1496" s="40"/>
      <c r="CA1496" s="40"/>
      <c r="CB1496" s="40"/>
      <c r="CC1496" s="40"/>
      <c r="CD1496" s="40"/>
      <c r="CE1496" s="40"/>
      <c r="CF1496" s="40"/>
      <c r="CG1496" s="28"/>
      <c r="CH1496" s="28"/>
      <c r="CI1496" s="41"/>
      <c r="CJ1496" s="27"/>
      <c r="CK1496" s="27"/>
      <c r="CL1496" s="27"/>
      <c r="CM1496" s="27"/>
      <c r="CN1496" s="27"/>
      <c r="CO1496" s="27"/>
      <c r="CP1496" s="27"/>
      <c r="CQ1496" s="27"/>
      <c r="CR1496" s="27"/>
      <c r="CS1496" s="27"/>
      <c r="CT1496" s="27"/>
      <c r="CU1496" s="27"/>
      <c r="CV1496" s="27"/>
      <c r="CW1496" s="27"/>
      <c r="CX1496" s="27"/>
      <c r="CY1496" s="27"/>
      <c r="CZ1496" s="40"/>
      <c r="DA1496" s="40"/>
      <c r="DB1496" s="26"/>
      <c r="DC1496" s="26"/>
      <c r="DD1496"/>
      <c r="DE1496" s="86"/>
      <c r="DF1496"/>
    </row>
    <row r="1497" spans="2:110" x14ac:dyDescent="0.2">
      <c r="B1497" s="28"/>
      <c r="C1497" s="41"/>
      <c r="D1497" s="40"/>
      <c r="E1497" s="41"/>
      <c r="F1497" s="40"/>
      <c r="M1497" s="151"/>
      <c r="N1497" s="151"/>
      <c r="P1497" s="153"/>
      <c r="Q1497" s="159"/>
      <c r="R1497" s="151"/>
      <c r="S1497" s="151"/>
      <c r="T1497" s="28"/>
      <c r="U1497" s="137"/>
      <c r="V1497" s="40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40"/>
      <c r="AH1497" s="40"/>
      <c r="AI1497" s="40"/>
      <c r="AJ1497" s="40"/>
      <c r="AK1497" s="40"/>
      <c r="AL1497" s="40"/>
      <c r="AM1497" s="40"/>
      <c r="AN1497" s="40"/>
      <c r="AO1497" s="40"/>
      <c r="AP1497" s="40"/>
      <c r="AQ1497" s="40"/>
      <c r="AR1497" s="40"/>
      <c r="AS1497" s="40"/>
      <c r="AT1497" s="40"/>
      <c r="AU1497" s="40"/>
      <c r="AV1497" s="40"/>
      <c r="AW1497" s="40"/>
      <c r="AX1497" s="40"/>
      <c r="AY1497" s="40"/>
      <c r="AZ1497" s="40"/>
      <c r="BA1497" s="28"/>
      <c r="BB1497" s="28"/>
      <c r="BC1497" s="40"/>
      <c r="BD1497" s="40"/>
      <c r="BE1497" s="40"/>
      <c r="BF1497" s="40"/>
      <c r="BG1497" s="40"/>
      <c r="BH1497" s="40"/>
      <c r="BI1497" s="41"/>
      <c r="BJ1497" s="41"/>
      <c r="BK1497" s="41"/>
      <c r="BL1497" s="41"/>
      <c r="BM1497" s="41"/>
      <c r="BN1497" s="41"/>
      <c r="BO1497" s="41"/>
      <c r="BP1497" s="41"/>
      <c r="BQ1497" s="41"/>
      <c r="BR1497" s="40"/>
      <c r="BS1497" s="40"/>
      <c r="BT1497" s="40"/>
      <c r="BU1497" s="41"/>
      <c r="BV1497" s="41"/>
      <c r="BW1497" s="41"/>
      <c r="BX1497" s="41"/>
      <c r="BY1497" s="41"/>
      <c r="BZ1497" s="41"/>
      <c r="CA1497" s="41"/>
      <c r="CB1497" s="41"/>
      <c r="CC1497" s="41"/>
      <c r="CD1497" s="41"/>
      <c r="CE1497" s="41"/>
      <c r="CF1497" s="41"/>
      <c r="CG1497" s="28"/>
      <c r="CH1497" s="28"/>
      <c r="CI1497" s="41"/>
      <c r="CJ1497" s="27"/>
      <c r="CK1497" s="27"/>
      <c r="CL1497" s="27"/>
      <c r="CM1497" s="27"/>
      <c r="CN1497" s="27"/>
      <c r="CO1497" s="27"/>
      <c r="CP1497" s="27"/>
      <c r="CQ1497" s="27"/>
      <c r="CR1497" s="27"/>
      <c r="CS1497" s="27"/>
      <c r="CT1497" s="27"/>
      <c r="CU1497" s="27"/>
      <c r="CV1497" s="27"/>
      <c r="CW1497" s="27"/>
      <c r="CX1497" s="27"/>
      <c r="CY1497" s="27"/>
      <c r="CZ1497" s="40"/>
      <c r="DA1497" s="40"/>
      <c r="DB1497" s="26"/>
      <c r="DC1497" s="26"/>
      <c r="DD1497"/>
      <c r="DE1497" s="86"/>
      <c r="DF1497"/>
    </row>
    <row r="1498" spans="2:110" x14ac:dyDescent="0.2">
      <c r="B1498" s="28"/>
      <c r="C1498" s="41"/>
      <c r="D1498" s="40"/>
      <c r="E1498" s="41"/>
      <c r="F1498" s="40"/>
      <c r="M1498" s="151"/>
      <c r="N1498" s="151"/>
      <c r="P1498" s="153"/>
      <c r="Q1498" s="159"/>
      <c r="R1498" s="151"/>
      <c r="S1498" s="151"/>
      <c r="T1498" s="28"/>
      <c r="U1498" s="137"/>
      <c r="V1498" s="40"/>
      <c r="W1498" s="40"/>
      <c r="X1498" s="40"/>
      <c r="Y1498" s="40"/>
      <c r="Z1498" s="40"/>
      <c r="AA1498" s="40"/>
      <c r="AB1498" s="40"/>
      <c r="AC1498" s="40"/>
      <c r="AD1498" s="40"/>
      <c r="AE1498" s="40"/>
      <c r="AF1498" s="40"/>
      <c r="AG1498" s="40"/>
      <c r="AH1498" s="40"/>
      <c r="AI1498" s="40"/>
      <c r="AJ1498" s="40"/>
      <c r="AK1498" s="40"/>
      <c r="AL1498" s="40"/>
      <c r="AM1498" s="40"/>
      <c r="AN1498" s="40"/>
      <c r="AO1498" s="40"/>
      <c r="AP1498" s="40"/>
      <c r="AQ1498" s="40"/>
      <c r="AR1498" s="40"/>
      <c r="AS1498" s="40"/>
      <c r="AT1498" s="40"/>
      <c r="AU1498" s="40"/>
      <c r="AV1498" s="40"/>
      <c r="AW1498" s="40"/>
      <c r="AX1498" s="40"/>
      <c r="AY1498" s="40"/>
      <c r="AZ1498" s="40"/>
      <c r="BA1498" s="28"/>
      <c r="BB1498" s="28"/>
      <c r="BC1498" s="40"/>
      <c r="BD1498" s="40"/>
      <c r="BE1498" s="40"/>
      <c r="BF1498" s="40"/>
      <c r="BG1498" s="40"/>
      <c r="BH1498" s="40"/>
      <c r="BI1498" s="41"/>
      <c r="BJ1498" s="41"/>
      <c r="BK1498" s="41"/>
      <c r="BL1498" s="41"/>
      <c r="BM1498" s="41"/>
      <c r="BN1498" s="41"/>
      <c r="BO1498" s="41"/>
      <c r="BP1498" s="41"/>
      <c r="BQ1498" s="41"/>
      <c r="BR1498" s="40"/>
      <c r="BS1498" s="40"/>
      <c r="BT1498" s="40"/>
      <c r="BU1498" s="41"/>
      <c r="BV1498" s="41"/>
      <c r="BW1498" s="41"/>
      <c r="BX1498" s="41"/>
      <c r="BY1498" s="41"/>
      <c r="BZ1498" s="41"/>
      <c r="CA1498" s="41"/>
      <c r="CB1498" s="41"/>
      <c r="CC1498" s="41"/>
      <c r="CD1498" s="41"/>
      <c r="CE1498" s="41"/>
      <c r="CF1498" s="41"/>
      <c r="CG1498" s="28"/>
      <c r="CH1498" s="28"/>
      <c r="CI1498" s="41"/>
      <c r="CJ1498" s="27"/>
      <c r="CK1498" s="27"/>
      <c r="CL1498" s="27"/>
      <c r="CM1498" s="27"/>
      <c r="CN1498" s="27"/>
      <c r="CO1498" s="27"/>
      <c r="CP1498" s="27"/>
      <c r="CQ1498" s="27"/>
      <c r="CR1498" s="27"/>
      <c r="CS1498" s="27"/>
      <c r="CT1498" s="27"/>
      <c r="CU1498" s="27"/>
      <c r="CV1498" s="27"/>
      <c r="CW1498" s="27"/>
      <c r="CX1498" s="27"/>
      <c r="CY1498" s="27"/>
      <c r="CZ1498" s="40"/>
      <c r="DA1498" s="40"/>
      <c r="DB1498" s="26"/>
      <c r="DC1498" s="26"/>
      <c r="DD1498"/>
      <c r="DE1498" s="86"/>
      <c r="DF1498"/>
    </row>
    <row r="1499" spans="2:110" x14ac:dyDescent="0.2">
      <c r="B1499" s="28"/>
      <c r="C1499" s="41"/>
      <c r="D1499" s="40"/>
      <c r="E1499" s="41"/>
      <c r="F1499" s="40"/>
      <c r="M1499" s="151"/>
      <c r="N1499" s="151"/>
      <c r="P1499" s="153"/>
      <c r="Q1499" s="159"/>
      <c r="R1499" s="151"/>
      <c r="S1499" s="151"/>
      <c r="T1499" s="28"/>
      <c r="U1499" s="137"/>
      <c r="V1499" s="40"/>
      <c r="W1499" s="40"/>
      <c r="X1499" s="40"/>
      <c r="Y1499" s="40"/>
      <c r="Z1499" s="40"/>
      <c r="AA1499" s="40"/>
      <c r="AB1499" s="40"/>
      <c r="AC1499" s="40"/>
      <c r="AD1499" s="40"/>
      <c r="AE1499" s="40"/>
      <c r="AF1499" s="40"/>
      <c r="AG1499" s="40"/>
      <c r="AH1499" s="40"/>
      <c r="AI1499" s="40"/>
      <c r="AJ1499" s="40"/>
      <c r="AK1499" s="40"/>
      <c r="AL1499" s="40"/>
      <c r="AM1499" s="40"/>
      <c r="AN1499" s="40"/>
      <c r="AO1499" s="40"/>
      <c r="AP1499" s="40"/>
      <c r="AQ1499" s="40"/>
      <c r="AR1499" s="40"/>
      <c r="AS1499" s="40"/>
      <c r="AT1499" s="40"/>
      <c r="AU1499" s="40"/>
      <c r="AV1499" s="40"/>
      <c r="AW1499" s="40"/>
      <c r="AX1499" s="40"/>
      <c r="AY1499" s="40"/>
      <c r="AZ1499" s="40"/>
      <c r="BA1499" s="28"/>
      <c r="BB1499" s="28"/>
      <c r="BC1499" s="40"/>
      <c r="BD1499" s="40"/>
      <c r="BE1499" s="40"/>
      <c r="BF1499" s="40"/>
      <c r="BG1499" s="40"/>
      <c r="BH1499" s="40"/>
      <c r="BI1499" s="41"/>
      <c r="BJ1499" s="41"/>
      <c r="BK1499" s="41"/>
      <c r="BL1499" s="41"/>
      <c r="BM1499" s="41"/>
      <c r="BN1499" s="41"/>
      <c r="BO1499" s="41"/>
      <c r="BP1499" s="41"/>
      <c r="BQ1499" s="41"/>
      <c r="BR1499" s="40"/>
      <c r="BS1499" s="40"/>
      <c r="BT1499" s="40"/>
      <c r="BU1499" s="41"/>
      <c r="BV1499" s="41"/>
      <c r="BW1499" s="41"/>
      <c r="BX1499" s="41"/>
      <c r="BY1499" s="41"/>
      <c r="BZ1499" s="41"/>
      <c r="CA1499" s="41"/>
      <c r="CB1499" s="41"/>
      <c r="CC1499" s="41"/>
      <c r="CD1499" s="41"/>
      <c r="CE1499" s="41"/>
      <c r="CF1499" s="41"/>
      <c r="CG1499" s="28"/>
      <c r="CH1499" s="28"/>
      <c r="CI1499" s="41"/>
      <c r="CJ1499" s="27"/>
      <c r="CK1499" s="27"/>
      <c r="CL1499" s="27"/>
      <c r="CM1499" s="27"/>
      <c r="CN1499" s="27"/>
      <c r="CO1499" s="27"/>
      <c r="CP1499" s="27"/>
      <c r="CQ1499" s="27"/>
      <c r="CR1499" s="27"/>
      <c r="CS1499" s="27"/>
      <c r="CT1499" s="27"/>
      <c r="CU1499" s="27"/>
      <c r="CV1499" s="27"/>
      <c r="CW1499" s="27"/>
      <c r="CX1499" s="27"/>
      <c r="CY1499" s="27"/>
      <c r="CZ1499" s="40"/>
      <c r="DA1499" s="40"/>
      <c r="DB1499" s="26"/>
      <c r="DC1499" s="26"/>
      <c r="DD1499"/>
      <c r="DE1499" s="86"/>
      <c r="DF1499"/>
    </row>
    <row r="1500" spans="2:110" x14ac:dyDescent="0.2">
      <c r="B1500" s="28"/>
      <c r="C1500" s="41"/>
      <c r="D1500" s="40"/>
      <c r="E1500" s="41"/>
      <c r="F1500" s="40"/>
      <c r="M1500" s="151"/>
      <c r="N1500" s="151"/>
      <c r="P1500" s="153"/>
      <c r="Q1500" s="159"/>
      <c r="R1500" s="151"/>
      <c r="S1500" s="151"/>
      <c r="T1500" s="28"/>
      <c r="U1500" s="137"/>
      <c r="V1500" s="40"/>
      <c r="W1500" s="40"/>
      <c r="X1500" s="40"/>
      <c r="Y1500" s="40"/>
      <c r="Z1500" s="40"/>
      <c r="AA1500" s="40"/>
      <c r="AB1500" s="40"/>
      <c r="AC1500" s="40"/>
      <c r="AD1500" s="40"/>
      <c r="AE1500" s="40"/>
      <c r="AF1500" s="40"/>
      <c r="AG1500" s="40"/>
      <c r="AH1500" s="40"/>
      <c r="AI1500" s="40"/>
      <c r="AJ1500" s="40"/>
      <c r="AK1500" s="40"/>
      <c r="AL1500" s="40"/>
      <c r="AM1500" s="40"/>
      <c r="AN1500" s="40"/>
      <c r="AO1500" s="40"/>
      <c r="AP1500" s="40"/>
      <c r="AQ1500" s="40"/>
      <c r="AR1500" s="40"/>
      <c r="AS1500" s="40"/>
      <c r="AT1500" s="40"/>
      <c r="AU1500" s="40"/>
      <c r="AV1500" s="40"/>
      <c r="AW1500" s="40"/>
      <c r="AX1500" s="40"/>
      <c r="AY1500" s="40"/>
      <c r="AZ1500" s="40"/>
      <c r="BA1500" s="28"/>
      <c r="BB1500" s="28"/>
      <c r="BC1500" s="40"/>
      <c r="BD1500" s="40"/>
      <c r="BE1500" s="40"/>
      <c r="BF1500" s="40"/>
      <c r="BG1500" s="40"/>
      <c r="BH1500" s="40"/>
      <c r="BI1500" s="41"/>
      <c r="BJ1500" s="41"/>
      <c r="BK1500" s="41"/>
      <c r="BL1500" s="41"/>
      <c r="BM1500" s="41"/>
      <c r="BN1500" s="41"/>
      <c r="BO1500" s="41"/>
      <c r="BP1500" s="41"/>
      <c r="BQ1500" s="41"/>
      <c r="BR1500" s="40"/>
      <c r="BS1500" s="40"/>
      <c r="BT1500" s="40"/>
      <c r="BU1500" s="41"/>
      <c r="BV1500" s="41"/>
      <c r="BW1500" s="41"/>
      <c r="BX1500" s="41"/>
      <c r="BY1500" s="41"/>
      <c r="BZ1500" s="41"/>
      <c r="CA1500" s="41"/>
      <c r="CB1500" s="41"/>
      <c r="CC1500" s="41"/>
      <c r="CD1500" s="41"/>
      <c r="CE1500" s="41"/>
      <c r="CF1500" s="41"/>
      <c r="CG1500" s="28"/>
      <c r="CH1500" s="28"/>
      <c r="CI1500" s="41"/>
      <c r="CJ1500" s="27"/>
      <c r="CK1500" s="27"/>
      <c r="CL1500" s="27"/>
      <c r="CM1500" s="27"/>
      <c r="CN1500" s="27"/>
      <c r="CO1500" s="27"/>
      <c r="CP1500" s="27"/>
      <c r="CQ1500" s="27"/>
      <c r="CR1500" s="27"/>
      <c r="CS1500" s="27"/>
      <c r="CT1500" s="27"/>
      <c r="CU1500" s="27"/>
      <c r="CV1500" s="27"/>
      <c r="CW1500" s="27"/>
      <c r="CX1500" s="27"/>
      <c r="CY1500" s="27"/>
      <c r="CZ1500" s="40"/>
      <c r="DA1500" s="40"/>
      <c r="DB1500" s="26"/>
      <c r="DC1500" s="26"/>
      <c r="DD1500"/>
      <c r="DE1500" s="86"/>
      <c r="DF1500"/>
    </row>
    <row r="1501" spans="2:110" x14ac:dyDescent="0.2">
      <c r="B1501" s="28"/>
      <c r="C1501" s="41"/>
      <c r="D1501" s="40"/>
      <c r="E1501" s="41"/>
      <c r="F1501" s="40"/>
      <c r="M1501" s="151"/>
      <c r="N1501" s="151"/>
      <c r="P1501" s="153"/>
      <c r="Q1501" s="159"/>
      <c r="R1501" s="151"/>
      <c r="S1501" s="151"/>
      <c r="T1501" s="28"/>
      <c r="U1501" s="137"/>
      <c r="V1501" s="40"/>
      <c r="W1501" s="40"/>
      <c r="X1501" s="40"/>
      <c r="Y1501" s="40"/>
      <c r="Z1501" s="40"/>
      <c r="AA1501" s="40"/>
      <c r="AB1501" s="40"/>
      <c r="AC1501" s="40"/>
      <c r="AD1501" s="40"/>
      <c r="AE1501" s="40"/>
      <c r="AF1501" s="40"/>
      <c r="AG1501" s="40"/>
      <c r="AH1501" s="40"/>
      <c r="AI1501" s="40"/>
      <c r="AJ1501" s="40"/>
      <c r="AK1501" s="40"/>
      <c r="AL1501" s="40"/>
      <c r="AM1501" s="40"/>
      <c r="AN1501" s="40"/>
      <c r="AO1501" s="40"/>
      <c r="AP1501" s="40"/>
      <c r="AQ1501" s="40"/>
      <c r="AR1501" s="40"/>
      <c r="AS1501" s="40"/>
      <c r="AT1501" s="40"/>
      <c r="AU1501" s="40"/>
      <c r="AV1501" s="40"/>
      <c r="AW1501" s="40"/>
      <c r="AX1501" s="40"/>
      <c r="AY1501" s="40"/>
      <c r="AZ1501" s="40"/>
      <c r="BA1501" s="28"/>
      <c r="BB1501" s="28"/>
      <c r="BC1501" s="40"/>
      <c r="BD1501" s="40"/>
      <c r="BE1501" s="40"/>
      <c r="BF1501" s="40"/>
      <c r="BG1501" s="40"/>
      <c r="BH1501" s="40"/>
      <c r="BI1501" s="41"/>
      <c r="BJ1501" s="41"/>
      <c r="BK1501" s="41"/>
      <c r="BL1501" s="41"/>
      <c r="BM1501" s="41"/>
      <c r="BN1501" s="41"/>
      <c r="BO1501" s="41"/>
      <c r="BP1501" s="41"/>
      <c r="BQ1501" s="41"/>
      <c r="BR1501" s="40"/>
      <c r="BS1501" s="40"/>
      <c r="BT1501" s="40"/>
      <c r="BU1501" s="41"/>
      <c r="BV1501" s="41"/>
      <c r="BW1501" s="41"/>
      <c r="BX1501" s="41"/>
      <c r="BY1501" s="41"/>
      <c r="BZ1501" s="41"/>
      <c r="CA1501" s="41"/>
      <c r="CB1501" s="41"/>
      <c r="CC1501" s="41"/>
      <c r="CD1501" s="41"/>
      <c r="CE1501" s="41"/>
      <c r="CF1501" s="41"/>
      <c r="CG1501" s="28"/>
      <c r="CH1501" s="28"/>
      <c r="CI1501" s="41"/>
      <c r="CJ1501" s="27"/>
      <c r="CK1501" s="27"/>
      <c r="CL1501" s="27"/>
      <c r="CM1501" s="27"/>
      <c r="CN1501" s="27"/>
      <c r="CO1501" s="27"/>
      <c r="CP1501" s="27"/>
      <c r="CQ1501" s="27"/>
      <c r="CR1501" s="27"/>
      <c r="CS1501" s="27"/>
      <c r="CT1501" s="27"/>
      <c r="CU1501" s="27"/>
      <c r="CV1501" s="27"/>
      <c r="CW1501" s="27"/>
      <c r="CX1501" s="27"/>
      <c r="CY1501" s="27"/>
      <c r="CZ1501" s="40"/>
      <c r="DA1501" s="40"/>
      <c r="DB1501" s="26"/>
      <c r="DC1501" s="26"/>
      <c r="DD1501"/>
      <c r="DE1501" s="86"/>
      <c r="DF1501"/>
    </row>
    <row r="1502" spans="2:110" x14ac:dyDescent="0.2">
      <c r="B1502" s="28"/>
      <c r="C1502" s="41"/>
      <c r="D1502" s="40"/>
      <c r="E1502" s="41"/>
      <c r="F1502" s="40"/>
      <c r="M1502" s="151"/>
      <c r="N1502" s="151"/>
      <c r="P1502" s="153"/>
      <c r="Q1502" s="159"/>
      <c r="R1502" s="151"/>
      <c r="S1502" s="151"/>
      <c r="T1502" s="28"/>
      <c r="U1502" s="137"/>
      <c r="V1502" s="40"/>
      <c r="W1502" s="40"/>
      <c r="X1502" s="40"/>
      <c r="Y1502" s="40"/>
      <c r="Z1502" s="40"/>
      <c r="AA1502" s="40"/>
      <c r="AB1502" s="40"/>
      <c r="AC1502" s="40"/>
      <c r="AD1502" s="40"/>
      <c r="AE1502" s="40"/>
      <c r="AF1502" s="40"/>
      <c r="AG1502" s="40"/>
      <c r="AH1502" s="40"/>
      <c r="AI1502" s="40"/>
      <c r="AJ1502" s="40"/>
      <c r="AK1502" s="40"/>
      <c r="AL1502" s="40"/>
      <c r="AM1502" s="40"/>
      <c r="AN1502" s="40"/>
      <c r="AO1502" s="40"/>
      <c r="AP1502" s="40"/>
      <c r="AQ1502" s="40"/>
      <c r="AR1502" s="40"/>
      <c r="AS1502" s="40"/>
      <c r="AT1502" s="40"/>
      <c r="AU1502" s="40"/>
      <c r="AV1502" s="40"/>
      <c r="AW1502" s="40"/>
      <c r="AX1502" s="40"/>
      <c r="AY1502" s="40"/>
      <c r="AZ1502" s="40"/>
      <c r="BA1502" s="28"/>
      <c r="BB1502" s="28"/>
      <c r="BC1502" s="40"/>
      <c r="BD1502" s="40"/>
      <c r="BE1502" s="40"/>
      <c r="BF1502" s="40"/>
      <c r="BG1502" s="40"/>
      <c r="BH1502" s="40"/>
      <c r="BI1502" s="40"/>
      <c r="BJ1502" s="40"/>
      <c r="BK1502" s="40"/>
      <c r="BL1502" s="40"/>
      <c r="BM1502" s="40"/>
      <c r="BN1502" s="40"/>
      <c r="BO1502" s="40"/>
      <c r="BP1502" s="40"/>
      <c r="BQ1502" s="40"/>
      <c r="BR1502" s="40"/>
      <c r="BS1502" s="40"/>
      <c r="BT1502" s="40"/>
      <c r="BU1502" s="40"/>
      <c r="BV1502" s="40"/>
      <c r="BW1502" s="40"/>
      <c r="BX1502" s="40"/>
      <c r="BY1502" s="40"/>
      <c r="BZ1502" s="40"/>
      <c r="CA1502" s="40"/>
      <c r="CB1502" s="40"/>
      <c r="CC1502" s="40"/>
      <c r="CD1502" s="40"/>
      <c r="CE1502" s="40"/>
      <c r="CF1502" s="40"/>
      <c r="CG1502" s="28"/>
      <c r="CH1502" s="28"/>
      <c r="CI1502" s="41"/>
      <c r="CJ1502" s="27"/>
      <c r="CK1502" s="27"/>
      <c r="CL1502" s="27"/>
      <c r="CM1502" s="27"/>
      <c r="CN1502" s="27"/>
      <c r="CO1502" s="27"/>
      <c r="CP1502" s="27"/>
      <c r="CQ1502" s="27"/>
      <c r="CR1502" s="27"/>
      <c r="CS1502" s="27"/>
      <c r="CT1502" s="27"/>
      <c r="CU1502" s="27"/>
      <c r="CV1502" s="27"/>
      <c r="CW1502" s="27"/>
      <c r="CX1502" s="27"/>
      <c r="CY1502" s="27"/>
      <c r="CZ1502" s="40"/>
      <c r="DA1502" s="40"/>
      <c r="DB1502" s="26"/>
      <c r="DC1502" s="26"/>
      <c r="DD1502"/>
      <c r="DE1502" s="86"/>
      <c r="DF1502"/>
    </row>
    <row r="1503" spans="2:110" x14ac:dyDescent="0.2">
      <c r="B1503" s="28"/>
      <c r="C1503" s="41"/>
      <c r="D1503" s="40"/>
      <c r="E1503" s="41"/>
      <c r="F1503" s="40"/>
      <c r="M1503" s="151"/>
      <c r="N1503" s="151"/>
      <c r="P1503" s="153"/>
      <c r="Q1503" s="159"/>
      <c r="R1503" s="151"/>
      <c r="S1503" s="151"/>
      <c r="T1503" s="28"/>
      <c r="U1503" s="137"/>
      <c r="V1503" s="40"/>
      <c r="W1503" s="40"/>
      <c r="X1503" s="40"/>
      <c r="Y1503" s="40"/>
      <c r="Z1503" s="40"/>
      <c r="AA1503" s="40"/>
      <c r="AB1503" s="40"/>
      <c r="AC1503" s="40"/>
      <c r="AD1503" s="40"/>
      <c r="AE1503" s="40"/>
      <c r="AF1503" s="40"/>
      <c r="AG1503" s="40"/>
      <c r="AH1503" s="40"/>
      <c r="AI1503" s="40"/>
      <c r="AJ1503" s="40"/>
      <c r="AK1503" s="40"/>
      <c r="AL1503" s="40"/>
      <c r="AM1503" s="40"/>
      <c r="AN1503" s="40"/>
      <c r="AO1503" s="40"/>
      <c r="AP1503" s="40"/>
      <c r="AQ1503" s="40"/>
      <c r="AR1503" s="40"/>
      <c r="AS1503" s="40"/>
      <c r="AT1503" s="40"/>
      <c r="AU1503" s="40"/>
      <c r="AV1503" s="40"/>
      <c r="AW1503" s="40"/>
      <c r="AX1503" s="40"/>
      <c r="AY1503" s="40"/>
      <c r="AZ1503" s="40"/>
      <c r="BA1503" s="28"/>
      <c r="BB1503" s="28"/>
      <c r="BC1503" s="40"/>
      <c r="BD1503" s="40"/>
      <c r="BE1503" s="40"/>
      <c r="BF1503" s="40"/>
      <c r="BG1503" s="40"/>
      <c r="BH1503" s="40"/>
      <c r="BI1503" s="40"/>
      <c r="BJ1503" s="40"/>
      <c r="BK1503" s="40"/>
      <c r="BL1503" s="40"/>
      <c r="BM1503" s="40"/>
      <c r="BN1503" s="40"/>
      <c r="BO1503" s="40"/>
      <c r="BP1503" s="40"/>
      <c r="BQ1503" s="40"/>
      <c r="BR1503" s="40"/>
      <c r="BS1503" s="40"/>
      <c r="BT1503" s="40"/>
      <c r="BU1503" s="40"/>
      <c r="BV1503" s="40"/>
      <c r="BW1503" s="40"/>
      <c r="BX1503" s="40"/>
      <c r="BY1503" s="40"/>
      <c r="BZ1503" s="40"/>
      <c r="CA1503" s="40"/>
      <c r="CB1503" s="40"/>
      <c r="CC1503" s="40"/>
      <c r="CD1503" s="40"/>
      <c r="CE1503" s="40"/>
      <c r="CF1503" s="40"/>
      <c r="CG1503" s="28"/>
      <c r="CH1503" s="28"/>
      <c r="CI1503" s="41"/>
      <c r="CJ1503" s="27"/>
      <c r="CK1503" s="27"/>
      <c r="CL1503" s="27"/>
      <c r="CM1503" s="27"/>
      <c r="CN1503" s="27"/>
      <c r="CO1503" s="27"/>
      <c r="CP1503" s="27"/>
      <c r="CQ1503" s="27"/>
      <c r="CR1503" s="27"/>
      <c r="CS1503" s="27"/>
      <c r="CT1503" s="27"/>
      <c r="CU1503" s="27"/>
      <c r="CV1503" s="27"/>
      <c r="CW1503" s="27"/>
      <c r="CX1503" s="27"/>
      <c r="CY1503" s="27"/>
      <c r="CZ1503" s="40"/>
      <c r="DA1503" s="40"/>
      <c r="DB1503" s="26"/>
      <c r="DC1503" s="26"/>
      <c r="DD1503"/>
      <c r="DE1503" s="86"/>
      <c r="DF1503"/>
    </row>
    <row r="1504" spans="2:110" x14ac:dyDescent="0.2">
      <c r="B1504" s="28"/>
      <c r="C1504" s="41"/>
      <c r="D1504" s="40"/>
      <c r="E1504" s="41"/>
      <c r="F1504" s="40"/>
      <c r="M1504" s="151"/>
      <c r="N1504" s="151"/>
      <c r="P1504" s="153"/>
      <c r="Q1504" s="159"/>
      <c r="R1504" s="151"/>
      <c r="S1504" s="151"/>
      <c r="T1504" s="28"/>
      <c r="U1504" s="137"/>
      <c r="V1504" s="40"/>
      <c r="W1504" s="40"/>
      <c r="X1504" s="40"/>
      <c r="Y1504" s="40"/>
      <c r="Z1504" s="40"/>
      <c r="AA1504" s="40"/>
      <c r="AB1504" s="40"/>
      <c r="AC1504" s="40"/>
      <c r="AD1504" s="40"/>
      <c r="AE1504" s="40"/>
      <c r="AF1504" s="40"/>
      <c r="AG1504" s="40"/>
      <c r="AH1504" s="40"/>
      <c r="AI1504" s="40"/>
      <c r="AJ1504" s="40"/>
      <c r="AK1504" s="40"/>
      <c r="AL1504" s="40"/>
      <c r="AM1504" s="40"/>
      <c r="AN1504" s="40"/>
      <c r="AO1504" s="40"/>
      <c r="AP1504" s="40"/>
      <c r="AQ1504" s="40"/>
      <c r="AR1504" s="40"/>
      <c r="AS1504" s="40"/>
      <c r="AT1504" s="40"/>
      <c r="AU1504" s="40"/>
      <c r="AV1504" s="40"/>
      <c r="AW1504" s="40"/>
      <c r="AX1504" s="40"/>
      <c r="AY1504" s="40"/>
      <c r="AZ1504" s="40"/>
      <c r="BA1504" s="28"/>
      <c r="BB1504" s="28"/>
      <c r="BC1504" s="40"/>
      <c r="BD1504" s="40"/>
      <c r="BE1504" s="40"/>
      <c r="BF1504" s="40"/>
      <c r="BG1504" s="40"/>
      <c r="BH1504" s="40"/>
      <c r="BI1504" s="40"/>
      <c r="BJ1504" s="40"/>
      <c r="BK1504" s="40"/>
      <c r="BL1504" s="40"/>
      <c r="BM1504" s="40"/>
      <c r="BN1504" s="40"/>
      <c r="BO1504" s="40"/>
      <c r="BP1504" s="40"/>
      <c r="BQ1504" s="40"/>
      <c r="BR1504" s="40"/>
      <c r="BS1504" s="40"/>
      <c r="BT1504" s="40"/>
      <c r="BU1504" s="40"/>
      <c r="BV1504" s="40"/>
      <c r="BW1504" s="40"/>
      <c r="BX1504" s="40"/>
      <c r="BY1504" s="40"/>
      <c r="BZ1504" s="40"/>
      <c r="CA1504" s="40"/>
      <c r="CB1504" s="40"/>
      <c r="CC1504" s="40"/>
      <c r="CD1504" s="40"/>
      <c r="CE1504" s="40"/>
      <c r="CF1504" s="40"/>
      <c r="CG1504" s="28"/>
      <c r="CH1504" s="28"/>
      <c r="CI1504" s="41"/>
      <c r="CJ1504" s="27"/>
      <c r="CK1504" s="27"/>
      <c r="CL1504" s="27"/>
      <c r="CM1504" s="27"/>
      <c r="CN1504" s="27"/>
      <c r="CO1504" s="27"/>
      <c r="CP1504" s="27"/>
      <c r="CQ1504" s="27"/>
      <c r="CR1504" s="27"/>
      <c r="CS1504" s="27"/>
      <c r="CT1504" s="27"/>
      <c r="CU1504" s="27"/>
      <c r="CV1504" s="27"/>
      <c r="CW1504" s="27"/>
      <c r="CX1504" s="27"/>
      <c r="CY1504" s="27"/>
      <c r="CZ1504" s="40"/>
      <c r="DA1504" s="40"/>
      <c r="DB1504" s="26"/>
      <c r="DC1504" s="26"/>
      <c r="DD1504"/>
      <c r="DE1504" s="86"/>
      <c r="DF1504"/>
    </row>
    <row r="1505" spans="2:110" x14ac:dyDescent="0.2">
      <c r="B1505" s="28"/>
      <c r="C1505" s="41"/>
      <c r="D1505" s="40"/>
      <c r="E1505" s="41"/>
      <c r="F1505" s="40"/>
      <c r="M1505" s="151"/>
      <c r="N1505" s="151"/>
      <c r="P1505" s="153"/>
      <c r="Q1505" s="159"/>
      <c r="R1505" s="151"/>
      <c r="S1505" s="151"/>
      <c r="T1505" s="28"/>
      <c r="U1505" s="137"/>
      <c r="V1505" s="40"/>
      <c r="W1505" s="40"/>
      <c r="X1505" s="40"/>
      <c r="Y1505" s="40"/>
      <c r="Z1505" s="40"/>
      <c r="AA1505" s="40"/>
      <c r="AB1505" s="40"/>
      <c r="AC1505" s="40"/>
      <c r="AD1505" s="40"/>
      <c r="AE1505" s="40"/>
      <c r="AF1505" s="40"/>
      <c r="AG1505" s="40"/>
      <c r="AH1505" s="40"/>
      <c r="AI1505" s="40"/>
      <c r="AJ1505" s="40"/>
      <c r="AK1505" s="40"/>
      <c r="AL1505" s="40"/>
      <c r="AM1505" s="40"/>
      <c r="AN1505" s="40"/>
      <c r="AO1505" s="40"/>
      <c r="AP1505" s="40"/>
      <c r="AQ1505" s="40"/>
      <c r="AR1505" s="40"/>
      <c r="AS1505" s="40"/>
      <c r="AT1505" s="40"/>
      <c r="AU1505" s="40"/>
      <c r="AV1505" s="40"/>
      <c r="AW1505" s="40"/>
      <c r="AX1505" s="40"/>
      <c r="AY1505" s="40"/>
      <c r="AZ1505" s="40"/>
      <c r="BA1505" s="28"/>
      <c r="BB1505" s="28"/>
      <c r="BC1505" s="40"/>
      <c r="BD1505" s="40"/>
      <c r="BE1505" s="40"/>
      <c r="BF1505" s="40"/>
      <c r="BG1505" s="40"/>
      <c r="BH1505" s="40"/>
      <c r="BI1505" s="40"/>
      <c r="BJ1505" s="40"/>
      <c r="BK1505" s="40"/>
      <c r="BL1505" s="40"/>
      <c r="BM1505" s="40"/>
      <c r="BN1505" s="40"/>
      <c r="BO1505" s="40"/>
      <c r="BP1505" s="40"/>
      <c r="BQ1505" s="40"/>
      <c r="BR1505" s="40"/>
      <c r="BS1505" s="40"/>
      <c r="BT1505" s="40"/>
      <c r="BU1505" s="40"/>
      <c r="BV1505" s="40"/>
      <c r="BW1505" s="40"/>
      <c r="BX1505" s="40"/>
      <c r="BY1505" s="40"/>
      <c r="BZ1505" s="40"/>
      <c r="CA1505" s="40"/>
      <c r="CB1505" s="40"/>
      <c r="CC1505" s="40"/>
      <c r="CD1505" s="40"/>
      <c r="CE1505" s="40"/>
      <c r="CF1505" s="40"/>
      <c r="CG1505" s="28"/>
      <c r="CH1505" s="28"/>
      <c r="CI1505" s="41"/>
      <c r="CJ1505" s="27"/>
      <c r="CK1505" s="27"/>
      <c r="CL1505" s="27"/>
      <c r="CM1505" s="27"/>
      <c r="CN1505" s="27"/>
      <c r="CO1505" s="27"/>
      <c r="CP1505" s="27"/>
      <c r="CQ1505" s="27"/>
      <c r="CR1505" s="27"/>
      <c r="CS1505" s="27"/>
      <c r="CT1505" s="27"/>
      <c r="CU1505" s="27"/>
      <c r="CV1505" s="27"/>
      <c r="CW1505" s="27"/>
      <c r="CX1505" s="27"/>
      <c r="CY1505" s="27"/>
      <c r="CZ1505" s="40"/>
      <c r="DA1505" s="40"/>
      <c r="DB1505" s="26"/>
      <c r="DC1505" s="26"/>
      <c r="DD1505"/>
      <c r="DE1505" s="86"/>
      <c r="DF1505"/>
    </row>
    <row r="1506" spans="2:110" x14ac:dyDescent="0.2">
      <c r="B1506" s="28"/>
      <c r="C1506" s="41"/>
      <c r="D1506" s="40"/>
      <c r="E1506" s="41"/>
      <c r="F1506" s="40"/>
      <c r="M1506" s="151"/>
      <c r="N1506" s="151"/>
      <c r="P1506" s="153"/>
      <c r="Q1506" s="159"/>
      <c r="R1506" s="151"/>
      <c r="S1506" s="151"/>
      <c r="T1506" s="28"/>
      <c r="U1506" s="137"/>
      <c r="V1506" s="40"/>
      <c r="W1506" s="40"/>
      <c r="X1506" s="40"/>
      <c r="Y1506" s="40"/>
      <c r="Z1506" s="40"/>
      <c r="AA1506" s="40"/>
      <c r="AB1506" s="40"/>
      <c r="AC1506" s="40"/>
      <c r="AD1506" s="40"/>
      <c r="AE1506" s="40"/>
      <c r="AF1506" s="40"/>
      <c r="AG1506" s="40"/>
      <c r="AH1506" s="40"/>
      <c r="AI1506" s="40"/>
      <c r="AJ1506" s="40"/>
      <c r="AK1506" s="40"/>
      <c r="AL1506" s="40"/>
      <c r="AM1506" s="40"/>
      <c r="AN1506" s="40"/>
      <c r="AO1506" s="40"/>
      <c r="AP1506" s="40"/>
      <c r="AQ1506" s="40"/>
      <c r="AR1506" s="40"/>
      <c r="AS1506" s="40"/>
      <c r="AT1506" s="40"/>
      <c r="AU1506" s="40"/>
      <c r="AV1506" s="40"/>
      <c r="AW1506" s="40"/>
      <c r="AX1506" s="40"/>
      <c r="AY1506" s="40"/>
      <c r="AZ1506" s="40"/>
      <c r="BA1506" s="28"/>
      <c r="BB1506" s="28"/>
      <c r="BC1506" s="40"/>
      <c r="BD1506" s="40"/>
      <c r="BE1506" s="40"/>
      <c r="BF1506" s="40"/>
      <c r="BG1506" s="40"/>
      <c r="BH1506" s="40"/>
      <c r="BI1506" s="40"/>
      <c r="BJ1506" s="40"/>
      <c r="BK1506" s="40"/>
      <c r="BL1506" s="40"/>
      <c r="BM1506" s="40"/>
      <c r="BN1506" s="40"/>
      <c r="BO1506" s="40"/>
      <c r="BP1506" s="40"/>
      <c r="BQ1506" s="40"/>
      <c r="BR1506" s="40"/>
      <c r="BS1506" s="40"/>
      <c r="BT1506" s="40"/>
      <c r="BU1506" s="40"/>
      <c r="BV1506" s="40"/>
      <c r="BW1506" s="40"/>
      <c r="BX1506" s="40"/>
      <c r="BY1506" s="40"/>
      <c r="BZ1506" s="40"/>
      <c r="CA1506" s="40"/>
      <c r="CB1506" s="40"/>
      <c r="CC1506" s="40"/>
      <c r="CD1506" s="40"/>
      <c r="CE1506" s="40"/>
      <c r="CF1506" s="40"/>
      <c r="CG1506" s="28"/>
      <c r="CH1506" s="28"/>
      <c r="CI1506" s="41"/>
      <c r="CJ1506" s="27"/>
      <c r="CK1506" s="27"/>
      <c r="CL1506" s="27"/>
      <c r="CM1506" s="27"/>
      <c r="CN1506" s="27"/>
      <c r="CO1506" s="27"/>
      <c r="CP1506" s="27"/>
      <c r="CQ1506" s="27"/>
      <c r="CR1506" s="27"/>
      <c r="CS1506" s="27"/>
      <c r="CT1506" s="27"/>
      <c r="CU1506" s="27"/>
      <c r="CV1506" s="27"/>
      <c r="CW1506" s="27"/>
      <c r="CX1506" s="27"/>
      <c r="CY1506" s="27"/>
      <c r="CZ1506" s="40"/>
      <c r="DA1506" s="40"/>
      <c r="DB1506" s="26"/>
      <c r="DC1506" s="26"/>
      <c r="DD1506"/>
      <c r="DE1506" s="86"/>
      <c r="DF1506"/>
    </row>
    <row r="1507" spans="2:110" x14ac:dyDescent="0.2">
      <c r="B1507" s="28"/>
      <c r="C1507" s="41"/>
      <c r="D1507" s="40"/>
      <c r="E1507" s="41"/>
      <c r="F1507" s="40"/>
      <c r="M1507" s="151"/>
      <c r="N1507" s="151"/>
      <c r="P1507" s="153"/>
      <c r="Q1507" s="159"/>
      <c r="R1507" s="151"/>
      <c r="S1507" s="151"/>
      <c r="T1507" s="28"/>
      <c r="U1507" s="137"/>
      <c r="V1507" s="40"/>
      <c r="W1507" s="40"/>
      <c r="X1507" s="40"/>
      <c r="Y1507" s="40"/>
      <c r="Z1507" s="40"/>
      <c r="AA1507" s="40"/>
      <c r="AB1507" s="40"/>
      <c r="AC1507" s="40"/>
      <c r="AD1507" s="40"/>
      <c r="AE1507" s="40"/>
      <c r="AF1507" s="40"/>
      <c r="AG1507" s="40"/>
      <c r="AH1507" s="40"/>
      <c r="AI1507" s="40"/>
      <c r="AJ1507" s="40"/>
      <c r="AK1507" s="40"/>
      <c r="AL1507" s="40"/>
      <c r="AM1507" s="40"/>
      <c r="AN1507" s="40"/>
      <c r="AO1507" s="40"/>
      <c r="AP1507" s="40"/>
      <c r="AQ1507" s="40"/>
      <c r="AR1507" s="40"/>
      <c r="AS1507" s="40"/>
      <c r="AT1507" s="40"/>
      <c r="AU1507" s="40"/>
      <c r="AV1507" s="40"/>
      <c r="AW1507" s="40"/>
      <c r="AX1507" s="40"/>
      <c r="AY1507" s="40"/>
      <c r="AZ1507" s="40"/>
      <c r="BA1507" s="28"/>
      <c r="BB1507" s="28"/>
      <c r="BC1507" s="40"/>
      <c r="BD1507" s="40"/>
      <c r="BE1507" s="40"/>
      <c r="BF1507" s="40"/>
      <c r="BG1507" s="40"/>
      <c r="BH1507" s="40"/>
      <c r="BI1507" s="40"/>
      <c r="BJ1507" s="40"/>
      <c r="BK1507" s="40"/>
      <c r="BL1507" s="40"/>
      <c r="BM1507" s="40"/>
      <c r="BN1507" s="40"/>
      <c r="BO1507" s="40"/>
      <c r="BP1507" s="40"/>
      <c r="BQ1507" s="40"/>
      <c r="BR1507" s="40"/>
      <c r="BS1507" s="40"/>
      <c r="BT1507" s="40"/>
      <c r="BU1507" s="40"/>
      <c r="BV1507" s="40"/>
      <c r="BW1507" s="40"/>
      <c r="BX1507" s="40"/>
      <c r="BY1507" s="40"/>
      <c r="BZ1507" s="40"/>
      <c r="CA1507" s="40"/>
      <c r="CB1507" s="40"/>
      <c r="CC1507" s="40"/>
      <c r="CD1507" s="40"/>
      <c r="CE1507" s="40"/>
      <c r="CF1507" s="40"/>
      <c r="CG1507" s="28"/>
      <c r="CH1507" s="28"/>
      <c r="CI1507" s="41"/>
      <c r="CJ1507" s="27"/>
      <c r="CK1507" s="27"/>
      <c r="CL1507" s="27"/>
      <c r="CM1507" s="27"/>
      <c r="CN1507" s="27"/>
      <c r="CO1507" s="27"/>
      <c r="CP1507" s="27"/>
      <c r="CQ1507" s="27"/>
      <c r="CR1507" s="27"/>
      <c r="CS1507" s="27"/>
      <c r="CT1507" s="27"/>
      <c r="CU1507" s="27"/>
      <c r="CV1507" s="27"/>
      <c r="CW1507" s="27"/>
      <c r="CX1507" s="27"/>
      <c r="CY1507" s="27"/>
      <c r="CZ1507" s="40"/>
      <c r="DA1507" s="40"/>
      <c r="DB1507" s="26"/>
      <c r="DC1507" s="26"/>
      <c r="DD1507"/>
      <c r="DE1507" s="86"/>
      <c r="DF1507"/>
    </row>
    <row r="1508" spans="2:110" x14ac:dyDescent="0.2">
      <c r="B1508" s="28"/>
      <c r="C1508" s="41"/>
      <c r="D1508" s="40"/>
      <c r="E1508" s="41"/>
      <c r="F1508" s="40"/>
      <c r="M1508" s="151"/>
      <c r="N1508" s="151"/>
      <c r="P1508" s="153"/>
      <c r="Q1508" s="159"/>
      <c r="R1508" s="151"/>
      <c r="S1508" s="151"/>
      <c r="T1508" s="28"/>
      <c r="U1508" s="137"/>
      <c r="V1508" s="40"/>
      <c r="W1508" s="40"/>
      <c r="X1508" s="40"/>
      <c r="Y1508" s="40"/>
      <c r="Z1508" s="40"/>
      <c r="AA1508" s="40"/>
      <c r="AB1508" s="40"/>
      <c r="AC1508" s="40"/>
      <c r="AD1508" s="40"/>
      <c r="AE1508" s="40"/>
      <c r="AF1508" s="40"/>
      <c r="AG1508" s="40"/>
      <c r="AH1508" s="40"/>
      <c r="AI1508" s="40"/>
      <c r="AJ1508" s="40"/>
      <c r="AK1508" s="40"/>
      <c r="AL1508" s="40"/>
      <c r="AM1508" s="40"/>
      <c r="AN1508" s="40"/>
      <c r="AO1508" s="40"/>
      <c r="AP1508" s="40"/>
      <c r="AQ1508" s="40"/>
      <c r="AR1508" s="40"/>
      <c r="AS1508" s="40"/>
      <c r="AT1508" s="40"/>
      <c r="AU1508" s="40"/>
      <c r="AV1508" s="40"/>
      <c r="AW1508" s="40"/>
      <c r="AX1508" s="40"/>
      <c r="AY1508" s="40"/>
      <c r="AZ1508" s="40"/>
      <c r="BA1508" s="28"/>
      <c r="BB1508" s="28"/>
      <c r="BC1508" s="40"/>
      <c r="BD1508" s="40"/>
      <c r="BE1508" s="40"/>
      <c r="BF1508" s="40"/>
      <c r="BG1508" s="40"/>
      <c r="BH1508" s="40"/>
      <c r="BI1508" s="40"/>
      <c r="BJ1508" s="40"/>
      <c r="BK1508" s="40"/>
      <c r="BL1508" s="40"/>
      <c r="BM1508" s="40"/>
      <c r="BN1508" s="40"/>
      <c r="BO1508" s="40"/>
      <c r="BP1508" s="40"/>
      <c r="BQ1508" s="40"/>
      <c r="BR1508" s="40"/>
      <c r="BS1508" s="40"/>
      <c r="BT1508" s="40"/>
      <c r="BU1508" s="40"/>
      <c r="BV1508" s="40"/>
      <c r="BW1508" s="40"/>
      <c r="BX1508" s="40"/>
      <c r="BY1508" s="40"/>
      <c r="BZ1508" s="40"/>
      <c r="CA1508" s="40"/>
      <c r="CB1508" s="40"/>
      <c r="CC1508" s="40"/>
      <c r="CD1508" s="40"/>
      <c r="CE1508" s="40"/>
      <c r="CF1508" s="40"/>
      <c r="CG1508" s="28"/>
      <c r="CH1508" s="28"/>
      <c r="CI1508" s="41"/>
      <c r="CJ1508" s="27"/>
      <c r="CK1508" s="27"/>
      <c r="CL1508" s="27"/>
      <c r="CM1508" s="27"/>
      <c r="CN1508" s="27"/>
      <c r="CO1508" s="27"/>
      <c r="CP1508" s="27"/>
      <c r="CQ1508" s="27"/>
      <c r="CR1508" s="27"/>
      <c r="CS1508" s="27"/>
      <c r="CT1508" s="27"/>
      <c r="CU1508" s="27"/>
      <c r="CV1508" s="27"/>
      <c r="CW1508" s="27"/>
      <c r="CX1508" s="27"/>
      <c r="CY1508" s="27"/>
      <c r="CZ1508" s="40"/>
      <c r="DA1508" s="40"/>
      <c r="DB1508" s="26"/>
      <c r="DC1508" s="26"/>
      <c r="DD1508"/>
      <c r="DE1508" s="86"/>
      <c r="DF1508"/>
    </row>
    <row r="1509" spans="2:110" x14ac:dyDescent="0.2">
      <c r="B1509" s="28"/>
      <c r="C1509" s="41"/>
      <c r="D1509" s="40"/>
      <c r="E1509" s="41"/>
      <c r="F1509" s="40"/>
      <c r="M1509" s="151"/>
      <c r="N1509" s="151"/>
      <c r="P1509" s="153"/>
      <c r="Q1509" s="159"/>
      <c r="R1509" s="151"/>
      <c r="S1509" s="151"/>
      <c r="T1509" s="28"/>
      <c r="U1509" s="137"/>
      <c r="V1509" s="40"/>
      <c r="W1509" s="40"/>
      <c r="X1509" s="40"/>
      <c r="Y1509" s="40"/>
      <c r="Z1509" s="40"/>
      <c r="AA1509" s="40"/>
      <c r="AB1509" s="40"/>
      <c r="AC1509" s="40"/>
      <c r="AD1509" s="40"/>
      <c r="AE1509" s="40"/>
      <c r="AF1509" s="40"/>
      <c r="AG1509" s="40"/>
      <c r="AH1509" s="40"/>
      <c r="AI1509" s="40"/>
      <c r="AJ1509" s="40"/>
      <c r="AK1509" s="40"/>
      <c r="AL1509" s="40"/>
      <c r="AM1509" s="40"/>
      <c r="AN1509" s="40"/>
      <c r="AO1509" s="40"/>
      <c r="AP1509" s="40"/>
      <c r="AQ1509" s="40"/>
      <c r="AR1509" s="40"/>
      <c r="AS1509" s="40"/>
      <c r="AT1509" s="40"/>
      <c r="AU1509" s="40"/>
      <c r="AV1509" s="40"/>
      <c r="AW1509" s="40"/>
      <c r="AX1509" s="40"/>
      <c r="AY1509" s="40"/>
      <c r="AZ1509" s="40"/>
      <c r="BA1509" s="28"/>
      <c r="BB1509" s="28"/>
      <c r="BC1509" s="40"/>
      <c r="BD1509" s="40"/>
      <c r="BE1509" s="40"/>
      <c r="BF1509" s="40"/>
      <c r="BG1509" s="40"/>
      <c r="BH1509" s="40"/>
      <c r="BI1509" s="40"/>
      <c r="BJ1509" s="40"/>
      <c r="BK1509" s="40"/>
      <c r="BL1509" s="40"/>
      <c r="BM1509" s="40"/>
      <c r="BN1509" s="40"/>
      <c r="BO1509" s="40"/>
      <c r="BP1509" s="40"/>
      <c r="BQ1509" s="40"/>
      <c r="BR1509" s="40"/>
      <c r="BS1509" s="40"/>
      <c r="BT1509" s="40"/>
      <c r="BU1509" s="40"/>
      <c r="BV1509" s="40"/>
      <c r="BW1509" s="40"/>
      <c r="BX1509" s="40"/>
      <c r="BY1509" s="40"/>
      <c r="BZ1509" s="40"/>
      <c r="CA1509" s="40"/>
      <c r="CB1509" s="40"/>
      <c r="CC1509" s="40"/>
      <c r="CD1509" s="40"/>
      <c r="CE1509" s="40"/>
      <c r="CF1509" s="40"/>
      <c r="CG1509" s="28"/>
      <c r="CH1509" s="28"/>
      <c r="CI1509" s="41"/>
      <c r="CJ1509" s="27"/>
      <c r="CK1509" s="27"/>
      <c r="CL1509" s="27"/>
      <c r="CM1509" s="27"/>
      <c r="CN1509" s="27"/>
      <c r="CO1509" s="27"/>
      <c r="CP1509" s="27"/>
      <c r="CQ1509" s="27"/>
      <c r="CR1509" s="27"/>
      <c r="CS1509" s="27"/>
      <c r="CT1509" s="27"/>
      <c r="CU1509" s="27"/>
      <c r="CV1509" s="27"/>
      <c r="CW1509" s="27"/>
      <c r="CX1509" s="27"/>
      <c r="CY1509" s="27"/>
      <c r="CZ1509" s="40"/>
      <c r="DA1509" s="40"/>
      <c r="DB1509" s="26"/>
      <c r="DC1509" s="26"/>
      <c r="DD1509"/>
      <c r="DE1509" s="86"/>
      <c r="DF1509"/>
    </row>
    <row r="1510" spans="2:110" x14ac:dyDescent="0.2">
      <c r="B1510" s="28"/>
      <c r="C1510" s="41"/>
      <c r="D1510" s="40"/>
      <c r="E1510" s="41"/>
      <c r="F1510" s="40"/>
      <c r="M1510" s="151"/>
      <c r="N1510" s="151"/>
      <c r="P1510" s="153"/>
      <c r="Q1510" s="159"/>
      <c r="R1510" s="151"/>
      <c r="S1510" s="151"/>
      <c r="T1510" s="28"/>
      <c r="U1510" s="137"/>
      <c r="V1510" s="40"/>
      <c r="W1510" s="40"/>
      <c r="X1510" s="40"/>
      <c r="Y1510" s="40"/>
      <c r="Z1510" s="40"/>
      <c r="AA1510" s="40"/>
      <c r="AB1510" s="40"/>
      <c r="AC1510" s="40"/>
      <c r="AD1510" s="40"/>
      <c r="AE1510" s="40"/>
      <c r="AF1510" s="40"/>
      <c r="AG1510" s="40"/>
      <c r="AH1510" s="40"/>
      <c r="AI1510" s="40"/>
      <c r="AJ1510" s="40"/>
      <c r="AK1510" s="40"/>
      <c r="AL1510" s="40"/>
      <c r="AM1510" s="40"/>
      <c r="AN1510" s="40"/>
      <c r="AO1510" s="40"/>
      <c r="AP1510" s="40"/>
      <c r="AQ1510" s="40"/>
      <c r="AR1510" s="40"/>
      <c r="AS1510" s="40"/>
      <c r="AT1510" s="40"/>
      <c r="AU1510" s="40"/>
      <c r="AV1510" s="40"/>
      <c r="AW1510" s="40"/>
      <c r="AX1510" s="40"/>
      <c r="AY1510" s="40"/>
      <c r="AZ1510" s="40"/>
      <c r="BA1510" s="28"/>
      <c r="BB1510" s="28"/>
      <c r="BC1510" s="40"/>
      <c r="BD1510" s="40"/>
      <c r="BE1510" s="40"/>
      <c r="BF1510" s="40"/>
      <c r="BG1510" s="40"/>
      <c r="BH1510" s="40"/>
      <c r="BI1510" s="40"/>
      <c r="BJ1510" s="40"/>
      <c r="BK1510" s="40"/>
      <c r="BL1510" s="40"/>
      <c r="BM1510" s="40"/>
      <c r="BN1510" s="40"/>
      <c r="BO1510" s="40"/>
      <c r="BP1510" s="40"/>
      <c r="BQ1510" s="40"/>
      <c r="BR1510" s="40"/>
      <c r="BS1510" s="40"/>
      <c r="BT1510" s="40"/>
      <c r="BU1510" s="40"/>
      <c r="BV1510" s="40"/>
      <c r="BW1510" s="40"/>
      <c r="BX1510" s="40"/>
      <c r="BY1510" s="40"/>
      <c r="BZ1510" s="40"/>
      <c r="CA1510" s="40"/>
      <c r="CB1510" s="40"/>
      <c r="CC1510" s="40"/>
      <c r="CD1510" s="40"/>
      <c r="CE1510" s="40"/>
      <c r="CF1510" s="40"/>
      <c r="CG1510" s="28"/>
      <c r="CH1510" s="28"/>
      <c r="CI1510" s="41"/>
      <c r="CJ1510" s="27"/>
      <c r="CK1510" s="27"/>
      <c r="CL1510" s="27"/>
      <c r="CM1510" s="27"/>
      <c r="CN1510" s="27"/>
      <c r="CO1510" s="27"/>
      <c r="CP1510" s="27"/>
      <c r="CQ1510" s="27"/>
      <c r="CR1510" s="27"/>
      <c r="CS1510" s="27"/>
      <c r="CT1510" s="27"/>
      <c r="CU1510" s="27"/>
      <c r="CV1510" s="27"/>
      <c r="CW1510" s="27"/>
      <c r="CX1510" s="27"/>
      <c r="CY1510" s="27"/>
      <c r="CZ1510" s="40"/>
      <c r="DA1510" s="40"/>
      <c r="DB1510" s="26"/>
      <c r="DC1510" s="26"/>
      <c r="DD1510"/>
      <c r="DE1510" s="86"/>
      <c r="DF1510"/>
    </row>
    <row r="1511" spans="2:110" x14ac:dyDescent="0.2">
      <c r="B1511" s="28"/>
      <c r="C1511" s="41"/>
      <c r="D1511" s="40"/>
      <c r="E1511" s="41"/>
      <c r="F1511" s="40"/>
      <c r="M1511" s="151"/>
      <c r="N1511" s="151"/>
      <c r="P1511" s="153"/>
      <c r="Q1511" s="159"/>
      <c r="R1511" s="151"/>
      <c r="S1511" s="151"/>
      <c r="T1511" s="28"/>
      <c r="U1511" s="137"/>
      <c r="V1511" s="40"/>
      <c r="W1511" s="40"/>
      <c r="X1511" s="40"/>
      <c r="Y1511" s="40"/>
      <c r="Z1511" s="40"/>
      <c r="AA1511" s="40"/>
      <c r="AB1511" s="40"/>
      <c r="AC1511" s="40"/>
      <c r="AD1511" s="40"/>
      <c r="AE1511" s="40"/>
      <c r="AF1511" s="40"/>
      <c r="AG1511" s="40"/>
      <c r="AH1511" s="40"/>
      <c r="AI1511" s="40"/>
      <c r="AJ1511" s="40"/>
      <c r="AK1511" s="40"/>
      <c r="AL1511" s="40"/>
      <c r="AM1511" s="40"/>
      <c r="AN1511" s="40"/>
      <c r="AO1511" s="40"/>
      <c r="AP1511" s="40"/>
      <c r="AQ1511" s="40"/>
      <c r="AR1511" s="40"/>
      <c r="AS1511" s="40"/>
      <c r="AT1511" s="40"/>
      <c r="AU1511" s="40"/>
      <c r="AV1511" s="40"/>
      <c r="AW1511" s="40"/>
      <c r="AX1511" s="40"/>
      <c r="AY1511" s="40"/>
      <c r="AZ1511" s="40"/>
      <c r="BA1511" s="28"/>
      <c r="BB1511" s="28"/>
      <c r="BC1511" s="40"/>
      <c r="BD1511" s="40"/>
      <c r="BE1511" s="40"/>
      <c r="BF1511" s="40"/>
      <c r="BG1511" s="40"/>
      <c r="BH1511" s="40"/>
      <c r="BI1511" s="40"/>
      <c r="BJ1511" s="40"/>
      <c r="BK1511" s="40"/>
      <c r="BL1511" s="40"/>
      <c r="BM1511" s="40"/>
      <c r="BN1511" s="40"/>
      <c r="BO1511" s="40"/>
      <c r="BP1511" s="40"/>
      <c r="BQ1511" s="40"/>
      <c r="BR1511" s="40"/>
      <c r="BS1511" s="40"/>
      <c r="BT1511" s="40"/>
      <c r="BU1511" s="40"/>
      <c r="BV1511" s="40"/>
      <c r="BW1511" s="40"/>
      <c r="BX1511" s="40"/>
      <c r="BY1511" s="40"/>
      <c r="BZ1511" s="40"/>
      <c r="CA1511" s="40"/>
      <c r="CB1511" s="40"/>
      <c r="CC1511" s="40"/>
      <c r="CD1511" s="40"/>
      <c r="CE1511" s="40"/>
      <c r="CF1511" s="40"/>
      <c r="CG1511" s="28"/>
      <c r="CH1511" s="28"/>
      <c r="CI1511" s="41"/>
      <c r="CJ1511" s="27"/>
      <c r="CK1511" s="27"/>
      <c r="CL1511" s="27"/>
      <c r="CM1511" s="27"/>
      <c r="CN1511" s="27"/>
      <c r="CO1511" s="27"/>
      <c r="CP1511" s="27"/>
      <c r="CQ1511" s="27"/>
      <c r="CR1511" s="27"/>
      <c r="CS1511" s="27"/>
      <c r="CT1511" s="27"/>
      <c r="CU1511" s="27"/>
      <c r="CV1511" s="27"/>
      <c r="CW1511" s="27"/>
      <c r="CX1511" s="27"/>
      <c r="CY1511" s="27"/>
      <c r="CZ1511" s="40"/>
      <c r="DA1511" s="40"/>
      <c r="DB1511" s="26"/>
      <c r="DC1511" s="26"/>
      <c r="DD1511"/>
      <c r="DE1511" s="86"/>
      <c r="DF1511"/>
    </row>
    <row r="1512" spans="2:110" x14ac:dyDescent="0.2">
      <c r="B1512" s="28"/>
      <c r="C1512" s="41"/>
      <c r="D1512" s="40"/>
      <c r="E1512" s="41"/>
      <c r="F1512" s="40"/>
      <c r="M1512" s="151"/>
      <c r="N1512" s="151"/>
      <c r="P1512" s="153"/>
      <c r="Q1512" s="159"/>
      <c r="R1512" s="151"/>
      <c r="S1512" s="151"/>
      <c r="T1512" s="28"/>
      <c r="U1512" s="137"/>
      <c r="V1512" s="40"/>
      <c r="W1512" s="40"/>
      <c r="X1512" s="40"/>
      <c r="Y1512" s="40"/>
      <c r="Z1512" s="40"/>
      <c r="AA1512" s="40"/>
      <c r="AB1512" s="40"/>
      <c r="AC1512" s="40"/>
      <c r="AD1512" s="40"/>
      <c r="AE1512" s="40"/>
      <c r="AF1512" s="40"/>
      <c r="AG1512" s="40"/>
      <c r="AH1512" s="40"/>
      <c r="AI1512" s="40"/>
      <c r="AJ1512" s="40"/>
      <c r="AK1512" s="40"/>
      <c r="AL1512" s="40"/>
      <c r="AM1512" s="40"/>
      <c r="AN1512" s="40"/>
      <c r="AO1512" s="40"/>
      <c r="AP1512" s="40"/>
      <c r="AQ1512" s="40"/>
      <c r="AR1512" s="40"/>
      <c r="AS1512" s="40"/>
      <c r="AT1512" s="40"/>
      <c r="AU1512" s="40"/>
      <c r="AV1512" s="40"/>
      <c r="AW1512" s="40"/>
      <c r="AX1512" s="40"/>
      <c r="AY1512" s="40"/>
      <c r="AZ1512" s="40"/>
      <c r="BA1512" s="28"/>
      <c r="BB1512" s="28"/>
      <c r="BC1512" s="40"/>
      <c r="BD1512" s="40"/>
      <c r="BE1512" s="40"/>
      <c r="BF1512" s="40"/>
      <c r="BG1512" s="40"/>
      <c r="BH1512" s="40"/>
      <c r="BI1512" s="40"/>
      <c r="BJ1512" s="40"/>
      <c r="BK1512" s="40"/>
      <c r="BL1512" s="40"/>
      <c r="BM1512" s="40"/>
      <c r="BN1512" s="40"/>
      <c r="BO1512" s="40"/>
      <c r="BP1512" s="40"/>
      <c r="BQ1512" s="40"/>
      <c r="BR1512" s="40"/>
      <c r="BS1512" s="40"/>
      <c r="BT1512" s="40"/>
      <c r="BU1512" s="40"/>
      <c r="BV1512" s="40"/>
      <c r="BW1512" s="40"/>
      <c r="BX1512" s="40"/>
      <c r="BY1512" s="40"/>
      <c r="BZ1512" s="40"/>
      <c r="CA1512" s="40"/>
      <c r="CB1512" s="40"/>
      <c r="CC1512" s="40"/>
      <c r="CD1512" s="40"/>
      <c r="CE1512" s="40"/>
      <c r="CF1512" s="40"/>
      <c r="CG1512" s="28"/>
      <c r="CH1512" s="28"/>
      <c r="CI1512" s="41"/>
      <c r="CJ1512" s="27"/>
      <c r="CK1512" s="27"/>
      <c r="CL1512" s="27"/>
      <c r="CM1512" s="27"/>
      <c r="CN1512" s="27"/>
      <c r="CO1512" s="27"/>
      <c r="CP1512" s="27"/>
      <c r="CQ1512" s="27"/>
      <c r="CR1512" s="27"/>
      <c r="CS1512" s="27"/>
      <c r="CT1512" s="27"/>
      <c r="CU1512" s="27"/>
      <c r="CV1512" s="27"/>
      <c r="CW1512" s="27"/>
      <c r="CX1512" s="27"/>
      <c r="CY1512" s="27"/>
      <c r="CZ1512" s="40"/>
      <c r="DA1512" s="40"/>
      <c r="DB1512" s="26"/>
      <c r="DC1512" s="26"/>
      <c r="DD1512"/>
      <c r="DE1512" s="86"/>
      <c r="DF1512"/>
    </row>
    <row r="1513" spans="2:110" x14ac:dyDescent="0.2">
      <c r="B1513" s="28"/>
      <c r="C1513" s="41"/>
      <c r="D1513" s="40"/>
      <c r="E1513" s="41"/>
      <c r="F1513" s="40"/>
      <c r="M1513" s="151"/>
      <c r="N1513" s="151"/>
      <c r="P1513" s="153"/>
      <c r="Q1513" s="159"/>
      <c r="R1513" s="151"/>
      <c r="S1513" s="151"/>
      <c r="T1513" s="28"/>
      <c r="U1513" s="137"/>
      <c r="V1513" s="40"/>
      <c r="W1513" s="40"/>
      <c r="X1513" s="40"/>
      <c r="Y1513" s="40"/>
      <c r="Z1513" s="40"/>
      <c r="AA1513" s="40"/>
      <c r="AB1513" s="40"/>
      <c r="AC1513" s="40"/>
      <c r="AD1513" s="40"/>
      <c r="AE1513" s="40"/>
      <c r="AF1513" s="40"/>
      <c r="AG1513" s="40"/>
      <c r="AH1513" s="40"/>
      <c r="AI1513" s="40"/>
      <c r="AJ1513" s="40"/>
      <c r="AK1513" s="40"/>
      <c r="AL1513" s="40"/>
      <c r="AM1513" s="40"/>
      <c r="AN1513" s="40"/>
      <c r="AO1513" s="40"/>
      <c r="AP1513" s="40"/>
      <c r="AQ1513" s="40"/>
      <c r="AR1513" s="40"/>
      <c r="AS1513" s="40"/>
      <c r="AT1513" s="40"/>
      <c r="AU1513" s="40"/>
      <c r="AV1513" s="40"/>
      <c r="AW1513" s="40"/>
      <c r="AX1513" s="40"/>
      <c r="AY1513" s="40"/>
      <c r="AZ1513" s="40"/>
      <c r="BA1513" s="28"/>
      <c r="BB1513" s="28"/>
      <c r="BC1513" s="40"/>
      <c r="BD1513" s="40"/>
      <c r="BE1513" s="40"/>
      <c r="BF1513" s="40"/>
      <c r="BG1513" s="40"/>
      <c r="BH1513" s="40"/>
      <c r="BI1513" s="41"/>
      <c r="BJ1513" s="41"/>
      <c r="BK1513" s="41"/>
      <c r="BL1513" s="41"/>
      <c r="BM1513" s="41"/>
      <c r="BN1513" s="41"/>
      <c r="BO1513" s="41"/>
      <c r="BP1513" s="41"/>
      <c r="BQ1513" s="41"/>
      <c r="BR1513" s="40"/>
      <c r="BS1513" s="40"/>
      <c r="BT1513" s="40"/>
      <c r="BU1513" s="41"/>
      <c r="BV1513" s="41"/>
      <c r="BW1513" s="41"/>
      <c r="BX1513" s="41"/>
      <c r="BY1513" s="41"/>
      <c r="BZ1513" s="41"/>
      <c r="CA1513" s="41"/>
      <c r="CB1513" s="41"/>
      <c r="CC1513" s="41"/>
      <c r="CD1513" s="41"/>
      <c r="CE1513" s="41"/>
      <c r="CF1513" s="41"/>
      <c r="CG1513" s="28"/>
      <c r="CH1513" s="28"/>
      <c r="CI1513" s="41"/>
      <c r="CJ1513" s="27"/>
      <c r="CK1513" s="27"/>
      <c r="CL1513" s="27"/>
      <c r="CM1513" s="27"/>
      <c r="CN1513" s="27"/>
      <c r="CO1513" s="27"/>
      <c r="CP1513" s="27"/>
      <c r="CQ1513" s="27"/>
      <c r="CR1513" s="27"/>
      <c r="CS1513" s="27"/>
      <c r="CT1513" s="27"/>
      <c r="CU1513" s="27"/>
      <c r="CV1513" s="27"/>
      <c r="CW1513" s="27"/>
      <c r="CX1513" s="27"/>
      <c r="CY1513" s="27"/>
      <c r="CZ1513" s="40"/>
      <c r="DA1513" s="40"/>
      <c r="DB1513" s="26"/>
      <c r="DC1513" s="26"/>
      <c r="DD1513"/>
      <c r="DE1513" s="86"/>
      <c r="DF1513"/>
    </row>
    <row r="1514" spans="2:110" x14ac:dyDescent="0.2">
      <c r="B1514" s="28"/>
      <c r="C1514" s="41"/>
      <c r="D1514" s="40"/>
      <c r="E1514" s="41"/>
      <c r="F1514" s="40"/>
      <c r="M1514" s="151"/>
      <c r="N1514" s="151"/>
      <c r="P1514" s="153"/>
      <c r="Q1514" s="159"/>
      <c r="R1514" s="151"/>
      <c r="S1514" s="151"/>
      <c r="T1514" s="28"/>
      <c r="U1514" s="137"/>
      <c r="V1514" s="40"/>
      <c r="W1514" s="40"/>
      <c r="X1514" s="40"/>
      <c r="Y1514" s="40"/>
      <c r="Z1514" s="40"/>
      <c r="AA1514" s="40"/>
      <c r="AB1514" s="40"/>
      <c r="AC1514" s="40"/>
      <c r="AD1514" s="40"/>
      <c r="AE1514" s="40"/>
      <c r="AF1514" s="40"/>
      <c r="AG1514" s="40"/>
      <c r="AH1514" s="40"/>
      <c r="AI1514" s="40"/>
      <c r="AJ1514" s="40"/>
      <c r="AK1514" s="40"/>
      <c r="AL1514" s="40"/>
      <c r="AM1514" s="40"/>
      <c r="AN1514" s="40"/>
      <c r="AO1514" s="40"/>
      <c r="AP1514" s="40"/>
      <c r="AQ1514" s="40"/>
      <c r="AR1514" s="40"/>
      <c r="AS1514" s="40"/>
      <c r="AT1514" s="40"/>
      <c r="AU1514" s="40"/>
      <c r="AV1514" s="40"/>
      <c r="AW1514" s="40"/>
      <c r="AX1514" s="40"/>
      <c r="AY1514" s="40"/>
      <c r="AZ1514" s="40"/>
      <c r="BA1514" s="28"/>
      <c r="BB1514" s="28"/>
      <c r="BC1514" s="40"/>
      <c r="BD1514" s="40"/>
      <c r="BE1514" s="40"/>
      <c r="BF1514" s="40"/>
      <c r="BG1514" s="40"/>
      <c r="BH1514" s="40"/>
      <c r="BI1514" s="41"/>
      <c r="BJ1514" s="41"/>
      <c r="BK1514" s="41"/>
      <c r="BL1514" s="41"/>
      <c r="BM1514" s="41"/>
      <c r="BN1514" s="41"/>
      <c r="BO1514" s="41"/>
      <c r="BP1514" s="41"/>
      <c r="BQ1514" s="41"/>
      <c r="BR1514" s="40"/>
      <c r="BS1514" s="40"/>
      <c r="BT1514" s="40"/>
      <c r="BU1514" s="41"/>
      <c r="BV1514" s="41"/>
      <c r="BW1514" s="41"/>
      <c r="BX1514" s="41"/>
      <c r="BY1514" s="41"/>
      <c r="BZ1514" s="41"/>
      <c r="CA1514" s="41"/>
      <c r="CB1514" s="41"/>
      <c r="CC1514" s="41"/>
      <c r="CD1514" s="41"/>
      <c r="CE1514" s="41"/>
      <c r="CF1514" s="41"/>
      <c r="CG1514" s="28"/>
      <c r="CH1514" s="28"/>
      <c r="CI1514" s="41"/>
      <c r="CJ1514" s="27"/>
      <c r="CK1514" s="27"/>
      <c r="CL1514" s="27"/>
      <c r="CM1514" s="27"/>
      <c r="CN1514" s="27"/>
      <c r="CO1514" s="27"/>
      <c r="CP1514" s="27"/>
      <c r="CQ1514" s="27"/>
      <c r="CR1514" s="27"/>
      <c r="CS1514" s="27"/>
      <c r="CT1514" s="27"/>
      <c r="CU1514" s="27"/>
      <c r="CV1514" s="27"/>
      <c r="CW1514" s="27"/>
      <c r="CX1514" s="27"/>
      <c r="CY1514" s="27"/>
      <c r="CZ1514" s="40"/>
      <c r="DA1514" s="40"/>
      <c r="DB1514" s="26"/>
      <c r="DC1514" s="26"/>
      <c r="DD1514"/>
      <c r="DE1514" s="86"/>
      <c r="DF1514"/>
    </row>
    <row r="1515" spans="2:110" x14ac:dyDescent="0.2">
      <c r="B1515" s="28"/>
      <c r="C1515" s="41"/>
      <c r="D1515" s="40"/>
      <c r="E1515" s="41"/>
      <c r="F1515" s="40"/>
      <c r="M1515" s="151"/>
      <c r="N1515" s="151"/>
      <c r="P1515" s="153"/>
      <c r="Q1515" s="159"/>
      <c r="R1515" s="151"/>
      <c r="S1515" s="151"/>
      <c r="T1515" s="28"/>
      <c r="U1515" s="137"/>
      <c r="V1515" s="40"/>
      <c r="W1515" s="40"/>
      <c r="X1515" s="40"/>
      <c r="Y1515" s="40"/>
      <c r="Z1515" s="40"/>
      <c r="AA1515" s="40"/>
      <c r="AB1515" s="40"/>
      <c r="AC1515" s="40"/>
      <c r="AD1515" s="40"/>
      <c r="AE1515" s="40"/>
      <c r="AF1515" s="40"/>
      <c r="AG1515" s="40"/>
      <c r="AH1515" s="40"/>
      <c r="AI1515" s="40"/>
      <c r="AJ1515" s="40"/>
      <c r="AK1515" s="40"/>
      <c r="AL1515" s="40"/>
      <c r="AM1515" s="40"/>
      <c r="AN1515" s="40"/>
      <c r="AO1515" s="40"/>
      <c r="AP1515" s="40"/>
      <c r="AQ1515" s="40"/>
      <c r="AR1515" s="40"/>
      <c r="AS1515" s="40"/>
      <c r="AT1515" s="40"/>
      <c r="AU1515" s="40"/>
      <c r="AV1515" s="40"/>
      <c r="AW1515" s="40"/>
      <c r="AX1515" s="40"/>
      <c r="AY1515" s="40"/>
      <c r="AZ1515" s="40"/>
      <c r="BA1515" s="28"/>
      <c r="BB1515" s="28"/>
      <c r="BC1515" s="40"/>
      <c r="BD1515" s="40"/>
      <c r="BE1515" s="40"/>
      <c r="BF1515" s="40"/>
      <c r="BG1515" s="40"/>
      <c r="BH1515" s="40"/>
      <c r="BI1515" s="41"/>
      <c r="BJ1515" s="41"/>
      <c r="BK1515" s="41"/>
      <c r="BL1515" s="41"/>
      <c r="BM1515" s="41"/>
      <c r="BN1515" s="41"/>
      <c r="BO1515" s="41"/>
      <c r="BP1515" s="41"/>
      <c r="BQ1515" s="41"/>
      <c r="BR1515" s="40"/>
      <c r="BS1515" s="40"/>
      <c r="BT1515" s="40"/>
      <c r="BU1515" s="41"/>
      <c r="BV1515" s="41"/>
      <c r="BW1515" s="41"/>
      <c r="BX1515" s="41"/>
      <c r="BY1515" s="41"/>
      <c r="BZ1515" s="41"/>
      <c r="CA1515" s="41"/>
      <c r="CB1515" s="41"/>
      <c r="CC1515" s="41"/>
      <c r="CD1515" s="41"/>
      <c r="CE1515" s="41"/>
      <c r="CF1515" s="41"/>
      <c r="CG1515" s="28"/>
      <c r="CH1515" s="28"/>
      <c r="CI1515" s="41"/>
      <c r="CJ1515" s="27"/>
      <c r="CK1515" s="27"/>
      <c r="CL1515" s="27"/>
      <c r="CM1515" s="27"/>
      <c r="CN1515" s="27"/>
      <c r="CO1515" s="27"/>
      <c r="CP1515" s="27"/>
      <c r="CQ1515" s="27"/>
      <c r="CR1515" s="27"/>
      <c r="CS1515" s="27"/>
      <c r="CT1515" s="27"/>
      <c r="CU1515" s="27"/>
      <c r="CV1515" s="27"/>
      <c r="CW1515" s="27"/>
      <c r="CX1515" s="27"/>
      <c r="CY1515" s="27"/>
      <c r="CZ1515" s="40"/>
      <c r="DA1515" s="40"/>
      <c r="DB1515" s="26"/>
      <c r="DC1515" s="26"/>
      <c r="DD1515"/>
      <c r="DE1515" s="86"/>
      <c r="DF1515"/>
    </row>
    <row r="1516" spans="2:110" x14ac:dyDescent="0.2">
      <c r="B1516" s="28"/>
      <c r="C1516" s="41"/>
      <c r="D1516" s="40"/>
      <c r="E1516" s="41"/>
      <c r="F1516" s="40"/>
      <c r="M1516" s="151"/>
      <c r="N1516" s="151"/>
      <c r="P1516" s="153"/>
      <c r="Q1516" s="159"/>
      <c r="R1516" s="151"/>
      <c r="S1516" s="151"/>
      <c r="T1516" s="28"/>
      <c r="U1516" s="137"/>
      <c r="V1516" s="40"/>
      <c r="W1516" s="40"/>
      <c r="X1516" s="40"/>
      <c r="Y1516" s="40"/>
      <c r="Z1516" s="40"/>
      <c r="AA1516" s="40"/>
      <c r="AB1516" s="40"/>
      <c r="AC1516" s="40"/>
      <c r="AD1516" s="40"/>
      <c r="AE1516" s="40"/>
      <c r="AF1516" s="40"/>
      <c r="AG1516" s="40"/>
      <c r="AH1516" s="40"/>
      <c r="AI1516" s="40"/>
      <c r="AJ1516" s="40"/>
      <c r="AK1516" s="40"/>
      <c r="AL1516" s="40"/>
      <c r="AM1516" s="40"/>
      <c r="AN1516" s="40"/>
      <c r="AO1516" s="40"/>
      <c r="AP1516" s="40"/>
      <c r="AQ1516" s="40"/>
      <c r="AR1516" s="40"/>
      <c r="AS1516" s="40"/>
      <c r="AT1516" s="40"/>
      <c r="AU1516" s="40"/>
      <c r="AV1516" s="40"/>
      <c r="AW1516" s="40"/>
      <c r="AX1516" s="40"/>
      <c r="AY1516" s="40"/>
      <c r="AZ1516" s="40"/>
      <c r="BA1516" s="28"/>
      <c r="BB1516" s="28"/>
      <c r="BC1516" s="40"/>
      <c r="BD1516" s="40"/>
      <c r="BE1516" s="40"/>
      <c r="BF1516" s="40"/>
      <c r="BG1516" s="40"/>
      <c r="BH1516" s="40"/>
      <c r="BI1516" s="41"/>
      <c r="BJ1516" s="41"/>
      <c r="BK1516" s="41"/>
      <c r="BL1516" s="41"/>
      <c r="BM1516" s="41"/>
      <c r="BN1516" s="41"/>
      <c r="BO1516" s="41"/>
      <c r="BP1516" s="41"/>
      <c r="BQ1516" s="41"/>
      <c r="BR1516" s="40"/>
      <c r="BS1516" s="40"/>
      <c r="BT1516" s="40"/>
      <c r="BU1516" s="41"/>
      <c r="BV1516" s="41"/>
      <c r="BW1516" s="41"/>
      <c r="BX1516" s="41"/>
      <c r="BY1516" s="41"/>
      <c r="BZ1516" s="41"/>
      <c r="CA1516" s="41"/>
      <c r="CB1516" s="41"/>
      <c r="CC1516" s="41"/>
      <c r="CD1516" s="41"/>
      <c r="CE1516" s="41"/>
      <c r="CF1516" s="41"/>
      <c r="CG1516" s="28"/>
      <c r="CH1516" s="28"/>
      <c r="CI1516" s="41"/>
      <c r="CJ1516" s="27"/>
      <c r="CK1516" s="27"/>
      <c r="CL1516" s="27"/>
      <c r="CM1516" s="27"/>
      <c r="CN1516" s="27"/>
      <c r="CO1516" s="27"/>
      <c r="CP1516" s="27"/>
      <c r="CQ1516" s="27"/>
      <c r="CR1516" s="27"/>
      <c r="CS1516" s="27"/>
      <c r="CT1516" s="27"/>
      <c r="CU1516" s="27"/>
      <c r="CV1516" s="27"/>
      <c r="CW1516" s="27"/>
      <c r="CX1516" s="27"/>
      <c r="CY1516" s="27"/>
      <c r="CZ1516" s="40"/>
      <c r="DA1516" s="40"/>
      <c r="DB1516" s="26"/>
      <c r="DC1516" s="26"/>
      <c r="DD1516"/>
      <c r="DE1516" s="86"/>
      <c r="DF1516"/>
    </row>
    <row r="1517" spans="2:110" x14ac:dyDescent="0.2">
      <c r="B1517" s="28"/>
      <c r="C1517" s="41"/>
      <c r="D1517" s="40"/>
      <c r="E1517" s="41"/>
      <c r="F1517" s="40"/>
      <c r="M1517" s="151"/>
      <c r="N1517" s="151"/>
      <c r="P1517" s="153"/>
      <c r="Q1517" s="159"/>
      <c r="R1517" s="151"/>
      <c r="S1517" s="151"/>
      <c r="T1517" s="28"/>
      <c r="U1517" s="137"/>
      <c r="V1517" s="40"/>
      <c r="W1517" s="40"/>
      <c r="X1517" s="40"/>
      <c r="Y1517" s="40"/>
      <c r="Z1517" s="40"/>
      <c r="AA1517" s="40"/>
      <c r="AB1517" s="40"/>
      <c r="AC1517" s="40"/>
      <c r="AD1517" s="40"/>
      <c r="AE1517" s="40"/>
      <c r="AF1517" s="40"/>
      <c r="AG1517" s="40"/>
      <c r="AH1517" s="40"/>
      <c r="AI1517" s="40"/>
      <c r="AJ1517" s="40"/>
      <c r="AK1517" s="40"/>
      <c r="AL1517" s="40"/>
      <c r="AM1517" s="40"/>
      <c r="AN1517" s="40"/>
      <c r="AO1517" s="40"/>
      <c r="AP1517" s="40"/>
      <c r="AQ1517" s="40"/>
      <c r="AR1517" s="40"/>
      <c r="AS1517" s="40"/>
      <c r="AT1517" s="40"/>
      <c r="AU1517" s="40"/>
      <c r="AV1517" s="40"/>
      <c r="AW1517" s="40"/>
      <c r="AX1517" s="40"/>
      <c r="AY1517" s="40"/>
      <c r="AZ1517" s="40"/>
      <c r="BA1517" s="28"/>
      <c r="BB1517" s="28"/>
      <c r="BC1517" s="40"/>
      <c r="BD1517" s="40"/>
      <c r="BE1517" s="40"/>
      <c r="BF1517" s="40"/>
      <c r="BG1517" s="40"/>
      <c r="BH1517" s="40"/>
      <c r="BI1517" s="41"/>
      <c r="BJ1517" s="41"/>
      <c r="BK1517" s="41"/>
      <c r="BL1517" s="41"/>
      <c r="BM1517" s="41"/>
      <c r="BN1517" s="41"/>
      <c r="BO1517" s="41"/>
      <c r="BP1517" s="41"/>
      <c r="BQ1517" s="41"/>
      <c r="BR1517" s="40"/>
      <c r="BS1517" s="40"/>
      <c r="BT1517" s="40"/>
      <c r="BU1517" s="41"/>
      <c r="BV1517" s="41"/>
      <c r="BW1517" s="41"/>
      <c r="BX1517" s="41"/>
      <c r="BY1517" s="41"/>
      <c r="BZ1517" s="41"/>
      <c r="CA1517" s="41"/>
      <c r="CB1517" s="41"/>
      <c r="CC1517" s="41"/>
      <c r="CD1517" s="41"/>
      <c r="CE1517" s="41"/>
      <c r="CF1517" s="41"/>
      <c r="CG1517" s="28"/>
      <c r="CH1517" s="28"/>
      <c r="CI1517" s="41"/>
      <c r="CJ1517" s="27"/>
      <c r="CK1517" s="27"/>
      <c r="CL1517" s="27"/>
      <c r="CM1517" s="27"/>
      <c r="CN1517" s="27"/>
      <c r="CO1517" s="27"/>
      <c r="CP1517" s="27"/>
      <c r="CQ1517" s="27"/>
      <c r="CR1517" s="27"/>
      <c r="CS1517" s="27"/>
      <c r="CT1517" s="27"/>
      <c r="CU1517" s="27"/>
      <c r="CV1517" s="27"/>
      <c r="CW1517" s="27"/>
      <c r="CX1517" s="27"/>
      <c r="CY1517" s="27"/>
      <c r="CZ1517" s="40"/>
      <c r="DA1517" s="40"/>
      <c r="DB1517" s="26"/>
      <c r="DC1517" s="26"/>
      <c r="DD1517"/>
      <c r="DE1517" s="86"/>
      <c r="DF1517"/>
    </row>
    <row r="1518" spans="2:110" x14ac:dyDescent="0.2">
      <c r="B1518" s="28"/>
      <c r="C1518" s="41"/>
      <c r="D1518" s="40"/>
      <c r="E1518" s="41"/>
      <c r="F1518" s="40"/>
      <c r="M1518" s="151"/>
      <c r="N1518" s="151"/>
      <c r="P1518" s="153"/>
      <c r="Q1518" s="159"/>
      <c r="R1518" s="151"/>
      <c r="S1518" s="151"/>
      <c r="T1518" s="28"/>
      <c r="U1518" s="137"/>
      <c r="V1518" s="40"/>
      <c r="W1518" s="40"/>
      <c r="X1518" s="40"/>
      <c r="Y1518" s="40"/>
      <c r="Z1518" s="40"/>
      <c r="AA1518" s="40"/>
      <c r="AB1518" s="40"/>
      <c r="AC1518" s="40"/>
      <c r="AD1518" s="40"/>
      <c r="AE1518" s="40"/>
      <c r="AF1518" s="40"/>
      <c r="AG1518" s="40"/>
      <c r="AH1518" s="40"/>
      <c r="AI1518" s="40"/>
      <c r="AJ1518" s="40"/>
      <c r="AK1518" s="40"/>
      <c r="AL1518" s="40"/>
      <c r="AM1518" s="40"/>
      <c r="AN1518" s="40"/>
      <c r="AO1518" s="40"/>
      <c r="AP1518" s="40"/>
      <c r="AQ1518" s="40"/>
      <c r="AR1518" s="40"/>
      <c r="AS1518" s="40"/>
      <c r="AT1518" s="40"/>
      <c r="AU1518" s="40"/>
      <c r="AV1518" s="40"/>
      <c r="AW1518" s="40"/>
      <c r="AX1518" s="40"/>
      <c r="AY1518" s="40"/>
      <c r="AZ1518" s="40"/>
      <c r="BA1518" s="28"/>
      <c r="BB1518" s="28"/>
      <c r="BC1518" s="40"/>
      <c r="BD1518" s="40"/>
      <c r="BE1518" s="40"/>
      <c r="BF1518" s="40"/>
      <c r="BG1518" s="40"/>
      <c r="BH1518" s="40"/>
      <c r="BI1518" s="40"/>
      <c r="BJ1518" s="40"/>
      <c r="BK1518" s="40"/>
      <c r="BL1518" s="40"/>
      <c r="BM1518" s="40"/>
      <c r="BN1518" s="40"/>
      <c r="BO1518" s="40"/>
      <c r="BP1518" s="40"/>
      <c r="BQ1518" s="40"/>
      <c r="BR1518" s="40"/>
      <c r="BS1518" s="40"/>
      <c r="BT1518" s="40"/>
      <c r="BU1518" s="40"/>
      <c r="BV1518" s="40"/>
      <c r="BW1518" s="40"/>
      <c r="BX1518" s="40"/>
      <c r="BY1518" s="40"/>
      <c r="BZ1518" s="40"/>
      <c r="CA1518" s="40"/>
      <c r="CB1518" s="40"/>
      <c r="CC1518" s="40"/>
      <c r="CD1518" s="40"/>
      <c r="CE1518" s="40"/>
      <c r="CF1518" s="40"/>
      <c r="CG1518" s="28"/>
      <c r="CH1518" s="28"/>
      <c r="CI1518" s="41"/>
      <c r="CJ1518" s="27"/>
      <c r="CK1518" s="27"/>
      <c r="CL1518" s="27"/>
      <c r="CM1518" s="27"/>
      <c r="CN1518" s="27"/>
      <c r="CO1518" s="27"/>
      <c r="CP1518" s="27"/>
      <c r="CQ1518" s="27"/>
      <c r="CR1518" s="27"/>
      <c r="CS1518" s="27"/>
      <c r="CT1518" s="27"/>
      <c r="CU1518" s="27"/>
      <c r="CV1518" s="27"/>
      <c r="CW1518" s="27"/>
      <c r="CX1518" s="27"/>
      <c r="CY1518" s="27"/>
      <c r="CZ1518" s="40"/>
      <c r="DA1518" s="40"/>
      <c r="DB1518" s="26"/>
      <c r="DC1518" s="26"/>
      <c r="DD1518"/>
      <c r="DE1518" s="86"/>
      <c r="DF1518"/>
    </row>
    <row r="1519" spans="2:110" x14ac:dyDescent="0.2">
      <c r="B1519" s="28"/>
      <c r="C1519" s="41"/>
      <c r="D1519" s="40"/>
      <c r="E1519" s="41"/>
      <c r="F1519" s="40"/>
      <c r="M1519" s="151"/>
      <c r="N1519" s="151"/>
      <c r="P1519" s="153"/>
      <c r="Q1519" s="159"/>
      <c r="R1519" s="151"/>
      <c r="S1519" s="151"/>
      <c r="T1519" s="28"/>
      <c r="U1519" s="137"/>
      <c r="V1519" s="40"/>
      <c r="W1519" s="40"/>
      <c r="X1519" s="40"/>
      <c r="Y1519" s="40"/>
      <c r="Z1519" s="40"/>
      <c r="AA1519" s="40"/>
      <c r="AB1519" s="40"/>
      <c r="AC1519" s="40"/>
      <c r="AD1519" s="40"/>
      <c r="AE1519" s="40"/>
      <c r="AF1519" s="40"/>
      <c r="AG1519" s="40"/>
      <c r="AH1519" s="40"/>
      <c r="AI1519" s="40"/>
      <c r="AJ1519" s="40"/>
      <c r="AK1519" s="40"/>
      <c r="AL1519" s="40"/>
      <c r="AM1519" s="40"/>
      <c r="AN1519" s="40"/>
      <c r="AO1519" s="40"/>
      <c r="AP1519" s="40"/>
      <c r="AQ1519" s="40"/>
      <c r="AR1519" s="40"/>
      <c r="AS1519" s="40"/>
      <c r="AT1519" s="40"/>
      <c r="AU1519" s="40"/>
      <c r="AV1519" s="40"/>
      <c r="AW1519" s="40"/>
      <c r="AX1519" s="40"/>
      <c r="AY1519" s="40"/>
      <c r="AZ1519" s="40"/>
      <c r="BA1519" s="28"/>
      <c r="BB1519" s="28"/>
      <c r="BC1519" s="40"/>
      <c r="BD1519" s="40"/>
      <c r="BE1519" s="40"/>
      <c r="BF1519" s="40"/>
      <c r="BG1519" s="40"/>
      <c r="BH1519" s="40"/>
      <c r="BI1519" s="40"/>
      <c r="BJ1519" s="40"/>
      <c r="BK1519" s="40"/>
      <c r="BL1519" s="40"/>
      <c r="BM1519" s="40"/>
      <c r="BN1519" s="40"/>
      <c r="BO1519" s="40"/>
      <c r="BP1519" s="40"/>
      <c r="BQ1519" s="40"/>
      <c r="BR1519" s="40"/>
      <c r="BS1519" s="40"/>
      <c r="BT1519" s="40"/>
      <c r="BU1519" s="40"/>
      <c r="BV1519" s="40"/>
      <c r="BW1519" s="40"/>
      <c r="BX1519" s="40"/>
      <c r="BY1519" s="40"/>
      <c r="BZ1519" s="40"/>
      <c r="CA1519" s="40"/>
      <c r="CB1519" s="40"/>
      <c r="CC1519" s="40"/>
      <c r="CD1519" s="40"/>
      <c r="CE1519" s="40"/>
      <c r="CF1519" s="40"/>
      <c r="CG1519" s="28"/>
      <c r="CH1519" s="28"/>
      <c r="CI1519" s="41"/>
      <c r="CJ1519" s="27"/>
      <c r="CK1519" s="27"/>
      <c r="CL1519" s="27"/>
      <c r="CM1519" s="27"/>
      <c r="CN1519" s="27"/>
      <c r="CO1519" s="27"/>
      <c r="CP1519" s="27"/>
      <c r="CQ1519" s="27"/>
      <c r="CR1519" s="27"/>
      <c r="CS1519" s="27"/>
      <c r="CT1519" s="27"/>
      <c r="CU1519" s="27"/>
      <c r="CV1519" s="27"/>
      <c r="CW1519" s="27"/>
      <c r="CX1519" s="27"/>
      <c r="CY1519" s="27"/>
      <c r="CZ1519" s="40"/>
      <c r="DA1519" s="40"/>
      <c r="DB1519" s="26"/>
      <c r="DC1519" s="26"/>
      <c r="DD1519"/>
      <c r="DE1519" s="86"/>
      <c r="DF1519"/>
    </row>
    <row r="1520" spans="2:110" x14ac:dyDescent="0.2">
      <c r="B1520" s="28"/>
      <c r="C1520" s="41"/>
      <c r="D1520" s="40"/>
      <c r="E1520" s="41"/>
      <c r="F1520" s="40"/>
      <c r="M1520" s="151"/>
      <c r="N1520" s="151"/>
      <c r="P1520" s="153"/>
      <c r="Q1520" s="159"/>
      <c r="R1520" s="151"/>
      <c r="S1520" s="151"/>
      <c r="T1520" s="28"/>
      <c r="U1520" s="137"/>
      <c r="V1520" s="40"/>
      <c r="W1520" s="40"/>
      <c r="X1520" s="40"/>
      <c r="Y1520" s="40"/>
      <c r="Z1520" s="40"/>
      <c r="AA1520" s="40"/>
      <c r="AB1520" s="40"/>
      <c r="AC1520" s="40"/>
      <c r="AD1520" s="40"/>
      <c r="AE1520" s="40"/>
      <c r="AF1520" s="40"/>
      <c r="AG1520" s="40"/>
      <c r="AH1520" s="40"/>
      <c r="AI1520" s="40"/>
      <c r="AJ1520" s="40"/>
      <c r="AK1520" s="40"/>
      <c r="AL1520" s="40"/>
      <c r="AM1520" s="40"/>
      <c r="AN1520" s="40"/>
      <c r="AO1520" s="40"/>
      <c r="AP1520" s="40"/>
      <c r="AQ1520" s="40"/>
      <c r="AR1520" s="40"/>
      <c r="AS1520" s="40"/>
      <c r="AT1520" s="40"/>
      <c r="AU1520" s="40"/>
      <c r="AV1520" s="40"/>
      <c r="AW1520" s="40"/>
      <c r="AX1520" s="40"/>
      <c r="AY1520" s="40"/>
      <c r="AZ1520" s="40"/>
      <c r="BA1520" s="28"/>
      <c r="BB1520" s="28"/>
      <c r="BC1520" s="40"/>
      <c r="BD1520" s="40"/>
      <c r="BE1520" s="40"/>
      <c r="BF1520" s="40"/>
      <c r="BG1520" s="40"/>
      <c r="BH1520" s="40"/>
      <c r="BI1520" s="40"/>
      <c r="BJ1520" s="40"/>
      <c r="BK1520" s="40"/>
      <c r="BL1520" s="40"/>
      <c r="BM1520" s="40"/>
      <c r="BN1520" s="40"/>
      <c r="BO1520" s="40"/>
      <c r="BP1520" s="40"/>
      <c r="BQ1520" s="40"/>
      <c r="BR1520" s="40"/>
      <c r="BS1520" s="40"/>
      <c r="BT1520" s="40"/>
      <c r="BU1520" s="40"/>
      <c r="BV1520" s="40"/>
      <c r="BW1520" s="40"/>
      <c r="BX1520" s="40"/>
      <c r="BY1520" s="40"/>
      <c r="BZ1520" s="40"/>
      <c r="CA1520" s="40"/>
      <c r="CB1520" s="40"/>
      <c r="CC1520" s="40"/>
      <c r="CD1520" s="40"/>
      <c r="CE1520" s="40"/>
      <c r="CF1520" s="40"/>
      <c r="CG1520" s="28"/>
      <c r="CH1520" s="28"/>
      <c r="CI1520" s="41"/>
      <c r="CJ1520" s="27"/>
      <c r="CK1520" s="27"/>
      <c r="CL1520" s="27"/>
      <c r="CM1520" s="27"/>
      <c r="CN1520" s="27"/>
      <c r="CO1520" s="27"/>
      <c r="CP1520" s="27"/>
      <c r="CQ1520" s="27"/>
      <c r="CR1520" s="27"/>
      <c r="CS1520" s="27"/>
      <c r="CT1520" s="27"/>
      <c r="CU1520" s="27"/>
      <c r="CV1520" s="27"/>
      <c r="CW1520" s="27"/>
      <c r="CX1520" s="27"/>
      <c r="CY1520" s="27"/>
      <c r="CZ1520" s="40"/>
      <c r="DA1520" s="40"/>
      <c r="DB1520" s="26"/>
      <c r="DC1520" s="26"/>
      <c r="DD1520"/>
      <c r="DE1520" s="86"/>
      <c r="DF1520"/>
    </row>
    <row r="1521" spans="2:110" x14ac:dyDescent="0.2">
      <c r="B1521" s="28"/>
      <c r="C1521" s="41"/>
      <c r="D1521" s="40"/>
      <c r="E1521" s="41"/>
      <c r="F1521" s="40"/>
      <c r="M1521" s="151"/>
      <c r="N1521" s="151"/>
      <c r="P1521" s="153"/>
      <c r="Q1521" s="159"/>
      <c r="R1521" s="151"/>
      <c r="S1521" s="151"/>
      <c r="T1521" s="28"/>
      <c r="U1521" s="137"/>
      <c r="V1521" s="40"/>
      <c r="W1521" s="40"/>
      <c r="X1521" s="40"/>
      <c r="Y1521" s="40"/>
      <c r="Z1521" s="40"/>
      <c r="AA1521" s="40"/>
      <c r="AB1521" s="40"/>
      <c r="AC1521" s="40"/>
      <c r="AD1521" s="40"/>
      <c r="AE1521" s="40"/>
      <c r="AF1521" s="40"/>
      <c r="AG1521" s="40"/>
      <c r="AH1521" s="40"/>
      <c r="AI1521" s="40"/>
      <c r="AJ1521" s="40"/>
      <c r="AK1521" s="40"/>
      <c r="AL1521" s="40"/>
      <c r="AM1521" s="40"/>
      <c r="AN1521" s="40"/>
      <c r="AO1521" s="40"/>
      <c r="AP1521" s="40"/>
      <c r="AQ1521" s="40"/>
      <c r="AR1521" s="40"/>
      <c r="AS1521" s="40"/>
      <c r="AT1521" s="40"/>
      <c r="AU1521" s="40"/>
      <c r="AV1521" s="40"/>
      <c r="AW1521" s="40"/>
      <c r="AX1521" s="40"/>
      <c r="AY1521" s="40"/>
      <c r="AZ1521" s="40"/>
      <c r="BA1521" s="28"/>
      <c r="BB1521" s="28"/>
      <c r="BC1521" s="40"/>
      <c r="BD1521" s="40"/>
      <c r="BE1521" s="40"/>
      <c r="BF1521" s="40"/>
      <c r="BG1521" s="40"/>
      <c r="BH1521" s="40"/>
      <c r="BI1521" s="40"/>
      <c r="BJ1521" s="40"/>
      <c r="BK1521" s="40"/>
      <c r="BL1521" s="40"/>
      <c r="BM1521" s="40"/>
      <c r="BN1521" s="40"/>
      <c r="BO1521" s="40"/>
      <c r="BP1521" s="40"/>
      <c r="BQ1521" s="40"/>
      <c r="BR1521" s="40"/>
      <c r="BS1521" s="40"/>
      <c r="BT1521" s="40"/>
      <c r="BU1521" s="40"/>
      <c r="BV1521" s="40"/>
      <c r="BW1521" s="40"/>
      <c r="BX1521" s="40"/>
      <c r="BY1521" s="40"/>
      <c r="BZ1521" s="40"/>
      <c r="CA1521" s="40"/>
      <c r="CB1521" s="40"/>
      <c r="CC1521" s="40"/>
      <c r="CD1521" s="40"/>
      <c r="CE1521" s="40"/>
      <c r="CF1521" s="40"/>
      <c r="CG1521" s="28"/>
      <c r="CH1521" s="28"/>
      <c r="CI1521" s="41"/>
      <c r="CJ1521" s="27"/>
      <c r="CK1521" s="27"/>
      <c r="CL1521" s="27"/>
      <c r="CM1521" s="27"/>
      <c r="CN1521" s="27"/>
      <c r="CO1521" s="27"/>
      <c r="CP1521" s="27"/>
      <c r="CQ1521" s="27"/>
      <c r="CR1521" s="27"/>
      <c r="CS1521" s="27"/>
      <c r="CT1521" s="27"/>
      <c r="CU1521" s="27"/>
      <c r="CV1521" s="27"/>
      <c r="CW1521" s="27"/>
      <c r="CX1521" s="27"/>
      <c r="CY1521" s="27"/>
      <c r="CZ1521" s="40"/>
      <c r="DA1521" s="40"/>
      <c r="DB1521" s="26"/>
      <c r="DC1521" s="26"/>
      <c r="DD1521"/>
      <c r="DE1521" s="86"/>
      <c r="DF1521"/>
    </row>
    <row r="1522" spans="2:110" x14ac:dyDescent="0.2">
      <c r="B1522" s="28"/>
      <c r="C1522" s="41"/>
      <c r="D1522" s="40"/>
      <c r="E1522" s="41"/>
      <c r="F1522" s="40"/>
      <c r="M1522" s="151"/>
      <c r="N1522" s="151"/>
      <c r="P1522" s="153"/>
      <c r="Q1522" s="159"/>
      <c r="R1522" s="151"/>
      <c r="S1522" s="151"/>
      <c r="T1522" s="28"/>
      <c r="U1522" s="137"/>
      <c r="V1522" s="40"/>
      <c r="W1522" s="40"/>
      <c r="X1522" s="40"/>
      <c r="Y1522" s="40"/>
      <c r="Z1522" s="40"/>
      <c r="AA1522" s="40"/>
      <c r="AB1522" s="40"/>
      <c r="AC1522" s="40"/>
      <c r="AD1522" s="40"/>
      <c r="AE1522" s="40"/>
      <c r="AF1522" s="40"/>
      <c r="AG1522" s="40"/>
      <c r="AH1522" s="40"/>
      <c r="AI1522" s="40"/>
      <c r="AJ1522" s="40"/>
      <c r="AK1522" s="40"/>
      <c r="AL1522" s="40"/>
      <c r="AM1522" s="40"/>
      <c r="AN1522" s="40"/>
      <c r="AO1522" s="40"/>
      <c r="AP1522" s="40"/>
      <c r="AQ1522" s="40"/>
      <c r="AR1522" s="40"/>
      <c r="AS1522" s="40"/>
      <c r="AT1522" s="40"/>
      <c r="AU1522" s="40"/>
      <c r="AV1522" s="40"/>
      <c r="AW1522" s="40"/>
      <c r="AX1522" s="40"/>
      <c r="AY1522" s="40"/>
      <c r="AZ1522" s="40"/>
      <c r="BA1522" s="28"/>
      <c r="BB1522" s="28"/>
      <c r="BC1522" s="40"/>
      <c r="BD1522" s="40"/>
      <c r="BE1522" s="40"/>
      <c r="BF1522" s="40"/>
      <c r="BG1522" s="40"/>
      <c r="BH1522" s="40"/>
      <c r="BI1522" s="40"/>
      <c r="BJ1522" s="40"/>
      <c r="BK1522" s="40"/>
      <c r="BL1522" s="40"/>
      <c r="BM1522" s="40"/>
      <c r="BN1522" s="40"/>
      <c r="BO1522" s="40"/>
      <c r="BP1522" s="40"/>
      <c r="BQ1522" s="40"/>
      <c r="BR1522" s="40"/>
      <c r="BS1522" s="40"/>
      <c r="BT1522" s="40"/>
      <c r="BU1522" s="40"/>
      <c r="BV1522" s="40"/>
      <c r="BW1522" s="40"/>
      <c r="BX1522" s="40"/>
      <c r="BY1522" s="40"/>
      <c r="BZ1522" s="40"/>
      <c r="CA1522" s="40"/>
      <c r="CB1522" s="40"/>
      <c r="CC1522" s="40"/>
      <c r="CD1522" s="40"/>
      <c r="CE1522" s="40"/>
      <c r="CF1522" s="40"/>
      <c r="CG1522" s="28"/>
      <c r="CH1522" s="28"/>
      <c r="CI1522" s="41"/>
      <c r="CJ1522" s="27"/>
      <c r="CK1522" s="27"/>
      <c r="CL1522" s="27"/>
      <c r="CM1522" s="27"/>
      <c r="CN1522" s="27"/>
      <c r="CO1522" s="27"/>
      <c r="CP1522" s="27"/>
      <c r="CQ1522" s="27"/>
      <c r="CR1522" s="27"/>
      <c r="CS1522" s="27"/>
      <c r="CT1522" s="27"/>
      <c r="CU1522" s="27"/>
      <c r="CV1522" s="27"/>
      <c r="CW1522" s="27"/>
      <c r="CX1522" s="27"/>
      <c r="CY1522" s="27"/>
      <c r="CZ1522" s="40"/>
      <c r="DA1522" s="40"/>
      <c r="DB1522" s="26"/>
      <c r="DC1522" s="26"/>
      <c r="DD1522"/>
      <c r="DE1522" s="86"/>
      <c r="DF1522"/>
    </row>
    <row r="1523" spans="2:110" x14ac:dyDescent="0.2">
      <c r="B1523" s="28"/>
      <c r="C1523" s="41"/>
      <c r="D1523" s="40"/>
      <c r="E1523" s="41"/>
      <c r="F1523" s="40"/>
      <c r="M1523" s="151"/>
      <c r="N1523" s="151"/>
      <c r="P1523" s="153"/>
      <c r="Q1523" s="159"/>
      <c r="R1523" s="151"/>
      <c r="S1523" s="151"/>
      <c r="T1523" s="28"/>
      <c r="U1523" s="137"/>
      <c r="V1523" s="40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40"/>
      <c r="AH1523" s="40"/>
      <c r="AI1523" s="40"/>
      <c r="AJ1523" s="40"/>
      <c r="AK1523" s="40"/>
      <c r="AL1523" s="40"/>
      <c r="AM1523" s="40"/>
      <c r="AN1523" s="40"/>
      <c r="AO1523" s="40"/>
      <c r="AP1523" s="40"/>
      <c r="AQ1523" s="40"/>
      <c r="AR1523" s="40"/>
      <c r="AS1523" s="40"/>
      <c r="AT1523" s="40"/>
      <c r="AU1523" s="40"/>
      <c r="AV1523" s="40"/>
      <c r="AW1523" s="40"/>
      <c r="AX1523" s="40"/>
      <c r="AY1523" s="40"/>
      <c r="AZ1523" s="40"/>
      <c r="BA1523" s="28"/>
      <c r="BB1523" s="28"/>
      <c r="BC1523" s="40"/>
      <c r="BD1523" s="40"/>
      <c r="BE1523" s="40"/>
      <c r="BF1523" s="40"/>
      <c r="BG1523" s="40"/>
      <c r="BH1523" s="40"/>
      <c r="BI1523" s="40"/>
      <c r="BJ1523" s="40"/>
      <c r="BK1523" s="40"/>
      <c r="BL1523" s="40"/>
      <c r="BM1523" s="40"/>
      <c r="BN1523" s="40"/>
      <c r="BO1523" s="40"/>
      <c r="BP1523" s="40"/>
      <c r="BQ1523" s="40"/>
      <c r="BR1523" s="40"/>
      <c r="BS1523" s="40"/>
      <c r="BT1523" s="40"/>
      <c r="BU1523" s="40"/>
      <c r="BV1523" s="40"/>
      <c r="BW1523" s="40"/>
      <c r="BX1523" s="40"/>
      <c r="BY1523" s="40"/>
      <c r="BZ1523" s="40"/>
      <c r="CA1523" s="40"/>
      <c r="CB1523" s="40"/>
      <c r="CC1523" s="40"/>
      <c r="CD1523" s="40"/>
      <c r="CE1523" s="40"/>
      <c r="CF1523" s="40"/>
      <c r="CG1523" s="28"/>
      <c r="CH1523" s="28"/>
      <c r="CI1523" s="41"/>
      <c r="CJ1523" s="27"/>
      <c r="CK1523" s="27"/>
      <c r="CL1523" s="27"/>
      <c r="CM1523" s="27"/>
      <c r="CN1523" s="27"/>
      <c r="CO1523" s="27"/>
      <c r="CP1523" s="27"/>
      <c r="CQ1523" s="27"/>
      <c r="CR1523" s="27"/>
      <c r="CS1523" s="27"/>
      <c r="CT1523" s="27"/>
      <c r="CU1523" s="27"/>
      <c r="CV1523" s="27"/>
      <c r="CW1523" s="27"/>
      <c r="CX1523" s="27"/>
      <c r="CY1523" s="27"/>
      <c r="CZ1523" s="40"/>
      <c r="DA1523" s="40"/>
      <c r="DB1523" s="26"/>
      <c r="DC1523" s="26"/>
      <c r="DD1523"/>
      <c r="DE1523" s="86"/>
      <c r="DF1523"/>
    </row>
    <row r="1524" spans="2:110" x14ac:dyDescent="0.2">
      <c r="B1524" s="28"/>
      <c r="C1524" s="41"/>
      <c r="D1524" s="40"/>
      <c r="E1524" s="41"/>
      <c r="F1524" s="40"/>
      <c r="M1524" s="151"/>
      <c r="N1524" s="151"/>
      <c r="P1524" s="153"/>
      <c r="Q1524" s="159"/>
      <c r="R1524" s="151"/>
      <c r="S1524" s="151"/>
      <c r="T1524" s="28"/>
      <c r="U1524" s="137"/>
      <c r="V1524" s="40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40"/>
      <c r="AH1524" s="40"/>
      <c r="AI1524" s="40"/>
      <c r="AJ1524" s="40"/>
      <c r="AK1524" s="40"/>
      <c r="AL1524" s="40"/>
      <c r="AM1524" s="40"/>
      <c r="AN1524" s="40"/>
      <c r="AO1524" s="40"/>
      <c r="AP1524" s="40"/>
      <c r="AQ1524" s="40"/>
      <c r="AR1524" s="40"/>
      <c r="AS1524" s="40"/>
      <c r="AT1524" s="40"/>
      <c r="AU1524" s="40"/>
      <c r="AV1524" s="40"/>
      <c r="AW1524" s="40"/>
      <c r="AX1524" s="40"/>
      <c r="AY1524" s="40"/>
      <c r="AZ1524" s="40"/>
      <c r="BA1524" s="28"/>
      <c r="BB1524" s="28"/>
      <c r="BC1524" s="40"/>
      <c r="BD1524" s="40"/>
      <c r="BE1524" s="40"/>
      <c r="BF1524" s="40"/>
      <c r="BG1524" s="40"/>
      <c r="BH1524" s="40"/>
      <c r="BI1524" s="40"/>
      <c r="BJ1524" s="40"/>
      <c r="BK1524" s="40"/>
      <c r="BL1524" s="40"/>
      <c r="BM1524" s="40"/>
      <c r="BN1524" s="40"/>
      <c r="BO1524" s="40"/>
      <c r="BP1524" s="40"/>
      <c r="BQ1524" s="40"/>
      <c r="BR1524" s="40"/>
      <c r="BS1524" s="40"/>
      <c r="BT1524" s="40"/>
      <c r="BU1524" s="40"/>
      <c r="BV1524" s="40"/>
      <c r="BW1524" s="40"/>
      <c r="BX1524" s="40"/>
      <c r="BY1524" s="40"/>
      <c r="BZ1524" s="40"/>
      <c r="CA1524" s="40"/>
      <c r="CB1524" s="40"/>
      <c r="CC1524" s="40"/>
      <c r="CD1524" s="40"/>
      <c r="CE1524" s="40"/>
      <c r="CF1524" s="40"/>
      <c r="CG1524" s="28"/>
      <c r="CH1524" s="28"/>
      <c r="CI1524" s="41"/>
      <c r="CJ1524" s="27"/>
      <c r="CK1524" s="27"/>
      <c r="CL1524" s="27"/>
      <c r="CM1524" s="27"/>
      <c r="CN1524" s="27"/>
      <c r="CO1524" s="27"/>
      <c r="CP1524" s="27"/>
      <c r="CQ1524" s="27"/>
      <c r="CR1524" s="27"/>
      <c r="CS1524" s="27"/>
      <c r="CT1524" s="27"/>
      <c r="CU1524" s="27"/>
      <c r="CV1524" s="27"/>
      <c r="CW1524" s="27"/>
      <c r="CX1524" s="27"/>
      <c r="CY1524" s="27"/>
      <c r="CZ1524" s="40"/>
      <c r="DA1524" s="40"/>
      <c r="DB1524" s="26"/>
      <c r="DC1524" s="26"/>
      <c r="DD1524"/>
      <c r="DE1524" s="86"/>
      <c r="DF1524"/>
    </row>
    <row r="1525" spans="2:110" x14ac:dyDescent="0.2">
      <c r="B1525" s="28"/>
      <c r="C1525" s="41"/>
      <c r="D1525" s="40"/>
      <c r="E1525" s="41"/>
      <c r="F1525" s="40"/>
      <c r="M1525" s="151"/>
      <c r="N1525" s="151"/>
      <c r="P1525" s="153"/>
      <c r="Q1525" s="159"/>
      <c r="R1525" s="151"/>
      <c r="S1525" s="151"/>
      <c r="T1525" s="28"/>
      <c r="U1525" s="137"/>
      <c r="V1525" s="40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40"/>
      <c r="AH1525" s="40"/>
      <c r="AI1525" s="40"/>
      <c r="AJ1525" s="40"/>
      <c r="AK1525" s="40"/>
      <c r="AL1525" s="40"/>
      <c r="AM1525" s="40"/>
      <c r="AN1525" s="40"/>
      <c r="AO1525" s="40"/>
      <c r="AP1525" s="40"/>
      <c r="AQ1525" s="40"/>
      <c r="AR1525" s="40"/>
      <c r="AS1525" s="40"/>
      <c r="AT1525" s="40"/>
      <c r="AU1525" s="40"/>
      <c r="AV1525" s="40"/>
      <c r="AW1525" s="40"/>
      <c r="AX1525" s="40"/>
      <c r="AY1525" s="40"/>
      <c r="AZ1525" s="40"/>
      <c r="BA1525" s="28"/>
      <c r="BB1525" s="28"/>
      <c r="BC1525" s="40"/>
      <c r="BD1525" s="40"/>
      <c r="BE1525" s="40"/>
      <c r="BF1525" s="40"/>
      <c r="BG1525" s="40"/>
      <c r="BH1525" s="40"/>
      <c r="BI1525" s="40"/>
      <c r="BJ1525" s="40"/>
      <c r="BK1525" s="40"/>
      <c r="BL1525" s="40"/>
      <c r="BM1525" s="40"/>
      <c r="BN1525" s="40"/>
      <c r="BO1525" s="40"/>
      <c r="BP1525" s="40"/>
      <c r="BQ1525" s="40"/>
      <c r="BR1525" s="40"/>
      <c r="BS1525" s="40"/>
      <c r="BT1525" s="40"/>
      <c r="BU1525" s="40"/>
      <c r="BV1525" s="40"/>
      <c r="BW1525" s="40"/>
      <c r="BX1525" s="40"/>
      <c r="BY1525" s="40"/>
      <c r="BZ1525" s="40"/>
      <c r="CA1525" s="40"/>
      <c r="CB1525" s="40"/>
      <c r="CC1525" s="40"/>
      <c r="CD1525" s="40"/>
      <c r="CE1525" s="40"/>
      <c r="CF1525" s="40"/>
      <c r="CG1525" s="28"/>
      <c r="CH1525" s="28"/>
      <c r="CI1525" s="41"/>
      <c r="CJ1525" s="27"/>
      <c r="CK1525" s="27"/>
      <c r="CL1525" s="27"/>
      <c r="CM1525" s="27"/>
      <c r="CN1525" s="27"/>
      <c r="CO1525" s="27"/>
      <c r="CP1525" s="27"/>
      <c r="CQ1525" s="27"/>
      <c r="CR1525" s="27"/>
      <c r="CS1525" s="27"/>
      <c r="CT1525" s="27"/>
      <c r="CU1525" s="27"/>
      <c r="CV1525" s="27"/>
      <c r="CW1525" s="27"/>
      <c r="CX1525" s="27"/>
      <c r="CY1525" s="27"/>
      <c r="CZ1525" s="40"/>
      <c r="DA1525" s="40"/>
      <c r="DB1525" s="26"/>
      <c r="DC1525" s="26"/>
      <c r="DD1525"/>
      <c r="DE1525" s="86"/>
      <c r="DF1525"/>
    </row>
    <row r="1526" spans="2:110" x14ac:dyDescent="0.2">
      <c r="B1526" s="28"/>
      <c r="C1526" s="41"/>
      <c r="D1526" s="40"/>
      <c r="E1526" s="41"/>
      <c r="F1526" s="40"/>
      <c r="M1526" s="151"/>
      <c r="N1526" s="151"/>
      <c r="P1526" s="153"/>
      <c r="Q1526" s="159"/>
      <c r="R1526" s="151"/>
      <c r="S1526" s="151"/>
      <c r="T1526" s="28"/>
      <c r="U1526" s="137"/>
      <c r="V1526" s="40"/>
      <c r="W1526" s="40"/>
      <c r="X1526" s="40"/>
      <c r="Y1526" s="40"/>
      <c r="Z1526" s="40"/>
      <c r="AA1526" s="40"/>
      <c r="AB1526" s="40"/>
      <c r="AC1526" s="40"/>
      <c r="AD1526" s="40"/>
      <c r="AE1526" s="40"/>
      <c r="AF1526" s="40"/>
      <c r="AG1526" s="40"/>
      <c r="AH1526" s="40"/>
      <c r="AI1526" s="40"/>
      <c r="AJ1526" s="40"/>
      <c r="AK1526" s="40"/>
      <c r="AL1526" s="40"/>
      <c r="AM1526" s="40"/>
      <c r="AN1526" s="40"/>
      <c r="AO1526" s="40"/>
      <c r="AP1526" s="40"/>
      <c r="AQ1526" s="40"/>
      <c r="AR1526" s="40"/>
      <c r="AS1526" s="40"/>
      <c r="AT1526" s="40"/>
      <c r="AU1526" s="40"/>
      <c r="AV1526" s="40"/>
      <c r="AW1526" s="40"/>
      <c r="AX1526" s="40"/>
      <c r="AY1526" s="40"/>
      <c r="AZ1526" s="40"/>
      <c r="BA1526" s="28"/>
      <c r="BB1526" s="28"/>
      <c r="BC1526" s="40"/>
      <c r="BD1526" s="40"/>
      <c r="BE1526" s="40"/>
      <c r="BF1526" s="40"/>
      <c r="BG1526" s="40"/>
      <c r="BH1526" s="40"/>
      <c r="BI1526" s="40"/>
      <c r="BJ1526" s="40"/>
      <c r="BK1526" s="40"/>
      <c r="BL1526" s="40"/>
      <c r="BM1526" s="40"/>
      <c r="BN1526" s="40"/>
      <c r="BO1526" s="40"/>
      <c r="BP1526" s="40"/>
      <c r="BQ1526" s="40"/>
      <c r="BR1526" s="40"/>
      <c r="BS1526" s="40"/>
      <c r="BT1526" s="40"/>
      <c r="BU1526" s="40"/>
      <c r="BV1526" s="40"/>
      <c r="BW1526" s="40"/>
      <c r="BX1526" s="40"/>
      <c r="BY1526" s="40"/>
      <c r="BZ1526" s="40"/>
      <c r="CA1526" s="40"/>
      <c r="CB1526" s="40"/>
      <c r="CC1526" s="40"/>
      <c r="CD1526" s="40"/>
      <c r="CE1526" s="40"/>
      <c r="CF1526" s="40"/>
      <c r="CG1526" s="28"/>
      <c r="CH1526" s="28"/>
      <c r="CI1526" s="41"/>
      <c r="CJ1526" s="27"/>
      <c r="CK1526" s="27"/>
      <c r="CL1526" s="27"/>
      <c r="CM1526" s="27"/>
      <c r="CN1526" s="27"/>
      <c r="CO1526" s="27"/>
      <c r="CP1526" s="27"/>
      <c r="CQ1526" s="27"/>
      <c r="CR1526" s="27"/>
      <c r="CS1526" s="27"/>
      <c r="CT1526" s="27"/>
      <c r="CU1526" s="27"/>
      <c r="CV1526" s="27"/>
      <c r="CW1526" s="27"/>
      <c r="CX1526" s="27"/>
      <c r="CY1526" s="27"/>
      <c r="CZ1526" s="40"/>
      <c r="DA1526" s="40"/>
      <c r="DB1526" s="26"/>
      <c r="DC1526" s="26"/>
      <c r="DD1526"/>
      <c r="DE1526" s="86"/>
      <c r="DF1526"/>
    </row>
    <row r="1527" spans="2:110" x14ac:dyDescent="0.2">
      <c r="B1527" s="28"/>
      <c r="C1527" s="41"/>
      <c r="D1527" s="40"/>
      <c r="E1527" s="41"/>
      <c r="F1527" s="40"/>
      <c r="M1527" s="151"/>
      <c r="N1527" s="151"/>
      <c r="P1527" s="153"/>
      <c r="Q1527" s="159"/>
      <c r="R1527" s="151"/>
      <c r="S1527" s="151"/>
      <c r="T1527" s="28"/>
      <c r="U1527" s="137"/>
      <c r="V1527" s="40"/>
      <c r="W1527" s="40"/>
      <c r="X1527" s="40"/>
      <c r="Y1527" s="40"/>
      <c r="Z1527" s="40"/>
      <c r="AA1527" s="40"/>
      <c r="AB1527" s="40"/>
      <c r="AC1527" s="40"/>
      <c r="AD1527" s="40"/>
      <c r="AE1527" s="40"/>
      <c r="AF1527" s="40"/>
      <c r="AG1527" s="40"/>
      <c r="AH1527" s="40"/>
      <c r="AI1527" s="40"/>
      <c r="AJ1527" s="40"/>
      <c r="AK1527" s="40"/>
      <c r="AL1527" s="40"/>
      <c r="AM1527" s="40"/>
      <c r="AN1527" s="40"/>
      <c r="AO1527" s="40"/>
      <c r="AP1527" s="40"/>
      <c r="AQ1527" s="40"/>
      <c r="AR1527" s="40"/>
      <c r="AS1527" s="40"/>
      <c r="AT1527" s="40"/>
      <c r="AU1527" s="40"/>
      <c r="AV1527" s="40"/>
      <c r="AW1527" s="40"/>
      <c r="AX1527" s="40"/>
      <c r="AY1527" s="40"/>
      <c r="AZ1527" s="40"/>
      <c r="BA1527" s="28"/>
      <c r="BB1527" s="28"/>
      <c r="BC1527" s="40"/>
      <c r="BD1527" s="40"/>
      <c r="BE1527" s="40"/>
      <c r="BF1527" s="40"/>
      <c r="BG1527" s="40"/>
      <c r="BH1527" s="40"/>
      <c r="BI1527" s="40"/>
      <c r="BJ1527" s="40"/>
      <c r="BK1527" s="40"/>
      <c r="BL1527" s="40"/>
      <c r="BM1527" s="40"/>
      <c r="BN1527" s="40"/>
      <c r="BO1527" s="40"/>
      <c r="BP1527" s="40"/>
      <c r="BQ1527" s="40"/>
      <c r="BR1527" s="40"/>
      <c r="BS1527" s="40"/>
      <c r="BT1527" s="40"/>
      <c r="BU1527" s="40"/>
      <c r="BV1527" s="40"/>
      <c r="BW1527" s="40"/>
      <c r="BX1527" s="40"/>
      <c r="BY1527" s="40"/>
      <c r="BZ1527" s="40"/>
      <c r="CA1527" s="40"/>
      <c r="CB1527" s="40"/>
      <c r="CC1527" s="40"/>
      <c r="CD1527" s="40"/>
      <c r="CE1527" s="40"/>
      <c r="CF1527" s="40"/>
      <c r="CG1527" s="28"/>
      <c r="CH1527" s="28"/>
      <c r="CI1527" s="41"/>
      <c r="CJ1527" s="27"/>
      <c r="CK1527" s="27"/>
      <c r="CL1527" s="27"/>
      <c r="CM1527" s="27"/>
      <c r="CN1527" s="27"/>
      <c r="CO1527" s="27"/>
      <c r="CP1527" s="27"/>
      <c r="CQ1527" s="27"/>
      <c r="CR1527" s="27"/>
      <c r="CS1527" s="27"/>
      <c r="CT1527" s="27"/>
      <c r="CU1527" s="27"/>
      <c r="CV1527" s="27"/>
      <c r="CW1527" s="27"/>
      <c r="CX1527" s="27"/>
      <c r="CY1527" s="27"/>
      <c r="CZ1527" s="40"/>
      <c r="DA1527" s="40"/>
      <c r="DB1527" s="26"/>
      <c r="DC1527" s="26"/>
      <c r="DD1527"/>
      <c r="DE1527" s="86"/>
      <c r="DF1527"/>
    </row>
    <row r="1528" spans="2:110" x14ac:dyDescent="0.2">
      <c r="B1528" s="28"/>
      <c r="C1528" s="41"/>
      <c r="D1528" s="40"/>
      <c r="E1528" s="41"/>
      <c r="F1528" s="40"/>
      <c r="M1528" s="151"/>
      <c r="N1528" s="151"/>
      <c r="P1528" s="153"/>
      <c r="Q1528" s="159"/>
      <c r="R1528" s="151"/>
      <c r="S1528" s="151"/>
      <c r="T1528" s="28"/>
      <c r="U1528" s="137"/>
      <c r="V1528" s="40"/>
      <c r="W1528" s="40"/>
      <c r="X1528" s="40"/>
      <c r="Y1528" s="40"/>
      <c r="Z1528" s="40"/>
      <c r="AA1528" s="40"/>
      <c r="AB1528" s="40"/>
      <c r="AC1528" s="40"/>
      <c r="AD1528" s="40"/>
      <c r="AE1528" s="40"/>
      <c r="AF1528" s="40"/>
      <c r="AG1528" s="40"/>
      <c r="AH1528" s="40"/>
      <c r="AI1528" s="40"/>
      <c r="AJ1528" s="40"/>
      <c r="AK1528" s="40"/>
      <c r="AL1528" s="40"/>
      <c r="AM1528" s="40"/>
      <c r="AN1528" s="40"/>
      <c r="AO1528" s="40"/>
      <c r="AP1528" s="40"/>
      <c r="AQ1528" s="40"/>
      <c r="AR1528" s="40"/>
      <c r="AS1528" s="40"/>
      <c r="AT1528" s="40"/>
      <c r="AU1528" s="40"/>
      <c r="AV1528" s="40"/>
      <c r="AW1528" s="40"/>
      <c r="AX1528" s="40"/>
      <c r="AY1528" s="40"/>
      <c r="AZ1528" s="40"/>
      <c r="BA1528" s="28"/>
      <c r="BB1528" s="28"/>
      <c r="BC1528" s="40"/>
      <c r="BD1528" s="40"/>
      <c r="BE1528" s="40"/>
      <c r="BF1528" s="40"/>
      <c r="BG1528" s="40"/>
      <c r="BH1528" s="40"/>
      <c r="BI1528" s="40"/>
      <c r="BJ1528" s="40"/>
      <c r="BK1528" s="40"/>
      <c r="BL1528" s="40"/>
      <c r="BM1528" s="40"/>
      <c r="BN1528" s="40"/>
      <c r="BO1528" s="40"/>
      <c r="BP1528" s="40"/>
      <c r="BQ1528" s="40"/>
      <c r="BR1528" s="40"/>
      <c r="BS1528" s="40"/>
      <c r="BT1528" s="40"/>
      <c r="BU1528" s="40"/>
      <c r="BV1528" s="40"/>
      <c r="BW1528" s="40"/>
      <c r="BX1528" s="40"/>
      <c r="BY1528" s="40"/>
      <c r="BZ1528" s="40"/>
      <c r="CA1528" s="40"/>
      <c r="CB1528" s="40"/>
      <c r="CC1528" s="40"/>
      <c r="CD1528" s="40"/>
      <c r="CE1528" s="40"/>
      <c r="CF1528" s="40"/>
      <c r="CG1528" s="28"/>
      <c r="CH1528" s="28"/>
      <c r="CI1528" s="41"/>
      <c r="CJ1528" s="27"/>
      <c r="CK1528" s="27"/>
      <c r="CL1528" s="27"/>
      <c r="CM1528" s="27"/>
      <c r="CN1528" s="27"/>
      <c r="CO1528" s="27"/>
      <c r="CP1528" s="27"/>
      <c r="CQ1528" s="27"/>
      <c r="CR1528" s="27"/>
      <c r="CS1528" s="27"/>
      <c r="CT1528" s="27"/>
      <c r="CU1528" s="27"/>
      <c r="CV1528" s="27"/>
      <c r="CW1528" s="27"/>
      <c r="CX1528" s="27"/>
      <c r="CY1528" s="27"/>
      <c r="CZ1528" s="40"/>
      <c r="DA1528" s="40"/>
      <c r="DB1528" s="26"/>
      <c r="DC1528" s="26"/>
      <c r="DD1528"/>
      <c r="DE1528" s="86"/>
      <c r="DF1528"/>
    </row>
    <row r="1529" spans="2:110" x14ac:dyDescent="0.2">
      <c r="B1529" s="28"/>
      <c r="C1529" s="41"/>
      <c r="D1529" s="40"/>
      <c r="E1529" s="41"/>
      <c r="F1529" s="40"/>
      <c r="M1529" s="151"/>
      <c r="N1529" s="151"/>
      <c r="P1529" s="153"/>
      <c r="Q1529" s="159"/>
      <c r="R1529" s="151"/>
      <c r="S1529" s="151"/>
      <c r="T1529" s="28"/>
      <c r="U1529" s="137"/>
      <c r="V1529" s="40"/>
      <c r="W1529" s="40"/>
      <c r="X1529" s="40"/>
      <c r="Y1529" s="40"/>
      <c r="Z1529" s="40"/>
      <c r="AA1529" s="40"/>
      <c r="AB1529" s="40"/>
      <c r="AC1529" s="40"/>
      <c r="AD1529" s="40"/>
      <c r="AE1529" s="40"/>
      <c r="AF1529" s="40"/>
      <c r="AG1529" s="40"/>
      <c r="AH1529" s="40"/>
      <c r="AI1529" s="40"/>
      <c r="AJ1529" s="40"/>
      <c r="AK1529" s="40"/>
      <c r="AL1529" s="40"/>
      <c r="AM1529" s="40"/>
      <c r="AN1529" s="40"/>
      <c r="AO1529" s="40"/>
      <c r="AP1529" s="40"/>
      <c r="AQ1529" s="40"/>
      <c r="AR1529" s="40"/>
      <c r="AS1529" s="40"/>
      <c r="AT1529" s="40"/>
      <c r="AU1529" s="40"/>
      <c r="AV1529" s="40"/>
      <c r="AW1529" s="40"/>
      <c r="AX1529" s="40"/>
      <c r="AY1529" s="40"/>
      <c r="AZ1529" s="40"/>
      <c r="BA1529" s="28"/>
      <c r="BB1529" s="28"/>
      <c r="BC1529" s="40"/>
      <c r="BD1529" s="40"/>
      <c r="BE1529" s="40"/>
      <c r="BF1529" s="40"/>
      <c r="BG1529" s="40"/>
      <c r="BH1529" s="40"/>
      <c r="BI1529" s="41"/>
      <c r="BJ1529" s="41"/>
      <c r="BK1529" s="41"/>
      <c r="BL1529" s="41"/>
      <c r="BM1529" s="41"/>
      <c r="BN1529" s="41"/>
      <c r="BO1529" s="41"/>
      <c r="BP1529" s="41"/>
      <c r="BQ1529" s="41"/>
      <c r="BR1529" s="40"/>
      <c r="BS1529" s="40"/>
      <c r="BT1529" s="40"/>
      <c r="BU1529" s="41"/>
      <c r="BV1529" s="41"/>
      <c r="BW1529" s="41"/>
      <c r="BX1529" s="41"/>
      <c r="BY1529" s="41"/>
      <c r="BZ1529" s="41"/>
      <c r="CA1529" s="41"/>
      <c r="CB1529" s="41"/>
      <c r="CC1529" s="41"/>
      <c r="CD1529" s="41"/>
      <c r="CE1529" s="41"/>
      <c r="CF1529" s="41"/>
      <c r="CG1529" s="28"/>
      <c r="CH1529" s="28"/>
      <c r="CI1529" s="41"/>
      <c r="CJ1529" s="27"/>
      <c r="CK1529" s="27"/>
      <c r="CL1529" s="27"/>
      <c r="CM1529" s="27"/>
      <c r="CN1529" s="27"/>
      <c r="CO1529" s="27"/>
      <c r="CP1529" s="27"/>
      <c r="CQ1529" s="27"/>
      <c r="CR1529" s="27"/>
      <c r="CS1529" s="27"/>
      <c r="CT1529" s="27"/>
      <c r="CU1529" s="27"/>
      <c r="CV1529" s="27"/>
      <c r="CW1529" s="27"/>
      <c r="CX1529" s="27"/>
      <c r="CY1529" s="27"/>
      <c r="CZ1529" s="40"/>
      <c r="DA1529" s="40"/>
      <c r="DB1529" s="26"/>
      <c r="DC1529" s="26"/>
      <c r="DD1529"/>
      <c r="DE1529" s="86"/>
      <c r="DF1529"/>
    </row>
    <row r="1530" spans="2:110" x14ac:dyDescent="0.2">
      <c r="B1530" s="28"/>
      <c r="C1530" s="41"/>
      <c r="D1530" s="40"/>
      <c r="E1530" s="41"/>
      <c r="F1530" s="40"/>
      <c r="M1530" s="151"/>
      <c r="N1530" s="151"/>
      <c r="P1530" s="153"/>
      <c r="Q1530" s="159"/>
      <c r="R1530" s="151"/>
      <c r="S1530" s="151"/>
      <c r="T1530" s="28"/>
      <c r="U1530" s="137"/>
      <c r="V1530" s="40"/>
      <c r="W1530" s="40"/>
      <c r="X1530" s="40"/>
      <c r="Y1530" s="40"/>
      <c r="Z1530" s="40"/>
      <c r="AA1530" s="40"/>
      <c r="AB1530" s="40"/>
      <c r="AC1530" s="40"/>
      <c r="AD1530" s="40"/>
      <c r="AE1530" s="40"/>
      <c r="AF1530" s="40"/>
      <c r="AG1530" s="40"/>
      <c r="AH1530" s="40"/>
      <c r="AI1530" s="40"/>
      <c r="AJ1530" s="40"/>
      <c r="AK1530" s="40"/>
      <c r="AL1530" s="40"/>
      <c r="AM1530" s="40"/>
      <c r="AN1530" s="40"/>
      <c r="AO1530" s="40"/>
      <c r="AP1530" s="40"/>
      <c r="AQ1530" s="40"/>
      <c r="AR1530" s="40"/>
      <c r="AS1530" s="40"/>
      <c r="AT1530" s="40"/>
      <c r="AU1530" s="40"/>
      <c r="AV1530" s="40"/>
      <c r="AW1530" s="40"/>
      <c r="AX1530" s="40"/>
      <c r="AY1530" s="40"/>
      <c r="AZ1530" s="40"/>
      <c r="BA1530" s="28"/>
      <c r="BB1530" s="28"/>
      <c r="BC1530" s="40"/>
      <c r="BD1530" s="40"/>
      <c r="BE1530" s="40"/>
      <c r="BF1530" s="40"/>
      <c r="BG1530" s="40"/>
      <c r="BH1530" s="40"/>
      <c r="BI1530" s="41"/>
      <c r="BJ1530" s="41"/>
      <c r="BK1530" s="41"/>
      <c r="BL1530" s="41"/>
      <c r="BM1530" s="41"/>
      <c r="BN1530" s="41"/>
      <c r="BO1530" s="41"/>
      <c r="BP1530" s="41"/>
      <c r="BQ1530" s="41"/>
      <c r="BR1530" s="40"/>
      <c r="BS1530" s="40"/>
      <c r="BT1530" s="40"/>
      <c r="BU1530" s="41"/>
      <c r="BV1530" s="41"/>
      <c r="BW1530" s="41"/>
      <c r="BX1530" s="41"/>
      <c r="BY1530" s="41"/>
      <c r="BZ1530" s="41"/>
      <c r="CA1530" s="41"/>
      <c r="CB1530" s="41"/>
      <c r="CC1530" s="41"/>
      <c r="CD1530" s="41"/>
      <c r="CE1530" s="41"/>
      <c r="CF1530" s="41"/>
      <c r="CG1530" s="28"/>
      <c r="CH1530" s="28"/>
      <c r="CI1530" s="41"/>
      <c r="CJ1530" s="27"/>
      <c r="CK1530" s="27"/>
      <c r="CL1530" s="27"/>
      <c r="CM1530" s="27"/>
      <c r="CN1530" s="27"/>
      <c r="CO1530" s="27"/>
      <c r="CP1530" s="27"/>
      <c r="CQ1530" s="27"/>
      <c r="CR1530" s="27"/>
      <c r="CS1530" s="27"/>
      <c r="CT1530" s="27"/>
      <c r="CU1530" s="27"/>
      <c r="CV1530" s="27"/>
      <c r="CW1530" s="27"/>
      <c r="CX1530" s="27"/>
      <c r="CY1530" s="27"/>
      <c r="CZ1530" s="40"/>
      <c r="DA1530" s="40"/>
      <c r="DB1530" s="26"/>
      <c r="DC1530" s="26"/>
      <c r="DD1530"/>
      <c r="DE1530" s="86"/>
      <c r="DF1530"/>
    </row>
    <row r="1531" spans="2:110" x14ac:dyDescent="0.2">
      <c r="B1531" s="28"/>
      <c r="C1531" s="41"/>
      <c r="D1531" s="40"/>
      <c r="E1531" s="41"/>
      <c r="F1531" s="40"/>
      <c r="M1531" s="151"/>
      <c r="N1531" s="151"/>
      <c r="P1531" s="153"/>
      <c r="Q1531" s="159"/>
      <c r="R1531" s="151"/>
      <c r="S1531" s="151"/>
      <c r="T1531" s="28"/>
      <c r="U1531" s="137"/>
      <c r="V1531" s="40"/>
      <c r="W1531" s="40"/>
      <c r="X1531" s="40"/>
      <c r="Y1531" s="40"/>
      <c r="Z1531" s="40"/>
      <c r="AA1531" s="40"/>
      <c r="AB1531" s="40"/>
      <c r="AC1531" s="40"/>
      <c r="AD1531" s="40"/>
      <c r="AE1531" s="40"/>
      <c r="AF1531" s="40"/>
      <c r="AG1531" s="40"/>
      <c r="AH1531" s="40"/>
      <c r="AI1531" s="40"/>
      <c r="AJ1531" s="40"/>
      <c r="AK1531" s="40"/>
      <c r="AL1531" s="40"/>
      <c r="AM1531" s="40"/>
      <c r="AN1531" s="40"/>
      <c r="AO1531" s="40"/>
      <c r="AP1531" s="40"/>
      <c r="AQ1531" s="40"/>
      <c r="AR1531" s="40"/>
      <c r="AS1531" s="40"/>
      <c r="AT1531" s="40"/>
      <c r="AU1531" s="40"/>
      <c r="AV1531" s="40"/>
      <c r="AW1531" s="40"/>
      <c r="AX1531" s="40"/>
      <c r="AY1531" s="40"/>
      <c r="AZ1531" s="40"/>
      <c r="BA1531" s="28"/>
      <c r="BB1531" s="28"/>
      <c r="BC1531" s="40"/>
      <c r="BD1531" s="40"/>
      <c r="BE1531" s="40"/>
      <c r="BF1531" s="40"/>
      <c r="BG1531" s="40"/>
      <c r="BH1531" s="40"/>
      <c r="BI1531" s="41"/>
      <c r="BJ1531" s="41"/>
      <c r="BK1531" s="41"/>
      <c r="BL1531" s="41"/>
      <c r="BM1531" s="41"/>
      <c r="BN1531" s="41"/>
      <c r="BO1531" s="41"/>
      <c r="BP1531" s="41"/>
      <c r="BQ1531" s="41"/>
      <c r="BR1531" s="40"/>
      <c r="BS1531" s="40"/>
      <c r="BT1531" s="40"/>
      <c r="BU1531" s="41"/>
      <c r="BV1531" s="41"/>
      <c r="BW1531" s="41"/>
      <c r="BX1531" s="41"/>
      <c r="BY1531" s="41"/>
      <c r="BZ1531" s="41"/>
      <c r="CA1531" s="41"/>
      <c r="CB1531" s="41"/>
      <c r="CC1531" s="41"/>
      <c r="CD1531" s="41"/>
      <c r="CE1531" s="41"/>
      <c r="CF1531" s="41"/>
      <c r="CG1531" s="28"/>
      <c r="CH1531" s="28"/>
      <c r="CI1531" s="41"/>
      <c r="CJ1531" s="27"/>
      <c r="CK1531" s="27"/>
      <c r="CL1531" s="27"/>
      <c r="CM1531" s="27"/>
      <c r="CN1531" s="27"/>
      <c r="CO1531" s="27"/>
      <c r="CP1531" s="27"/>
      <c r="CQ1531" s="27"/>
      <c r="CR1531" s="27"/>
      <c r="CS1531" s="27"/>
      <c r="CT1531" s="27"/>
      <c r="CU1531" s="27"/>
      <c r="CV1531" s="27"/>
      <c r="CW1531" s="27"/>
      <c r="CX1531" s="27"/>
      <c r="CY1531" s="27"/>
      <c r="CZ1531" s="40"/>
      <c r="DA1531" s="40"/>
      <c r="DB1531" s="26"/>
      <c r="DC1531" s="26"/>
      <c r="DD1531"/>
      <c r="DE1531" s="86"/>
      <c r="DF1531"/>
    </row>
    <row r="1532" spans="2:110" x14ac:dyDescent="0.2">
      <c r="B1532" s="28"/>
      <c r="C1532" s="41"/>
      <c r="D1532" s="40"/>
      <c r="E1532" s="41"/>
      <c r="F1532" s="40"/>
      <c r="M1532" s="151"/>
      <c r="N1532" s="151"/>
      <c r="P1532" s="153"/>
      <c r="Q1532" s="159"/>
      <c r="R1532" s="151"/>
      <c r="S1532" s="151"/>
      <c r="T1532" s="28"/>
      <c r="U1532" s="137"/>
      <c r="V1532" s="40"/>
      <c r="W1532" s="40"/>
      <c r="X1532" s="40"/>
      <c r="Y1532" s="40"/>
      <c r="Z1532" s="40"/>
      <c r="AA1532" s="40"/>
      <c r="AB1532" s="40"/>
      <c r="AC1532" s="40"/>
      <c r="AD1532" s="40"/>
      <c r="AE1532" s="40"/>
      <c r="AF1532" s="40"/>
      <c r="AG1532" s="40"/>
      <c r="AH1532" s="40"/>
      <c r="AI1532" s="40"/>
      <c r="AJ1532" s="40"/>
      <c r="AK1532" s="40"/>
      <c r="AL1532" s="40"/>
      <c r="AM1532" s="40"/>
      <c r="AN1532" s="40"/>
      <c r="AO1532" s="40"/>
      <c r="AP1532" s="40"/>
      <c r="AQ1532" s="40"/>
      <c r="AR1532" s="40"/>
      <c r="AS1532" s="40"/>
      <c r="AT1532" s="40"/>
      <c r="AU1532" s="40"/>
      <c r="AV1532" s="40"/>
      <c r="AW1532" s="40"/>
      <c r="AX1532" s="40"/>
      <c r="AY1532" s="40"/>
      <c r="AZ1532" s="40"/>
      <c r="BA1532" s="28"/>
      <c r="BB1532" s="28"/>
      <c r="BC1532" s="40"/>
      <c r="BD1532" s="40"/>
      <c r="BE1532" s="40"/>
      <c r="BF1532" s="40"/>
      <c r="BG1532" s="40"/>
      <c r="BH1532" s="40"/>
      <c r="BI1532" s="41"/>
      <c r="BJ1532" s="41"/>
      <c r="BK1532" s="41"/>
      <c r="BL1532" s="41"/>
      <c r="BM1532" s="41"/>
      <c r="BN1532" s="41"/>
      <c r="BO1532" s="41"/>
      <c r="BP1532" s="41"/>
      <c r="BQ1532" s="41"/>
      <c r="BR1532" s="40"/>
      <c r="BS1532" s="40"/>
      <c r="BT1532" s="40"/>
      <c r="BU1532" s="41"/>
      <c r="BV1532" s="41"/>
      <c r="BW1532" s="41"/>
      <c r="BX1532" s="41"/>
      <c r="BY1532" s="41"/>
      <c r="BZ1532" s="41"/>
      <c r="CA1532" s="41"/>
      <c r="CB1532" s="41"/>
      <c r="CC1532" s="41"/>
      <c r="CD1532" s="41"/>
      <c r="CE1532" s="41"/>
      <c r="CF1532" s="41"/>
      <c r="CG1532" s="28"/>
      <c r="CH1532" s="28"/>
      <c r="CI1532" s="41"/>
      <c r="CJ1532" s="27"/>
      <c r="CK1532" s="27"/>
      <c r="CL1532" s="27"/>
      <c r="CM1532" s="27"/>
      <c r="CN1532" s="27"/>
      <c r="CO1532" s="27"/>
      <c r="CP1532" s="27"/>
      <c r="CQ1532" s="27"/>
      <c r="CR1532" s="27"/>
      <c r="CS1532" s="27"/>
      <c r="CT1532" s="27"/>
      <c r="CU1532" s="27"/>
      <c r="CV1532" s="27"/>
      <c r="CW1532" s="27"/>
      <c r="CX1532" s="27"/>
      <c r="CY1532" s="27"/>
      <c r="CZ1532" s="40"/>
      <c r="DA1532" s="40"/>
      <c r="DB1532" s="26"/>
      <c r="DC1532" s="26"/>
      <c r="DD1532"/>
      <c r="DE1532" s="86"/>
      <c r="DF1532"/>
    </row>
    <row r="1533" spans="2:110" x14ac:dyDescent="0.2">
      <c r="B1533" s="28"/>
      <c r="C1533" s="41"/>
      <c r="D1533" s="40"/>
      <c r="E1533" s="41"/>
      <c r="F1533" s="40"/>
      <c r="M1533" s="151"/>
      <c r="N1533" s="151"/>
      <c r="P1533" s="153"/>
      <c r="Q1533" s="159"/>
      <c r="R1533" s="151"/>
      <c r="S1533" s="151"/>
      <c r="T1533" s="28"/>
      <c r="U1533" s="137"/>
      <c r="V1533" s="40"/>
      <c r="W1533" s="40"/>
      <c r="X1533" s="40"/>
      <c r="Y1533" s="40"/>
      <c r="Z1533" s="40"/>
      <c r="AA1533" s="40"/>
      <c r="AB1533" s="40"/>
      <c r="AC1533" s="40"/>
      <c r="AD1533" s="40"/>
      <c r="AE1533" s="40"/>
      <c r="AF1533" s="40"/>
      <c r="AG1533" s="40"/>
      <c r="AH1533" s="40"/>
      <c r="AI1533" s="40"/>
      <c r="AJ1533" s="40"/>
      <c r="AK1533" s="40"/>
      <c r="AL1533" s="40"/>
      <c r="AM1533" s="40"/>
      <c r="AN1533" s="40"/>
      <c r="AO1533" s="40"/>
      <c r="AP1533" s="40"/>
      <c r="AQ1533" s="40"/>
      <c r="AR1533" s="40"/>
      <c r="AS1533" s="40"/>
      <c r="AT1533" s="40"/>
      <c r="AU1533" s="40"/>
      <c r="AV1533" s="40"/>
      <c r="AW1533" s="40"/>
      <c r="AX1533" s="40"/>
      <c r="AY1533" s="40"/>
      <c r="AZ1533" s="40"/>
      <c r="BA1533" s="28"/>
      <c r="BB1533" s="28"/>
      <c r="BC1533" s="40"/>
      <c r="BD1533" s="40"/>
      <c r="BE1533" s="40"/>
      <c r="BF1533" s="40"/>
      <c r="BG1533" s="40"/>
      <c r="BH1533" s="40"/>
      <c r="BI1533" s="41"/>
      <c r="BJ1533" s="41"/>
      <c r="BK1533" s="41"/>
      <c r="BL1533" s="41"/>
      <c r="BM1533" s="41"/>
      <c r="BN1533" s="41"/>
      <c r="BO1533" s="41"/>
      <c r="BP1533" s="41"/>
      <c r="BQ1533" s="41"/>
      <c r="BR1533" s="40"/>
      <c r="BS1533" s="40"/>
      <c r="BT1533" s="40"/>
      <c r="BU1533" s="41"/>
      <c r="BV1533" s="41"/>
      <c r="BW1533" s="41"/>
      <c r="BX1533" s="41"/>
      <c r="BY1533" s="41"/>
      <c r="BZ1533" s="41"/>
      <c r="CA1533" s="41"/>
      <c r="CB1533" s="41"/>
      <c r="CC1533" s="41"/>
      <c r="CD1533" s="41"/>
      <c r="CE1533" s="41"/>
      <c r="CF1533" s="41"/>
      <c r="CG1533" s="28"/>
      <c r="CH1533" s="28"/>
      <c r="CI1533" s="41"/>
      <c r="CJ1533" s="27"/>
      <c r="CK1533" s="27"/>
      <c r="CL1533" s="27"/>
      <c r="CM1533" s="27"/>
      <c r="CN1533" s="27"/>
      <c r="CO1533" s="27"/>
      <c r="CP1533" s="27"/>
      <c r="CQ1533" s="27"/>
      <c r="CR1533" s="27"/>
      <c r="CS1533" s="27"/>
      <c r="CT1533" s="27"/>
      <c r="CU1533" s="27"/>
      <c r="CV1533" s="27"/>
      <c r="CW1533" s="27"/>
      <c r="CX1533" s="27"/>
      <c r="CY1533" s="27"/>
      <c r="CZ1533" s="40"/>
      <c r="DA1533" s="40"/>
      <c r="DB1533" s="26"/>
      <c r="DC1533" s="26"/>
      <c r="DD1533"/>
      <c r="DE1533" s="86"/>
      <c r="DF1533"/>
    </row>
    <row r="1534" spans="2:110" x14ac:dyDescent="0.2">
      <c r="B1534" s="28"/>
      <c r="C1534" s="41"/>
      <c r="D1534" s="40"/>
      <c r="E1534" s="41"/>
      <c r="F1534" s="40"/>
      <c r="M1534" s="151"/>
      <c r="N1534" s="151"/>
      <c r="P1534" s="153"/>
      <c r="Q1534" s="159"/>
      <c r="R1534" s="151"/>
      <c r="S1534" s="151"/>
      <c r="T1534" s="28"/>
      <c r="U1534" s="137"/>
      <c r="V1534" s="40"/>
      <c r="W1534" s="40"/>
      <c r="X1534" s="40"/>
      <c r="Y1534" s="40"/>
      <c r="Z1534" s="40"/>
      <c r="AA1534" s="40"/>
      <c r="AB1534" s="40"/>
      <c r="AC1534" s="40"/>
      <c r="AD1534" s="40"/>
      <c r="AE1534" s="40"/>
      <c r="AF1534" s="40"/>
      <c r="AG1534" s="40"/>
      <c r="AH1534" s="40"/>
      <c r="AI1534" s="40"/>
      <c r="AJ1534" s="40"/>
      <c r="AK1534" s="40"/>
      <c r="AL1534" s="40"/>
      <c r="AM1534" s="40"/>
      <c r="AN1534" s="40"/>
      <c r="AO1534" s="40"/>
      <c r="AP1534" s="40"/>
      <c r="AQ1534" s="40"/>
      <c r="AR1534" s="40"/>
      <c r="AS1534" s="40"/>
      <c r="AT1534" s="40"/>
      <c r="AU1534" s="40"/>
      <c r="AV1534" s="40"/>
      <c r="AW1534" s="40"/>
      <c r="AX1534" s="40"/>
      <c r="AY1534" s="40"/>
      <c r="AZ1534" s="40"/>
      <c r="BA1534" s="28"/>
      <c r="BB1534" s="28"/>
      <c r="BC1534" s="40"/>
      <c r="BD1534" s="40"/>
      <c r="BE1534" s="40"/>
      <c r="BF1534" s="40"/>
      <c r="BG1534" s="40"/>
      <c r="BH1534" s="40"/>
      <c r="BI1534" s="40"/>
      <c r="BJ1534" s="40"/>
      <c r="BK1534" s="40"/>
      <c r="BL1534" s="40"/>
      <c r="BM1534" s="40"/>
      <c r="BN1534" s="40"/>
      <c r="BO1534" s="40"/>
      <c r="BP1534" s="40"/>
      <c r="BQ1534" s="40"/>
      <c r="BR1534" s="40"/>
      <c r="BS1534" s="40"/>
      <c r="BT1534" s="40"/>
      <c r="BU1534" s="40"/>
      <c r="BV1534" s="40"/>
      <c r="BW1534" s="40"/>
      <c r="BX1534" s="40"/>
      <c r="BY1534" s="40"/>
      <c r="BZ1534" s="40"/>
      <c r="CA1534" s="40"/>
      <c r="CB1534" s="40"/>
      <c r="CC1534" s="40"/>
      <c r="CD1534" s="40"/>
      <c r="CE1534" s="40"/>
      <c r="CF1534" s="40"/>
      <c r="CG1534" s="28"/>
      <c r="CH1534" s="28"/>
      <c r="CI1534" s="41"/>
      <c r="CJ1534" s="27"/>
      <c r="CK1534" s="27"/>
      <c r="CL1534" s="27"/>
      <c r="CM1534" s="27"/>
      <c r="CN1534" s="27"/>
      <c r="CO1534" s="27"/>
      <c r="CP1534" s="27"/>
      <c r="CQ1534" s="27"/>
      <c r="CR1534" s="27"/>
      <c r="CS1534" s="27"/>
      <c r="CT1534" s="27"/>
      <c r="CU1534" s="27"/>
      <c r="CV1534" s="27"/>
      <c r="CW1534" s="27"/>
      <c r="CX1534" s="27"/>
      <c r="CY1534" s="27"/>
      <c r="CZ1534" s="40"/>
      <c r="DA1534" s="40"/>
      <c r="DB1534" s="26"/>
      <c r="DC1534" s="26"/>
      <c r="DD1534"/>
      <c r="DE1534" s="86"/>
      <c r="DF1534"/>
    </row>
    <row r="1535" spans="2:110" x14ac:dyDescent="0.2">
      <c r="B1535" s="28"/>
      <c r="C1535" s="41"/>
      <c r="D1535" s="40"/>
      <c r="E1535" s="41"/>
      <c r="F1535" s="40"/>
      <c r="M1535" s="151"/>
      <c r="N1535" s="151"/>
      <c r="P1535" s="153"/>
      <c r="Q1535" s="159"/>
      <c r="R1535" s="151"/>
      <c r="S1535" s="151"/>
      <c r="T1535" s="28"/>
      <c r="U1535" s="137"/>
      <c r="V1535" s="40"/>
      <c r="W1535" s="40"/>
      <c r="X1535" s="40"/>
      <c r="Y1535" s="40"/>
      <c r="Z1535" s="40"/>
      <c r="AA1535" s="40"/>
      <c r="AB1535" s="40"/>
      <c r="AC1535" s="40"/>
      <c r="AD1535" s="40"/>
      <c r="AE1535" s="40"/>
      <c r="AF1535" s="40"/>
      <c r="AG1535" s="40"/>
      <c r="AH1535" s="40"/>
      <c r="AI1535" s="40"/>
      <c r="AJ1535" s="40"/>
      <c r="AK1535" s="40"/>
      <c r="AL1535" s="40"/>
      <c r="AM1535" s="40"/>
      <c r="AN1535" s="40"/>
      <c r="AO1535" s="40"/>
      <c r="AP1535" s="40"/>
      <c r="AQ1535" s="40"/>
      <c r="AR1535" s="40"/>
      <c r="AS1535" s="40"/>
      <c r="AT1535" s="40"/>
      <c r="AU1535" s="40"/>
      <c r="AV1535" s="40"/>
      <c r="AW1535" s="40"/>
      <c r="AX1535" s="40"/>
      <c r="AY1535" s="40"/>
      <c r="AZ1535" s="40"/>
      <c r="BA1535" s="28"/>
      <c r="BB1535" s="28"/>
      <c r="BC1535" s="40"/>
      <c r="BD1535" s="40"/>
      <c r="BE1535" s="40"/>
      <c r="BF1535" s="40"/>
      <c r="BG1535" s="40"/>
      <c r="BH1535" s="40"/>
      <c r="BI1535" s="40"/>
      <c r="BJ1535" s="40"/>
      <c r="BK1535" s="40"/>
      <c r="BL1535" s="40"/>
      <c r="BM1535" s="40"/>
      <c r="BN1535" s="40"/>
      <c r="BO1535" s="40"/>
      <c r="BP1535" s="40"/>
      <c r="BQ1535" s="40"/>
      <c r="BR1535" s="40"/>
      <c r="BS1535" s="40"/>
      <c r="BT1535" s="40"/>
      <c r="BU1535" s="40"/>
      <c r="BV1535" s="40"/>
      <c r="BW1535" s="40"/>
      <c r="BX1535" s="40"/>
      <c r="BY1535" s="40"/>
      <c r="BZ1535" s="40"/>
      <c r="CA1535" s="40"/>
      <c r="CB1535" s="40"/>
      <c r="CC1535" s="40"/>
      <c r="CD1535" s="40"/>
      <c r="CE1535" s="40"/>
      <c r="CF1535" s="40"/>
      <c r="CG1535" s="28"/>
      <c r="CH1535" s="28"/>
      <c r="CI1535" s="41"/>
      <c r="CJ1535" s="27"/>
      <c r="CK1535" s="27"/>
      <c r="CL1535" s="27"/>
      <c r="CM1535" s="27"/>
      <c r="CN1535" s="27"/>
      <c r="CO1535" s="27"/>
      <c r="CP1535" s="27"/>
      <c r="CQ1535" s="27"/>
      <c r="CR1535" s="27"/>
      <c r="CS1535" s="27"/>
      <c r="CT1535" s="27"/>
      <c r="CU1535" s="27"/>
      <c r="CV1535" s="27"/>
      <c r="CW1535" s="27"/>
      <c r="CX1535" s="27"/>
      <c r="CY1535" s="27"/>
      <c r="CZ1535" s="40"/>
      <c r="DA1535" s="40"/>
      <c r="DB1535" s="40"/>
      <c r="DC1535" s="40"/>
      <c r="DF1535" s="42"/>
    </row>
    <row r="1536" spans="2:110" x14ac:dyDescent="0.2">
      <c r="B1536" s="28"/>
      <c r="C1536" s="41"/>
      <c r="D1536" s="40"/>
      <c r="E1536" s="41"/>
      <c r="F1536" s="40"/>
      <c r="M1536" s="151"/>
      <c r="N1536" s="151"/>
      <c r="P1536" s="153"/>
      <c r="Q1536" s="159"/>
      <c r="R1536" s="151"/>
      <c r="S1536" s="151"/>
      <c r="T1536" s="28"/>
      <c r="U1536" s="137"/>
      <c r="V1536" s="40"/>
      <c r="W1536" s="40"/>
      <c r="X1536" s="40"/>
      <c r="Y1536" s="40"/>
      <c r="Z1536" s="40"/>
      <c r="AA1536" s="40"/>
      <c r="AB1536" s="40"/>
      <c r="AC1536" s="40"/>
      <c r="AD1536" s="40"/>
      <c r="AE1536" s="40"/>
      <c r="AF1536" s="40"/>
      <c r="AG1536" s="40"/>
      <c r="AH1536" s="40"/>
      <c r="AI1536" s="40"/>
      <c r="AJ1536" s="40"/>
      <c r="AK1536" s="40"/>
      <c r="AL1536" s="40"/>
      <c r="AM1536" s="40"/>
      <c r="AN1536" s="40"/>
      <c r="AO1536" s="40"/>
      <c r="AP1536" s="40"/>
      <c r="AQ1536" s="40"/>
      <c r="AR1536" s="40"/>
      <c r="AS1536" s="40"/>
      <c r="AT1536" s="40"/>
      <c r="AU1536" s="40"/>
      <c r="AV1536" s="40"/>
      <c r="AW1536" s="40"/>
      <c r="AX1536" s="40"/>
      <c r="AY1536" s="40"/>
      <c r="AZ1536" s="40"/>
      <c r="BA1536" s="28"/>
      <c r="BB1536" s="28"/>
      <c r="BC1536" s="40"/>
      <c r="BD1536" s="40"/>
      <c r="BE1536" s="40"/>
      <c r="BF1536" s="40"/>
      <c r="BG1536" s="40"/>
      <c r="BH1536" s="40"/>
      <c r="BI1536" s="40"/>
      <c r="BJ1536" s="40"/>
      <c r="BK1536" s="40"/>
      <c r="BL1536" s="40"/>
      <c r="BM1536" s="40"/>
      <c r="BN1536" s="40"/>
      <c r="BO1536" s="40"/>
      <c r="BP1536" s="40"/>
      <c r="BQ1536" s="40"/>
      <c r="BR1536" s="40"/>
      <c r="BS1536" s="40"/>
      <c r="BT1536" s="40"/>
      <c r="BU1536" s="40"/>
      <c r="BV1536" s="40"/>
      <c r="BW1536" s="40"/>
      <c r="BX1536" s="40"/>
      <c r="BY1536" s="40"/>
      <c r="BZ1536" s="40"/>
      <c r="CA1536" s="40"/>
      <c r="CB1536" s="40"/>
      <c r="CC1536" s="40"/>
      <c r="CD1536" s="40"/>
      <c r="CE1536" s="40"/>
      <c r="CF1536" s="40"/>
      <c r="CG1536" s="28"/>
      <c r="CH1536" s="28"/>
      <c r="CI1536" s="41"/>
      <c r="CJ1536" s="27"/>
      <c r="CK1536" s="27"/>
      <c r="CL1536" s="27"/>
      <c r="CM1536" s="27"/>
      <c r="CN1536" s="27"/>
      <c r="CO1536" s="27"/>
      <c r="CP1536" s="27"/>
      <c r="CQ1536" s="27"/>
      <c r="CR1536" s="27"/>
      <c r="CS1536" s="27"/>
      <c r="CT1536" s="27"/>
      <c r="CU1536" s="27"/>
      <c r="CV1536" s="27"/>
      <c r="CW1536" s="27"/>
      <c r="CX1536" s="27"/>
      <c r="CY1536" s="27"/>
      <c r="CZ1536" s="40"/>
      <c r="DA1536" s="40"/>
      <c r="DB1536" s="40"/>
      <c r="DC1536" s="40"/>
      <c r="DF1536" s="42"/>
    </row>
    <row r="1537" spans="2:110" x14ac:dyDescent="0.2">
      <c r="B1537" s="28"/>
      <c r="C1537" s="41"/>
      <c r="D1537" s="40"/>
      <c r="E1537" s="41"/>
      <c r="F1537" s="40"/>
      <c r="M1537" s="151"/>
      <c r="N1537" s="151"/>
      <c r="P1537" s="153"/>
      <c r="Q1537" s="159"/>
      <c r="R1537" s="151"/>
      <c r="S1537" s="151"/>
      <c r="T1537" s="28"/>
      <c r="U1537" s="137"/>
      <c r="V1537" s="40"/>
      <c r="W1537" s="40"/>
      <c r="X1537" s="40"/>
      <c r="Y1537" s="40"/>
      <c r="Z1537" s="40"/>
      <c r="AA1537" s="40"/>
      <c r="AB1537" s="40"/>
      <c r="AC1537" s="40"/>
      <c r="AD1537" s="40"/>
      <c r="AE1537" s="40"/>
      <c r="AF1537" s="40"/>
      <c r="AG1537" s="40"/>
      <c r="AH1537" s="40"/>
      <c r="AI1537" s="40"/>
      <c r="AJ1537" s="40"/>
      <c r="AK1537" s="40"/>
      <c r="AL1537" s="40"/>
      <c r="AM1537" s="40"/>
      <c r="AN1537" s="40"/>
      <c r="AO1537" s="40"/>
      <c r="AP1537" s="40"/>
      <c r="AQ1537" s="40"/>
      <c r="AR1537" s="40"/>
      <c r="AS1537" s="40"/>
      <c r="AT1537" s="40"/>
      <c r="AU1537" s="40"/>
      <c r="AV1537" s="40"/>
      <c r="AW1537" s="40"/>
      <c r="AX1537" s="40"/>
      <c r="AY1537" s="40"/>
      <c r="AZ1537" s="40"/>
      <c r="BA1537" s="28"/>
      <c r="BB1537" s="28"/>
      <c r="BC1537" s="40"/>
      <c r="BD1537" s="40"/>
      <c r="BE1537" s="40"/>
      <c r="BF1537" s="40"/>
      <c r="BG1537" s="40"/>
      <c r="BH1537" s="40"/>
      <c r="BI1537" s="40"/>
      <c r="BJ1537" s="40"/>
      <c r="BK1537" s="40"/>
      <c r="BL1537" s="40"/>
      <c r="BM1537" s="40"/>
      <c r="BN1537" s="40"/>
      <c r="BO1537" s="40"/>
      <c r="BP1537" s="40"/>
      <c r="BQ1537" s="40"/>
      <c r="BR1537" s="40"/>
      <c r="BS1537" s="40"/>
      <c r="BT1537" s="40"/>
      <c r="BU1537" s="40"/>
      <c r="BV1537" s="40"/>
      <c r="BW1537" s="40"/>
      <c r="BX1537" s="40"/>
      <c r="BY1537" s="40"/>
      <c r="BZ1537" s="40"/>
      <c r="CA1537" s="40"/>
      <c r="CB1537" s="40"/>
      <c r="CC1537" s="40"/>
      <c r="CD1537" s="40"/>
      <c r="CE1537" s="40"/>
      <c r="CF1537" s="40"/>
      <c r="CG1537" s="28"/>
      <c r="CH1537" s="28"/>
      <c r="CI1537" s="41"/>
      <c r="CJ1537" s="27"/>
      <c r="CK1537" s="27"/>
      <c r="CL1537" s="27"/>
      <c r="CM1537" s="27"/>
      <c r="CN1537" s="27"/>
      <c r="CO1537" s="27"/>
      <c r="CP1537" s="27"/>
      <c r="CQ1537" s="27"/>
      <c r="CR1537" s="27"/>
      <c r="CS1537" s="27"/>
      <c r="CT1537" s="27"/>
      <c r="CU1537" s="27"/>
      <c r="CV1537" s="27"/>
      <c r="CW1537" s="27"/>
      <c r="CX1537" s="27"/>
      <c r="CY1537" s="27"/>
      <c r="CZ1537" s="40"/>
      <c r="DA1537" s="40"/>
      <c r="DB1537" s="40"/>
      <c r="DC1537" s="40"/>
      <c r="DF1537" s="42"/>
    </row>
    <row r="1538" spans="2:110" x14ac:dyDescent="0.2">
      <c r="B1538" s="28"/>
      <c r="C1538" s="41"/>
      <c r="D1538" s="40"/>
      <c r="E1538" s="41"/>
      <c r="F1538" s="40"/>
      <c r="M1538" s="151"/>
      <c r="N1538" s="151"/>
      <c r="P1538" s="153"/>
      <c r="Q1538" s="159"/>
      <c r="R1538" s="151"/>
      <c r="S1538" s="151"/>
      <c r="T1538" s="28"/>
      <c r="U1538" s="137"/>
      <c r="V1538" s="40"/>
      <c r="W1538" s="40"/>
      <c r="X1538" s="40"/>
      <c r="Y1538" s="40"/>
      <c r="Z1538" s="40"/>
      <c r="AA1538" s="40"/>
      <c r="AB1538" s="40"/>
      <c r="AC1538" s="40"/>
      <c r="AD1538" s="40"/>
      <c r="AE1538" s="40"/>
      <c r="AF1538" s="40"/>
      <c r="AG1538" s="40"/>
      <c r="AH1538" s="40"/>
      <c r="AI1538" s="40"/>
      <c r="AJ1538" s="40"/>
      <c r="AK1538" s="40"/>
      <c r="AL1538" s="40"/>
      <c r="AM1538" s="40"/>
      <c r="AN1538" s="40"/>
      <c r="AO1538" s="40"/>
      <c r="AP1538" s="40"/>
      <c r="AQ1538" s="40"/>
      <c r="AR1538" s="40"/>
      <c r="AS1538" s="40"/>
      <c r="AT1538" s="40"/>
      <c r="AU1538" s="40"/>
      <c r="AV1538" s="40"/>
      <c r="AW1538" s="40"/>
      <c r="AX1538" s="40"/>
      <c r="AY1538" s="40"/>
      <c r="AZ1538" s="40"/>
      <c r="BA1538" s="28"/>
      <c r="BB1538" s="28"/>
      <c r="BC1538" s="40"/>
      <c r="BD1538" s="40"/>
      <c r="BE1538" s="40"/>
      <c r="BF1538" s="40"/>
      <c r="BG1538" s="40"/>
      <c r="BH1538" s="40"/>
      <c r="BI1538" s="40"/>
      <c r="BJ1538" s="40"/>
      <c r="BK1538" s="40"/>
      <c r="BL1538" s="40"/>
      <c r="BM1538" s="40"/>
      <c r="BN1538" s="40"/>
      <c r="BO1538" s="40"/>
      <c r="BP1538" s="40"/>
      <c r="BQ1538" s="40"/>
      <c r="BR1538" s="40"/>
      <c r="BS1538" s="40"/>
      <c r="BT1538" s="40"/>
      <c r="BU1538" s="40"/>
      <c r="BV1538" s="40"/>
      <c r="BW1538" s="40"/>
      <c r="BX1538" s="40"/>
      <c r="BY1538" s="40"/>
      <c r="BZ1538" s="40"/>
      <c r="CA1538" s="40"/>
      <c r="CB1538" s="40"/>
      <c r="CC1538" s="40"/>
      <c r="CD1538" s="40"/>
      <c r="CE1538" s="40"/>
      <c r="CF1538" s="40"/>
      <c r="CG1538" s="28"/>
      <c r="CH1538" s="28"/>
      <c r="CI1538" s="41"/>
      <c r="CJ1538" s="27"/>
      <c r="CK1538" s="27"/>
      <c r="CL1538" s="27"/>
      <c r="CM1538" s="27"/>
      <c r="CN1538" s="27"/>
      <c r="CO1538" s="27"/>
      <c r="CP1538" s="27"/>
      <c r="CQ1538" s="27"/>
      <c r="CR1538" s="27"/>
      <c r="CS1538" s="27"/>
      <c r="CT1538" s="27"/>
      <c r="CU1538" s="27"/>
      <c r="CV1538" s="27"/>
      <c r="CW1538" s="27"/>
      <c r="CX1538" s="27"/>
      <c r="CY1538" s="27"/>
      <c r="CZ1538" s="40"/>
      <c r="DA1538" s="40"/>
      <c r="DB1538" s="40"/>
      <c r="DC1538" s="40"/>
      <c r="DF1538" s="42"/>
    </row>
    <row r="1539" spans="2:110" x14ac:dyDescent="0.2">
      <c r="B1539" s="28"/>
      <c r="C1539" s="41"/>
      <c r="D1539" s="40"/>
      <c r="E1539" s="41"/>
      <c r="F1539" s="40"/>
      <c r="M1539" s="151"/>
      <c r="N1539" s="151"/>
      <c r="P1539" s="153"/>
      <c r="Q1539" s="159"/>
      <c r="R1539" s="151"/>
      <c r="S1539" s="151"/>
      <c r="T1539" s="28"/>
      <c r="U1539" s="137"/>
      <c r="V1539" s="40"/>
      <c r="W1539" s="40"/>
      <c r="X1539" s="40"/>
      <c r="Y1539" s="40"/>
      <c r="Z1539" s="40"/>
      <c r="AA1539" s="40"/>
      <c r="AB1539" s="40"/>
      <c r="AC1539" s="40"/>
      <c r="AD1539" s="40"/>
      <c r="AE1539" s="40"/>
      <c r="AF1539" s="40"/>
      <c r="AG1539" s="40"/>
      <c r="AH1539" s="40"/>
      <c r="AI1539" s="40"/>
      <c r="AJ1539" s="40"/>
      <c r="AK1539" s="40"/>
      <c r="AL1539" s="40"/>
      <c r="AM1539" s="40"/>
      <c r="AN1539" s="40"/>
      <c r="AO1539" s="40"/>
      <c r="AP1539" s="40"/>
      <c r="AQ1539" s="40"/>
      <c r="AR1539" s="40"/>
      <c r="AS1539" s="40"/>
      <c r="AT1539" s="40"/>
      <c r="AU1539" s="40"/>
      <c r="AV1539" s="40"/>
      <c r="AW1539" s="40"/>
      <c r="AX1539" s="40"/>
      <c r="AY1539" s="40"/>
      <c r="AZ1539" s="40"/>
      <c r="BA1539" s="28"/>
      <c r="BB1539" s="28"/>
      <c r="BC1539" s="40"/>
      <c r="BD1539" s="40"/>
      <c r="BE1539" s="40"/>
      <c r="BF1539" s="40"/>
      <c r="BG1539" s="40"/>
      <c r="BH1539" s="40"/>
      <c r="BI1539" s="40"/>
      <c r="BJ1539" s="40"/>
      <c r="BK1539" s="40"/>
      <c r="BL1539" s="40"/>
      <c r="BM1539" s="40"/>
      <c r="BN1539" s="40"/>
      <c r="BO1539" s="40"/>
      <c r="BP1539" s="40"/>
      <c r="BQ1539" s="40"/>
      <c r="BR1539" s="40"/>
      <c r="BS1539" s="40"/>
      <c r="BT1539" s="40"/>
      <c r="BU1539" s="40"/>
      <c r="BV1539" s="40"/>
      <c r="BW1539" s="40"/>
      <c r="BX1539" s="40"/>
      <c r="BY1539" s="40"/>
      <c r="BZ1539" s="40"/>
      <c r="CA1539" s="40"/>
      <c r="CB1539" s="40"/>
      <c r="CC1539" s="40"/>
      <c r="CD1539" s="40"/>
      <c r="CE1539" s="40"/>
      <c r="CF1539" s="40"/>
      <c r="CG1539" s="28"/>
      <c r="CH1539" s="28"/>
      <c r="CI1539" s="41"/>
      <c r="CJ1539" s="27"/>
      <c r="CK1539" s="27"/>
      <c r="CL1539" s="27"/>
      <c r="CM1539" s="27"/>
      <c r="CN1539" s="27"/>
      <c r="CO1539" s="27"/>
      <c r="CP1539" s="27"/>
      <c r="CQ1539" s="27"/>
      <c r="CR1539" s="27"/>
      <c r="CS1539" s="27"/>
      <c r="CT1539" s="27"/>
      <c r="CU1539" s="27"/>
      <c r="CV1539" s="27"/>
      <c r="CW1539" s="27"/>
      <c r="CX1539" s="27"/>
      <c r="CY1539" s="27"/>
      <c r="CZ1539" s="40"/>
      <c r="DA1539" s="40"/>
      <c r="DB1539" s="40"/>
      <c r="DC1539" s="40"/>
      <c r="DF1539" s="42"/>
    </row>
    <row r="1540" spans="2:110" x14ac:dyDescent="0.2">
      <c r="B1540" s="28"/>
      <c r="C1540" s="41"/>
      <c r="D1540" s="40"/>
      <c r="E1540" s="41"/>
      <c r="F1540" s="40"/>
      <c r="M1540" s="151"/>
      <c r="N1540" s="151"/>
      <c r="P1540" s="153"/>
      <c r="Q1540" s="159"/>
      <c r="R1540" s="151"/>
      <c r="S1540" s="151"/>
      <c r="T1540" s="28"/>
      <c r="U1540" s="137"/>
      <c r="V1540" s="40"/>
      <c r="W1540" s="40"/>
      <c r="X1540" s="40"/>
      <c r="Y1540" s="40"/>
      <c r="Z1540" s="40"/>
      <c r="AA1540" s="40"/>
      <c r="AB1540" s="40"/>
      <c r="AC1540" s="40"/>
      <c r="AD1540" s="40"/>
      <c r="AE1540" s="40"/>
      <c r="AF1540" s="40"/>
      <c r="AG1540" s="40"/>
      <c r="AH1540" s="40"/>
      <c r="AI1540" s="40"/>
      <c r="AJ1540" s="40"/>
      <c r="AK1540" s="40"/>
      <c r="AL1540" s="40"/>
      <c r="AM1540" s="40"/>
      <c r="AN1540" s="40"/>
      <c r="AO1540" s="40"/>
      <c r="AP1540" s="40"/>
      <c r="AQ1540" s="40"/>
      <c r="AR1540" s="40"/>
      <c r="AS1540" s="40"/>
      <c r="AT1540" s="40"/>
      <c r="AU1540" s="40"/>
      <c r="AV1540" s="40"/>
      <c r="AW1540" s="40"/>
      <c r="AX1540" s="40"/>
      <c r="AY1540" s="40"/>
      <c r="AZ1540" s="40"/>
      <c r="BA1540" s="28"/>
      <c r="BB1540" s="28"/>
      <c r="BC1540" s="40"/>
      <c r="BD1540" s="40"/>
      <c r="BE1540" s="40"/>
      <c r="BF1540" s="40"/>
      <c r="BG1540" s="40"/>
      <c r="BH1540" s="40"/>
      <c r="BI1540" s="40"/>
      <c r="BJ1540" s="40"/>
      <c r="BK1540" s="40"/>
      <c r="BL1540" s="40"/>
      <c r="BM1540" s="40"/>
      <c r="BN1540" s="40"/>
      <c r="BO1540" s="40"/>
      <c r="BP1540" s="40"/>
      <c r="BQ1540" s="40"/>
      <c r="BR1540" s="40"/>
      <c r="BS1540" s="40"/>
      <c r="BT1540" s="40"/>
      <c r="BU1540" s="40"/>
      <c r="BV1540" s="40"/>
      <c r="BW1540" s="40"/>
      <c r="BX1540" s="40"/>
      <c r="BY1540" s="40"/>
      <c r="BZ1540" s="40"/>
      <c r="CA1540" s="40"/>
      <c r="CB1540" s="40"/>
      <c r="CC1540" s="40"/>
      <c r="CD1540" s="40"/>
      <c r="CE1540" s="40"/>
      <c r="CF1540" s="40"/>
      <c r="CG1540" s="28"/>
      <c r="CH1540" s="28"/>
      <c r="CI1540" s="41"/>
      <c r="CJ1540" s="27"/>
      <c r="CK1540" s="27"/>
      <c r="CL1540" s="27"/>
      <c r="CM1540" s="27"/>
      <c r="CN1540" s="27"/>
      <c r="CO1540" s="27"/>
      <c r="CP1540" s="27"/>
      <c r="CQ1540" s="27"/>
      <c r="CR1540" s="27"/>
      <c r="CS1540" s="27"/>
      <c r="CT1540" s="27"/>
      <c r="CU1540" s="27"/>
      <c r="CV1540" s="27"/>
      <c r="CW1540" s="27"/>
      <c r="CX1540" s="27"/>
      <c r="CY1540" s="27"/>
      <c r="CZ1540" s="40"/>
      <c r="DA1540" s="40"/>
      <c r="DB1540" s="40"/>
      <c r="DC1540" s="40"/>
      <c r="DF1540" s="42"/>
    </row>
    <row r="1541" spans="2:110" x14ac:dyDescent="0.2">
      <c r="B1541" s="28"/>
      <c r="C1541" s="41"/>
      <c r="D1541" s="40"/>
      <c r="E1541" s="41"/>
      <c r="F1541" s="40"/>
      <c r="M1541" s="151"/>
      <c r="N1541" s="151"/>
      <c r="P1541" s="153"/>
      <c r="Q1541" s="159"/>
      <c r="R1541" s="151"/>
      <c r="S1541" s="151"/>
      <c r="T1541" s="28"/>
      <c r="U1541" s="137"/>
      <c r="V1541" s="40"/>
      <c r="W1541" s="40"/>
      <c r="X1541" s="40"/>
      <c r="Y1541" s="40"/>
      <c r="Z1541" s="40"/>
      <c r="AA1541" s="40"/>
      <c r="AB1541" s="40"/>
      <c r="AC1541" s="40"/>
      <c r="AD1541" s="40"/>
      <c r="AE1541" s="40"/>
      <c r="AF1541" s="40"/>
      <c r="AG1541" s="40"/>
      <c r="AH1541" s="40"/>
      <c r="AI1541" s="40"/>
      <c r="AJ1541" s="40"/>
      <c r="AK1541" s="40"/>
      <c r="AL1541" s="40"/>
      <c r="AM1541" s="40"/>
      <c r="AN1541" s="40"/>
      <c r="AO1541" s="40"/>
      <c r="AP1541" s="40"/>
      <c r="AQ1541" s="40"/>
      <c r="AR1541" s="40"/>
      <c r="AS1541" s="40"/>
      <c r="AT1541" s="40"/>
      <c r="AU1541" s="40"/>
      <c r="AV1541" s="40"/>
      <c r="AW1541" s="40"/>
      <c r="AX1541" s="40"/>
      <c r="AY1541" s="40"/>
      <c r="AZ1541" s="40"/>
      <c r="BA1541" s="28"/>
      <c r="BB1541" s="28"/>
      <c r="BC1541" s="40"/>
      <c r="BD1541" s="40"/>
      <c r="BE1541" s="40"/>
      <c r="BF1541" s="40"/>
      <c r="BG1541" s="40"/>
      <c r="BH1541" s="40"/>
      <c r="BI1541" s="40"/>
      <c r="BJ1541" s="40"/>
      <c r="BK1541" s="40"/>
      <c r="BL1541" s="40"/>
      <c r="BM1541" s="40"/>
      <c r="BN1541" s="40"/>
      <c r="BO1541" s="40"/>
      <c r="BP1541" s="40"/>
      <c r="BQ1541" s="40"/>
      <c r="BR1541" s="40"/>
      <c r="BS1541" s="40"/>
      <c r="BT1541" s="40"/>
      <c r="BU1541" s="40"/>
      <c r="BV1541" s="40"/>
      <c r="BW1541" s="40"/>
      <c r="BX1541" s="40"/>
      <c r="BY1541" s="40"/>
      <c r="BZ1541" s="40"/>
      <c r="CA1541" s="40"/>
      <c r="CB1541" s="40"/>
      <c r="CC1541" s="40"/>
      <c r="CD1541" s="40"/>
      <c r="CE1541" s="40"/>
      <c r="CF1541" s="40"/>
      <c r="CG1541" s="28"/>
      <c r="CH1541" s="28"/>
      <c r="CI1541" s="41"/>
      <c r="CJ1541" s="27"/>
      <c r="CK1541" s="27"/>
      <c r="CL1541" s="27"/>
      <c r="CM1541" s="27"/>
      <c r="CN1541" s="27"/>
      <c r="CO1541" s="27"/>
      <c r="CP1541" s="27"/>
      <c r="CQ1541" s="27"/>
      <c r="CR1541" s="27"/>
      <c r="CS1541" s="27"/>
      <c r="CT1541" s="27"/>
      <c r="CU1541" s="27"/>
      <c r="CV1541" s="27"/>
      <c r="CW1541" s="27"/>
      <c r="CX1541" s="27"/>
      <c r="CY1541" s="27"/>
      <c r="CZ1541" s="40"/>
      <c r="DA1541" s="40"/>
      <c r="DB1541" s="40"/>
      <c r="DC1541" s="40"/>
      <c r="DF1541" s="42"/>
    </row>
    <row r="1542" spans="2:110" x14ac:dyDescent="0.2">
      <c r="B1542" s="28"/>
      <c r="C1542" s="41"/>
      <c r="D1542" s="40"/>
      <c r="E1542" s="41"/>
      <c r="F1542" s="40"/>
      <c r="M1542" s="151"/>
      <c r="N1542" s="151"/>
      <c r="P1542" s="153"/>
      <c r="Q1542" s="159"/>
      <c r="R1542" s="151"/>
      <c r="S1542" s="151"/>
      <c r="T1542" s="28"/>
      <c r="U1542" s="137"/>
      <c r="V1542" s="40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40"/>
      <c r="AH1542" s="40"/>
      <c r="AI1542" s="40"/>
      <c r="AJ1542" s="40"/>
      <c r="AK1542" s="40"/>
      <c r="AL1542" s="40"/>
      <c r="AM1542" s="40"/>
      <c r="AN1542" s="40"/>
      <c r="AO1542" s="40"/>
      <c r="AP1542" s="40"/>
      <c r="AQ1542" s="40"/>
      <c r="AR1542" s="40"/>
      <c r="AS1542" s="40"/>
      <c r="AT1542" s="40"/>
      <c r="AU1542" s="40"/>
      <c r="AV1542" s="40"/>
      <c r="AW1542" s="40"/>
      <c r="AX1542" s="40"/>
      <c r="AY1542" s="40"/>
      <c r="AZ1542" s="40"/>
      <c r="BA1542" s="28"/>
      <c r="BB1542" s="28"/>
      <c r="BC1542" s="40"/>
      <c r="BD1542" s="40"/>
      <c r="BE1542" s="40"/>
      <c r="BF1542" s="40"/>
      <c r="BG1542" s="40"/>
      <c r="BH1542" s="40"/>
      <c r="BI1542" s="40"/>
      <c r="BJ1542" s="40"/>
      <c r="BK1542" s="40"/>
      <c r="BL1542" s="40"/>
      <c r="BM1542" s="40"/>
      <c r="BN1542" s="40"/>
      <c r="BO1542" s="40"/>
      <c r="BP1542" s="40"/>
      <c r="BQ1542" s="40"/>
      <c r="BR1542" s="40"/>
      <c r="BS1542" s="40"/>
      <c r="BT1542" s="40"/>
      <c r="BU1542" s="40"/>
      <c r="BV1542" s="40"/>
      <c r="BW1542" s="40"/>
      <c r="BX1542" s="40"/>
      <c r="BY1542" s="40"/>
      <c r="BZ1542" s="40"/>
      <c r="CA1542" s="40"/>
      <c r="CB1542" s="40"/>
      <c r="CC1542" s="40"/>
      <c r="CD1542" s="40"/>
      <c r="CE1542" s="40"/>
      <c r="CF1542" s="40"/>
      <c r="CG1542" s="28"/>
      <c r="CH1542" s="28"/>
      <c r="CI1542" s="41"/>
      <c r="CJ1542" s="27"/>
      <c r="CK1542" s="27"/>
      <c r="CL1542" s="27"/>
      <c r="CM1542" s="27"/>
      <c r="CN1542" s="27"/>
      <c r="CO1542" s="27"/>
      <c r="CP1542" s="27"/>
      <c r="CQ1542" s="27"/>
      <c r="CR1542" s="27"/>
      <c r="CS1542" s="27"/>
      <c r="CT1542" s="27"/>
      <c r="CU1542" s="27"/>
      <c r="CV1542" s="27"/>
      <c r="CW1542" s="27"/>
      <c r="CX1542" s="27"/>
      <c r="CY1542" s="27"/>
      <c r="CZ1542" s="40"/>
      <c r="DA1542" s="40"/>
      <c r="DB1542" s="40"/>
      <c r="DC1542" s="40"/>
      <c r="DF1542" s="42"/>
    </row>
    <row r="1543" spans="2:110" x14ac:dyDescent="0.2">
      <c r="B1543" s="28"/>
      <c r="C1543" s="41"/>
      <c r="D1543" s="40"/>
      <c r="E1543" s="41"/>
      <c r="F1543" s="40"/>
      <c r="M1543" s="151"/>
      <c r="N1543" s="151"/>
      <c r="P1543" s="153"/>
      <c r="Q1543" s="159"/>
      <c r="R1543" s="151"/>
      <c r="S1543" s="151"/>
      <c r="T1543" s="28"/>
      <c r="U1543" s="137"/>
      <c r="V1543" s="40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40"/>
      <c r="AH1543" s="40"/>
      <c r="AI1543" s="40"/>
      <c r="AJ1543" s="40"/>
      <c r="AK1543" s="40"/>
      <c r="AL1543" s="40"/>
      <c r="AM1543" s="40"/>
      <c r="AN1543" s="40"/>
      <c r="AO1543" s="40"/>
      <c r="AP1543" s="40"/>
      <c r="AQ1543" s="40"/>
      <c r="AR1543" s="40"/>
      <c r="AS1543" s="40"/>
      <c r="AT1543" s="40"/>
      <c r="AU1543" s="40"/>
      <c r="AV1543" s="40"/>
      <c r="AW1543" s="40"/>
      <c r="AX1543" s="40"/>
      <c r="AY1543" s="40"/>
      <c r="AZ1543" s="40"/>
      <c r="BA1543" s="28"/>
      <c r="BB1543" s="28"/>
      <c r="BC1543" s="40"/>
      <c r="BD1543" s="40"/>
      <c r="BE1543" s="40"/>
      <c r="BF1543" s="40"/>
      <c r="BG1543" s="40"/>
      <c r="BH1543" s="40"/>
      <c r="BI1543" s="40"/>
      <c r="BJ1543" s="40"/>
      <c r="BK1543" s="40"/>
      <c r="BL1543" s="40"/>
      <c r="BM1543" s="40"/>
      <c r="BN1543" s="40"/>
      <c r="BO1543" s="40"/>
      <c r="BP1543" s="40"/>
      <c r="BQ1543" s="40"/>
      <c r="BR1543" s="40"/>
      <c r="BS1543" s="40"/>
      <c r="BT1543" s="40"/>
      <c r="BU1543" s="40"/>
      <c r="BV1543" s="40"/>
      <c r="BW1543" s="40"/>
      <c r="BX1543" s="40"/>
      <c r="BY1543" s="40"/>
      <c r="BZ1543" s="40"/>
      <c r="CA1543" s="40"/>
      <c r="CB1543" s="40"/>
      <c r="CC1543" s="40"/>
      <c r="CD1543" s="40"/>
      <c r="CE1543" s="40"/>
      <c r="CF1543" s="40"/>
      <c r="CG1543" s="28"/>
      <c r="CH1543" s="28"/>
      <c r="CI1543" s="41"/>
      <c r="CJ1543" s="27"/>
      <c r="CK1543" s="27"/>
      <c r="CL1543" s="27"/>
      <c r="CM1543" s="27"/>
      <c r="CN1543" s="27"/>
      <c r="CO1543" s="27"/>
      <c r="CP1543" s="27"/>
      <c r="CQ1543" s="27"/>
      <c r="CR1543" s="27"/>
      <c r="CS1543" s="27"/>
      <c r="CT1543" s="27"/>
      <c r="CU1543" s="27"/>
      <c r="CV1543" s="27"/>
      <c r="CW1543" s="27"/>
      <c r="CX1543" s="27"/>
      <c r="CY1543" s="27"/>
      <c r="CZ1543" s="40"/>
      <c r="DA1543" s="40"/>
      <c r="DB1543" s="40"/>
      <c r="DC1543" s="40"/>
      <c r="DF1543" s="42"/>
    </row>
    <row r="1544" spans="2:110" x14ac:dyDescent="0.2">
      <c r="B1544" s="28"/>
      <c r="C1544" s="41"/>
      <c r="D1544" s="40"/>
      <c r="E1544" s="41"/>
      <c r="F1544" s="40"/>
      <c r="M1544" s="151"/>
      <c r="N1544" s="151"/>
      <c r="P1544" s="153"/>
      <c r="Q1544" s="159"/>
      <c r="R1544" s="151"/>
      <c r="S1544" s="151"/>
      <c r="T1544" s="28"/>
      <c r="U1544" s="137"/>
      <c r="V1544" s="40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40"/>
      <c r="AH1544" s="40"/>
      <c r="AI1544" s="40"/>
      <c r="AJ1544" s="40"/>
      <c r="AK1544" s="40"/>
      <c r="AL1544" s="40"/>
      <c r="AM1544" s="40"/>
      <c r="AN1544" s="40"/>
      <c r="AO1544" s="40"/>
      <c r="AP1544" s="40"/>
      <c r="AQ1544" s="40"/>
      <c r="AR1544" s="40"/>
      <c r="AS1544" s="40"/>
      <c r="AT1544" s="40"/>
      <c r="AU1544" s="40"/>
      <c r="AV1544" s="40"/>
      <c r="AW1544" s="40"/>
      <c r="AX1544" s="40"/>
      <c r="AY1544" s="40"/>
      <c r="AZ1544" s="40"/>
      <c r="BA1544" s="28"/>
      <c r="BB1544" s="28"/>
      <c r="BC1544" s="40"/>
      <c r="BD1544" s="40"/>
      <c r="BE1544" s="40"/>
      <c r="BF1544" s="40"/>
      <c r="BG1544" s="40"/>
      <c r="BH1544" s="40"/>
      <c r="BI1544" s="40"/>
      <c r="BJ1544" s="40"/>
      <c r="BK1544" s="40"/>
      <c r="BL1544" s="40"/>
      <c r="BM1544" s="40"/>
      <c r="BN1544" s="40"/>
      <c r="BO1544" s="40"/>
      <c r="BP1544" s="40"/>
      <c r="BQ1544" s="40"/>
      <c r="BR1544" s="40"/>
      <c r="BS1544" s="40"/>
      <c r="BT1544" s="40"/>
      <c r="BU1544" s="40"/>
      <c r="BV1544" s="40"/>
      <c r="BW1544" s="40"/>
      <c r="BX1544" s="40"/>
      <c r="BY1544" s="40"/>
      <c r="BZ1544" s="40"/>
      <c r="CA1544" s="40"/>
      <c r="CB1544" s="40"/>
      <c r="CC1544" s="40"/>
      <c r="CD1544" s="40"/>
      <c r="CE1544" s="40"/>
      <c r="CF1544" s="40"/>
      <c r="CG1544" s="28"/>
      <c r="CH1544" s="28"/>
      <c r="CI1544" s="41"/>
      <c r="CJ1544" s="27"/>
      <c r="CK1544" s="27"/>
      <c r="CL1544" s="27"/>
      <c r="CM1544" s="27"/>
      <c r="CN1544" s="27"/>
      <c r="CO1544" s="27"/>
      <c r="CP1544" s="27"/>
      <c r="CQ1544" s="27"/>
      <c r="CR1544" s="27"/>
      <c r="CS1544" s="27"/>
      <c r="CT1544" s="27"/>
      <c r="CU1544" s="27"/>
      <c r="CV1544" s="27"/>
      <c r="CW1544" s="27"/>
      <c r="CX1544" s="27"/>
      <c r="CY1544" s="27"/>
      <c r="CZ1544" s="40"/>
      <c r="DA1544" s="40"/>
      <c r="DB1544" s="40"/>
      <c r="DC1544" s="40"/>
      <c r="DF1544" s="42"/>
    </row>
    <row r="1545" spans="2:110" x14ac:dyDescent="0.2">
      <c r="B1545" s="28"/>
      <c r="C1545" s="41"/>
      <c r="D1545" s="40"/>
      <c r="E1545" s="41"/>
      <c r="F1545" s="40"/>
      <c r="M1545" s="151"/>
      <c r="N1545" s="151"/>
      <c r="P1545" s="153"/>
      <c r="Q1545" s="159"/>
      <c r="R1545" s="151"/>
      <c r="S1545" s="151"/>
      <c r="T1545" s="28"/>
      <c r="U1545" s="137"/>
      <c r="V1545" s="40"/>
      <c r="W1545" s="40"/>
      <c r="X1545" s="40"/>
      <c r="Y1545" s="40"/>
      <c r="Z1545" s="40"/>
      <c r="AA1545" s="40"/>
      <c r="AB1545" s="40"/>
      <c r="AC1545" s="40"/>
      <c r="AD1545" s="40"/>
      <c r="AE1545" s="40"/>
      <c r="AF1545" s="40"/>
      <c r="AG1545" s="40"/>
      <c r="AH1545" s="40"/>
      <c r="AI1545" s="40"/>
      <c r="AJ1545" s="40"/>
      <c r="AK1545" s="40"/>
      <c r="AL1545" s="40"/>
      <c r="AM1545" s="40"/>
      <c r="AN1545" s="40"/>
      <c r="AO1545" s="40"/>
      <c r="AP1545" s="40"/>
      <c r="AQ1545" s="40"/>
      <c r="AR1545" s="40"/>
      <c r="AS1545" s="40"/>
      <c r="AT1545" s="40"/>
      <c r="AU1545" s="40"/>
      <c r="AV1545" s="40"/>
      <c r="AW1545" s="40"/>
      <c r="AX1545" s="40"/>
      <c r="AY1545" s="40"/>
      <c r="AZ1545" s="40"/>
      <c r="BA1545" s="28"/>
      <c r="BB1545" s="28"/>
      <c r="BC1545" s="40"/>
      <c r="BD1545" s="40"/>
      <c r="BE1545" s="40"/>
      <c r="BF1545" s="40"/>
      <c r="BG1545" s="40"/>
      <c r="BH1545" s="40"/>
      <c r="BI1545" s="41"/>
      <c r="BJ1545" s="41"/>
      <c r="BK1545" s="41"/>
      <c r="BL1545" s="41"/>
      <c r="BM1545" s="41"/>
      <c r="BN1545" s="41"/>
      <c r="BO1545" s="41"/>
      <c r="BP1545" s="41"/>
      <c r="BQ1545" s="41"/>
      <c r="BR1545" s="40"/>
      <c r="BS1545" s="40"/>
      <c r="BT1545" s="40"/>
      <c r="BU1545" s="41"/>
      <c r="BV1545" s="41"/>
      <c r="BW1545" s="41"/>
      <c r="BX1545" s="41"/>
      <c r="BY1545" s="41"/>
      <c r="BZ1545" s="41"/>
      <c r="CA1545" s="41"/>
      <c r="CB1545" s="41"/>
      <c r="CC1545" s="41"/>
      <c r="CD1545" s="41"/>
      <c r="CE1545" s="41"/>
      <c r="CF1545" s="41"/>
      <c r="CG1545" s="28"/>
      <c r="CH1545" s="28"/>
      <c r="CI1545" s="41"/>
      <c r="CJ1545" s="27"/>
      <c r="CK1545" s="27"/>
      <c r="CL1545" s="27"/>
      <c r="CM1545" s="27"/>
      <c r="CN1545" s="27"/>
      <c r="CO1545" s="27"/>
      <c r="CP1545" s="27"/>
      <c r="CQ1545" s="27"/>
      <c r="CR1545" s="27"/>
      <c r="CS1545" s="27"/>
      <c r="CT1545" s="27"/>
      <c r="CU1545" s="27"/>
      <c r="CV1545" s="27"/>
      <c r="CW1545" s="27"/>
      <c r="CX1545" s="27"/>
      <c r="CY1545" s="27"/>
      <c r="CZ1545" s="40"/>
      <c r="DA1545" s="40"/>
      <c r="DB1545" s="40"/>
      <c r="DC1545" s="40"/>
      <c r="DF1545" s="42"/>
    </row>
    <row r="1546" spans="2:110" x14ac:dyDescent="0.2">
      <c r="B1546" s="28"/>
      <c r="C1546" s="41"/>
      <c r="D1546" s="40"/>
      <c r="E1546" s="41"/>
      <c r="F1546" s="40"/>
      <c r="M1546" s="151"/>
      <c r="N1546" s="151"/>
      <c r="P1546" s="153"/>
      <c r="Q1546" s="159"/>
      <c r="R1546" s="151"/>
      <c r="S1546" s="151"/>
      <c r="T1546" s="28"/>
      <c r="U1546" s="137"/>
      <c r="V1546" s="40"/>
      <c r="W1546" s="40"/>
      <c r="X1546" s="40"/>
      <c r="Y1546" s="40"/>
      <c r="Z1546" s="40"/>
      <c r="AA1546" s="40"/>
      <c r="AB1546" s="40"/>
      <c r="AC1546" s="40"/>
      <c r="AD1546" s="40"/>
      <c r="AE1546" s="40"/>
      <c r="AF1546" s="40"/>
      <c r="AG1546" s="40"/>
      <c r="AH1546" s="40"/>
      <c r="AI1546" s="40"/>
      <c r="AJ1546" s="40"/>
      <c r="AK1546" s="40"/>
      <c r="AL1546" s="40"/>
      <c r="AM1546" s="40"/>
      <c r="AN1546" s="40"/>
      <c r="AO1546" s="40"/>
      <c r="AP1546" s="40"/>
      <c r="AQ1546" s="40"/>
      <c r="AR1546" s="40"/>
      <c r="AS1546" s="40"/>
      <c r="AT1546" s="40"/>
      <c r="AU1546" s="40"/>
      <c r="AV1546" s="40"/>
      <c r="AW1546" s="40"/>
      <c r="AX1546" s="40"/>
      <c r="AY1546" s="40"/>
      <c r="AZ1546" s="40"/>
      <c r="BA1546" s="28"/>
      <c r="BB1546" s="28"/>
      <c r="BC1546" s="40"/>
      <c r="BD1546" s="40"/>
      <c r="BE1546" s="40"/>
      <c r="BF1546" s="40"/>
      <c r="BG1546" s="40"/>
      <c r="BH1546" s="40"/>
      <c r="BI1546" s="41"/>
      <c r="BJ1546" s="41"/>
      <c r="BK1546" s="41"/>
      <c r="BL1546" s="41"/>
      <c r="BM1546" s="41"/>
      <c r="BN1546" s="41"/>
      <c r="BO1546" s="41"/>
      <c r="BP1546" s="41"/>
      <c r="BQ1546" s="41"/>
      <c r="BR1546" s="40"/>
      <c r="BS1546" s="40"/>
      <c r="BT1546" s="40"/>
      <c r="BU1546" s="41"/>
      <c r="BV1546" s="41"/>
      <c r="BW1546" s="41"/>
      <c r="BX1546" s="41"/>
      <c r="BY1546" s="41"/>
      <c r="BZ1546" s="41"/>
      <c r="CA1546" s="41"/>
      <c r="CB1546" s="41"/>
      <c r="CC1546" s="41"/>
      <c r="CD1546" s="41"/>
      <c r="CE1546" s="41"/>
      <c r="CF1546" s="41"/>
      <c r="CG1546" s="28"/>
      <c r="CH1546" s="28"/>
      <c r="CI1546" s="41"/>
      <c r="CJ1546" s="27"/>
      <c r="CK1546" s="27"/>
      <c r="CL1546" s="27"/>
      <c r="CM1546" s="27"/>
      <c r="CN1546" s="27"/>
      <c r="CO1546" s="27"/>
      <c r="CP1546" s="27"/>
      <c r="CQ1546" s="27"/>
      <c r="CR1546" s="27"/>
      <c r="CS1546" s="27"/>
      <c r="CT1546" s="27"/>
      <c r="CU1546" s="27"/>
      <c r="CV1546" s="27"/>
      <c r="CW1546" s="27"/>
      <c r="CX1546" s="27"/>
      <c r="CY1546" s="27"/>
      <c r="CZ1546" s="40"/>
      <c r="DA1546" s="40"/>
      <c r="DB1546" s="40"/>
      <c r="DC1546" s="40"/>
      <c r="DD1546" s="68"/>
      <c r="DE1546" s="90"/>
      <c r="DF1546" s="68"/>
    </row>
    <row r="1547" spans="2:110" x14ac:dyDescent="0.2">
      <c r="B1547" s="28"/>
      <c r="C1547" s="41"/>
      <c r="D1547" s="40"/>
      <c r="E1547" s="41"/>
      <c r="F1547" s="40"/>
      <c r="M1547" s="151"/>
      <c r="N1547" s="151"/>
      <c r="P1547" s="153"/>
      <c r="Q1547" s="159"/>
      <c r="R1547" s="151"/>
      <c r="S1547" s="151"/>
      <c r="T1547" s="28"/>
      <c r="U1547" s="137"/>
      <c r="V1547" s="40"/>
      <c r="W1547" s="40"/>
      <c r="X1547" s="40"/>
      <c r="Y1547" s="40"/>
      <c r="Z1547" s="40"/>
      <c r="AA1547" s="40"/>
      <c r="AB1547" s="40"/>
      <c r="AC1547" s="40"/>
      <c r="AD1547" s="40"/>
      <c r="AE1547" s="40"/>
      <c r="AF1547" s="40"/>
      <c r="AG1547" s="40"/>
      <c r="AH1547" s="40"/>
      <c r="AI1547" s="40"/>
      <c r="AJ1547" s="40"/>
      <c r="AK1547" s="40"/>
      <c r="AL1547" s="40"/>
      <c r="AM1547" s="40"/>
      <c r="AN1547" s="40"/>
      <c r="AO1547" s="40"/>
      <c r="AP1547" s="40"/>
      <c r="AQ1547" s="40"/>
      <c r="AR1547" s="40"/>
      <c r="AS1547" s="40"/>
      <c r="AT1547" s="40"/>
      <c r="AU1547" s="40"/>
      <c r="AV1547" s="40"/>
      <c r="AW1547" s="40"/>
      <c r="AX1547" s="40"/>
      <c r="AY1547" s="40"/>
      <c r="AZ1547" s="40"/>
      <c r="BA1547" s="28"/>
      <c r="BB1547" s="28"/>
      <c r="BC1547" s="40"/>
      <c r="BD1547" s="40"/>
      <c r="BE1547" s="40"/>
      <c r="BF1547" s="40"/>
      <c r="BG1547" s="40"/>
      <c r="BH1547" s="40"/>
      <c r="BI1547" s="41"/>
      <c r="BJ1547" s="41"/>
      <c r="BK1547" s="41"/>
      <c r="BL1547" s="41"/>
      <c r="BM1547" s="41"/>
      <c r="BN1547" s="41"/>
      <c r="BO1547" s="41"/>
      <c r="BP1547" s="41"/>
      <c r="BQ1547" s="41"/>
      <c r="BR1547" s="40"/>
      <c r="BS1547" s="40"/>
      <c r="BT1547" s="40"/>
      <c r="BU1547" s="41"/>
      <c r="BV1547" s="41"/>
      <c r="BW1547" s="41"/>
      <c r="BX1547" s="41"/>
      <c r="BY1547" s="41"/>
      <c r="BZ1547" s="41"/>
      <c r="CA1547" s="41"/>
      <c r="CB1547" s="41"/>
      <c r="CC1547" s="41"/>
      <c r="CD1547" s="41"/>
      <c r="CE1547" s="41"/>
      <c r="CF1547" s="41"/>
      <c r="CG1547" s="28"/>
      <c r="CH1547" s="28"/>
      <c r="CI1547" s="41"/>
      <c r="CJ1547" s="27"/>
      <c r="CK1547" s="27"/>
      <c r="CL1547" s="27"/>
      <c r="CM1547" s="27"/>
      <c r="CN1547" s="27"/>
      <c r="CO1547" s="27"/>
      <c r="CP1547" s="27"/>
      <c r="CQ1547" s="27"/>
      <c r="CR1547" s="27"/>
      <c r="CS1547" s="27"/>
      <c r="CT1547" s="27"/>
      <c r="CU1547" s="27"/>
      <c r="CV1547" s="27"/>
      <c r="CW1547" s="27"/>
      <c r="CX1547" s="27"/>
      <c r="CY1547" s="27"/>
      <c r="CZ1547" s="40"/>
      <c r="DA1547" s="40"/>
      <c r="DB1547" s="26"/>
      <c r="DC1547" s="26"/>
      <c r="DD1547"/>
      <c r="DE1547" s="86"/>
      <c r="DF1547"/>
    </row>
    <row r="1548" spans="2:110" x14ac:dyDescent="0.2">
      <c r="B1548" s="28"/>
      <c r="C1548" s="41"/>
      <c r="D1548" s="40"/>
      <c r="E1548" s="41"/>
      <c r="F1548" s="40"/>
      <c r="M1548" s="151"/>
      <c r="N1548" s="151"/>
      <c r="P1548" s="153"/>
      <c r="Q1548" s="159"/>
      <c r="R1548" s="151"/>
      <c r="S1548" s="151"/>
      <c r="T1548" s="28"/>
      <c r="U1548" s="137"/>
      <c r="V1548" s="40"/>
      <c r="W1548" s="40"/>
      <c r="X1548" s="40"/>
      <c r="Y1548" s="40"/>
      <c r="Z1548" s="40"/>
      <c r="AA1548" s="40"/>
      <c r="AB1548" s="40"/>
      <c r="AC1548" s="40"/>
      <c r="AD1548" s="40"/>
      <c r="AE1548" s="40"/>
      <c r="AF1548" s="40"/>
      <c r="AG1548" s="40"/>
      <c r="AH1548" s="40"/>
      <c r="AI1548" s="40"/>
      <c r="AJ1548" s="40"/>
      <c r="AK1548" s="40"/>
      <c r="AL1548" s="40"/>
      <c r="AM1548" s="40"/>
      <c r="AN1548" s="40"/>
      <c r="AO1548" s="40"/>
      <c r="AP1548" s="40"/>
      <c r="AQ1548" s="40"/>
      <c r="AR1548" s="40"/>
      <c r="AS1548" s="40"/>
      <c r="AT1548" s="40"/>
      <c r="AU1548" s="40"/>
      <c r="AV1548" s="40"/>
      <c r="AW1548" s="40"/>
      <c r="AX1548" s="40"/>
      <c r="AY1548" s="40"/>
      <c r="AZ1548" s="40"/>
      <c r="BA1548" s="28"/>
      <c r="BB1548" s="28"/>
      <c r="BC1548" s="40"/>
      <c r="BD1548" s="40"/>
      <c r="BE1548" s="40"/>
      <c r="BF1548" s="40"/>
      <c r="BG1548" s="40"/>
      <c r="BH1548" s="40"/>
      <c r="BI1548" s="41"/>
      <c r="BJ1548" s="41"/>
      <c r="BK1548" s="41"/>
      <c r="BL1548" s="41"/>
      <c r="BM1548" s="41"/>
      <c r="BN1548" s="41"/>
      <c r="BO1548" s="41"/>
      <c r="BP1548" s="41"/>
      <c r="BQ1548" s="41"/>
      <c r="BR1548" s="40"/>
      <c r="BS1548" s="40"/>
      <c r="BT1548" s="40"/>
      <c r="BU1548" s="41"/>
      <c r="BV1548" s="41"/>
      <c r="BW1548" s="41"/>
      <c r="BX1548" s="41"/>
      <c r="BY1548" s="41"/>
      <c r="BZ1548" s="41"/>
      <c r="CA1548" s="41"/>
      <c r="CB1548" s="41"/>
      <c r="CC1548" s="41"/>
      <c r="CD1548" s="41"/>
      <c r="CE1548" s="41"/>
      <c r="CF1548" s="41"/>
      <c r="CG1548" s="28"/>
      <c r="CH1548" s="28"/>
      <c r="CI1548" s="41"/>
      <c r="CJ1548" s="27"/>
      <c r="CK1548" s="27"/>
      <c r="CL1548" s="27"/>
      <c r="CM1548" s="27"/>
      <c r="CN1548" s="27"/>
      <c r="CO1548" s="27"/>
      <c r="CP1548" s="27"/>
      <c r="CQ1548" s="27"/>
      <c r="CR1548" s="27"/>
      <c r="CS1548" s="27"/>
      <c r="CT1548" s="27"/>
      <c r="CU1548" s="27"/>
      <c r="CV1548" s="27"/>
      <c r="CW1548" s="27"/>
      <c r="CX1548" s="27"/>
      <c r="CY1548" s="27"/>
      <c r="CZ1548" s="40"/>
      <c r="DA1548" s="40"/>
      <c r="DB1548" s="26"/>
      <c r="DC1548" s="26"/>
      <c r="DD1548"/>
      <c r="DE1548" s="86"/>
      <c r="DF1548"/>
    </row>
    <row r="1549" spans="2:110" x14ac:dyDescent="0.2">
      <c r="B1549" s="28"/>
      <c r="C1549" s="41"/>
      <c r="D1549" s="40"/>
      <c r="E1549" s="41"/>
      <c r="F1549" s="40"/>
      <c r="M1549" s="151"/>
      <c r="N1549" s="151"/>
      <c r="P1549" s="153"/>
      <c r="Q1549" s="159"/>
      <c r="R1549" s="151"/>
      <c r="S1549" s="151"/>
      <c r="T1549" s="28"/>
      <c r="U1549" s="137"/>
      <c r="V1549" s="40"/>
      <c r="W1549" s="40"/>
      <c r="X1549" s="40"/>
      <c r="Y1549" s="40"/>
      <c r="Z1549" s="40"/>
      <c r="AA1549" s="40"/>
      <c r="AB1549" s="40"/>
      <c r="AC1549" s="40"/>
      <c r="AD1549" s="40"/>
      <c r="AE1549" s="40"/>
      <c r="AF1549" s="40"/>
      <c r="AG1549" s="40"/>
      <c r="AH1549" s="40"/>
      <c r="AI1549" s="40"/>
      <c r="AJ1549" s="40"/>
      <c r="AK1549" s="40"/>
      <c r="AL1549" s="40"/>
      <c r="AM1549" s="40"/>
      <c r="AN1549" s="40"/>
      <c r="AO1549" s="40"/>
      <c r="AP1549" s="40"/>
      <c r="AQ1549" s="40"/>
      <c r="AR1549" s="40"/>
      <c r="AS1549" s="40"/>
      <c r="AT1549" s="40"/>
      <c r="AU1549" s="40"/>
      <c r="AV1549" s="40"/>
      <c r="AW1549" s="40"/>
      <c r="AX1549" s="40"/>
      <c r="AY1549" s="40"/>
      <c r="AZ1549" s="40"/>
      <c r="BA1549" s="28"/>
      <c r="BB1549" s="28"/>
      <c r="BC1549" s="40"/>
      <c r="BD1549" s="40"/>
      <c r="BE1549" s="40"/>
      <c r="BF1549" s="40"/>
      <c r="BG1549" s="40"/>
      <c r="BH1549" s="40"/>
      <c r="BI1549" s="41"/>
      <c r="BJ1549" s="41"/>
      <c r="BK1549" s="41"/>
      <c r="BL1549" s="41"/>
      <c r="BM1549" s="41"/>
      <c r="BN1549" s="41"/>
      <c r="BO1549" s="41"/>
      <c r="BP1549" s="41"/>
      <c r="BQ1549" s="41"/>
      <c r="BR1549" s="40"/>
      <c r="BS1549" s="40"/>
      <c r="BT1549" s="40"/>
      <c r="BU1549" s="41"/>
      <c r="BV1549" s="41"/>
      <c r="BW1549" s="41"/>
      <c r="BX1549" s="41"/>
      <c r="BY1549" s="41"/>
      <c r="BZ1549" s="41"/>
      <c r="CA1549" s="41"/>
      <c r="CB1549" s="41"/>
      <c r="CC1549" s="41"/>
      <c r="CD1549" s="41"/>
      <c r="CE1549" s="41"/>
      <c r="CF1549" s="41"/>
      <c r="CG1549" s="28"/>
      <c r="CH1549" s="28"/>
      <c r="CI1549" s="41"/>
      <c r="CJ1549" s="27"/>
      <c r="CK1549" s="27"/>
      <c r="CL1549" s="27"/>
      <c r="CM1549" s="27"/>
      <c r="CN1549" s="27"/>
      <c r="CO1549" s="27"/>
      <c r="CP1549" s="27"/>
      <c r="CQ1549" s="27"/>
      <c r="CR1549" s="27"/>
      <c r="CS1549" s="27"/>
      <c r="CT1549" s="27"/>
      <c r="CU1549" s="27"/>
      <c r="CV1549" s="27"/>
      <c r="CW1549" s="27"/>
      <c r="CX1549" s="27"/>
      <c r="CY1549" s="27"/>
      <c r="CZ1549" s="40"/>
      <c r="DA1549" s="40"/>
      <c r="DB1549" s="26"/>
      <c r="DC1549" s="26"/>
      <c r="DD1549"/>
      <c r="DE1549" s="86"/>
      <c r="DF1549"/>
    </row>
    <row r="1550" spans="2:110" x14ac:dyDescent="0.2">
      <c r="B1550" s="28"/>
      <c r="C1550" s="41"/>
      <c r="D1550" s="40"/>
      <c r="E1550" s="41"/>
      <c r="F1550" s="40"/>
      <c r="M1550" s="151"/>
      <c r="N1550" s="151"/>
      <c r="P1550" s="153"/>
      <c r="Q1550" s="159"/>
      <c r="R1550" s="151"/>
      <c r="S1550" s="151"/>
      <c r="T1550" s="28"/>
      <c r="U1550" s="137"/>
      <c r="V1550" s="40"/>
      <c r="W1550" s="40"/>
      <c r="X1550" s="40"/>
      <c r="Y1550" s="40"/>
      <c r="Z1550" s="40"/>
      <c r="AA1550" s="40"/>
      <c r="AB1550" s="40"/>
      <c r="AC1550" s="40"/>
      <c r="AD1550" s="40"/>
      <c r="AE1550" s="40"/>
      <c r="AF1550" s="40"/>
      <c r="AG1550" s="40"/>
      <c r="AH1550" s="40"/>
      <c r="AI1550" s="40"/>
      <c r="AJ1550" s="40"/>
      <c r="AK1550" s="40"/>
      <c r="AL1550" s="40"/>
      <c r="AM1550" s="40"/>
      <c r="AN1550" s="40"/>
      <c r="AO1550" s="40"/>
      <c r="AP1550" s="40"/>
      <c r="AQ1550" s="40"/>
      <c r="AR1550" s="40"/>
      <c r="AS1550" s="40"/>
      <c r="AT1550" s="40"/>
      <c r="AU1550" s="40"/>
      <c r="AV1550" s="40"/>
      <c r="AW1550" s="40"/>
      <c r="AX1550" s="40"/>
      <c r="AY1550" s="40"/>
      <c r="AZ1550" s="40"/>
      <c r="BA1550" s="28"/>
      <c r="BB1550" s="28"/>
      <c r="BC1550" s="40"/>
      <c r="BD1550" s="40"/>
      <c r="BE1550" s="40"/>
      <c r="BF1550" s="40"/>
      <c r="BG1550" s="40"/>
      <c r="BH1550" s="40"/>
      <c r="BI1550" s="40"/>
      <c r="BJ1550" s="40"/>
      <c r="BK1550" s="40"/>
      <c r="BL1550" s="40"/>
      <c r="BM1550" s="40"/>
      <c r="BN1550" s="40"/>
      <c r="BO1550" s="40"/>
      <c r="BP1550" s="40"/>
      <c r="BQ1550" s="40"/>
      <c r="BR1550" s="40"/>
      <c r="BS1550" s="40"/>
      <c r="BT1550" s="40"/>
      <c r="BU1550" s="40"/>
      <c r="BV1550" s="40"/>
      <c r="BW1550" s="40"/>
      <c r="BX1550" s="40"/>
      <c r="BY1550" s="40"/>
      <c r="BZ1550" s="40"/>
      <c r="CA1550" s="40"/>
      <c r="CB1550" s="40"/>
      <c r="CC1550" s="40"/>
      <c r="CD1550" s="40"/>
      <c r="CE1550" s="40"/>
      <c r="CF1550" s="40"/>
      <c r="CG1550" s="28"/>
      <c r="CH1550" s="28"/>
      <c r="CI1550" s="41"/>
      <c r="CJ1550" s="27"/>
      <c r="CK1550" s="27"/>
      <c r="CL1550" s="27"/>
      <c r="CM1550" s="27"/>
      <c r="CN1550" s="27"/>
      <c r="CO1550" s="27"/>
      <c r="CP1550" s="27"/>
      <c r="CQ1550" s="27"/>
      <c r="CR1550" s="27"/>
      <c r="CS1550" s="27"/>
      <c r="CT1550" s="27"/>
      <c r="CU1550" s="27"/>
      <c r="CV1550" s="27"/>
      <c r="CW1550" s="27"/>
      <c r="CX1550" s="27"/>
      <c r="CY1550" s="27"/>
      <c r="CZ1550" s="40"/>
      <c r="DA1550" s="40"/>
      <c r="DB1550" s="26"/>
      <c r="DC1550" s="26"/>
      <c r="DD1550"/>
      <c r="DE1550" s="86"/>
      <c r="DF1550"/>
    </row>
    <row r="1551" spans="2:110" x14ac:dyDescent="0.2">
      <c r="B1551" s="28"/>
      <c r="C1551" s="41"/>
      <c r="D1551" s="40"/>
      <c r="E1551" s="41"/>
      <c r="F1551" s="40"/>
      <c r="M1551" s="151"/>
      <c r="N1551" s="151"/>
      <c r="P1551" s="153"/>
      <c r="Q1551" s="159"/>
      <c r="R1551" s="151"/>
      <c r="S1551" s="151"/>
      <c r="T1551" s="28"/>
      <c r="U1551" s="137"/>
      <c r="V1551" s="40"/>
      <c r="W1551" s="40"/>
      <c r="X1551" s="40"/>
      <c r="Y1551" s="40"/>
      <c r="Z1551" s="40"/>
      <c r="AA1551" s="40"/>
      <c r="AB1551" s="40"/>
      <c r="AC1551" s="40"/>
      <c r="AD1551" s="40"/>
      <c r="AE1551" s="40"/>
      <c r="AF1551" s="40"/>
      <c r="AG1551" s="40"/>
      <c r="AH1551" s="40"/>
      <c r="AI1551" s="40"/>
      <c r="AJ1551" s="40"/>
      <c r="AK1551" s="40"/>
      <c r="AL1551" s="40"/>
      <c r="AM1551" s="40"/>
      <c r="AN1551" s="40"/>
      <c r="AO1551" s="40"/>
      <c r="AP1551" s="40"/>
      <c r="AQ1551" s="40"/>
      <c r="AR1551" s="40"/>
      <c r="AS1551" s="40"/>
      <c r="AT1551" s="40"/>
      <c r="AU1551" s="40"/>
      <c r="AV1551" s="40"/>
      <c r="AW1551" s="40"/>
      <c r="AX1551" s="40"/>
      <c r="AY1551" s="40"/>
      <c r="AZ1551" s="40"/>
      <c r="BA1551" s="28"/>
      <c r="BB1551" s="28"/>
      <c r="BC1551" s="40"/>
      <c r="BD1551" s="40"/>
      <c r="BE1551" s="40"/>
      <c r="BF1551" s="40"/>
      <c r="BG1551" s="40"/>
      <c r="BH1551" s="40"/>
      <c r="BI1551" s="40"/>
      <c r="BJ1551" s="40"/>
      <c r="BK1551" s="40"/>
      <c r="BL1551" s="40"/>
      <c r="BM1551" s="40"/>
      <c r="BN1551" s="40"/>
      <c r="BO1551" s="40"/>
      <c r="BP1551" s="40"/>
      <c r="BQ1551" s="40"/>
      <c r="BR1551" s="40"/>
      <c r="BS1551" s="40"/>
      <c r="BT1551" s="40"/>
      <c r="BU1551" s="40"/>
      <c r="BV1551" s="40"/>
      <c r="BW1551" s="40"/>
      <c r="BX1551" s="40"/>
      <c r="BY1551" s="40"/>
      <c r="BZ1551" s="40"/>
      <c r="CA1551" s="40"/>
      <c r="CB1551" s="40"/>
      <c r="CC1551" s="40"/>
      <c r="CD1551" s="40"/>
      <c r="CE1551" s="40"/>
      <c r="CF1551" s="40"/>
      <c r="CG1551" s="28"/>
      <c r="CH1551" s="28"/>
      <c r="CI1551" s="41"/>
      <c r="CJ1551" s="27"/>
      <c r="CK1551" s="27"/>
      <c r="CL1551" s="27"/>
      <c r="CM1551" s="27"/>
      <c r="CN1551" s="27"/>
      <c r="CO1551" s="27"/>
      <c r="CP1551" s="27"/>
      <c r="CQ1551" s="27"/>
      <c r="CR1551" s="27"/>
      <c r="CS1551" s="27"/>
      <c r="CT1551" s="27"/>
      <c r="CU1551" s="27"/>
      <c r="CV1551" s="27"/>
      <c r="CW1551" s="27"/>
      <c r="CX1551" s="27"/>
      <c r="CY1551" s="27"/>
      <c r="CZ1551" s="40"/>
      <c r="DA1551" s="40"/>
      <c r="DB1551" s="26"/>
      <c r="DC1551" s="26"/>
      <c r="DD1551"/>
      <c r="DE1551" s="86"/>
      <c r="DF1551"/>
    </row>
    <row r="1552" spans="2:110" x14ac:dyDescent="0.2">
      <c r="B1552" s="28"/>
      <c r="C1552" s="41"/>
      <c r="D1552" s="40"/>
      <c r="E1552" s="41"/>
      <c r="F1552" s="40"/>
      <c r="M1552" s="151"/>
      <c r="N1552" s="151"/>
      <c r="P1552" s="153"/>
      <c r="Q1552" s="159"/>
      <c r="R1552" s="151"/>
      <c r="S1552" s="151"/>
      <c r="T1552" s="28"/>
      <c r="U1552" s="137"/>
      <c r="V1552" s="40"/>
      <c r="W1552" s="40"/>
      <c r="X1552" s="40"/>
      <c r="Y1552" s="40"/>
      <c r="Z1552" s="40"/>
      <c r="AA1552" s="40"/>
      <c r="AB1552" s="40"/>
      <c r="AC1552" s="40"/>
      <c r="AD1552" s="40"/>
      <c r="AE1552" s="40"/>
      <c r="AF1552" s="40"/>
      <c r="AG1552" s="40"/>
      <c r="AH1552" s="40"/>
      <c r="AI1552" s="40"/>
      <c r="AJ1552" s="40"/>
      <c r="AK1552" s="40"/>
      <c r="AL1552" s="40"/>
      <c r="AM1552" s="40"/>
      <c r="AN1552" s="40"/>
      <c r="AO1552" s="40"/>
      <c r="AP1552" s="40"/>
      <c r="AQ1552" s="40"/>
      <c r="AR1552" s="40"/>
      <c r="AS1552" s="40"/>
      <c r="AT1552" s="40"/>
      <c r="AU1552" s="40"/>
      <c r="AV1552" s="40"/>
      <c r="AW1552" s="40"/>
      <c r="AX1552" s="40"/>
      <c r="AY1552" s="40"/>
      <c r="AZ1552" s="40"/>
      <c r="BA1552" s="28"/>
      <c r="BB1552" s="28"/>
      <c r="BC1552" s="40"/>
      <c r="BD1552" s="40"/>
      <c r="BE1552" s="40"/>
      <c r="BF1552" s="40"/>
      <c r="BG1552" s="40"/>
      <c r="BH1552" s="40"/>
      <c r="BI1552" s="40"/>
      <c r="BJ1552" s="40"/>
      <c r="BK1552" s="40"/>
      <c r="BL1552" s="40"/>
      <c r="BM1552" s="40"/>
      <c r="BN1552" s="40"/>
      <c r="BO1552" s="40"/>
      <c r="BP1552" s="40"/>
      <c r="BQ1552" s="40"/>
      <c r="BR1552" s="40"/>
      <c r="BS1552" s="40"/>
      <c r="BT1552" s="40"/>
      <c r="BU1552" s="40"/>
      <c r="BV1552" s="40"/>
      <c r="BW1552" s="40"/>
      <c r="BX1552" s="40"/>
      <c r="BY1552" s="40"/>
      <c r="BZ1552" s="40"/>
      <c r="CA1552" s="40"/>
      <c r="CB1552" s="40"/>
      <c r="CC1552" s="40"/>
      <c r="CD1552" s="40"/>
      <c r="CE1552" s="40"/>
      <c r="CF1552" s="40"/>
      <c r="CG1552" s="28"/>
      <c r="CH1552" s="28"/>
      <c r="CI1552" s="41"/>
      <c r="CJ1552" s="27"/>
      <c r="CK1552" s="27"/>
      <c r="CL1552" s="27"/>
      <c r="CM1552" s="27"/>
      <c r="CN1552" s="27"/>
      <c r="CO1552" s="27"/>
      <c r="CP1552" s="27"/>
      <c r="CQ1552" s="27"/>
      <c r="CR1552" s="27"/>
      <c r="CS1552" s="27"/>
      <c r="CT1552" s="27"/>
      <c r="CU1552" s="27"/>
      <c r="CV1552" s="27"/>
      <c r="CW1552" s="27"/>
      <c r="CX1552" s="27"/>
      <c r="CY1552" s="27"/>
      <c r="CZ1552" s="40"/>
      <c r="DA1552" s="40"/>
      <c r="DB1552" s="26"/>
      <c r="DC1552" s="26"/>
      <c r="DD1552"/>
      <c r="DE1552" s="86"/>
      <c r="DF1552"/>
    </row>
    <row r="1553" spans="2:110" x14ac:dyDescent="0.2">
      <c r="B1553" s="28"/>
      <c r="C1553" s="41"/>
      <c r="D1553" s="40"/>
      <c r="E1553" s="41"/>
      <c r="F1553" s="40"/>
      <c r="M1553" s="151"/>
      <c r="N1553" s="151"/>
      <c r="P1553" s="153"/>
      <c r="Q1553" s="159"/>
      <c r="R1553" s="151"/>
      <c r="S1553" s="151"/>
      <c r="T1553" s="28"/>
      <c r="U1553" s="137"/>
      <c r="V1553" s="40"/>
      <c r="W1553" s="40"/>
      <c r="X1553" s="40"/>
      <c r="Y1553" s="40"/>
      <c r="Z1553" s="40"/>
      <c r="AA1553" s="40"/>
      <c r="AB1553" s="40"/>
      <c r="AC1553" s="40"/>
      <c r="AD1553" s="40"/>
      <c r="AE1553" s="40"/>
      <c r="AF1553" s="40"/>
      <c r="AG1553" s="40"/>
      <c r="AH1553" s="40"/>
      <c r="AI1553" s="40"/>
      <c r="AJ1553" s="40"/>
      <c r="AK1553" s="40"/>
      <c r="AL1553" s="40"/>
      <c r="AM1553" s="40"/>
      <c r="AN1553" s="40"/>
      <c r="AO1553" s="40"/>
      <c r="AP1553" s="40"/>
      <c r="AQ1553" s="40"/>
      <c r="AR1553" s="40"/>
      <c r="AS1553" s="40"/>
      <c r="AT1553" s="40"/>
      <c r="AU1553" s="40"/>
      <c r="AV1553" s="40"/>
      <c r="AW1553" s="40"/>
      <c r="AX1553" s="40"/>
      <c r="AY1553" s="40"/>
      <c r="AZ1553" s="40"/>
      <c r="BA1553" s="28"/>
      <c r="BB1553" s="28"/>
      <c r="BC1553" s="40"/>
      <c r="BD1553" s="40"/>
      <c r="BE1553" s="40"/>
      <c r="BF1553" s="40"/>
      <c r="BG1553" s="40"/>
      <c r="BH1553" s="40"/>
      <c r="BI1553" s="40"/>
      <c r="BJ1553" s="40"/>
      <c r="BK1553" s="40"/>
      <c r="BL1553" s="40"/>
      <c r="BM1553" s="40"/>
      <c r="BN1553" s="40"/>
      <c r="BO1553" s="40"/>
      <c r="BP1553" s="40"/>
      <c r="BQ1553" s="40"/>
      <c r="BR1553" s="40"/>
      <c r="BS1553" s="40"/>
      <c r="BT1553" s="40"/>
      <c r="BU1553" s="40"/>
      <c r="BV1553" s="40"/>
      <c r="BW1553" s="40"/>
      <c r="BX1553" s="40"/>
      <c r="BY1553" s="40"/>
      <c r="BZ1553" s="40"/>
      <c r="CA1553" s="40"/>
      <c r="CB1553" s="40"/>
      <c r="CC1553" s="40"/>
      <c r="CD1553" s="40"/>
      <c r="CE1553" s="40"/>
      <c r="CF1553" s="40"/>
      <c r="CG1553" s="28"/>
      <c r="CH1553" s="28"/>
      <c r="CI1553" s="41"/>
      <c r="CJ1553" s="27"/>
      <c r="CK1553" s="27"/>
      <c r="CL1553" s="27"/>
      <c r="CM1553" s="27"/>
      <c r="CN1553" s="27"/>
      <c r="CO1553" s="27"/>
      <c r="CP1553" s="27"/>
      <c r="CQ1553" s="27"/>
      <c r="CR1553" s="27"/>
      <c r="CS1553" s="27"/>
      <c r="CT1553" s="27"/>
      <c r="CU1553" s="27"/>
      <c r="CV1553" s="27"/>
      <c r="CW1553" s="27"/>
      <c r="CX1553" s="27"/>
      <c r="CY1553" s="27"/>
      <c r="CZ1553" s="40"/>
      <c r="DA1553" s="40"/>
      <c r="DB1553" s="26"/>
      <c r="DC1553" s="26"/>
      <c r="DD1553"/>
      <c r="DE1553" s="86"/>
      <c r="DF1553"/>
    </row>
    <row r="1554" spans="2:110" x14ac:dyDescent="0.2">
      <c r="B1554" s="28"/>
      <c r="C1554" s="41"/>
      <c r="D1554" s="40"/>
      <c r="E1554" s="41"/>
      <c r="F1554" s="40"/>
      <c r="M1554" s="151"/>
      <c r="N1554" s="151"/>
      <c r="P1554" s="153"/>
      <c r="Q1554" s="159"/>
      <c r="R1554" s="151"/>
      <c r="S1554" s="151"/>
      <c r="T1554" s="28"/>
      <c r="U1554" s="137"/>
      <c r="V1554" s="40"/>
      <c r="W1554" s="40"/>
      <c r="X1554" s="40"/>
      <c r="Y1554" s="40"/>
      <c r="Z1554" s="40"/>
      <c r="AA1554" s="40"/>
      <c r="AB1554" s="40"/>
      <c r="AC1554" s="40"/>
      <c r="AD1554" s="40"/>
      <c r="AE1554" s="40"/>
      <c r="AF1554" s="40"/>
      <c r="AG1554" s="40"/>
      <c r="AH1554" s="40"/>
      <c r="AI1554" s="40"/>
      <c r="AJ1554" s="40"/>
      <c r="AK1554" s="40"/>
      <c r="AL1554" s="40"/>
      <c r="AM1554" s="40"/>
      <c r="AN1554" s="40"/>
      <c r="AO1554" s="40"/>
      <c r="AP1554" s="40"/>
      <c r="AQ1554" s="40"/>
      <c r="AR1554" s="40"/>
      <c r="AS1554" s="40"/>
      <c r="AT1554" s="40"/>
      <c r="AU1554" s="40"/>
      <c r="AV1554" s="40"/>
      <c r="AW1554" s="40"/>
      <c r="AX1554" s="40"/>
      <c r="AY1554" s="40"/>
      <c r="AZ1554" s="40"/>
      <c r="BA1554" s="28"/>
      <c r="BB1554" s="28"/>
      <c r="BC1554" s="40"/>
      <c r="BD1554" s="40"/>
      <c r="BE1554" s="40"/>
      <c r="BF1554" s="40"/>
      <c r="BG1554" s="40"/>
      <c r="BH1554" s="40"/>
      <c r="BI1554" s="40"/>
      <c r="BJ1554" s="40"/>
      <c r="BK1554" s="40"/>
      <c r="BL1554" s="40"/>
      <c r="BM1554" s="40"/>
      <c r="BN1554" s="40"/>
      <c r="BO1554" s="40"/>
      <c r="BP1554" s="40"/>
      <c r="BQ1554" s="40"/>
      <c r="BR1554" s="40"/>
      <c r="BS1554" s="40"/>
      <c r="BT1554" s="40"/>
      <c r="BU1554" s="40"/>
      <c r="BV1554" s="40"/>
      <c r="BW1554" s="40"/>
      <c r="BX1554" s="40"/>
      <c r="BY1554" s="40"/>
      <c r="BZ1554" s="40"/>
      <c r="CA1554" s="40"/>
      <c r="CB1554" s="40"/>
      <c r="CC1554" s="40"/>
      <c r="CD1554" s="40"/>
      <c r="CE1554" s="40"/>
      <c r="CF1554" s="40"/>
      <c r="CG1554" s="28"/>
      <c r="CH1554" s="28"/>
      <c r="CI1554" s="41"/>
      <c r="CJ1554" s="27"/>
      <c r="CK1554" s="27"/>
      <c r="CL1554" s="27"/>
      <c r="CM1554" s="27"/>
      <c r="CN1554" s="27"/>
      <c r="CO1554" s="27"/>
      <c r="CP1554" s="27"/>
      <c r="CQ1554" s="27"/>
      <c r="CR1554" s="27"/>
      <c r="CS1554" s="27"/>
      <c r="CT1554" s="27"/>
      <c r="CU1554" s="27"/>
      <c r="CV1554" s="27"/>
      <c r="CW1554" s="27"/>
      <c r="CX1554" s="27"/>
      <c r="CY1554" s="27"/>
      <c r="CZ1554" s="40"/>
      <c r="DA1554" s="40"/>
      <c r="DB1554" s="26"/>
      <c r="DC1554" s="26"/>
      <c r="DD1554"/>
      <c r="DE1554" s="86"/>
      <c r="DF1554"/>
    </row>
    <row r="1555" spans="2:110" x14ac:dyDescent="0.2">
      <c r="B1555" s="28"/>
      <c r="C1555" s="41"/>
      <c r="D1555" s="40"/>
      <c r="E1555" s="41"/>
      <c r="F1555" s="40"/>
      <c r="M1555" s="151"/>
      <c r="N1555" s="151"/>
      <c r="P1555" s="153"/>
      <c r="Q1555" s="159"/>
      <c r="R1555" s="151"/>
      <c r="S1555" s="151"/>
      <c r="T1555" s="28"/>
      <c r="U1555" s="137"/>
      <c r="V1555" s="40"/>
      <c r="W1555" s="40"/>
      <c r="X1555" s="40"/>
      <c r="Y1555" s="40"/>
      <c r="Z1555" s="40"/>
      <c r="AA1555" s="40"/>
      <c r="AB1555" s="40"/>
      <c r="AC1555" s="40"/>
      <c r="AD1555" s="40"/>
      <c r="AE1555" s="40"/>
      <c r="AF1555" s="40"/>
      <c r="AG1555" s="40"/>
      <c r="AH1555" s="40"/>
      <c r="AI1555" s="40"/>
      <c r="AJ1555" s="40"/>
      <c r="AK1555" s="40"/>
      <c r="AL1555" s="40"/>
      <c r="AM1555" s="40"/>
      <c r="AN1555" s="40"/>
      <c r="AO1555" s="40"/>
      <c r="AP1555" s="40"/>
      <c r="AQ1555" s="40"/>
      <c r="AR1555" s="40"/>
      <c r="AS1555" s="40"/>
      <c r="AT1555" s="40"/>
      <c r="AU1555" s="40"/>
      <c r="AV1555" s="40"/>
      <c r="AW1555" s="40"/>
      <c r="AX1555" s="40"/>
      <c r="AY1555" s="40"/>
      <c r="AZ1555" s="40"/>
      <c r="BA1555" s="28"/>
      <c r="BB1555" s="28"/>
      <c r="BC1555" s="40"/>
      <c r="BD1555" s="40"/>
      <c r="BE1555" s="40"/>
      <c r="BF1555" s="40"/>
      <c r="BG1555" s="40"/>
      <c r="BH1555" s="40"/>
      <c r="BI1555" s="40"/>
      <c r="BJ1555" s="40"/>
      <c r="BK1555" s="40"/>
      <c r="BL1555" s="40"/>
      <c r="BM1555" s="40"/>
      <c r="BN1555" s="40"/>
      <c r="BO1555" s="40"/>
      <c r="BP1555" s="40"/>
      <c r="BQ1555" s="40"/>
      <c r="BR1555" s="40"/>
      <c r="BS1555" s="40"/>
      <c r="BT1555" s="40"/>
      <c r="BU1555" s="40"/>
      <c r="BV1555" s="40"/>
      <c r="BW1555" s="40"/>
      <c r="BX1555" s="40"/>
      <c r="BY1555" s="40"/>
      <c r="BZ1555" s="40"/>
      <c r="CA1555" s="40"/>
      <c r="CB1555" s="40"/>
      <c r="CC1555" s="40"/>
      <c r="CD1555" s="40"/>
      <c r="CE1555" s="40"/>
      <c r="CF1555" s="40"/>
      <c r="CG1555" s="28"/>
      <c r="CH1555" s="28"/>
      <c r="CI1555" s="41"/>
      <c r="CJ1555" s="27"/>
      <c r="CK1555" s="27"/>
      <c r="CL1555" s="27"/>
      <c r="CM1555" s="27"/>
      <c r="CN1555" s="27"/>
      <c r="CO1555" s="27"/>
      <c r="CP1555" s="27"/>
      <c r="CQ1555" s="27"/>
      <c r="CR1555" s="27"/>
      <c r="CS1555" s="27"/>
      <c r="CT1555" s="27"/>
      <c r="CU1555" s="27"/>
      <c r="CV1555" s="27"/>
      <c r="CW1555" s="27"/>
      <c r="CX1555" s="27"/>
      <c r="CY1555" s="27"/>
      <c r="CZ1555" s="40"/>
      <c r="DA1555" s="40"/>
      <c r="DB1555" s="26"/>
      <c r="DC1555" s="26"/>
      <c r="DD1555"/>
      <c r="DE1555" s="86"/>
      <c r="DF1555"/>
    </row>
    <row r="1556" spans="2:110" x14ac:dyDescent="0.2">
      <c r="B1556" s="28"/>
      <c r="C1556" s="41"/>
      <c r="D1556" s="40"/>
      <c r="E1556" s="41"/>
      <c r="F1556" s="40"/>
      <c r="M1556" s="151"/>
      <c r="N1556" s="151"/>
      <c r="P1556" s="153"/>
      <c r="Q1556" s="159"/>
      <c r="R1556" s="151"/>
      <c r="S1556" s="151"/>
      <c r="T1556" s="28"/>
      <c r="U1556" s="137"/>
      <c r="V1556" s="40"/>
      <c r="W1556" s="40"/>
      <c r="X1556" s="40"/>
      <c r="Y1556" s="40"/>
      <c r="Z1556" s="40"/>
      <c r="AA1556" s="40"/>
      <c r="AB1556" s="40"/>
      <c r="AC1556" s="40"/>
      <c r="AD1556" s="40"/>
      <c r="AE1556" s="40"/>
      <c r="AF1556" s="40"/>
      <c r="AG1556" s="40"/>
      <c r="AH1556" s="40"/>
      <c r="AI1556" s="40"/>
      <c r="AJ1556" s="40"/>
      <c r="AK1556" s="40"/>
      <c r="AL1556" s="40"/>
      <c r="AM1556" s="40"/>
      <c r="AN1556" s="40"/>
      <c r="AO1556" s="40"/>
      <c r="AP1556" s="40"/>
      <c r="AQ1556" s="40"/>
      <c r="AR1556" s="40"/>
      <c r="AS1556" s="40"/>
      <c r="AT1556" s="40"/>
      <c r="AU1556" s="40"/>
      <c r="AV1556" s="40"/>
      <c r="AW1556" s="40"/>
      <c r="AX1556" s="40"/>
      <c r="AY1556" s="40"/>
      <c r="AZ1556" s="40"/>
      <c r="BA1556" s="28"/>
      <c r="BB1556" s="28"/>
      <c r="BC1556" s="40"/>
      <c r="BD1556" s="40"/>
      <c r="BE1556" s="40"/>
      <c r="BF1556" s="40"/>
      <c r="BG1556" s="40"/>
      <c r="BH1556" s="40"/>
      <c r="BI1556" s="40"/>
      <c r="BJ1556" s="40"/>
      <c r="BK1556" s="40"/>
      <c r="BL1556" s="40"/>
      <c r="BM1556" s="40"/>
      <c r="BN1556" s="40"/>
      <c r="BO1556" s="40"/>
      <c r="BP1556" s="40"/>
      <c r="BQ1556" s="40"/>
      <c r="BR1556" s="40"/>
      <c r="BS1556" s="40"/>
      <c r="BT1556" s="40"/>
      <c r="BU1556" s="40"/>
      <c r="BV1556" s="40"/>
      <c r="BW1556" s="40"/>
      <c r="BX1556" s="40"/>
      <c r="BY1556" s="40"/>
      <c r="BZ1556" s="40"/>
      <c r="CA1556" s="40"/>
      <c r="CB1556" s="40"/>
      <c r="CC1556" s="40"/>
      <c r="CD1556" s="40"/>
      <c r="CE1556" s="40"/>
      <c r="CF1556" s="40"/>
      <c r="CG1556" s="28"/>
      <c r="CH1556" s="28"/>
      <c r="CI1556" s="41"/>
      <c r="CJ1556" s="27"/>
      <c r="CK1556" s="27"/>
      <c r="CL1556" s="27"/>
      <c r="CM1556" s="27"/>
      <c r="CN1556" s="27"/>
      <c r="CO1556" s="27"/>
      <c r="CP1556" s="27"/>
      <c r="CQ1556" s="27"/>
      <c r="CR1556" s="27"/>
      <c r="CS1556" s="27"/>
      <c r="CT1556" s="27"/>
      <c r="CU1556" s="27"/>
      <c r="CV1556" s="27"/>
      <c r="CW1556" s="27"/>
      <c r="CX1556" s="27"/>
      <c r="CY1556" s="27"/>
      <c r="CZ1556" s="40"/>
      <c r="DA1556" s="40"/>
      <c r="DB1556" s="26"/>
      <c r="DC1556" s="26"/>
      <c r="DD1556"/>
      <c r="DE1556" s="86"/>
      <c r="DF1556"/>
    </row>
    <row r="1557" spans="2:110" x14ac:dyDescent="0.2">
      <c r="B1557" s="28"/>
      <c r="C1557" s="41"/>
      <c r="D1557" s="40"/>
      <c r="E1557" s="41"/>
      <c r="F1557" s="40"/>
      <c r="M1557" s="151"/>
      <c r="N1557" s="151"/>
      <c r="P1557" s="153"/>
      <c r="Q1557" s="159"/>
      <c r="R1557" s="151"/>
      <c r="S1557" s="151"/>
      <c r="T1557" s="28"/>
      <c r="U1557" s="137"/>
      <c r="V1557" s="40"/>
      <c r="W1557" s="40"/>
      <c r="X1557" s="40"/>
      <c r="Y1557" s="40"/>
      <c r="Z1557" s="40"/>
      <c r="AA1557" s="40"/>
      <c r="AB1557" s="40"/>
      <c r="AC1557" s="40"/>
      <c r="AD1557" s="40"/>
      <c r="AE1557" s="40"/>
      <c r="AF1557" s="40"/>
      <c r="AG1557" s="40"/>
      <c r="AH1557" s="40"/>
      <c r="AI1557" s="40"/>
      <c r="AJ1557" s="40"/>
      <c r="AK1557" s="40"/>
      <c r="AL1557" s="40"/>
      <c r="AM1557" s="40"/>
      <c r="AN1557" s="40"/>
      <c r="AO1557" s="40"/>
      <c r="AP1557" s="40"/>
      <c r="AQ1557" s="40"/>
      <c r="AR1557" s="40"/>
      <c r="AS1557" s="40"/>
      <c r="AT1557" s="40"/>
      <c r="AU1557" s="40"/>
      <c r="AV1557" s="40"/>
      <c r="AW1557" s="40"/>
      <c r="AX1557" s="40"/>
      <c r="AY1557" s="40"/>
      <c r="AZ1557" s="40"/>
      <c r="BA1557" s="28"/>
      <c r="BB1557" s="28"/>
      <c r="BC1557" s="40"/>
      <c r="BD1557" s="40"/>
      <c r="BE1557" s="40"/>
      <c r="BF1557" s="40"/>
      <c r="BG1557" s="40"/>
      <c r="BH1557" s="40"/>
      <c r="BI1557" s="40"/>
      <c r="BJ1557" s="40"/>
      <c r="BK1557" s="40"/>
      <c r="BL1557" s="40"/>
      <c r="BM1557" s="40"/>
      <c r="BN1557" s="40"/>
      <c r="BO1557" s="40"/>
      <c r="BP1557" s="40"/>
      <c r="BQ1557" s="40"/>
      <c r="BR1557" s="40"/>
      <c r="BS1557" s="40"/>
      <c r="BT1557" s="40"/>
      <c r="BU1557" s="40"/>
      <c r="BV1557" s="40"/>
      <c r="BW1557" s="40"/>
      <c r="BX1557" s="40"/>
      <c r="BY1557" s="40"/>
      <c r="BZ1557" s="40"/>
      <c r="CA1557" s="40"/>
      <c r="CB1557" s="40"/>
      <c r="CC1557" s="40"/>
      <c r="CD1557" s="40"/>
      <c r="CE1557" s="40"/>
      <c r="CF1557" s="40"/>
      <c r="CG1557" s="28"/>
      <c r="CH1557" s="28"/>
      <c r="CI1557" s="41"/>
      <c r="CJ1557" s="27"/>
      <c r="CK1557" s="27"/>
      <c r="CL1557" s="27"/>
      <c r="CM1557" s="27"/>
      <c r="CN1557" s="27"/>
      <c r="CO1557" s="27"/>
      <c r="CP1557" s="27"/>
      <c r="CQ1557" s="27"/>
      <c r="CR1557" s="27"/>
      <c r="CS1557" s="27"/>
      <c r="CT1557" s="27"/>
      <c r="CU1557" s="27"/>
      <c r="CV1557" s="27"/>
      <c r="CW1557" s="27"/>
      <c r="CX1557" s="27"/>
      <c r="CY1557" s="27"/>
      <c r="CZ1557" s="40"/>
      <c r="DA1557" s="40"/>
      <c r="DB1557" s="26"/>
      <c r="DC1557" s="26"/>
      <c r="DD1557"/>
      <c r="DE1557" s="86"/>
      <c r="DF1557"/>
    </row>
    <row r="1558" spans="2:110" x14ac:dyDescent="0.2">
      <c r="B1558" s="28"/>
      <c r="C1558" s="41"/>
      <c r="D1558" s="40"/>
      <c r="E1558" s="41"/>
      <c r="F1558" s="40"/>
      <c r="M1558" s="151"/>
      <c r="N1558" s="151"/>
      <c r="P1558" s="153"/>
      <c r="Q1558" s="159"/>
      <c r="R1558" s="151"/>
      <c r="S1558" s="151"/>
      <c r="T1558" s="28"/>
      <c r="U1558" s="137"/>
      <c r="V1558" s="40"/>
      <c r="W1558" s="40"/>
      <c r="X1558" s="40"/>
      <c r="Y1558" s="40"/>
      <c r="Z1558" s="40"/>
      <c r="AA1558" s="40"/>
      <c r="AB1558" s="40"/>
      <c r="AC1558" s="40"/>
      <c r="AD1558" s="40"/>
      <c r="AE1558" s="40"/>
      <c r="AF1558" s="40"/>
      <c r="AG1558" s="40"/>
      <c r="AH1558" s="40"/>
      <c r="AI1558" s="40"/>
      <c r="AJ1558" s="40"/>
      <c r="AK1558" s="40"/>
      <c r="AL1558" s="40"/>
      <c r="AM1558" s="40"/>
      <c r="AN1558" s="40"/>
      <c r="AO1558" s="40"/>
      <c r="AP1558" s="40"/>
      <c r="AQ1558" s="40"/>
      <c r="AR1558" s="40"/>
      <c r="AS1558" s="40"/>
      <c r="AT1558" s="40"/>
      <c r="AU1558" s="40"/>
      <c r="AV1558" s="40"/>
      <c r="AW1558" s="40"/>
      <c r="AX1558" s="40"/>
      <c r="AY1558" s="40"/>
      <c r="AZ1558" s="40"/>
      <c r="BA1558" s="28"/>
      <c r="BB1558" s="28"/>
      <c r="BC1558" s="40"/>
      <c r="BD1558" s="40"/>
      <c r="BE1558" s="40"/>
      <c r="BF1558" s="40"/>
      <c r="BG1558" s="40"/>
      <c r="BH1558" s="40"/>
      <c r="BI1558" s="40"/>
      <c r="BJ1558" s="40"/>
      <c r="BK1558" s="40"/>
      <c r="BL1558" s="40"/>
      <c r="BM1558" s="40"/>
      <c r="BN1558" s="40"/>
      <c r="BO1558" s="40"/>
      <c r="BP1558" s="40"/>
      <c r="BQ1558" s="40"/>
      <c r="BR1558" s="40"/>
      <c r="BS1558" s="40"/>
      <c r="BT1558" s="40"/>
      <c r="BU1558" s="40"/>
      <c r="BV1558" s="40"/>
      <c r="BW1558" s="40"/>
      <c r="BX1558" s="40"/>
      <c r="BY1558" s="40"/>
      <c r="BZ1558" s="40"/>
      <c r="CA1558" s="40"/>
      <c r="CB1558" s="40"/>
      <c r="CC1558" s="40"/>
      <c r="CD1558" s="40"/>
      <c r="CE1558" s="40"/>
      <c r="CF1558" s="40"/>
      <c r="CG1558" s="28"/>
      <c r="CH1558" s="28"/>
      <c r="CI1558" s="41"/>
      <c r="CJ1558" s="27"/>
      <c r="CK1558" s="27"/>
      <c r="CL1558" s="27"/>
      <c r="CM1558" s="27"/>
      <c r="CN1558" s="27"/>
      <c r="CO1558" s="27"/>
      <c r="CP1558" s="27"/>
      <c r="CQ1558" s="27"/>
      <c r="CR1558" s="27"/>
      <c r="CS1558" s="27"/>
      <c r="CT1558" s="27"/>
      <c r="CU1558" s="27"/>
      <c r="CV1558" s="27"/>
      <c r="CW1558" s="27"/>
      <c r="CX1558" s="27"/>
      <c r="CY1558" s="27"/>
      <c r="CZ1558" s="40"/>
      <c r="DA1558" s="40"/>
      <c r="DB1558" s="26"/>
      <c r="DC1558" s="26"/>
      <c r="DD1558"/>
      <c r="DE1558" s="86"/>
      <c r="DF1558"/>
    </row>
    <row r="1559" spans="2:110" x14ac:dyDescent="0.2">
      <c r="B1559" s="28"/>
      <c r="C1559" s="41"/>
      <c r="D1559" s="40"/>
      <c r="E1559" s="41"/>
      <c r="F1559" s="40"/>
      <c r="M1559" s="151"/>
      <c r="N1559" s="151"/>
      <c r="P1559" s="153"/>
      <c r="Q1559" s="159"/>
      <c r="R1559" s="151"/>
      <c r="S1559" s="151"/>
      <c r="T1559" s="28"/>
      <c r="U1559" s="137"/>
      <c r="V1559" s="40"/>
      <c r="W1559" s="40"/>
      <c r="X1559" s="40"/>
      <c r="Y1559" s="40"/>
      <c r="Z1559" s="40"/>
      <c r="AA1559" s="40"/>
      <c r="AB1559" s="40"/>
      <c r="AC1559" s="40"/>
      <c r="AD1559" s="40"/>
      <c r="AE1559" s="40"/>
      <c r="AF1559" s="40"/>
      <c r="AG1559" s="40"/>
      <c r="AH1559" s="40"/>
      <c r="AI1559" s="40"/>
      <c r="AJ1559" s="40"/>
      <c r="AK1559" s="40"/>
      <c r="AL1559" s="40"/>
      <c r="AM1559" s="40"/>
      <c r="AN1559" s="40"/>
      <c r="AO1559" s="40"/>
      <c r="AP1559" s="40"/>
      <c r="AQ1559" s="40"/>
      <c r="AR1559" s="40"/>
      <c r="AS1559" s="40"/>
      <c r="AT1559" s="40"/>
      <c r="AU1559" s="40"/>
      <c r="AV1559" s="40"/>
      <c r="AW1559" s="40"/>
      <c r="AX1559" s="40"/>
      <c r="AY1559" s="40"/>
      <c r="AZ1559" s="40"/>
      <c r="BA1559" s="28"/>
      <c r="BB1559" s="28"/>
      <c r="BC1559" s="40"/>
      <c r="BD1559" s="40"/>
      <c r="BE1559" s="40"/>
      <c r="BF1559" s="40"/>
      <c r="BG1559" s="40"/>
      <c r="BH1559" s="40"/>
      <c r="BI1559" s="40"/>
      <c r="BJ1559" s="40"/>
      <c r="BK1559" s="40"/>
      <c r="BL1559" s="40"/>
      <c r="BM1559" s="40"/>
      <c r="BN1559" s="40"/>
      <c r="BO1559" s="40"/>
      <c r="BP1559" s="40"/>
      <c r="BQ1559" s="40"/>
      <c r="BR1559" s="40"/>
      <c r="BS1559" s="40"/>
      <c r="BT1559" s="40"/>
      <c r="BU1559" s="40"/>
      <c r="BV1559" s="40"/>
      <c r="BW1559" s="40"/>
      <c r="BX1559" s="40"/>
      <c r="BY1559" s="40"/>
      <c r="BZ1559" s="40"/>
      <c r="CA1559" s="40"/>
      <c r="CB1559" s="40"/>
      <c r="CC1559" s="40"/>
      <c r="CD1559" s="40"/>
      <c r="CE1559" s="40"/>
      <c r="CF1559" s="40"/>
      <c r="CG1559" s="28"/>
      <c r="CH1559" s="28"/>
      <c r="CI1559" s="41"/>
      <c r="CJ1559" s="27"/>
      <c r="CK1559" s="27"/>
      <c r="CL1559" s="27"/>
      <c r="CM1559" s="27"/>
      <c r="CN1559" s="27"/>
      <c r="CO1559" s="27"/>
      <c r="CP1559" s="27"/>
      <c r="CQ1559" s="27"/>
      <c r="CR1559" s="27"/>
      <c r="CS1559" s="27"/>
      <c r="CT1559" s="27"/>
      <c r="CU1559" s="27"/>
      <c r="CV1559" s="27"/>
      <c r="CW1559" s="27"/>
      <c r="CX1559" s="27"/>
      <c r="CY1559" s="27"/>
      <c r="CZ1559" s="40"/>
      <c r="DA1559" s="40"/>
      <c r="DB1559" s="26"/>
      <c r="DC1559" s="26"/>
      <c r="DD1559"/>
      <c r="DE1559" s="86"/>
      <c r="DF1559"/>
    </row>
    <row r="1560" spans="2:110" x14ac:dyDescent="0.2">
      <c r="B1560" s="28"/>
      <c r="C1560" s="41"/>
      <c r="D1560" s="40"/>
      <c r="E1560" s="41"/>
      <c r="F1560" s="40"/>
      <c r="M1560" s="151"/>
      <c r="N1560" s="151"/>
      <c r="P1560" s="153"/>
      <c r="Q1560" s="159"/>
      <c r="R1560" s="151"/>
      <c r="S1560" s="151"/>
      <c r="T1560" s="28"/>
      <c r="U1560" s="137"/>
      <c r="V1560" s="40"/>
      <c r="W1560" s="40"/>
      <c r="X1560" s="40"/>
      <c r="Y1560" s="40"/>
      <c r="Z1560" s="40"/>
      <c r="AA1560" s="40"/>
      <c r="AB1560" s="40"/>
      <c r="AC1560" s="40"/>
      <c r="AD1560" s="40"/>
      <c r="AE1560" s="40"/>
      <c r="AF1560" s="40"/>
      <c r="AG1560" s="40"/>
      <c r="AH1560" s="40"/>
      <c r="AI1560" s="40"/>
      <c r="AJ1560" s="40"/>
      <c r="AK1560" s="40"/>
      <c r="AL1560" s="40"/>
      <c r="AM1560" s="40"/>
      <c r="AN1560" s="40"/>
      <c r="AO1560" s="40"/>
      <c r="AP1560" s="40"/>
      <c r="AQ1560" s="40"/>
      <c r="AR1560" s="40"/>
      <c r="AS1560" s="40"/>
      <c r="AT1560" s="40"/>
      <c r="AU1560" s="40"/>
      <c r="AV1560" s="40"/>
      <c r="AW1560" s="40"/>
      <c r="AX1560" s="40"/>
      <c r="AY1560" s="40"/>
      <c r="AZ1560" s="40"/>
      <c r="BA1560" s="28"/>
      <c r="BB1560" s="28"/>
      <c r="BC1560" s="40"/>
      <c r="BD1560" s="40"/>
      <c r="BE1560" s="40"/>
      <c r="BF1560" s="40"/>
      <c r="BG1560" s="40"/>
      <c r="BH1560" s="40"/>
      <c r="BI1560" s="40"/>
      <c r="BJ1560" s="40"/>
      <c r="BK1560" s="40"/>
      <c r="BL1560" s="40"/>
      <c r="BM1560" s="40"/>
      <c r="BN1560" s="40"/>
      <c r="BO1560" s="40"/>
      <c r="BP1560" s="40"/>
      <c r="BQ1560" s="40"/>
      <c r="BR1560" s="40"/>
      <c r="BS1560" s="40"/>
      <c r="BT1560" s="40"/>
      <c r="BU1560" s="40"/>
      <c r="BV1560" s="40"/>
      <c r="BW1560" s="40"/>
      <c r="BX1560" s="40"/>
      <c r="BY1560" s="40"/>
      <c r="BZ1560" s="40"/>
      <c r="CA1560" s="40"/>
      <c r="CB1560" s="40"/>
      <c r="CC1560" s="40"/>
      <c r="CD1560" s="40"/>
      <c r="CE1560" s="40"/>
      <c r="CF1560" s="40"/>
      <c r="CG1560" s="28"/>
      <c r="CH1560" s="28"/>
      <c r="CI1560" s="41"/>
      <c r="CJ1560" s="27"/>
      <c r="CK1560" s="27"/>
      <c r="CL1560" s="27"/>
      <c r="CM1560" s="27"/>
      <c r="CN1560" s="27"/>
      <c r="CO1560" s="27"/>
      <c r="CP1560" s="27"/>
      <c r="CQ1560" s="27"/>
      <c r="CR1560" s="27"/>
      <c r="CS1560" s="27"/>
      <c r="CT1560" s="27"/>
      <c r="CU1560" s="27"/>
      <c r="CV1560" s="27"/>
      <c r="CW1560" s="27"/>
      <c r="CX1560" s="27"/>
      <c r="CY1560" s="27"/>
      <c r="CZ1560" s="40"/>
      <c r="DA1560" s="40"/>
      <c r="DB1560" s="26"/>
      <c r="DC1560" s="26"/>
      <c r="DD1560"/>
      <c r="DE1560" s="86"/>
      <c r="DF1560"/>
    </row>
    <row r="1561" spans="2:110" x14ac:dyDescent="0.2">
      <c r="B1561" s="28"/>
      <c r="C1561" s="41"/>
      <c r="D1561" s="40"/>
      <c r="E1561" s="41"/>
      <c r="F1561" s="40"/>
      <c r="M1561" s="151"/>
      <c r="N1561" s="151"/>
      <c r="P1561" s="153"/>
      <c r="Q1561" s="159"/>
      <c r="R1561" s="151"/>
      <c r="S1561" s="151"/>
      <c r="T1561" s="28"/>
      <c r="U1561" s="137"/>
      <c r="V1561" s="40"/>
      <c r="W1561" s="40"/>
      <c r="X1561" s="40"/>
      <c r="Y1561" s="40"/>
      <c r="Z1561" s="40"/>
      <c r="AA1561" s="40"/>
      <c r="AB1561" s="40"/>
      <c r="AC1561" s="40"/>
      <c r="AD1561" s="40"/>
      <c r="AE1561" s="40"/>
      <c r="AF1561" s="40"/>
      <c r="AG1561" s="40"/>
      <c r="AH1561" s="40"/>
      <c r="AI1561" s="40"/>
      <c r="AJ1561" s="40"/>
      <c r="AK1561" s="40"/>
      <c r="AL1561" s="40"/>
      <c r="AM1561" s="40"/>
      <c r="AN1561" s="40"/>
      <c r="AO1561" s="40"/>
      <c r="AP1561" s="40"/>
      <c r="AQ1561" s="40"/>
      <c r="AR1561" s="40"/>
      <c r="AS1561" s="40"/>
      <c r="AT1561" s="40"/>
      <c r="AU1561" s="40"/>
      <c r="AV1561" s="40"/>
      <c r="AW1561" s="40"/>
      <c r="AX1561" s="40"/>
      <c r="AY1561" s="40"/>
      <c r="AZ1561" s="40"/>
      <c r="BA1561" s="28"/>
      <c r="BB1561" s="28"/>
      <c r="BC1561" s="40"/>
      <c r="BD1561" s="40"/>
      <c r="BE1561" s="40"/>
      <c r="BF1561" s="40"/>
      <c r="BG1561" s="40"/>
      <c r="BH1561" s="40"/>
      <c r="BI1561" s="41"/>
      <c r="BJ1561" s="41"/>
      <c r="BK1561" s="41"/>
      <c r="BL1561" s="41"/>
      <c r="BM1561" s="41"/>
      <c r="BN1561" s="41"/>
      <c r="BO1561" s="41"/>
      <c r="BP1561" s="41"/>
      <c r="BQ1561" s="41"/>
      <c r="BR1561" s="40"/>
      <c r="BS1561" s="40"/>
      <c r="BT1561" s="40"/>
      <c r="BU1561" s="41"/>
      <c r="BV1561" s="41"/>
      <c r="BW1561" s="41"/>
      <c r="BX1561" s="41"/>
      <c r="BY1561" s="41"/>
      <c r="BZ1561" s="41"/>
      <c r="CA1561" s="41"/>
      <c r="CB1561" s="41"/>
      <c r="CC1561" s="41"/>
      <c r="CD1561" s="41"/>
      <c r="CE1561" s="41"/>
      <c r="CF1561" s="41"/>
      <c r="CG1561" s="28"/>
      <c r="CH1561" s="28"/>
      <c r="CI1561" s="41"/>
      <c r="CJ1561" s="27"/>
      <c r="CK1561" s="27"/>
      <c r="CL1561" s="27"/>
      <c r="CM1561" s="27"/>
      <c r="CN1561" s="27"/>
      <c r="CO1561" s="27"/>
      <c r="CP1561" s="27"/>
      <c r="CQ1561" s="27"/>
      <c r="CR1561" s="27"/>
      <c r="CS1561" s="27"/>
      <c r="CT1561" s="27"/>
      <c r="CU1561" s="27"/>
      <c r="CV1561" s="27"/>
      <c r="CW1561" s="27"/>
      <c r="CX1561" s="27"/>
      <c r="CY1561" s="27"/>
      <c r="CZ1561" s="40"/>
      <c r="DA1561" s="40"/>
      <c r="DB1561" s="26"/>
      <c r="DC1561" s="26"/>
      <c r="DD1561"/>
      <c r="DE1561" s="86"/>
      <c r="DF1561"/>
    </row>
    <row r="1562" spans="2:110" x14ac:dyDescent="0.2">
      <c r="B1562" s="28"/>
      <c r="C1562" s="41"/>
      <c r="D1562" s="40"/>
      <c r="E1562" s="41"/>
      <c r="F1562" s="40"/>
      <c r="M1562" s="151"/>
      <c r="N1562" s="151"/>
      <c r="P1562" s="153"/>
      <c r="Q1562" s="159"/>
      <c r="R1562" s="151"/>
      <c r="S1562" s="151"/>
      <c r="T1562" s="28"/>
      <c r="U1562" s="137"/>
      <c r="V1562" s="40"/>
      <c r="W1562" s="40"/>
      <c r="X1562" s="40"/>
      <c r="Y1562" s="40"/>
      <c r="Z1562" s="40"/>
      <c r="AA1562" s="40"/>
      <c r="AB1562" s="40"/>
      <c r="AC1562" s="40"/>
      <c r="AD1562" s="40"/>
      <c r="AE1562" s="40"/>
      <c r="AF1562" s="40"/>
      <c r="AG1562" s="40"/>
      <c r="AH1562" s="40"/>
      <c r="AI1562" s="40"/>
      <c r="AJ1562" s="40"/>
      <c r="AK1562" s="40"/>
      <c r="AL1562" s="40"/>
      <c r="AM1562" s="40"/>
      <c r="AN1562" s="40"/>
      <c r="AO1562" s="40"/>
      <c r="AP1562" s="40"/>
      <c r="AQ1562" s="40"/>
      <c r="AR1562" s="40"/>
      <c r="AS1562" s="40"/>
      <c r="AT1562" s="40"/>
      <c r="AU1562" s="40"/>
      <c r="AV1562" s="40"/>
      <c r="AW1562" s="40"/>
      <c r="AX1562" s="40"/>
      <c r="AY1562" s="40"/>
      <c r="AZ1562" s="40"/>
      <c r="BA1562" s="28"/>
      <c r="BB1562" s="28"/>
      <c r="BC1562" s="40"/>
      <c r="BD1562" s="40"/>
      <c r="BE1562" s="40"/>
      <c r="BF1562" s="40"/>
      <c r="BG1562" s="40"/>
      <c r="BH1562" s="40"/>
      <c r="BI1562" s="41"/>
      <c r="BJ1562" s="41"/>
      <c r="BK1562" s="41"/>
      <c r="BL1562" s="41"/>
      <c r="BM1562" s="41"/>
      <c r="BN1562" s="41"/>
      <c r="BO1562" s="41"/>
      <c r="BP1562" s="41"/>
      <c r="BQ1562" s="41"/>
      <c r="BR1562" s="40"/>
      <c r="BS1562" s="40"/>
      <c r="BT1562" s="40"/>
      <c r="BU1562" s="41"/>
      <c r="BV1562" s="41"/>
      <c r="BW1562" s="41"/>
      <c r="BX1562" s="41"/>
      <c r="BY1562" s="41"/>
      <c r="BZ1562" s="41"/>
      <c r="CA1562" s="41"/>
      <c r="CB1562" s="41"/>
      <c r="CC1562" s="41"/>
      <c r="CD1562" s="41"/>
      <c r="CE1562" s="41"/>
      <c r="CF1562" s="41"/>
      <c r="CG1562" s="28"/>
      <c r="CH1562" s="28"/>
      <c r="CI1562" s="41"/>
      <c r="CJ1562" s="27"/>
      <c r="CK1562" s="27"/>
      <c r="CL1562" s="27"/>
      <c r="CM1562" s="27"/>
      <c r="CN1562" s="27"/>
      <c r="CO1562" s="27"/>
      <c r="CP1562" s="27"/>
      <c r="CQ1562" s="27"/>
      <c r="CR1562" s="27"/>
      <c r="CS1562" s="27"/>
      <c r="CT1562" s="27"/>
      <c r="CU1562" s="27"/>
      <c r="CV1562" s="27"/>
      <c r="CW1562" s="27"/>
      <c r="CX1562" s="27"/>
      <c r="CY1562" s="27"/>
      <c r="CZ1562" s="40"/>
      <c r="DA1562" s="40"/>
      <c r="DB1562" s="26"/>
      <c r="DC1562" s="26"/>
      <c r="DD1562"/>
      <c r="DE1562" s="86"/>
      <c r="DF1562"/>
    </row>
    <row r="1563" spans="2:110" x14ac:dyDescent="0.2">
      <c r="B1563" s="28"/>
      <c r="C1563" s="41"/>
      <c r="D1563" s="40"/>
      <c r="E1563" s="41"/>
      <c r="F1563" s="40"/>
      <c r="M1563" s="151"/>
      <c r="N1563" s="151"/>
      <c r="P1563" s="153"/>
      <c r="Q1563" s="159"/>
      <c r="R1563" s="151"/>
      <c r="S1563" s="151"/>
      <c r="T1563" s="28"/>
      <c r="U1563" s="137"/>
      <c r="V1563" s="40"/>
      <c r="W1563" s="40"/>
      <c r="X1563" s="40"/>
      <c r="Y1563" s="40"/>
      <c r="Z1563" s="40"/>
      <c r="AA1563" s="40"/>
      <c r="AB1563" s="40"/>
      <c r="AC1563" s="40"/>
      <c r="AD1563" s="40"/>
      <c r="AE1563" s="40"/>
      <c r="AF1563" s="40"/>
      <c r="AG1563" s="40"/>
      <c r="AH1563" s="40"/>
      <c r="AI1563" s="40"/>
      <c r="AJ1563" s="40"/>
      <c r="AK1563" s="40"/>
      <c r="AL1563" s="40"/>
      <c r="AM1563" s="40"/>
      <c r="AN1563" s="40"/>
      <c r="AO1563" s="40"/>
      <c r="AP1563" s="40"/>
      <c r="AQ1563" s="40"/>
      <c r="AR1563" s="40"/>
      <c r="AS1563" s="40"/>
      <c r="AT1563" s="40"/>
      <c r="AU1563" s="40"/>
      <c r="AV1563" s="40"/>
      <c r="AW1563" s="40"/>
      <c r="AX1563" s="40"/>
      <c r="AY1563" s="40"/>
      <c r="AZ1563" s="40"/>
      <c r="BA1563" s="28"/>
      <c r="BB1563" s="28"/>
      <c r="BC1563" s="40"/>
      <c r="BD1563" s="40"/>
      <c r="BE1563" s="40"/>
      <c r="BF1563" s="40"/>
      <c r="BG1563" s="40"/>
      <c r="BH1563" s="40"/>
      <c r="BI1563" s="41"/>
      <c r="BJ1563" s="41"/>
      <c r="BK1563" s="41"/>
      <c r="BL1563" s="41"/>
      <c r="BM1563" s="41"/>
      <c r="BN1563" s="41"/>
      <c r="BO1563" s="41"/>
      <c r="BP1563" s="41"/>
      <c r="BQ1563" s="41"/>
      <c r="BR1563" s="40"/>
      <c r="BS1563" s="40"/>
      <c r="BT1563" s="40"/>
      <c r="BU1563" s="41"/>
      <c r="BV1563" s="41"/>
      <c r="BW1563" s="41"/>
      <c r="BX1563" s="41"/>
      <c r="BY1563" s="41"/>
      <c r="BZ1563" s="41"/>
      <c r="CA1563" s="41"/>
      <c r="CB1563" s="41"/>
      <c r="CC1563" s="41"/>
      <c r="CD1563" s="41"/>
      <c r="CE1563" s="41"/>
      <c r="CF1563" s="41"/>
      <c r="CG1563" s="28"/>
      <c r="CH1563" s="28"/>
      <c r="CI1563" s="41"/>
      <c r="CJ1563" s="27"/>
      <c r="CK1563" s="27"/>
      <c r="CL1563" s="27"/>
      <c r="CM1563" s="27"/>
      <c r="CN1563" s="27"/>
      <c r="CO1563" s="27"/>
      <c r="CP1563" s="27"/>
      <c r="CQ1563" s="27"/>
      <c r="CR1563" s="27"/>
      <c r="CS1563" s="27"/>
      <c r="CT1563" s="27"/>
      <c r="CU1563" s="27"/>
      <c r="CV1563" s="27"/>
      <c r="CW1563" s="27"/>
      <c r="CX1563" s="27"/>
      <c r="CY1563" s="27"/>
      <c r="CZ1563" s="40"/>
      <c r="DA1563" s="40"/>
      <c r="DB1563" s="26"/>
      <c r="DC1563" s="26"/>
      <c r="DD1563"/>
      <c r="DE1563" s="86"/>
      <c r="DF1563"/>
    </row>
    <row r="1564" spans="2:110" x14ac:dyDescent="0.2">
      <c r="B1564" s="28"/>
      <c r="C1564" s="41"/>
      <c r="D1564" s="40"/>
      <c r="E1564" s="41"/>
      <c r="F1564" s="40"/>
      <c r="M1564" s="151"/>
      <c r="N1564" s="151"/>
      <c r="P1564" s="153"/>
      <c r="Q1564" s="159"/>
      <c r="R1564" s="151"/>
      <c r="S1564" s="151"/>
      <c r="T1564" s="28"/>
      <c r="U1564" s="137"/>
      <c r="V1564" s="40"/>
      <c r="W1564" s="40"/>
      <c r="X1564" s="40"/>
      <c r="Y1564" s="40"/>
      <c r="Z1564" s="40"/>
      <c r="AA1564" s="40"/>
      <c r="AB1564" s="40"/>
      <c r="AC1564" s="40"/>
      <c r="AD1564" s="40"/>
      <c r="AE1564" s="40"/>
      <c r="AF1564" s="40"/>
      <c r="AG1564" s="40"/>
      <c r="AH1564" s="40"/>
      <c r="AI1564" s="40"/>
      <c r="AJ1564" s="40"/>
      <c r="AK1564" s="40"/>
      <c r="AL1564" s="40"/>
      <c r="AM1564" s="40"/>
      <c r="AN1564" s="40"/>
      <c r="AO1564" s="40"/>
      <c r="AP1564" s="40"/>
      <c r="AQ1564" s="40"/>
      <c r="AR1564" s="40"/>
      <c r="AS1564" s="40"/>
      <c r="AT1564" s="40"/>
      <c r="AU1564" s="40"/>
      <c r="AV1564" s="40"/>
      <c r="AW1564" s="40"/>
      <c r="AX1564" s="40"/>
      <c r="AY1564" s="40"/>
      <c r="AZ1564" s="40"/>
      <c r="BA1564" s="28"/>
      <c r="BB1564" s="28"/>
      <c r="BC1564" s="40"/>
      <c r="BD1564" s="40"/>
      <c r="BE1564" s="40"/>
      <c r="BF1564" s="40"/>
      <c r="BG1564" s="40"/>
      <c r="BH1564" s="40"/>
      <c r="BI1564" s="41"/>
      <c r="BJ1564" s="41"/>
      <c r="BK1564" s="41"/>
      <c r="BL1564" s="41"/>
      <c r="BM1564" s="41"/>
      <c r="BN1564" s="41"/>
      <c r="BO1564" s="41"/>
      <c r="BP1564" s="41"/>
      <c r="BQ1564" s="41"/>
      <c r="BR1564" s="40"/>
      <c r="BS1564" s="40"/>
      <c r="BT1564" s="40"/>
      <c r="BU1564" s="41"/>
      <c r="BV1564" s="41"/>
      <c r="BW1564" s="41"/>
      <c r="BX1564" s="41"/>
      <c r="BY1564" s="41"/>
      <c r="BZ1564" s="41"/>
      <c r="CA1564" s="41"/>
      <c r="CB1564" s="41"/>
      <c r="CC1564" s="41"/>
      <c r="CD1564" s="41"/>
      <c r="CE1564" s="41"/>
      <c r="CF1564" s="41"/>
      <c r="CG1564" s="28"/>
      <c r="CH1564" s="28"/>
      <c r="CI1564" s="41"/>
      <c r="CJ1564" s="27"/>
      <c r="CK1564" s="27"/>
      <c r="CL1564" s="27"/>
      <c r="CM1564" s="27"/>
      <c r="CN1564" s="27"/>
      <c r="CO1564" s="27"/>
      <c r="CP1564" s="27"/>
      <c r="CQ1564" s="27"/>
      <c r="CR1564" s="27"/>
      <c r="CS1564" s="27"/>
      <c r="CT1564" s="27"/>
      <c r="CU1564" s="27"/>
      <c r="CV1564" s="27"/>
      <c r="CW1564" s="27"/>
      <c r="CX1564" s="27"/>
      <c r="CY1564" s="27"/>
      <c r="CZ1564" s="40"/>
      <c r="DA1564" s="40"/>
      <c r="DB1564" s="26"/>
      <c r="DC1564" s="26"/>
      <c r="DD1564"/>
      <c r="DE1564" s="86"/>
      <c r="DF1564"/>
    </row>
    <row r="1565" spans="2:110" x14ac:dyDescent="0.2">
      <c r="B1565" s="28"/>
      <c r="C1565" s="41"/>
      <c r="D1565" s="40"/>
      <c r="E1565" s="41"/>
      <c r="F1565" s="40"/>
      <c r="M1565" s="151"/>
      <c r="N1565" s="151"/>
      <c r="P1565" s="153"/>
      <c r="Q1565" s="159"/>
      <c r="R1565" s="151"/>
      <c r="S1565" s="151"/>
      <c r="T1565" s="28"/>
      <c r="U1565" s="137"/>
      <c r="V1565" s="40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40"/>
      <c r="AH1565" s="40"/>
      <c r="AI1565" s="40"/>
      <c r="AJ1565" s="40"/>
      <c r="AK1565" s="40"/>
      <c r="AL1565" s="40"/>
      <c r="AM1565" s="40"/>
      <c r="AN1565" s="40"/>
      <c r="AO1565" s="40"/>
      <c r="AP1565" s="40"/>
      <c r="AQ1565" s="40"/>
      <c r="AR1565" s="40"/>
      <c r="AS1565" s="40"/>
      <c r="AT1565" s="40"/>
      <c r="AU1565" s="40"/>
      <c r="AV1565" s="40"/>
      <c r="AW1565" s="40"/>
      <c r="AX1565" s="40"/>
      <c r="AY1565" s="40"/>
      <c r="AZ1565" s="40"/>
      <c r="BA1565" s="28"/>
      <c r="BB1565" s="28"/>
      <c r="BC1565" s="40"/>
      <c r="BD1565" s="40"/>
      <c r="BE1565" s="40"/>
      <c r="BF1565" s="40"/>
      <c r="BG1565" s="40"/>
      <c r="BH1565" s="40"/>
      <c r="BI1565" s="41"/>
      <c r="BJ1565" s="41"/>
      <c r="BK1565" s="41"/>
      <c r="BL1565" s="41"/>
      <c r="BM1565" s="41"/>
      <c r="BN1565" s="41"/>
      <c r="BO1565" s="41"/>
      <c r="BP1565" s="41"/>
      <c r="BQ1565" s="41"/>
      <c r="BR1565" s="40"/>
      <c r="BS1565" s="40"/>
      <c r="BT1565" s="40"/>
      <c r="BU1565" s="41"/>
      <c r="BV1565" s="41"/>
      <c r="BW1565" s="41"/>
      <c r="BX1565" s="41"/>
      <c r="BY1565" s="41"/>
      <c r="BZ1565" s="41"/>
      <c r="CA1565" s="41"/>
      <c r="CB1565" s="41"/>
      <c r="CC1565" s="41"/>
      <c r="CD1565" s="41"/>
      <c r="CE1565" s="41"/>
      <c r="CF1565" s="41"/>
      <c r="CG1565" s="28"/>
      <c r="CH1565" s="28"/>
      <c r="CI1565" s="41"/>
      <c r="CJ1565" s="27"/>
      <c r="CK1565" s="27"/>
      <c r="CL1565" s="27"/>
      <c r="CM1565" s="27"/>
      <c r="CN1565" s="27"/>
      <c r="CO1565" s="27"/>
      <c r="CP1565" s="27"/>
      <c r="CQ1565" s="27"/>
      <c r="CR1565" s="27"/>
      <c r="CS1565" s="27"/>
      <c r="CT1565" s="27"/>
      <c r="CU1565" s="27"/>
      <c r="CV1565" s="27"/>
      <c r="CW1565" s="27"/>
      <c r="CX1565" s="27"/>
      <c r="CY1565" s="27"/>
      <c r="CZ1565" s="40"/>
      <c r="DA1565" s="40"/>
      <c r="DB1565" s="26"/>
      <c r="DC1565" s="26"/>
      <c r="DD1565"/>
      <c r="DE1565" s="86"/>
      <c r="DF1565"/>
    </row>
    <row r="1566" spans="2:110" x14ac:dyDescent="0.2">
      <c r="B1566" s="28"/>
      <c r="C1566" s="41"/>
      <c r="D1566" s="40"/>
      <c r="E1566" s="41"/>
      <c r="F1566" s="40"/>
      <c r="M1566" s="151"/>
      <c r="N1566" s="151"/>
      <c r="P1566" s="153"/>
      <c r="Q1566" s="159"/>
      <c r="R1566" s="151"/>
      <c r="S1566" s="151"/>
      <c r="T1566" s="28"/>
      <c r="U1566" s="137"/>
      <c r="V1566" s="40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40"/>
      <c r="AH1566" s="40"/>
      <c r="AI1566" s="40"/>
      <c r="AJ1566" s="40"/>
      <c r="AK1566" s="40"/>
      <c r="AL1566" s="40"/>
      <c r="AM1566" s="40"/>
      <c r="AN1566" s="40"/>
      <c r="AO1566" s="40"/>
      <c r="AP1566" s="40"/>
      <c r="AQ1566" s="40"/>
      <c r="AR1566" s="40"/>
      <c r="AS1566" s="40"/>
      <c r="AT1566" s="40"/>
      <c r="AU1566" s="40"/>
      <c r="AV1566" s="40"/>
      <c r="AW1566" s="40"/>
      <c r="AX1566" s="40"/>
      <c r="AY1566" s="40"/>
      <c r="AZ1566" s="40"/>
      <c r="BA1566" s="28"/>
      <c r="BB1566" s="28"/>
      <c r="BC1566" s="40"/>
      <c r="BD1566" s="40"/>
      <c r="BE1566" s="40"/>
      <c r="BF1566" s="40"/>
      <c r="BG1566" s="40"/>
      <c r="BH1566" s="40"/>
      <c r="BI1566" s="40"/>
      <c r="BJ1566" s="40"/>
      <c r="BK1566" s="40"/>
      <c r="BL1566" s="40"/>
      <c r="BM1566" s="40"/>
      <c r="BN1566" s="40"/>
      <c r="BO1566" s="40"/>
      <c r="BP1566" s="40"/>
      <c r="BQ1566" s="40"/>
      <c r="BR1566" s="40"/>
      <c r="BS1566" s="40"/>
      <c r="BT1566" s="40"/>
      <c r="BU1566" s="40"/>
      <c r="BV1566" s="40"/>
      <c r="BW1566" s="40"/>
      <c r="BX1566" s="40"/>
      <c r="BY1566" s="40"/>
      <c r="BZ1566" s="40"/>
      <c r="CA1566" s="40"/>
      <c r="CB1566" s="40"/>
      <c r="CC1566" s="40"/>
      <c r="CD1566" s="40"/>
      <c r="CE1566" s="40"/>
      <c r="CF1566" s="40"/>
      <c r="CG1566" s="28"/>
      <c r="CH1566" s="28"/>
      <c r="CI1566" s="41"/>
      <c r="CJ1566" s="27"/>
      <c r="CK1566" s="27"/>
      <c r="CL1566" s="27"/>
      <c r="CM1566" s="27"/>
      <c r="CN1566" s="27"/>
      <c r="CO1566" s="27"/>
      <c r="CP1566" s="27"/>
      <c r="CQ1566" s="27"/>
      <c r="CR1566" s="27"/>
      <c r="CS1566" s="27"/>
      <c r="CT1566" s="27"/>
      <c r="CU1566" s="27"/>
      <c r="CV1566" s="27"/>
      <c r="CW1566" s="27"/>
      <c r="CX1566" s="27"/>
      <c r="CY1566" s="27"/>
      <c r="CZ1566" s="40"/>
      <c r="DA1566" s="40"/>
      <c r="DB1566" s="26"/>
      <c r="DC1566" s="26"/>
      <c r="DD1566"/>
      <c r="DE1566" s="86"/>
      <c r="DF1566"/>
    </row>
    <row r="1567" spans="2:110" x14ac:dyDescent="0.2">
      <c r="B1567" s="28"/>
      <c r="C1567" s="41"/>
      <c r="D1567" s="40"/>
      <c r="E1567" s="41"/>
      <c r="F1567" s="40"/>
      <c r="M1567" s="151"/>
      <c r="N1567" s="151"/>
      <c r="P1567" s="153"/>
      <c r="Q1567" s="159"/>
      <c r="R1567" s="151"/>
      <c r="S1567" s="151"/>
      <c r="T1567" s="28"/>
      <c r="U1567" s="137"/>
      <c r="V1567" s="40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40"/>
      <c r="AH1567" s="40"/>
      <c r="AI1567" s="40"/>
      <c r="AJ1567" s="40"/>
      <c r="AK1567" s="40"/>
      <c r="AL1567" s="40"/>
      <c r="AM1567" s="40"/>
      <c r="AN1567" s="40"/>
      <c r="AO1567" s="40"/>
      <c r="AP1567" s="40"/>
      <c r="AQ1567" s="40"/>
      <c r="AR1567" s="40"/>
      <c r="AS1567" s="40"/>
      <c r="AT1567" s="40"/>
      <c r="AU1567" s="40"/>
      <c r="AV1567" s="40"/>
      <c r="AW1567" s="40"/>
      <c r="AX1567" s="40"/>
      <c r="AY1567" s="40"/>
      <c r="AZ1567" s="40"/>
      <c r="BA1567" s="28"/>
      <c r="BB1567" s="28"/>
      <c r="BC1567" s="40"/>
      <c r="BD1567" s="40"/>
      <c r="BE1567" s="40"/>
      <c r="BF1567" s="40"/>
      <c r="BG1567" s="40"/>
      <c r="BH1567" s="40"/>
      <c r="BI1567" s="40"/>
      <c r="BJ1567" s="40"/>
      <c r="BK1567" s="40"/>
      <c r="BL1567" s="40"/>
      <c r="BM1567" s="40"/>
      <c r="BN1567" s="40"/>
      <c r="BO1567" s="40"/>
      <c r="BP1567" s="40"/>
      <c r="BQ1567" s="40"/>
      <c r="BR1567" s="40"/>
      <c r="BS1567" s="40"/>
      <c r="BT1567" s="40"/>
      <c r="BU1567" s="40"/>
      <c r="BV1567" s="40"/>
      <c r="BW1567" s="40"/>
      <c r="BX1567" s="40"/>
      <c r="BY1567" s="40"/>
      <c r="BZ1567" s="40"/>
      <c r="CA1567" s="40"/>
      <c r="CB1567" s="40"/>
      <c r="CC1567" s="40"/>
      <c r="CD1567" s="40"/>
      <c r="CE1567" s="40"/>
      <c r="CF1567" s="40"/>
      <c r="CG1567" s="28"/>
      <c r="CH1567" s="28"/>
      <c r="CI1567" s="41"/>
      <c r="CJ1567" s="27"/>
      <c r="CK1567" s="27"/>
      <c r="CL1567" s="27"/>
      <c r="CM1567" s="27"/>
      <c r="CN1567" s="27"/>
      <c r="CO1567" s="27"/>
      <c r="CP1567" s="27"/>
      <c r="CQ1567" s="27"/>
      <c r="CR1567" s="27"/>
      <c r="CS1567" s="27"/>
      <c r="CT1567" s="27"/>
      <c r="CU1567" s="27"/>
      <c r="CV1567" s="27"/>
      <c r="CW1567" s="27"/>
      <c r="CX1567" s="27"/>
      <c r="CY1567" s="27"/>
      <c r="CZ1567" s="40"/>
      <c r="DA1567" s="40"/>
      <c r="DB1567" s="26"/>
      <c r="DC1567" s="26"/>
      <c r="DD1567"/>
      <c r="DE1567" s="86"/>
      <c r="DF1567"/>
    </row>
    <row r="1568" spans="2:110" x14ac:dyDescent="0.2">
      <c r="B1568" s="28"/>
      <c r="C1568" s="41"/>
      <c r="D1568" s="40"/>
      <c r="E1568" s="41"/>
      <c r="F1568" s="40"/>
      <c r="M1568" s="151"/>
      <c r="N1568" s="151"/>
      <c r="P1568" s="153"/>
      <c r="Q1568" s="159"/>
      <c r="R1568" s="151"/>
      <c r="S1568" s="151"/>
      <c r="T1568" s="28"/>
      <c r="U1568" s="137"/>
      <c r="V1568" s="40"/>
      <c r="W1568" s="40"/>
      <c r="X1568" s="40"/>
      <c r="Y1568" s="40"/>
      <c r="Z1568" s="40"/>
      <c r="AA1568" s="40"/>
      <c r="AB1568" s="40"/>
      <c r="AC1568" s="40"/>
      <c r="AD1568" s="40"/>
      <c r="AE1568" s="40"/>
      <c r="AF1568" s="40"/>
      <c r="AG1568" s="40"/>
      <c r="AH1568" s="40"/>
      <c r="AI1568" s="40"/>
      <c r="AJ1568" s="40"/>
      <c r="AK1568" s="40"/>
      <c r="AL1568" s="40"/>
      <c r="AM1568" s="40"/>
      <c r="AN1568" s="40"/>
      <c r="AO1568" s="40"/>
      <c r="AP1568" s="40"/>
      <c r="AQ1568" s="40"/>
      <c r="AR1568" s="40"/>
      <c r="AS1568" s="40"/>
      <c r="AT1568" s="40"/>
      <c r="AU1568" s="40"/>
      <c r="AV1568" s="40"/>
      <c r="AW1568" s="40"/>
      <c r="AX1568" s="40"/>
      <c r="AY1568" s="40"/>
      <c r="AZ1568" s="40"/>
      <c r="BA1568" s="28"/>
      <c r="BB1568" s="28"/>
      <c r="BC1568" s="40"/>
      <c r="BD1568" s="40"/>
      <c r="BE1568" s="40"/>
      <c r="BF1568" s="40"/>
      <c r="BG1568" s="40"/>
      <c r="BH1568" s="40"/>
      <c r="BI1568" s="40"/>
      <c r="BJ1568" s="40"/>
      <c r="BK1568" s="40"/>
      <c r="BL1568" s="40"/>
      <c r="BM1568" s="40"/>
      <c r="BN1568" s="40"/>
      <c r="BO1568" s="40"/>
      <c r="BP1568" s="40"/>
      <c r="BQ1568" s="40"/>
      <c r="BR1568" s="40"/>
      <c r="BS1568" s="40"/>
      <c r="BT1568" s="40"/>
      <c r="BU1568" s="40"/>
      <c r="BV1568" s="40"/>
      <c r="BW1568" s="40"/>
      <c r="BX1568" s="40"/>
      <c r="BY1568" s="40"/>
      <c r="BZ1568" s="40"/>
      <c r="CA1568" s="40"/>
      <c r="CB1568" s="40"/>
      <c r="CC1568" s="40"/>
      <c r="CD1568" s="40"/>
      <c r="CE1568" s="40"/>
      <c r="CF1568" s="40"/>
      <c r="CG1568" s="28"/>
      <c r="CH1568" s="28"/>
      <c r="CI1568" s="41"/>
      <c r="CJ1568" s="27"/>
      <c r="CK1568" s="27"/>
      <c r="CL1568" s="27"/>
      <c r="CM1568" s="27"/>
      <c r="CN1568" s="27"/>
      <c r="CO1568" s="27"/>
      <c r="CP1568" s="27"/>
      <c r="CQ1568" s="27"/>
      <c r="CR1568" s="27"/>
      <c r="CS1568" s="27"/>
      <c r="CT1568" s="27"/>
      <c r="CU1568" s="27"/>
      <c r="CV1568" s="27"/>
      <c r="CW1568" s="27"/>
      <c r="CX1568" s="27"/>
      <c r="CY1568" s="27"/>
      <c r="CZ1568" s="40"/>
      <c r="DA1568" s="40"/>
      <c r="DB1568" s="26"/>
      <c r="DC1568" s="26"/>
      <c r="DD1568"/>
      <c r="DE1568" s="86"/>
      <c r="DF1568"/>
    </row>
    <row r="1569" spans="2:110" x14ac:dyDescent="0.2">
      <c r="B1569" s="28"/>
      <c r="C1569" s="41"/>
      <c r="D1569" s="40"/>
      <c r="E1569" s="41"/>
      <c r="F1569" s="40"/>
      <c r="M1569" s="151"/>
      <c r="N1569" s="151"/>
      <c r="P1569" s="153"/>
      <c r="Q1569" s="159"/>
      <c r="R1569" s="151"/>
      <c r="S1569" s="151"/>
      <c r="T1569" s="28"/>
      <c r="U1569" s="137"/>
      <c r="V1569" s="40"/>
      <c r="W1569" s="40"/>
      <c r="X1569" s="40"/>
      <c r="Y1569" s="40"/>
      <c r="Z1569" s="40"/>
      <c r="AA1569" s="40"/>
      <c r="AB1569" s="40"/>
      <c r="AC1569" s="40"/>
      <c r="AD1569" s="40"/>
      <c r="AE1569" s="40"/>
      <c r="AF1569" s="40"/>
      <c r="AG1569" s="40"/>
      <c r="AH1569" s="40"/>
      <c r="AI1569" s="40"/>
      <c r="AJ1569" s="40"/>
      <c r="AK1569" s="40"/>
      <c r="AL1569" s="40"/>
      <c r="AM1569" s="40"/>
      <c r="AN1569" s="40"/>
      <c r="AO1569" s="40"/>
      <c r="AP1569" s="40"/>
      <c r="AQ1569" s="40"/>
      <c r="AR1569" s="40"/>
      <c r="AS1569" s="40"/>
      <c r="AT1569" s="40"/>
      <c r="AU1569" s="40"/>
      <c r="AV1569" s="40"/>
      <c r="AW1569" s="40"/>
      <c r="AX1569" s="40"/>
      <c r="AY1569" s="40"/>
      <c r="AZ1569" s="40"/>
      <c r="BA1569" s="28"/>
      <c r="BB1569" s="28"/>
      <c r="BC1569" s="40"/>
      <c r="BD1569" s="40"/>
      <c r="BE1569" s="40"/>
      <c r="BF1569" s="40"/>
      <c r="BG1569" s="40"/>
      <c r="BH1569" s="40"/>
      <c r="BI1569" s="40"/>
      <c r="BJ1569" s="40"/>
      <c r="BK1569" s="40"/>
      <c r="BL1569" s="40"/>
      <c r="BM1569" s="40"/>
      <c r="BN1569" s="40"/>
      <c r="BO1569" s="40"/>
      <c r="BP1569" s="40"/>
      <c r="BQ1569" s="40"/>
      <c r="BR1569" s="40"/>
      <c r="BS1569" s="40"/>
      <c r="BT1569" s="40"/>
      <c r="BU1569" s="40"/>
      <c r="BV1569" s="40"/>
      <c r="BW1569" s="40"/>
      <c r="BX1569" s="40"/>
      <c r="BY1569" s="40"/>
      <c r="BZ1569" s="40"/>
      <c r="CA1569" s="40"/>
      <c r="CB1569" s="40"/>
      <c r="CC1569" s="40"/>
      <c r="CD1569" s="40"/>
      <c r="CE1569" s="40"/>
      <c r="CF1569" s="40"/>
      <c r="CG1569" s="28"/>
      <c r="CH1569" s="28"/>
      <c r="CI1569" s="41"/>
      <c r="CJ1569" s="27"/>
      <c r="CK1569" s="27"/>
      <c r="CL1569" s="27"/>
      <c r="CM1569" s="27"/>
      <c r="CN1569" s="27"/>
      <c r="CO1569" s="27"/>
      <c r="CP1569" s="27"/>
      <c r="CQ1569" s="27"/>
      <c r="CR1569" s="27"/>
      <c r="CS1569" s="27"/>
      <c r="CT1569" s="27"/>
      <c r="CU1569" s="27"/>
      <c r="CV1569" s="27"/>
      <c r="CW1569" s="27"/>
      <c r="CX1569" s="27"/>
      <c r="CY1569" s="27"/>
      <c r="CZ1569" s="40"/>
      <c r="DA1569" s="40"/>
      <c r="DB1569" s="26"/>
      <c r="DC1569" s="26"/>
      <c r="DD1569"/>
      <c r="DE1569" s="86"/>
      <c r="DF1569"/>
    </row>
    <row r="1570" spans="2:110" x14ac:dyDescent="0.2">
      <c r="B1570" s="28"/>
      <c r="C1570" s="41"/>
      <c r="D1570" s="40"/>
      <c r="E1570" s="41"/>
      <c r="F1570" s="40"/>
      <c r="M1570" s="151"/>
      <c r="N1570" s="151"/>
      <c r="P1570" s="153"/>
      <c r="Q1570" s="159"/>
      <c r="R1570" s="151"/>
      <c r="S1570" s="151"/>
      <c r="T1570" s="28"/>
      <c r="U1570" s="137"/>
      <c r="V1570" s="40"/>
      <c r="W1570" s="40"/>
      <c r="X1570" s="40"/>
      <c r="Y1570" s="40"/>
      <c r="Z1570" s="40"/>
      <c r="AA1570" s="40"/>
      <c r="AB1570" s="40"/>
      <c r="AC1570" s="40"/>
      <c r="AD1570" s="40"/>
      <c r="AE1570" s="40"/>
      <c r="AF1570" s="40"/>
      <c r="AG1570" s="40"/>
      <c r="AH1570" s="40"/>
      <c r="AI1570" s="40"/>
      <c r="AJ1570" s="40"/>
      <c r="AK1570" s="40"/>
      <c r="AL1570" s="40"/>
      <c r="AM1570" s="40"/>
      <c r="AN1570" s="40"/>
      <c r="AO1570" s="40"/>
      <c r="AP1570" s="40"/>
      <c r="AQ1570" s="40"/>
      <c r="AR1570" s="40"/>
      <c r="AS1570" s="40"/>
      <c r="AT1570" s="40"/>
      <c r="AU1570" s="40"/>
      <c r="AV1570" s="40"/>
      <c r="AW1570" s="40"/>
      <c r="AX1570" s="40"/>
      <c r="AY1570" s="40"/>
      <c r="AZ1570" s="40"/>
      <c r="BA1570" s="28"/>
      <c r="BB1570" s="28"/>
      <c r="BC1570" s="40"/>
      <c r="BD1570" s="40"/>
      <c r="BE1570" s="40"/>
      <c r="BF1570" s="40"/>
      <c r="BG1570" s="40"/>
      <c r="BH1570" s="40"/>
      <c r="BI1570" s="40"/>
      <c r="BJ1570" s="40"/>
      <c r="BK1570" s="40"/>
      <c r="BL1570" s="40"/>
      <c r="BM1570" s="40"/>
      <c r="BN1570" s="40"/>
      <c r="BO1570" s="40"/>
      <c r="BP1570" s="40"/>
      <c r="BQ1570" s="40"/>
      <c r="BR1570" s="40"/>
      <c r="BS1570" s="40"/>
      <c r="BT1570" s="40"/>
      <c r="BU1570" s="40"/>
      <c r="BV1570" s="40"/>
      <c r="BW1570" s="40"/>
      <c r="BX1570" s="40"/>
      <c r="BY1570" s="40"/>
      <c r="BZ1570" s="40"/>
      <c r="CA1570" s="40"/>
      <c r="CB1570" s="40"/>
      <c r="CC1570" s="40"/>
      <c r="CD1570" s="40"/>
      <c r="CE1570" s="40"/>
      <c r="CF1570" s="40"/>
      <c r="CG1570" s="28"/>
      <c r="CH1570" s="28"/>
      <c r="CI1570" s="41"/>
      <c r="CJ1570" s="27"/>
      <c r="CK1570" s="27"/>
      <c r="CL1570" s="27"/>
      <c r="CM1570" s="27"/>
      <c r="CN1570" s="27"/>
      <c r="CO1570" s="27"/>
      <c r="CP1570" s="27"/>
      <c r="CQ1570" s="27"/>
      <c r="CR1570" s="27"/>
      <c r="CS1570" s="27"/>
      <c r="CT1570" s="27"/>
      <c r="CU1570" s="27"/>
      <c r="CV1570" s="27"/>
      <c r="CW1570" s="27"/>
      <c r="CX1570" s="27"/>
      <c r="CY1570" s="27"/>
      <c r="CZ1570" s="40"/>
      <c r="DA1570" s="40"/>
      <c r="DB1570" s="26"/>
      <c r="DC1570" s="26"/>
      <c r="DD1570"/>
      <c r="DE1570" s="86"/>
      <c r="DF1570"/>
    </row>
    <row r="1571" spans="2:110" x14ac:dyDescent="0.2">
      <c r="B1571" s="28"/>
      <c r="C1571" s="41"/>
      <c r="D1571" s="40"/>
      <c r="E1571" s="41"/>
      <c r="F1571" s="40"/>
      <c r="M1571" s="151"/>
      <c r="N1571" s="151"/>
      <c r="P1571" s="153"/>
      <c r="Q1571" s="159"/>
      <c r="R1571" s="151"/>
      <c r="S1571" s="151"/>
      <c r="T1571" s="28"/>
      <c r="U1571" s="137"/>
      <c r="V1571" s="40"/>
      <c r="W1571" s="40"/>
      <c r="X1571" s="40"/>
      <c r="Y1571" s="40"/>
      <c r="Z1571" s="40"/>
      <c r="AA1571" s="40"/>
      <c r="AB1571" s="40"/>
      <c r="AC1571" s="40"/>
      <c r="AD1571" s="40"/>
      <c r="AE1571" s="40"/>
      <c r="AF1571" s="40"/>
      <c r="AG1571" s="40"/>
      <c r="AH1571" s="40"/>
      <c r="AI1571" s="40"/>
      <c r="AJ1571" s="40"/>
      <c r="AK1571" s="40"/>
      <c r="AL1571" s="40"/>
      <c r="AM1571" s="40"/>
      <c r="AN1571" s="40"/>
      <c r="AO1571" s="40"/>
      <c r="AP1571" s="40"/>
      <c r="AQ1571" s="40"/>
      <c r="AR1571" s="40"/>
      <c r="AS1571" s="40"/>
      <c r="AT1571" s="40"/>
      <c r="AU1571" s="40"/>
      <c r="AV1571" s="40"/>
      <c r="AW1571" s="40"/>
      <c r="AX1571" s="40"/>
      <c r="AY1571" s="40"/>
      <c r="AZ1571" s="40"/>
      <c r="BA1571" s="28"/>
      <c r="BB1571" s="28"/>
      <c r="BC1571" s="40"/>
      <c r="BD1571" s="40"/>
      <c r="BE1571" s="40"/>
      <c r="BF1571" s="40"/>
      <c r="BG1571" s="40"/>
      <c r="BH1571" s="40"/>
      <c r="BI1571" s="40"/>
      <c r="BJ1571" s="40"/>
      <c r="BK1571" s="40"/>
      <c r="BL1571" s="40"/>
      <c r="BM1571" s="40"/>
      <c r="BN1571" s="40"/>
      <c r="BO1571" s="40"/>
      <c r="BP1571" s="40"/>
      <c r="BQ1571" s="40"/>
      <c r="BR1571" s="40"/>
      <c r="BS1571" s="40"/>
      <c r="BT1571" s="40"/>
      <c r="BU1571" s="40"/>
      <c r="BV1571" s="40"/>
      <c r="BW1571" s="40"/>
      <c r="BX1571" s="40"/>
      <c r="BY1571" s="40"/>
      <c r="BZ1571" s="40"/>
      <c r="CA1571" s="40"/>
      <c r="CB1571" s="40"/>
      <c r="CC1571" s="40"/>
      <c r="CD1571" s="40"/>
      <c r="CE1571" s="40"/>
      <c r="CF1571" s="40"/>
      <c r="CG1571" s="28"/>
      <c r="CH1571" s="28"/>
      <c r="CI1571" s="41"/>
      <c r="CJ1571" s="27"/>
      <c r="CK1571" s="27"/>
      <c r="CL1571" s="27"/>
      <c r="CM1571" s="27"/>
      <c r="CN1571" s="27"/>
      <c r="CO1571" s="27"/>
      <c r="CP1571" s="27"/>
      <c r="CQ1571" s="27"/>
      <c r="CR1571" s="27"/>
      <c r="CS1571" s="27"/>
      <c r="CT1571" s="27"/>
      <c r="CU1571" s="27"/>
      <c r="CV1571" s="27"/>
      <c r="CW1571" s="27"/>
      <c r="CX1571" s="27"/>
      <c r="CY1571" s="27"/>
      <c r="CZ1571" s="40"/>
      <c r="DA1571" s="40"/>
      <c r="DB1571" s="26"/>
      <c r="DC1571" s="26"/>
      <c r="DD1571"/>
      <c r="DE1571" s="86"/>
      <c r="DF1571"/>
    </row>
    <row r="1572" spans="2:110" x14ac:dyDescent="0.2">
      <c r="B1572" s="28"/>
      <c r="C1572" s="41"/>
      <c r="D1572" s="40"/>
      <c r="E1572" s="41"/>
      <c r="F1572" s="40"/>
      <c r="M1572" s="151"/>
      <c r="N1572" s="151"/>
      <c r="P1572" s="153"/>
      <c r="Q1572" s="159"/>
      <c r="R1572" s="151"/>
      <c r="S1572" s="151"/>
      <c r="T1572" s="28"/>
      <c r="U1572" s="137"/>
      <c r="V1572" s="40"/>
      <c r="W1572" s="40"/>
      <c r="X1572" s="40"/>
      <c r="Y1572" s="40"/>
      <c r="Z1572" s="40"/>
      <c r="AA1572" s="40"/>
      <c r="AB1572" s="40"/>
      <c r="AC1572" s="40"/>
      <c r="AD1572" s="40"/>
      <c r="AE1572" s="40"/>
      <c r="AF1572" s="40"/>
      <c r="AG1572" s="40"/>
      <c r="AH1572" s="40"/>
      <c r="AI1572" s="40"/>
      <c r="AJ1572" s="40"/>
      <c r="AK1572" s="40"/>
      <c r="AL1572" s="40"/>
      <c r="AM1572" s="40"/>
      <c r="AN1572" s="40"/>
      <c r="AO1572" s="40"/>
      <c r="AP1572" s="40"/>
      <c r="AQ1572" s="40"/>
      <c r="AR1572" s="40"/>
      <c r="AS1572" s="40"/>
      <c r="AT1572" s="40"/>
      <c r="AU1572" s="40"/>
      <c r="AV1572" s="40"/>
      <c r="AW1572" s="40"/>
      <c r="AX1572" s="40"/>
      <c r="AY1572" s="40"/>
      <c r="AZ1572" s="40"/>
      <c r="BA1572" s="28"/>
      <c r="BB1572" s="28"/>
      <c r="BC1572" s="40"/>
      <c r="BD1572" s="40"/>
      <c r="BE1572" s="40"/>
      <c r="BF1572" s="40"/>
      <c r="BG1572" s="40"/>
      <c r="BH1572" s="40"/>
      <c r="BI1572" s="40"/>
      <c r="BJ1572" s="40"/>
      <c r="BK1572" s="40"/>
      <c r="BL1572" s="40"/>
      <c r="BM1572" s="40"/>
      <c r="BN1572" s="40"/>
      <c r="BO1572" s="40"/>
      <c r="BP1572" s="40"/>
      <c r="BQ1572" s="40"/>
      <c r="BR1572" s="40"/>
      <c r="BS1572" s="40"/>
      <c r="BT1572" s="40"/>
      <c r="BU1572" s="40"/>
      <c r="BV1572" s="40"/>
      <c r="BW1572" s="40"/>
      <c r="BX1572" s="40"/>
      <c r="BY1572" s="40"/>
      <c r="BZ1572" s="40"/>
      <c r="CA1572" s="40"/>
      <c r="CB1572" s="40"/>
      <c r="CC1572" s="40"/>
      <c r="CD1572" s="40"/>
      <c r="CE1572" s="40"/>
      <c r="CF1572" s="40"/>
      <c r="CG1572" s="28"/>
      <c r="CH1572" s="28"/>
      <c r="CI1572" s="41"/>
      <c r="CJ1572" s="27"/>
      <c r="CK1572" s="27"/>
      <c r="CL1572" s="27"/>
      <c r="CM1572" s="27"/>
      <c r="CN1572" s="27"/>
      <c r="CO1572" s="27"/>
      <c r="CP1572" s="27"/>
      <c r="CQ1572" s="27"/>
      <c r="CR1572" s="27"/>
      <c r="CS1572" s="27"/>
      <c r="CT1572" s="27"/>
      <c r="CU1572" s="27"/>
      <c r="CV1572" s="27"/>
      <c r="CW1572" s="27"/>
      <c r="CX1572" s="27"/>
      <c r="CY1572" s="27"/>
      <c r="CZ1572" s="40"/>
      <c r="DA1572" s="40"/>
      <c r="DB1572" s="26"/>
      <c r="DC1572" s="26"/>
      <c r="DD1572"/>
      <c r="DE1572" s="86"/>
      <c r="DF1572"/>
    </row>
    <row r="1573" spans="2:110" x14ac:dyDescent="0.2">
      <c r="B1573" s="28"/>
      <c r="C1573" s="41"/>
      <c r="D1573" s="40"/>
      <c r="E1573" s="41"/>
      <c r="F1573" s="40"/>
      <c r="M1573" s="151"/>
      <c r="N1573" s="151"/>
      <c r="P1573" s="153"/>
      <c r="Q1573" s="159"/>
      <c r="R1573" s="151"/>
      <c r="S1573" s="151"/>
      <c r="T1573" s="28"/>
      <c r="U1573" s="137"/>
      <c r="V1573" s="40"/>
      <c r="W1573" s="40"/>
      <c r="X1573" s="40"/>
      <c r="Y1573" s="40"/>
      <c r="Z1573" s="40"/>
      <c r="AA1573" s="40"/>
      <c r="AB1573" s="40"/>
      <c r="AC1573" s="40"/>
      <c r="AD1573" s="40"/>
      <c r="AE1573" s="40"/>
      <c r="AF1573" s="40"/>
      <c r="AG1573" s="40"/>
      <c r="AH1573" s="40"/>
      <c r="AI1573" s="40"/>
      <c r="AJ1573" s="40"/>
      <c r="AK1573" s="40"/>
      <c r="AL1573" s="40"/>
      <c r="AM1573" s="40"/>
      <c r="AN1573" s="40"/>
      <c r="AO1573" s="40"/>
      <c r="AP1573" s="40"/>
      <c r="AQ1573" s="40"/>
      <c r="AR1573" s="40"/>
      <c r="AS1573" s="40"/>
      <c r="AT1573" s="40"/>
      <c r="AU1573" s="40"/>
      <c r="AV1573" s="40"/>
      <c r="AW1573" s="40"/>
      <c r="AX1573" s="40"/>
      <c r="AY1573" s="40"/>
      <c r="AZ1573" s="40"/>
      <c r="BA1573" s="28"/>
      <c r="BB1573" s="28"/>
      <c r="BC1573" s="40"/>
      <c r="BD1573" s="40"/>
      <c r="BE1573" s="40"/>
      <c r="BF1573" s="40"/>
      <c r="BG1573" s="40"/>
      <c r="BH1573" s="40"/>
      <c r="BI1573" s="40"/>
      <c r="BJ1573" s="40"/>
      <c r="BK1573" s="40"/>
      <c r="BL1573" s="40"/>
      <c r="BM1573" s="40"/>
      <c r="BN1573" s="40"/>
      <c r="BO1573" s="40"/>
      <c r="BP1573" s="40"/>
      <c r="BQ1573" s="40"/>
      <c r="BR1573" s="40"/>
      <c r="BS1573" s="40"/>
      <c r="BT1573" s="40"/>
      <c r="BU1573" s="40"/>
      <c r="BV1573" s="40"/>
      <c r="BW1573" s="40"/>
      <c r="BX1573" s="40"/>
      <c r="BY1573" s="40"/>
      <c r="BZ1573" s="40"/>
      <c r="CA1573" s="40"/>
      <c r="CB1573" s="40"/>
      <c r="CC1573" s="40"/>
      <c r="CD1573" s="40"/>
      <c r="CE1573" s="40"/>
      <c r="CF1573" s="40"/>
      <c r="CG1573" s="28"/>
      <c r="CH1573" s="28"/>
      <c r="CI1573" s="41"/>
      <c r="CJ1573" s="27"/>
      <c r="CK1573" s="27"/>
      <c r="CL1573" s="27"/>
      <c r="CM1573" s="27"/>
      <c r="CN1573" s="27"/>
      <c r="CO1573" s="27"/>
      <c r="CP1573" s="27"/>
      <c r="CQ1573" s="27"/>
      <c r="CR1573" s="27"/>
      <c r="CS1573" s="27"/>
      <c r="CT1573" s="27"/>
      <c r="CU1573" s="27"/>
      <c r="CV1573" s="27"/>
      <c r="CW1573" s="27"/>
      <c r="CX1573" s="27"/>
      <c r="CY1573" s="27"/>
      <c r="CZ1573" s="40"/>
      <c r="DA1573" s="40"/>
      <c r="DB1573" s="26"/>
      <c r="DC1573" s="26"/>
      <c r="DD1573"/>
      <c r="DE1573" s="86"/>
      <c r="DF1573"/>
    </row>
    <row r="1574" spans="2:110" x14ac:dyDescent="0.2">
      <c r="B1574" s="28"/>
      <c r="C1574" s="41"/>
      <c r="D1574" s="40"/>
      <c r="E1574" s="41"/>
      <c r="F1574" s="40"/>
      <c r="M1574" s="151"/>
      <c r="N1574" s="151"/>
      <c r="P1574" s="153"/>
      <c r="Q1574" s="159"/>
      <c r="R1574" s="151"/>
      <c r="S1574" s="151"/>
      <c r="T1574" s="28"/>
      <c r="U1574" s="137"/>
      <c r="V1574" s="40"/>
      <c r="W1574" s="40"/>
      <c r="X1574" s="40"/>
      <c r="Y1574" s="40"/>
      <c r="Z1574" s="40"/>
      <c r="AA1574" s="40"/>
      <c r="AB1574" s="40"/>
      <c r="AC1574" s="40"/>
      <c r="AD1574" s="40"/>
      <c r="AE1574" s="40"/>
      <c r="AF1574" s="40"/>
      <c r="AG1574" s="40"/>
      <c r="AH1574" s="40"/>
      <c r="AI1574" s="40"/>
      <c r="AJ1574" s="40"/>
      <c r="AK1574" s="40"/>
      <c r="AL1574" s="40"/>
      <c r="AM1574" s="40"/>
      <c r="AN1574" s="40"/>
      <c r="AO1574" s="40"/>
      <c r="AP1574" s="40"/>
      <c r="AQ1574" s="40"/>
      <c r="AR1574" s="40"/>
      <c r="AS1574" s="40"/>
      <c r="AT1574" s="40"/>
      <c r="AU1574" s="40"/>
      <c r="AV1574" s="40"/>
      <c r="AW1574" s="40"/>
      <c r="AX1574" s="40"/>
      <c r="AY1574" s="40"/>
      <c r="AZ1574" s="40"/>
      <c r="BA1574" s="28"/>
      <c r="BB1574" s="28"/>
      <c r="BC1574" s="40"/>
      <c r="BD1574" s="40"/>
      <c r="BE1574" s="40"/>
      <c r="BF1574" s="40"/>
      <c r="BG1574" s="40"/>
      <c r="BH1574" s="40"/>
      <c r="BI1574" s="40"/>
      <c r="BJ1574" s="40"/>
      <c r="BK1574" s="40"/>
      <c r="BL1574" s="40"/>
      <c r="BM1574" s="40"/>
      <c r="BN1574" s="40"/>
      <c r="BO1574" s="40"/>
      <c r="BP1574" s="40"/>
      <c r="BQ1574" s="40"/>
      <c r="BR1574" s="40"/>
      <c r="BS1574" s="40"/>
      <c r="BT1574" s="40"/>
      <c r="BU1574" s="40"/>
      <c r="BV1574" s="40"/>
      <c r="BW1574" s="40"/>
      <c r="BX1574" s="40"/>
      <c r="BY1574" s="40"/>
      <c r="BZ1574" s="40"/>
      <c r="CA1574" s="40"/>
      <c r="CB1574" s="40"/>
      <c r="CC1574" s="40"/>
      <c r="CD1574" s="40"/>
      <c r="CE1574" s="40"/>
      <c r="CF1574" s="40"/>
      <c r="CG1574" s="28"/>
      <c r="CH1574" s="28"/>
      <c r="CI1574" s="41"/>
      <c r="CJ1574" s="27"/>
      <c r="CK1574" s="27"/>
      <c r="CL1574" s="27"/>
      <c r="CM1574" s="27"/>
      <c r="CN1574" s="27"/>
      <c r="CO1574" s="27"/>
      <c r="CP1574" s="27"/>
      <c r="CQ1574" s="27"/>
      <c r="CR1574" s="27"/>
      <c r="CS1574" s="27"/>
      <c r="CT1574" s="27"/>
      <c r="CU1574" s="27"/>
      <c r="CV1574" s="27"/>
      <c r="CW1574" s="27"/>
      <c r="CX1574" s="27"/>
      <c r="CY1574" s="27"/>
      <c r="CZ1574" s="40"/>
      <c r="DA1574" s="40"/>
      <c r="DB1574" s="26"/>
      <c r="DC1574" s="26"/>
      <c r="DD1574"/>
      <c r="DE1574" s="86"/>
      <c r="DF1574"/>
    </row>
    <row r="1575" spans="2:110" x14ac:dyDescent="0.2">
      <c r="B1575" s="28"/>
      <c r="C1575" s="41"/>
      <c r="D1575" s="40"/>
      <c r="E1575" s="41"/>
      <c r="F1575" s="40"/>
      <c r="M1575" s="151"/>
      <c r="N1575" s="151"/>
      <c r="P1575" s="153"/>
      <c r="Q1575" s="159"/>
      <c r="R1575" s="151"/>
      <c r="S1575" s="151"/>
      <c r="T1575" s="28"/>
      <c r="U1575" s="137"/>
      <c r="V1575" s="40"/>
      <c r="W1575" s="40"/>
      <c r="X1575" s="40"/>
      <c r="Y1575" s="40"/>
      <c r="Z1575" s="40"/>
      <c r="AA1575" s="40"/>
      <c r="AB1575" s="40"/>
      <c r="AC1575" s="40"/>
      <c r="AD1575" s="40"/>
      <c r="AE1575" s="40"/>
      <c r="AF1575" s="40"/>
      <c r="AG1575" s="40"/>
      <c r="AH1575" s="40"/>
      <c r="AI1575" s="40"/>
      <c r="AJ1575" s="40"/>
      <c r="AK1575" s="40"/>
      <c r="AL1575" s="40"/>
      <c r="AM1575" s="40"/>
      <c r="AN1575" s="40"/>
      <c r="AO1575" s="40"/>
      <c r="AP1575" s="40"/>
      <c r="AQ1575" s="40"/>
      <c r="AR1575" s="40"/>
      <c r="AS1575" s="40"/>
      <c r="AT1575" s="40"/>
      <c r="AU1575" s="40"/>
      <c r="AV1575" s="40"/>
      <c r="AW1575" s="40"/>
      <c r="AX1575" s="40"/>
      <c r="AY1575" s="40"/>
      <c r="AZ1575" s="40"/>
      <c r="BA1575" s="28"/>
      <c r="BB1575" s="28"/>
      <c r="BC1575" s="40"/>
      <c r="BD1575" s="40"/>
      <c r="BE1575" s="40"/>
      <c r="BF1575" s="40"/>
      <c r="BG1575" s="40"/>
      <c r="BH1575" s="40"/>
      <c r="BI1575" s="40"/>
      <c r="BJ1575" s="40"/>
      <c r="BK1575" s="40"/>
      <c r="BL1575" s="40"/>
      <c r="BM1575" s="40"/>
      <c r="BN1575" s="40"/>
      <c r="BO1575" s="40"/>
      <c r="BP1575" s="40"/>
      <c r="BQ1575" s="40"/>
      <c r="BR1575" s="40"/>
      <c r="BS1575" s="40"/>
      <c r="BT1575" s="40"/>
      <c r="BU1575" s="40"/>
      <c r="BV1575" s="40"/>
      <c r="BW1575" s="40"/>
      <c r="BX1575" s="40"/>
      <c r="BY1575" s="40"/>
      <c r="BZ1575" s="40"/>
      <c r="CA1575" s="40"/>
      <c r="CB1575" s="40"/>
      <c r="CC1575" s="40"/>
      <c r="CD1575" s="40"/>
      <c r="CE1575" s="40"/>
      <c r="CF1575" s="40"/>
      <c r="CG1575" s="28"/>
      <c r="CH1575" s="28"/>
      <c r="CI1575" s="41"/>
      <c r="CJ1575" s="27"/>
      <c r="CK1575" s="27"/>
      <c r="CL1575" s="27"/>
      <c r="CM1575" s="27"/>
      <c r="CN1575" s="27"/>
      <c r="CO1575" s="27"/>
      <c r="CP1575" s="27"/>
      <c r="CQ1575" s="27"/>
      <c r="CR1575" s="27"/>
      <c r="CS1575" s="27"/>
      <c r="CT1575" s="27"/>
      <c r="CU1575" s="27"/>
      <c r="CV1575" s="27"/>
      <c r="CW1575" s="27"/>
      <c r="CX1575" s="27"/>
      <c r="CY1575" s="27"/>
      <c r="CZ1575" s="40"/>
      <c r="DA1575" s="40"/>
      <c r="DB1575" s="26"/>
      <c r="DC1575" s="26"/>
      <c r="DD1575"/>
      <c r="DE1575" s="86"/>
      <c r="DF1575"/>
    </row>
    <row r="1576" spans="2:110" x14ac:dyDescent="0.2">
      <c r="B1576" s="28"/>
      <c r="C1576" s="41"/>
      <c r="D1576" s="40"/>
      <c r="E1576" s="41"/>
      <c r="F1576" s="40"/>
      <c r="M1576" s="151"/>
      <c r="N1576" s="151"/>
      <c r="P1576" s="153"/>
      <c r="Q1576" s="159"/>
      <c r="R1576" s="151"/>
      <c r="S1576" s="151"/>
      <c r="T1576" s="28"/>
      <c r="U1576" s="137"/>
      <c r="V1576" s="40"/>
      <c r="W1576" s="40"/>
      <c r="X1576" s="40"/>
      <c r="Y1576" s="40"/>
      <c r="Z1576" s="40"/>
      <c r="AA1576" s="40"/>
      <c r="AB1576" s="40"/>
      <c r="AC1576" s="40"/>
      <c r="AD1576" s="40"/>
      <c r="AE1576" s="40"/>
      <c r="AF1576" s="40"/>
      <c r="AG1576" s="40"/>
      <c r="AH1576" s="40"/>
      <c r="AI1576" s="40"/>
      <c r="AJ1576" s="40"/>
      <c r="AK1576" s="40"/>
      <c r="AL1576" s="40"/>
      <c r="AM1576" s="40"/>
      <c r="AN1576" s="40"/>
      <c r="AO1576" s="40"/>
      <c r="AP1576" s="40"/>
      <c r="AQ1576" s="40"/>
      <c r="AR1576" s="40"/>
      <c r="AS1576" s="40"/>
      <c r="AT1576" s="40"/>
      <c r="AU1576" s="40"/>
      <c r="AV1576" s="40"/>
      <c r="AW1576" s="40"/>
      <c r="AX1576" s="40"/>
      <c r="AY1576" s="40"/>
      <c r="AZ1576" s="40"/>
      <c r="BA1576" s="28"/>
      <c r="BB1576" s="28"/>
      <c r="BC1576" s="40"/>
      <c r="BD1576" s="40"/>
      <c r="BE1576" s="40"/>
      <c r="BF1576" s="40"/>
      <c r="BG1576" s="40"/>
      <c r="BH1576" s="40"/>
      <c r="BI1576" s="40"/>
      <c r="BJ1576" s="40"/>
      <c r="BK1576" s="40"/>
      <c r="BL1576" s="40"/>
      <c r="BM1576" s="40"/>
      <c r="BN1576" s="40"/>
      <c r="BO1576" s="40"/>
      <c r="BP1576" s="40"/>
      <c r="BQ1576" s="40"/>
      <c r="BR1576" s="40"/>
      <c r="BS1576" s="40"/>
      <c r="BT1576" s="40"/>
      <c r="BU1576" s="40"/>
      <c r="BV1576" s="40"/>
      <c r="BW1576" s="40"/>
      <c r="BX1576" s="40"/>
      <c r="BY1576" s="40"/>
      <c r="BZ1576" s="40"/>
      <c r="CA1576" s="40"/>
      <c r="CB1576" s="40"/>
      <c r="CC1576" s="40"/>
      <c r="CD1576" s="40"/>
      <c r="CE1576" s="40"/>
      <c r="CF1576" s="40"/>
      <c r="CG1576" s="28"/>
      <c r="CH1576" s="28"/>
      <c r="CI1576" s="41"/>
      <c r="CJ1576" s="27"/>
      <c r="CK1576" s="27"/>
      <c r="CL1576" s="27"/>
      <c r="CM1576" s="27"/>
      <c r="CN1576" s="27"/>
      <c r="CO1576" s="27"/>
      <c r="CP1576" s="27"/>
      <c r="CQ1576" s="27"/>
      <c r="CR1576" s="27"/>
      <c r="CS1576" s="27"/>
      <c r="CT1576" s="27"/>
      <c r="CU1576" s="27"/>
      <c r="CV1576" s="27"/>
      <c r="CW1576" s="27"/>
      <c r="CX1576" s="27"/>
      <c r="CY1576" s="27"/>
      <c r="CZ1576" s="40"/>
      <c r="DA1576" s="40"/>
      <c r="DB1576" s="26"/>
      <c r="DC1576" s="26"/>
      <c r="DD1576"/>
      <c r="DE1576" s="86"/>
      <c r="DF1576"/>
    </row>
    <row r="1577" spans="2:110" x14ac:dyDescent="0.2">
      <c r="B1577" s="28"/>
      <c r="C1577" s="41"/>
      <c r="D1577" s="40"/>
      <c r="E1577" s="41"/>
      <c r="F1577" s="40"/>
      <c r="M1577" s="151"/>
      <c r="N1577" s="151"/>
      <c r="P1577" s="153"/>
      <c r="Q1577" s="159"/>
      <c r="R1577" s="151"/>
      <c r="S1577" s="151"/>
      <c r="T1577" s="28"/>
      <c r="U1577" s="137"/>
      <c r="V1577" s="40"/>
      <c r="W1577" s="40"/>
      <c r="X1577" s="40"/>
      <c r="Y1577" s="40"/>
      <c r="Z1577" s="40"/>
      <c r="AA1577" s="40"/>
      <c r="AB1577" s="40"/>
      <c r="AC1577" s="40"/>
      <c r="AD1577" s="40"/>
      <c r="AE1577" s="40"/>
      <c r="AF1577" s="40"/>
      <c r="AG1577" s="40"/>
      <c r="AH1577" s="40"/>
      <c r="AI1577" s="40"/>
      <c r="AJ1577" s="40"/>
      <c r="AK1577" s="40"/>
      <c r="AL1577" s="40"/>
      <c r="AM1577" s="40"/>
      <c r="AN1577" s="40"/>
      <c r="AO1577" s="40"/>
      <c r="AP1577" s="40"/>
      <c r="AQ1577" s="40"/>
      <c r="AR1577" s="40"/>
      <c r="AS1577" s="40"/>
      <c r="AT1577" s="40"/>
      <c r="AU1577" s="40"/>
      <c r="AV1577" s="40"/>
      <c r="AW1577" s="40"/>
      <c r="AX1577" s="40"/>
      <c r="AY1577" s="40"/>
      <c r="AZ1577" s="40"/>
      <c r="BA1577" s="28"/>
      <c r="BB1577" s="28"/>
      <c r="BC1577" s="40"/>
      <c r="BD1577" s="40"/>
      <c r="BE1577" s="40"/>
      <c r="BF1577" s="40"/>
      <c r="BG1577" s="40"/>
      <c r="BH1577" s="40"/>
      <c r="BI1577" s="41"/>
      <c r="BJ1577" s="41"/>
      <c r="BK1577" s="41"/>
      <c r="BL1577" s="41"/>
      <c r="BM1577" s="41"/>
      <c r="BN1577" s="41"/>
      <c r="BO1577" s="41"/>
      <c r="BP1577" s="41"/>
      <c r="BQ1577" s="41"/>
      <c r="BR1577" s="40"/>
      <c r="BS1577" s="40"/>
      <c r="BT1577" s="40"/>
      <c r="BU1577" s="41"/>
      <c r="BV1577" s="41"/>
      <c r="BW1577" s="41"/>
      <c r="BX1577" s="41"/>
      <c r="BY1577" s="41"/>
      <c r="BZ1577" s="41"/>
      <c r="CA1577" s="41"/>
      <c r="CB1577" s="41"/>
      <c r="CC1577" s="41"/>
      <c r="CD1577" s="41"/>
      <c r="CE1577" s="41"/>
      <c r="CF1577" s="41"/>
      <c r="CG1577" s="28"/>
      <c r="CH1577" s="28"/>
      <c r="CI1577" s="41"/>
      <c r="CJ1577" s="27"/>
      <c r="CK1577" s="27"/>
      <c r="CL1577" s="27"/>
      <c r="CM1577" s="27"/>
      <c r="CN1577" s="27"/>
      <c r="CO1577" s="27"/>
      <c r="CP1577" s="27"/>
      <c r="CQ1577" s="27"/>
      <c r="CR1577" s="27"/>
      <c r="CS1577" s="27"/>
      <c r="CT1577" s="27"/>
      <c r="CU1577" s="27"/>
      <c r="CV1577" s="27"/>
      <c r="CW1577" s="27"/>
      <c r="CX1577" s="27"/>
      <c r="CY1577" s="27"/>
      <c r="CZ1577" s="40"/>
      <c r="DA1577" s="40"/>
      <c r="DB1577" s="26"/>
      <c r="DC1577" s="26"/>
      <c r="DD1577"/>
      <c r="DE1577" s="86"/>
      <c r="DF1577"/>
    </row>
    <row r="1578" spans="2:110" x14ac:dyDescent="0.2">
      <c r="B1578" s="28"/>
      <c r="C1578" s="41"/>
      <c r="D1578" s="40"/>
      <c r="E1578" s="41"/>
      <c r="F1578" s="40"/>
      <c r="M1578" s="151"/>
      <c r="N1578" s="151"/>
      <c r="P1578" s="153"/>
      <c r="Q1578" s="159"/>
      <c r="R1578" s="151"/>
      <c r="S1578" s="151"/>
      <c r="T1578" s="28"/>
      <c r="U1578" s="137"/>
      <c r="V1578" s="40"/>
      <c r="W1578" s="40"/>
      <c r="X1578" s="40"/>
      <c r="Y1578" s="40"/>
      <c r="Z1578" s="40"/>
      <c r="AA1578" s="40"/>
      <c r="AB1578" s="40"/>
      <c r="AC1578" s="40"/>
      <c r="AD1578" s="40"/>
      <c r="AE1578" s="40"/>
      <c r="AF1578" s="40"/>
      <c r="AG1578" s="40"/>
      <c r="AH1578" s="40"/>
      <c r="AI1578" s="40"/>
      <c r="AJ1578" s="40"/>
      <c r="AK1578" s="40"/>
      <c r="AL1578" s="40"/>
      <c r="AM1578" s="40"/>
      <c r="AN1578" s="40"/>
      <c r="AO1578" s="40"/>
      <c r="AP1578" s="40"/>
      <c r="AQ1578" s="40"/>
      <c r="AR1578" s="40"/>
      <c r="AS1578" s="40"/>
      <c r="AT1578" s="40"/>
      <c r="AU1578" s="40"/>
      <c r="AV1578" s="40"/>
      <c r="AW1578" s="40"/>
      <c r="AX1578" s="40"/>
      <c r="AY1578" s="40"/>
      <c r="AZ1578" s="40"/>
      <c r="BA1578" s="28"/>
      <c r="BB1578" s="28"/>
      <c r="BC1578" s="40"/>
      <c r="BD1578" s="40"/>
      <c r="BE1578" s="40"/>
      <c r="BF1578" s="40"/>
      <c r="BG1578" s="40"/>
      <c r="BH1578" s="40"/>
      <c r="BI1578" s="41"/>
      <c r="BJ1578" s="41"/>
      <c r="BK1578" s="41"/>
      <c r="BL1578" s="41"/>
      <c r="BM1578" s="41"/>
      <c r="BN1578" s="41"/>
      <c r="BO1578" s="41"/>
      <c r="BP1578" s="41"/>
      <c r="BQ1578" s="41"/>
      <c r="BR1578" s="40"/>
      <c r="BS1578" s="40"/>
      <c r="BT1578" s="40"/>
      <c r="BU1578" s="41"/>
      <c r="BV1578" s="41"/>
      <c r="BW1578" s="41"/>
      <c r="BX1578" s="41"/>
      <c r="BY1578" s="41"/>
      <c r="BZ1578" s="41"/>
      <c r="CA1578" s="41"/>
      <c r="CB1578" s="41"/>
      <c r="CC1578" s="41"/>
      <c r="CD1578" s="41"/>
      <c r="CE1578" s="41"/>
      <c r="CF1578" s="41"/>
      <c r="CG1578" s="28"/>
      <c r="CH1578" s="28"/>
      <c r="CI1578" s="41"/>
      <c r="CJ1578" s="27"/>
      <c r="CK1578" s="27"/>
      <c r="CL1578" s="27"/>
      <c r="CM1578" s="27"/>
      <c r="CN1578" s="27"/>
      <c r="CO1578" s="27"/>
      <c r="CP1578" s="27"/>
      <c r="CQ1578" s="27"/>
      <c r="CR1578" s="27"/>
      <c r="CS1578" s="27"/>
      <c r="CT1578" s="27"/>
      <c r="CU1578" s="27"/>
      <c r="CV1578" s="27"/>
      <c r="CW1578" s="27"/>
      <c r="CX1578" s="27"/>
      <c r="CY1578" s="27"/>
      <c r="CZ1578" s="40"/>
      <c r="DA1578" s="40"/>
      <c r="DB1578" s="26"/>
      <c r="DC1578" s="26"/>
      <c r="DD1578"/>
      <c r="DE1578" s="86"/>
      <c r="DF1578"/>
    </row>
    <row r="1579" spans="2:110" x14ac:dyDescent="0.2">
      <c r="B1579" s="28"/>
      <c r="C1579" s="41"/>
      <c r="D1579" s="40"/>
      <c r="E1579" s="41"/>
      <c r="F1579" s="40"/>
      <c r="M1579" s="151"/>
      <c r="N1579" s="151"/>
      <c r="P1579" s="153"/>
      <c r="Q1579" s="159"/>
      <c r="R1579" s="151"/>
      <c r="S1579" s="151"/>
      <c r="T1579" s="28"/>
      <c r="U1579" s="137"/>
      <c r="V1579" s="40"/>
      <c r="W1579" s="40"/>
      <c r="X1579" s="40"/>
      <c r="Y1579" s="40"/>
      <c r="Z1579" s="40"/>
      <c r="AA1579" s="40"/>
      <c r="AB1579" s="40"/>
      <c r="AC1579" s="40"/>
      <c r="AD1579" s="40"/>
      <c r="AE1579" s="40"/>
      <c r="AF1579" s="40"/>
      <c r="AG1579" s="40"/>
      <c r="AH1579" s="40"/>
      <c r="AI1579" s="40"/>
      <c r="AJ1579" s="40"/>
      <c r="AK1579" s="40"/>
      <c r="AL1579" s="40"/>
      <c r="AM1579" s="40"/>
      <c r="AN1579" s="40"/>
      <c r="AO1579" s="40"/>
      <c r="AP1579" s="40"/>
      <c r="AQ1579" s="40"/>
      <c r="AR1579" s="40"/>
      <c r="AS1579" s="40"/>
      <c r="AT1579" s="40"/>
      <c r="AU1579" s="40"/>
      <c r="AV1579" s="40"/>
      <c r="AW1579" s="40"/>
      <c r="AX1579" s="40"/>
      <c r="AY1579" s="40"/>
      <c r="AZ1579" s="40"/>
      <c r="BA1579" s="28"/>
      <c r="BB1579" s="28"/>
      <c r="BC1579" s="40"/>
      <c r="BD1579" s="40"/>
      <c r="BE1579" s="40"/>
      <c r="BF1579" s="40"/>
      <c r="BG1579" s="40"/>
      <c r="BH1579" s="40"/>
      <c r="BI1579" s="41"/>
      <c r="BJ1579" s="41"/>
      <c r="BK1579" s="41"/>
      <c r="BL1579" s="41"/>
      <c r="BM1579" s="41"/>
      <c r="BN1579" s="41"/>
      <c r="BO1579" s="41"/>
      <c r="BP1579" s="41"/>
      <c r="BQ1579" s="41"/>
      <c r="BR1579" s="40"/>
      <c r="BS1579" s="40"/>
      <c r="BT1579" s="40"/>
      <c r="BU1579" s="41"/>
      <c r="BV1579" s="41"/>
      <c r="BW1579" s="41"/>
      <c r="BX1579" s="41"/>
      <c r="BY1579" s="41"/>
      <c r="BZ1579" s="41"/>
      <c r="CA1579" s="41"/>
      <c r="CB1579" s="41"/>
      <c r="CC1579" s="41"/>
      <c r="CD1579" s="41"/>
      <c r="CE1579" s="41"/>
      <c r="CF1579" s="41"/>
      <c r="CG1579" s="28"/>
      <c r="CH1579" s="28"/>
      <c r="CI1579" s="41"/>
      <c r="CJ1579" s="27"/>
      <c r="CK1579" s="27"/>
      <c r="CL1579" s="27"/>
      <c r="CM1579" s="27"/>
      <c r="CN1579" s="27"/>
      <c r="CO1579" s="27"/>
      <c r="CP1579" s="27"/>
      <c r="CQ1579" s="27"/>
      <c r="CR1579" s="27"/>
      <c r="CS1579" s="27"/>
      <c r="CT1579" s="27"/>
      <c r="CU1579" s="27"/>
      <c r="CV1579" s="27"/>
      <c r="CW1579" s="27"/>
      <c r="CX1579" s="27"/>
      <c r="CY1579" s="27"/>
      <c r="CZ1579" s="40"/>
      <c r="DA1579" s="40"/>
      <c r="DB1579" s="26"/>
      <c r="DC1579" s="26"/>
      <c r="DD1579"/>
      <c r="DE1579" s="86"/>
      <c r="DF1579"/>
    </row>
    <row r="1580" spans="2:110" x14ac:dyDescent="0.2">
      <c r="B1580" s="28"/>
      <c r="C1580" s="41"/>
      <c r="D1580" s="40"/>
      <c r="E1580" s="41"/>
      <c r="F1580" s="40"/>
      <c r="M1580" s="151"/>
      <c r="N1580" s="151"/>
      <c r="P1580" s="153"/>
      <c r="Q1580" s="159"/>
      <c r="R1580" s="151"/>
      <c r="S1580" s="151"/>
      <c r="T1580" s="28"/>
      <c r="U1580" s="137"/>
      <c r="V1580" s="40"/>
      <c r="W1580" s="40"/>
      <c r="X1580" s="40"/>
      <c r="Y1580" s="40"/>
      <c r="Z1580" s="40"/>
      <c r="AA1580" s="40"/>
      <c r="AB1580" s="40"/>
      <c r="AC1580" s="40"/>
      <c r="AD1580" s="40"/>
      <c r="AE1580" s="40"/>
      <c r="AF1580" s="40"/>
      <c r="AG1580" s="40"/>
      <c r="AH1580" s="40"/>
      <c r="AI1580" s="40"/>
      <c r="AJ1580" s="40"/>
      <c r="AK1580" s="40"/>
      <c r="AL1580" s="40"/>
      <c r="AM1580" s="40"/>
      <c r="AN1580" s="40"/>
      <c r="AO1580" s="40"/>
      <c r="AP1580" s="40"/>
      <c r="AQ1580" s="40"/>
      <c r="AR1580" s="40"/>
      <c r="AS1580" s="40"/>
      <c r="AT1580" s="40"/>
      <c r="AU1580" s="40"/>
      <c r="AV1580" s="40"/>
      <c r="AW1580" s="40"/>
      <c r="AX1580" s="40"/>
      <c r="AY1580" s="40"/>
      <c r="AZ1580" s="40"/>
      <c r="BA1580" s="28"/>
      <c r="BB1580" s="28"/>
      <c r="BC1580" s="40"/>
      <c r="BD1580" s="40"/>
      <c r="BE1580" s="40"/>
      <c r="BF1580" s="40"/>
      <c r="BG1580" s="40"/>
      <c r="BH1580" s="40"/>
      <c r="BI1580" s="41"/>
      <c r="BJ1580" s="41"/>
      <c r="BK1580" s="41"/>
      <c r="BL1580" s="41"/>
      <c r="BM1580" s="41"/>
      <c r="BN1580" s="41"/>
      <c r="BO1580" s="41"/>
      <c r="BP1580" s="41"/>
      <c r="BQ1580" s="41"/>
      <c r="BR1580" s="40"/>
      <c r="BS1580" s="40"/>
      <c r="BT1580" s="40"/>
      <c r="BU1580" s="41"/>
      <c r="BV1580" s="41"/>
      <c r="BW1580" s="41"/>
      <c r="BX1580" s="41"/>
      <c r="BY1580" s="41"/>
      <c r="BZ1580" s="41"/>
      <c r="CA1580" s="41"/>
      <c r="CB1580" s="41"/>
      <c r="CC1580" s="41"/>
      <c r="CD1580" s="41"/>
      <c r="CE1580" s="41"/>
      <c r="CF1580" s="41"/>
      <c r="CG1580" s="28"/>
      <c r="CH1580" s="28"/>
      <c r="CI1580" s="41"/>
      <c r="CJ1580" s="27"/>
      <c r="CK1580" s="27"/>
      <c r="CL1580" s="27"/>
      <c r="CM1580" s="27"/>
      <c r="CN1580" s="27"/>
      <c r="CO1580" s="27"/>
      <c r="CP1580" s="27"/>
      <c r="CQ1580" s="27"/>
      <c r="CR1580" s="27"/>
      <c r="CS1580" s="27"/>
      <c r="CT1580" s="27"/>
      <c r="CU1580" s="27"/>
      <c r="CV1580" s="27"/>
      <c r="CW1580" s="27"/>
      <c r="CX1580" s="27"/>
      <c r="CY1580" s="27"/>
      <c r="CZ1580" s="40"/>
      <c r="DA1580" s="40"/>
      <c r="DB1580" s="26"/>
      <c r="DC1580" s="26"/>
      <c r="DD1580"/>
      <c r="DE1580" s="86"/>
      <c r="DF1580"/>
    </row>
    <row r="1581" spans="2:110" x14ac:dyDescent="0.2">
      <c r="B1581" s="28"/>
      <c r="C1581" s="41"/>
      <c r="D1581" s="40"/>
      <c r="E1581" s="41"/>
      <c r="F1581" s="40"/>
      <c r="M1581" s="151"/>
      <c r="N1581" s="151"/>
      <c r="P1581" s="153"/>
      <c r="Q1581" s="159"/>
      <c r="R1581" s="151"/>
      <c r="S1581" s="151"/>
      <c r="T1581" s="28"/>
      <c r="U1581" s="137"/>
      <c r="V1581" s="40"/>
      <c r="W1581" s="40"/>
      <c r="X1581" s="40"/>
      <c r="Y1581" s="40"/>
      <c r="Z1581" s="40"/>
      <c r="AA1581" s="40"/>
      <c r="AB1581" s="40"/>
      <c r="AC1581" s="40"/>
      <c r="AD1581" s="40"/>
      <c r="AE1581" s="40"/>
      <c r="AF1581" s="40"/>
      <c r="AG1581" s="40"/>
      <c r="AH1581" s="40"/>
      <c r="AI1581" s="40"/>
      <c r="AJ1581" s="40"/>
      <c r="AK1581" s="40"/>
      <c r="AL1581" s="40"/>
      <c r="AM1581" s="40"/>
      <c r="AN1581" s="40"/>
      <c r="AO1581" s="40"/>
      <c r="AP1581" s="40"/>
      <c r="AQ1581" s="40"/>
      <c r="AR1581" s="40"/>
      <c r="AS1581" s="40"/>
      <c r="AT1581" s="40"/>
      <c r="AU1581" s="40"/>
      <c r="AV1581" s="40"/>
      <c r="AW1581" s="40"/>
      <c r="AX1581" s="40"/>
      <c r="AY1581" s="40"/>
      <c r="AZ1581" s="40"/>
      <c r="BA1581" s="28"/>
      <c r="BB1581" s="28"/>
      <c r="BC1581" s="40"/>
      <c r="BD1581" s="40"/>
      <c r="BE1581" s="40"/>
      <c r="BF1581" s="40"/>
      <c r="BG1581" s="40"/>
      <c r="BH1581" s="40"/>
      <c r="BI1581" s="41"/>
      <c r="BJ1581" s="41"/>
      <c r="BK1581" s="41"/>
      <c r="BL1581" s="41"/>
      <c r="BM1581" s="41"/>
      <c r="BN1581" s="41"/>
      <c r="BO1581" s="41"/>
      <c r="BP1581" s="41"/>
      <c r="BQ1581" s="41"/>
      <c r="BR1581" s="40"/>
      <c r="BS1581" s="40"/>
      <c r="BT1581" s="40"/>
      <c r="BU1581" s="41"/>
      <c r="BV1581" s="41"/>
      <c r="BW1581" s="41"/>
      <c r="BX1581" s="41"/>
      <c r="BY1581" s="41"/>
      <c r="BZ1581" s="41"/>
      <c r="CA1581" s="41"/>
      <c r="CB1581" s="41"/>
      <c r="CC1581" s="41"/>
      <c r="CD1581" s="41"/>
      <c r="CE1581" s="41"/>
      <c r="CF1581" s="41"/>
      <c r="CG1581" s="28"/>
      <c r="CH1581" s="28"/>
      <c r="CI1581" s="41"/>
      <c r="CJ1581" s="27"/>
      <c r="CK1581" s="27"/>
      <c r="CL1581" s="27"/>
      <c r="CM1581" s="27"/>
      <c r="CN1581" s="27"/>
      <c r="CO1581" s="27"/>
      <c r="CP1581" s="27"/>
      <c r="CQ1581" s="27"/>
      <c r="CR1581" s="27"/>
      <c r="CS1581" s="27"/>
      <c r="CT1581" s="27"/>
      <c r="CU1581" s="27"/>
      <c r="CV1581" s="27"/>
      <c r="CW1581" s="27"/>
      <c r="CX1581" s="27"/>
      <c r="CY1581" s="27"/>
      <c r="CZ1581" s="40"/>
      <c r="DA1581" s="40"/>
      <c r="DB1581" s="26"/>
      <c r="DC1581" s="26"/>
      <c r="DD1581"/>
      <c r="DE1581" s="86"/>
      <c r="DF1581"/>
    </row>
    <row r="1582" spans="2:110" x14ac:dyDescent="0.2">
      <c r="B1582" s="28"/>
      <c r="C1582" s="41"/>
      <c r="D1582" s="40"/>
      <c r="E1582" s="41"/>
      <c r="F1582" s="40"/>
      <c r="M1582" s="151"/>
      <c r="N1582" s="151"/>
      <c r="P1582" s="153"/>
      <c r="Q1582" s="159"/>
      <c r="R1582" s="151"/>
      <c r="S1582" s="151"/>
      <c r="T1582" s="28"/>
      <c r="U1582" s="137"/>
      <c r="V1582" s="40"/>
      <c r="W1582" s="40"/>
      <c r="X1582" s="40"/>
      <c r="Y1582" s="40"/>
      <c r="Z1582" s="40"/>
      <c r="AA1582" s="40"/>
      <c r="AB1582" s="40"/>
      <c r="AC1582" s="40"/>
      <c r="AD1582" s="40"/>
      <c r="AE1582" s="40"/>
      <c r="AF1582" s="40"/>
      <c r="AG1582" s="40"/>
      <c r="AH1582" s="40"/>
      <c r="AI1582" s="40"/>
      <c r="AJ1582" s="40"/>
      <c r="AK1582" s="40"/>
      <c r="AL1582" s="40"/>
      <c r="AM1582" s="40"/>
      <c r="AN1582" s="40"/>
      <c r="AO1582" s="40"/>
      <c r="AP1582" s="40"/>
      <c r="AQ1582" s="40"/>
      <c r="AR1582" s="40"/>
      <c r="AS1582" s="40"/>
      <c r="AT1582" s="40"/>
      <c r="AU1582" s="40"/>
      <c r="AV1582" s="40"/>
      <c r="AW1582" s="40"/>
      <c r="AX1582" s="40"/>
      <c r="AY1582" s="40"/>
      <c r="AZ1582" s="40"/>
      <c r="BA1582" s="28"/>
      <c r="BB1582" s="28"/>
      <c r="BC1582" s="40"/>
      <c r="BD1582" s="40"/>
      <c r="BE1582" s="40"/>
      <c r="BF1582" s="40"/>
      <c r="BG1582" s="40"/>
      <c r="BH1582" s="40"/>
      <c r="BI1582" s="40"/>
      <c r="BJ1582" s="40"/>
      <c r="BK1582" s="40"/>
      <c r="BL1582" s="40"/>
      <c r="BM1582" s="40"/>
      <c r="BN1582" s="40"/>
      <c r="BO1582" s="40"/>
      <c r="BP1582" s="40"/>
      <c r="BQ1582" s="40"/>
      <c r="BR1582" s="40"/>
      <c r="BS1582" s="40"/>
      <c r="BT1582" s="40"/>
      <c r="BU1582" s="40"/>
      <c r="BV1582" s="40"/>
      <c r="BW1582" s="40"/>
      <c r="BX1582" s="40"/>
      <c r="BY1582" s="40"/>
      <c r="BZ1582" s="40"/>
      <c r="CA1582" s="40"/>
      <c r="CB1582" s="40"/>
      <c r="CC1582" s="40"/>
      <c r="CD1582" s="40"/>
      <c r="CE1582" s="40"/>
      <c r="CF1582" s="40"/>
      <c r="CG1582" s="28"/>
      <c r="CH1582" s="28"/>
      <c r="CI1582" s="41"/>
      <c r="CJ1582" s="27"/>
      <c r="CK1582" s="27"/>
      <c r="CL1582" s="27"/>
      <c r="CM1582" s="27"/>
      <c r="CN1582" s="27"/>
      <c r="CO1582" s="27"/>
      <c r="CP1582" s="27"/>
      <c r="CQ1582" s="27"/>
      <c r="CR1582" s="27"/>
      <c r="CS1582" s="27"/>
      <c r="CT1582" s="27"/>
      <c r="CU1582" s="27"/>
      <c r="CV1582" s="27"/>
      <c r="CW1582" s="27"/>
      <c r="CX1582" s="27"/>
      <c r="CY1582" s="27"/>
      <c r="CZ1582" s="40"/>
      <c r="DA1582" s="40"/>
      <c r="DB1582" s="26"/>
      <c r="DC1582" s="26"/>
      <c r="DD1582"/>
      <c r="DE1582" s="86"/>
      <c r="DF1582"/>
    </row>
    <row r="1583" spans="2:110" x14ac:dyDescent="0.2">
      <c r="B1583" s="28"/>
      <c r="C1583" s="41"/>
      <c r="D1583" s="40"/>
      <c r="E1583" s="41"/>
      <c r="F1583" s="40"/>
      <c r="M1583" s="151"/>
      <c r="N1583" s="151"/>
      <c r="P1583" s="153"/>
      <c r="Q1583" s="159"/>
      <c r="R1583" s="151"/>
      <c r="S1583" s="151"/>
      <c r="T1583" s="28"/>
      <c r="U1583" s="137"/>
      <c r="V1583" s="40"/>
      <c r="W1583" s="40"/>
      <c r="X1583" s="40"/>
      <c r="Y1583" s="40"/>
      <c r="Z1583" s="40"/>
      <c r="AA1583" s="40"/>
      <c r="AB1583" s="40"/>
      <c r="AC1583" s="40"/>
      <c r="AD1583" s="40"/>
      <c r="AE1583" s="40"/>
      <c r="AF1583" s="40"/>
      <c r="AG1583" s="40"/>
      <c r="AH1583" s="40"/>
      <c r="AI1583" s="40"/>
      <c r="AJ1583" s="40"/>
      <c r="AK1583" s="40"/>
      <c r="AL1583" s="40"/>
      <c r="AM1583" s="40"/>
      <c r="AN1583" s="40"/>
      <c r="AO1583" s="40"/>
      <c r="AP1583" s="40"/>
      <c r="AQ1583" s="40"/>
      <c r="AR1583" s="40"/>
      <c r="AS1583" s="40"/>
      <c r="AT1583" s="40"/>
      <c r="AU1583" s="40"/>
      <c r="AV1583" s="40"/>
      <c r="AW1583" s="40"/>
      <c r="AX1583" s="40"/>
      <c r="AY1583" s="40"/>
      <c r="AZ1583" s="40"/>
      <c r="BA1583" s="28"/>
      <c r="BB1583" s="28"/>
      <c r="BC1583" s="40"/>
      <c r="BD1583" s="40"/>
      <c r="BE1583" s="40"/>
      <c r="BF1583" s="40"/>
      <c r="BG1583" s="40"/>
      <c r="BH1583" s="40"/>
      <c r="BI1583" s="40"/>
      <c r="BJ1583" s="40"/>
      <c r="BK1583" s="40"/>
      <c r="BL1583" s="40"/>
      <c r="BM1583" s="40"/>
      <c r="BN1583" s="40"/>
      <c r="BO1583" s="40"/>
      <c r="BP1583" s="40"/>
      <c r="BQ1583" s="40"/>
      <c r="BR1583" s="40"/>
      <c r="BS1583" s="40"/>
      <c r="BT1583" s="40"/>
      <c r="BU1583" s="40"/>
      <c r="BV1583" s="40"/>
      <c r="BW1583" s="40"/>
      <c r="BX1583" s="40"/>
      <c r="BY1583" s="40"/>
      <c r="BZ1583" s="40"/>
      <c r="CA1583" s="40"/>
      <c r="CB1583" s="40"/>
      <c r="CC1583" s="40"/>
      <c r="CD1583" s="40"/>
      <c r="CE1583" s="40"/>
      <c r="CF1583" s="40"/>
      <c r="CG1583" s="28"/>
      <c r="CH1583" s="28"/>
      <c r="CI1583" s="41"/>
      <c r="CJ1583" s="27"/>
      <c r="CK1583" s="27"/>
      <c r="CL1583" s="27"/>
      <c r="CM1583" s="27"/>
      <c r="CN1583" s="27"/>
      <c r="CO1583" s="27"/>
      <c r="CP1583" s="27"/>
      <c r="CQ1583" s="27"/>
      <c r="CR1583" s="27"/>
      <c r="CS1583" s="27"/>
      <c r="CT1583" s="27"/>
      <c r="CU1583" s="27"/>
      <c r="CV1583" s="27"/>
      <c r="CW1583" s="27"/>
      <c r="CX1583" s="27"/>
      <c r="CY1583" s="27"/>
      <c r="CZ1583" s="40"/>
      <c r="DA1583" s="40"/>
      <c r="DB1583" s="26"/>
      <c r="DC1583" s="26"/>
      <c r="DD1583"/>
      <c r="DE1583" s="86"/>
      <c r="DF1583"/>
    </row>
    <row r="1584" spans="2:110" x14ac:dyDescent="0.2">
      <c r="B1584" s="28"/>
      <c r="C1584" s="41"/>
      <c r="D1584" s="40"/>
      <c r="E1584" s="41"/>
      <c r="F1584" s="40"/>
      <c r="M1584" s="151"/>
      <c r="N1584" s="151"/>
      <c r="P1584" s="153"/>
      <c r="Q1584" s="159"/>
      <c r="R1584" s="151"/>
      <c r="S1584" s="151"/>
      <c r="T1584" s="28"/>
      <c r="U1584" s="137"/>
      <c r="V1584" s="40"/>
      <c r="W1584" s="40"/>
      <c r="X1584" s="40"/>
      <c r="Y1584" s="40"/>
      <c r="Z1584" s="40"/>
      <c r="AA1584" s="40"/>
      <c r="AB1584" s="40"/>
      <c r="AC1584" s="40"/>
      <c r="AD1584" s="40"/>
      <c r="AE1584" s="40"/>
      <c r="AF1584" s="40"/>
      <c r="AG1584" s="40"/>
      <c r="AH1584" s="40"/>
      <c r="AI1584" s="40"/>
      <c r="AJ1584" s="40"/>
      <c r="AK1584" s="40"/>
      <c r="AL1584" s="40"/>
      <c r="AM1584" s="40"/>
      <c r="AN1584" s="40"/>
      <c r="AO1584" s="40"/>
      <c r="AP1584" s="40"/>
      <c r="AQ1584" s="40"/>
      <c r="AR1584" s="40"/>
      <c r="AS1584" s="40"/>
      <c r="AT1584" s="40"/>
      <c r="AU1584" s="40"/>
      <c r="AV1584" s="40"/>
      <c r="AW1584" s="40"/>
      <c r="AX1584" s="40"/>
      <c r="AY1584" s="40"/>
      <c r="AZ1584" s="40"/>
      <c r="BA1584" s="28"/>
      <c r="BB1584" s="28"/>
      <c r="BC1584" s="40"/>
      <c r="BD1584" s="40"/>
      <c r="BE1584" s="40"/>
      <c r="BF1584" s="40"/>
      <c r="BG1584" s="40"/>
      <c r="BH1584" s="40"/>
      <c r="BI1584" s="40"/>
      <c r="BJ1584" s="40"/>
      <c r="BK1584" s="40"/>
      <c r="BL1584" s="40"/>
      <c r="BM1584" s="40"/>
      <c r="BN1584" s="40"/>
      <c r="BO1584" s="40"/>
      <c r="BP1584" s="40"/>
      <c r="BQ1584" s="40"/>
      <c r="BR1584" s="40"/>
      <c r="BS1584" s="40"/>
      <c r="BT1584" s="40"/>
      <c r="BU1584" s="40"/>
      <c r="BV1584" s="40"/>
      <c r="BW1584" s="40"/>
      <c r="BX1584" s="40"/>
      <c r="BY1584" s="40"/>
      <c r="BZ1584" s="40"/>
      <c r="CA1584" s="40"/>
      <c r="CB1584" s="40"/>
      <c r="CC1584" s="40"/>
      <c r="CD1584" s="40"/>
      <c r="CE1584" s="40"/>
      <c r="CF1584" s="40"/>
      <c r="CG1584" s="28"/>
      <c r="CH1584" s="28"/>
      <c r="CI1584" s="41"/>
      <c r="CJ1584" s="27"/>
      <c r="CK1584" s="27"/>
      <c r="CL1584" s="27"/>
      <c r="CM1584" s="27"/>
      <c r="CN1584" s="27"/>
      <c r="CO1584" s="27"/>
      <c r="CP1584" s="27"/>
      <c r="CQ1584" s="27"/>
      <c r="CR1584" s="27"/>
      <c r="CS1584" s="27"/>
      <c r="CT1584" s="27"/>
      <c r="CU1584" s="27"/>
      <c r="CV1584" s="27"/>
      <c r="CW1584" s="27"/>
      <c r="CX1584" s="27"/>
      <c r="CY1584" s="27"/>
      <c r="CZ1584" s="40"/>
      <c r="DA1584" s="40"/>
      <c r="DB1584" s="26"/>
      <c r="DC1584" s="26"/>
      <c r="DD1584"/>
      <c r="DE1584" s="86"/>
      <c r="DF1584"/>
    </row>
    <row r="1585" spans="2:110" x14ac:dyDescent="0.2">
      <c r="B1585" s="28"/>
      <c r="C1585" s="41"/>
      <c r="D1585" s="40"/>
      <c r="E1585" s="41"/>
      <c r="F1585" s="40"/>
      <c r="M1585" s="151"/>
      <c r="N1585" s="151"/>
      <c r="P1585" s="153"/>
      <c r="Q1585" s="159"/>
      <c r="R1585" s="151"/>
      <c r="S1585" s="151"/>
      <c r="T1585" s="28"/>
      <c r="U1585" s="137"/>
      <c r="V1585" s="40"/>
      <c r="W1585" s="40"/>
      <c r="X1585" s="40"/>
      <c r="Y1585" s="40"/>
      <c r="Z1585" s="40"/>
      <c r="AA1585" s="40"/>
      <c r="AB1585" s="40"/>
      <c r="AC1585" s="40"/>
      <c r="AD1585" s="40"/>
      <c r="AE1585" s="40"/>
      <c r="AF1585" s="40"/>
      <c r="AG1585" s="40"/>
      <c r="AH1585" s="40"/>
      <c r="AI1585" s="40"/>
      <c r="AJ1585" s="40"/>
      <c r="AK1585" s="40"/>
      <c r="AL1585" s="40"/>
      <c r="AM1585" s="40"/>
      <c r="AN1585" s="40"/>
      <c r="AO1585" s="40"/>
      <c r="AP1585" s="40"/>
      <c r="AQ1585" s="40"/>
      <c r="AR1585" s="40"/>
      <c r="AS1585" s="40"/>
      <c r="AT1585" s="40"/>
      <c r="AU1585" s="40"/>
      <c r="AV1585" s="40"/>
      <c r="AW1585" s="40"/>
      <c r="AX1585" s="40"/>
      <c r="AY1585" s="40"/>
      <c r="AZ1585" s="40"/>
      <c r="BA1585" s="28"/>
      <c r="BB1585" s="28"/>
      <c r="BC1585" s="40"/>
      <c r="BD1585" s="40"/>
      <c r="BE1585" s="40"/>
      <c r="BF1585" s="40"/>
      <c r="BG1585" s="40"/>
      <c r="BH1585" s="40"/>
      <c r="BI1585" s="40"/>
      <c r="BJ1585" s="40"/>
      <c r="BK1585" s="40"/>
      <c r="BL1585" s="40"/>
      <c r="BM1585" s="40"/>
      <c r="BN1585" s="40"/>
      <c r="BO1585" s="40"/>
      <c r="BP1585" s="40"/>
      <c r="BQ1585" s="40"/>
      <c r="BR1585" s="40"/>
      <c r="BS1585" s="40"/>
      <c r="BT1585" s="40"/>
      <c r="BU1585" s="40"/>
      <c r="BV1585" s="40"/>
      <c r="BW1585" s="40"/>
      <c r="BX1585" s="40"/>
      <c r="BY1585" s="40"/>
      <c r="BZ1585" s="40"/>
      <c r="CA1585" s="40"/>
      <c r="CB1585" s="40"/>
      <c r="CC1585" s="40"/>
      <c r="CD1585" s="40"/>
      <c r="CE1585" s="40"/>
      <c r="CF1585" s="40"/>
      <c r="CG1585" s="28"/>
      <c r="CH1585" s="28"/>
      <c r="CI1585" s="41"/>
      <c r="CJ1585" s="27"/>
      <c r="CK1585" s="27"/>
      <c r="CL1585" s="27"/>
      <c r="CM1585" s="27"/>
      <c r="CN1585" s="27"/>
      <c r="CO1585" s="27"/>
      <c r="CP1585" s="27"/>
      <c r="CQ1585" s="27"/>
      <c r="CR1585" s="27"/>
      <c r="CS1585" s="27"/>
      <c r="CT1585" s="27"/>
      <c r="CU1585" s="27"/>
      <c r="CV1585" s="27"/>
      <c r="CW1585" s="27"/>
      <c r="CX1585" s="27"/>
      <c r="CY1585" s="27"/>
      <c r="CZ1585" s="40"/>
      <c r="DA1585" s="40"/>
      <c r="DB1585" s="26"/>
      <c r="DC1585" s="26"/>
      <c r="DD1585"/>
      <c r="DE1585" s="86"/>
      <c r="DF1585"/>
    </row>
    <row r="1586" spans="2:110" x14ac:dyDescent="0.2">
      <c r="B1586" s="28"/>
      <c r="C1586" s="41"/>
      <c r="D1586" s="40"/>
      <c r="E1586" s="41"/>
      <c r="F1586" s="40"/>
      <c r="M1586" s="151"/>
      <c r="N1586" s="151"/>
      <c r="P1586" s="153"/>
      <c r="Q1586" s="159"/>
      <c r="R1586" s="151"/>
      <c r="S1586" s="151"/>
      <c r="T1586" s="28"/>
      <c r="U1586" s="137"/>
      <c r="V1586" s="40"/>
      <c r="W1586" s="40"/>
      <c r="X1586" s="40"/>
      <c r="Y1586" s="40"/>
      <c r="Z1586" s="40"/>
      <c r="AA1586" s="40"/>
      <c r="AB1586" s="40"/>
      <c r="AC1586" s="40"/>
      <c r="AD1586" s="40"/>
      <c r="AE1586" s="40"/>
      <c r="AF1586" s="40"/>
      <c r="AG1586" s="40"/>
      <c r="AH1586" s="40"/>
      <c r="AI1586" s="40"/>
      <c r="AJ1586" s="40"/>
      <c r="AK1586" s="40"/>
      <c r="AL1586" s="40"/>
      <c r="AM1586" s="40"/>
      <c r="AN1586" s="40"/>
      <c r="AO1586" s="40"/>
      <c r="AP1586" s="40"/>
      <c r="AQ1586" s="40"/>
      <c r="AR1586" s="40"/>
      <c r="AS1586" s="40"/>
      <c r="AT1586" s="40"/>
      <c r="AU1586" s="40"/>
      <c r="AV1586" s="40"/>
      <c r="AW1586" s="40"/>
      <c r="AX1586" s="40"/>
      <c r="AY1586" s="40"/>
      <c r="AZ1586" s="40"/>
      <c r="BA1586" s="28"/>
      <c r="BB1586" s="28"/>
      <c r="BC1586" s="40"/>
      <c r="BD1586" s="40"/>
      <c r="BE1586" s="40"/>
      <c r="BF1586" s="40"/>
      <c r="BG1586" s="40"/>
      <c r="BH1586" s="40"/>
      <c r="BI1586" s="40"/>
      <c r="BJ1586" s="40"/>
      <c r="BK1586" s="40"/>
      <c r="BL1586" s="40"/>
      <c r="BM1586" s="40"/>
      <c r="BN1586" s="40"/>
      <c r="BO1586" s="40"/>
      <c r="BP1586" s="40"/>
      <c r="BQ1586" s="40"/>
      <c r="BR1586" s="40"/>
      <c r="BS1586" s="40"/>
      <c r="BT1586" s="40"/>
      <c r="BU1586" s="40"/>
      <c r="BV1586" s="40"/>
      <c r="BW1586" s="40"/>
      <c r="BX1586" s="40"/>
      <c r="BY1586" s="40"/>
      <c r="BZ1586" s="40"/>
      <c r="CA1586" s="40"/>
      <c r="CB1586" s="40"/>
      <c r="CC1586" s="40"/>
      <c r="CD1586" s="40"/>
      <c r="CE1586" s="40"/>
      <c r="CF1586" s="40"/>
      <c r="CG1586" s="28"/>
      <c r="CH1586" s="28"/>
      <c r="CI1586" s="41"/>
      <c r="CJ1586" s="27"/>
      <c r="CK1586" s="27"/>
      <c r="CL1586" s="27"/>
      <c r="CM1586" s="27"/>
      <c r="CN1586" s="27"/>
      <c r="CO1586" s="27"/>
      <c r="CP1586" s="27"/>
      <c r="CQ1586" s="27"/>
      <c r="CR1586" s="27"/>
      <c r="CS1586" s="27"/>
      <c r="CT1586" s="27"/>
      <c r="CU1586" s="27"/>
      <c r="CV1586" s="27"/>
      <c r="CW1586" s="27"/>
      <c r="CX1586" s="27"/>
      <c r="CY1586" s="27"/>
      <c r="CZ1586" s="40"/>
      <c r="DA1586" s="40"/>
      <c r="DB1586" s="26"/>
      <c r="DC1586" s="26"/>
      <c r="DD1586"/>
      <c r="DE1586" s="86"/>
      <c r="DF1586"/>
    </row>
    <row r="1587" spans="2:110" x14ac:dyDescent="0.2">
      <c r="B1587" s="28"/>
      <c r="C1587" s="41"/>
      <c r="D1587" s="40"/>
      <c r="E1587" s="41"/>
      <c r="F1587" s="40"/>
      <c r="M1587" s="151"/>
      <c r="N1587" s="151"/>
      <c r="P1587" s="153"/>
      <c r="Q1587" s="159"/>
      <c r="R1587" s="151"/>
      <c r="S1587" s="151"/>
      <c r="T1587" s="28"/>
      <c r="U1587" s="137"/>
      <c r="V1587" s="40"/>
      <c r="W1587" s="40"/>
      <c r="X1587" s="40"/>
      <c r="Y1587" s="40"/>
      <c r="Z1587" s="40"/>
      <c r="AA1587" s="40"/>
      <c r="AB1587" s="40"/>
      <c r="AC1587" s="40"/>
      <c r="AD1587" s="40"/>
      <c r="AE1587" s="40"/>
      <c r="AF1587" s="40"/>
      <c r="AG1587" s="40"/>
      <c r="AH1587" s="40"/>
      <c r="AI1587" s="40"/>
      <c r="AJ1587" s="40"/>
      <c r="AK1587" s="40"/>
      <c r="AL1587" s="40"/>
      <c r="AM1587" s="40"/>
      <c r="AN1587" s="40"/>
      <c r="AO1587" s="40"/>
      <c r="AP1587" s="40"/>
      <c r="AQ1587" s="40"/>
      <c r="AR1587" s="40"/>
      <c r="AS1587" s="40"/>
      <c r="AT1587" s="40"/>
      <c r="AU1587" s="40"/>
      <c r="AV1587" s="40"/>
      <c r="AW1587" s="40"/>
      <c r="AX1587" s="40"/>
      <c r="AY1587" s="40"/>
      <c r="AZ1587" s="40"/>
      <c r="BA1587" s="28"/>
      <c r="BB1587" s="28"/>
      <c r="BC1587" s="40"/>
      <c r="BD1587" s="40"/>
      <c r="BE1587" s="40"/>
      <c r="BF1587" s="40"/>
      <c r="BG1587" s="40"/>
      <c r="BH1587" s="40"/>
      <c r="BI1587" s="40"/>
      <c r="BJ1587" s="40"/>
      <c r="BK1587" s="40"/>
      <c r="BL1587" s="40"/>
      <c r="BM1587" s="40"/>
      <c r="BN1587" s="40"/>
      <c r="BO1587" s="40"/>
      <c r="BP1587" s="40"/>
      <c r="BQ1587" s="40"/>
      <c r="BR1587" s="40"/>
      <c r="BS1587" s="40"/>
      <c r="BT1587" s="40"/>
      <c r="BU1587" s="40"/>
      <c r="BV1587" s="40"/>
      <c r="BW1587" s="40"/>
      <c r="BX1587" s="40"/>
      <c r="BY1587" s="40"/>
      <c r="BZ1587" s="40"/>
      <c r="CA1587" s="40"/>
      <c r="CB1587" s="40"/>
      <c r="CC1587" s="40"/>
      <c r="CD1587" s="40"/>
      <c r="CE1587" s="40"/>
      <c r="CF1587" s="40"/>
      <c r="CG1587" s="28"/>
      <c r="CH1587" s="28"/>
      <c r="CI1587" s="41"/>
      <c r="CJ1587" s="27"/>
      <c r="CK1587" s="27"/>
      <c r="CL1587" s="27"/>
      <c r="CM1587" s="27"/>
      <c r="CN1587" s="27"/>
      <c r="CO1587" s="27"/>
      <c r="CP1587" s="27"/>
      <c r="CQ1587" s="27"/>
      <c r="CR1587" s="27"/>
      <c r="CS1587" s="27"/>
      <c r="CT1587" s="27"/>
      <c r="CU1587" s="27"/>
      <c r="CV1587" s="27"/>
      <c r="CW1587" s="27"/>
      <c r="CX1587" s="27"/>
      <c r="CY1587" s="27"/>
      <c r="CZ1587" s="40"/>
      <c r="DA1587" s="40"/>
      <c r="DB1587" s="26"/>
      <c r="DC1587" s="26"/>
      <c r="DD1587"/>
      <c r="DE1587" s="86"/>
      <c r="DF1587"/>
    </row>
    <row r="1588" spans="2:110" x14ac:dyDescent="0.2">
      <c r="B1588" s="28"/>
      <c r="C1588" s="41"/>
      <c r="D1588" s="40"/>
      <c r="E1588" s="41"/>
      <c r="F1588" s="40"/>
      <c r="M1588" s="151"/>
      <c r="N1588" s="151"/>
      <c r="P1588" s="153"/>
      <c r="Q1588" s="159"/>
      <c r="R1588" s="151"/>
      <c r="S1588" s="151"/>
      <c r="T1588" s="28"/>
      <c r="U1588" s="137"/>
      <c r="V1588" s="40"/>
      <c r="W1588" s="40"/>
      <c r="X1588" s="40"/>
      <c r="Y1588" s="40"/>
      <c r="Z1588" s="40"/>
      <c r="AA1588" s="40"/>
      <c r="AB1588" s="40"/>
      <c r="AC1588" s="40"/>
      <c r="AD1588" s="40"/>
      <c r="AE1588" s="40"/>
      <c r="AF1588" s="40"/>
      <c r="AG1588" s="40"/>
      <c r="AH1588" s="40"/>
      <c r="AI1588" s="40"/>
      <c r="AJ1588" s="40"/>
      <c r="AK1588" s="40"/>
      <c r="AL1588" s="40"/>
      <c r="AM1588" s="40"/>
      <c r="AN1588" s="40"/>
      <c r="AO1588" s="40"/>
      <c r="AP1588" s="40"/>
      <c r="AQ1588" s="40"/>
      <c r="AR1588" s="40"/>
      <c r="AS1588" s="40"/>
      <c r="AT1588" s="40"/>
      <c r="AU1588" s="40"/>
      <c r="AV1588" s="40"/>
      <c r="AW1588" s="40"/>
      <c r="AX1588" s="40"/>
      <c r="AY1588" s="40"/>
      <c r="AZ1588" s="40"/>
      <c r="BA1588" s="28"/>
      <c r="BB1588" s="28"/>
      <c r="BC1588" s="40"/>
      <c r="BD1588" s="40"/>
      <c r="BE1588" s="40"/>
      <c r="BF1588" s="40"/>
      <c r="BG1588" s="40"/>
      <c r="BH1588" s="40"/>
      <c r="BI1588" s="40"/>
      <c r="BJ1588" s="40"/>
      <c r="BK1588" s="40"/>
      <c r="BL1588" s="40"/>
      <c r="BM1588" s="40"/>
      <c r="BN1588" s="40"/>
      <c r="BO1588" s="40"/>
      <c r="BP1588" s="40"/>
      <c r="BQ1588" s="40"/>
      <c r="BR1588" s="40"/>
      <c r="BS1588" s="40"/>
      <c r="BT1588" s="40"/>
      <c r="BU1588" s="40"/>
      <c r="BV1588" s="40"/>
      <c r="BW1588" s="40"/>
      <c r="BX1588" s="40"/>
      <c r="BY1588" s="40"/>
      <c r="BZ1588" s="40"/>
      <c r="CA1588" s="40"/>
      <c r="CB1588" s="40"/>
      <c r="CC1588" s="40"/>
      <c r="CD1588" s="40"/>
      <c r="CE1588" s="40"/>
      <c r="CF1588" s="40"/>
      <c r="CG1588" s="28"/>
      <c r="CH1588" s="28"/>
      <c r="CI1588" s="41"/>
      <c r="CJ1588" s="27"/>
      <c r="CK1588" s="27"/>
      <c r="CL1588" s="27"/>
      <c r="CM1588" s="27"/>
      <c r="CN1588" s="27"/>
      <c r="CO1588" s="27"/>
      <c r="CP1588" s="27"/>
      <c r="CQ1588" s="27"/>
      <c r="CR1588" s="27"/>
      <c r="CS1588" s="27"/>
      <c r="CT1588" s="27"/>
      <c r="CU1588" s="27"/>
      <c r="CV1588" s="27"/>
      <c r="CW1588" s="27"/>
      <c r="CX1588" s="27"/>
      <c r="CY1588" s="27"/>
      <c r="CZ1588" s="40"/>
      <c r="DA1588" s="40"/>
      <c r="DB1588" s="26"/>
      <c r="DC1588" s="26"/>
      <c r="DD1588"/>
      <c r="DE1588" s="86"/>
      <c r="DF1588"/>
    </row>
    <row r="1589" spans="2:110" x14ac:dyDescent="0.2">
      <c r="B1589" s="28"/>
      <c r="C1589" s="41"/>
      <c r="D1589" s="40"/>
      <c r="E1589" s="41"/>
      <c r="F1589" s="40"/>
      <c r="M1589" s="151"/>
      <c r="N1589" s="151"/>
      <c r="P1589" s="153"/>
      <c r="Q1589" s="159"/>
      <c r="R1589" s="151"/>
      <c r="S1589" s="151"/>
      <c r="T1589" s="28"/>
      <c r="U1589" s="137"/>
      <c r="V1589" s="40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40"/>
      <c r="AH1589" s="40"/>
      <c r="AI1589" s="40"/>
      <c r="AJ1589" s="40"/>
      <c r="AK1589" s="40"/>
      <c r="AL1589" s="40"/>
      <c r="AM1589" s="40"/>
      <c r="AN1589" s="40"/>
      <c r="AO1589" s="40"/>
      <c r="AP1589" s="40"/>
      <c r="AQ1589" s="40"/>
      <c r="AR1589" s="40"/>
      <c r="AS1589" s="40"/>
      <c r="AT1589" s="40"/>
      <c r="AU1589" s="40"/>
      <c r="AV1589" s="40"/>
      <c r="AW1589" s="40"/>
      <c r="AX1589" s="40"/>
      <c r="AY1589" s="40"/>
      <c r="AZ1589" s="40"/>
      <c r="BA1589" s="28"/>
      <c r="BB1589" s="28"/>
      <c r="BC1589" s="40"/>
      <c r="BD1589" s="40"/>
      <c r="BE1589" s="40"/>
      <c r="BF1589" s="40"/>
      <c r="BG1589" s="40"/>
      <c r="BH1589" s="40"/>
      <c r="BI1589" s="40"/>
      <c r="BJ1589" s="40"/>
      <c r="BK1589" s="40"/>
      <c r="BL1589" s="40"/>
      <c r="BM1589" s="40"/>
      <c r="BN1589" s="40"/>
      <c r="BO1589" s="40"/>
      <c r="BP1589" s="40"/>
      <c r="BQ1589" s="40"/>
      <c r="BR1589" s="40"/>
      <c r="BS1589" s="40"/>
      <c r="BT1589" s="40"/>
      <c r="BU1589" s="40"/>
      <c r="BV1589" s="40"/>
      <c r="BW1589" s="40"/>
      <c r="BX1589" s="40"/>
      <c r="BY1589" s="40"/>
      <c r="BZ1589" s="40"/>
      <c r="CA1589" s="40"/>
      <c r="CB1589" s="40"/>
      <c r="CC1589" s="40"/>
      <c r="CD1589" s="40"/>
      <c r="CE1589" s="40"/>
      <c r="CF1589" s="40"/>
      <c r="CG1589" s="28"/>
      <c r="CH1589" s="28"/>
      <c r="CI1589" s="41"/>
      <c r="CJ1589" s="27"/>
      <c r="CK1589" s="27"/>
      <c r="CL1589" s="27"/>
      <c r="CM1589" s="27"/>
      <c r="CN1589" s="27"/>
      <c r="CO1589" s="27"/>
      <c r="CP1589" s="27"/>
      <c r="CQ1589" s="27"/>
      <c r="CR1589" s="27"/>
      <c r="CS1589" s="27"/>
      <c r="CT1589" s="27"/>
      <c r="CU1589" s="27"/>
      <c r="CV1589" s="27"/>
      <c r="CW1589" s="27"/>
      <c r="CX1589" s="27"/>
      <c r="CY1589" s="27"/>
      <c r="CZ1589" s="40"/>
      <c r="DA1589" s="40"/>
      <c r="DB1589" s="26"/>
      <c r="DC1589" s="26"/>
      <c r="DD1589"/>
      <c r="DE1589" s="86"/>
      <c r="DF1589"/>
    </row>
    <row r="1590" spans="2:110" x14ac:dyDescent="0.2">
      <c r="B1590" s="28"/>
      <c r="C1590" s="41"/>
      <c r="D1590" s="40"/>
      <c r="E1590" s="41"/>
      <c r="F1590" s="40"/>
      <c r="M1590" s="151"/>
      <c r="N1590" s="151"/>
      <c r="P1590" s="153"/>
      <c r="Q1590" s="159"/>
      <c r="R1590" s="151"/>
      <c r="S1590" s="151"/>
      <c r="T1590" s="28"/>
      <c r="U1590" s="137"/>
      <c r="V1590" s="40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40"/>
      <c r="AH1590" s="40"/>
      <c r="AI1590" s="40"/>
      <c r="AJ1590" s="40"/>
      <c r="AK1590" s="40"/>
      <c r="AL1590" s="40"/>
      <c r="AM1590" s="40"/>
      <c r="AN1590" s="40"/>
      <c r="AO1590" s="40"/>
      <c r="AP1590" s="40"/>
      <c r="AQ1590" s="40"/>
      <c r="AR1590" s="40"/>
      <c r="AS1590" s="40"/>
      <c r="AT1590" s="40"/>
      <c r="AU1590" s="40"/>
      <c r="AV1590" s="40"/>
      <c r="AW1590" s="40"/>
      <c r="AX1590" s="40"/>
      <c r="AY1590" s="40"/>
      <c r="AZ1590" s="40"/>
      <c r="BA1590" s="28"/>
      <c r="BB1590" s="28"/>
      <c r="BC1590" s="40"/>
      <c r="BD1590" s="40"/>
      <c r="BE1590" s="40"/>
      <c r="BF1590" s="40"/>
      <c r="BG1590" s="40"/>
      <c r="BH1590" s="40"/>
      <c r="BI1590" s="40"/>
      <c r="BJ1590" s="40"/>
      <c r="BK1590" s="40"/>
      <c r="BL1590" s="40"/>
      <c r="BM1590" s="40"/>
      <c r="BN1590" s="40"/>
      <c r="BO1590" s="40"/>
      <c r="BP1590" s="40"/>
      <c r="BQ1590" s="40"/>
      <c r="BR1590" s="40"/>
      <c r="BS1590" s="40"/>
      <c r="BT1590" s="40"/>
      <c r="BU1590" s="40"/>
      <c r="BV1590" s="40"/>
      <c r="BW1590" s="40"/>
      <c r="BX1590" s="40"/>
      <c r="BY1590" s="40"/>
      <c r="BZ1590" s="40"/>
      <c r="CA1590" s="40"/>
      <c r="CB1590" s="40"/>
      <c r="CC1590" s="40"/>
      <c r="CD1590" s="40"/>
      <c r="CE1590" s="40"/>
      <c r="CF1590" s="40"/>
      <c r="CG1590" s="28"/>
      <c r="CH1590" s="28"/>
      <c r="CI1590" s="41"/>
      <c r="CJ1590" s="27"/>
      <c r="CK1590" s="27"/>
      <c r="CL1590" s="27"/>
      <c r="CM1590" s="27"/>
      <c r="CN1590" s="27"/>
      <c r="CO1590" s="27"/>
      <c r="CP1590" s="27"/>
      <c r="CQ1590" s="27"/>
      <c r="CR1590" s="27"/>
      <c r="CS1590" s="27"/>
      <c r="CT1590" s="27"/>
      <c r="CU1590" s="27"/>
      <c r="CV1590" s="27"/>
      <c r="CW1590" s="27"/>
      <c r="CX1590" s="27"/>
      <c r="CY1590" s="27"/>
      <c r="CZ1590" s="40"/>
      <c r="DA1590" s="40"/>
      <c r="DB1590" s="26"/>
      <c r="DC1590" s="26"/>
      <c r="DD1590"/>
      <c r="DE1590" s="86"/>
      <c r="DF1590"/>
    </row>
    <row r="1591" spans="2:110" x14ac:dyDescent="0.2">
      <c r="B1591" s="28"/>
      <c r="C1591" s="41"/>
      <c r="D1591" s="40"/>
      <c r="E1591" s="41"/>
      <c r="F1591" s="40"/>
      <c r="M1591" s="151"/>
      <c r="N1591" s="151"/>
      <c r="P1591" s="153"/>
      <c r="Q1591" s="159"/>
      <c r="R1591" s="151"/>
      <c r="S1591" s="151"/>
      <c r="T1591" s="28"/>
      <c r="U1591" s="137"/>
      <c r="V1591" s="40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40"/>
      <c r="AH1591" s="40"/>
      <c r="AI1591" s="40"/>
      <c r="AJ1591" s="40"/>
      <c r="AK1591" s="40"/>
      <c r="AL1591" s="40"/>
      <c r="AM1591" s="40"/>
      <c r="AN1591" s="40"/>
      <c r="AO1591" s="40"/>
      <c r="AP1591" s="40"/>
      <c r="AQ1591" s="40"/>
      <c r="AR1591" s="40"/>
      <c r="AS1591" s="40"/>
      <c r="AT1591" s="40"/>
      <c r="AU1591" s="40"/>
      <c r="AV1591" s="40"/>
      <c r="AW1591" s="40"/>
      <c r="AX1591" s="40"/>
      <c r="AY1591" s="40"/>
      <c r="AZ1591" s="40"/>
      <c r="BA1591" s="28"/>
      <c r="BB1591" s="28"/>
      <c r="BC1591" s="40"/>
      <c r="BD1591" s="40"/>
      <c r="BE1591" s="40"/>
      <c r="BF1591" s="40"/>
      <c r="BG1591" s="40"/>
      <c r="BH1591" s="40"/>
      <c r="BI1591" s="40"/>
      <c r="BJ1591" s="40"/>
      <c r="BK1591" s="40"/>
      <c r="BL1591" s="40"/>
      <c r="BM1591" s="40"/>
      <c r="BN1591" s="40"/>
      <c r="BO1591" s="40"/>
      <c r="BP1591" s="40"/>
      <c r="BQ1591" s="40"/>
      <c r="BR1591" s="40"/>
      <c r="BS1591" s="40"/>
      <c r="BT1591" s="40"/>
      <c r="BU1591" s="40"/>
      <c r="BV1591" s="40"/>
      <c r="BW1591" s="40"/>
      <c r="BX1591" s="40"/>
      <c r="BY1591" s="40"/>
      <c r="BZ1591" s="40"/>
      <c r="CA1591" s="40"/>
      <c r="CB1591" s="40"/>
      <c r="CC1591" s="40"/>
      <c r="CD1591" s="40"/>
      <c r="CE1591" s="40"/>
      <c r="CF1591" s="40"/>
      <c r="CG1591" s="28"/>
      <c r="CH1591" s="28"/>
      <c r="CI1591" s="41"/>
      <c r="CJ1591" s="27"/>
      <c r="CK1591" s="27"/>
      <c r="CL1591" s="27"/>
      <c r="CM1591" s="27"/>
      <c r="CN1591" s="27"/>
      <c r="CO1591" s="27"/>
      <c r="CP1591" s="27"/>
      <c r="CQ1591" s="27"/>
      <c r="CR1591" s="27"/>
      <c r="CS1591" s="27"/>
      <c r="CT1591" s="27"/>
      <c r="CU1591" s="27"/>
      <c r="CV1591" s="27"/>
      <c r="CW1591" s="27"/>
      <c r="CX1591" s="27"/>
      <c r="CY1591" s="27"/>
      <c r="CZ1591" s="40"/>
      <c r="DA1591" s="40"/>
      <c r="DB1591" s="26"/>
      <c r="DC1591" s="26"/>
      <c r="DD1591"/>
      <c r="DE1591" s="86"/>
      <c r="DF1591"/>
    </row>
    <row r="1592" spans="2:110" x14ac:dyDescent="0.2">
      <c r="B1592" s="28"/>
      <c r="C1592" s="41"/>
      <c r="D1592" s="40"/>
      <c r="E1592" s="41"/>
      <c r="F1592" s="40"/>
      <c r="M1592" s="151"/>
      <c r="N1592" s="151"/>
      <c r="P1592" s="153"/>
      <c r="Q1592" s="159"/>
      <c r="R1592" s="151"/>
      <c r="S1592" s="151"/>
      <c r="T1592" s="28"/>
      <c r="U1592" s="137"/>
      <c r="V1592" s="40"/>
      <c r="W1592" s="40"/>
      <c r="X1592" s="40"/>
      <c r="Y1592" s="40"/>
      <c r="Z1592" s="40"/>
      <c r="AA1592" s="40"/>
      <c r="AB1592" s="40"/>
      <c r="AC1592" s="40"/>
      <c r="AD1592" s="40"/>
      <c r="AE1592" s="40"/>
      <c r="AF1592" s="40"/>
      <c r="AG1592" s="40"/>
      <c r="AH1592" s="40"/>
      <c r="AI1592" s="40"/>
      <c r="AJ1592" s="40"/>
      <c r="AK1592" s="40"/>
      <c r="AL1592" s="40"/>
      <c r="AM1592" s="40"/>
      <c r="AN1592" s="40"/>
      <c r="AO1592" s="40"/>
      <c r="AP1592" s="40"/>
      <c r="AQ1592" s="40"/>
      <c r="AR1592" s="40"/>
      <c r="AS1592" s="40"/>
      <c r="AT1592" s="40"/>
      <c r="AU1592" s="40"/>
      <c r="AV1592" s="40"/>
      <c r="AW1592" s="40"/>
      <c r="AX1592" s="40"/>
      <c r="AY1592" s="40"/>
      <c r="AZ1592" s="40"/>
      <c r="BA1592" s="28"/>
      <c r="BB1592" s="28"/>
      <c r="BC1592" s="40"/>
      <c r="BD1592" s="40"/>
      <c r="BE1592" s="40"/>
      <c r="BF1592" s="40"/>
      <c r="BG1592" s="40"/>
      <c r="BH1592" s="40"/>
      <c r="BI1592" s="40"/>
      <c r="BJ1592" s="40"/>
      <c r="BK1592" s="40"/>
      <c r="BL1592" s="40"/>
      <c r="BM1592" s="40"/>
      <c r="BN1592" s="40"/>
      <c r="BO1592" s="40"/>
      <c r="BP1592" s="40"/>
      <c r="BQ1592" s="40"/>
      <c r="BR1592" s="40"/>
      <c r="BS1592" s="40"/>
      <c r="BT1592" s="40"/>
      <c r="BU1592" s="40"/>
      <c r="BV1592" s="40"/>
      <c r="BW1592" s="40"/>
      <c r="BX1592" s="40"/>
      <c r="BY1592" s="40"/>
      <c r="BZ1592" s="40"/>
      <c r="CA1592" s="40"/>
      <c r="CB1592" s="40"/>
      <c r="CC1592" s="40"/>
      <c r="CD1592" s="40"/>
      <c r="CE1592" s="40"/>
      <c r="CF1592" s="40"/>
      <c r="CG1592" s="28"/>
      <c r="CH1592" s="28"/>
      <c r="CI1592" s="41"/>
      <c r="CJ1592" s="27"/>
      <c r="CK1592" s="27"/>
      <c r="CL1592" s="27"/>
      <c r="CM1592" s="27"/>
      <c r="CN1592" s="27"/>
      <c r="CO1592" s="27"/>
      <c r="CP1592" s="27"/>
      <c r="CQ1592" s="27"/>
      <c r="CR1592" s="27"/>
      <c r="CS1592" s="27"/>
      <c r="CT1592" s="27"/>
      <c r="CU1592" s="27"/>
      <c r="CV1592" s="27"/>
      <c r="CW1592" s="27"/>
      <c r="CX1592" s="27"/>
      <c r="CY1592" s="27"/>
      <c r="CZ1592" s="40"/>
      <c r="DA1592" s="40"/>
      <c r="DB1592" s="26"/>
      <c r="DC1592" s="26"/>
      <c r="DD1592"/>
      <c r="DE1592" s="86"/>
      <c r="DF1592"/>
    </row>
    <row r="1593" spans="2:110" x14ac:dyDescent="0.2">
      <c r="B1593" s="28"/>
      <c r="C1593" s="41"/>
      <c r="D1593" s="40"/>
      <c r="E1593" s="41"/>
      <c r="F1593" s="40"/>
      <c r="M1593" s="151"/>
      <c r="N1593" s="151"/>
      <c r="P1593" s="153"/>
      <c r="Q1593" s="159"/>
      <c r="R1593" s="151"/>
      <c r="S1593" s="151"/>
      <c r="T1593" s="28"/>
      <c r="U1593" s="137"/>
      <c r="V1593" s="40"/>
      <c r="W1593" s="40"/>
      <c r="X1593" s="40"/>
      <c r="Y1593" s="40"/>
      <c r="Z1593" s="40"/>
      <c r="AA1593" s="40"/>
      <c r="AB1593" s="40"/>
      <c r="AC1593" s="40"/>
      <c r="AD1593" s="40"/>
      <c r="AE1593" s="40"/>
      <c r="AF1593" s="40"/>
      <c r="AG1593" s="40"/>
      <c r="AH1593" s="40"/>
      <c r="AI1593" s="40"/>
      <c r="AJ1593" s="40"/>
      <c r="AK1593" s="40"/>
      <c r="AL1593" s="40"/>
      <c r="AM1593" s="40"/>
      <c r="AN1593" s="40"/>
      <c r="AO1593" s="40"/>
      <c r="AP1593" s="40"/>
      <c r="AQ1593" s="40"/>
      <c r="AR1593" s="40"/>
      <c r="AS1593" s="40"/>
      <c r="AT1593" s="40"/>
      <c r="AU1593" s="40"/>
      <c r="AV1593" s="40"/>
      <c r="AW1593" s="40"/>
      <c r="AX1593" s="40"/>
      <c r="AY1593" s="40"/>
      <c r="AZ1593" s="40"/>
      <c r="BA1593" s="28"/>
      <c r="BB1593" s="28"/>
      <c r="BC1593" s="40"/>
      <c r="BD1593" s="40"/>
      <c r="BE1593" s="40"/>
      <c r="BF1593" s="40"/>
      <c r="BG1593" s="40"/>
      <c r="BH1593" s="40"/>
      <c r="BI1593" s="41"/>
      <c r="BJ1593" s="41"/>
      <c r="BK1593" s="41"/>
      <c r="BL1593" s="41"/>
      <c r="BM1593" s="41"/>
      <c r="BN1593" s="41"/>
      <c r="BO1593" s="41"/>
      <c r="BP1593" s="41"/>
      <c r="BQ1593" s="41"/>
      <c r="BR1593" s="40"/>
      <c r="BS1593" s="40"/>
      <c r="BT1593" s="40"/>
      <c r="BU1593" s="41"/>
      <c r="BV1593" s="41"/>
      <c r="BW1593" s="41"/>
      <c r="BX1593" s="41"/>
      <c r="BY1593" s="41"/>
      <c r="BZ1593" s="41"/>
      <c r="CA1593" s="41"/>
      <c r="CB1593" s="41"/>
      <c r="CC1593" s="41"/>
      <c r="CD1593" s="41"/>
      <c r="CE1593" s="41"/>
      <c r="CF1593" s="41"/>
      <c r="CG1593" s="28"/>
      <c r="CH1593" s="28"/>
      <c r="CI1593" s="41"/>
      <c r="CJ1593" s="27"/>
      <c r="CK1593" s="27"/>
      <c r="CL1593" s="27"/>
      <c r="CM1593" s="27"/>
      <c r="CN1593" s="27"/>
      <c r="CO1593" s="27"/>
      <c r="CP1593" s="27"/>
      <c r="CQ1593" s="27"/>
      <c r="CR1593" s="27"/>
      <c r="CS1593" s="27"/>
      <c r="CT1593" s="27"/>
      <c r="CU1593" s="27"/>
      <c r="CV1593" s="27"/>
      <c r="CW1593" s="27"/>
      <c r="CX1593" s="27"/>
      <c r="CY1593" s="27"/>
      <c r="CZ1593" s="40"/>
      <c r="DA1593" s="40"/>
      <c r="DB1593" s="26"/>
      <c r="DC1593" s="26"/>
      <c r="DD1593"/>
      <c r="DE1593" s="86"/>
      <c r="DF1593"/>
    </row>
    <row r="1594" spans="2:110" x14ac:dyDescent="0.2">
      <c r="B1594" s="28"/>
      <c r="C1594" s="41"/>
      <c r="D1594" s="40"/>
      <c r="E1594" s="41"/>
      <c r="F1594" s="40"/>
      <c r="M1594" s="151"/>
      <c r="N1594" s="151"/>
      <c r="P1594" s="153"/>
      <c r="Q1594" s="159"/>
      <c r="R1594" s="151"/>
      <c r="S1594" s="151"/>
      <c r="T1594" s="28"/>
      <c r="U1594" s="137"/>
      <c r="V1594" s="40"/>
      <c r="W1594" s="40"/>
      <c r="X1594" s="40"/>
      <c r="Y1594" s="40"/>
      <c r="Z1594" s="40"/>
      <c r="AA1594" s="40"/>
      <c r="AB1594" s="40"/>
      <c r="AC1594" s="40"/>
      <c r="AD1594" s="40"/>
      <c r="AE1594" s="40"/>
      <c r="AF1594" s="40"/>
      <c r="AG1594" s="40"/>
      <c r="AH1594" s="40"/>
      <c r="AI1594" s="40"/>
      <c r="AJ1594" s="40"/>
      <c r="AK1594" s="40"/>
      <c r="AL1594" s="40"/>
      <c r="AM1594" s="40"/>
      <c r="AN1594" s="40"/>
      <c r="AO1594" s="40"/>
      <c r="AP1594" s="40"/>
      <c r="AQ1594" s="40"/>
      <c r="AR1594" s="40"/>
      <c r="AS1594" s="40"/>
      <c r="AT1594" s="40"/>
      <c r="AU1594" s="40"/>
      <c r="AV1594" s="40"/>
      <c r="AW1594" s="40"/>
      <c r="AX1594" s="40"/>
      <c r="AY1594" s="40"/>
      <c r="AZ1594" s="40"/>
      <c r="BA1594" s="28"/>
      <c r="BB1594" s="28"/>
      <c r="BC1594" s="40"/>
      <c r="BD1594" s="40"/>
      <c r="BE1594" s="40"/>
      <c r="BF1594" s="40"/>
      <c r="BG1594" s="40"/>
      <c r="BH1594" s="40"/>
      <c r="BI1594" s="41"/>
      <c r="BJ1594" s="41"/>
      <c r="BK1594" s="41"/>
      <c r="BL1594" s="41"/>
      <c r="BM1594" s="41"/>
      <c r="BN1594" s="41"/>
      <c r="BO1594" s="41"/>
      <c r="BP1594" s="41"/>
      <c r="BQ1594" s="41"/>
      <c r="BR1594" s="40"/>
      <c r="BS1594" s="40"/>
      <c r="BT1594" s="40"/>
      <c r="BU1594" s="41"/>
      <c r="BV1594" s="41"/>
      <c r="BW1594" s="41"/>
      <c r="BX1594" s="41"/>
      <c r="BY1594" s="41"/>
      <c r="BZ1594" s="41"/>
      <c r="CA1594" s="41"/>
      <c r="CB1594" s="41"/>
      <c r="CC1594" s="41"/>
      <c r="CD1594" s="41"/>
      <c r="CE1594" s="41"/>
      <c r="CF1594" s="41"/>
      <c r="CG1594" s="28"/>
      <c r="CH1594" s="28"/>
      <c r="CI1594" s="41"/>
      <c r="CJ1594" s="27"/>
      <c r="CK1594" s="27"/>
      <c r="CL1594" s="27"/>
      <c r="CM1594" s="27"/>
      <c r="CN1594" s="27"/>
      <c r="CO1594" s="27"/>
      <c r="CP1594" s="27"/>
      <c r="CQ1594" s="27"/>
      <c r="CR1594" s="27"/>
      <c r="CS1594" s="27"/>
      <c r="CT1594" s="27"/>
      <c r="CU1594" s="27"/>
      <c r="CV1594" s="27"/>
      <c r="CW1594" s="27"/>
      <c r="CX1594" s="27"/>
      <c r="CY1594" s="27"/>
      <c r="CZ1594" s="40"/>
      <c r="DA1594" s="40"/>
      <c r="DB1594" s="26"/>
      <c r="DC1594" s="26"/>
      <c r="DD1594"/>
      <c r="DE1594" s="86"/>
      <c r="DF1594"/>
    </row>
    <row r="1595" spans="2:110" x14ac:dyDescent="0.2">
      <c r="B1595" s="28"/>
      <c r="C1595" s="41"/>
      <c r="D1595" s="40"/>
      <c r="E1595" s="41"/>
      <c r="F1595" s="40"/>
      <c r="M1595" s="151"/>
      <c r="N1595" s="151"/>
      <c r="P1595" s="153"/>
      <c r="Q1595" s="159"/>
      <c r="R1595" s="151"/>
      <c r="S1595" s="151"/>
      <c r="T1595" s="28"/>
      <c r="U1595" s="137"/>
      <c r="V1595" s="40"/>
      <c r="W1595" s="40"/>
      <c r="X1595" s="40"/>
      <c r="Y1595" s="40"/>
      <c r="Z1595" s="40"/>
      <c r="AA1595" s="40"/>
      <c r="AB1595" s="40"/>
      <c r="AC1595" s="40"/>
      <c r="AD1595" s="40"/>
      <c r="AE1595" s="40"/>
      <c r="AF1595" s="40"/>
      <c r="AG1595" s="40"/>
      <c r="AH1595" s="40"/>
      <c r="AI1595" s="40"/>
      <c r="AJ1595" s="40"/>
      <c r="AK1595" s="40"/>
      <c r="AL1595" s="40"/>
      <c r="AM1595" s="40"/>
      <c r="AN1595" s="40"/>
      <c r="AO1595" s="40"/>
      <c r="AP1595" s="40"/>
      <c r="AQ1595" s="40"/>
      <c r="AR1595" s="40"/>
      <c r="AS1595" s="40"/>
      <c r="AT1595" s="40"/>
      <c r="AU1595" s="40"/>
      <c r="AV1595" s="40"/>
      <c r="AW1595" s="40"/>
      <c r="AX1595" s="40"/>
      <c r="AY1595" s="40"/>
      <c r="AZ1595" s="40"/>
      <c r="BA1595" s="28"/>
      <c r="BB1595" s="28"/>
      <c r="BC1595" s="40"/>
      <c r="BD1595" s="40"/>
      <c r="BE1595" s="40"/>
      <c r="BF1595" s="40"/>
      <c r="BG1595" s="40"/>
      <c r="BH1595" s="40"/>
      <c r="BI1595" s="41"/>
      <c r="BJ1595" s="41"/>
      <c r="BK1595" s="41"/>
      <c r="BL1595" s="41"/>
      <c r="BM1595" s="41"/>
      <c r="BN1595" s="41"/>
      <c r="BO1595" s="41"/>
      <c r="BP1595" s="41"/>
      <c r="BQ1595" s="41"/>
      <c r="BR1595" s="40"/>
      <c r="BS1595" s="40"/>
      <c r="BT1595" s="40"/>
      <c r="BU1595" s="41"/>
      <c r="BV1595" s="41"/>
      <c r="BW1595" s="41"/>
      <c r="BX1595" s="41"/>
      <c r="BY1595" s="41"/>
      <c r="BZ1595" s="41"/>
      <c r="CA1595" s="41"/>
      <c r="CB1595" s="41"/>
      <c r="CC1595" s="41"/>
      <c r="CD1595" s="41"/>
      <c r="CE1595" s="41"/>
      <c r="CF1595" s="41"/>
      <c r="CG1595" s="28"/>
      <c r="CH1595" s="28"/>
      <c r="CI1595" s="41"/>
      <c r="CJ1595" s="27"/>
      <c r="CK1595" s="27"/>
      <c r="CL1595" s="27"/>
      <c r="CM1595" s="27"/>
      <c r="CN1595" s="27"/>
      <c r="CO1595" s="27"/>
      <c r="CP1595" s="27"/>
      <c r="CQ1595" s="27"/>
      <c r="CR1595" s="27"/>
      <c r="CS1595" s="27"/>
      <c r="CT1595" s="27"/>
      <c r="CU1595" s="27"/>
      <c r="CV1595" s="27"/>
      <c r="CW1595" s="27"/>
      <c r="CX1595" s="27"/>
      <c r="CY1595" s="27"/>
      <c r="CZ1595" s="40"/>
      <c r="DA1595" s="40"/>
      <c r="DB1595" s="40"/>
      <c r="DC1595" s="40"/>
      <c r="DF1595" s="42"/>
    </row>
    <row r="1596" spans="2:110" x14ac:dyDescent="0.2">
      <c r="B1596" s="28"/>
      <c r="C1596" s="41"/>
      <c r="D1596" s="40"/>
      <c r="E1596" s="41"/>
      <c r="F1596" s="40"/>
      <c r="M1596" s="151"/>
      <c r="N1596" s="151"/>
      <c r="P1596" s="153"/>
      <c r="Q1596" s="159"/>
      <c r="R1596" s="151"/>
      <c r="S1596" s="151"/>
      <c r="T1596" s="28"/>
      <c r="U1596" s="137"/>
      <c r="V1596" s="40"/>
      <c r="W1596" s="40"/>
      <c r="X1596" s="40"/>
      <c r="Y1596" s="40"/>
      <c r="Z1596" s="40"/>
      <c r="AA1596" s="40"/>
      <c r="AB1596" s="40"/>
      <c r="AC1596" s="40"/>
      <c r="AD1596" s="40"/>
      <c r="AE1596" s="40"/>
      <c r="AF1596" s="40"/>
      <c r="AG1596" s="40"/>
      <c r="AH1596" s="40"/>
      <c r="AI1596" s="40"/>
      <c r="AJ1596" s="40"/>
      <c r="AK1596" s="40"/>
      <c r="AL1596" s="40"/>
      <c r="AM1596" s="40"/>
      <c r="AN1596" s="40"/>
      <c r="AO1596" s="40"/>
      <c r="AP1596" s="40"/>
      <c r="AQ1596" s="40"/>
      <c r="AR1596" s="40"/>
      <c r="AS1596" s="40"/>
      <c r="AT1596" s="40"/>
      <c r="AU1596" s="40"/>
      <c r="AV1596" s="40"/>
      <c r="AW1596" s="40"/>
      <c r="AX1596" s="40"/>
      <c r="AY1596" s="40"/>
      <c r="AZ1596" s="40"/>
      <c r="BA1596" s="28"/>
      <c r="BB1596" s="28"/>
      <c r="BC1596" s="40"/>
      <c r="BD1596" s="40"/>
      <c r="BE1596" s="40"/>
      <c r="BF1596" s="40"/>
      <c r="BG1596" s="40"/>
      <c r="BH1596" s="40"/>
      <c r="BI1596" s="41"/>
      <c r="BJ1596" s="41"/>
      <c r="BK1596" s="41"/>
      <c r="BL1596" s="41"/>
      <c r="BM1596" s="41"/>
      <c r="BN1596" s="41"/>
      <c r="BO1596" s="41"/>
      <c r="BP1596" s="41"/>
      <c r="BQ1596" s="41"/>
      <c r="BR1596" s="40"/>
      <c r="BS1596" s="40"/>
      <c r="BT1596" s="40"/>
      <c r="BU1596" s="41"/>
      <c r="BV1596" s="41"/>
      <c r="BW1596" s="41"/>
      <c r="BX1596" s="41"/>
      <c r="BY1596" s="41"/>
      <c r="BZ1596" s="41"/>
      <c r="CA1596" s="41"/>
      <c r="CB1596" s="41"/>
      <c r="CC1596" s="41"/>
      <c r="CD1596" s="41"/>
      <c r="CE1596" s="41"/>
      <c r="CF1596" s="41"/>
      <c r="CG1596" s="28"/>
      <c r="CH1596" s="28"/>
      <c r="CI1596" s="41"/>
      <c r="CJ1596" s="27"/>
      <c r="CK1596" s="27"/>
      <c r="CL1596" s="27"/>
      <c r="CM1596" s="27"/>
      <c r="CN1596" s="27"/>
      <c r="CO1596" s="27"/>
      <c r="CP1596" s="27"/>
      <c r="CQ1596" s="27"/>
      <c r="CR1596" s="27"/>
      <c r="CS1596" s="27"/>
      <c r="CT1596" s="27"/>
      <c r="CU1596" s="27"/>
      <c r="CV1596" s="27"/>
      <c r="CW1596" s="27"/>
      <c r="CX1596" s="27"/>
      <c r="CY1596" s="27"/>
      <c r="CZ1596" s="40"/>
      <c r="DA1596" s="40"/>
      <c r="DB1596" s="40"/>
      <c r="DC1596" s="40"/>
      <c r="DF1596" s="42"/>
    </row>
    <row r="1597" spans="2:110" x14ac:dyDescent="0.2">
      <c r="B1597" s="28"/>
      <c r="C1597" s="41"/>
      <c r="D1597" s="40"/>
      <c r="E1597" s="41"/>
      <c r="F1597" s="40"/>
      <c r="M1597" s="151"/>
      <c r="N1597" s="151"/>
      <c r="P1597" s="153"/>
      <c r="Q1597" s="159"/>
      <c r="R1597" s="151"/>
      <c r="S1597" s="151"/>
      <c r="T1597" s="28"/>
      <c r="U1597" s="137"/>
      <c r="V1597" s="40"/>
      <c r="W1597" s="40"/>
      <c r="X1597" s="40"/>
      <c r="Y1597" s="40"/>
      <c r="Z1597" s="40"/>
      <c r="AA1597" s="40"/>
      <c r="AB1597" s="40"/>
      <c r="AC1597" s="40"/>
      <c r="AD1597" s="40"/>
      <c r="AE1597" s="40"/>
      <c r="AF1597" s="40"/>
      <c r="AG1597" s="40"/>
      <c r="AH1597" s="40"/>
      <c r="AI1597" s="40"/>
      <c r="AJ1597" s="40"/>
      <c r="AK1597" s="40"/>
      <c r="AL1597" s="40"/>
      <c r="AM1597" s="40"/>
      <c r="AN1597" s="40"/>
      <c r="AO1597" s="40"/>
      <c r="AP1597" s="40"/>
      <c r="AQ1597" s="40"/>
      <c r="AR1597" s="40"/>
      <c r="AS1597" s="40"/>
      <c r="AT1597" s="40"/>
      <c r="AU1597" s="40"/>
      <c r="AV1597" s="40"/>
      <c r="AW1597" s="40"/>
      <c r="AX1597" s="40"/>
      <c r="AY1597" s="40"/>
      <c r="AZ1597" s="40"/>
      <c r="BA1597" s="28"/>
      <c r="BB1597" s="28"/>
      <c r="BC1597" s="40"/>
      <c r="BD1597" s="40"/>
      <c r="BE1597" s="40"/>
      <c r="BF1597" s="40"/>
      <c r="BG1597" s="40"/>
      <c r="BH1597" s="40"/>
      <c r="BI1597" s="41"/>
      <c r="BJ1597" s="41"/>
      <c r="BK1597" s="41"/>
      <c r="BL1597" s="41"/>
      <c r="BM1597" s="41"/>
      <c r="BN1597" s="41"/>
      <c r="BO1597" s="41"/>
      <c r="BP1597" s="41"/>
      <c r="BQ1597" s="41"/>
      <c r="BR1597" s="40"/>
      <c r="BS1597" s="40"/>
      <c r="BT1597" s="40"/>
      <c r="BU1597" s="41"/>
      <c r="BV1597" s="41"/>
      <c r="BW1597" s="41"/>
      <c r="BX1597" s="41"/>
      <c r="BY1597" s="41"/>
      <c r="BZ1597" s="41"/>
      <c r="CA1597" s="41"/>
      <c r="CB1597" s="41"/>
      <c r="CC1597" s="41"/>
      <c r="CD1597" s="41"/>
      <c r="CE1597" s="41"/>
      <c r="CF1597" s="41"/>
      <c r="CG1597" s="28"/>
      <c r="CH1597" s="28"/>
      <c r="CI1597" s="41"/>
      <c r="CJ1597" s="27"/>
      <c r="CK1597" s="27"/>
      <c r="CL1597" s="27"/>
      <c r="CM1597" s="27"/>
      <c r="CN1597" s="27"/>
      <c r="CO1597" s="27"/>
      <c r="CP1597" s="27"/>
      <c r="CQ1597" s="27"/>
      <c r="CR1597" s="27"/>
      <c r="CS1597" s="27"/>
      <c r="CT1597" s="27"/>
      <c r="CU1597" s="27"/>
      <c r="CV1597" s="27"/>
      <c r="CW1597" s="27"/>
      <c r="CX1597" s="27"/>
      <c r="CY1597" s="27"/>
      <c r="CZ1597" s="40"/>
      <c r="DA1597" s="40"/>
      <c r="DB1597" s="40"/>
      <c r="DC1597" s="40"/>
      <c r="DF1597" s="42"/>
    </row>
    <row r="1598" spans="2:110" x14ac:dyDescent="0.2">
      <c r="B1598" s="28"/>
      <c r="C1598" s="41"/>
      <c r="D1598" s="40"/>
      <c r="E1598" s="41"/>
      <c r="F1598" s="40"/>
      <c r="M1598" s="151"/>
      <c r="N1598" s="151"/>
      <c r="P1598" s="153"/>
      <c r="Q1598" s="159"/>
      <c r="R1598" s="151"/>
      <c r="S1598" s="151"/>
      <c r="T1598" s="28"/>
      <c r="U1598" s="137"/>
      <c r="V1598" s="40"/>
      <c r="W1598" s="40"/>
      <c r="X1598" s="40"/>
      <c r="Y1598" s="40"/>
      <c r="Z1598" s="40"/>
      <c r="AA1598" s="40"/>
      <c r="AB1598" s="40"/>
      <c r="AC1598" s="40"/>
      <c r="AD1598" s="40"/>
      <c r="AE1598" s="40"/>
      <c r="AF1598" s="40"/>
      <c r="AG1598" s="40"/>
      <c r="AH1598" s="40"/>
      <c r="AI1598" s="40"/>
      <c r="AJ1598" s="40"/>
      <c r="AK1598" s="40"/>
      <c r="AL1598" s="40"/>
      <c r="AM1598" s="40"/>
      <c r="AN1598" s="40"/>
      <c r="AO1598" s="40"/>
      <c r="AP1598" s="40"/>
      <c r="AQ1598" s="40"/>
      <c r="AR1598" s="40"/>
      <c r="AS1598" s="40"/>
      <c r="AT1598" s="40"/>
      <c r="AU1598" s="40"/>
      <c r="AV1598" s="40"/>
      <c r="AW1598" s="40"/>
      <c r="AX1598" s="40"/>
      <c r="AY1598" s="40"/>
      <c r="AZ1598" s="40"/>
      <c r="BA1598" s="28"/>
      <c r="BB1598" s="28"/>
      <c r="BC1598" s="40"/>
      <c r="BD1598" s="40"/>
      <c r="BE1598" s="40"/>
      <c r="BF1598" s="40"/>
      <c r="BG1598" s="40"/>
      <c r="BH1598" s="40"/>
      <c r="BI1598" s="40"/>
      <c r="BJ1598" s="40"/>
      <c r="BK1598" s="40"/>
      <c r="BL1598" s="40"/>
      <c r="BM1598" s="40"/>
      <c r="BN1598" s="40"/>
      <c r="BO1598" s="40"/>
      <c r="BP1598" s="40"/>
      <c r="BQ1598" s="40"/>
      <c r="BR1598" s="40"/>
      <c r="BS1598" s="40"/>
      <c r="BT1598" s="40"/>
      <c r="BU1598" s="40"/>
      <c r="BV1598" s="40"/>
      <c r="BW1598" s="40"/>
      <c r="BX1598" s="40"/>
      <c r="BY1598" s="40"/>
      <c r="BZ1598" s="40"/>
      <c r="CA1598" s="40"/>
      <c r="CB1598" s="40"/>
      <c r="CC1598" s="40"/>
      <c r="CD1598" s="40"/>
      <c r="CE1598" s="40"/>
      <c r="CF1598" s="40"/>
      <c r="CG1598" s="28"/>
      <c r="CH1598" s="28"/>
      <c r="CI1598" s="41"/>
      <c r="CJ1598" s="27"/>
      <c r="CK1598" s="27"/>
      <c r="CL1598" s="27"/>
      <c r="CM1598" s="27"/>
      <c r="CN1598" s="27"/>
      <c r="CO1598" s="27"/>
      <c r="CP1598" s="27"/>
      <c r="CQ1598" s="27"/>
      <c r="CR1598" s="27"/>
      <c r="CS1598" s="27"/>
      <c r="CT1598" s="27"/>
      <c r="CU1598" s="27"/>
      <c r="CV1598" s="27"/>
      <c r="CW1598" s="27"/>
      <c r="CX1598" s="27"/>
      <c r="CY1598" s="27"/>
      <c r="CZ1598" s="40"/>
      <c r="DA1598" s="40"/>
      <c r="DB1598" s="40"/>
      <c r="DC1598" s="40"/>
      <c r="DF1598" s="42"/>
    </row>
    <row r="1599" spans="2:110" x14ac:dyDescent="0.2">
      <c r="B1599" s="28"/>
      <c r="C1599" s="41"/>
      <c r="D1599" s="40"/>
      <c r="E1599" s="41"/>
      <c r="F1599" s="40"/>
      <c r="M1599" s="151"/>
      <c r="N1599" s="151"/>
      <c r="P1599" s="153"/>
      <c r="Q1599" s="159"/>
      <c r="R1599" s="151"/>
      <c r="S1599" s="151"/>
      <c r="T1599" s="28"/>
      <c r="U1599" s="137"/>
      <c r="V1599" s="40"/>
      <c r="W1599" s="40"/>
      <c r="X1599" s="40"/>
      <c r="Y1599" s="40"/>
      <c r="Z1599" s="40"/>
      <c r="AA1599" s="40"/>
      <c r="AB1599" s="40"/>
      <c r="AC1599" s="40"/>
      <c r="AD1599" s="40"/>
      <c r="AE1599" s="40"/>
      <c r="AF1599" s="40"/>
      <c r="AG1599" s="40"/>
      <c r="AH1599" s="40"/>
      <c r="AI1599" s="40"/>
      <c r="AJ1599" s="40"/>
      <c r="AK1599" s="40"/>
      <c r="AL1599" s="40"/>
      <c r="AM1599" s="40"/>
      <c r="AN1599" s="40"/>
      <c r="AO1599" s="40"/>
      <c r="AP1599" s="40"/>
      <c r="AQ1599" s="40"/>
      <c r="AR1599" s="40"/>
      <c r="AS1599" s="40"/>
      <c r="AT1599" s="40"/>
      <c r="AU1599" s="40"/>
      <c r="AV1599" s="40"/>
      <c r="AW1599" s="40"/>
      <c r="AX1599" s="40"/>
      <c r="AY1599" s="40"/>
      <c r="AZ1599" s="40"/>
      <c r="BA1599" s="28"/>
      <c r="BB1599" s="28"/>
      <c r="BC1599" s="40"/>
      <c r="BD1599" s="40"/>
      <c r="BE1599" s="40"/>
      <c r="BF1599" s="40"/>
      <c r="BG1599" s="40"/>
      <c r="BH1599" s="40"/>
      <c r="BI1599" s="40"/>
      <c r="BJ1599" s="40"/>
      <c r="BK1599" s="40"/>
      <c r="BL1599" s="40"/>
      <c r="BM1599" s="40"/>
      <c r="BN1599" s="40"/>
      <c r="BO1599" s="40"/>
      <c r="BP1599" s="40"/>
      <c r="BQ1599" s="40"/>
      <c r="BR1599" s="40"/>
      <c r="BS1599" s="40"/>
      <c r="BT1599" s="40"/>
      <c r="BU1599" s="40"/>
      <c r="BV1599" s="40"/>
      <c r="BW1599" s="40"/>
      <c r="BX1599" s="40"/>
      <c r="BY1599" s="40"/>
      <c r="BZ1599" s="40"/>
      <c r="CA1599" s="40"/>
      <c r="CB1599" s="40"/>
      <c r="CC1599" s="40"/>
      <c r="CD1599" s="40"/>
      <c r="CE1599" s="40"/>
      <c r="CF1599" s="40"/>
      <c r="CG1599" s="28"/>
      <c r="CH1599" s="28"/>
      <c r="CI1599" s="41"/>
      <c r="CJ1599" s="27"/>
      <c r="CK1599" s="27"/>
      <c r="CL1599" s="27"/>
      <c r="CM1599" s="27"/>
      <c r="CN1599" s="27"/>
      <c r="CO1599" s="27"/>
      <c r="CP1599" s="27"/>
      <c r="CQ1599" s="27"/>
      <c r="CR1599" s="27"/>
      <c r="CS1599" s="27"/>
      <c r="CT1599" s="27"/>
      <c r="CU1599" s="27"/>
      <c r="CV1599" s="27"/>
      <c r="CW1599" s="27"/>
      <c r="CX1599" s="27"/>
      <c r="CY1599" s="27"/>
      <c r="CZ1599" s="40"/>
      <c r="DA1599" s="40"/>
      <c r="DB1599" s="40"/>
      <c r="DC1599" s="40"/>
      <c r="DF1599" s="42"/>
    </row>
    <row r="1600" spans="2:110" x14ac:dyDescent="0.2">
      <c r="B1600" s="28"/>
      <c r="C1600" s="41"/>
      <c r="D1600" s="40"/>
      <c r="E1600" s="41"/>
      <c r="F1600" s="40"/>
      <c r="M1600" s="151"/>
      <c r="N1600" s="151"/>
      <c r="P1600" s="153"/>
      <c r="Q1600" s="159"/>
      <c r="R1600" s="151"/>
      <c r="S1600" s="151"/>
      <c r="T1600" s="28"/>
      <c r="U1600" s="137"/>
      <c r="V1600" s="40"/>
      <c r="W1600" s="40"/>
      <c r="X1600" s="40"/>
      <c r="Y1600" s="40"/>
      <c r="Z1600" s="40"/>
      <c r="AA1600" s="40"/>
      <c r="AB1600" s="40"/>
      <c r="AC1600" s="40"/>
      <c r="AD1600" s="40"/>
      <c r="AE1600" s="40"/>
      <c r="AF1600" s="40"/>
      <c r="AG1600" s="40"/>
      <c r="AH1600" s="40"/>
      <c r="AI1600" s="40"/>
      <c r="AJ1600" s="40"/>
      <c r="AK1600" s="40"/>
      <c r="AL1600" s="40"/>
      <c r="AM1600" s="40"/>
      <c r="AN1600" s="40"/>
      <c r="AO1600" s="40"/>
      <c r="AP1600" s="40"/>
      <c r="AQ1600" s="40"/>
      <c r="AR1600" s="40"/>
      <c r="AS1600" s="40"/>
      <c r="AT1600" s="40"/>
      <c r="AU1600" s="40"/>
      <c r="AV1600" s="40"/>
      <c r="AW1600" s="40"/>
      <c r="AX1600" s="40"/>
      <c r="AY1600" s="40"/>
      <c r="AZ1600" s="40"/>
      <c r="BA1600" s="28"/>
      <c r="BB1600" s="28"/>
      <c r="BC1600" s="40"/>
      <c r="BD1600" s="40"/>
      <c r="BE1600" s="40"/>
      <c r="BF1600" s="40"/>
      <c r="BG1600" s="40"/>
      <c r="BH1600" s="40"/>
      <c r="BI1600" s="40"/>
      <c r="BJ1600" s="40"/>
      <c r="BK1600" s="40"/>
      <c r="BL1600" s="40"/>
      <c r="BM1600" s="40"/>
      <c r="BN1600" s="40"/>
      <c r="BO1600" s="40"/>
      <c r="BP1600" s="40"/>
      <c r="BQ1600" s="40"/>
      <c r="BR1600" s="40"/>
      <c r="BS1600" s="40"/>
      <c r="BT1600" s="40"/>
      <c r="BU1600" s="40"/>
      <c r="BV1600" s="40"/>
      <c r="BW1600" s="40"/>
      <c r="BX1600" s="40"/>
      <c r="BY1600" s="40"/>
      <c r="BZ1600" s="40"/>
      <c r="CA1600" s="40"/>
      <c r="CB1600" s="40"/>
      <c r="CC1600" s="40"/>
      <c r="CD1600" s="40"/>
      <c r="CE1600" s="40"/>
      <c r="CF1600" s="40"/>
      <c r="CG1600" s="28"/>
      <c r="CH1600" s="28"/>
      <c r="CI1600" s="41"/>
      <c r="CJ1600" s="27"/>
      <c r="CK1600" s="27"/>
      <c r="CL1600" s="27"/>
      <c r="CM1600" s="27"/>
      <c r="CN1600" s="27"/>
      <c r="CO1600" s="27"/>
      <c r="CP1600" s="27"/>
      <c r="CQ1600" s="27"/>
      <c r="CR1600" s="27"/>
      <c r="CS1600" s="27"/>
      <c r="CT1600" s="27"/>
      <c r="CU1600" s="27"/>
      <c r="CV1600" s="27"/>
      <c r="CW1600" s="27"/>
      <c r="CX1600" s="27"/>
      <c r="CY1600" s="27"/>
      <c r="CZ1600" s="40"/>
      <c r="DA1600" s="40"/>
      <c r="DB1600" s="40"/>
      <c r="DC1600" s="40"/>
      <c r="DF1600" s="42"/>
    </row>
    <row r="1601" spans="2:110" x14ac:dyDescent="0.2">
      <c r="B1601" s="28"/>
      <c r="C1601" s="41"/>
      <c r="D1601" s="40"/>
      <c r="E1601" s="41"/>
      <c r="F1601" s="40"/>
      <c r="M1601" s="151"/>
      <c r="N1601" s="151"/>
      <c r="P1601" s="153"/>
      <c r="Q1601" s="159"/>
      <c r="R1601" s="151"/>
      <c r="S1601" s="151"/>
      <c r="T1601" s="28"/>
      <c r="U1601" s="137"/>
      <c r="V1601" s="40"/>
      <c r="W1601" s="40"/>
      <c r="X1601" s="40"/>
      <c r="Y1601" s="40"/>
      <c r="Z1601" s="40"/>
      <c r="AA1601" s="40"/>
      <c r="AB1601" s="40"/>
      <c r="AC1601" s="40"/>
      <c r="AD1601" s="40"/>
      <c r="AE1601" s="40"/>
      <c r="AF1601" s="40"/>
      <c r="AG1601" s="40"/>
      <c r="AH1601" s="40"/>
      <c r="AI1601" s="40"/>
      <c r="AJ1601" s="40"/>
      <c r="AK1601" s="40"/>
      <c r="AL1601" s="40"/>
      <c r="AM1601" s="40"/>
      <c r="AN1601" s="40"/>
      <c r="AO1601" s="40"/>
      <c r="AP1601" s="40"/>
      <c r="AQ1601" s="40"/>
      <c r="AR1601" s="40"/>
      <c r="AS1601" s="40"/>
      <c r="AT1601" s="40"/>
      <c r="AU1601" s="40"/>
      <c r="AV1601" s="40"/>
      <c r="AW1601" s="40"/>
      <c r="AX1601" s="40"/>
      <c r="AY1601" s="40"/>
      <c r="AZ1601" s="40"/>
      <c r="BA1601" s="28"/>
      <c r="BB1601" s="28"/>
      <c r="BC1601" s="40"/>
      <c r="BD1601" s="40"/>
      <c r="BE1601" s="40"/>
      <c r="BF1601" s="40"/>
      <c r="BG1601" s="40"/>
      <c r="BH1601" s="40"/>
      <c r="BI1601" s="40"/>
      <c r="BJ1601" s="40"/>
      <c r="BK1601" s="40"/>
      <c r="BL1601" s="40"/>
      <c r="BM1601" s="40"/>
      <c r="BN1601" s="40"/>
      <c r="BO1601" s="40"/>
      <c r="BP1601" s="40"/>
      <c r="BQ1601" s="40"/>
      <c r="BR1601" s="40"/>
      <c r="BS1601" s="40"/>
      <c r="BT1601" s="40"/>
      <c r="BU1601" s="40"/>
      <c r="BV1601" s="40"/>
      <c r="BW1601" s="40"/>
      <c r="BX1601" s="40"/>
      <c r="BY1601" s="40"/>
      <c r="BZ1601" s="40"/>
      <c r="CA1601" s="40"/>
      <c r="CB1601" s="40"/>
      <c r="CC1601" s="40"/>
      <c r="CD1601" s="40"/>
      <c r="CE1601" s="40"/>
      <c r="CF1601" s="40"/>
      <c r="CG1601" s="28"/>
      <c r="CH1601" s="28"/>
      <c r="CI1601" s="41"/>
      <c r="CJ1601" s="27"/>
      <c r="CK1601" s="27"/>
      <c r="CL1601" s="27"/>
      <c r="CM1601" s="27"/>
      <c r="CN1601" s="27"/>
      <c r="CO1601" s="27"/>
      <c r="CP1601" s="27"/>
      <c r="CQ1601" s="27"/>
      <c r="CR1601" s="27"/>
      <c r="CS1601" s="27"/>
      <c r="CT1601" s="27"/>
      <c r="CU1601" s="27"/>
      <c r="CV1601" s="27"/>
      <c r="CW1601" s="27"/>
      <c r="CX1601" s="27"/>
      <c r="CY1601" s="27"/>
      <c r="CZ1601" s="40"/>
      <c r="DA1601" s="40"/>
      <c r="DB1601" s="40"/>
      <c r="DC1601" s="40"/>
      <c r="DF1601" s="42"/>
    </row>
    <row r="1602" spans="2:110" x14ac:dyDescent="0.2">
      <c r="B1602" s="28"/>
      <c r="C1602" s="41"/>
      <c r="D1602" s="40"/>
      <c r="E1602" s="41"/>
      <c r="F1602" s="40"/>
      <c r="M1602" s="151"/>
      <c r="N1602" s="151"/>
      <c r="P1602" s="153"/>
      <c r="Q1602" s="159"/>
      <c r="R1602" s="151"/>
      <c r="S1602" s="151"/>
      <c r="T1602" s="28"/>
      <c r="U1602" s="137"/>
      <c r="V1602" s="40"/>
      <c r="W1602" s="40"/>
      <c r="X1602" s="40"/>
      <c r="Y1602" s="40"/>
      <c r="Z1602" s="40"/>
      <c r="AA1602" s="40"/>
      <c r="AB1602" s="40"/>
      <c r="AC1602" s="40"/>
      <c r="AD1602" s="40"/>
      <c r="AE1602" s="40"/>
      <c r="AF1602" s="40"/>
      <c r="AG1602" s="40"/>
      <c r="AH1602" s="40"/>
      <c r="AI1602" s="40"/>
      <c r="AJ1602" s="40"/>
      <c r="AK1602" s="40"/>
      <c r="AL1602" s="40"/>
      <c r="AM1602" s="40"/>
      <c r="AN1602" s="40"/>
      <c r="AO1602" s="40"/>
      <c r="AP1602" s="40"/>
      <c r="AQ1602" s="40"/>
      <c r="AR1602" s="40"/>
      <c r="AS1602" s="40"/>
      <c r="AT1602" s="40"/>
      <c r="AU1602" s="40"/>
      <c r="AV1602" s="40"/>
      <c r="AW1602" s="40"/>
      <c r="AX1602" s="40"/>
      <c r="AY1602" s="40"/>
      <c r="AZ1602" s="40"/>
      <c r="BA1602" s="28"/>
      <c r="BB1602" s="28"/>
      <c r="BC1602" s="40"/>
      <c r="BD1602" s="40"/>
      <c r="BE1602" s="40"/>
      <c r="BF1602" s="40"/>
      <c r="BG1602" s="40"/>
      <c r="BH1602" s="40"/>
      <c r="BI1602" s="40"/>
      <c r="BJ1602" s="40"/>
      <c r="BK1602" s="40"/>
      <c r="BL1602" s="40"/>
      <c r="BM1602" s="40"/>
      <c r="BN1602" s="40"/>
      <c r="BO1602" s="40"/>
      <c r="BP1602" s="40"/>
      <c r="BQ1602" s="40"/>
      <c r="BR1602" s="40"/>
      <c r="BS1602" s="40"/>
      <c r="BT1602" s="40"/>
      <c r="BU1602" s="40"/>
      <c r="BV1602" s="40"/>
      <c r="BW1602" s="40"/>
      <c r="BX1602" s="40"/>
      <c r="BY1602" s="40"/>
      <c r="BZ1602" s="40"/>
      <c r="CA1602" s="40"/>
      <c r="CB1602" s="40"/>
      <c r="CC1602" s="40"/>
      <c r="CD1602" s="40"/>
      <c r="CE1602" s="40"/>
      <c r="CF1602" s="40"/>
      <c r="CG1602" s="28"/>
      <c r="CH1602" s="28"/>
      <c r="CI1602" s="41"/>
      <c r="CJ1602" s="27"/>
      <c r="CK1602" s="27"/>
      <c r="CL1602" s="27"/>
      <c r="CM1602" s="27"/>
      <c r="CN1602" s="27"/>
      <c r="CO1602" s="27"/>
      <c r="CP1602" s="27"/>
      <c r="CQ1602" s="27"/>
      <c r="CR1602" s="27"/>
      <c r="CS1602" s="27"/>
      <c r="CT1602" s="27"/>
      <c r="CU1602" s="27"/>
      <c r="CV1602" s="27"/>
      <c r="CW1602" s="27"/>
      <c r="CX1602" s="27"/>
      <c r="CY1602" s="27"/>
      <c r="CZ1602" s="40"/>
      <c r="DA1602" s="40"/>
      <c r="DB1602" s="40"/>
      <c r="DC1602" s="40"/>
      <c r="DF1602" s="42"/>
    </row>
    <row r="1603" spans="2:110" x14ac:dyDescent="0.2">
      <c r="B1603" s="28"/>
      <c r="C1603" s="41"/>
      <c r="D1603" s="40"/>
      <c r="E1603" s="41"/>
      <c r="F1603" s="40"/>
      <c r="M1603" s="151"/>
      <c r="N1603" s="151"/>
      <c r="P1603" s="153"/>
      <c r="Q1603" s="159"/>
      <c r="R1603" s="151"/>
      <c r="S1603" s="151"/>
      <c r="T1603" s="28"/>
      <c r="U1603" s="137"/>
      <c r="V1603" s="40"/>
      <c r="W1603" s="40"/>
      <c r="X1603" s="40"/>
      <c r="Y1603" s="40"/>
      <c r="Z1603" s="40"/>
      <c r="AA1603" s="40"/>
      <c r="AB1603" s="40"/>
      <c r="AC1603" s="40"/>
      <c r="AD1603" s="40"/>
      <c r="AE1603" s="40"/>
      <c r="AF1603" s="40"/>
      <c r="AG1603" s="40"/>
      <c r="AH1603" s="40"/>
      <c r="AI1603" s="40"/>
      <c r="AJ1603" s="40"/>
      <c r="AK1603" s="40"/>
      <c r="AL1603" s="40"/>
      <c r="AM1603" s="40"/>
      <c r="AN1603" s="40"/>
      <c r="AO1603" s="40"/>
      <c r="AP1603" s="40"/>
      <c r="AQ1603" s="40"/>
      <c r="AR1603" s="40"/>
      <c r="AS1603" s="40"/>
      <c r="AT1603" s="40"/>
      <c r="AU1603" s="40"/>
      <c r="AV1603" s="40"/>
      <c r="AW1603" s="40"/>
      <c r="AX1603" s="40"/>
      <c r="AY1603" s="40"/>
      <c r="AZ1603" s="40"/>
      <c r="BA1603" s="28"/>
      <c r="BB1603" s="28"/>
      <c r="BC1603" s="40"/>
      <c r="BD1603" s="40"/>
      <c r="BE1603" s="40"/>
      <c r="BF1603" s="40"/>
      <c r="BG1603" s="40"/>
      <c r="BH1603" s="40"/>
      <c r="BI1603" s="40"/>
      <c r="BJ1603" s="40"/>
      <c r="BK1603" s="40"/>
      <c r="BL1603" s="40"/>
      <c r="BM1603" s="40"/>
      <c r="BN1603" s="40"/>
      <c r="BO1603" s="40"/>
      <c r="BP1603" s="40"/>
      <c r="BQ1603" s="40"/>
      <c r="BR1603" s="40"/>
      <c r="BS1603" s="40"/>
      <c r="BT1603" s="40"/>
      <c r="BU1603" s="40"/>
      <c r="BV1603" s="40"/>
      <c r="BW1603" s="40"/>
      <c r="BX1603" s="40"/>
      <c r="BY1603" s="40"/>
      <c r="BZ1603" s="40"/>
      <c r="CA1603" s="40"/>
      <c r="CB1603" s="40"/>
      <c r="CC1603" s="40"/>
      <c r="CD1603" s="40"/>
      <c r="CE1603" s="40"/>
      <c r="CF1603" s="40"/>
      <c r="CG1603" s="28"/>
      <c r="CH1603" s="28"/>
      <c r="CI1603" s="41"/>
      <c r="CJ1603" s="27"/>
      <c r="CK1603" s="27"/>
      <c r="CL1603" s="27"/>
      <c r="CM1603" s="27"/>
      <c r="CN1603" s="27"/>
      <c r="CO1603" s="27"/>
      <c r="CP1603" s="27"/>
      <c r="CQ1603" s="27"/>
      <c r="CR1603" s="27"/>
      <c r="CS1603" s="27"/>
      <c r="CT1603" s="27"/>
      <c r="CU1603" s="27"/>
      <c r="CV1603" s="27"/>
      <c r="CW1603" s="27"/>
      <c r="CX1603" s="27"/>
      <c r="CY1603" s="27"/>
      <c r="CZ1603" s="40"/>
      <c r="DA1603" s="40"/>
      <c r="DB1603" s="40"/>
      <c r="DC1603" s="40"/>
      <c r="DF1603" s="42"/>
    </row>
    <row r="1604" spans="2:110" x14ac:dyDescent="0.2">
      <c r="B1604" s="28"/>
      <c r="C1604" s="41"/>
      <c r="D1604" s="40"/>
      <c r="E1604" s="41"/>
      <c r="F1604" s="40"/>
      <c r="M1604" s="151"/>
      <c r="N1604" s="151"/>
      <c r="P1604" s="153"/>
      <c r="Q1604" s="159"/>
      <c r="R1604" s="151"/>
      <c r="S1604" s="151"/>
      <c r="T1604" s="28"/>
      <c r="U1604" s="137"/>
      <c r="V1604" s="40"/>
      <c r="W1604" s="40"/>
      <c r="X1604" s="40"/>
      <c r="Y1604" s="40"/>
      <c r="Z1604" s="40"/>
      <c r="AA1604" s="40"/>
      <c r="AB1604" s="40"/>
      <c r="AC1604" s="40"/>
      <c r="AD1604" s="40"/>
      <c r="AE1604" s="40"/>
      <c r="AF1604" s="40"/>
      <c r="AG1604" s="40"/>
      <c r="AH1604" s="40"/>
      <c r="AI1604" s="40"/>
      <c r="AJ1604" s="40"/>
      <c r="AK1604" s="40"/>
      <c r="AL1604" s="40"/>
      <c r="AM1604" s="40"/>
      <c r="AN1604" s="40"/>
      <c r="AO1604" s="40"/>
      <c r="AP1604" s="40"/>
      <c r="AQ1604" s="40"/>
      <c r="AR1604" s="40"/>
      <c r="AS1604" s="40"/>
      <c r="AT1604" s="40"/>
      <c r="AU1604" s="40"/>
      <c r="AV1604" s="40"/>
      <c r="AW1604" s="40"/>
      <c r="AX1604" s="40"/>
      <c r="AY1604" s="40"/>
      <c r="AZ1604" s="40"/>
      <c r="BA1604" s="28"/>
      <c r="BB1604" s="28"/>
      <c r="BC1604" s="40"/>
      <c r="BD1604" s="40"/>
      <c r="BE1604" s="40"/>
      <c r="BF1604" s="40"/>
      <c r="BG1604" s="40"/>
      <c r="BH1604" s="40"/>
      <c r="BI1604" s="40"/>
      <c r="BJ1604" s="40"/>
      <c r="BK1604" s="40"/>
      <c r="BL1604" s="40"/>
      <c r="BM1604" s="40"/>
      <c r="BN1604" s="40"/>
      <c r="BO1604" s="40"/>
      <c r="BP1604" s="40"/>
      <c r="BQ1604" s="40"/>
      <c r="BR1604" s="40"/>
      <c r="BS1604" s="40"/>
      <c r="BT1604" s="40"/>
      <c r="BU1604" s="40"/>
      <c r="BV1604" s="40"/>
      <c r="BW1604" s="40"/>
      <c r="BX1604" s="40"/>
      <c r="BY1604" s="40"/>
      <c r="BZ1604" s="40"/>
      <c r="CA1604" s="40"/>
      <c r="CB1604" s="40"/>
      <c r="CC1604" s="40"/>
      <c r="CD1604" s="40"/>
      <c r="CE1604" s="40"/>
      <c r="CF1604" s="40"/>
      <c r="CG1604" s="28"/>
      <c r="CH1604" s="28"/>
      <c r="CI1604" s="41"/>
      <c r="CJ1604" s="27"/>
      <c r="CK1604" s="27"/>
      <c r="CL1604" s="27"/>
      <c r="CM1604" s="27"/>
      <c r="CN1604" s="27"/>
      <c r="CO1604" s="27"/>
      <c r="CP1604" s="27"/>
      <c r="CQ1604" s="27"/>
      <c r="CR1604" s="27"/>
      <c r="CS1604" s="27"/>
      <c r="CT1604" s="27"/>
      <c r="CU1604" s="27"/>
      <c r="CV1604" s="27"/>
      <c r="CW1604" s="27"/>
      <c r="CX1604" s="27"/>
      <c r="CY1604" s="27"/>
      <c r="CZ1604" s="40"/>
      <c r="DA1604" s="40"/>
      <c r="DB1604" s="40"/>
      <c r="DC1604" s="40"/>
      <c r="DF1604" s="42"/>
    </row>
    <row r="1605" spans="2:110" x14ac:dyDescent="0.2">
      <c r="B1605" s="28"/>
      <c r="C1605" s="41"/>
      <c r="D1605" s="40"/>
      <c r="E1605" s="41"/>
      <c r="F1605" s="40"/>
      <c r="M1605" s="151"/>
      <c r="N1605" s="151"/>
      <c r="P1605" s="153"/>
      <c r="Q1605" s="159"/>
      <c r="R1605" s="151"/>
      <c r="S1605" s="151"/>
      <c r="T1605" s="28"/>
      <c r="U1605" s="137"/>
      <c r="V1605" s="40"/>
      <c r="W1605" s="40"/>
      <c r="X1605" s="40"/>
      <c r="Y1605" s="40"/>
      <c r="Z1605" s="40"/>
      <c r="AA1605" s="40"/>
      <c r="AB1605" s="40"/>
      <c r="AC1605" s="40"/>
      <c r="AD1605" s="40"/>
      <c r="AE1605" s="40"/>
      <c r="AF1605" s="40"/>
      <c r="AG1605" s="40"/>
      <c r="AH1605" s="40"/>
      <c r="AI1605" s="40"/>
      <c r="AJ1605" s="40"/>
      <c r="AK1605" s="40"/>
      <c r="AL1605" s="40"/>
      <c r="AM1605" s="40"/>
      <c r="AN1605" s="40"/>
      <c r="AO1605" s="40"/>
      <c r="AP1605" s="40"/>
      <c r="AQ1605" s="40"/>
      <c r="AR1605" s="40"/>
      <c r="AS1605" s="40"/>
      <c r="AT1605" s="40"/>
      <c r="AU1605" s="40"/>
      <c r="AV1605" s="40"/>
      <c r="AW1605" s="40"/>
      <c r="AX1605" s="40"/>
      <c r="AY1605" s="40"/>
      <c r="AZ1605" s="40"/>
      <c r="BA1605" s="28"/>
      <c r="BB1605" s="28"/>
      <c r="BC1605" s="40"/>
      <c r="BD1605" s="40"/>
      <c r="BE1605" s="40"/>
      <c r="BF1605" s="40"/>
      <c r="BG1605" s="40"/>
      <c r="BH1605" s="40"/>
      <c r="BI1605" s="40"/>
      <c r="BJ1605" s="40"/>
      <c r="BK1605" s="40"/>
      <c r="BL1605" s="40"/>
      <c r="BM1605" s="40"/>
      <c r="BN1605" s="40"/>
      <c r="BO1605" s="40"/>
      <c r="BP1605" s="40"/>
      <c r="BQ1605" s="40"/>
      <c r="BR1605" s="40"/>
      <c r="BS1605" s="40"/>
      <c r="BT1605" s="40"/>
      <c r="BU1605" s="40"/>
      <c r="BV1605" s="40"/>
      <c r="BW1605" s="40"/>
      <c r="BX1605" s="40"/>
      <c r="BY1605" s="40"/>
      <c r="BZ1605" s="40"/>
      <c r="CA1605" s="40"/>
      <c r="CB1605" s="40"/>
      <c r="CC1605" s="40"/>
      <c r="CD1605" s="40"/>
      <c r="CE1605" s="40"/>
      <c r="CF1605" s="40"/>
      <c r="CG1605" s="28"/>
      <c r="CH1605" s="28"/>
      <c r="CI1605" s="41"/>
      <c r="CJ1605" s="27"/>
      <c r="CK1605" s="27"/>
      <c r="CL1605" s="27"/>
      <c r="CM1605" s="27"/>
      <c r="CN1605" s="27"/>
      <c r="CO1605" s="27"/>
      <c r="CP1605" s="27"/>
      <c r="CQ1605" s="27"/>
      <c r="CR1605" s="27"/>
      <c r="CS1605" s="27"/>
      <c r="CT1605" s="27"/>
      <c r="CU1605" s="27"/>
      <c r="CV1605" s="27"/>
      <c r="CW1605" s="27"/>
      <c r="CX1605" s="27"/>
      <c r="CY1605" s="27"/>
      <c r="CZ1605" s="40"/>
      <c r="DA1605" s="40"/>
      <c r="DB1605" s="40"/>
      <c r="DC1605" s="40"/>
      <c r="DF1605" s="42"/>
    </row>
    <row r="1606" spans="2:110" x14ac:dyDescent="0.2">
      <c r="B1606" s="28"/>
      <c r="C1606" s="41"/>
      <c r="D1606" s="40"/>
      <c r="E1606" s="41"/>
      <c r="F1606" s="40"/>
      <c r="M1606" s="151"/>
      <c r="N1606" s="151"/>
      <c r="P1606" s="153"/>
      <c r="Q1606" s="159"/>
      <c r="R1606" s="151"/>
      <c r="S1606" s="151"/>
      <c r="T1606" s="28"/>
      <c r="U1606" s="137"/>
      <c r="V1606" s="40"/>
      <c r="W1606" s="40"/>
      <c r="X1606" s="40"/>
      <c r="Y1606" s="40"/>
      <c r="Z1606" s="40"/>
      <c r="AA1606" s="40"/>
      <c r="AB1606" s="40"/>
      <c r="AC1606" s="40"/>
      <c r="AD1606" s="40"/>
      <c r="AE1606" s="40"/>
      <c r="AF1606" s="40"/>
      <c r="AG1606" s="40"/>
      <c r="AH1606" s="40"/>
      <c r="AI1606" s="40"/>
      <c r="AJ1606" s="40"/>
      <c r="AK1606" s="40"/>
      <c r="AL1606" s="40"/>
      <c r="AM1606" s="40"/>
      <c r="AN1606" s="40"/>
      <c r="AO1606" s="40"/>
      <c r="AP1606" s="40"/>
      <c r="AQ1606" s="40"/>
      <c r="AR1606" s="40"/>
      <c r="AS1606" s="40"/>
      <c r="AT1606" s="40"/>
      <c r="AU1606" s="40"/>
      <c r="AV1606" s="40"/>
      <c r="AW1606" s="40"/>
      <c r="AX1606" s="40"/>
      <c r="AY1606" s="40"/>
      <c r="AZ1606" s="40"/>
      <c r="BA1606" s="28"/>
      <c r="BB1606" s="28"/>
      <c r="BC1606" s="40"/>
      <c r="BD1606" s="40"/>
      <c r="BE1606" s="40"/>
      <c r="BF1606" s="40"/>
      <c r="BG1606" s="40"/>
      <c r="BH1606" s="40"/>
      <c r="BI1606" s="40"/>
      <c r="BJ1606" s="40"/>
      <c r="BK1606" s="40"/>
      <c r="BL1606" s="40"/>
      <c r="BM1606" s="40"/>
      <c r="BN1606" s="40"/>
      <c r="BO1606" s="40"/>
      <c r="BP1606" s="40"/>
      <c r="BQ1606" s="40"/>
      <c r="BR1606" s="40"/>
      <c r="BS1606" s="40"/>
      <c r="BT1606" s="40"/>
      <c r="BU1606" s="40"/>
      <c r="BV1606" s="40"/>
      <c r="BW1606" s="40"/>
      <c r="BX1606" s="40"/>
      <c r="BY1606" s="40"/>
      <c r="BZ1606" s="40"/>
      <c r="CA1606" s="40"/>
      <c r="CB1606" s="40"/>
      <c r="CC1606" s="40"/>
      <c r="CD1606" s="40"/>
      <c r="CE1606" s="40"/>
      <c r="CF1606" s="40"/>
      <c r="CG1606" s="28"/>
      <c r="CH1606" s="28"/>
      <c r="CI1606" s="41"/>
      <c r="CJ1606" s="27"/>
      <c r="CK1606" s="27"/>
      <c r="CL1606" s="27"/>
      <c r="CM1606" s="27"/>
      <c r="CN1606" s="27"/>
      <c r="CO1606" s="27"/>
      <c r="CP1606" s="27"/>
      <c r="CQ1606" s="27"/>
      <c r="CR1606" s="27"/>
      <c r="CS1606" s="27"/>
      <c r="CT1606" s="27"/>
      <c r="CU1606" s="27"/>
      <c r="CV1606" s="27"/>
      <c r="CW1606" s="27"/>
      <c r="CX1606" s="27"/>
      <c r="CY1606" s="27"/>
      <c r="CZ1606" s="40"/>
      <c r="DA1606" s="40"/>
      <c r="DB1606" s="40"/>
      <c r="DC1606" s="40"/>
      <c r="DF1606" s="42"/>
    </row>
    <row r="1607" spans="2:110" x14ac:dyDescent="0.2">
      <c r="B1607" s="28"/>
      <c r="C1607" s="41"/>
      <c r="D1607" s="40"/>
      <c r="E1607" s="41"/>
      <c r="F1607" s="40"/>
      <c r="M1607" s="151"/>
      <c r="N1607" s="151"/>
      <c r="P1607" s="153"/>
      <c r="Q1607" s="159"/>
      <c r="R1607" s="151"/>
      <c r="S1607" s="151"/>
      <c r="T1607" s="28"/>
      <c r="U1607" s="137"/>
      <c r="V1607" s="40"/>
      <c r="W1607" s="40"/>
      <c r="X1607" s="40"/>
      <c r="Y1607" s="40"/>
      <c r="Z1607" s="40"/>
      <c r="AA1607" s="40"/>
      <c r="AB1607" s="40"/>
      <c r="AC1607" s="40"/>
      <c r="AD1607" s="40"/>
      <c r="AE1607" s="40"/>
      <c r="AF1607" s="40"/>
      <c r="AG1607" s="40"/>
      <c r="AH1607" s="40"/>
      <c r="AI1607" s="40"/>
      <c r="AJ1607" s="40"/>
      <c r="AK1607" s="40"/>
      <c r="AL1607" s="40"/>
      <c r="AM1607" s="40"/>
      <c r="AN1607" s="40"/>
      <c r="AO1607" s="40"/>
      <c r="AP1607" s="40"/>
      <c r="AQ1607" s="40"/>
      <c r="AR1607" s="40"/>
      <c r="AS1607" s="40"/>
      <c r="AT1607" s="40"/>
      <c r="AU1607" s="40"/>
      <c r="AV1607" s="40"/>
      <c r="AW1607" s="40"/>
      <c r="AX1607" s="40"/>
      <c r="AY1607" s="40"/>
      <c r="AZ1607" s="40"/>
      <c r="BA1607" s="28"/>
      <c r="BB1607" s="28"/>
      <c r="BC1607" s="40"/>
      <c r="BD1607" s="40"/>
      <c r="BE1607" s="40"/>
      <c r="BF1607" s="40"/>
      <c r="BG1607" s="40"/>
      <c r="BH1607" s="40"/>
      <c r="BI1607" s="40"/>
      <c r="BJ1607" s="40"/>
      <c r="BK1607" s="40"/>
      <c r="BL1607" s="40"/>
      <c r="BM1607" s="40"/>
      <c r="BN1607" s="40"/>
      <c r="BO1607" s="40"/>
      <c r="BP1607" s="40"/>
      <c r="BQ1607" s="40"/>
      <c r="BR1607" s="40"/>
      <c r="BS1607" s="40"/>
      <c r="BT1607" s="40"/>
      <c r="BU1607" s="40"/>
      <c r="BV1607" s="40"/>
      <c r="BW1607" s="40"/>
      <c r="BX1607" s="40"/>
      <c r="BY1607" s="40"/>
      <c r="BZ1607" s="40"/>
      <c r="CA1607" s="40"/>
      <c r="CB1607" s="40"/>
      <c r="CC1607" s="40"/>
      <c r="CD1607" s="40"/>
      <c r="CE1607" s="40"/>
      <c r="CF1607" s="40"/>
      <c r="CG1607" s="28"/>
      <c r="CH1607" s="28"/>
      <c r="CI1607" s="41"/>
      <c r="CJ1607" s="27"/>
      <c r="CK1607" s="27"/>
      <c r="CL1607" s="27"/>
      <c r="CM1607" s="27"/>
      <c r="CN1607" s="27"/>
      <c r="CO1607" s="27"/>
      <c r="CP1607" s="27"/>
      <c r="CQ1607" s="27"/>
      <c r="CR1607" s="27"/>
      <c r="CS1607" s="27"/>
      <c r="CT1607" s="27"/>
      <c r="CU1607" s="27"/>
      <c r="CV1607" s="27"/>
      <c r="CW1607" s="27"/>
      <c r="CX1607" s="27"/>
      <c r="CY1607" s="27"/>
      <c r="CZ1607" s="40"/>
      <c r="DA1607" s="40"/>
      <c r="DB1607" s="40"/>
      <c r="DC1607" s="40"/>
      <c r="DF1607" s="42"/>
    </row>
    <row r="1608" spans="2:110" x14ac:dyDescent="0.2">
      <c r="B1608" s="28"/>
      <c r="C1608" s="41"/>
      <c r="D1608" s="40"/>
      <c r="E1608" s="41"/>
      <c r="F1608" s="40"/>
      <c r="M1608" s="151"/>
      <c r="N1608" s="151"/>
      <c r="P1608" s="153"/>
      <c r="Q1608" s="159"/>
      <c r="R1608" s="151"/>
      <c r="S1608" s="151"/>
      <c r="T1608" s="28"/>
      <c r="U1608" s="137"/>
      <c r="V1608" s="40"/>
      <c r="W1608" s="40"/>
      <c r="X1608" s="40"/>
      <c r="Y1608" s="40"/>
      <c r="Z1608" s="40"/>
      <c r="AA1608" s="40"/>
      <c r="AB1608" s="40"/>
      <c r="AC1608" s="40"/>
      <c r="AD1608" s="40"/>
      <c r="AE1608" s="40"/>
      <c r="AF1608" s="40"/>
      <c r="AG1608" s="40"/>
      <c r="AH1608" s="40"/>
      <c r="AI1608" s="40"/>
      <c r="AJ1608" s="40"/>
      <c r="AK1608" s="40"/>
      <c r="AL1608" s="40"/>
      <c r="AM1608" s="40"/>
      <c r="AN1608" s="40"/>
      <c r="AO1608" s="40"/>
      <c r="AP1608" s="40"/>
      <c r="AQ1608" s="40"/>
      <c r="AR1608" s="40"/>
      <c r="AS1608" s="40"/>
      <c r="AT1608" s="40"/>
      <c r="AU1608" s="40"/>
      <c r="AV1608" s="40"/>
      <c r="AW1608" s="40"/>
      <c r="AX1608" s="40"/>
      <c r="AY1608" s="40"/>
      <c r="AZ1608" s="40"/>
      <c r="BA1608" s="28"/>
      <c r="BB1608" s="28"/>
      <c r="BC1608" s="40"/>
      <c r="BD1608" s="40"/>
      <c r="BE1608" s="40"/>
      <c r="BF1608" s="40"/>
      <c r="BG1608" s="40"/>
      <c r="BH1608" s="40"/>
      <c r="BI1608" s="40"/>
      <c r="BJ1608" s="40"/>
      <c r="BK1608" s="40"/>
      <c r="BL1608" s="40"/>
      <c r="BM1608" s="40"/>
      <c r="BN1608" s="40"/>
      <c r="BO1608" s="40"/>
      <c r="BP1608" s="40"/>
      <c r="BQ1608" s="40"/>
      <c r="BR1608" s="40"/>
      <c r="BS1608" s="40"/>
      <c r="BT1608" s="40"/>
      <c r="BU1608" s="40"/>
      <c r="BV1608" s="40"/>
      <c r="BW1608" s="40"/>
      <c r="BX1608" s="40"/>
      <c r="BY1608" s="40"/>
      <c r="BZ1608" s="40"/>
      <c r="CA1608" s="40"/>
      <c r="CB1608" s="40"/>
      <c r="CC1608" s="40"/>
      <c r="CD1608" s="40"/>
      <c r="CE1608" s="40"/>
      <c r="CF1608" s="40"/>
      <c r="CG1608" s="28"/>
      <c r="CH1608" s="28"/>
      <c r="CI1608" s="41"/>
      <c r="CJ1608" s="27"/>
      <c r="CK1608" s="27"/>
      <c r="CL1608" s="27"/>
      <c r="CM1608" s="27"/>
      <c r="CN1608" s="27"/>
      <c r="CO1608" s="27"/>
      <c r="CP1608" s="27"/>
      <c r="CQ1608" s="27"/>
      <c r="CR1608" s="27"/>
      <c r="CS1608" s="27"/>
      <c r="CT1608" s="27"/>
      <c r="CU1608" s="27"/>
      <c r="CV1608" s="27"/>
      <c r="CW1608" s="27"/>
      <c r="CX1608" s="27"/>
      <c r="CY1608" s="27"/>
      <c r="CZ1608" s="40"/>
      <c r="DA1608" s="40"/>
      <c r="DB1608" s="40"/>
      <c r="DC1608" s="40"/>
      <c r="DF1608" s="42"/>
    </row>
    <row r="1609" spans="2:110" x14ac:dyDescent="0.2">
      <c r="B1609" s="28"/>
      <c r="C1609" s="41"/>
      <c r="D1609" s="40"/>
      <c r="E1609" s="41"/>
      <c r="F1609" s="40"/>
      <c r="M1609" s="151"/>
      <c r="N1609" s="151"/>
      <c r="P1609" s="153"/>
      <c r="Q1609" s="159"/>
      <c r="R1609" s="151"/>
      <c r="S1609" s="151"/>
      <c r="T1609" s="28"/>
      <c r="U1609" s="137"/>
      <c r="V1609" s="40"/>
      <c r="W1609" s="40"/>
      <c r="X1609" s="40"/>
      <c r="Y1609" s="40"/>
      <c r="Z1609" s="40"/>
      <c r="AA1609" s="40"/>
      <c r="AB1609" s="40"/>
      <c r="AC1609" s="40"/>
      <c r="AD1609" s="40"/>
      <c r="AE1609" s="40"/>
      <c r="AF1609" s="40"/>
      <c r="AG1609" s="40"/>
      <c r="AH1609" s="40"/>
      <c r="AI1609" s="40"/>
      <c r="AJ1609" s="40"/>
      <c r="AK1609" s="40"/>
      <c r="AL1609" s="40"/>
      <c r="AM1609" s="40"/>
      <c r="AN1609" s="40"/>
      <c r="AO1609" s="40"/>
      <c r="AP1609" s="40"/>
      <c r="AQ1609" s="40"/>
      <c r="AR1609" s="40"/>
      <c r="AS1609" s="40"/>
      <c r="AT1609" s="40"/>
      <c r="AU1609" s="40"/>
      <c r="AV1609" s="40"/>
      <c r="AW1609" s="40"/>
      <c r="AX1609" s="40"/>
      <c r="AY1609" s="40"/>
      <c r="AZ1609" s="40"/>
      <c r="BA1609" s="28"/>
      <c r="BB1609" s="28"/>
      <c r="BC1609" s="40"/>
      <c r="BD1609" s="40"/>
      <c r="BE1609" s="40"/>
      <c r="BF1609" s="40"/>
      <c r="BG1609" s="40"/>
      <c r="BH1609" s="40"/>
      <c r="BI1609" s="41"/>
      <c r="BJ1609" s="41"/>
      <c r="BK1609" s="41"/>
      <c r="BL1609" s="41"/>
      <c r="BM1609" s="41"/>
      <c r="BN1609" s="41"/>
      <c r="BO1609" s="41"/>
      <c r="BP1609" s="41"/>
      <c r="BQ1609" s="41"/>
      <c r="BR1609" s="40"/>
      <c r="BS1609" s="40"/>
      <c r="BT1609" s="40"/>
      <c r="BU1609" s="41"/>
      <c r="BV1609" s="41"/>
      <c r="BW1609" s="41"/>
      <c r="BX1609" s="41"/>
      <c r="BY1609" s="41"/>
      <c r="BZ1609" s="41"/>
      <c r="CA1609" s="41"/>
      <c r="CB1609" s="41"/>
      <c r="CC1609" s="41"/>
      <c r="CD1609" s="41"/>
      <c r="CE1609" s="41"/>
      <c r="CF1609" s="41"/>
      <c r="CG1609" s="28"/>
      <c r="CH1609" s="28"/>
      <c r="CI1609" s="41"/>
      <c r="CJ1609" s="27"/>
      <c r="CK1609" s="27"/>
      <c r="CL1609" s="27"/>
      <c r="CM1609" s="27"/>
      <c r="CN1609" s="27"/>
      <c r="CO1609" s="27"/>
      <c r="CP1609" s="27"/>
      <c r="CQ1609" s="27"/>
      <c r="CR1609" s="27"/>
      <c r="CS1609" s="27"/>
      <c r="CT1609" s="27"/>
      <c r="CU1609" s="27"/>
      <c r="CV1609" s="27"/>
      <c r="CW1609" s="27"/>
      <c r="CX1609" s="27"/>
      <c r="CY1609" s="27"/>
      <c r="CZ1609" s="40"/>
      <c r="DA1609" s="40"/>
      <c r="DB1609" s="40"/>
      <c r="DC1609" s="40"/>
      <c r="DF1609" s="42"/>
    </row>
    <row r="1610" spans="2:110" x14ac:dyDescent="0.2">
      <c r="B1610" s="28"/>
      <c r="C1610" s="41"/>
      <c r="D1610" s="40"/>
      <c r="E1610" s="41"/>
      <c r="F1610" s="40"/>
      <c r="M1610" s="151"/>
      <c r="N1610" s="151"/>
      <c r="P1610" s="153"/>
      <c r="Q1610" s="159"/>
      <c r="R1610" s="151"/>
      <c r="S1610" s="151"/>
      <c r="T1610" s="28"/>
      <c r="U1610" s="137"/>
      <c r="V1610" s="40"/>
      <c r="W1610" s="40"/>
      <c r="X1610" s="40"/>
      <c r="Y1610" s="40"/>
      <c r="Z1610" s="40"/>
      <c r="AA1610" s="40"/>
      <c r="AB1610" s="40"/>
      <c r="AC1610" s="40"/>
      <c r="AD1610" s="40"/>
      <c r="AE1610" s="40"/>
      <c r="AF1610" s="40"/>
      <c r="AG1610" s="40"/>
      <c r="AH1610" s="40"/>
      <c r="AI1610" s="40"/>
      <c r="AJ1610" s="40"/>
      <c r="AK1610" s="40"/>
      <c r="AL1610" s="40"/>
      <c r="AM1610" s="40"/>
      <c r="AN1610" s="40"/>
      <c r="AO1610" s="40"/>
      <c r="AP1610" s="40"/>
      <c r="AQ1610" s="40"/>
      <c r="AR1610" s="40"/>
      <c r="AS1610" s="40"/>
      <c r="AT1610" s="40"/>
      <c r="AU1610" s="40"/>
      <c r="AV1610" s="40"/>
      <c r="AW1610" s="40"/>
      <c r="AX1610" s="40"/>
      <c r="AY1610" s="40"/>
      <c r="AZ1610" s="40"/>
      <c r="BA1610" s="28"/>
      <c r="BB1610" s="28"/>
      <c r="BC1610" s="40"/>
      <c r="BD1610" s="40"/>
      <c r="BE1610" s="40"/>
      <c r="BF1610" s="40"/>
      <c r="BG1610" s="40"/>
      <c r="BH1610" s="40"/>
      <c r="BI1610" s="41"/>
      <c r="BJ1610" s="41"/>
      <c r="BK1610" s="41"/>
      <c r="BL1610" s="41"/>
      <c r="BM1610" s="41"/>
      <c r="BN1610" s="41"/>
      <c r="BO1610" s="41"/>
      <c r="BP1610" s="41"/>
      <c r="BQ1610" s="41"/>
      <c r="BR1610" s="40"/>
      <c r="BS1610" s="40"/>
      <c r="BT1610" s="40"/>
      <c r="BU1610" s="41"/>
      <c r="BV1610" s="41"/>
      <c r="BW1610" s="41"/>
      <c r="BX1610" s="41"/>
      <c r="BY1610" s="41"/>
      <c r="BZ1610" s="41"/>
      <c r="CA1610" s="41"/>
      <c r="CB1610" s="41"/>
      <c r="CC1610" s="41"/>
      <c r="CD1610" s="41"/>
      <c r="CE1610" s="41"/>
      <c r="CF1610" s="41"/>
      <c r="CG1610" s="28"/>
      <c r="CH1610" s="28"/>
      <c r="CI1610" s="41"/>
      <c r="CJ1610" s="27"/>
      <c r="CK1610" s="27"/>
      <c r="CL1610" s="27"/>
      <c r="CM1610" s="27"/>
      <c r="CN1610" s="27"/>
      <c r="CO1610" s="27"/>
      <c r="CP1610" s="27"/>
      <c r="CQ1610" s="27"/>
      <c r="CR1610" s="27"/>
      <c r="CS1610" s="27"/>
      <c r="CT1610" s="27"/>
      <c r="CU1610" s="27"/>
      <c r="CV1610" s="27"/>
      <c r="CW1610" s="27"/>
      <c r="CX1610" s="27"/>
      <c r="CY1610" s="27"/>
      <c r="CZ1610" s="40"/>
      <c r="DA1610" s="40"/>
      <c r="DB1610" s="40"/>
      <c r="DC1610" s="40"/>
      <c r="DF1610" s="42"/>
    </row>
    <row r="1611" spans="2:110" x14ac:dyDescent="0.2">
      <c r="B1611" s="28"/>
      <c r="C1611" s="41"/>
      <c r="D1611" s="40"/>
      <c r="E1611" s="41"/>
      <c r="F1611" s="40"/>
      <c r="M1611" s="151"/>
      <c r="N1611" s="151"/>
      <c r="P1611" s="153"/>
      <c r="Q1611" s="159"/>
      <c r="R1611" s="151"/>
      <c r="S1611" s="151"/>
      <c r="T1611" s="28"/>
      <c r="U1611" s="137"/>
      <c r="V1611" s="40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40"/>
      <c r="AH1611" s="40"/>
      <c r="AI1611" s="40"/>
      <c r="AJ1611" s="40"/>
      <c r="AK1611" s="40"/>
      <c r="AL1611" s="40"/>
      <c r="AM1611" s="40"/>
      <c r="AN1611" s="40"/>
      <c r="AO1611" s="40"/>
      <c r="AP1611" s="40"/>
      <c r="AQ1611" s="40"/>
      <c r="AR1611" s="40"/>
      <c r="AS1611" s="40"/>
      <c r="AT1611" s="40"/>
      <c r="AU1611" s="40"/>
      <c r="AV1611" s="40"/>
      <c r="AW1611" s="40"/>
      <c r="AX1611" s="40"/>
      <c r="AY1611" s="40"/>
      <c r="AZ1611" s="40"/>
      <c r="BA1611" s="28"/>
      <c r="BB1611" s="28"/>
      <c r="BC1611" s="40"/>
      <c r="BD1611" s="40"/>
      <c r="BE1611" s="40"/>
      <c r="BF1611" s="40"/>
      <c r="BG1611" s="40"/>
      <c r="BH1611" s="40"/>
      <c r="BI1611" s="41"/>
      <c r="BJ1611" s="41"/>
      <c r="BK1611" s="41"/>
      <c r="BL1611" s="41"/>
      <c r="BM1611" s="41"/>
      <c r="BN1611" s="41"/>
      <c r="BO1611" s="41"/>
      <c r="BP1611" s="41"/>
      <c r="BQ1611" s="41"/>
      <c r="BR1611" s="40"/>
      <c r="BS1611" s="40"/>
      <c r="BT1611" s="40"/>
      <c r="BU1611" s="41"/>
      <c r="BV1611" s="41"/>
      <c r="BW1611" s="41"/>
      <c r="BX1611" s="41"/>
      <c r="BY1611" s="41"/>
      <c r="BZ1611" s="41"/>
      <c r="CA1611" s="41"/>
      <c r="CB1611" s="41"/>
      <c r="CC1611" s="41"/>
      <c r="CD1611" s="41"/>
      <c r="CE1611" s="41"/>
      <c r="CF1611" s="41"/>
      <c r="CG1611" s="28"/>
      <c r="CH1611" s="28"/>
      <c r="CI1611" s="41"/>
      <c r="CJ1611" s="27"/>
      <c r="CK1611" s="27"/>
      <c r="CL1611" s="27"/>
      <c r="CM1611" s="27"/>
      <c r="CN1611" s="27"/>
      <c r="CO1611" s="27"/>
      <c r="CP1611" s="27"/>
      <c r="CQ1611" s="27"/>
      <c r="CR1611" s="27"/>
      <c r="CS1611" s="27"/>
      <c r="CT1611" s="27"/>
      <c r="CU1611" s="27"/>
      <c r="CV1611" s="27"/>
      <c r="CW1611" s="27"/>
      <c r="CX1611" s="27"/>
      <c r="CY1611" s="27"/>
      <c r="CZ1611" s="40"/>
      <c r="DA1611" s="40"/>
      <c r="DB1611" s="40"/>
      <c r="DC1611" s="40"/>
      <c r="DF1611" s="42"/>
    </row>
    <row r="1612" spans="2:110" x14ac:dyDescent="0.2">
      <c r="B1612" s="28"/>
      <c r="C1612" s="41"/>
      <c r="D1612" s="40"/>
      <c r="E1612" s="41"/>
      <c r="F1612" s="40"/>
      <c r="M1612" s="151"/>
      <c r="N1612" s="151"/>
      <c r="P1612" s="153"/>
      <c r="Q1612" s="159"/>
      <c r="R1612" s="151"/>
      <c r="S1612" s="151"/>
      <c r="T1612" s="28"/>
      <c r="U1612" s="137"/>
      <c r="V1612" s="40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40"/>
      <c r="AH1612" s="40"/>
      <c r="AI1612" s="40"/>
      <c r="AJ1612" s="40"/>
      <c r="AK1612" s="40"/>
      <c r="AL1612" s="40"/>
      <c r="AM1612" s="40"/>
      <c r="AN1612" s="40"/>
      <c r="AO1612" s="40"/>
      <c r="AP1612" s="40"/>
      <c r="AQ1612" s="40"/>
      <c r="AR1612" s="40"/>
      <c r="AS1612" s="40"/>
      <c r="AT1612" s="40"/>
      <c r="AU1612" s="40"/>
      <c r="AV1612" s="40"/>
      <c r="AW1612" s="40"/>
      <c r="AX1612" s="40"/>
      <c r="AY1612" s="40"/>
      <c r="AZ1612" s="40"/>
      <c r="BA1612" s="28"/>
      <c r="BB1612" s="28"/>
      <c r="BC1612" s="40"/>
      <c r="BD1612" s="40"/>
      <c r="BE1612" s="40"/>
      <c r="BF1612" s="40"/>
      <c r="BG1612" s="40"/>
      <c r="BH1612" s="40"/>
      <c r="BI1612" s="41"/>
      <c r="BJ1612" s="41"/>
      <c r="BK1612" s="41"/>
      <c r="BL1612" s="41"/>
      <c r="BM1612" s="41"/>
      <c r="BN1612" s="41"/>
      <c r="BO1612" s="41"/>
      <c r="BP1612" s="41"/>
      <c r="BQ1612" s="41"/>
      <c r="BR1612" s="40"/>
      <c r="BS1612" s="40"/>
      <c r="BT1612" s="40"/>
      <c r="BU1612" s="41"/>
      <c r="BV1612" s="41"/>
      <c r="BW1612" s="41"/>
      <c r="BX1612" s="41"/>
      <c r="BY1612" s="41"/>
      <c r="BZ1612" s="41"/>
      <c r="CA1612" s="41"/>
      <c r="CB1612" s="41"/>
      <c r="CC1612" s="41"/>
      <c r="CD1612" s="41"/>
      <c r="CE1612" s="41"/>
      <c r="CF1612" s="41"/>
      <c r="CG1612" s="28"/>
      <c r="CH1612" s="28"/>
      <c r="CI1612" s="41"/>
      <c r="CJ1612" s="27"/>
      <c r="CK1612" s="27"/>
      <c r="CL1612" s="27"/>
      <c r="CM1612" s="27"/>
      <c r="CN1612" s="27"/>
      <c r="CO1612" s="27"/>
      <c r="CP1612" s="27"/>
      <c r="CQ1612" s="27"/>
      <c r="CR1612" s="27"/>
      <c r="CS1612" s="27"/>
      <c r="CT1612" s="27"/>
      <c r="CU1612" s="27"/>
      <c r="CV1612" s="27"/>
      <c r="CW1612" s="27"/>
      <c r="CX1612" s="27"/>
      <c r="CY1612" s="27"/>
      <c r="CZ1612" s="40"/>
      <c r="DA1612" s="40"/>
      <c r="DB1612" s="40"/>
      <c r="DC1612" s="40"/>
      <c r="DF1612" s="42"/>
    </row>
    <row r="1613" spans="2:110" x14ac:dyDescent="0.2">
      <c r="B1613" s="28"/>
      <c r="C1613" s="41"/>
      <c r="D1613" s="40"/>
      <c r="E1613" s="41"/>
      <c r="F1613" s="40"/>
      <c r="M1613" s="151"/>
      <c r="N1613" s="151"/>
      <c r="P1613" s="153"/>
      <c r="Q1613" s="159"/>
      <c r="R1613" s="151"/>
      <c r="S1613" s="151"/>
      <c r="T1613" s="28"/>
      <c r="U1613" s="137"/>
      <c r="V1613" s="40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40"/>
      <c r="AH1613" s="40"/>
      <c r="AI1613" s="40"/>
      <c r="AJ1613" s="40"/>
      <c r="AK1613" s="40"/>
      <c r="AL1613" s="40"/>
      <c r="AM1613" s="40"/>
      <c r="AN1613" s="40"/>
      <c r="AO1613" s="40"/>
      <c r="AP1613" s="40"/>
      <c r="AQ1613" s="40"/>
      <c r="AR1613" s="40"/>
      <c r="AS1613" s="40"/>
      <c r="AT1613" s="40"/>
      <c r="AU1613" s="40"/>
      <c r="AV1613" s="40"/>
      <c r="AW1613" s="40"/>
      <c r="AX1613" s="40"/>
      <c r="AY1613" s="40"/>
      <c r="AZ1613" s="40"/>
      <c r="BA1613" s="28"/>
      <c r="BB1613" s="28"/>
      <c r="BC1613" s="40"/>
      <c r="BD1613" s="40"/>
      <c r="BE1613" s="40"/>
      <c r="BF1613" s="40"/>
      <c r="BG1613" s="40"/>
      <c r="BH1613" s="40"/>
      <c r="BI1613" s="41"/>
      <c r="BJ1613" s="41"/>
      <c r="BK1613" s="41"/>
      <c r="BL1613" s="41"/>
      <c r="BM1613" s="41"/>
      <c r="BN1613" s="41"/>
      <c r="BO1613" s="41"/>
      <c r="BP1613" s="41"/>
      <c r="BQ1613" s="41"/>
      <c r="BR1613" s="40"/>
      <c r="BS1613" s="40"/>
      <c r="BT1613" s="40"/>
      <c r="BU1613" s="41"/>
      <c r="BV1613" s="41"/>
      <c r="BW1613" s="41"/>
      <c r="BX1613" s="41"/>
      <c r="BY1613" s="41"/>
      <c r="BZ1613" s="41"/>
      <c r="CA1613" s="41"/>
      <c r="CB1613" s="41"/>
      <c r="CC1613" s="41"/>
      <c r="CD1613" s="41"/>
      <c r="CE1613" s="41"/>
      <c r="CF1613" s="41"/>
      <c r="CG1613" s="28"/>
      <c r="CH1613" s="28"/>
      <c r="CI1613" s="41"/>
      <c r="CJ1613" s="27"/>
      <c r="CK1613" s="27"/>
      <c r="CL1613" s="27"/>
      <c r="CM1613" s="27"/>
      <c r="CN1613" s="27"/>
      <c r="CO1613" s="27"/>
      <c r="CP1613" s="27"/>
      <c r="CQ1613" s="27"/>
      <c r="CR1613" s="27"/>
      <c r="CS1613" s="27"/>
      <c r="CT1613" s="27"/>
      <c r="CU1613" s="27"/>
      <c r="CV1613" s="27"/>
      <c r="CW1613" s="27"/>
      <c r="CX1613" s="27"/>
      <c r="CY1613" s="27"/>
      <c r="CZ1613" s="40"/>
      <c r="DA1613" s="40"/>
      <c r="DB1613" s="40"/>
      <c r="DC1613" s="40"/>
      <c r="DF1613" s="42"/>
    </row>
    <row r="1614" spans="2:110" x14ac:dyDescent="0.2">
      <c r="B1614" s="28"/>
      <c r="C1614" s="41"/>
      <c r="D1614" s="40"/>
      <c r="E1614" s="41"/>
      <c r="F1614" s="40"/>
      <c r="M1614" s="151"/>
      <c r="N1614" s="151"/>
      <c r="P1614" s="153"/>
      <c r="Q1614" s="159"/>
      <c r="R1614" s="151"/>
      <c r="S1614" s="151"/>
      <c r="T1614" s="28"/>
      <c r="U1614" s="137"/>
      <c r="V1614" s="40"/>
      <c r="W1614" s="40"/>
      <c r="X1614" s="40"/>
      <c r="Y1614" s="40"/>
      <c r="Z1614" s="40"/>
      <c r="AA1614" s="40"/>
      <c r="AB1614" s="40"/>
      <c r="AC1614" s="40"/>
      <c r="AD1614" s="40"/>
      <c r="AE1614" s="40"/>
      <c r="AF1614" s="40"/>
      <c r="AG1614" s="40"/>
      <c r="AH1614" s="40"/>
      <c r="AI1614" s="40"/>
      <c r="AJ1614" s="40"/>
      <c r="AK1614" s="40"/>
      <c r="AL1614" s="40"/>
      <c r="AM1614" s="40"/>
      <c r="AN1614" s="40"/>
      <c r="AO1614" s="40"/>
      <c r="AP1614" s="40"/>
      <c r="AQ1614" s="40"/>
      <c r="AR1614" s="40"/>
      <c r="AS1614" s="40"/>
      <c r="AT1614" s="40"/>
      <c r="AU1614" s="40"/>
      <c r="AV1614" s="40"/>
      <c r="AW1614" s="40"/>
      <c r="AX1614" s="40"/>
      <c r="AY1614" s="40"/>
      <c r="AZ1614" s="40"/>
      <c r="BA1614" s="28"/>
      <c r="BB1614" s="28"/>
      <c r="BC1614" s="40"/>
      <c r="BD1614" s="40"/>
      <c r="BE1614" s="40"/>
      <c r="BF1614" s="40"/>
      <c r="BG1614" s="40"/>
      <c r="BH1614" s="40"/>
      <c r="BI1614" s="40"/>
      <c r="BJ1614" s="40"/>
      <c r="BK1614" s="40"/>
      <c r="BL1614" s="40"/>
      <c r="BM1614" s="40"/>
      <c r="BN1614" s="40"/>
      <c r="BO1614" s="40"/>
      <c r="BP1614" s="40"/>
      <c r="BQ1614" s="40"/>
      <c r="BR1614" s="40"/>
      <c r="BS1614" s="40"/>
      <c r="BT1614" s="40"/>
      <c r="BU1614" s="40"/>
      <c r="BV1614" s="40"/>
      <c r="BW1614" s="40"/>
      <c r="BX1614" s="40"/>
      <c r="BY1614" s="40"/>
      <c r="BZ1614" s="40"/>
      <c r="CA1614" s="40"/>
      <c r="CB1614" s="40"/>
      <c r="CC1614" s="40"/>
      <c r="CD1614" s="40"/>
      <c r="CE1614" s="40"/>
      <c r="CF1614" s="40"/>
      <c r="CG1614" s="28"/>
      <c r="CH1614" s="28"/>
      <c r="CI1614" s="41"/>
      <c r="CJ1614" s="27"/>
      <c r="CK1614" s="27"/>
      <c r="CL1614" s="27"/>
      <c r="CM1614" s="27"/>
      <c r="CN1614" s="27"/>
      <c r="CO1614" s="27"/>
      <c r="CP1614" s="27"/>
      <c r="CQ1614" s="27"/>
      <c r="CR1614" s="27"/>
      <c r="CS1614" s="27"/>
      <c r="CT1614" s="27"/>
      <c r="CU1614" s="27"/>
      <c r="CV1614" s="27"/>
      <c r="CW1614" s="27"/>
      <c r="CX1614" s="27"/>
      <c r="CY1614" s="27"/>
      <c r="CZ1614" s="40"/>
      <c r="DA1614" s="40"/>
      <c r="DB1614" s="40"/>
      <c r="DC1614" s="40"/>
      <c r="DF1614" s="42"/>
    </row>
    <row r="1615" spans="2:110" x14ac:dyDescent="0.2">
      <c r="B1615" s="28"/>
      <c r="C1615" s="41"/>
      <c r="D1615" s="40"/>
      <c r="E1615" s="41"/>
      <c r="F1615" s="40"/>
      <c r="M1615" s="151"/>
      <c r="N1615" s="151"/>
      <c r="P1615" s="153"/>
      <c r="Q1615" s="159"/>
      <c r="R1615" s="151"/>
      <c r="S1615" s="151"/>
      <c r="T1615" s="28"/>
      <c r="U1615" s="137"/>
      <c r="V1615" s="40"/>
      <c r="W1615" s="40"/>
      <c r="X1615" s="40"/>
      <c r="Y1615" s="40"/>
      <c r="Z1615" s="40"/>
      <c r="AA1615" s="40"/>
      <c r="AB1615" s="40"/>
      <c r="AC1615" s="40"/>
      <c r="AD1615" s="40"/>
      <c r="AE1615" s="40"/>
      <c r="AF1615" s="40"/>
      <c r="AG1615" s="40"/>
      <c r="AH1615" s="40"/>
      <c r="AI1615" s="40"/>
      <c r="AJ1615" s="40"/>
      <c r="AK1615" s="40"/>
      <c r="AL1615" s="40"/>
      <c r="AM1615" s="40"/>
      <c r="AN1615" s="40"/>
      <c r="AO1615" s="40"/>
      <c r="AP1615" s="40"/>
      <c r="AQ1615" s="40"/>
      <c r="AR1615" s="40"/>
      <c r="AS1615" s="40"/>
      <c r="AT1615" s="40"/>
      <c r="AU1615" s="40"/>
      <c r="AV1615" s="40"/>
      <c r="AW1615" s="40"/>
      <c r="AX1615" s="40"/>
      <c r="AY1615" s="40"/>
      <c r="AZ1615" s="40"/>
      <c r="BA1615" s="28"/>
      <c r="BB1615" s="28"/>
      <c r="BC1615" s="40"/>
      <c r="BD1615" s="40"/>
      <c r="BE1615" s="40"/>
      <c r="BF1615" s="40"/>
      <c r="BG1615" s="40"/>
      <c r="BH1615" s="40"/>
      <c r="BI1615" s="40"/>
      <c r="BJ1615" s="40"/>
      <c r="BK1615" s="40"/>
      <c r="BL1615" s="40"/>
      <c r="BM1615" s="40"/>
      <c r="BN1615" s="40"/>
      <c r="BO1615" s="40"/>
      <c r="BP1615" s="40"/>
      <c r="BQ1615" s="40"/>
      <c r="BR1615" s="40"/>
      <c r="BS1615" s="40"/>
      <c r="BT1615" s="40"/>
      <c r="BU1615" s="40"/>
      <c r="BV1615" s="40"/>
      <c r="BW1615" s="40"/>
      <c r="BX1615" s="40"/>
      <c r="BY1615" s="40"/>
      <c r="BZ1615" s="40"/>
      <c r="CA1615" s="40"/>
      <c r="CB1615" s="40"/>
      <c r="CC1615" s="40"/>
      <c r="CD1615" s="40"/>
      <c r="CE1615" s="40"/>
      <c r="CF1615" s="40"/>
      <c r="CG1615" s="28"/>
      <c r="CH1615" s="28"/>
      <c r="CI1615" s="41"/>
      <c r="CJ1615" s="27"/>
      <c r="CK1615" s="27"/>
      <c r="CL1615" s="27"/>
      <c r="CM1615" s="27"/>
      <c r="CN1615" s="27"/>
      <c r="CO1615" s="27"/>
      <c r="CP1615" s="27"/>
      <c r="CQ1615" s="27"/>
      <c r="CR1615" s="27"/>
      <c r="CS1615" s="27"/>
      <c r="CT1615" s="27"/>
      <c r="CU1615" s="27"/>
      <c r="CV1615" s="27"/>
      <c r="CW1615" s="27"/>
      <c r="CX1615" s="27"/>
      <c r="CY1615" s="27"/>
      <c r="CZ1615" s="40"/>
      <c r="DA1615" s="40"/>
      <c r="DB1615" s="40"/>
      <c r="DC1615" s="40"/>
      <c r="DF1615" s="42"/>
    </row>
    <row r="1616" spans="2:110" x14ac:dyDescent="0.2">
      <c r="B1616" s="28"/>
      <c r="C1616" s="41"/>
      <c r="D1616" s="40"/>
      <c r="E1616" s="41"/>
      <c r="F1616" s="40"/>
      <c r="M1616" s="151"/>
      <c r="N1616" s="151"/>
      <c r="P1616" s="153"/>
      <c r="Q1616" s="159"/>
      <c r="R1616" s="151"/>
      <c r="S1616" s="151"/>
      <c r="T1616" s="28"/>
      <c r="U1616" s="137"/>
      <c r="V1616" s="40"/>
      <c r="W1616" s="40"/>
      <c r="X1616" s="40"/>
      <c r="Y1616" s="40"/>
      <c r="Z1616" s="40"/>
      <c r="AA1616" s="40"/>
      <c r="AB1616" s="40"/>
      <c r="AC1616" s="40"/>
      <c r="AD1616" s="40"/>
      <c r="AE1616" s="40"/>
      <c r="AF1616" s="40"/>
      <c r="AG1616" s="40"/>
      <c r="AH1616" s="40"/>
      <c r="AI1616" s="40"/>
      <c r="AJ1616" s="40"/>
      <c r="AK1616" s="40"/>
      <c r="AL1616" s="40"/>
      <c r="AM1616" s="40"/>
      <c r="AN1616" s="40"/>
      <c r="AO1616" s="40"/>
      <c r="AP1616" s="40"/>
      <c r="AQ1616" s="40"/>
      <c r="AR1616" s="40"/>
      <c r="AS1616" s="40"/>
      <c r="AT1616" s="40"/>
      <c r="AU1616" s="40"/>
      <c r="AV1616" s="40"/>
      <c r="AW1616" s="40"/>
      <c r="AX1616" s="40"/>
      <c r="AY1616" s="40"/>
      <c r="AZ1616" s="40"/>
      <c r="BA1616" s="28"/>
      <c r="BB1616" s="28"/>
      <c r="BC1616" s="40"/>
      <c r="BD1616" s="40"/>
      <c r="BE1616" s="40"/>
      <c r="BF1616" s="40"/>
      <c r="BG1616" s="40"/>
      <c r="BH1616" s="40"/>
      <c r="BI1616" s="40"/>
      <c r="BJ1616" s="40"/>
      <c r="BK1616" s="40"/>
      <c r="BL1616" s="40"/>
      <c r="BM1616" s="40"/>
      <c r="BN1616" s="40"/>
      <c r="BO1616" s="40"/>
      <c r="BP1616" s="40"/>
      <c r="BQ1616" s="40"/>
      <c r="BR1616" s="40"/>
      <c r="BS1616" s="40"/>
      <c r="BT1616" s="40"/>
      <c r="BU1616" s="40"/>
      <c r="BV1616" s="40"/>
      <c r="BW1616" s="40"/>
      <c r="BX1616" s="40"/>
      <c r="BY1616" s="40"/>
      <c r="BZ1616" s="40"/>
      <c r="CA1616" s="40"/>
      <c r="CB1616" s="40"/>
      <c r="CC1616" s="40"/>
      <c r="CD1616" s="40"/>
      <c r="CE1616" s="40"/>
      <c r="CF1616" s="40"/>
      <c r="CG1616" s="28"/>
      <c r="CH1616" s="28"/>
      <c r="CI1616" s="41"/>
      <c r="CJ1616" s="27"/>
      <c r="CK1616" s="27"/>
      <c r="CL1616" s="27"/>
      <c r="CM1616" s="27"/>
      <c r="CN1616" s="27"/>
      <c r="CO1616" s="27"/>
      <c r="CP1616" s="27"/>
      <c r="CQ1616" s="27"/>
      <c r="CR1616" s="27"/>
      <c r="CS1616" s="27"/>
      <c r="CT1616" s="27"/>
      <c r="CU1616" s="27"/>
      <c r="CV1616" s="27"/>
      <c r="CW1616" s="27"/>
      <c r="CX1616" s="27"/>
      <c r="CY1616" s="27"/>
      <c r="CZ1616" s="40"/>
      <c r="DA1616" s="40"/>
      <c r="DB1616" s="40"/>
      <c r="DC1616" s="40"/>
      <c r="DF1616" s="42"/>
    </row>
    <row r="1617" spans="2:110" x14ac:dyDescent="0.2">
      <c r="B1617" s="28"/>
      <c r="C1617" s="41"/>
      <c r="D1617" s="40"/>
      <c r="E1617" s="41"/>
      <c r="F1617" s="40"/>
      <c r="M1617" s="151"/>
      <c r="N1617" s="151"/>
      <c r="P1617" s="153"/>
      <c r="Q1617" s="159"/>
      <c r="R1617" s="151"/>
      <c r="S1617" s="151"/>
      <c r="T1617" s="28"/>
      <c r="U1617" s="137"/>
      <c r="V1617" s="40"/>
      <c r="W1617" s="40"/>
      <c r="X1617" s="40"/>
      <c r="Y1617" s="40"/>
      <c r="Z1617" s="40"/>
      <c r="AA1617" s="40"/>
      <c r="AB1617" s="40"/>
      <c r="AC1617" s="40"/>
      <c r="AD1617" s="40"/>
      <c r="AE1617" s="40"/>
      <c r="AF1617" s="40"/>
      <c r="AG1617" s="40"/>
      <c r="AH1617" s="40"/>
      <c r="AI1617" s="40"/>
      <c r="AJ1617" s="40"/>
      <c r="AK1617" s="40"/>
      <c r="AL1617" s="40"/>
      <c r="AM1617" s="40"/>
      <c r="AN1617" s="40"/>
      <c r="AO1617" s="40"/>
      <c r="AP1617" s="40"/>
      <c r="AQ1617" s="40"/>
      <c r="AR1617" s="40"/>
      <c r="AS1617" s="40"/>
      <c r="AT1617" s="40"/>
      <c r="AU1617" s="40"/>
      <c r="AV1617" s="40"/>
      <c r="AW1617" s="40"/>
      <c r="AX1617" s="40"/>
      <c r="AY1617" s="40"/>
      <c r="AZ1617" s="40"/>
      <c r="BA1617" s="28"/>
      <c r="BB1617" s="28"/>
      <c r="BC1617" s="40"/>
      <c r="BD1617" s="40"/>
      <c r="BE1617" s="40"/>
      <c r="BF1617" s="40"/>
      <c r="BG1617" s="40"/>
      <c r="BH1617" s="40"/>
      <c r="BI1617" s="40"/>
      <c r="BJ1617" s="40"/>
      <c r="BK1617" s="40"/>
      <c r="BL1617" s="40"/>
      <c r="BM1617" s="40"/>
      <c r="BN1617" s="40"/>
      <c r="BO1617" s="40"/>
      <c r="BP1617" s="40"/>
      <c r="BQ1617" s="40"/>
      <c r="BR1617" s="40"/>
      <c r="BS1617" s="40"/>
      <c r="BT1617" s="40"/>
      <c r="BU1617" s="40"/>
      <c r="BV1617" s="40"/>
      <c r="BW1617" s="40"/>
      <c r="BX1617" s="40"/>
      <c r="BY1617" s="40"/>
      <c r="BZ1617" s="40"/>
      <c r="CA1617" s="40"/>
      <c r="CB1617" s="40"/>
      <c r="CC1617" s="40"/>
      <c r="CD1617" s="40"/>
      <c r="CE1617" s="40"/>
      <c r="CF1617" s="40"/>
      <c r="CG1617" s="28"/>
      <c r="CH1617" s="28"/>
      <c r="CI1617" s="41"/>
      <c r="CJ1617" s="27"/>
      <c r="CK1617" s="27"/>
      <c r="CL1617" s="27"/>
      <c r="CM1617" s="27"/>
      <c r="CN1617" s="27"/>
      <c r="CO1617" s="27"/>
      <c r="CP1617" s="27"/>
      <c r="CQ1617" s="27"/>
      <c r="CR1617" s="27"/>
      <c r="CS1617" s="27"/>
      <c r="CT1617" s="27"/>
      <c r="CU1617" s="27"/>
      <c r="CV1617" s="27"/>
      <c r="CW1617" s="27"/>
      <c r="CX1617" s="27"/>
      <c r="CY1617" s="27"/>
      <c r="CZ1617" s="40"/>
      <c r="DA1617" s="40"/>
      <c r="DB1617" s="40"/>
      <c r="DC1617" s="40"/>
      <c r="DF1617" s="42"/>
    </row>
    <row r="1618" spans="2:110" x14ac:dyDescent="0.2">
      <c r="B1618" s="28"/>
      <c r="C1618" s="41"/>
      <c r="D1618" s="40"/>
      <c r="E1618" s="41"/>
      <c r="F1618" s="40"/>
      <c r="M1618" s="151"/>
      <c r="N1618" s="151"/>
      <c r="P1618" s="153"/>
      <c r="Q1618" s="159"/>
      <c r="R1618" s="151"/>
      <c r="S1618" s="151"/>
      <c r="T1618" s="28"/>
      <c r="U1618" s="137"/>
      <c r="V1618" s="40"/>
      <c r="W1618" s="40"/>
      <c r="X1618" s="40"/>
      <c r="Y1618" s="40"/>
      <c r="Z1618" s="40"/>
      <c r="AA1618" s="40"/>
      <c r="AB1618" s="40"/>
      <c r="AC1618" s="40"/>
      <c r="AD1618" s="40"/>
      <c r="AE1618" s="40"/>
      <c r="AF1618" s="40"/>
      <c r="AG1618" s="40"/>
      <c r="AH1618" s="40"/>
      <c r="AI1618" s="40"/>
      <c r="AJ1618" s="40"/>
      <c r="AK1618" s="40"/>
      <c r="AL1618" s="40"/>
      <c r="AM1618" s="40"/>
      <c r="AN1618" s="40"/>
      <c r="AO1618" s="40"/>
      <c r="AP1618" s="40"/>
      <c r="AQ1618" s="40"/>
      <c r="AR1618" s="40"/>
      <c r="AS1618" s="40"/>
      <c r="AT1618" s="40"/>
      <c r="AU1618" s="40"/>
      <c r="AV1618" s="40"/>
      <c r="AW1618" s="40"/>
      <c r="AX1618" s="40"/>
      <c r="AY1618" s="40"/>
      <c r="AZ1618" s="40"/>
      <c r="BA1618" s="28"/>
      <c r="BB1618" s="28"/>
      <c r="BC1618" s="40"/>
      <c r="BD1618" s="40"/>
      <c r="BE1618" s="40"/>
      <c r="BF1618" s="40"/>
      <c r="BG1618" s="40"/>
      <c r="BH1618" s="40"/>
      <c r="BI1618" s="40"/>
      <c r="BJ1618" s="40"/>
      <c r="BK1618" s="40"/>
      <c r="BL1618" s="40"/>
      <c r="BM1618" s="40"/>
      <c r="BN1618" s="40"/>
      <c r="BO1618" s="40"/>
      <c r="BP1618" s="40"/>
      <c r="BQ1618" s="40"/>
      <c r="BR1618" s="40"/>
      <c r="BS1618" s="40"/>
      <c r="BT1618" s="40"/>
      <c r="BU1618" s="40"/>
      <c r="BV1618" s="40"/>
      <c r="BW1618" s="40"/>
      <c r="BX1618" s="40"/>
      <c r="BY1618" s="40"/>
      <c r="BZ1618" s="40"/>
      <c r="CA1618" s="40"/>
      <c r="CB1618" s="40"/>
      <c r="CC1618" s="40"/>
      <c r="CD1618" s="40"/>
      <c r="CE1618" s="40"/>
      <c r="CF1618" s="40"/>
      <c r="CG1618" s="28"/>
      <c r="CH1618" s="28"/>
      <c r="CI1618" s="41"/>
      <c r="CJ1618" s="27"/>
      <c r="CK1618" s="27"/>
      <c r="CL1618" s="27"/>
      <c r="CM1618" s="27"/>
      <c r="CN1618" s="27"/>
      <c r="CO1618" s="27"/>
      <c r="CP1618" s="27"/>
      <c r="CQ1618" s="27"/>
      <c r="CR1618" s="27"/>
      <c r="CS1618" s="27"/>
      <c r="CT1618" s="27"/>
      <c r="CU1618" s="27"/>
      <c r="CV1618" s="27"/>
      <c r="CW1618" s="27"/>
      <c r="CX1618" s="27"/>
      <c r="CY1618" s="27"/>
      <c r="CZ1618" s="40"/>
      <c r="DA1618" s="40"/>
      <c r="DB1618" s="40"/>
      <c r="DC1618" s="40"/>
      <c r="DF1618" s="42"/>
    </row>
    <row r="1619" spans="2:110" x14ac:dyDescent="0.2">
      <c r="B1619" s="28"/>
      <c r="C1619" s="41"/>
      <c r="D1619" s="40"/>
      <c r="E1619" s="41"/>
      <c r="F1619" s="40"/>
      <c r="M1619" s="151"/>
      <c r="N1619" s="151"/>
      <c r="P1619" s="153"/>
      <c r="Q1619" s="159"/>
      <c r="R1619" s="151"/>
      <c r="S1619" s="151"/>
      <c r="T1619" s="28"/>
      <c r="U1619" s="137"/>
      <c r="V1619" s="40"/>
      <c r="W1619" s="40"/>
      <c r="X1619" s="40"/>
      <c r="Y1619" s="40"/>
      <c r="Z1619" s="40"/>
      <c r="AA1619" s="40"/>
      <c r="AB1619" s="40"/>
      <c r="AC1619" s="40"/>
      <c r="AD1619" s="40"/>
      <c r="AE1619" s="40"/>
      <c r="AF1619" s="40"/>
      <c r="AG1619" s="40"/>
      <c r="AH1619" s="40"/>
      <c r="AI1619" s="40"/>
      <c r="AJ1619" s="40"/>
      <c r="AK1619" s="40"/>
      <c r="AL1619" s="40"/>
      <c r="AM1619" s="40"/>
      <c r="AN1619" s="40"/>
      <c r="AO1619" s="40"/>
      <c r="AP1619" s="40"/>
      <c r="AQ1619" s="40"/>
      <c r="AR1619" s="40"/>
      <c r="AS1619" s="40"/>
      <c r="AT1619" s="40"/>
      <c r="AU1619" s="40"/>
      <c r="AV1619" s="40"/>
      <c r="AW1619" s="40"/>
      <c r="AX1619" s="40"/>
      <c r="AY1619" s="40"/>
      <c r="AZ1619" s="40"/>
      <c r="BA1619" s="28"/>
      <c r="BB1619" s="28"/>
      <c r="BC1619" s="40"/>
      <c r="BD1619" s="40"/>
      <c r="BE1619" s="40"/>
      <c r="BF1619" s="40"/>
      <c r="BG1619" s="40"/>
      <c r="BH1619" s="40"/>
      <c r="BI1619" s="40"/>
      <c r="BJ1619" s="40"/>
      <c r="BK1619" s="40"/>
      <c r="BL1619" s="40"/>
      <c r="BM1619" s="40"/>
      <c r="BN1619" s="40"/>
      <c r="BO1619" s="40"/>
      <c r="BP1619" s="40"/>
      <c r="BQ1619" s="40"/>
      <c r="BR1619" s="40"/>
      <c r="BS1619" s="40"/>
      <c r="BT1619" s="40"/>
      <c r="BU1619" s="40"/>
      <c r="BV1619" s="40"/>
      <c r="BW1619" s="40"/>
      <c r="BX1619" s="40"/>
      <c r="BY1619" s="40"/>
      <c r="BZ1619" s="40"/>
      <c r="CA1619" s="40"/>
      <c r="CB1619" s="40"/>
      <c r="CC1619" s="40"/>
      <c r="CD1619" s="40"/>
      <c r="CE1619" s="40"/>
      <c r="CF1619" s="40"/>
      <c r="CG1619" s="28"/>
      <c r="CH1619" s="28"/>
      <c r="CI1619" s="41"/>
      <c r="CJ1619" s="27"/>
      <c r="CK1619" s="27"/>
      <c r="CL1619" s="27"/>
      <c r="CM1619" s="27"/>
      <c r="CN1619" s="27"/>
      <c r="CO1619" s="27"/>
      <c r="CP1619" s="27"/>
      <c r="CQ1619" s="27"/>
      <c r="CR1619" s="27"/>
      <c r="CS1619" s="27"/>
      <c r="CT1619" s="27"/>
      <c r="CU1619" s="27"/>
      <c r="CV1619" s="27"/>
      <c r="CW1619" s="27"/>
      <c r="CX1619" s="27"/>
      <c r="CY1619" s="27"/>
      <c r="CZ1619" s="40"/>
      <c r="DA1619" s="40"/>
      <c r="DB1619" s="40"/>
      <c r="DC1619" s="40"/>
      <c r="DF1619" s="42"/>
    </row>
    <row r="1620" spans="2:110" x14ac:dyDescent="0.2">
      <c r="B1620" s="28"/>
      <c r="C1620" s="41"/>
      <c r="D1620" s="40"/>
      <c r="E1620" s="41"/>
      <c r="F1620" s="40"/>
      <c r="M1620" s="151"/>
      <c r="N1620" s="151"/>
      <c r="P1620" s="153"/>
      <c r="Q1620" s="159"/>
      <c r="R1620" s="151"/>
      <c r="S1620" s="151"/>
      <c r="T1620" s="28"/>
      <c r="U1620" s="137"/>
      <c r="V1620" s="40"/>
      <c r="W1620" s="40"/>
      <c r="X1620" s="40"/>
      <c r="Y1620" s="40"/>
      <c r="Z1620" s="40"/>
      <c r="AA1620" s="40"/>
      <c r="AB1620" s="40"/>
      <c r="AC1620" s="40"/>
      <c r="AD1620" s="40"/>
      <c r="AE1620" s="40"/>
      <c r="AF1620" s="40"/>
      <c r="AG1620" s="40"/>
      <c r="AH1620" s="40"/>
      <c r="AI1620" s="40"/>
      <c r="AJ1620" s="40"/>
      <c r="AK1620" s="40"/>
      <c r="AL1620" s="40"/>
      <c r="AM1620" s="40"/>
      <c r="AN1620" s="40"/>
      <c r="AO1620" s="40"/>
      <c r="AP1620" s="40"/>
      <c r="AQ1620" s="40"/>
      <c r="AR1620" s="40"/>
      <c r="AS1620" s="40"/>
      <c r="AT1620" s="40"/>
      <c r="AU1620" s="40"/>
      <c r="AV1620" s="40"/>
      <c r="AW1620" s="40"/>
      <c r="AX1620" s="40"/>
      <c r="AY1620" s="40"/>
      <c r="AZ1620" s="40"/>
      <c r="BA1620" s="28"/>
      <c r="BB1620" s="28"/>
      <c r="BC1620" s="40"/>
      <c r="BD1620" s="40"/>
      <c r="BE1620" s="40"/>
      <c r="BF1620" s="40"/>
      <c r="BG1620" s="40"/>
      <c r="BH1620" s="40"/>
      <c r="BI1620" s="40"/>
      <c r="BJ1620" s="40"/>
      <c r="BK1620" s="40"/>
      <c r="BL1620" s="40"/>
      <c r="BM1620" s="40"/>
      <c r="BN1620" s="40"/>
      <c r="BO1620" s="40"/>
      <c r="BP1620" s="40"/>
      <c r="BQ1620" s="40"/>
      <c r="BR1620" s="40"/>
      <c r="BS1620" s="40"/>
      <c r="BT1620" s="40"/>
      <c r="BU1620" s="40"/>
      <c r="BV1620" s="40"/>
      <c r="BW1620" s="40"/>
      <c r="BX1620" s="40"/>
      <c r="BY1620" s="40"/>
      <c r="BZ1620" s="40"/>
      <c r="CA1620" s="40"/>
      <c r="CB1620" s="40"/>
      <c r="CC1620" s="40"/>
      <c r="CD1620" s="40"/>
      <c r="CE1620" s="40"/>
      <c r="CF1620" s="40"/>
      <c r="CG1620" s="28"/>
      <c r="CH1620" s="28"/>
      <c r="CI1620" s="41"/>
      <c r="CJ1620" s="27"/>
      <c r="CK1620" s="27"/>
      <c r="CL1620" s="27"/>
      <c r="CM1620" s="27"/>
      <c r="CN1620" s="27"/>
      <c r="CO1620" s="27"/>
      <c r="CP1620" s="27"/>
      <c r="CQ1620" s="27"/>
      <c r="CR1620" s="27"/>
      <c r="CS1620" s="27"/>
      <c r="CT1620" s="27"/>
      <c r="CU1620" s="27"/>
      <c r="CV1620" s="27"/>
      <c r="CW1620" s="27"/>
      <c r="CX1620" s="27"/>
      <c r="CY1620" s="27"/>
      <c r="CZ1620" s="40"/>
      <c r="DA1620" s="40"/>
      <c r="DB1620" s="40"/>
      <c r="DC1620" s="40"/>
      <c r="DF1620" s="42"/>
    </row>
    <row r="1621" spans="2:110" x14ac:dyDescent="0.2">
      <c r="B1621" s="28"/>
      <c r="C1621" s="41"/>
      <c r="D1621" s="40"/>
      <c r="E1621" s="41"/>
      <c r="F1621" s="40"/>
      <c r="M1621" s="151"/>
      <c r="N1621" s="151"/>
      <c r="P1621" s="153"/>
      <c r="Q1621" s="159"/>
      <c r="R1621" s="151"/>
      <c r="S1621" s="151"/>
      <c r="T1621" s="28"/>
      <c r="U1621" s="137"/>
      <c r="V1621" s="40"/>
      <c r="W1621" s="40"/>
      <c r="X1621" s="40"/>
      <c r="Y1621" s="40"/>
      <c r="Z1621" s="40"/>
      <c r="AA1621" s="40"/>
      <c r="AB1621" s="40"/>
      <c r="AC1621" s="40"/>
      <c r="AD1621" s="40"/>
      <c r="AE1621" s="40"/>
      <c r="AF1621" s="40"/>
      <c r="AG1621" s="40"/>
      <c r="AH1621" s="40"/>
      <c r="AI1621" s="40"/>
      <c r="AJ1621" s="40"/>
      <c r="AK1621" s="40"/>
      <c r="AL1621" s="40"/>
      <c r="AM1621" s="40"/>
      <c r="AN1621" s="40"/>
      <c r="AO1621" s="40"/>
      <c r="AP1621" s="40"/>
      <c r="AQ1621" s="40"/>
      <c r="AR1621" s="40"/>
      <c r="AS1621" s="40"/>
      <c r="AT1621" s="40"/>
      <c r="AU1621" s="40"/>
      <c r="AV1621" s="40"/>
      <c r="AW1621" s="40"/>
      <c r="AX1621" s="40"/>
      <c r="AY1621" s="40"/>
      <c r="AZ1621" s="40"/>
      <c r="BA1621" s="28"/>
      <c r="BB1621" s="28"/>
      <c r="BC1621" s="40"/>
      <c r="BD1621" s="40"/>
      <c r="BE1621" s="40"/>
      <c r="BF1621" s="40"/>
      <c r="BG1621" s="40"/>
      <c r="BH1621" s="40"/>
      <c r="BI1621" s="40"/>
      <c r="BJ1621" s="40"/>
      <c r="BK1621" s="40"/>
      <c r="BL1621" s="40"/>
      <c r="BM1621" s="40"/>
      <c r="BN1621" s="40"/>
      <c r="BO1621" s="40"/>
      <c r="BP1621" s="40"/>
      <c r="BQ1621" s="40"/>
      <c r="BR1621" s="40"/>
      <c r="BS1621" s="40"/>
      <c r="BT1621" s="40"/>
      <c r="BU1621" s="40"/>
      <c r="BV1621" s="40"/>
      <c r="BW1621" s="40"/>
      <c r="BX1621" s="40"/>
      <c r="BY1621" s="40"/>
      <c r="BZ1621" s="40"/>
      <c r="CA1621" s="40"/>
      <c r="CB1621" s="40"/>
      <c r="CC1621" s="40"/>
      <c r="CD1621" s="40"/>
      <c r="CE1621" s="40"/>
      <c r="CF1621" s="40"/>
      <c r="CG1621" s="28"/>
      <c r="CH1621" s="28"/>
      <c r="CI1621" s="41"/>
      <c r="CJ1621" s="27"/>
      <c r="CK1621" s="27"/>
      <c r="CL1621" s="27"/>
      <c r="CM1621" s="27"/>
      <c r="CN1621" s="27"/>
      <c r="CO1621" s="27"/>
      <c r="CP1621" s="27"/>
      <c r="CQ1621" s="27"/>
      <c r="CR1621" s="27"/>
      <c r="CS1621" s="27"/>
      <c r="CT1621" s="27"/>
      <c r="CU1621" s="27"/>
      <c r="CV1621" s="27"/>
      <c r="CW1621" s="27"/>
      <c r="CX1621" s="27"/>
      <c r="CY1621" s="27"/>
      <c r="CZ1621" s="40"/>
      <c r="DA1621" s="40"/>
      <c r="DB1621" s="40"/>
      <c r="DC1621" s="40"/>
      <c r="DF1621" s="42"/>
    </row>
    <row r="1622" spans="2:110" x14ac:dyDescent="0.2">
      <c r="B1622" s="28"/>
      <c r="C1622" s="41"/>
      <c r="D1622" s="40"/>
      <c r="E1622" s="41"/>
      <c r="F1622" s="40"/>
      <c r="M1622" s="151"/>
      <c r="N1622" s="151"/>
      <c r="P1622" s="153"/>
      <c r="Q1622" s="159"/>
      <c r="R1622" s="151"/>
      <c r="S1622" s="151"/>
      <c r="T1622" s="28"/>
      <c r="U1622" s="137"/>
      <c r="V1622" s="40"/>
      <c r="W1622" s="40"/>
      <c r="X1622" s="40"/>
      <c r="Y1622" s="40"/>
      <c r="Z1622" s="40"/>
      <c r="AA1622" s="40"/>
      <c r="AB1622" s="40"/>
      <c r="AC1622" s="40"/>
      <c r="AD1622" s="40"/>
      <c r="AE1622" s="40"/>
      <c r="AF1622" s="40"/>
      <c r="AG1622" s="40"/>
      <c r="AH1622" s="40"/>
      <c r="AI1622" s="40"/>
      <c r="AJ1622" s="40"/>
      <c r="AK1622" s="40"/>
      <c r="AL1622" s="40"/>
      <c r="AM1622" s="40"/>
      <c r="AN1622" s="40"/>
      <c r="AO1622" s="40"/>
      <c r="AP1622" s="40"/>
      <c r="AQ1622" s="40"/>
      <c r="AR1622" s="40"/>
      <c r="AS1622" s="40"/>
      <c r="AT1622" s="40"/>
      <c r="AU1622" s="40"/>
      <c r="AV1622" s="40"/>
      <c r="AW1622" s="40"/>
      <c r="AX1622" s="40"/>
      <c r="AY1622" s="40"/>
      <c r="AZ1622" s="40"/>
      <c r="BA1622" s="28"/>
      <c r="BB1622" s="28"/>
      <c r="BC1622" s="40"/>
      <c r="BD1622" s="40"/>
      <c r="BE1622" s="40"/>
      <c r="BF1622" s="40"/>
      <c r="BG1622" s="40"/>
      <c r="BH1622" s="40"/>
      <c r="BI1622" s="40"/>
      <c r="BJ1622" s="40"/>
      <c r="BK1622" s="40"/>
      <c r="BL1622" s="40"/>
      <c r="BM1622" s="40"/>
      <c r="BN1622" s="40"/>
      <c r="BO1622" s="40"/>
      <c r="BP1622" s="40"/>
      <c r="BQ1622" s="40"/>
      <c r="BR1622" s="40"/>
      <c r="BS1622" s="40"/>
      <c r="BT1622" s="40"/>
      <c r="BU1622" s="40"/>
      <c r="BV1622" s="40"/>
      <c r="BW1622" s="40"/>
      <c r="BX1622" s="40"/>
      <c r="BY1622" s="40"/>
      <c r="BZ1622" s="40"/>
      <c r="CA1622" s="40"/>
      <c r="CB1622" s="40"/>
      <c r="CC1622" s="40"/>
      <c r="CD1622" s="40"/>
      <c r="CE1622" s="40"/>
      <c r="CF1622" s="40"/>
      <c r="CG1622" s="28"/>
      <c r="CH1622" s="28"/>
      <c r="CI1622" s="41"/>
      <c r="CJ1622" s="27"/>
      <c r="CK1622" s="27"/>
      <c r="CL1622" s="27"/>
      <c r="CM1622" s="27"/>
      <c r="CN1622" s="27"/>
      <c r="CO1622" s="27"/>
      <c r="CP1622" s="27"/>
      <c r="CQ1622" s="27"/>
      <c r="CR1622" s="27"/>
      <c r="CS1622" s="27"/>
      <c r="CT1622" s="27"/>
      <c r="CU1622" s="27"/>
      <c r="CV1622" s="27"/>
      <c r="CW1622" s="27"/>
      <c r="CX1622" s="27"/>
      <c r="CY1622" s="27"/>
      <c r="CZ1622" s="40"/>
      <c r="DA1622" s="40"/>
      <c r="DB1622" s="40"/>
      <c r="DC1622" s="40"/>
      <c r="DF1622" s="42"/>
    </row>
    <row r="1623" spans="2:110" x14ac:dyDescent="0.2">
      <c r="B1623" s="28"/>
      <c r="C1623" s="41"/>
      <c r="D1623" s="40"/>
      <c r="E1623" s="41"/>
      <c r="F1623" s="40"/>
      <c r="M1623" s="151"/>
      <c r="N1623" s="151"/>
      <c r="P1623" s="153"/>
      <c r="Q1623" s="159"/>
      <c r="R1623" s="151"/>
      <c r="S1623" s="151"/>
      <c r="T1623" s="28"/>
      <c r="U1623" s="137"/>
      <c r="V1623" s="40"/>
      <c r="W1623" s="40"/>
      <c r="X1623" s="40"/>
      <c r="Y1623" s="40"/>
      <c r="Z1623" s="40"/>
      <c r="AA1623" s="40"/>
      <c r="AB1623" s="40"/>
      <c r="AC1623" s="40"/>
      <c r="AD1623" s="40"/>
      <c r="AE1623" s="40"/>
      <c r="AF1623" s="40"/>
      <c r="AG1623" s="40"/>
      <c r="AH1623" s="40"/>
      <c r="AI1623" s="40"/>
      <c r="AJ1623" s="40"/>
      <c r="AK1623" s="40"/>
      <c r="AL1623" s="40"/>
      <c r="AM1623" s="40"/>
      <c r="AN1623" s="40"/>
      <c r="AO1623" s="40"/>
      <c r="AP1623" s="40"/>
      <c r="AQ1623" s="40"/>
      <c r="AR1623" s="40"/>
      <c r="AS1623" s="40"/>
      <c r="AT1623" s="40"/>
      <c r="AU1623" s="40"/>
      <c r="AV1623" s="40"/>
      <c r="AW1623" s="40"/>
      <c r="AX1623" s="40"/>
      <c r="AY1623" s="40"/>
      <c r="AZ1623" s="40"/>
      <c r="BA1623" s="28"/>
      <c r="BB1623" s="28"/>
      <c r="BC1623" s="40"/>
      <c r="BD1623" s="40"/>
      <c r="BE1623" s="40"/>
      <c r="BF1623" s="40"/>
      <c r="BG1623" s="40"/>
      <c r="BH1623" s="40"/>
      <c r="BI1623" s="40"/>
      <c r="BJ1623" s="40"/>
      <c r="BK1623" s="40"/>
      <c r="BL1623" s="40"/>
      <c r="BM1623" s="40"/>
      <c r="BN1623" s="40"/>
      <c r="BO1623" s="40"/>
      <c r="BP1623" s="40"/>
      <c r="BQ1623" s="40"/>
      <c r="BR1623" s="40"/>
      <c r="BS1623" s="40"/>
      <c r="BT1623" s="40"/>
      <c r="BU1623" s="40"/>
      <c r="BV1623" s="40"/>
      <c r="BW1623" s="40"/>
      <c r="BX1623" s="40"/>
      <c r="BY1623" s="40"/>
      <c r="BZ1623" s="40"/>
      <c r="CA1623" s="40"/>
      <c r="CB1623" s="40"/>
      <c r="CC1623" s="40"/>
      <c r="CD1623" s="40"/>
      <c r="CE1623" s="40"/>
      <c r="CF1623" s="40"/>
      <c r="CG1623" s="28"/>
      <c r="CH1623" s="28"/>
      <c r="CI1623" s="41"/>
      <c r="CJ1623" s="27"/>
      <c r="CK1623" s="27"/>
      <c r="CL1623" s="27"/>
      <c r="CM1623" s="27"/>
      <c r="CN1623" s="27"/>
      <c r="CO1623" s="27"/>
      <c r="CP1623" s="27"/>
      <c r="CQ1623" s="27"/>
      <c r="CR1623" s="27"/>
      <c r="CS1623" s="27"/>
      <c r="CT1623" s="27"/>
      <c r="CU1623" s="27"/>
      <c r="CV1623" s="27"/>
      <c r="CW1623" s="27"/>
      <c r="CX1623" s="27"/>
      <c r="CY1623" s="27"/>
      <c r="CZ1623" s="40"/>
      <c r="DA1623" s="40"/>
      <c r="DB1623" s="40"/>
      <c r="DC1623" s="40"/>
      <c r="DF1623" s="42"/>
    </row>
    <row r="1624" spans="2:110" x14ac:dyDescent="0.2">
      <c r="B1624" s="28"/>
      <c r="C1624" s="41"/>
      <c r="D1624" s="40"/>
      <c r="E1624" s="41"/>
      <c r="F1624" s="40"/>
      <c r="M1624" s="151"/>
      <c r="N1624" s="151"/>
      <c r="P1624" s="153"/>
      <c r="Q1624" s="159"/>
      <c r="R1624" s="151"/>
      <c r="S1624" s="151"/>
      <c r="T1624" s="28"/>
      <c r="U1624" s="137"/>
      <c r="V1624" s="40"/>
      <c r="W1624" s="40"/>
      <c r="X1624" s="40"/>
      <c r="Y1624" s="40"/>
      <c r="Z1624" s="40"/>
      <c r="AA1624" s="40"/>
      <c r="AB1624" s="40"/>
      <c r="AC1624" s="40"/>
      <c r="AD1624" s="40"/>
      <c r="AE1624" s="40"/>
      <c r="AF1624" s="40"/>
      <c r="AG1624" s="40"/>
      <c r="AH1624" s="40"/>
      <c r="AI1624" s="40"/>
      <c r="AJ1624" s="40"/>
      <c r="AK1624" s="40"/>
      <c r="AL1624" s="40"/>
      <c r="AM1624" s="40"/>
      <c r="AN1624" s="40"/>
      <c r="AO1624" s="40"/>
      <c r="AP1624" s="40"/>
      <c r="AQ1624" s="40"/>
      <c r="AR1624" s="40"/>
      <c r="AS1624" s="40"/>
      <c r="AT1624" s="40"/>
      <c r="AU1624" s="40"/>
      <c r="AV1624" s="40"/>
      <c r="AW1624" s="40"/>
      <c r="AX1624" s="40"/>
      <c r="AY1624" s="40"/>
      <c r="AZ1624" s="40"/>
      <c r="BA1624" s="28"/>
      <c r="BB1624" s="28"/>
      <c r="BC1624" s="40"/>
      <c r="BD1624" s="40"/>
      <c r="BE1624" s="40"/>
      <c r="BF1624" s="40"/>
      <c r="BG1624" s="40"/>
      <c r="BH1624" s="40"/>
      <c r="BI1624" s="40"/>
      <c r="BJ1624" s="40"/>
      <c r="BK1624" s="40"/>
      <c r="BL1624" s="40"/>
      <c r="BM1624" s="40"/>
      <c r="BN1624" s="40"/>
      <c r="BO1624" s="40"/>
      <c r="BP1624" s="40"/>
      <c r="BQ1624" s="40"/>
      <c r="BR1624" s="40"/>
      <c r="BS1624" s="40"/>
      <c r="BT1624" s="40"/>
      <c r="BU1624" s="40"/>
      <c r="BV1624" s="40"/>
      <c r="BW1624" s="40"/>
      <c r="BX1624" s="40"/>
      <c r="BY1624" s="40"/>
      <c r="BZ1624" s="40"/>
      <c r="CA1624" s="40"/>
      <c r="CB1624" s="40"/>
      <c r="CC1624" s="40"/>
      <c r="CD1624" s="40"/>
      <c r="CE1624" s="40"/>
      <c r="CF1624" s="40"/>
      <c r="CG1624" s="28"/>
      <c r="CH1624" s="28"/>
      <c r="CI1624" s="41"/>
      <c r="CJ1624" s="27"/>
      <c r="CK1624" s="27"/>
      <c r="CL1624" s="27"/>
      <c r="CM1624" s="27"/>
      <c r="CN1624" s="27"/>
      <c r="CO1624" s="27"/>
      <c r="CP1624" s="27"/>
      <c r="CQ1624" s="27"/>
      <c r="CR1624" s="27"/>
      <c r="CS1624" s="27"/>
      <c r="CT1624" s="27"/>
      <c r="CU1624" s="27"/>
      <c r="CV1624" s="27"/>
      <c r="CW1624" s="27"/>
      <c r="CX1624" s="27"/>
      <c r="CY1624" s="27"/>
      <c r="CZ1624" s="40"/>
      <c r="DA1624" s="40"/>
      <c r="DB1624" s="40"/>
      <c r="DC1624" s="40"/>
      <c r="DF1624" s="42"/>
    </row>
    <row r="1625" spans="2:110" x14ac:dyDescent="0.2">
      <c r="B1625" s="28"/>
      <c r="C1625" s="41"/>
      <c r="D1625" s="40"/>
      <c r="E1625" s="41"/>
      <c r="F1625" s="40"/>
      <c r="M1625" s="151"/>
      <c r="N1625" s="151"/>
      <c r="P1625" s="153"/>
      <c r="Q1625" s="159"/>
      <c r="R1625" s="151"/>
      <c r="S1625" s="151"/>
      <c r="T1625" s="28"/>
      <c r="U1625" s="137"/>
      <c r="V1625" s="40"/>
      <c r="W1625" s="40"/>
      <c r="X1625" s="40"/>
      <c r="Y1625" s="40"/>
      <c r="Z1625" s="40"/>
      <c r="AA1625" s="40"/>
      <c r="AB1625" s="40"/>
      <c r="AC1625" s="40"/>
      <c r="AD1625" s="40"/>
      <c r="AE1625" s="40"/>
      <c r="AF1625" s="40"/>
      <c r="AG1625" s="40"/>
      <c r="AH1625" s="40"/>
      <c r="AI1625" s="40"/>
      <c r="AJ1625" s="40"/>
      <c r="AK1625" s="40"/>
      <c r="AL1625" s="40"/>
      <c r="AM1625" s="40"/>
      <c r="AN1625" s="40"/>
      <c r="AO1625" s="40"/>
      <c r="AP1625" s="40"/>
      <c r="AQ1625" s="40"/>
      <c r="AR1625" s="40"/>
      <c r="AS1625" s="40"/>
      <c r="AT1625" s="40"/>
      <c r="AU1625" s="40"/>
      <c r="AV1625" s="40"/>
      <c r="AW1625" s="40"/>
      <c r="AX1625" s="40"/>
      <c r="AY1625" s="40"/>
      <c r="AZ1625" s="40"/>
      <c r="BA1625" s="28"/>
      <c r="BB1625" s="28"/>
      <c r="BC1625" s="40"/>
      <c r="BD1625" s="40"/>
      <c r="BE1625" s="40"/>
      <c r="BF1625" s="40"/>
      <c r="BG1625" s="40"/>
      <c r="BH1625" s="40"/>
      <c r="BI1625" s="41"/>
      <c r="BJ1625" s="41"/>
      <c r="BK1625" s="41"/>
      <c r="BL1625" s="41"/>
      <c r="BM1625" s="41"/>
      <c r="BN1625" s="41"/>
      <c r="BO1625" s="41"/>
      <c r="BP1625" s="41"/>
      <c r="BQ1625" s="41"/>
      <c r="BR1625" s="40"/>
      <c r="BS1625" s="40"/>
      <c r="BT1625" s="40"/>
      <c r="BU1625" s="41"/>
      <c r="BV1625" s="41"/>
      <c r="BW1625" s="41"/>
      <c r="BX1625" s="41"/>
      <c r="BY1625" s="41"/>
      <c r="BZ1625" s="41"/>
      <c r="CA1625" s="41"/>
      <c r="CB1625" s="41"/>
      <c r="CC1625" s="41"/>
      <c r="CD1625" s="41"/>
      <c r="CE1625" s="41"/>
      <c r="CF1625" s="41"/>
      <c r="CG1625" s="28"/>
      <c r="CH1625" s="28"/>
      <c r="CI1625" s="41"/>
      <c r="CJ1625" s="27"/>
      <c r="CK1625" s="27"/>
      <c r="CL1625" s="27"/>
      <c r="CM1625" s="27"/>
      <c r="CN1625" s="27"/>
      <c r="CO1625" s="27"/>
      <c r="CP1625" s="27"/>
      <c r="CQ1625" s="27"/>
      <c r="CR1625" s="27"/>
      <c r="CS1625" s="27"/>
      <c r="CT1625" s="27"/>
      <c r="CU1625" s="27"/>
      <c r="CV1625" s="27"/>
      <c r="CW1625" s="27"/>
      <c r="CX1625" s="27"/>
      <c r="CY1625" s="27"/>
      <c r="CZ1625" s="40"/>
      <c r="DA1625" s="40"/>
      <c r="DB1625" s="40"/>
      <c r="DC1625" s="40"/>
      <c r="DF1625" s="42"/>
    </row>
    <row r="1626" spans="2:110" x14ac:dyDescent="0.2">
      <c r="B1626" s="28"/>
      <c r="C1626" s="41"/>
      <c r="D1626" s="40"/>
      <c r="E1626" s="41"/>
      <c r="F1626" s="40"/>
      <c r="M1626" s="151"/>
      <c r="N1626" s="151"/>
      <c r="P1626" s="153"/>
      <c r="Q1626" s="159"/>
      <c r="R1626" s="151"/>
      <c r="S1626" s="151"/>
      <c r="T1626" s="28"/>
      <c r="U1626" s="137"/>
      <c r="V1626" s="40"/>
      <c r="W1626" s="40"/>
      <c r="X1626" s="40"/>
      <c r="Y1626" s="40"/>
      <c r="Z1626" s="40"/>
      <c r="AA1626" s="40"/>
      <c r="AB1626" s="40"/>
      <c r="AC1626" s="40"/>
      <c r="AD1626" s="40"/>
      <c r="AE1626" s="40"/>
      <c r="AF1626" s="40"/>
      <c r="AG1626" s="40"/>
      <c r="AH1626" s="40"/>
      <c r="AI1626" s="40"/>
      <c r="AJ1626" s="40"/>
      <c r="AK1626" s="40"/>
      <c r="AL1626" s="40"/>
      <c r="AM1626" s="40"/>
      <c r="AN1626" s="40"/>
      <c r="AO1626" s="40"/>
      <c r="AP1626" s="40"/>
      <c r="AQ1626" s="40"/>
      <c r="AR1626" s="40"/>
      <c r="AS1626" s="40"/>
      <c r="AT1626" s="40"/>
      <c r="AU1626" s="40"/>
      <c r="AV1626" s="40"/>
      <c r="AW1626" s="40"/>
      <c r="AX1626" s="40"/>
      <c r="AY1626" s="40"/>
      <c r="AZ1626" s="40"/>
      <c r="BA1626" s="28"/>
      <c r="BB1626" s="28"/>
      <c r="BC1626" s="40"/>
      <c r="BD1626" s="40"/>
      <c r="BE1626" s="40"/>
      <c r="BF1626" s="40"/>
      <c r="BG1626" s="40"/>
      <c r="BH1626" s="40"/>
      <c r="BI1626" s="41"/>
      <c r="BJ1626" s="41"/>
      <c r="BK1626" s="41"/>
      <c r="BL1626" s="41"/>
      <c r="BM1626" s="41"/>
      <c r="BN1626" s="41"/>
      <c r="BO1626" s="41"/>
      <c r="BP1626" s="41"/>
      <c r="BQ1626" s="41"/>
      <c r="BR1626" s="40"/>
      <c r="BS1626" s="40"/>
      <c r="BT1626" s="40"/>
      <c r="BU1626" s="41"/>
      <c r="BV1626" s="41"/>
      <c r="BW1626" s="41"/>
      <c r="BX1626" s="41"/>
      <c r="BY1626" s="41"/>
      <c r="BZ1626" s="41"/>
      <c r="CA1626" s="41"/>
      <c r="CB1626" s="41"/>
      <c r="CC1626" s="41"/>
      <c r="CD1626" s="41"/>
      <c r="CE1626" s="41"/>
      <c r="CF1626" s="41"/>
      <c r="CG1626" s="28"/>
      <c r="CH1626" s="28"/>
      <c r="CI1626" s="41"/>
      <c r="CJ1626" s="27"/>
      <c r="CK1626" s="27"/>
      <c r="CL1626" s="27"/>
      <c r="CM1626" s="27"/>
      <c r="CN1626" s="27"/>
      <c r="CO1626" s="27"/>
      <c r="CP1626" s="27"/>
      <c r="CQ1626" s="27"/>
      <c r="CR1626" s="27"/>
      <c r="CS1626" s="27"/>
      <c r="CT1626" s="27"/>
      <c r="CU1626" s="27"/>
      <c r="CV1626" s="27"/>
      <c r="CW1626" s="27"/>
      <c r="CX1626" s="27"/>
      <c r="CY1626" s="27"/>
      <c r="CZ1626" s="40"/>
      <c r="DA1626" s="40"/>
      <c r="DB1626" s="40"/>
      <c r="DC1626" s="40"/>
      <c r="DF1626" s="42"/>
    </row>
    <row r="1627" spans="2:110" x14ac:dyDescent="0.2">
      <c r="B1627" s="28"/>
      <c r="C1627" s="41"/>
      <c r="D1627" s="40"/>
      <c r="E1627" s="41"/>
      <c r="F1627" s="40"/>
      <c r="M1627" s="151"/>
      <c r="N1627" s="151"/>
      <c r="P1627" s="153"/>
      <c r="Q1627" s="159"/>
      <c r="R1627" s="151"/>
      <c r="S1627" s="151"/>
      <c r="T1627" s="28"/>
      <c r="U1627" s="137"/>
      <c r="V1627" s="40"/>
      <c r="W1627" s="40"/>
      <c r="X1627" s="40"/>
      <c r="Y1627" s="40"/>
      <c r="Z1627" s="40"/>
      <c r="AA1627" s="40"/>
      <c r="AB1627" s="40"/>
      <c r="AC1627" s="40"/>
      <c r="AD1627" s="40"/>
      <c r="AE1627" s="40"/>
      <c r="AF1627" s="40"/>
      <c r="AG1627" s="40"/>
      <c r="AH1627" s="40"/>
      <c r="AI1627" s="40"/>
      <c r="AJ1627" s="40"/>
      <c r="AK1627" s="40"/>
      <c r="AL1627" s="40"/>
      <c r="AM1627" s="40"/>
      <c r="AN1627" s="40"/>
      <c r="AO1627" s="40"/>
      <c r="AP1627" s="40"/>
      <c r="AQ1627" s="40"/>
      <c r="AR1627" s="40"/>
      <c r="AS1627" s="40"/>
      <c r="AT1627" s="40"/>
      <c r="AU1627" s="40"/>
      <c r="AV1627" s="40"/>
      <c r="AW1627" s="40"/>
      <c r="AX1627" s="40"/>
      <c r="AY1627" s="40"/>
      <c r="AZ1627" s="40"/>
      <c r="BA1627" s="28"/>
      <c r="BB1627" s="28"/>
      <c r="BC1627" s="40"/>
      <c r="BD1627" s="40"/>
      <c r="BE1627" s="40"/>
      <c r="BF1627" s="40"/>
      <c r="BG1627" s="40"/>
      <c r="BH1627" s="40"/>
      <c r="BI1627" s="41"/>
      <c r="BJ1627" s="41"/>
      <c r="BK1627" s="41"/>
      <c r="BL1627" s="41"/>
      <c r="BM1627" s="41"/>
      <c r="BN1627" s="41"/>
      <c r="BO1627" s="41"/>
      <c r="BP1627" s="41"/>
      <c r="BQ1627" s="41"/>
      <c r="BR1627" s="40"/>
      <c r="BS1627" s="40"/>
      <c r="BT1627" s="40"/>
      <c r="BU1627" s="41"/>
      <c r="BV1627" s="41"/>
      <c r="BW1627" s="41"/>
      <c r="BX1627" s="41"/>
      <c r="BY1627" s="41"/>
      <c r="BZ1627" s="41"/>
      <c r="CA1627" s="41"/>
      <c r="CB1627" s="41"/>
      <c r="CC1627" s="41"/>
      <c r="CD1627" s="41"/>
      <c r="CE1627" s="41"/>
      <c r="CF1627" s="41"/>
      <c r="CG1627" s="28"/>
      <c r="CH1627" s="28"/>
      <c r="CI1627" s="41"/>
      <c r="CJ1627" s="27"/>
      <c r="CK1627" s="27"/>
      <c r="CL1627" s="27"/>
      <c r="CM1627" s="27"/>
      <c r="CN1627" s="27"/>
      <c r="CO1627" s="27"/>
      <c r="CP1627" s="27"/>
      <c r="CQ1627" s="27"/>
      <c r="CR1627" s="27"/>
      <c r="CS1627" s="27"/>
      <c r="CT1627" s="27"/>
      <c r="CU1627" s="27"/>
      <c r="CV1627" s="27"/>
      <c r="CW1627" s="27"/>
      <c r="CX1627" s="27"/>
      <c r="CY1627" s="27"/>
      <c r="CZ1627" s="40"/>
      <c r="DA1627" s="40"/>
      <c r="DB1627" s="40"/>
      <c r="DC1627" s="40"/>
      <c r="DF1627" s="42"/>
    </row>
    <row r="1628" spans="2:110" x14ac:dyDescent="0.2">
      <c r="B1628" s="28"/>
      <c r="C1628" s="41"/>
      <c r="D1628" s="40"/>
      <c r="E1628" s="41"/>
      <c r="F1628" s="40"/>
      <c r="M1628" s="151"/>
      <c r="N1628" s="151"/>
      <c r="P1628" s="153"/>
      <c r="Q1628" s="159"/>
      <c r="R1628" s="151"/>
      <c r="S1628" s="151"/>
      <c r="T1628" s="28"/>
      <c r="U1628" s="137"/>
      <c r="V1628" s="40"/>
      <c r="W1628" s="40"/>
      <c r="X1628" s="40"/>
      <c r="Y1628" s="40"/>
      <c r="Z1628" s="40"/>
      <c r="AA1628" s="40"/>
      <c r="AB1628" s="40"/>
      <c r="AC1628" s="40"/>
      <c r="AD1628" s="40"/>
      <c r="AE1628" s="40"/>
      <c r="AF1628" s="40"/>
      <c r="AG1628" s="40"/>
      <c r="AH1628" s="40"/>
      <c r="AI1628" s="40"/>
      <c r="AJ1628" s="40"/>
      <c r="AK1628" s="40"/>
      <c r="AL1628" s="40"/>
      <c r="AM1628" s="40"/>
      <c r="AN1628" s="40"/>
      <c r="AO1628" s="40"/>
      <c r="AP1628" s="40"/>
      <c r="AQ1628" s="40"/>
      <c r="AR1628" s="40"/>
      <c r="AS1628" s="40"/>
      <c r="AT1628" s="40"/>
      <c r="AU1628" s="40"/>
      <c r="AV1628" s="40"/>
      <c r="AW1628" s="40"/>
      <c r="AX1628" s="40"/>
      <c r="AY1628" s="40"/>
      <c r="AZ1628" s="40"/>
      <c r="BA1628" s="28"/>
      <c r="BB1628" s="28"/>
      <c r="BC1628" s="40"/>
      <c r="BD1628" s="40"/>
      <c r="BE1628" s="40"/>
      <c r="BF1628" s="40"/>
      <c r="BG1628" s="40"/>
      <c r="BH1628" s="40"/>
      <c r="BI1628" s="41"/>
      <c r="BJ1628" s="41"/>
      <c r="BK1628" s="41"/>
      <c r="BL1628" s="41"/>
      <c r="BM1628" s="41"/>
      <c r="BN1628" s="41"/>
      <c r="BO1628" s="41"/>
      <c r="BP1628" s="41"/>
      <c r="BQ1628" s="41"/>
      <c r="BR1628" s="40"/>
      <c r="BS1628" s="40"/>
      <c r="BT1628" s="40"/>
      <c r="BU1628" s="41"/>
      <c r="BV1628" s="41"/>
      <c r="BW1628" s="41"/>
      <c r="BX1628" s="41"/>
      <c r="BY1628" s="41"/>
      <c r="BZ1628" s="41"/>
      <c r="CA1628" s="41"/>
      <c r="CB1628" s="41"/>
      <c r="CC1628" s="41"/>
      <c r="CD1628" s="41"/>
      <c r="CE1628" s="41"/>
      <c r="CF1628" s="41"/>
      <c r="CG1628" s="28"/>
      <c r="CH1628" s="28"/>
      <c r="CI1628" s="41"/>
      <c r="CJ1628" s="27"/>
      <c r="CK1628" s="27"/>
      <c r="CL1628" s="27"/>
      <c r="CM1628" s="27"/>
      <c r="CN1628" s="27"/>
      <c r="CO1628" s="27"/>
      <c r="CP1628" s="27"/>
      <c r="CQ1628" s="27"/>
      <c r="CR1628" s="27"/>
      <c r="CS1628" s="27"/>
      <c r="CT1628" s="27"/>
      <c r="CU1628" s="27"/>
      <c r="CV1628" s="27"/>
      <c r="CW1628" s="27"/>
      <c r="CX1628" s="27"/>
      <c r="CY1628" s="27"/>
      <c r="CZ1628" s="40"/>
      <c r="DA1628" s="40"/>
      <c r="DB1628" s="40"/>
      <c r="DC1628" s="40"/>
      <c r="DF1628" s="42"/>
    </row>
    <row r="1629" spans="2:110" x14ac:dyDescent="0.2">
      <c r="B1629" s="28"/>
      <c r="C1629" s="41"/>
      <c r="D1629" s="40"/>
      <c r="E1629" s="41"/>
      <c r="F1629" s="40"/>
      <c r="M1629" s="151"/>
      <c r="N1629" s="151"/>
      <c r="P1629" s="153"/>
      <c r="Q1629" s="159"/>
      <c r="R1629" s="151"/>
      <c r="S1629" s="151"/>
      <c r="T1629" s="28"/>
      <c r="U1629" s="137"/>
      <c r="V1629" s="40"/>
      <c r="W1629" s="40"/>
      <c r="X1629" s="40"/>
      <c r="Y1629" s="40"/>
      <c r="Z1629" s="40"/>
      <c r="AA1629" s="40"/>
      <c r="AB1629" s="40"/>
      <c r="AC1629" s="40"/>
      <c r="AD1629" s="40"/>
      <c r="AE1629" s="40"/>
      <c r="AF1629" s="40"/>
      <c r="AG1629" s="40"/>
      <c r="AH1629" s="40"/>
      <c r="AI1629" s="40"/>
      <c r="AJ1629" s="40"/>
      <c r="AK1629" s="40"/>
      <c r="AL1629" s="40"/>
      <c r="AM1629" s="40"/>
      <c r="AN1629" s="40"/>
      <c r="AO1629" s="40"/>
      <c r="AP1629" s="40"/>
      <c r="AQ1629" s="40"/>
      <c r="AR1629" s="40"/>
      <c r="AS1629" s="40"/>
      <c r="AT1629" s="40"/>
      <c r="AU1629" s="40"/>
      <c r="AV1629" s="40"/>
      <c r="AW1629" s="40"/>
      <c r="AX1629" s="40"/>
      <c r="AY1629" s="40"/>
      <c r="AZ1629" s="40"/>
      <c r="BA1629" s="28"/>
      <c r="BB1629" s="28"/>
      <c r="BC1629" s="40"/>
      <c r="BD1629" s="40"/>
      <c r="BE1629" s="40"/>
      <c r="BF1629" s="40"/>
      <c r="BG1629" s="40"/>
      <c r="BH1629" s="40"/>
      <c r="BI1629" s="41"/>
      <c r="BJ1629" s="41"/>
      <c r="BK1629" s="41"/>
      <c r="BL1629" s="41"/>
      <c r="BM1629" s="41"/>
      <c r="BN1629" s="41"/>
      <c r="BO1629" s="41"/>
      <c r="BP1629" s="41"/>
      <c r="BQ1629" s="41"/>
      <c r="BR1629" s="40"/>
      <c r="BS1629" s="40"/>
      <c r="BT1629" s="40"/>
      <c r="BU1629" s="41"/>
      <c r="BV1629" s="41"/>
      <c r="BW1629" s="41"/>
      <c r="BX1629" s="41"/>
      <c r="BY1629" s="41"/>
      <c r="BZ1629" s="41"/>
      <c r="CA1629" s="41"/>
      <c r="CB1629" s="41"/>
      <c r="CC1629" s="41"/>
      <c r="CD1629" s="41"/>
      <c r="CE1629" s="41"/>
      <c r="CF1629" s="41"/>
      <c r="CG1629" s="28"/>
      <c r="CH1629" s="28"/>
      <c r="CI1629" s="41"/>
      <c r="CJ1629" s="27"/>
      <c r="CK1629" s="27"/>
      <c r="CL1629" s="27"/>
      <c r="CM1629" s="27"/>
      <c r="CN1629" s="27"/>
      <c r="CO1629" s="27"/>
      <c r="CP1629" s="27"/>
      <c r="CQ1629" s="27"/>
      <c r="CR1629" s="27"/>
      <c r="CS1629" s="27"/>
      <c r="CT1629" s="27"/>
      <c r="CU1629" s="27"/>
      <c r="CV1629" s="27"/>
      <c r="CW1629" s="27"/>
      <c r="CX1629" s="27"/>
      <c r="CY1629" s="27"/>
      <c r="CZ1629" s="40"/>
      <c r="DA1629" s="40"/>
      <c r="DB1629" s="40"/>
      <c r="DC1629" s="40"/>
      <c r="DF1629" s="42"/>
    </row>
    <row r="1630" spans="2:110" x14ac:dyDescent="0.2">
      <c r="B1630" s="28"/>
      <c r="C1630" s="41"/>
      <c r="D1630" s="40"/>
      <c r="E1630" s="41"/>
      <c r="F1630" s="40"/>
      <c r="M1630" s="151"/>
      <c r="N1630" s="151"/>
      <c r="P1630" s="153"/>
      <c r="Q1630" s="159"/>
      <c r="R1630" s="151"/>
      <c r="S1630" s="151"/>
      <c r="T1630" s="28"/>
      <c r="U1630" s="137"/>
      <c r="V1630" s="40"/>
      <c r="W1630" s="40"/>
      <c r="X1630" s="40"/>
      <c r="Y1630" s="40"/>
      <c r="Z1630" s="40"/>
      <c r="AA1630" s="40"/>
      <c r="AB1630" s="40"/>
      <c r="AC1630" s="40"/>
      <c r="AD1630" s="40"/>
      <c r="AE1630" s="40"/>
      <c r="AF1630" s="40"/>
      <c r="AG1630" s="40"/>
      <c r="AH1630" s="40"/>
      <c r="AI1630" s="40"/>
      <c r="AJ1630" s="40"/>
      <c r="AK1630" s="40"/>
      <c r="AL1630" s="40"/>
      <c r="AM1630" s="40"/>
      <c r="AN1630" s="40"/>
      <c r="AO1630" s="40"/>
      <c r="AP1630" s="40"/>
      <c r="AQ1630" s="40"/>
      <c r="AR1630" s="40"/>
      <c r="AS1630" s="40"/>
      <c r="AT1630" s="40"/>
      <c r="AU1630" s="40"/>
      <c r="AV1630" s="40"/>
      <c r="AW1630" s="40"/>
      <c r="AX1630" s="40"/>
      <c r="AY1630" s="40"/>
      <c r="AZ1630" s="40"/>
      <c r="BA1630" s="28"/>
      <c r="BB1630" s="28"/>
      <c r="BC1630" s="40"/>
      <c r="BD1630" s="40"/>
      <c r="BE1630" s="40"/>
      <c r="BF1630" s="40"/>
      <c r="BG1630" s="40"/>
      <c r="BH1630" s="40"/>
      <c r="BI1630" s="40"/>
      <c r="BJ1630" s="40"/>
      <c r="BK1630" s="40"/>
      <c r="BL1630" s="40"/>
      <c r="BM1630" s="40"/>
      <c r="BN1630" s="40"/>
      <c r="BO1630" s="40"/>
      <c r="BP1630" s="40"/>
      <c r="BQ1630" s="40"/>
      <c r="BR1630" s="40"/>
      <c r="BS1630" s="40"/>
      <c r="BT1630" s="40"/>
      <c r="BU1630" s="40"/>
      <c r="BV1630" s="40"/>
      <c r="BW1630" s="40"/>
      <c r="BX1630" s="40"/>
      <c r="BY1630" s="40"/>
      <c r="BZ1630" s="40"/>
      <c r="CA1630" s="40"/>
      <c r="CB1630" s="40"/>
      <c r="CC1630" s="40"/>
      <c r="CD1630" s="40"/>
      <c r="CE1630" s="40"/>
      <c r="CF1630" s="40"/>
      <c r="CG1630" s="28"/>
      <c r="CH1630" s="28"/>
      <c r="CI1630" s="41"/>
      <c r="CJ1630" s="27"/>
      <c r="CK1630" s="27"/>
      <c r="CL1630" s="27"/>
      <c r="CM1630" s="27"/>
      <c r="CN1630" s="27"/>
      <c r="CO1630" s="27"/>
      <c r="CP1630" s="27"/>
      <c r="CQ1630" s="27"/>
      <c r="CR1630" s="27"/>
      <c r="CS1630" s="27"/>
      <c r="CT1630" s="27"/>
      <c r="CU1630" s="27"/>
      <c r="CV1630" s="27"/>
      <c r="CW1630" s="27"/>
      <c r="CX1630" s="27"/>
      <c r="CY1630" s="27"/>
      <c r="CZ1630" s="40"/>
      <c r="DA1630" s="40"/>
      <c r="DB1630" s="40"/>
      <c r="DC1630" s="40"/>
      <c r="DF1630" s="42"/>
    </row>
    <row r="1631" spans="2:110" x14ac:dyDescent="0.2">
      <c r="B1631" s="28"/>
      <c r="C1631" s="41"/>
      <c r="D1631" s="40"/>
      <c r="E1631" s="41"/>
      <c r="F1631" s="40"/>
      <c r="M1631" s="151"/>
      <c r="N1631" s="151"/>
      <c r="P1631" s="153"/>
      <c r="Q1631" s="159"/>
      <c r="R1631" s="151"/>
      <c r="S1631" s="151"/>
      <c r="T1631" s="28"/>
      <c r="U1631" s="137"/>
      <c r="V1631" s="40"/>
      <c r="W1631" s="40"/>
      <c r="X1631" s="40"/>
      <c r="Y1631" s="40"/>
      <c r="Z1631" s="40"/>
      <c r="AA1631" s="40"/>
      <c r="AB1631" s="40"/>
      <c r="AC1631" s="40"/>
      <c r="AD1631" s="40"/>
      <c r="AE1631" s="40"/>
      <c r="AF1631" s="40"/>
      <c r="AG1631" s="40"/>
      <c r="AH1631" s="40"/>
      <c r="AI1631" s="40"/>
      <c r="AJ1631" s="40"/>
      <c r="AK1631" s="40"/>
      <c r="AL1631" s="40"/>
      <c r="AM1631" s="40"/>
      <c r="AN1631" s="40"/>
      <c r="AO1631" s="40"/>
      <c r="AP1631" s="40"/>
      <c r="AQ1631" s="40"/>
      <c r="AR1631" s="40"/>
      <c r="AS1631" s="40"/>
      <c r="AT1631" s="40"/>
      <c r="AU1631" s="40"/>
      <c r="AV1631" s="40"/>
      <c r="AW1631" s="40"/>
      <c r="AX1631" s="40"/>
      <c r="AY1631" s="40"/>
      <c r="AZ1631" s="40"/>
      <c r="BA1631" s="28"/>
      <c r="BB1631" s="28"/>
      <c r="BC1631" s="40"/>
      <c r="BD1631" s="40"/>
      <c r="BE1631" s="40"/>
      <c r="BF1631" s="40"/>
      <c r="BG1631" s="40"/>
      <c r="BH1631" s="40"/>
      <c r="BI1631" s="40"/>
      <c r="BJ1631" s="40"/>
      <c r="BK1631" s="40"/>
      <c r="BL1631" s="40"/>
      <c r="BM1631" s="40"/>
      <c r="BN1631" s="40"/>
      <c r="BO1631" s="40"/>
      <c r="BP1631" s="40"/>
      <c r="BQ1631" s="40"/>
      <c r="BR1631" s="40"/>
      <c r="BS1631" s="40"/>
      <c r="BT1631" s="40"/>
      <c r="BU1631" s="40"/>
      <c r="BV1631" s="40"/>
      <c r="BW1631" s="40"/>
      <c r="BX1631" s="40"/>
      <c r="BY1631" s="40"/>
      <c r="BZ1631" s="40"/>
      <c r="CA1631" s="40"/>
      <c r="CB1631" s="40"/>
      <c r="CC1631" s="40"/>
      <c r="CD1631" s="40"/>
      <c r="CE1631" s="40"/>
      <c r="CF1631" s="40"/>
      <c r="CG1631" s="28"/>
      <c r="CH1631" s="28"/>
      <c r="CI1631" s="41"/>
      <c r="CJ1631" s="27"/>
      <c r="CK1631" s="27"/>
      <c r="CL1631" s="27"/>
      <c r="CM1631" s="27"/>
      <c r="CN1631" s="27"/>
      <c r="CO1631" s="27"/>
      <c r="CP1631" s="27"/>
      <c r="CQ1631" s="27"/>
      <c r="CR1631" s="27"/>
      <c r="CS1631" s="27"/>
      <c r="CT1631" s="27"/>
      <c r="CU1631" s="27"/>
      <c r="CV1631" s="27"/>
      <c r="CW1631" s="27"/>
      <c r="CX1631" s="27"/>
      <c r="CY1631" s="27"/>
      <c r="CZ1631" s="40"/>
      <c r="DA1631" s="40"/>
      <c r="DB1631" s="40"/>
      <c r="DC1631" s="40"/>
      <c r="DF1631" s="42"/>
    </row>
    <row r="1632" spans="2:110" x14ac:dyDescent="0.2">
      <c r="B1632" s="28"/>
      <c r="C1632" s="41"/>
      <c r="D1632" s="40"/>
      <c r="E1632" s="41"/>
      <c r="F1632" s="40"/>
      <c r="M1632" s="151"/>
      <c r="N1632" s="151"/>
      <c r="P1632" s="153"/>
      <c r="Q1632" s="159"/>
      <c r="R1632" s="151"/>
      <c r="S1632" s="151"/>
      <c r="T1632" s="28"/>
      <c r="U1632" s="137"/>
      <c r="V1632" s="40"/>
      <c r="W1632" s="40"/>
      <c r="X1632" s="40"/>
      <c r="Y1632" s="40"/>
      <c r="Z1632" s="40"/>
      <c r="AA1632" s="40"/>
      <c r="AB1632" s="40"/>
      <c r="AC1632" s="40"/>
      <c r="AD1632" s="40"/>
      <c r="AE1632" s="40"/>
      <c r="AF1632" s="40"/>
      <c r="AG1632" s="40"/>
      <c r="AH1632" s="40"/>
      <c r="AI1632" s="40"/>
      <c r="AJ1632" s="40"/>
      <c r="AK1632" s="40"/>
      <c r="AL1632" s="40"/>
      <c r="AM1632" s="40"/>
      <c r="AN1632" s="40"/>
      <c r="AO1632" s="40"/>
      <c r="AP1632" s="40"/>
      <c r="AQ1632" s="40"/>
      <c r="AR1632" s="40"/>
      <c r="AS1632" s="40"/>
      <c r="AT1632" s="40"/>
      <c r="AU1632" s="40"/>
      <c r="AV1632" s="40"/>
      <c r="AW1632" s="40"/>
      <c r="AX1632" s="40"/>
      <c r="AY1632" s="40"/>
      <c r="AZ1632" s="40"/>
      <c r="BA1632" s="28"/>
      <c r="BB1632" s="28"/>
      <c r="BC1632" s="40"/>
      <c r="BD1632" s="40"/>
      <c r="BE1632" s="40"/>
      <c r="BF1632" s="40"/>
      <c r="BG1632" s="40"/>
      <c r="BH1632" s="40"/>
      <c r="BI1632" s="40"/>
      <c r="BJ1632" s="40"/>
      <c r="BK1632" s="40"/>
      <c r="BL1632" s="40"/>
      <c r="BM1632" s="40"/>
      <c r="BN1632" s="40"/>
      <c r="BO1632" s="40"/>
      <c r="BP1632" s="40"/>
      <c r="BQ1632" s="40"/>
      <c r="BR1632" s="40"/>
      <c r="BS1632" s="40"/>
      <c r="BT1632" s="40"/>
      <c r="BU1632" s="40"/>
      <c r="BV1632" s="40"/>
      <c r="BW1632" s="40"/>
      <c r="BX1632" s="40"/>
      <c r="BY1632" s="40"/>
      <c r="BZ1632" s="40"/>
      <c r="CA1632" s="40"/>
      <c r="CB1632" s="40"/>
      <c r="CC1632" s="40"/>
      <c r="CD1632" s="40"/>
      <c r="CE1632" s="40"/>
      <c r="CF1632" s="40"/>
      <c r="CG1632" s="28"/>
      <c r="CH1632" s="28"/>
      <c r="CI1632" s="41"/>
      <c r="CJ1632" s="27"/>
      <c r="CK1632" s="27"/>
      <c r="CL1632" s="27"/>
      <c r="CM1632" s="27"/>
      <c r="CN1632" s="27"/>
      <c r="CO1632" s="27"/>
      <c r="CP1632" s="27"/>
      <c r="CQ1632" s="27"/>
      <c r="CR1632" s="27"/>
      <c r="CS1632" s="27"/>
      <c r="CT1632" s="27"/>
      <c r="CU1632" s="27"/>
      <c r="CV1632" s="27"/>
      <c r="CW1632" s="27"/>
      <c r="CX1632" s="27"/>
      <c r="CY1632" s="27"/>
      <c r="CZ1632" s="40"/>
      <c r="DA1632" s="40"/>
      <c r="DB1632" s="40"/>
      <c r="DC1632" s="40"/>
      <c r="DF1632" s="42"/>
    </row>
    <row r="1633" spans="2:110" x14ac:dyDescent="0.2">
      <c r="B1633" s="28"/>
      <c r="C1633" s="41"/>
      <c r="D1633" s="40"/>
      <c r="E1633" s="41"/>
      <c r="F1633" s="40"/>
      <c r="M1633" s="151"/>
      <c r="N1633" s="151"/>
      <c r="P1633" s="153"/>
      <c r="Q1633" s="159"/>
      <c r="R1633" s="151"/>
      <c r="S1633" s="151"/>
      <c r="T1633" s="28"/>
      <c r="U1633" s="137"/>
      <c r="V1633" s="40"/>
      <c r="W1633" s="40"/>
      <c r="X1633" s="40"/>
      <c r="Y1633" s="40"/>
      <c r="Z1633" s="40"/>
      <c r="AA1633" s="40"/>
      <c r="AB1633" s="40"/>
      <c r="AC1633" s="40"/>
      <c r="AD1633" s="40"/>
      <c r="AE1633" s="40"/>
      <c r="AF1633" s="40"/>
      <c r="AG1633" s="40"/>
      <c r="AH1633" s="40"/>
      <c r="AI1633" s="40"/>
      <c r="AJ1633" s="40"/>
      <c r="AK1633" s="40"/>
      <c r="AL1633" s="40"/>
      <c r="AM1633" s="40"/>
      <c r="AN1633" s="40"/>
      <c r="AO1633" s="40"/>
      <c r="AP1633" s="40"/>
      <c r="AQ1633" s="40"/>
      <c r="AR1633" s="40"/>
      <c r="AS1633" s="40"/>
      <c r="AT1633" s="40"/>
      <c r="AU1633" s="40"/>
      <c r="AV1633" s="40"/>
      <c r="AW1633" s="40"/>
      <c r="AX1633" s="40"/>
      <c r="AY1633" s="40"/>
      <c r="AZ1633" s="40"/>
      <c r="BA1633" s="28"/>
      <c r="BB1633" s="28"/>
      <c r="BC1633" s="40"/>
      <c r="BD1633" s="40"/>
      <c r="BE1633" s="40"/>
      <c r="BF1633" s="40"/>
      <c r="BG1633" s="40"/>
      <c r="BH1633" s="40"/>
      <c r="BI1633" s="40"/>
      <c r="BJ1633" s="40"/>
      <c r="BK1633" s="40"/>
      <c r="BL1633" s="40"/>
      <c r="BM1633" s="40"/>
      <c r="BN1633" s="40"/>
      <c r="BO1633" s="40"/>
      <c r="BP1633" s="40"/>
      <c r="BQ1633" s="40"/>
      <c r="BR1633" s="40"/>
      <c r="BS1633" s="40"/>
      <c r="BT1633" s="40"/>
      <c r="BU1633" s="40"/>
      <c r="BV1633" s="40"/>
      <c r="BW1633" s="40"/>
      <c r="BX1633" s="40"/>
      <c r="BY1633" s="40"/>
      <c r="BZ1633" s="40"/>
      <c r="CA1633" s="40"/>
      <c r="CB1633" s="40"/>
      <c r="CC1633" s="40"/>
      <c r="CD1633" s="40"/>
      <c r="CE1633" s="40"/>
      <c r="CF1633" s="40"/>
      <c r="CG1633" s="28"/>
      <c r="CH1633" s="28"/>
      <c r="CI1633" s="41"/>
      <c r="CJ1633" s="27"/>
      <c r="CK1633" s="27"/>
      <c r="CL1633" s="27"/>
      <c r="CM1633" s="27"/>
      <c r="CN1633" s="27"/>
      <c r="CO1633" s="27"/>
      <c r="CP1633" s="27"/>
      <c r="CQ1633" s="27"/>
      <c r="CR1633" s="27"/>
      <c r="CS1633" s="27"/>
      <c r="CT1633" s="27"/>
      <c r="CU1633" s="27"/>
      <c r="CV1633" s="27"/>
      <c r="CW1633" s="27"/>
      <c r="CX1633" s="27"/>
      <c r="CY1633" s="27"/>
      <c r="CZ1633" s="40"/>
      <c r="DA1633" s="40"/>
      <c r="DB1633" s="40"/>
      <c r="DC1633" s="40"/>
      <c r="DF1633" s="42"/>
    </row>
    <row r="1634" spans="2:110" x14ac:dyDescent="0.2">
      <c r="B1634" s="28"/>
      <c r="C1634" s="41"/>
      <c r="D1634" s="40"/>
      <c r="E1634" s="41"/>
      <c r="F1634" s="40"/>
      <c r="M1634" s="151"/>
      <c r="N1634" s="151"/>
      <c r="P1634" s="153"/>
      <c r="Q1634" s="159"/>
      <c r="R1634" s="151"/>
      <c r="S1634" s="151"/>
      <c r="T1634" s="28"/>
      <c r="U1634" s="137"/>
      <c r="V1634" s="40"/>
      <c r="W1634" s="40"/>
      <c r="X1634" s="40"/>
      <c r="Y1634" s="40"/>
      <c r="Z1634" s="40"/>
      <c r="AA1634" s="40"/>
      <c r="AB1634" s="40"/>
      <c r="AC1634" s="40"/>
      <c r="AD1634" s="40"/>
      <c r="AE1634" s="40"/>
      <c r="AF1634" s="40"/>
      <c r="AG1634" s="40"/>
      <c r="AH1634" s="40"/>
      <c r="AI1634" s="40"/>
      <c r="AJ1634" s="40"/>
      <c r="AK1634" s="40"/>
      <c r="AL1634" s="40"/>
      <c r="AM1634" s="40"/>
      <c r="AN1634" s="40"/>
      <c r="AO1634" s="40"/>
      <c r="AP1634" s="40"/>
      <c r="AQ1634" s="40"/>
      <c r="AR1634" s="40"/>
      <c r="AS1634" s="40"/>
      <c r="AT1634" s="40"/>
      <c r="AU1634" s="40"/>
      <c r="AV1634" s="40"/>
      <c r="AW1634" s="40"/>
      <c r="AX1634" s="40"/>
      <c r="AY1634" s="40"/>
      <c r="AZ1634" s="40"/>
      <c r="BA1634" s="28"/>
      <c r="BB1634" s="28"/>
      <c r="BC1634" s="40"/>
      <c r="BD1634" s="40"/>
      <c r="BE1634" s="40"/>
      <c r="BF1634" s="40"/>
      <c r="BG1634" s="40"/>
      <c r="BH1634" s="40"/>
      <c r="BI1634" s="40"/>
      <c r="BJ1634" s="40"/>
      <c r="BK1634" s="40"/>
      <c r="BL1634" s="40"/>
      <c r="BM1634" s="40"/>
      <c r="BN1634" s="40"/>
      <c r="BO1634" s="40"/>
      <c r="BP1634" s="40"/>
      <c r="BQ1634" s="40"/>
      <c r="BR1634" s="40"/>
      <c r="BS1634" s="40"/>
      <c r="BT1634" s="40"/>
      <c r="BU1634" s="40"/>
      <c r="BV1634" s="40"/>
      <c r="BW1634" s="40"/>
      <c r="BX1634" s="40"/>
      <c r="BY1634" s="40"/>
      <c r="BZ1634" s="40"/>
      <c r="CA1634" s="40"/>
      <c r="CB1634" s="40"/>
      <c r="CC1634" s="40"/>
      <c r="CD1634" s="40"/>
      <c r="CE1634" s="40"/>
      <c r="CF1634" s="40"/>
      <c r="CG1634" s="28"/>
      <c r="CH1634" s="28"/>
      <c r="CI1634" s="41"/>
      <c r="CJ1634" s="27"/>
      <c r="CK1634" s="27"/>
      <c r="CL1634" s="27"/>
      <c r="CM1634" s="27"/>
      <c r="CN1634" s="27"/>
      <c r="CO1634" s="27"/>
      <c r="CP1634" s="27"/>
      <c r="CQ1634" s="27"/>
      <c r="CR1634" s="27"/>
      <c r="CS1634" s="27"/>
      <c r="CT1634" s="27"/>
      <c r="CU1634" s="27"/>
      <c r="CV1634" s="27"/>
      <c r="CW1634" s="27"/>
      <c r="CX1634" s="27"/>
      <c r="CY1634" s="27"/>
      <c r="CZ1634" s="40"/>
      <c r="DA1634" s="40"/>
      <c r="DB1634" s="40"/>
      <c r="DC1634" s="40"/>
      <c r="DF1634" s="42"/>
    </row>
    <row r="1635" spans="2:110" x14ac:dyDescent="0.2">
      <c r="B1635" s="28"/>
      <c r="C1635" s="41"/>
      <c r="D1635" s="40"/>
      <c r="E1635" s="41"/>
      <c r="F1635" s="40"/>
      <c r="M1635" s="151"/>
      <c r="N1635" s="151"/>
      <c r="P1635" s="153"/>
      <c r="Q1635" s="159"/>
      <c r="R1635" s="151"/>
      <c r="S1635" s="151"/>
      <c r="T1635" s="28"/>
      <c r="U1635" s="137"/>
      <c r="V1635" s="40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40"/>
      <c r="AH1635" s="40"/>
      <c r="AI1635" s="40"/>
      <c r="AJ1635" s="40"/>
      <c r="AK1635" s="40"/>
      <c r="AL1635" s="40"/>
      <c r="AM1635" s="40"/>
      <c r="AN1635" s="40"/>
      <c r="AO1635" s="40"/>
      <c r="AP1635" s="40"/>
      <c r="AQ1635" s="40"/>
      <c r="AR1635" s="40"/>
      <c r="AS1635" s="40"/>
      <c r="AT1635" s="40"/>
      <c r="AU1635" s="40"/>
      <c r="AV1635" s="40"/>
      <c r="AW1635" s="40"/>
      <c r="AX1635" s="40"/>
      <c r="AY1635" s="40"/>
      <c r="AZ1635" s="40"/>
      <c r="BA1635" s="28"/>
      <c r="BB1635" s="28"/>
      <c r="BC1635" s="40"/>
      <c r="BD1635" s="40"/>
      <c r="BE1635" s="40"/>
      <c r="BF1635" s="40"/>
      <c r="BG1635" s="40"/>
      <c r="BH1635" s="40"/>
      <c r="BI1635" s="40"/>
      <c r="BJ1635" s="40"/>
      <c r="BK1635" s="40"/>
      <c r="BL1635" s="40"/>
      <c r="BM1635" s="40"/>
      <c r="BN1635" s="40"/>
      <c r="BO1635" s="40"/>
      <c r="BP1635" s="40"/>
      <c r="BQ1635" s="40"/>
      <c r="BR1635" s="40"/>
      <c r="BS1635" s="40"/>
      <c r="BT1635" s="40"/>
      <c r="BU1635" s="40"/>
      <c r="BV1635" s="40"/>
      <c r="BW1635" s="40"/>
      <c r="BX1635" s="40"/>
      <c r="BY1635" s="40"/>
      <c r="BZ1635" s="40"/>
      <c r="CA1635" s="40"/>
      <c r="CB1635" s="40"/>
      <c r="CC1635" s="40"/>
      <c r="CD1635" s="40"/>
      <c r="CE1635" s="40"/>
      <c r="CF1635" s="40"/>
      <c r="CG1635" s="28"/>
      <c r="CH1635" s="28"/>
      <c r="CI1635" s="41"/>
      <c r="CJ1635" s="27"/>
      <c r="CK1635" s="27"/>
      <c r="CL1635" s="27"/>
      <c r="CM1635" s="27"/>
      <c r="CN1635" s="27"/>
      <c r="CO1635" s="27"/>
      <c r="CP1635" s="27"/>
      <c r="CQ1635" s="27"/>
      <c r="CR1635" s="27"/>
      <c r="CS1635" s="27"/>
      <c r="CT1635" s="27"/>
      <c r="CU1635" s="27"/>
      <c r="CV1635" s="27"/>
      <c r="CW1635" s="27"/>
      <c r="CX1635" s="27"/>
      <c r="CY1635" s="27"/>
      <c r="CZ1635" s="40"/>
      <c r="DA1635" s="40"/>
      <c r="DB1635" s="40"/>
      <c r="DC1635" s="40"/>
      <c r="DF1635" s="42"/>
    </row>
    <row r="1636" spans="2:110" x14ac:dyDescent="0.2">
      <c r="B1636" s="28"/>
      <c r="C1636" s="41"/>
      <c r="D1636" s="40"/>
      <c r="E1636" s="41"/>
      <c r="F1636" s="40"/>
      <c r="M1636" s="151"/>
      <c r="N1636" s="151"/>
      <c r="P1636" s="153"/>
      <c r="Q1636" s="159"/>
      <c r="R1636" s="151"/>
      <c r="S1636" s="151"/>
      <c r="T1636" s="28"/>
      <c r="U1636" s="137"/>
      <c r="V1636" s="40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40"/>
      <c r="AH1636" s="40"/>
      <c r="AI1636" s="40"/>
      <c r="AJ1636" s="40"/>
      <c r="AK1636" s="40"/>
      <c r="AL1636" s="40"/>
      <c r="AM1636" s="40"/>
      <c r="AN1636" s="40"/>
      <c r="AO1636" s="40"/>
      <c r="AP1636" s="40"/>
      <c r="AQ1636" s="40"/>
      <c r="AR1636" s="40"/>
      <c r="AS1636" s="40"/>
      <c r="AT1636" s="40"/>
      <c r="AU1636" s="40"/>
      <c r="AV1636" s="40"/>
      <c r="AW1636" s="40"/>
      <c r="AX1636" s="40"/>
      <c r="AY1636" s="40"/>
      <c r="AZ1636" s="40"/>
      <c r="BA1636" s="28"/>
      <c r="BB1636" s="28"/>
      <c r="BC1636" s="40"/>
      <c r="BD1636" s="40"/>
      <c r="BE1636" s="40"/>
      <c r="BF1636" s="40"/>
      <c r="BG1636" s="40"/>
      <c r="BH1636" s="40"/>
      <c r="BI1636" s="40"/>
      <c r="BJ1636" s="40"/>
      <c r="BK1636" s="40"/>
      <c r="BL1636" s="40"/>
      <c r="BM1636" s="40"/>
      <c r="BN1636" s="40"/>
      <c r="BO1636" s="40"/>
      <c r="BP1636" s="40"/>
      <c r="BQ1636" s="40"/>
      <c r="BR1636" s="40"/>
      <c r="BS1636" s="40"/>
      <c r="BT1636" s="40"/>
      <c r="BU1636" s="40"/>
      <c r="BV1636" s="40"/>
      <c r="BW1636" s="40"/>
      <c r="BX1636" s="40"/>
      <c r="BY1636" s="40"/>
      <c r="BZ1636" s="40"/>
      <c r="CA1636" s="40"/>
      <c r="CB1636" s="40"/>
      <c r="CC1636" s="40"/>
      <c r="CD1636" s="40"/>
      <c r="CE1636" s="40"/>
      <c r="CF1636" s="40"/>
      <c r="CG1636" s="28"/>
      <c r="CH1636" s="28"/>
      <c r="CI1636" s="41"/>
      <c r="CJ1636" s="27"/>
      <c r="CK1636" s="27"/>
      <c r="CL1636" s="27"/>
      <c r="CM1636" s="27"/>
      <c r="CN1636" s="27"/>
      <c r="CO1636" s="27"/>
      <c r="CP1636" s="27"/>
      <c r="CQ1636" s="27"/>
      <c r="CR1636" s="27"/>
      <c r="CS1636" s="27"/>
      <c r="CT1636" s="27"/>
      <c r="CU1636" s="27"/>
      <c r="CV1636" s="27"/>
      <c r="CW1636" s="27"/>
      <c r="CX1636" s="27"/>
      <c r="CY1636" s="27"/>
      <c r="CZ1636" s="40"/>
      <c r="DA1636" s="40"/>
      <c r="DB1636" s="40"/>
      <c r="DC1636" s="40"/>
      <c r="DF1636" s="42"/>
    </row>
    <row r="1637" spans="2:110" x14ac:dyDescent="0.2">
      <c r="B1637" s="28"/>
      <c r="C1637" s="41"/>
      <c r="D1637" s="40"/>
      <c r="E1637" s="41"/>
      <c r="F1637" s="40"/>
      <c r="M1637" s="151"/>
      <c r="N1637" s="151"/>
      <c r="P1637" s="153"/>
      <c r="Q1637" s="159"/>
      <c r="R1637" s="151"/>
      <c r="S1637" s="151"/>
      <c r="T1637" s="28"/>
      <c r="U1637" s="137"/>
      <c r="V1637" s="40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40"/>
      <c r="AH1637" s="40"/>
      <c r="AI1637" s="40"/>
      <c r="AJ1637" s="40"/>
      <c r="AK1637" s="40"/>
      <c r="AL1637" s="40"/>
      <c r="AM1637" s="40"/>
      <c r="AN1637" s="40"/>
      <c r="AO1637" s="40"/>
      <c r="AP1637" s="40"/>
      <c r="AQ1637" s="40"/>
      <c r="AR1637" s="40"/>
      <c r="AS1637" s="40"/>
      <c r="AT1637" s="40"/>
      <c r="AU1637" s="40"/>
      <c r="AV1637" s="40"/>
      <c r="AW1637" s="40"/>
      <c r="AX1637" s="40"/>
      <c r="AY1637" s="40"/>
      <c r="AZ1637" s="40"/>
      <c r="BA1637" s="28"/>
      <c r="BB1637" s="28"/>
      <c r="BC1637" s="40"/>
      <c r="BD1637" s="40"/>
      <c r="BE1637" s="40"/>
      <c r="BF1637" s="40"/>
      <c r="BG1637" s="40"/>
      <c r="BH1637" s="40"/>
      <c r="BI1637" s="40"/>
      <c r="BJ1637" s="40"/>
      <c r="BK1637" s="40"/>
      <c r="BL1637" s="40"/>
      <c r="BM1637" s="40"/>
      <c r="BN1637" s="40"/>
      <c r="BO1637" s="40"/>
      <c r="BP1637" s="40"/>
      <c r="BQ1637" s="40"/>
      <c r="BR1637" s="40"/>
      <c r="BS1637" s="40"/>
      <c r="BT1637" s="40"/>
      <c r="BU1637" s="40"/>
      <c r="BV1637" s="40"/>
      <c r="BW1637" s="40"/>
      <c r="BX1637" s="40"/>
      <c r="BY1637" s="40"/>
      <c r="BZ1637" s="40"/>
      <c r="CA1637" s="40"/>
      <c r="CB1637" s="40"/>
      <c r="CC1637" s="40"/>
      <c r="CD1637" s="40"/>
      <c r="CE1637" s="40"/>
      <c r="CF1637" s="40"/>
      <c r="CG1637" s="28"/>
      <c r="CH1637" s="28"/>
      <c r="CI1637" s="41"/>
      <c r="CJ1637" s="27"/>
      <c r="CK1637" s="27"/>
      <c r="CL1637" s="27"/>
      <c r="CM1637" s="27"/>
      <c r="CN1637" s="27"/>
      <c r="CO1637" s="27"/>
      <c r="CP1637" s="27"/>
      <c r="CQ1637" s="27"/>
      <c r="CR1637" s="27"/>
      <c r="CS1637" s="27"/>
      <c r="CT1637" s="27"/>
      <c r="CU1637" s="27"/>
      <c r="CV1637" s="27"/>
      <c r="CW1637" s="27"/>
      <c r="CX1637" s="27"/>
      <c r="CY1637" s="27"/>
      <c r="CZ1637" s="40"/>
      <c r="DA1637" s="40"/>
      <c r="DB1637" s="40"/>
      <c r="DC1637" s="40"/>
      <c r="DF1637" s="42"/>
    </row>
    <row r="1638" spans="2:110" x14ac:dyDescent="0.2">
      <c r="B1638" s="28"/>
      <c r="C1638" s="41"/>
      <c r="D1638" s="40"/>
      <c r="E1638" s="41"/>
      <c r="F1638" s="40"/>
      <c r="M1638" s="151"/>
      <c r="N1638" s="151"/>
      <c r="P1638" s="153"/>
      <c r="Q1638" s="159"/>
      <c r="R1638" s="151"/>
      <c r="S1638" s="151"/>
      <c r="T1638" s="28"/>
      <c r="U1638" s="137"/>
      <c r="V1638" s="40"/>
      <c r="W1638" s="40"/>
      <c r="X1638" s="40"/>
      <c r="Y1638" s="40"/>
      <c r="Z1638" s="40"/>
      <c r="AA1638" s="40"/>
      <c r="AB1638" s="40"/>
      <c r="AC1638" s="40"/>
      <c r="AD1638" s="40"/>
      <c r="AE1638" s="40"/>
      <c r="AF1638" s="40"/>
      <c r="AG1638" s="40"/>
      <c r="AH1638" s="40"/>
      <c r="AI1638" s="40"/>
      <c r="AJ1638" s="40"/>
      <c r="AK1638" s="40"/>
      <c r="AL1638" s="40"/>
      <c r="AM1638" s="40"/>
      <c r="AN1638" s="40"/>
      <c r="AO1638" s="40"/>
      <c r="AP1638" s="40"/>
      <c r="AQ1638" s="40"/>
      <c r="AR1638" s="40"/>
      <c r="AS1638" s="40"/>
      <c r="AT1638" s="40"/>
      <c r="AU1638" s="40"/>
      <c r="AV1638" s="40"/>
      <c r="AW1638" s="40"/>
      <c r="AX1638" s="40"/>
      <c r="AY1638" s="40"/>
      <c r="AZ1638" s="40"/>
      <c r="BA1638" s="28"/>
      <c r="BB1638" s="28"/>
      <c r="BC1638" s="40"/>
      <c r="BD1638" s="40"/>
      <c r="BE1638" s="40"/>
      <c r="BF1638" s="40"/>
      <c r="BG1638" s="40"/>
      <c r="BH1638" s="40"/>
      <c r="BI1638" s="40"/>
      <c r="BJ1638" s="40"/>
      <c r="BK1638" s="40"/>
      <c r="BL1638" s="40"/>
      <c r="BM1638" s="40"/>
      <c r="BN1638" s="40"/>
      <c r="BO1638" s="40"/>
      <c r="BP1638" s="40"/>
      <c r="BQ1638" s="40"/>
      <c r="BR1638" s="40"/>
      <c r="BS1638" s="40"/>
      <c r="BT1638" s="40"/>
      <c r="BU1638" s="40"/>
      <c r="BV1638" s="40"/>
      <c r="BW1638" s="40"/>
      <c r="BX1638" s="40"/>
      <c r="BY1638" s="40"/>
      <c r="BZ1638" s="40"/>
      <c r="CA1638" s="40"/>
      <c r="CB1638" s="40"/>
      <c r="CC1638" s="40"/>
      <c r="CD1638" s="40"/>
      <c r="CE1638" s="40"/>
      <c r="CF1638" s="40"/>
      <c r="CG1638" s="28"/>
      <c r="CH1638" s="28"/>
      <c r="CI1638" s="41"/>
      <c r="CJ1638" s="27"/>
      <c r="CK1638" s="27"/>
      <c r="CL1638" s="27"/>
      <c r="CM1638" s="27"/>
      <c r="CN1638" s="27"/>
      <c r="CO1638" s="27"/>
      <c r="CP1638" s="27"/>
      <c r="CQ1638" s="27"/>
      <c r="CR1638" s="27"/>
      <c r="CS1638" s="27"/>
      <c r="CT1638" s="27"/>
      <c r="CU1638" s="27"/>
      <c r="CV1638" s="27"/>
      <c r="CW1638" s="27"/>
      <c r="CX1638" s="27"/>
      <c r="CY1638" s="27"/>
      <c r="CZ1638" s="40"/>
      <c r="DA1638" s="40"/>
      <c r="DB1638" s="40"/>
      <c r="DC1638" s="40"/>
      <c r="DF1638" s="42"/>
    </row>
    <row r="1639" spans="2:110" x14ac:dyDescent="0.2">
      <c r="B1639" s="28"/>
      <c r="C1639" s="41"/>
      <c r="D1639" s="40"/>
      <c r="E1639" s="41"/>
      <c r="F1639" s="40"/>
      <c r="M1639" s="151"/>
      <c r="N1639" s="151"/>
      <c r="P1639" s="153"/>
      <c r="Q1639" s="159"/>
      <c r="R1639" s="151"/>
      <c r="S1639" s="151"/>
      <c r="T1639" s="28"/>
      <c r="U1639" s="137"/>
      <c r="V1639" s="40"/>
      <c r="W1639" s="40"/>
      <c r="X1639" s="40"/>
      <c r="Y1639" s="40"/>
      <c r="Z1639" s="40"/>
      <c r="AA1639" s="40"/>
      <c r="AB1639" s="40"/>
      <c r="AC1639" s="40"/>
      <c r="AD1639" s="40"/>
      <c r="AE1639" s="40"/>
      <c r="AF1639" s="40"/>
      <c r="AG1639" s="40"/>
      <c r="AH1639" s="40"/>
      <c r="AI1639" s="40"/>
      <c r="AJ1639" s="40"/>
      <c r="AK1639" s="40"/>
      <c r="AL1639" s="40"/>
      <c r="AM1639" s="40"/>
      <c r="AN1639" s="40"/>
      <c r="AO1639" s="40"/>
      <c r="AP1639" s="40"/>
      <c r="AQ1639" s="40"/>
      <c r="AR1639" s="40"/>
      <c r="AS1639" s="40"/>
      <c r="AT1639" s="40"/>
      <c r="AU1639" s="40"/>
      <c r="AV1639" s="40"/>
      <c r="AW1639" s="40"/>
      <c r="AX1639" s="40"/>
      <c r="AY1639" s="40"/>
      <c r="AZ1639" s="40"/>
      <c r="BA1639" s="28"/>
      <c r="BB1639" s="28"/>
      <c r="BC1639" s="40"/>
      <c r="BD1639" s="40"/>
      <c r="BE1639" s="40"/>
      <c r="BF1639" s="40"/>
      <c r="BG1639" s="40"/>
      <c r="BH1639" s="40"/>
      <c r="BI1639" s="40"/>
      <c r="BJ1639" s="40"/>
      <c r="BK1639" s="40"/>
      <c r="BL1639" s="40"/>
      <c r="BM1639" s="40"/>
      <c r="BN1639" s="40"/>
      <c r="BO1639" s="40"/>
      <c r="BP1639" s="40"/>
      <c r="BQ1639" s="40"/>
      <c r="BR1639" s="40"/>
      <c r="BS1639" s="40"/>
      <c r="BT1639" s="40"/>
      <c r="BU1639" s="40"/>
      <c r="BV1639" s="40"/>
      <c r="BW1639" s="40"/>
      <c r="BX1639" s="40"/>
      <c r="BY1639" s="40"/>
      <c r="BZ1639" s="40"/>
      <c r="CA1639" s="40"/>
      <c r="CB1639" s="40"/>
      <c r="CC1639" s="40"/>
      <c r="CD1639" s="40"/>
      <c r="CE1639" s="40"/>
      <c r="CF1639" s="40"/>
      <c r="CG1639" s="28"/>
      <c r="CH1639" s="28"/>
      <c r="CI1639" s="41"/>
      <c r="CJ1639" s="27"/>
      <c r="CK1639" s="27"/>
      <c r="CL1639" s="27"/>
      <c r="CM1639" s="27"/>
      <c r="CN1639" s="27"/>
      <c r="CO1639" s="27"/>
      <c r="CP1639" s="27"/>
      <c r="CQ1639" s="27"/>
      <c r="CR1639" s="27"/>
      <c r="CS1639" s="27"/>
      <c r="CT1639" s="27"/>
      <c r="CU1639" s="27"/>
      <c r="CV1639" s="27"/>
      <c r="CW1639" s="27"/>
      <c r="CX1639" s="27"/>
      <c r="CY1639" s="27"/>
      <c r="CZ1639" s="40"/>
      <c r="DA1639" s="40"/>
      <c r="DB1639" s="40"/>
      <c r="DC1639" s="40"/>
      <c r="DF1639" s="42"/>
    </row>
    <row r="1640" spans="2:110" x14ac:dyDescent="0.2">
      <c r="B1640" s="28"/>
      <c r="C1640" s="41"/>
      <c r="D1640" s="40"/>
      <c r="E1640" s="41"/>
      <c r="F1640" s="40"/>
      <c r="M1640" s="151"/>
      <c r="N1640" s="151"/>
      <c r="P1640" s="153"/>
      <c r="Q1640" s="159"/>
      <c r="R1640" s="151"/>
      <c r="S1640" s="151"/>
      <c r="T1640" s="28"/>
      <c r="U1640" s="137"/>
      <c r="V1640" s="40"/>
      <c r="W1640" s="40"/>
      <c r="X1640" s="40"/>
      <c r="Y1640" s="40"/>
      <c r="Z1640" s="40"/>
      <c r="AA1640" s="40"/>
      <c r="AB1640" s="40"/>
      <c r="AC1640" s="40"/>
      <c r="AD1640" s="40"/>
      <c r="AE1640" s="40"/>
      <c r="AF1640" s="40"/>
      <c r="AG1640" s="40"/>
      <c r="AH1640" s="40"/>
      <c r="AI1640" s="40"/>
      <c r="AJ1640" s="40"/>
      <c r="AK1640" s="40"/>
      <c r="AL1640" s="40"/>
      <c r="AM1640" s="40"/>
      <c r="AN1640" s="40"/>
      <c r="AO1640" s="40"/>
      <c r="AP1640" s="40"/>
      <c r="AQ1640" s="40"/>
      <c r="AR1640" s="40"/>
      <c r="AS1640" s="40"/>
      <c r="AT1640" s="40"/>
      <c r="AU1640" s="40"/>
      <c r="AV1640" s="40"/>
      <c r="AW1640" s="40"/>
      <c r="AX1640" s="40"/>
      <c r="AY1640" s="40"/>
      <c r="AZ1640" s="40"/>
      <c r="BA1640" s="28"/>
      <c r="BB1640" s="28"/>
      <c r="BC1640" s="40"/>
      <c r="BD1640" s="40"/>
      <c r="BE1640" s="40"/>
      <c r="BF1640" s="40"/>
      <c r="BG1640" s="40"/>
      <c r="BH1640" s="40"/>
      <c r="BI1640" s="40"/>
      <c r="BJ1640" s="40"/>
      <c r="BK1640" s="40"/>
      <c r="BL1640" s="40"/>
      <c r="BM1640" s="40"/>
      <c r="BN1640" s="40"/>
      <c r="BO1640" s="40"/>
      <c r="BP1640" s="40"/>
      <c r="BQ1640" s="40"/>
      <c r="BR1640" s="40"/>
      <c r="BS1640" s="40"/>
      <c r="BT1640" s="40"/>
      <c r="BU1640" s="40"/>
      <c r="BV1640" s="40"/>
      <c r="BW1640" s="40"/>
      <c r="BX1640" s="40"/>
      <c r="BY1640" s="40"/>
      <c r="BZ1640" s="40"/>
      <c r="CA1640" s="40"/>
      <c r="CB1640" s="40"/>
      <c r="CC1640" s="40"/>
      <c r="CD1640" s="40"/>
      <c r="CE1640" s="40"/>
      <c r="CF1640" s="40"/>
      <c r="CG1640" s="28"/>
      <c r="CH1640" s="28"/>
      <c r="CI1640" s="41"/>
      <c r="CJ1640" s="27"/>
      <c r="CK1640" s="27"/>
      <c r="CL1640" s="27"/>
      <c r="CM1640" s="27"/>
      <c r="CN1640" s="27"/>
      <c r="CO1640" s="27"/>
      <c r="CP1640" s="27"/>
      <c r="CQ1640" s="27"/>
      <c r="CR1640" s="27"/>
      <c r="CS1640" s="27"/>
      <c r="CT1640" s="27"/>
      <c r="CU1640" s="27"/>
      <c r="CV1640" s="27"/>
      <c r="CW1640" s="27"/>
      <c r="CX1640" s="27"/>
      <c r="CY1640" s="27"/>
      <c r="CZ1640" s="40"/>
      <c r="DA1640" s="40"/>
      <c r="DB1640" s="40"/>
      <c r="DC1640" s="40"/>
      <c r="DF1640" s="42"/>
    </row>
    <row r="1641" spans="2:110" x14ac:dyDescent="0.2">
      <c r="B1641" s="28"/>
      <c r="C1641" s="41"/>
      <c r="D1641" s="40"/>
      <c r="E1641" s="41"/>
      <c r="F1641" s="40"/>
      <c r="M1641" s="151"/>
      <c r="N1641" s="151"/>
      <c r="P1641" s="153"/>
      <c r="Q1641" s="159"/>
      <c r="R1641" s="151"/>
      <c r="S1641" s="151"/>
      <c r="T1641" s="28"/>
      <c r="U1641" s="137"/>
      <c r="V1641" s="40"/>
      <c r="W1641" s="40"/>
      <c r="X1641" s="40"/>
      <c r="Y1641" s="40"/>
      <c r="Z1641" s="40"/>
      <c r="AA1641" s="40"/>
      <c r="AB1641" s="40"/>
      <c r="AC1641" s="40"/>
      <c r="AD1641" s="40"/>
      <c r="AE1641" s="40"/>
      <c r="AF1641" s="40"/>
      <c r="AG1641" s="40"/>
      <c r="AH1641" s="40"/>
      <c r="AI1641" s="40"/>
      <c r="AJ1641" s="40"/>
      <c r="AK1641" s="40"/>
      <c r="AL1641" s="40"/>
      <c r="AM1641" s="40"/>
      <c r="AN1641" s="40"/>
      <c r="AO1641" s="40"/>
      <c r="AP1641" s="40"/>
      <c r="AQ1641" s="40"/>
      <c r="AR1641" s="40"/>
      <c r="AS1641" s="40"/>
      <c r="AT1641" s="40"/>
      <c r="AU1641" s="40"/>
      <c r="AV1641" s="40"/>
      <c r="AW1641" s="40"/>
      <c r="AX1641" s="40"/>
      <c r="AY1641" s="40"/>
      <c r="AZ1641" s="40"/>
      <c r="BA1641" s="28"/>
      <c r="BB1641" s="28"/>
      <c r="BC1641" s="40"/>
      <c r="BD1641" s="40"/>
      <c r="BE1641" s="40"/>
      <c r="BF1641" s="40"/>
      <c r="BG1641" s="40"/>
      <c r="BH1641" s="40"/>
      <c r="BI1641" s="41"/>
      <c r="BJ1641" s="41"/>
      <c r="BK1641" s="41"/>
      <c r="BL1641" s="41"/>
      <c r="BM1641" s="41"/>
      <c r="BN1641" s="41"/>
      <c r="BO1641" s="41"/>
      <c r="BP1641" s="41"/>
      <c r="BQ1641" s="41"/>
      <c r="BR1641" s="40"/>
      <c r="BS1641" s="40"/>
      <c r="BT1641" s="40"/>
      <c r="BU1641" s="41"/>
      <c r="BV1641" s="41"/>
      <c r="BW1641" s="41"/>
      <c r="BX1641" s="41"/>
      <c r="BY1641" s="41"/>
      <c r="BZ1641" s="41"/>
      <c r="CA1641" s="41"/>
      <c r="CB1641" s="41"/>
      <c r="CC1641" s="41"/>
      <c r="CD1641" s="41"/>
      <c r="CE1641" s="41"/>
      <c r="CF1641" s="41"/>
      <c r="CG1641" s="28"/>
      <c r="CH1641" s="28"/>
      <c r="CI1641" s="41"/>
      <c r="CJ1641" s="27"/>
      <c r="CK1641" s="27"/>
      <c r="CL1641" s="27"/>
      <c r="CM1641" s="27"/>
      <c r="CN1641" s="27"/>
      <c r="CO1641" s="27"/>
      <c r="CP1641" s="27"/>
      <c r="CQ1641" s="27"/>
      <c r="CR1641" s="27"/>
      <c r="CS1641" s="27"/>
      <c r="CT1641" s="27"/>
      <c r="CU1641" s="27"/>
      <c r="CV1641" s="27"/>
      <c r="CW1641" s="27"/>
      <c r="CX1641" s="27"/>
      <c r="CY1641" s="27"/>
      <c r="CZ1641" s="40"/>
      <c r="DA1641" s="40"/>
      <c r="DB1641" s="40"/>
      <c r="DC1641" s="40"/>
      <c r="DF1641" s="42"/>
    </row>
    <row r="1642" spans="2:110" x14ac:dyDescent="0.2">
      <c r="B1642" s="28"/>
      <c r="C1642" s="41"/>
      <c r="D1642" s="40"/>
      <c r="E1642" s="41"/>
      <c r="F1642" s="40"/>
      <c r="M1642" s="151"/>
      <c r="N1642" s="151"/>
      <c r="P1642" s="153"/>
      <c r="Q1642" s="159"/>
      <c r="R1642" s="151"/>
      <c r="S1642" s="151"/>
      <c r="T1642" s="28"/>
      <c r="U1642" s="137"/>
      <c r="V1642" s="40"/>
      <c r="W1642" s="40"/>
      <c r="X1642" s="40"/>
      <c r="Y1642" s="40"/>
      <c r="Z1642" s="40"/>
      <c r="AA1642" s="40"/>
      <c r="AB1642" s="40"/>
      <c r="AC1642" s="40"/>
      <c r="AD1642" s="40"/>
      <c r="AE1642" s="40"/>
      <c r="AF1642" s="40"/>
      <c r="AG1642" s="40"/>
      <c r="AH1642" s="40"/>
      <c r="AI1642" s="40"/>
      <c r="AJ1642" s="40"/>
      <c r="AK1642" s="40"/>
      <c r="AL1642" s="40"/>
      <c r="AM1642" s="40"/>
      <c r="AN1642" s="40"/>
      <c r="AO1642" s="40"/>
      <c r="AP1642" s="40"/>
      <c r="AQ1642" s="40"/>
      <c r="AR1642" s="40"/>
      <c r="AS1642" s="40"/>
      <c r="AT1642" s="40"/>
      <c r="AU1642" s="40"/>
      <c r="AV1642" s="40"/>
      <c r="AW1642" s="40"/>
      <c r="AX1642" s="40"/>
      <c r="AY1642" s="40"/>
      <c r="AZ1642" s="40"/>
      <c r="BA1642" s="28"/>
      <c r="BB1642" s="28"/>
      <c r="BC1642" s="40"/>
      <c r="BD1642" s="40"/>
      <c r="BE1642" s="40"/>
      <c r="BF1642" s="40"/>
      <c r="BG1642" s="40"/>
      <c r="BH1642" s="40"/>
      <c r="BI1642" s="41"/>
      <c r="BJ1642" s="41"/>
      <c r="BK1642" s="41"/>
      <c r="BL1642" s="41"/>
      <c r="BM1642" s="41"/>
      <c r="BN1642" s="41"/>
      <c r="BO1642" s="41"/>
      <c r="BP1642" s="41"/>
      <c r="BQ1642" s="41"/>
      <c r="BR1642" s="40"/>
      <c r="BS1642" s="40"/>
      <c r="BT1642" s="40"/>
      <c r="BU1642" s="41"/>
      <c r="BV1642" s="41"/>
      <c r="BW1642" s="41"/>
      <c r="BX1642" s="41"/>
      <c r="BY1642" s="41"/>
      <c r="BZ1642" s="41"/>
      <c r="CA1642" s="41"/>
      <c r="CB1642" s="41"/>
      <c r="CC1642" s="41"/>
      <c r="CD1642" s="41"/>
      <c r="CE1642" s="41"/>
      <c r="CF1642" s="41"/>
      <c r="CG1642" s="28"/>
      <c r="CH1642" s="28"/>
      <c r="CI1642" s="41"/>
      <c r="CJ1642" s="27"/>
      <c r="CK1642" s="27"/>
      <c r="CL1642" s="27"/>
      <c r="CM1642" s="27"/>
      <c r="CN1642" s="27"/>
      <c r="CO1642" s="27"/>
      <c r="CP1642" s="27"/>
      <c r="CQ1642" s="27"/>
      <c r="CR1642" s="27"/>
      <c r="CS1642" s="27"/>
      <c r="CT1642" s="27"/>
      <c r="CU1642" s="27"/>
      <c r="CV1642" s="27"/>
      <c r="CW1642" s="27"/>
      <c r="CX1642" s="27"/>
      <c r="CY1642" s="27"/>
      <c r="CZ1642" s="40"/>
      <c r="DA1642" s="40"/>
      <c r="DB1642" s="40"/>
      <c r="DC1642" s="40"/>
      <c r="DF1642" s="42"/>
    </row>
    <row r="1643" spans="2:110" x14ac:dyDescent="0.2">
      <c r="B1643" s="28"/>
      <c r="C1643" s="41"/>
      <c r="D1643" s="40"/>
      <c r="E1643" s="41"/>
      <c r="F1643" s="40"/>
      <c r="M1643" s="151"/>
      <c r="N1643" s="151"/>
      <c r="P1643" s="153"/>
      <c r="Q1643" s="159"/>
      <c r="R1643" s="151"/>
      <c r="S1643" s="151"/>
      <c r="T1643" s="28"/>
      <c r="U1643" s="137"/>
      <c r="V1643" s="40"/>
      <c r="W1643" s="40"/>
      <c r="X1643" s="40"/>
      <c r="Y1643" s="40"/>
      <c r="Z1643" s="40"/>
      <c r="AA1643" s="40"/>
      <c r="AB1643" s="40"/>
      <c r="AC1643" s="40"/>
      <c r="AD1643" s="40"/>
      <c r="AE1643" s="40"/>
      <c r="AF1643" s="40"/>
      <c r="AG1643" s="40"/>
      <c r="AH1643" s="40"/>
      <c r="AI1643" s="40"/>
      <c r="AJ1643" s="40"/>
      <c r="AK1643" s="40"/>
      <c r="AL1643" s="40"/>
      <c r="AM1643" s="40"/>
      <c r="AN1643" s="40"/>
      <c r="AO1643" s="40"/>
      <c r="AP1643" s="40"/>
      <c r="AQ1643" s="40"/>
      <c r="AR1643" s="40"/>
      <c r="AS1643" s="40"/>
      <c r="AT1643" s="40"/>
      <c r="AU1643" s="40"/>
      <c r="AV1643" s="40"/>
      <c r="AW1643" s="40"/>
      <c r="AX1643" s="40"/>
      <c r="AY1643" s="40"/>
      <c r="AZ1643" s="40"/>
      <c r="BA1643" s="28"/>
      <c r="BB1643" s="28"/>
      <c r="BC1643" s="40"/>
      <c r="BD1643" s="40"/>
      <c r="BE1643" s="40"/>
      <c r="BF1643" s="40"/>
      <c r="BG1643" s="40"/>
      <c r="BH1643" s="40"/>
      <c r="BI1643" s="41"/>
      <c r="BJ1643" s="41"/>
      <c r="BK1643" s="41"/>
      <c r="BL1643" s="41"/>
      <c r="BM1643" s="41"/>
      <c r="BN1643" s="41"/>
      <c r="BO1643" s="41"/>
      <c r="BP1643" s="41"/>
      <c r="BQ1643" s="41"/>
      <c r="BR1643" s="40"/>
      <c r="BS1643" s="40"/>
      <c r="BT1643" s="40"/>
      <c r="BU1643" s="41"/>
      <c r="BV1643" s="41"/>
      <c r="BW1643" s="41"/>
      <c r="BX1643" s="41"/>
      <c r="BY1643" s="41"/>
      <c r="BZ1643" s="41"/>
      <c r="CA1643" s="41"/>
      <c r="CB1643" s="41"/>
      <c r="CC1643" s="41"/>
      <c r="CD1643" s="41"/>
      <c r="CE1643" s="41"/>
      <c r="CF1643" s="41"/>
      <c r="CG1643" s="28"/>
      <c r="CH1643" s="28"/>
      <c r="CI1643" s="41"/>
      <c r="CJ1643" s="27"/>
      <c r="CK1643" s="27"/>
      <c r="CL1643" s="27"/>
      <c r="CM1643" s="27"/>
      <c r="CN1643" s="27"/>
      <c r="CO1643" s="27"/>
      <c r="CP1643" s="27"/>
      <c r="CQ1643" s="27"/>
      <c r="CR1643" s="27"/>
      <c r="CS1643" s="27"/>
      <c r="CT1643" s="27"/>
      <c r="CU1643" s="27"/>
      <c r="CV1643" s="27"/>
      <c r="CW1643" s="27"/>
      <c r="CX1643" s="27"/>
      <c r="CY1643" s="27"/>
      <c r="CZ1643" s="40"/>
      <c r="DA1643" s="40"/>
      <c r="DB1643" s="40"/>
      <c r="DC1643" s="40"/>
      <c r="DF1643" s="42"/>
    </row>
    <row r="1644" spans="2:110" x14ac:dyDescent="0.2">
      <c r="B1644" s="28"/>
      <c r="C1644" s="41"/>
      <c r="D1644" s="40"/>
      <c r="E1644" s="41"/>
      <c r="F1644" s="40"/>
      <c r="M1644" s="151"/>
      <c r="N1644" s="151"/>
      <c r="P1644" s="153"/>
      <c r="Q1644" s="159"/>
      <c r="R1644" s="151"/>
      <c r="S1644" s="151"/>
      <c r="T1644" s="28"/>
      <c r="U1644" s="137"/>
      <c r="V1644" s="40"/>
      <c r="W1644" s="40"/>
      <c r="X1644" s="40"/>
      <c r="Y1644" s="40"/>
      <c r="Z1644" s="40"/>
      <c r="AA1644" s="40"/>
      <c r="AB1644" s="40"/>
      <c r="AC1644" s="40"/>
      <c r="AD1644" s="40"/>
      <c r="AE1644" s="40"/>
      <c r="AF1644" s="40"/>
      <c r="AG1644" s="40"/>
      <c r="AH1644" s="40"/>
      <c r="AI1644" s="40"/>
      <c r="AJ1644" s="40"/>
      <c r="AK1644" s="40"/>
      <c r="AL1644" s="40"/>
      <c r="AM1644" s="40"/>
      <c r="AN1644" s="40"/>
      <c r="AO1644" s="40"/>
      <c r="AP1644" s="40"/>
      <c r="AQ1644" s="40"/>
      <c r="AR1644" s="40"/>
      <c r="AS1644" s="40"/>
      <c r="AT1644" s="40"/>
      <c r="AU1644" s="40"/>
      <c r="AV1644" s="40"/>
      <c r="AW1644" s="40"/>
      <c r="AX1644" s="40"/>
      <c r="AY1644" s="40"/>
      <c r="AZ1644" s="40"/>
      <c r="BA1644" s="28"/>
      <c r="BB1644" s="28"/>
      <c r="BC1644" s="40"/>
      <c r="BD1644" s="40"/>
      <c r="BE1644" s="40"/>
      <c r="BF1644" s="40"/>
      <c r="BG1644" s="40"/>
      <c r="BH1644" s="40"/>
      <c r="BI1644" s="41"/>
      <c r="BJ1644" s="41"/>
      <c r="BK1644" s="41"/>
      <c r="BL1644" s="41"/>
      <c r="BM1644" s="41"/>
      <c r="BN1644" s="41"/>
      <c r="BO1644" s="41"/>
      <c r="BP1644" s="41"/>
      <c r="BQ1644" s="41"/>
      <c r="BR1644" s="40"/>
      <c r="BS1644" s="40"/>
      <c r="BT1644" s="40"/>
      <c r="BU1644" s="41"/>
      <c r="BV1644" s="41"/>
      <c r="BW1644" s="41"/>
      <c r="BX1644" s="41"/>
      <c r="BY1644" s="41"/>
      <c r="BZ1644" s="41"/>
      <c r="CA1644" s="41"/>
      <c r="CB1644" s="41"/>
      <c r="CC1644" s="41"/>
      <c r="CD1644" s="41"/>
      <c r="CE1644" s="41"/>
      <c r="CF1644" s="41"/>
      <c r="CG1644" s="28"/>
      <c r="CH1644" s="28"/>
      <c r="CI1644" s="41"/>
      <c r="CJ1644" s="27"/>
      <c r="CK1644" s="27"/>
      <c r="CL1644" s="27"/>
      <c r="CM1644" s="27"/>
      <c r="CN1644" s="27"/>
      <c r="CO1644" s="27"/>
      <c r="CP1644" s="27"/>
      <c r="CQ1644" s="27"/>
      <c r="CR1644" s="27"/>
      <c r="CS1644" s="27"/>
      <c r="CT1644" s="27"/>
      <c r="CU1644" s="27"/>
      <c r="CV1644" s="27"/>
      <c r="CW1644" s="27"/>
      <c r="CX1644" s="27"/>
      <c r="CY1644" s="27"/>
      <c r="CZ1644" s="40"/>
      <c r="DA1644" s="40"/>
      <c r="DB1644" s="40"/>
      <c r="DC1644" s="40"/>
      <c r="DF1644" s="42"/>
    </row>
    <row r="1645" spans="2:110" x14ac:dyDescent="0.2">
      <c r="B1645" s="28"/>
      <c r="C1645" s="41"/>
      <c r="D1645" s="40"/>
      <c r="E1645" s="41"/>
      <c r="F1645" s="40"/>
      <c r="M1645" s="151"/>
      <c r="N1645" s="151"/>
      <c r="P1645" s="153"/>
      <c r="Q1645" s="159"/>
      <c r="R1645" s="151"/>
      <c r="S1645" s="151"/>
      <c r="T1645" s="28"/>
      <c r="U1645" s="137"/>
      <c r="V1645" s="40"/>
      <c r="W1645" s="40"/>
      <c r="X1645" s="40"/>
      <c r="Y1645" s="40"/>
      <c r="Z1645" s="40"/>
      <c r="AA1645" s="40"/>
      <c r="AB1645" s="40"/>
      <c r="AC1645" s="40"/>
      <c r="AD1645" s="40"/>
      <c r="AE1645" s="40"/>
      <c r="AF1645" s="40"/>
      <c r="AG1645" s="40"/>
      <c r="AH1645" s="40"/>
      <c r="AI1645" s="40"/>
      <c r="AJ1645" s="40"/>
      <c r="AK1645" s="40"/>
      <c r="AL1645" s="40"/>
      <c r="AM1645" s="40"/>
      <c r="AN1645" s="40"/>
      <c r="AO1645" s="40"/>
      <c r="AP1645" s="40"/>
      <c r="AQ1645" s="40"/>
      <c r="AR1645" s="40"/>
      <c r="AS1645" s="40"/>
      <c r="AT1645" s="40"/>
      <c r="AU1645" s="40"/>
      <c r="AV1645" s="40"/>
      <c r="AW1645" s="40"/>
      <c r="AX1645" s="40"/>
      <c r="AY1645" s="40"/>
      <c r="AZ1645" s="40"/>
      <c r="BA1645" s="28"/>
      <c r="BB1645" s="28"/>
      <c r="BC1645" s="40"/>
      <c r="BD1645" s="40"/>
      <c r="BE1645" s="40"/>
      <c r="BF1645" s="40"/>
      <c r="BG1645" s="40"/>
      <c r="BH1645" s="40"/>
      <c r="BI1645" s="41"/>
      <c r="BJ1645" s="41"/>
      <c r="BK1645" s="41"/>
      <c r="BL1645" s="41"/>
      <c r="BM1645" s="41"/>
      <c r="BN1645" s="41"/>
      <c r="BO1645" s="41"/>
      <c r="BP1645" s="41"/>
      <c r="BQ1645" s="41"/>
      <c r="BR1645" s="40"/>
      <c r="BS1645" s="40"/>
      <c r="BT1645" s="40"/>
      <c r="BU1645" s="41"/>
      <c r="BV1645" s="41"/>
      <c r="BW1645" s="41"/>
      <c r="BX1645" s="41"/>
      <c r="BY1645" s="41"/>
      <c r="BZ1645" s="41"/>
      <c r="CA1645" s="41"/>
      <c r="CB1645" s="41"/>
      <c r="CC1645" s="41"/>
      <c r="CD1645" s="41"/>
      <c r="CE1645" s="41"/>
      <c r="CF1645" s="41"/>
      <c r="CG1645" s="28"/>
      <c r="CH1645" s="28"/>
      <c r="CI1645" s="41"/>
      <c r="CJ1645" s="27"/>
      <c r="CK1645" s="27"/>
      <c r="CL1645" s="27"/>
      <c r="CM1645" s="27"/>
      <c r="CN1645" s="27"/>
      <c r="CO1645" s="27"/>
      <c r="CP1645" s="27"/>
      <c r="CQ1645" s="27"/>
      <c r="CR1645" s="27"/>
      <c r="CS1645" s="27"/>
      <c r="CT1645" s="27"/>
      <c r="CU1645" s="27"/>
      <c r="CV1645" s="27"/>
      <c r="CW1645" s="27"/>
      <c r="CX1645" s="27"/>
      <c r="CY1645" s="27"/>
      <c r="CZ1645" s="40"/>
      <c r="DA1645" s="40"/>
      <c r="DB1645" s="40"/>
      <c r="DC1645" s="40"/>
      <c r="DF1645" s="42"/>
    </row>
    <row r="1646" spans="2:110" x14ac:dyDescent="0.2">
      <c r="B1646" s="28"/>
      <c r="C1646" s="41"/>
      <c r="D1646" s="40"/>
      <c r="E1646" s="41"/>
      <c r="F1646" s="40"/>
      <c r="M1646" s="151"/>
      <c r="N1646" s="151"/>
      <c r="P1646" s="153"/>
      <c r="Q1646" s="159"/>
      <c r="R1646" s="151"/>
      <c r="S1646" s="151"/>
      <c r="T1646" s="28"/>
      <c r="U1646" s="137"/>
      <c r="V1646" s="40"/>
      <c r="W1646" s="40"/>
      <c r="X1646" s="40"/>
      <c r="Y1646" s="40"/>
      <c r="Z1646" s="40"/>
      <c r="AA1646" s="40"/>
      <c r="AB1646" s="40"/>
      <c r="AC1646" s="40"/>
      <c r="AD1646" s="40"/>
      <c r="AE1646" s="40"/>
      <c r="AF1646" s="40"/>
      <c r="AG1646" s="40"/>
      <c r="AH1646" s="40"/>
      <c r="AI1646" s="40"/>
      <c r="AJ1646" s="40"/>
      <c r="AK1646" s="40"/>
      <c r="AL1646" s="40"/>
      <c r="AM1646" s="40"/>
      <c r="AN1646" s="40"/>
      <c r="AO1646" s="40"/>
      <c r="AP1646" s="40"/>
      <c r="AQ1646" s="40"/>
      <c r="AR1646" s="40"/>
      <c r="AS1646" s="40"/>
      <c r="AT1646" s="40"/>
      <c r="AU1646" s="40"/>
      <c r="AV1646" s="40"/>
      <c r="AW1646" s="40"/>
      <c r="AX1646" s="40"/>
      <c r="AY1646" s="40"/>
      <c r="AZ1646" s="40"/>
      <c r="BA1646" s="28"/>
      <c r="BB1646" s="28"/>
      <c r="BC1646" s="40"/>
      <c r="BD1646" s="40"/>
      <c r="BE1646" s="40"/>
      <c r="BF1646" s="40"/>
      <c r="BG1646" s="40"/>
      <c r="BH1646" s="40"/>
      <c r="BI1646" s="40"/>
      <c r="BJ1646" s="40"/>
      <c r="BK1646" s="40"/>
      <c r="BL1646" s="40"/>
      <c r="BM1646" s="40"/>
      <c r="BN1646" s="40"/>
      <c r="BO1646" s="40"/>
      <c r="BP1646" s="40"/>
      <c r="BQ1646" s="40"/>
      <c r="BR1646" s="40"/>
      <c r="BS1646" s="40"/>
      <c r="BT1646" s="40"/>
      <c r="BU1646" s="40"/>
      <c r="BV1646" s="40"/>
      <c r="BW1646" s="40"/>
      <c r="BX1646" s="40"/>
      <c r="BY1646" s="40"/>
      <c r="BZ1646" s="40"/>
      <c r="CA1646" s="40"/>
      <c r="CB1646" s="40"/>
      <c r="CC1646" s="40"/>
      <c r="CD1646" s="40"/>
      <c r="CE1646" s="40"/>
      <c r="CF1646" s="40"/>
      <c r="CG1646" s="28"/>
      <c r="CH1646" s="28"/>
      <c r="CI1646" s="41"/>
      <c r="CJ1646" s="27"/>
      <c r="CK1646" s="27"/>
      <c r="CL1646" s="27"/>
      <c r="CM1646" s="27"/>
      <c r="CN1646" s="27"/>
      <c r="CO1646" s="27"/>
      <c r="CP1646" s="27"/>
      <c r="CQ1646" s="27"/>
      <c r="CR1646" s="27"/>
      <c r="CS1646" s="27"/>
      <c r="CT1646" s="27"/>
      <c r="CU1646" s="27"/>
      <c r="CV1646" s="27"/>
      <c r="CW1646" s="27"/>
      <c r="CX1646" s="27"/>
      <c r="CY1646" s="27"/>
      <c r="CZ1646" s="40"/>
      <c r="DA1646" s="40"/>
      <c r="DB1646" s="40"/>
      <c r="DC1646" s="40"/>
      <c r="DF1646" s="42"/>
    </row>
    <row r="1647" spans="2:110" x14ac:dyDescent="0.2">
      <c r="B1647" s="28"/>
      <c r="C1647" s="41"/>
      <c r="D1647" s="40"/>
      <c r="E1647" s="41"/>
      <c r="F1647" s="40"/>
      <c r="M1647" s="151"/>
      <c r="N1647" s="151"/>
      <c r="P1647" s="153"/>
      <c r="Q1647" s="159"/>
      <c r="R1647" s="151"/>
      <c r="S1647" s="151"/>
      <c r="T1647" s="28"/>
      <c r="U1647" s="137"/>
      <c r="V1647" s="40"/>
      <c r="W1647" s="40"/>
      <c r="X1647" s="40"/>
      <c r="Y1647" s="40"/>
      <c r="Z1647" s="40"/>
      <c r="AA1647" s="40"/>
      <c r="AB1647" s="40"/>
      <c r="AC1647" s="40"/>
      <c r="AD1647" s="40"/>
      <c r="AE1647" s="40"/>
      <c r="AF1647" s="40"/>
      <c r="AG1647" s="40"/>
      <c r="AH1647" s="40"/>
      <c r="AI1647" s="40"/>
      <c r="AJ1647" s="40"/>
      <c r="AK1647" s="40"/>
      <c r="AL1647" s="40"/>
      <c r="AM1647" s="40"/>
      <c r="AN1647" s="40"/>
      <c r="AO1647" s="40"/>
      <c r="AP1647" s="40"/>
      <c r="AQ1647" s="40"/>
      <c r="AR1647" s="40"/>
      <c r="AS1647" s="40"/>
      <c r="AT1647" s="40"/>
      <c r="AU1647" s="40"/>
      <c r="AV1647" s="40"/>
      <c r="AW1647" s="40"/>
      <c r="AX1647" s="40"/>
      <c r="AY1647" s="40"/>
      <c r="AZ1647" s="40"/>
      <c r="BA1647" s="28"/>
      <c r="BB1647" s="28"/>
      <c r="BC1647" s="40"/>
      <c r="BD1647" s="40"/>
      <c r="BE1647" s="40"/>
      <c r="BF1647" s="40"/>
      <c r="BG1647" s="40"/>
      <c r="BH1647" s="40"/>
      <c r="BI1647" s="40"/>
      <c r="BJ1647" s="40"/>
      <c r="BK1647" s="40"/>
      <c r="BL1647" s="40"/>
      <c r="BM1647" s="40"/>
      <c r="BN1647" s="40"/>
      <c r="BO1647" s="40"/>
      <c r="BP1647" s="40"/>
      <c r="BQ1647" s="40"/>
      <c r="BR1647" s="40"/>
      <c r="BS1647" s="40"/>
      <c r="BT1647" s="40"/>
      <c r="BU1647" s="40"/>
      <c r="BV1647" s="40"/>
      <c r="BW1647" s="40"/>
      <c r="BX1647" s="40"/>
      <c r="BY1647" s="40"/>
      <c r="BZ1647" s="40"/>
      <c r="CA1647" s="40"/>
      <c r="CB1647" s="40"/>
      <c r="CC1647" s="40"/>
      <c r="CD1647" s="40"/>
      <c r="CE1647" s="40"/>
      <c r="CF1647" s="40"/>
      <c r="CG1647" s="28"/>
      <c r="CH1647" s="28"/>
      <c r="CI1647" s="41"/>
      <c r="CJ1647" s="27"/>
      <c r="CK1647" s="27"/>
      <c r="CL1647" s="27"/>
      <c r="CM1647" s="27"/>
      <c r="CN1647" s="27"/>
      <c r="CO1647" s="27"/>
      <c r="CP1647" s="27"/>
      <c r="CQ1647" s="27"/>
      <c r="CR1647" s="27"/>
      <c r="CS1647" s="27"/>
      <c r="CT1647" s="27"/>
      <c r="CU1647" s="27"/>
      <c r="CV1647" s="27"/>
      <c r="CW1647" s="27"/>
      <c r="CX1647" s="27"/>
      <c r="CY1647" s="27"/>
      <c r="CZ1647" s="40"/>
      <c r="DA1647" s="40"/>
      <c r="DB1647" s="40"/>
      <c r="DC1647" s="40"/>
      <c r="DF1647" s="42"/>
    </row>
    <row r="1648" spans="2:110" x14ac:dyDescent="0.2">
      <c r="B1648" s="28"/>
      <c r="C1648" s="41"/>
      <c r="D1648" s="40"/>
      <c r="E1648" s="41"/>
      <c r="F1648" s="40"/>
      <c r="M1648" s="151"/>
      <c r="N1648" s="151"/>
      <c r="P1648" s="153"/>
      <c r="Q1648" s="159"/>
      <c r="R1648" s="151"/>
      <c r="S1648" s="151"/>
      <c r="T1648" s="28"/>
      <c r="U1648" s="137"/>
      <c r="V1648" s="40"/>
      <c r="W1648" s="40"/>
      <c r="X1648" s="40"/>
      <c r="Y1648" s="40"/>
      <c r="Z1648" s="40"/>
      <c r="AA1648" s="40"/>
      <c r="AB1648" s="40"/>
      <c r="AC1648" s="40"/>
      <c r="AD1648" s="40"/>
      <c r="AE1648" s="40"/>
      <c r="AF1648" s="40"/>
      <c r="AG1648" s="40"/>
      <c r="AH1648" s="40"/>
      <c r="AI1648" s="40"/>
      <c r="AJ1648" s="40"/>
      <c r="AK1648" s="40"/>
      <c r="AL1648" s="40"/>
      <c r="AM1648" s="40"/>
      <c r="AN1648" s="40"/>
      <c r="AO1648" s="40"/>
      <c r="AP1648" s="40"/>
      <c r="AQ1648" s="40"/>
      <c r="AR1648" s="40"/>
      <c r="AS1648" s="40"/>
      <c r="AT1648" s="40"/>
      <c r="AU1648" s="40"/>
      <c r="AV1648" s="40"/>
      <c r="AW1648" s="40"/>
      <c r="AX1648" s="40"/>
      <c r="AY1648" s="40"/>
      <c r="AZ1648" s="40"/>
      <c r="BA1648" s="28"/>
      <c r="BB1648" s="28"/>
      <c r="BC1648" s="40"/>
      <c r="BD1648" s="40"/>
      <c r="BE1648" s="40"/>
      <c r="BF1648" s="40"/>
      <c r="BG1648" s="40"/>
      <c r="BH1648" s="40"/>
      <c r="BI1648" s="40"/>
      <c r="BJ1648" s="40"/>
      <c r="BK1648" s="40"/>
      <c r="BL1648" s="40"/>
      <c r="BM1648" s="40"/>
      <c r="BN1648" s="40"/>
      <c r="BO1648" s="40"/>
      <c r="BP1648" s="40"/>
      <c r="BQ1648" s="40"/>
      <c r="BR1648" s="40"/>
      <c r="BS1648" s="40"/>
      <c r="BT1648" s="40"/>
      <c r="BU1648" s="40"/>
      <c r="BV1648" s="40"/>
      <c r="BW1648" s="40"/>
      <c r="BX1648" s="40"/>
      <c r="BY1648" s="40"/>
      <c r="BZ1648" s="40"/>
      <c r="CA1648" s="40"/>
      <c r="CB1648" s="40"/>
      <c r="CC1648" s="40"/>
      <c r="CD1648" s="40"/>
      <c r="CE1648" s="40"/>
      <c r="CF1648" s="40"/>
      <c r="CG1648" s="28"/>
      <c r="CH1648" s="28"/>
      <c r="CI1648" s="41"/>
      <c r="CJ1648" s="27"/>
      <c r="CK1648" s="27"/>
      <c r="CL1648" s="27"/>
      <c r="CM1648" s="27"/>
      <c r="CN1648" s="27"/>
      <c r="CO1648" s="27"/>
      <c r="CP1648" s="27"/>
      <c r="CQ1648" s="27"/>
      <c r="CR1648" s="27"/>
      <c r="CS1648" s="27"/>
      <c r="CT1648" s="27"/>
      <c r="CU1648" s="27"/>
      <c r="CV1648" s="27"/>
      <c r="CW1648" s="27"/>
      <c r="CX1648" s="27"/>
      <c r="CY1648" s="27"/>
      <c r="CZ1648" s="40"/>
      <c r="DA1648" s="40"/>
      <c r="DB1648" s="40"/>
      <c r="DC1648" s="40"/>
      <c r="DF1648" s="42"/>
    </row>
    <row r="1649" spans="2:110" x14ac:dyDescent="0.2">
      <c r="B1649" s="28"/>
      <c r="C1649" s="41"/>
      <c r="D1649" s="40"/>
      <c r="E1649" s="41"/>
      <c r="F1649" s="40"/>
      <c r="M1649" s="151"/>
      <c r="N1649" s="151"/>
      <c r="P1649" s="153"/>
      <c r="Q1649" s="159"/>
      <c r="R1649" s="151"/>
      <c r="S1649" s="151"/>
      <c r="T1649" s="28"/>
      <c r="U1649" s="137"/>
      <c r="V1649" s="40"/>
      <c r="W1649" s="40"/>
      <c r="X1649" s="40"/>
      <c r="Y1649" s="40"/>
      <c r="Z1649" s="40"/>
      <c r="AA1649" s="40"/>
      <c r="AB1649" s="40"/>
      <c r="AC1649" s="40"/>
      <c r="AD1649" s="40"/>
      <c r="AE1649" s="40"/>
      <c r="AF1649" s="40"/>
      <c r="AG1649" s="40"/>
      <c r="AH1649" s="40"/>
      <c r="AI1649" s="40"/>
      <c r="AJ1649" s="40"/>
      <c r="AK1649" s="40"/>
      <c r="AL1649" s="40"/>
      <c r="AM1649" s="40"/>
      <c r="AN1649" s="40"/>
      <c r="AO1649" s="40"/>
      <c r="AP1649" s="40"/>
      <c r="AQ1649" s="40"/>
      <c r="AR1649" s="40"/>
      <c r="AS1649" s="40"/>
      <c r="AT1649" s="40"/>
      <c r="AU1649" s="40"/>
      <c r="AV1649" s="40"/>
      <c r="AW1649" s="40"/>
      <c r="AX1649" s="40"/>
      <c r="AY1649" s="40"/>
      <c r="AZ1649" s="40"/>
      <c r="BA1649" s="28"/>
      <c r="BB1649" s="28"/>
      <c r="BC1649" s="40"/>
      <c r="BD1649" s="40"/>
      <c r="BE1649" s="40"/>
      <c r="BF1649" s="40"/>
      <c r="BG1649" s="40"/>
      <c r="BH1649" s="40"/>
      <c r="BI1649" s="40"/>
      <c r="BJ1649" s="40"/>
      <c r="BK1649" s="40"/>
      <c r="BL1649" s="40"/>
      <c r="BM1649" s="40"/>
      <c r="BN1649" s="40"/>
      <c r="BO1649" s="40"/>
      <c r="BP1649" s="40"/>
      <c r="BQ1649" s="40"/>
      <c r="BR1649" s="40"/>
      <c r="BS1649" s="40"/>
      <c r="BT1649" s="40"/>
      <c r="BU1649" s="40"/>
      <c r="BV1649" s="40"/>
      <c r="BW1649" s="40"/>
      <c r="BX1649" s="40"/>
      <c r="BY1649" s="40"/>
      <c r="BZ1649" s="40"/>
      <c r="CA1649" s="40"/>
      <c r="CB1649" s="40"/>
      <c r="CC1649" s="40"/>
      <c r="CD1649" s="40"/>
      <c r="CE1649" s="40"/>
      <c r="CF1649" s="40"/>
      <c r="CG1649" s="28"/>
      <c r="CH1649" s="28"/>
      <c r="CI1649" s="41"/>
      <c r="CJ1649" s="27"/>
      <c r="CK1649" s="27"/>
      <c r="CL1649" s="27"/>
      <c r="CM1649" s="27"/>
      <c r="CN1649" s="27"/>
      <c r="CO1649" s="27"/>
      <c r="CP1649" s="27"/>
      <c r="CQ1649" s="27"/>
      <c r="CR1649" s="27"/>
      <c r="CS1649" s="27"/>
      <c r="CT1649" s="27"/>
      <c r="CU1649" s="27"/>
      <c r="CV1649" s="27"/>
      <c r="CW1649" s="27"/>
      <c r="CX1649" s="27"/>
      <c r="CY1649" s="27"/>
      <c r="CZ1649" s="40"/>
      <c r="DA1649" s="40"/>
      <c r="DB1649" s="40"/>
      <c r="DC1649" s="40"/>
      <c r="DF1649" s="42"/>
    </row>
    <row r="1650" spans="2:110" x14ac:dyDescent="0.2">
      <c r="B1650" s="28"/>
      <c r="C1650" s="41"/>
      <c r="D1650" s="40"/>
      <c r="E1650" s="41"/>
      <c r="F1650" s="40"/>
      <c r="M1650" s="151"/>
      <c r="N1650" s="151"/>
      <c r="P1650" s="153"/>
      <c r="Q1650" s="159"/>
      <c r="R1650" s="151"/>
      <c r="S1650" s="151"/>
      <c r="T1650" s="28"/>
      <c r="U1650" s="137"/>
      <c r="V1650" s="40"/>
      <c r="W1650" s="40"/>
      <c r="X1650" s="40"/>
      <c r="Y1650" s="40"/>
      <c r="Z1650" s="40"/>
      <c r="AA1650" s="40"/>
      <c r="AB1650" s="40"/>
      <c r="AC1650" s="40"/>
      <c r="AD1650" s="40"/>
      <c r="AE1650" s="40"/>
      <c r="AF1650" s="40"/>
      <c r="AG1650" s="40"/>
      <c r="AH1650" s="40"/>
      <c r="AI1650" s="40"/>
      <c r="AJ1650" s="40"/>
      <c r="AK1650" s="40"/>
      <c r="AL1650" s="40"/>
      <c r="AM1650" s="40"/>
      <c r="AN1650" s="40"/>
      <c r="AO1650" s="40"/>
      <c r="AP1650" s="40"/>
      <c r="AQ1650" s="40"/>
      <c r="AR1650" s="40"/>
      <c r="AS1650" s="40"/>
      <c r="AT1650" s="40"/>
      <c r="AU1650" s="40"/>
      <c r="AV1650" s="40"/>
      <c r="AW1650" s="40"/>
      <c r="AX1650" s="40"/>
      <c r="AY1650" s="40"/>
      <c r="AZ1650" s="40"/>
      <c r="BA1650" s="28"/>
      <c r="BB1650" s="28"/>
      <c r="BC1650" s="40"/>
      <c r="BD1650" s="40"/>
      <c r="BE1650" s="40"/>
      <c r="BF1650" s="40"/>
      <c r="BG1650" s="40"/>
      <c r="BH1650" s="40"/>
      <c r="BI1650" s="40"/>
      <c r="BJ1650" s="40"/>
      <c r="BK1650" s="40"/>
      <c r="BL1650" s="40"/>
      <c r="BM1650" s="40"/>
      <c r="BN1650" s="40"/>
      <c r="BO1650" s="40"/>
      <c r="BP1650" s="40"/>
      <c r="BQ1650" s="40"/>
      <c r="BR1650" s="40"/>
      <c r="BS1650" s="40"/>
      <c r="BT1650" s="40"/>
      <c r="BU1650" s="40"/>
      <c r="BV1650" s="40"/>
      <c r="BW1650" s="40"/>
      <c r="BX1650" s="40"/>
      <c r="BY1650" s="40"/>
      <c r="BZ1650" s="40"/>
      <c r="CA1650" s="40"/>
      <c r="CB1650" s="40"/>
      <c r="CC1650" s="40"/>
      <c r="CD1650" s="40"/>
      <c r="CE1650" s="40"/>
      <c r="CF1650" s="40"/>
      <c r="CG1650" s="28"/>
      <c r="CH1650" s="28"/>
      <c r="CI1650" s="41"/>
      <c r="CJ1650" s="27"/>
      <c r="CK1650" s="27"/>
      <c r="CL1650" s="27"/>
      <c r="CM1650" s="27"/>
      <c r="CN1650" s="27"/>
      <c r="CO1650" s="27"/>
      <c r="CP1650" s="27"/>
      <c r="CQ1650" s="27"/>
      <c r="CR1650" s="27"/>
      <c r="CS1650" s="27"/>
      <c r="CT1650" s="27"/>
      <c r="CU1650" s="27"/>
      <c r="CV1650" s="27"/>
      <c r="CW1650" s="27"/>
      <c r="CX1650" s="27"/>
      <c r="CY1650" s="27"/>
      <c r="CZ1650" s="40"/>
      <c r="DA1650" s="40"/>
      <c r="DB1650" s="40"/>
      <c r="DC1650" s="40"/>
      <c r="DF1650" s="42"/>
    </row>
    <row r="1651" spans="2:110" x14ac:dyDescent="0.2">
      <c r="B1651" s="28"/>
      <c r="C1651" s="41"/>
      <c r="D1651" s="40"/>
      <c r="E1651" s="41"/>
      <c r="F1651" s="40"/>
      <c r="M1651" s="151"/>
      <c r="N1651" s="151"/>
      <c r="P1651" s="153"/>
      <c r="Q1651" s="159"/>
      <c r="R1651" s="151"/>
      <c r="S1651" s="151"/>
      <c r="T1651" s="28"/>
      <c r="U1651" s="137"/>
      <c r="V1651" s="40"/>
      <c r="W1651" s="40"/>
      <c r="X1651" s="40"/>
      <c r="Y1651" s="40"/>
      <c r="Z1651" s="40"/>
      <c r="AA1651" s="40"/>
      <c r="AB1651" s="40"/>
      <c r="AC1651" s="40"/>
      <c r="AD1651" s="40"/>
      <c r="AE1651" s="40"/>
      <c r="AF1651" s="40"/>
      <c r="AG1651" s="40"/>
      <c r="AH1651" s="40"/>
      <c r="AI1651" s="40"/>
      <c r="AJ1651" s="40"/>
      <c r="AK1651" s="40"/>
      <c r="AL1651" s="40"/>
      <c r="AM1651" s="40"/>
      <c r="AN1651" s="40"/>
      <c r="AO1651" s="40"/>
      <c r="AP1651" s="40"/>
      <c r="AQ1651" s="40"/>
      <c r="AR1651" s="40"/>
      <c r="AS1651" s="40"/>
      <c r="AT1651" s="40"/>
      <c r="AU1651" s="40"/>
      <c r="AV1651" s="40"/>
      <c r="AW1651" s="40"/>
      <c r="AX1651" s="40"/>
      <c r="AY1651" s="40"/>
      <c r="AZ1651" s="40"/>
      <c r="BA1651" s="28"/>
      <c r="BB1651" s="28"/>
      <c r="BC1651" s="40"/>
      <c r="BD1651" s="40"/>
      <c r="BE1651" s="40"/>
      <c r="BF1651" s="40"/>
      <c r="BG1651" s="40"/>
      <c r="BH1651" s="40"/>
      <c r="BI1651" s="40"/>
      <c r="BJ1651" s="40"/>
      <c r="BK1651" s="40"/>
      <c r="BL1651" s="40"/>
      <c r="BM1651" s="40"/>
      <c r="BN1651" s="40"/>
      <c r="BO1651" s="40"/>
      <c r="BP1651" s="40"/>
      <c r="BQ1651" s="40"/>
      <c r="BR1651" s="40"/>
      <c r="BS1651" s="40"/>
      <c r="BT1651" s="40"/>
      <c r="BU1651" s="40"/>
      <c r="BV1651" s="40"/>
      <c r="BW1651" s="40"/>
      <c r="BX1651" s="40"/>
      <c r="BY1651" s="40"/>
      <c r="BZ1651" s="40"/>
      <c r="CA1651" s="40"/>
      <c r="CB1651" s="40"/>
      <c r="CC1651" s="40"/>
      <c r="CD1651" s="40"/>
      <c r="CE1651" s="40"/>
      <c r="CF1651" s="40"/>
      <c r="CG1651" s="28"/>
      <c r="CH1651" s="28"/>
      <c r="CI1651" s="41"/>
      <c r="CJ1651" s="27"/>
      <c r="CK1651" s="27"/>
      <c r="CL1651" s="27"/>
      <c r="CM1651" s="27"/>
      <c r="CN1651" s="27"/>
      <c r="CO1651" s="27"/>
      <c r="CP1651" s="27"/>
      <c r="CQ1651" s="27"/>
      <c r="CR1651" s="27"/>
      <c r="CS1651" s="27"/>
      <c r="CT1651" s="27"/>
      <c r="CU1651" s="27"/>
      <c r="CV1651" s="27"/>
      <c r="CW1651" s="27"/>
      <c r="CX1651" s="27"/>
      <c r="CY1651" s="27"/>
      <c r="CZ1651" s="40"/>
      <c r="DA1651" s="40"/>
      <c r="DB1651" s="40"/>
      <c r="DC1651" s="40"/>
      <c r="DF1651" s="42"/>
    </row>
    <row r="1652" spans="2:110" x14ac:dyDescent="0.2">
      <c r="B1652" s="28"/>
      <c r="C1652" s="41"/>
      <c r="D1652" s="40"/>
      <c r="E1652" s="41"/>
      <c r="F1652" s="40"/>
      <c r="M1652" s="151"/>
      <c r="N1652" s="151"/>
      <c r="P1652" s="153"/>
      <c r="Q1652" s="159"/>
      <c r="R1652" s="151"/>
      <c r="S1652" s="151"/>
      <c r="T1652" s="28"/>
      <c r="U1652" s="137"/>
      <c r="V1652" s="40"/>
      <c r="W1652" s="40"/>
      <c r="X1652" s="40"/>
      <c r="Y1652" s="40"/>
      <c r="Z1652" s="40"/>
      <c r="AA1652" s="40"/>
      <c r="AB1652" s="40"/>
      <c r="AC1652" s="40"/>
      <c r="AD1652" s="40"/>
      <c r="AE1652" s="40"/>
      <c r="AF1652" s="40"/>
      <c r="AG1652" s="40"/>
      <c r="AH1652" s="40"/>
      <c r="AI1652" s="40"/>
      <c r="AJ1652" s="40"/>
      <c r="AK1652" s="40"/>
      <c r="AL1652" s="40"/>
      <c r="AM1652" s="40"/>
      <c r="AN1652" s="40"/>
      <c r="AO1652" s="40"/>
      <c r="AP1652" s="40"/>
      <c r="AQ1652" s="40"/>
      <c r="AR1652" s="40"/>
      <c r="AS1652" s="40"/>
      <c r="AT1652" s="40"/>
      <c r="AU1652" s="40"/>
      <c r="AV1652" s="40"/>
      <c r="AW1652" s="40"/>
      <c r="AX1652" s="40"/>
      <c r="AY1652" s="40"/>
      <c r="AZ1652" s="40"/>
      <c r="BA1652" s="28"/>
      <c r="BB1652" s="28"/>
      <c r="BC1652" s="40"/>
      <c r="BD1652" s="40"/>
      <c r="BE1652" s="40"/>
      <c r="BF1652" s="40"/>
      <c r="BG1652" s="40"/>
      <c r="BH1652" s="40"/>
      <c r="BI1652" s="40"/>
      <c r="BJ1652" s="40"/>
      <c r="BK1652" s="40"/>
      <c r="BL1652" s="40"/>
      <c r="BM1652" s="40"/>
      <c r="BN1652" s="40"/>
      <c r="BO1652" s="40"/>
      <c r="BP1652" s="40"/>
      <c r="BQ1652" s="40"/>
      <c r="BR1652" s="40"/>
      <c r="BS1652" s="40"/>
      <c r="BT1652" s="40"/>
      <c r="BU1652" s="40"/>
      <c r="BV1652" s="40"/>
      <c r="BW1652" s="40"/>
      <c r="BX1652" s="40"/>
      <c r="BY1652" s="40"/>
      <c r="BZ1652" s="40"/>
      <c r="CA1652" s="40"/>
      <c r="CB1652" s="40"/>
      <c r="CC1652" s="40"/>
      <c r="CD1652" s="40"/>
      <c r="CE1652" s="40"/>
      <c r="CF1652" s="40"/>
      <c r="CG1652" s="28"/>
      <c r="CH1652" s="28"/>
      <c r="CI1652" s="41"/>
      <c r="CJ1652" s="27"/>
      <c r="CK1652" s="27"/>
      <c r="CL1652" s="27"/>
      <c r="CM1652" s="27"/>
      <c r="CN1652" s="27"/>
      <c r="CO1652" s="27"/>
      <c r="CP1652" s="27"/>
      <c r="CQ1652" s="27"/>
      <c r="CR1652" s="27"/>
      <c r="CS1652" s="27"/>
      <c r="CT1652" s="27"/>
      <c r="CU1652" s="27"/>
      <c r="CV1652" s="27"/>
      <c r="CW1652" s="27"/>
      <c r="CX1652" s="27"/>
      <c r="CY1652" s="27"/>
      <c r="CZ1652" s="40"/>
      <c r="DA1652" s="40"/>
      <c r="DB1652" s="40"/>
      <c r="DC1652" s="40"/>
      <c r="DF1652" s="42"/>
    </row>
    <row r="1653" spans="2:110" x14ac:dyDescent="0.2">
      <c r="B1653" s="28"/>
      <c r="C1653" s="41"/>
      <c r="D1653" s="40"/>
      <c r="E1653" s="41"/>
      <c r="F1653" s="40"/>
      <c r="M1653" s="151"/>
      <c r="N1653" s="151"/>
      <c r="P1653" s="153"/>
      <c r="Q1653" s="159"/>
      <c r="R1653" s="151"/>
      <c r="S1653" s="151"/>
      <c r="T1653" s="28"/>
      <c r="U1653" s="137"/>
      <c r="V1653" s="40"/>
      <c r="W1653" s="40"/>
      <c r="X1653" s="40"/>
      <c r="Y1653" s="40"/>
      <c r="Z1653" s="40"/>
      <c r="AA1653" s="40"/>
      <c r="AB1653" s="40"/>
      <c r="AC1653" s="40"/>
      <c r="AD1653" s="40"/>
      <c r="AE1653" s="40"/>
      <c r="AF1653" s="40"/>
      <c r="AG1653" s="40"/>
      <c r="AH1653" s="40"/>
      <c r="AI1653" s="40"/>
      <c r="AJ1653" s="40"/>
      <c r="AK1653" s="40"/>
      <c r="AL1653" s="40"/>
      <c r="AM1653" s="40"/>
      <c r="AN1653" s="40"/>
      <c r="AO1653" s="40"/>
      <c r="AP1653" s="40"/>
      <c r="AQ1653" s="40"/>
      <c r="AR1653" s="40"/>
      <c r="AS1653" s="40"/>
      <c r="AT1653" s="40"/>
      <c r="AU1653" s="40"/>
      <c r="AV1653" s="40"/>
      <c r="AW1653" s="40"/>
      <c r="AX1653" s="40"/>
      <c r="AY1653" s="40"/>
      <c r="AZ1653" s="40"/>
      <c r="BA1653" s="28"/>
      <c r="BB1653" s="28"/>
      <c r="BC1653" s="40"/>
      <c r="BD1653" s="40"/>
      <c r="BE1653" s="40"/>
      <c r="BF1653" s="40"/>
      <c r="BG1653" s="40"/>
      <c r="BH1653" s="40"/>
      <c r="BI1653" s="40"/>
      <c r="BJ1653" s="40"/>
      <c r="BK1653" s="40"/>
      <c r="BL1653" s="40"/>
      <c r="BM1653" s="40"/>
      <c r="BN1653" s="40"/>
      <c r="BO1653" s="40"/>
      <c r="BP1653" s="40"/>
      <c r="BQ1653" s="40"/>
      <c r="BR1653" s="40"/>
      <c r="BS1653" s="40"/>
      <c r="BT1653" s="40"/>
      <c r="BU1653" s="40"/>
      <c r="BV1653" s="40"/>
      <c r="BW1653" s="40"/>
      <c r="BX1653" s="40"/>
      <c r="BY1653" s="40"/>
      <c r="BZ1653" s="40"/>
      <c r="CA1653" s="40"/>
      <c r="CB1653" s="40"/>
      <c r="CC1653" s="40"/>
      <c r="CD1653" s="40"/>
      <c r="CE1653" s="40"/>
      <c r="CF1653" s="40"/>
      <c r="CG1653" s="28"/>
      <c r="CH1653" s="28"/>
      <c r="CI1653" s="41"/>
      <c r="CJ1653" s="27"/>
      <c r="CK1653" s="27"/>
      <c r="CL1653" s="27"/>
      <c r="CM1653" s="27"/>
      <c r="CN1653" s="27"/>
      <c r="CO1653" s="27"/>
      <c r="CP1653" s="27"/>
      <c r="CQ1653" s="27"/>
      <c r="CR1653" s="27"/>
      <c r="CS1653" s="27"/>
      <c r="CT1653" s="27"/>
      <c r="CU1653" s="27"/>
      <c r="CV1653" s="27"/>
      <c r="CW1653" s="27"/>
      <c r="CX1653" s="27"/>
      <c r="CY1653" s="27"/>
      <c r="CZ1653" s="40"/>
      <c r="DA1653" s="40"/>
      <c r="DB1653" s="40"/>
      <c r="DC1653" s="40"/>
      <c r="DF1653" s="42"/>
    </row>
    <row r="1654" spans="2:110" x14ac:dyDescent="0.2">
      <c r="B1654" s="28"/>
      <c r="C1654" s="41"/>
      <c r="D1654" s="40"/>
      <c r="E1654" s="41"/>
      <c r="F1654" s="40"/>
      <c r="M1654" s="151"/>
      <c r="N1654" s="151"/>
      <c r="P1654" s="153"/>
      <c r="Q1654" s="159"/>
      <c r="R1654" s="151"/>
      <c r="S1654" s="151"/>
      <c r="T1654" s="28"/>
      <c r="U1654" s="137"/>
      <c r="V1654" s="40"/>
      <c r="W1654" s="40"/>
      <c r="X1654" s="40"/>
      <c r="Y1654" s="40"/>
      <c r="Z1654" s="40"/>
      <c r="AA1654" s="40"/>
      <c r="AB1654" s="40"/>
      <c r="AC1654" s="40"/>
      <c r="AD1654" s="40"/>
      <c r="AE1654" s="40"/>
      <c r="AF1654" s="40"/>
      <c r="AG1654" s="40"/>
      <c r="AH1654" s="40"/>
      <c r="AI1654" s="40"/>
      <c r="AJ1654" s="40"/>
      <c r="AK1654" s="40"/>
      <c r="AL1654" s="40"/>
      <c r="AM1654" s="40"/>
      <c r="AN1654" s="40"/>
      <c r="AO1654" s="40"/>
      <c r="AP1654" s="40"/>
      <c r="AQ1654" s="40"/>
      <c r="AR1654" s="40"/>
      <c r="AS1654" s="40"/>
      <c r="AT1654" s="40"/>
      <c r="AU1654" s="40"/>
      <c r="AV1654" s="40"/>
      <c r="AW1654" s="40"/>
      <c r="AX1654" s="40"/>
      <c r="AY1654" s="40"/>
      <c r="AZ1654" s="40"/>
      <c r="BA1654" s="28"/>
      <c r="BB1654" s="28"/>
      <c r="BC1654" s="40"/>
      <c r="BD1654" s="40"/>
      <c r="BE1654" s="40"/>
      <c r="BF1654" s="40"/>
      <c r="BG1654" s="40"/>
      <c r="BH1654" s="40"/>
      <c r="BI1654" s="40"/>
      <c r="BJ1654" s="40"/>
      <c r="BK1654" s="40"/>
      <c r="BL1654" s="40"/>
      <c r="BM1654" s="40"/>
      <c r="BN1654" s="40"/>
      <c r="BO1654" s="40"/>
      <c r="BP1654" s="40"/>
      <c r="BQ1654" s="40"/>
      <c r="BR1654" s="40"/>
      <c r="BS1654" s="40"/>
      <c r="BT1654" s="40"/>
      <c r="BU1654" s="40"/>
      <c r="BV1654" s="40"/>
      <c r="BW1654" s="40"/>
      <c r="BX1654" s="40"/>
      <c r="BY1654" s="40"/>
      <c r="BZ1654" s="40"/>
      <c r="CA1654" s="40"/>
      <c r="CB1654" s="40"/>
      <c r="CC1654" s="40"/>
      <c r="CD1654" s="40"/>
      <c r="CE1654" s="40"/>
      <c r="CF1654" s="40"/>
      <c r="CG1654" s="28"/>
      <c r="CH1654" s="28"/>
      <c r="CI1654" s="41"/>
      <c r="CJ1654" s="27"/>
      <c r="CK1654" s="27"/>
      <c r="CL1654" s="27"/>
      <c r="CM1654" s="27"/>
      <c r="CN1654" s="27"/>
      <c r="CO1654" s="27"/>
      <c r="CP1654" s="27"/>
      <c r="CQ1654" s="27"/>
      <c r="CR1654" s="27"/>
      <c r="CS1654" s="27"/>
      <c r="CT1654" s="27"/>
      <c r="CU1654" s="27"/>
      <c r="CV1654" s="27"/>
      <c r="CW1654" s="27"/>
      <c r="CX1654" s="27"/>
      <c r="CY1654" s="27"/>
      <c r="CZ1654" s="40"/>
      <c r="DA1654" s="40"/>
      <c r="DB1654" s="40"/>
      <c r="DC1654" s="40"/>
      <c r="DF1654" s="42"/>
    </row>
    <row r="1655" spans="2:110" x14ac:dyDescent="0.2">
      <c r="B1655" s="28"/>
      <c r="C1655" s="41"/>
      <c r="D1655" s="40"/>
      <c r="E1655" s="41"/>
      <c r="F1655" s="40"/>
      <c r="M1655" s="151"/>
      <c r="N1655" s="151"/>
      <c r="P1655" s="153"/>
      <c r="Q1655" s="159"/>
      <c r="R1655" s="151"/>
      <c r="S1655" s="151"/>
      <c r="T1655" s="28"/>
      <c r="U1655" s="137"/>
      <c r="V1655" s="40"/>
      <c r="W1655" s="40"/>
      <c r="X1655" s="40"/>
      <c r="Y1655" s="40"/>
      <c r="Z1655" s="40"/>
      <c r="AA1655" s="40"/>
      <c r="AB1655" s="40"/>
      <c r="AC1655" s="40"/>
      <c r="AD1655" s="40"/>
      <c r="AE1655" s="40"/>
      <c r="AF1655" s="40"/>
      <c r="AG1655" s="40"/>
      <c r="AH1655" s="40"/>
      <c r="AI1655" s="40"/>
      <c r="AJ1655" s="40"/>
      <c r="AK1655" s="40"/>
      <c r="AL1655" s="40"/>
      <c r="AM1655" s="40"/>
      <c r="AN1655" s="40"/>
      <c r="AO1655" s="40"/>
      <c r="AP1655" s="40"/>
      <c r="AQ1655" s="40"/>
      <c r="AR1655" s="40"/>
      <c r="AS1655" s="40"/>
      <c r="AT1655" s="40"/>
      <c r="AU1655" s="40"/>
      <c r="AV1655" s="40"/>
      <c r="AW1655" s="40"/>
      <c r="AX1655" s="40"/>
      <c r="AY1655" s="40"/>
      <c r="AZ1655" s="40"/>
      <c r="BA1655" s="28"/>
      <c r="BB1655" s="28"/>
      <c r="BC1655" s="40"/>
      <c r="BD1655" s="40"/>
      <c r="BE1655" s="40"/>
      <c r="BF1655" s="40"/>
      <c r="BG1655" s="40"/>
      <c r="BH1655" s="40"/>
      <c r="BI1655" s="40"/>
      <c r="BJ1655" s="40"/>
      <c r="BK1655" s="40"/>
      <c r="BL1655" s="40"/>
      <c r="BM1655" s="40"/>
      <c r="BN1655" s="40"/>
      <c r="BO1655" s="40"/>
      <c r="BP1655" s="40"/>
      <c r="BQ1655" s="40"/>
      <c r="BR1655" s="40"/>
      <c r="BS1655" s="40"/>
      <c r="BT1655" s="40"/>
      <c r="BU1655" s="40"/>
      <c r="BV1655" s="40"/>
      <c r="BW1655" s="40"/>
      <c r="BX1655" s="40"/>
      <c r="BY1655" s="40"/>
      <c r="BZ1655" s="40"/>
      <c r="CA1655" s="40"/>
      <c r="CB1655" s="40"/>
      <c r="CC1655" s="40"/>
      <c r="CD1655" s="40"/>
      <c r="CE1655" s="40"/>
      <c r="CF1655" s="40"/>
      <c r="CG1655" s="28"/>
      <c r="CH1655" s="28"/>
      <c r="CI1655" s="41"/>
      <c r="CJ1655" s="27"/>
      <c r="CK1655" s="27"/>
      <c r="CL1655" s="27"/>
      <c r="CM1655" s="27"/>
      <c r="CN1655" s="27"/>
      <c r="CO1655" s="27"/>
      <c r="CP1655" s="27"/>
      <c r="CQ1655" s="27"/>
      <c r="CR1655" s="27"/>
      <c r="CS1655" s="27"/>
      <c r="CT1655" s="27"/>
      <c r="CU1655" s="27"/>
      <c r="CV1655" s="27"/>
      <c r="CW1655" s="27"/>
      <c r="CX1655" s="27"/>
      <c r="CY1655" s="27"/>
      <c r="CZ1655" s="40"/>
      <c r="DA1655" s="40"/>
      <c r="DB1655" s="40"/>
      <c r="DC1655" s="40"/>
      <c r="DF1655" s="42"/>
    </row>
    <row r="1656" spans="2:110" x14ac:dyDescent="0.2">
      <c r="B1656" s="28"/>
      <c r="C1656" s="41"/>
      <c r="D1656" s="40"/>
      <c r="E1656" s="41"/>
      <c r="F1656" s="40"/>
      <c r="M1656" s="151"/>
      <c r="N1656" s="151"/>
      <c r="P1656" s="153"/>
      <c r="Q1656" s="159"/>
      <c r="R1656" s="151"/>
      <c r="S1656" s="151"/>
      <c r="T1656" s="28"/>
      <c r="U1656" s="137"/>
      <c r="V1656" s="40"/>
      <c r="W1656" s="40"/>
      <c r="X1656" s="40"/>
      <c r="Y1656" s="40"/>
      <c r="Z1656" s="40"/>
      <c r="AA1656" s="40"/>
      <c r="AB1656" s="40"/>
      <c r="AC1656" s="40"/>
      <c r="AD1656" s="40"/>
      <c r="AE1656" s="40"/>
      <c r="AF1656" s="40"/>
      <c r="AG1656" s="40"/>
      <c r="AH1656" s="40"/>
      <c r="AI1656" s="40"/>
      <c r="AJ1656" s="40"/>
      <c r="AK1656" s="40"/>
      <c r="AL1656" s="40"/>
      <c r="AM1656" s="40"/>
      <c r="AN1656" s="40"/>
      <c r="AO1656" s="40"/>
      <c r="AP1656" s="40"/>
      <c r="AQ1656" s="40"/>
      <c r="AR1656" s="40"/>
      <c r="AS1656" s="40"/>
      <c r="AT1656" s="40"/>
      <c r="AU1656" s="40"/>
      <c r="AV1656" s="40"/>
      <c r="AW1656" s="40"/>
      <c r="AX1656" s="40"/>
      <c r="AY1656" s="40"/>
      <c r="AZ1656" s="40"/>
      <c r="BA1656" s="28"/>
      <c r="BB1656" s="28"/>
      <c r="BC1656" s="40"/>
      <c r="BD1656" s="40"/>
      <c r="BE1656" s="40"/>
      <c r="BF1656" s="40"/>
      <c r="BG1656" s="40"/>
      <c r="BH1656" s="40"/>
      <c r="BI1656" s="40"/>
      <c r="BJ1656" s="40"/>
      <c r="BK1656" s="40"/>
      <c r="BL1656" s="40"/>
      <c r="BM1656" s="40"/>
      <c r="BN1656" s="40"/>
      <c r="BO1656" s="40"/>
      <c r="BP1656" s="40"/>
      <c r="BQ1656" s="40"/>
      <c r="BR1656" s="40"/>
      <c r="BS1656" s="40"/>
      <c r="BT1656" s="40"/>
      <c r="BU1656" s="40"/>
      <c r="BV1656" s="40"/>
      <c r="BW1656" s="40"/>
      <c r="BX1656" s="40"/>
      <c r="BY1656" s="40"/>
      <c r="BZ1656" s="40"/>
      <c r="CA1656" s="40"/>
      <c r="CB1656" s="40"/>
      <c r="CC1656" s="40"/>
      <c r="CD1656" s="40"/>
      <c r="CE1656" s="40"/>
      <c r="CF1656" s="40"/>
      <c r="CG1656" s="28"/>
      <c r="CH1656" s="28"/>
      <c r="CI1656" s="41"/>
      <c r="CJ1656" s="27"/>
      <c r="CK1656" s="27"/>
      <c r="CL1656" s="27"/>
      <c r="CM1656" s="27"/>
      <c r="CN1656" s="27"/>
      <c r="CO1656" s="27"/>
      <c r="CP1656" s="27"/>
      <c r="CQ1656" s="27"/>
      <c r="CR1656" s="27"/>
      <c r="CS1656" s="27"/>
      <c r="CT1656" s="27"/>
      <c r="CU1656" s="27"/>
      <c r="CV1656" s="27"/>
      <c r="CW1656" s="27"/>
      <c r="CX1656" s="27"/>
      <c r="CY1656" s="27"/>
      <c r="CZ1656" s="40"/>
      <c r="DA1656" s="40"/>
      <c r="DB1656" s="40"/>
      <c r="DC1656" s="40"/>
      <c r="DF1656" s="42"/>
    </row>
    <row r="1657" spans="2:110" x14ac:dyDescent="0.2">
      <c r="B1657" s="28"/>
      <c r="C1657" s="41"/>
      <c r="D1657" s="40"/>
      <c r="E1657" s="41"/>
      <c r="F1657" s="40"/>
      <c r="M1657" s="151"/>
      <c r="N1657" s="151"/>
      <c r="P1657" s="153"/>
      <c r="Q1657" s="159"/>
      <c r="R1657" s="151"/>
      <c r="S1657" s="151"/>
      <c r="T1657" s="28"/>
      <c r="U1657" s="137"/>
      <c r="V1657" s="40"/>
      <c r="W1657" s="40"/>
      <c r="X1657" s="40"/>
      <c r="Y1657" s="40"/>
      <c r="Z1657" s="40"/>
      <c r="AA1657" s="40"/>
      <c r="AB1657" s="40"/>
      <c r="AC1657" s="40"/>
      <c r="AD1657" s="40"/>
      <c r="AE1657" s="40"/>
      <c r="AF1657" s="40"/>
      <c r="AG1657" s="40"/>
      <c r="AH1657" s="40"/>
      <c r="AI1657" s="40"/>
      <c r="AJ1657" s="40"/>
      <c r="AK1657" s="40"/>
      <c r="AL1657" s="40"/>
      <c r="AM1657" s="40"/>
      <c r="AN1657" s="40"/>
      <c r="AO1657" s="40"/>
      <c r="AP1657" s="40"/>
      <c r="AQ1657" s="40"/>
      <c r="AR1657" s="40"/>
      <c r="AS1657" s="40"/>
      <c r="AT1657" s="40"/>
      <c r="AU1657" s="40"/>
      <c r="AV1657" s="40"/>
      <c r="AW1657" s="40"/>
      <c r="AX1657" s="40"/>
      <c r="AY1657" s="40"/>
      <c r="AZ1657" s="40"/>
      <c r="BA1657" s="28"/>
      <c r="BB1657" s="28"/>
      <c r="BC1657" s="40"/>
      <c r="BD1657" s="40"/>
      <c r="BE1657" s="40"/>
      <c r="BF1657" s="40"/>
      <c r="BG1657" s="40"/>
      <c r="BH1657" s="40"/>
      <c r="BI1657" s="41"/>
      <c r="BJ1657" s="41"/>
      <c r="BK1657" s="41"/>
      <c r="BL1657" s="41"/>
      <c r="BM1657" s="41"/>
      <c r="BN1657" s="41"/>
      <c r="BO1657" s="41"/>
      <c r="BP1657" s="41"/>
      <c r="BQ1657" s="41"/>
      <c r="BR1657" s="40"/>
      <c r="BS1657" s="40"/>
      <c r="BT1657" s="40"/>
      <c r="BU1657" s="41"/>
      <c r="BV1657" s="41"/>
      <c r="BW1657" s="41"/>
      <c r="BX1657" s="41"/>
      <c r="BY1657" s="41"/>
      <c r="BZ1657" s="41"/>
      <c r="CA1657" s="41"/>
      <c r="CB1657" s="41"/>
      <c r="CC1657" s="41"/>
      <c r="CD1657" s="41"/>
      <c r="CE1657" s="41"/>
      <c r="CF1657" s="41"/>
      <c r="CG1657" s="28"/>
      <c r="CH1657" s="28"/>
      <c r="CI1657" s="41"/>
      <c r="CJ1657" s="27"/>
      <c r="CK1657" s="27"/>
      <c r="CL1657" s="27"/>
      <c r="CM1657" s="27"/>
      <c r="CN1657" s="27"/>
      <c r="CO1657" s="27"/>
      <c r="CP1657" s="27"/>
      <c r="CQ1657" s="27"/>
      <c r="CR1657" s="27"/>
      <c r="CS1657" s="27"/>
      <c r="CT1657" s="27"/>
      <c r="CU1657" s="27"/>
      <c r="CV1657" s="27"/>
      <c r="CW1657" s="27"/>
      <c r="CX1657" s="27"/>
      <c r="CY1657" s="27"/>
      <c r="CZ1657" s="40"/>
      <c r="DA1657" s="40"/>
      <c r="DB1657" s="40"/>
      <c r="DC1657" s="40"/>
      <c r="DF1657" s="42"/>
    </row>
    <row r="1658" spans="2:110" x14ac:dyDescent="0.2">
      <c r="B1658" s="28"/>
      <c r="C1658" s="41"/>
      <c r="D1658" s="40"/>
      <c r="E1658" s="41"/>
      <c r="F1658" s="40"/>
      <c r="M1658" s="151"/>
      <c r="N1658" s="151"/>
      <c r="P1658" s="153"/>
      <c r="Q1658" s="159"/>
      <c r="R1658" s="151"/>
      <c r="S1658" s="151"/>
      <c r="T1658" s="28"/>
      <c r="U1658" s="137"/>
      <c r="V1658" s="40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40"/>
      <c r="AH1658" s="40"/>
      <c r="AI1658" s="40"/>
      <c r="AJ1658" s="40"/>
      <c r="AK1658" s="40"/>
      <c r="AL1658" s="40"/>
      <c r="AM1658" s="40"/>
      <c r="AN1658" s="40"/>
      <c r="AO1658" s="40"/>
      <c r="AP1658" s="40"/>
      <c r="AQ1658" s="40"/>
      <c r="AR1658" s="40"/>
      <c r="AS1658" s="40"/>
      <c r="AT1658" s="40"/>
      <c r="AU1658" s="40"/>
      <c r="AV1658" s="40"/>
      <c r="AW1658" s="40"/>
      <c r="AX1658" s="40"/>
      <c r="AY1658" s="40"/>
      <c r="AZ1658" s="40"/>
      <c r="BA1658" s="28"/>
      <c r="BB1658" s="28"/>
      <c r="BC1658" s="40"/>
      <c r="BD1658" s="40"/>
      <c r="BE1658" s="40"/>
      <c r="BF1658" s="40"/>
      <c r="BG1658" s="40"/>
      <c r="BH1658" s="40"/>
      <c r="BI1658" s="41"/>
      <c r="BJ1658" s="41"/>
      <c r="BK1658" s="41"/>
      <c r="BL1658" s="41"/>
      <c r="BM1658" s="41"/>
      <c r="BN1658" s="41"/>
      <c r="BO1658" s="41"/>
      <c r="BP1658" s="41"/>
      <c r="BQ1658" s="41"/>
      <c r="BR1658" s="40"/>
      <c r="BS1658" s="40"/>
      <c r="BT1658" s="40"/>
      <c r="BU1658" s="41"/>
      <c r="BV1658" s="41"/>
      <c r="BW1658" s="41"/>
      <c r="BX1658" s="41"/>
      <c r="BY1658" s="41"/>
      <c r="BZ1658" s="41"/>
      <c r="CA1658" s="41"/>
      <c r="CB1658" s="41"/>
      <c r="CC1658" s="41"/>
      <c r="CD1658" s="41"/>
      <c r="CE1658" s="41"/>
      <c r="CF1658" s="41"/>
      <c r="CG1658" s="28"/>
      <c r="CH1658" s="28"/>
      <c r="CI1658" s="41"/>
      <c r="CJ1658" s="27"/>
      <c r="CK1658" s="27"/>
      <c r="CL1658" s="27"/>
      <c r="CM1658" s="27"/>
      <c r="CN1658" s="27"/>
      <c r="CO1658" s="27"/>
      <c r="CP1658" s="27"/>
      <c r="CQ1658" s="27"/>
      <c r="CR1658" s="27"/>
      <c r="CS1658" s="27"/>
      <c r="CT1658" s="27"/>
      <c r="CU1658" s="27"/>
      <c r="CV1658" s="27"/>
      <c r="CW1658" s="27"/>
      <c r="CX1658" s="27"/>
      <c r="CY1658" s="27"/>
      <c r="CZ1658" s="40"/>
      <c r="DA1658" s="40"/>
      <c r="DB1658" s="40"/>
      <c r="DC1658" s="40"/>
      <c r="DF1658" s="42"/>
    </row>
    <row r="1659" spans="2:110" x14ac:dyDescent="0.2">
      <c r="B1659" s="28"/>
      <c r="C1659" s="41"/>
      <c r="D1659" s="40"/>
      <c r="E1659" s="41"/>
      <c r="F1659" s="40"/>
      <c r="M1659" s="151"/>
      <c r="N1659" s="151"/>
      <c r="P1659" s="153"/>
      <c r="Q1659" s="159"/>
      <c r="R1659" s="151"/>
      <c r="S1659" s="151"/>
      <c r="T1659" s="28"/>
      <c r="U1659" s="137"/>
      <c r="V1659" s="40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40"/>
      <c r="AH1659" s="40"/>
      <c r="AI1659" s="40"/>
      <c r="AJ1659" s="40"/>
      <c r="AK1659" s="40"/>
      <c r="AL1659" s="40"/>
      <c r="AM1659" s="40"/>
      <c r="AN1659" s="40"/>
      <c r="AO1659" s="40"/>
      <c r="AP1659" s="40"/>
      <c r="AQ1659" s="40"/>
      <c r="AR1659" s="40"/>
      <c r="AS1659" s="40"/>
      <c r="AT1659" s="40"/>
      <c r="AU1659" s="40"/>
      <c r="AV1659" s="40"/>
      <c r="AW1659" s="40"/>
      <c r="AX1659" s="40"/>
      <c r="AY1659" s="40"/>
      <c r="AZ1659" s="40"/>
      <c r="BA1659" s="28"/>
      <c r="BB1659" s="28"/>
      <c r="BC1659" s="40"/>
      <c r="BD1659" s="40"/>
      <c r="BE1659" s="40"/>
      <c r="BF1659" s="40"/>
      <c r="BG1659" s="40"/>
      <c r="BH1659" s="40"/>
      <c r="BI1659" s="41"/>
      <c r="BJ1659" s="41"/>
      <c r="BK1659" s="41"/>
      <c r="BL1659" s="41"/>
      <c r="BM1659" s="41"/>
      <c r="BN1659" s="41"/>
      <c r="BO1659" s="41"/>
      <c r="BP1659" s="41"/>
      <c r="BQ1659" s="41"/>
      <c r="BR1659" s="40"/>
      <c r="BS1659" s="40"/>
      <c r="BT1659" s="40"/>
      <c r="BU1659" s="41"/>
      <c r="BV1659" s="41"/>
      <c r="BW1659" s="41"/>
      <c r="BX1659" s="41"/>
      <c r="BY1659" s="41"/>
      <c r="BZ1659" s="41"/>
      <c r="CA1659" s="41"/>
      <c r="CB1659" s="41"/>
      <c r="CC1659" s="41"/>
      <c r="CD1659" s="41"/>
      <c r="CE1659" s="41"/>
      <c r="CF1659" s="41"/>
      <c r="CG1659" s="28"/>
      <c r="CH1659" s="28"/>
      <c r="CI1659" s="41"/>
      <c r="CJ1659" s="27"/>
      <c r="CK1659" s="27"/>
      <c r="CL1659" s="27"/>
      <c r="CM1659" s="27"/>
      <c r="CN1659" s="27"/>
      <c r="CO1659" s="27"/>
      <c r="CP1659" s="27"/>
      <c r="CQ1659" s="27"/>
      <c r="CR1659" s="27"/>
      <c r="CS1659" s="27"/>
      <c r="CT1659" s="27"/>
      <c r="CU1659" s="27"/>
      <c r="CV1659" s="27"/>
      <c r="CW1659" s="27"/>
      <c r="CX1659" s="27"/>
      <c r="CY1659" s="27"/>
      <c r="CZ1659" s="40"/>
      <c r="DA1659" s="40"/>
      <c r="DB1659" s="40"/>
      <c r="DC1659" s="40"/>
      <c r="DF1659" s="42"/>
    </row>
    <row r="1660" spans="2:110" x14ac:dyDescent="0.2">
      <c r="B1660" s="28"/>
      <c r="C1660" s="41"/>
      <c r="D1660" s="40"/>
      <c r="E1660" s="41"/>
      <c r="F1660" s="40"/>
      <c r="M1660" s="151"/>
      <c r="N1660" s="151"/>
      <c r="P1660" s="153"/>
      <c r="Q1660" s="159"/>
      <c r="R1660" s="151"/>
      <c r="S1660" s="151"/>
      <c r="T1660" s="28"/>
      <c r="U1660" s="137"/>
      <c r="V1660" s="40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40"/>
      <c r="AH1660" s="40"/>
      <c r="AI1660" s="40"/>
      <c r="AJ1660" s="40"/>
      <c r="AK1660" s="40"/>
      <c r="AL1660" s="40"/>
      <c r="AM1660" s="40"/>
      <c r="AN1660" s="40"/>
      <c r="AO1660" s="40"/>
      <c r="AP1660" s="40"/>
      <c r="AQ1660" s="40"/>
      <c r="AR1660" s="40"/>
      <c r="AS1660" s="40"/>
      <c r="AT1660" s="40"/>
      <c r="AU1660" s="40"/>
      <c r="AV1660" s="40"/>
      <c r="AW1660" s="40"/>
      <c r="AX1660" s="40"/>
      <c r="AY1660" s="40"/>
      <c r="AZ1660" s="40"/>
      <c r="BA1660" s="28"/>
      <c r="BB1660" s="28"/>
      <c r="BC1660" s="40"/>
      <c r="BD1660" s="40"/>
      <c r="BE1660" s="40"/>
      <c r="BF1660" s="40"/>
      <c r="BG1660" s="40"/>
      <c r="BH1660" s="40"/>
      <c r="BI1660" s="41"/>
      <c r="BJ1660" s="41"/>
      <c r="BK1660" s="41"/>
      <c r="BL1660" s="41"/>
      <c r="BM1660" s="41"/>
      <c r="BN1660" s="41"/>
      <c r="BO1660" s="41"/>
      <c r="BP1660" s="41"/>
      <c r="BQ1660" s="41"/>
      <c r="BR1660" s="40"/>
      <c r="BS1660" s="40"/>
      <c r="BT1660" s="40"/>
      <c r="BU1660" s="41"/>
      <c r="BV1660" s="41"/>
      <c r="BW1660" s="41"/>
      <c r="BX1660" s="41"/>
      <c r="BY1660" s="41"/>
      <c r="BZ1660" s="41"/>
      <c r="CA1660" s="41"/>
      <c r="CB1660" s="41"/>
      <c r="CC1660" s="41"/>
      <c r="CD1660" s="41"/>
      <c r="CE1660" s="41"/>
      <c r="CF1660" s="41"/>
      <c r="CG1660" s="28"/>
      <c r="CH1660" s="28"/>
      <c r="CI1660" s="41"/>
      <c r="CJ1660" s="27"/>
      <c r="CK1660" s="27"/>
      <c r="CL1660" s="27"/>
      <c r="CM1660" s="27"/>
      <c r="CN1660" s="27"/>
      <c r="CO1660" s="27"/>
      <c r="CP1660" s="27"/>
      <c r="CQ1660" s="27"/>
      <c r="CR1660" s="27"/>
      <c r="CS1660" s="27"/>
      <c r="CT1660" s="27"/>
      <c r="CU1660" s="27"/>
      <c r="CV1660" s="27"/>
      <c r="CW1660" s="27"/>
      <c r="CX1660" s="27"/>
      <c r="CY1660" s="27"/>
      <c r="CZ1660" s="40"/>
      <c r="DA1660" s="40"/>
      <c r="DB1660" s="40"/>
      <c r="DC1660" s="40"/>
      <c r="DF1660" s="42"/>
    </row>
    <row r="1661" spans="2:110" x14ac:dyDescent="0.2">
      <c r="B1661" s="28"/>
      <c r="C1661" s="41"/>
      <c r="D1661" s="40"/>
      <c r="E1661" s="41"/>
      <c r="F1661" s="40"/>
      <c r="M1661" s="151"/>
      <c r="N1661" s="151"/>
      <c r="P1661" s="153"/>
      <c r="Q1661" s="159"/>
      <c r="R1661" s="151"/>
      <c r="S1661" s="151"/>
      <c r="T1661" s="28"/>
      <c r="U1661" s="137"/>
      <c r="V1661" s="40"/>
      <c r="W1661" s="40"/>
      <c r="X1661" s="40"/>
      <c r="Y1661" s="40"/>
      <c r="Z1661" s="40"/>
      <c r="AA1661" s="40"/>
      <c r="AB1661" s="40"/>
      <c r="AC1661" s="40"/>
      <c r="AD1661" s="40"/>
      <c r="AE1661" s="40"/>
      <c r="AF1661" s="40"/>
      <c r="AG1661" s="40"/>
      <c r="AH1661" s="40"/>
      <c r="AI1661" s="40"/>
      <c r="AJ1661" s="40"/>
      <c r="AK1661" s="40"/>
      <c r="AL1661" s="40"/>
      <c r="AM1661" s="40"/>
      <c r="AN1661" s="40"/>
      <c r="AO1661" s="40"/>
      <c r="AP1661" s="40"/>
      <c r="AQ1661" s="40"/>
      <c r="AR1661" s="40"/>
      <c r="AS1661" s="40"/>
      <c r="AT1661" s="40"/>
      <c r="AU1661" s="40"/>
      <c r="AV1661" s="40"/>
      <c r="AW1661" s="40"/>
      <c r="AX1661" s="40"/>
      <c r="AY1661" s="40"/>
      <c r="AZ1661" s="40"/>
      <c r="BA1661" s="28"/>
      <c r="BB1661" s="28"/>
      <c r="BC1661" s="40"/>
      <c r="BD1661" s="40"/>
      <c r="BE1661" s="40"/>
      <c r="BF1661" s="40"/>
      <c r="BG1661" s="40"/>
      <c r="BH1661" s="40"/>
      <c r="BI1661" s="41"/>
      <c r="BJ1661" s="41"/>
      <c r="BK1661" s="41"/>
      <c r="BL1661" s="41"/>
      <c r="BM1661" s="41"/>
      <c r="BN1661" s="41"/>
      <c r="BO1661" s="41"/>
      <c r="BP1661" s="41"/>
      <c r="BQ1661" s="41"/>
      <c r="BR1661" s="40"/>
      <c r="BS1661" s="40"/>
      <c r="BT1661" s="40"/>
      <c r="BU1661" s="41"/>
      <c r="BV1661" s="41"/>
      <c r="BW1661" s="41"/>
      <c r="BX1661" s="41"/>
      <c r="BY1661" s="41"/>
      <c r="BZ1661" s="41"/>
      <c r="CA1661" s="41"/>
      <c r="CB1661" s="41"/>
      <c r="CC1661" s="41"/>
      <c r="CD1661" s="41"/>
      <c r="CE1661" s="41"/>
      <c r="CF1661" s="41"/>
      <c r="CG1661" s="28"/>
      <c r="CH1661" s="28"/>
      <c r="CI1661" s="41"/>
      <c r="CJ1661" s="27"/>
      <c r="CK1661" s="27"/>
      <c r="CL1661" s="27"/>
      <c r="CM1661" s="27"/>
      <c r="CN1661" s="27"/>
      <c r="CO1661" s="27"/>
      <c r="CP1661" s="27"/>
      <c r="CQ1661" s="27"/>
      <c r="CR1661" s="27"/>
      <c r="CS1661" s="27"/>
      <c r="CT1661" s="27"/>
      <c r="CU1661" s="27"/>
      <c r="CV1661" s="27"/>
      <c r="CW1661" s="27"/>
      <c r="CX1661" s="27"/>
      <c r="CY1661" s="27"/>
      <c r="CZ1661" s="40"/>
      <c r="DA1661" s="40"/>
      <c r="DB1661" s="40"/>
      <c r="DC1661" s="40"/>
      <c r="DF1661" s="42"/>
    </row>
    <row r="1662" spans="2:110" x14ac:dyDescent="0.2">
      <c r="B1662" s="28"/>
      <c r="C1662" s="41"/>
      <c r="D1662" s="40"/>
      <c r="E1662" s="41"/>
      <c r="F1662" s="40"/>
      <c r="M1662" s="151"/>
      <c r="N1662" s="151"/>
      <c r="P1662" s="153"/>
      <c r="Q1662" s="159"/>
      <c r="R1662" s="151"/>
      <c r="S1662" s="151"/>
      <c r="T1662" s="28"/>
      <c r="U1662" s="137"/>
      <c r="V1662" s="40"/>
      <c r="W1662" s="40"/>
      <c r="X1662" s="40"/>
      <c r="Y1662" s="40"/>
      <c r="Z1662" s="40"/>
      <c r="AA1662" s="40"/>
      <c r="AB1662" s="40"/>
      <c r="AC1662" s="40"/>
      <c r="AD1662" s="40"/>
      <c r="AE1662" s="40"/>
      <c r="AF1662" s="40"/>
      <c r="AG1662" s="40"/>
      <c r="AH1662" s="40"/>
      <c r="AI1662" s="40"/>
      <c r="AJ1662" s="40"/>
      <c r="AK1662" s="40"/>
      <c r="AL1662" s="40"/>
      <c r="AM1662" s="40"/>
      <c r="AN1662" s="40"/>
      <c r="AO1662" s="40"/>
      <c r="AP1662" s="40"/>
      <c r="AQ1662" s="40"/>
      <c r="AR1662" s="40"/>
      <c r="AS1662" s="40"/>
      <c r="AT1662" s="40"/>
      <c r="AU1662" s="40"/>
      <c r="AV1662" s="40"/>
      <c r="AW1662" s="40"/>
      <c r="AX1662" s="40"/>
      <c r="AY1662" s="40"/>
      <c r="AZ1662" s="40"/>
      <c r="BA1662" s="28"/>
      <c r="BB1662" s="28"/>
      <c r="BC1662" s="40"/>
      <c r="BD1662" s="40"/>
      <c r="BE1662" s="40"/>
      <c r="BF1662" s="40"/>
      <c r="BG1662" s="40"/>
      <c r="BH1662" s="40"/>
      <c r="BI1662" s="40"/>
      <c r="BJ1662" s="40"/>
      <c r="BK1662" s="40"/>
      <c r="BL1662" s="40"/>
      <c r="BM1662" s="40"/>
      <c r="BN1662" s="40"/>
      <c r="BO1662" s="40"/>
      <c r="BP1662" s="40"/>
      <c r="BQ1662" s="40"/>
      <c r="BR1662" s="40"/>
      <c r="BS1662" s="40"/>
      <c r="BT1662" s="40"/>
      <c r="BU1662" s="40"/>
      <c r="BV1662" s="40"/>
      <c r="BW1662" s="40"/>
      <c r="BX1662" s="40"/>
      <c r="BY1662" s="40"/>
      <c r="BZ1662" s="40"/>
      <c r="CA1662" s="40"/>
      <c r="CB1662" s="40"/>
      <c r="CC1662" s="40"/>
      <c r="CD1662" s="40"/>
      <c r="CE1662" s="40"/>
      <c r="CF1662" s="40"/>
      <c r="CG1662" s="28"/>
      <c r="CH1662" s="28"/>
      <c r="CI1662" s="41"/>
      <c r="CJ1662" s="27"/>
      <c r="CK1662" s="27"/>
      <c r="CL1662" s="27"/>
      <c r="CM1662" s="27"/>
      <c r="CN1662" s="27"/>
      <c r="CO1662" s="27"/>
      <c r="CP1662" s="27"/>
      <c r="CQ1662" s="27"/>
      <c r="CR1662" s="27"/>
      <c r="CS1662" s="27"/>
      <c r="CT1662" s="27"/>
      <c r="CU1662" s="27"/>
      <c r="CV1662" s="27"/>
      <c r="CW1662" s="27"/>
      <c r="CX1662" s="27"/>
      <c r="CY1662" s="27"/>
      <c r="CZ1662" s="40"/>
      <c r="DA1662" s="40"/>
      <c r="DB1662" s="40"/>
      <c r="DC1662" s="40"/>
      <c r="DF1662" s="42"/>
    </row>
    <row r="1663" spans="2:110" x14ac:dyDescent="0.2">
      <c r="B1663" s="28"/>
      <c r="C1663" s="41"/>
      <c r="D1663" s="40"/>
      <c r="E1663" s="41"/>
      <c r="F1663" s="40"/>
      <c r="M1663" s="151"/>
      <c r="N1663" s="151"/>
      <c r="P1663" s="153"/>
      <c r="Q1663" s="159"/>
      <c r="R1663" s="151"/>
      <c r="S1663" s="151"/>
      <c r="T1663" s="28"/>
      <c r="U1663" s="137"/>
      <c r="V1663" s="40"/>
      <c r="W1663" s="40"/>
      <c r="X1663" s="40"/>
      <c r="Y1663" s="40"/>
      <c r="Z1663" s="40"/>
      <c r="AA1663" s="40"/>
      <c r="AB1663" s="40"/>
      <c r="AC1663" s="40"/>
      <c r="AD1663" s="40"/>
      <c r="AE1663" s="40"/>
      <c r="AF1663" s="40"/>
      <c r="AG1663" s="40"/>
      <c r="AH1663" s="40"/>
      <c r="AI1663" s="40"/>
      <c r="AJ1663" s="40"/>
      <c r="AK1663" s="40"/>
      <c r="AL1663" s="40"/>
      <c r="AM1663" s="40"/>
      <c r="AN1663" s="40"/>
      <c r="AO1663" s="40"/>
      <c r="AP1663" s="40"/>
      <c r="AQ1663" s="40"/>
      <c r="AR1663" s="40"/>
      <c r="AS1663" s="40"/>
      <c r="AT1663" s="40"/>
      <c r="AU1663" s="40"/>
      <c r="AV1663" s="40"/>
      <c r="AW1663" s="40"/>
      <c r="AX1663" s="40"/>
      <c r="AY1663" s="40"/>
      <c r="AZ1663" s="40"/>
      <c r="BA1663" s="28"/>
      <c r="BB1663" s="28"/>
      <c r="BC1663" s="40"/>
      <c r="BD1663" s="40"/>
      <c r="BE1663" s="40"/>
      <c r="BF1663" s="40"/>
      <c r="BG1663" s="40"/>
      <c r="BH1663" s="40"/>
      <c r="BI1663" s="40"/>
      <c r="BJ1663" s="40"/>
      <c r="BK1663" s="40"/>
      <c r="BL1663" s="40"/>
      <c r="BM1663" s="40"/>
      <c r="BN1663" s="40"/>
      <c r="BO1663" s="40"/>
      <c r="BP1663" s="40"/>
      <c r="BQ1663" s="40"/>
      <c r="BR1663" s="40"/>
      <c r="BS1663" s="40"/>
      <c r="BT1663" s="40"/>
      <c r="BU1663" s="40"/>
      <c r="BV1663" s="40"/>
      <c r="BW1663" s="40"/>
      <c r="BX1663" s="40"/>
      <c r="BY1663" s="40"/>
      <c r="BZ1663" s="40"/>
      <c r="CA1663" s="40"/>
      <c r="CB1663" s="40"/>
      <c r="CC1663" s="40"/>
      <c r="CD1663" s="40"/>
      <c r="CE1663" s="40"/>
      <c r="CF1663" s="40"/>
      <c r="CG1663" s="28"/>
      <c r="CH1663" s="28"/>
      <c r="CI1663" s="41"/>
      <c r="CJ1663" s="27"/>
      <c r="CK1663" s="27"/>
      <c r="CL1663" s="27"/>
      <c r="CM1663" s="27"/>
      <c r="CN1663" s="27"/>
      <c r="CO1663" s="27"/>
      <c r="CP1663" s="27"/>
      <c r="CQ1663" s="27"/>
      <c r="CR1663" s="27"/>
      <c r="CS1663" s="27"/>
      <c r="CT1663" s="27"/>
      <c r="CU1663" s="27"/>
      <c r="CV1663" s="27"/>
      <c r="CW1663" s="27"/>
      <c r="CX1663" s="27"/>
      <c r="CY1663" s="27"/>
      <c r="CZ1663" s="40"/>
      <c r="DA1663" s="40"/>
      <c r="DB1663" s="40"/>
      <c r="DC1663" s="40"/>
      <c r="DF1663" s="42"/>
    </row>
    <row r="1664" spans="2:110" x14ac:dyDescent="0.2">
      <c r="B1664" s="28"/>
      <c r="C1664" s="41"/>
      <c r="D1664" s="40"/>
      <c r="E1664" s="41"/>
      <c r="F1664" s="40"/>
      <c r="M1664" s="151"/>
      <c r="N1664" s="151"/>
      <c r="P1664" s="153"/>
      <c r="Q1664" s="159"/>
      <c r="R1664" s="151"/>
      <c r="S1664" s="151"/>
      <c r="T1664" s="28"/>
      <c r="U1664" s="137"/>
      <c r="V1664" s="40"/>
      <c r="W1664" s="40"/>
      <c r="X1664" s="40"/>
      <c r="Y1664" s="40"/>
      <c r="Z1664" s="40"/>
      <c r="AA1664" s="40"/>
      <c r="AB1664" s="40"/>
      <c r="AC1664" s="40"/>
      <c r="AD1664" s="40"/>
      <c r="AE1664" s="40"/>
      <c r="AF1664" s="40"/>
      <c r="AG1664" s="40"/>
      <c r="AH1664" s="40"/>
      <c r="AI1664" s="40"/>
      <c r="AJ1664" s="40"/>
      <c r="AK1664" s="40"/>
      <c r="AL1664" s="40"/>
      <c r="AM1664" s="40"/>
      <c r="AN1664" s="40"/>
      <c r="AO1664" s="40"/>
      <c r="AP1664" s="40"/>
      <c r="AQ1664" s="40"/>
      <c r="AR1664" s="40"/>
      <c r="AS1664" s="40"/>
      <c r="AT1664" s="40"/>
      <c r="AU1664" s="40"/>
      <c r="AV1664" s="40"/>
      <c r="AW1664" s="40"/>
      <c r="AX1664" s="40"/>
      <c r="AY1664" s="40"/>
      <c r="AZ1664" s="40"/>
      <c r="BA1664" s="28"/>
      <c r="BB1664" s="28"/>
      <c r="BC1664" s="40"/>
      <c r="BD1664" s="40"/>
      <c r="BE1664" s="40"/>
      <c r="BF1664" s="40"/>
      <c r="BG1664" s="40"/>
      <c r="BH1664" s="40"/>
      <c r="BI1664" s="40"/>
      <c r="BJ1664" s="40"/>
      <c r="BK1664" s="40"/>
      <c r="BL1664" s="40"/>
      <c r="BM1664" s="40"/>
      <c r="BN1664" s="40"/>
      <c r="BO1664" s="40"/>
      <c r="BP1664" s="40"/>
      <c r="BQ1664" s="40"/>
      <c r="BR1664" s="40"/>
      <c r="BS1664" s="40"/>
      <c r="BT1664" s="40"/>
      <c r="BU1664" s="40"/>
      <c r="BV1664" s="40"/>
      <c r="BW1664" s="40"/>
      <c r="BX1664" s="40"/>
      <c r="BY1664" s="40"/>
      <c r="BZ1664" s="40"/>
      <c r="CA1664" s="40"/>
      <c r="CB1664" s="40"/>
      <c r="CC1664" s="40"/>
      <c r="CD1664" s="40"/>
      <c r="CE1664" s="40"/>
      <c r="CF1664" s="40"/>
      <c r="CG1664" s="28"/>
      <c r="CH1664" s="28"/>
      <c r="CI1664" s="41"/>
      <c r="CJ1664" s="27"/>
      <c r="CK1664" s="27"/>
      <c r="CL1664" s="27"/>
      <c r="CM1664" s="27"/>
      <c r="CN1664" s="27"/>
      <c r="CO1664" s="27"/>
      <c r="CP1664" s="27"/>
      <c r="CQ1664" s="27"/>
      <c r="CR1664" s="27"/>
      <c r="CS1664" s="27"/>
      <c r="CT1664" s="27"/>
      <c r="CU1664" s="27"/>
      <c r="CV1664" s="27"/>
      <c r="CW1664" s="27"/>
      <c r="CX1664" s="27"/>
      <c r="CY1664" s="27"/>
      <c r="CZ1664" s="40"/>
      <c r="DA1664" s="40"/>
      <c r="DB1664" s="40"/>
      <c r="DC1664" s="40"/>
      <c r="DF1664" s="42"/>
    </row>
    <row r="1665" spans="2:110" x14ac:dyDescent="0.2">
      <c r="B1665" s="28"/>
      <c r="C1665" s="41"/>
      <c r="D1665" s="40"/>
      <c r="E1665" s="41"/>
      <c r="F1665" s="40"/>
      <c r="M1665" s="151"/>
      <c r="N1665" s="151"/>
      <c r="P1665" s="153"/>
      <c r="Q1665" s="159"/>
      <c r="R1665" s="151"/>
      <c r="S1665" s="151"/>
      <c r="T1665" s="28"/>
      <c r="U1665" s="137"/>
      <c r="V1665" s="40"/>
      <c r="W1665" s="40"/>
      <c r="X1665" s="40"/>
      <c r="Y1665" s="40"/>
      <c r="Z1665" s="40"/>
      <c r="AA1665" s="40"/>
      <c r="AB1665" s="40"/>
      <c r="AC1665" s="40"/>
      <c r="AD1665" s="40"/>
      <c r="AE1665" s="40"/>
      <c r="AF1665" s="40"/>
      <c r="AG1665" s="40"/>
      <c r="AH1665" s="40"/>
      <c r="AI1665" s="40"/>
      <c r="AJ1665" s="40"/>
      <c r="AK1665" s="40"/>
      <c r="AL1665" s="40"/>
      <c r="AM1665" s="40"/>
      <c r="AN1665" s="40"/>
      <c r="AO1665" s="40"/>
      <c r="AP1665" s="40"/>
      <c r="AQ1665" s="40"/>
      <c r="AR1665" s="40"/>
      <c r="AS1665" s="40"/>
      <c r="AT1665" s="40"/>
      <c r="AU1665" s="40"/>
      <c r="AV1665" s="40"/>
      <c r="AW1665" s="40"/>
      <c r="AX1665" s="40"/>
      <c r="AY1665" s="40"/>
      <c r="AZ1665" s="40"/>
      <c r="BA1665" s="28"/>
      <c r="BB1665" s="28"/>
      <c r="BC1665" s="40"/>
      <c r="BD1665" s="40"/>
      <c r="BE1665" s="40"/>
      <c r="BF1665" s="40"/>
      <c r="BG1665" s="40"/>
      <c r="BH1665" s="40"/>
      <c r="BI1665" s="40"/>
      <c r="BJ1665" s="40"/>
      <c r="BK1665" s="40"/>
      <c r="BL1665" s="40"/>
      <c r="BM1665" s="40"/>
      <c r="BN1665" s="40"/>
      <c r="BO1665" s="40"/>
      <c r="BP1665" s="40"/>
      <c r="BQ1665" s="40"/>
      <c r="BR1665" s="40"/>
      <c r="BS1665" s="40"/>
      <c r="BT1665" s="40"/>
      <c r="BU1665" s="40"/>
      <c r="BV1665" s="40"/>
      <c r="BW1665" s="40"/>
      <c r="BX1665" s="40"/>
      <c r="BY1665" s="40"/>
      <c r="BZ1665" s="40"/>
      <c r="CA1665" s="40"/>
      <c r="CB1665" s="40"/>
      <c r="CC1665" s="40"/>
      <c r="CD1665" s="40"/>
      <c r="CE1665" s="40"/>
      <c r="CF1665" s="40"/>
      <c r="CG1665" s="28"/>
      <c r="CH1665" s="28"/>
      <c r="CI1665" s="41"/>
      <c r="CJ1665" s="27"/>
      <c r="CK1665" s="27"/>
      <c r="CL1665" s="27"/>
      <c r="CM1665" s="27"/>
      <c r="CN1665" s="27"/>
      <c r="CO1665" s="27"/>
      <c r="CP1665" s="27"/>
      <c r="CQ1665" s="27"/>
      <c r="CR1665" s="27"/>
      <c r="CS1665" s="27"/>
      <c r="CT1665" s="27"/>
      <c r="CU1665" s="27"/>
      <c r="CV1665" s="27"/>
      <c r="CW1665" s="27"/>
      <c r="CX1665" s="27"/>
      <c r="CY1665" s="27"/>
      <c r="CZ1665" s="40"/>
      <c r="DA1665" s="40"/>
      <c r="DB1665" s="40"/>
      <c r="DC1665" s="40"/>
      <c r="DF1665" s="42"/>
    </row>
    <row r="1666" spans="2:110" x14ac:dyDescent="0.2">
      <c r="B1666" s="28"/>
      <c r="C1666" s="41"/>
      <c r="D1666" s="40"/>
      <c r="E1666" s="41"/>
      <c r="F1666" s="40"/>
      <c r="M1666" s="151"/>
      <c r="N1666" s="151"/>
      <c r="P1666" s="153"/>
      <c r="Q1666" s="159"/>
      <c r="R1666" s="151"/>
      <c r="S1666" s="151"/>
      <c r="T1666" s="28"/>
      <c r="U1666" s="137"/>
      <c r="V1666" s="40"/>
      <c r="W1666" s="40"/>
      <c r="X1666" s="40"/>
      <c r="Y1666" s="40"/>
      <c r="Z1666" s="40"/>
      <c r="AA1666" s="40"/>
      <c r="AB1666" s="40"/>
      <c r="AC1666" s="40"/>
      <c r="AD1666" s="40"/>
      <c r="AE1666" s="40"/>
      <c r="AF1666" s="40"/>
      <c r="AG1666" s="40"/>
      <c r="AH1666" s="40"/>
      <c r="AI1666" s="40"/>
      <c r="AJ1666" s="40"/>
      <c r="AK1666" s="40"/>
      <c r="AL1666" s="40"/>
      <c r="AM1666" s="40"/>
      <c r="AN1666" s="40"/>
      <c r="AO1666" s="40"/>
      <c r="AP1666" s="40"/>
      <c r="AQ1666" s="40"/>
      <c r="AR1666" s="40"/>
      <c r="AS1666" s="40"/>
      <c r="AT1666" s="40"/>
      <c r="AU1666" s="40"/>
      <c r="AV1666" s="40"/>
      <c r="AW1666" s="40"/>
      <c r="AX1666" s="40"/>
      <c r="AY1666" s="40"/>
      <c r="AZ1666" s="40"/>
      <c r="BA1666" s="28"/>
      <c r="BB1666" s="28"/>
      <c r="BC1666" s="40"/>
      <c r="BD1666" s="40"/>
      <c r="BE1666" s="40"/>
      <c r="BF1666" s="40"/>
      <c r="BG1666" s="40"/>
      <c r="BH1666" s="40"/>
      <c r="BI1666" s="40"/>
      <c r="BJ1666" s="40"/>
      <c r="BK1666" s="40"/>
      <c r="BL1666" s="40"/>
      <c r="BM1666" s="40"/>
      <c r="BN1666" s="40"/>
      <c r="BO1666" s="40"/>
      <c r="BP1666" s="40"/>
      <c r="BQ1666" s="40"/>
      <c r="BR1666" s="40"/>
      <c r="BS1666" s="40"/>
      <c r="BT1666" s="40"/>
      <c r="BU1666" s="40"/>
      <c r="BV1666" s="40"/>
      <c r="BW1666" s="40"/>
      <c r="BX1666" s="40"/>
      <c r="BY1666" s="40"/>
      <c r="BZ1666" s="40"/>
      <c r="CA1666" s="40"/>
      <c r="CB1666" s="40"/>
      <c r="CC1666" s="40"/>
      <c r="CD1666" s="40"/>
      <c r="CE1666" s="40"/>
      <c r="CF1666" s="40"/>
      <c r="CG1666" s="28"/>
      <c r="CH1666" s="28"/>
      <c r="CI1666" s="41"/>
      <c r="CJ1666" s="27"/>
      <c r="CK1666" s="27"/>
      <c r="CL1666" s="27"/>
      <c r="CM1666" s="27"/>
      <c r="CN1666" s="27"/>
      <c r="CO1666" s="27"/>
      <c r="CP1666" s="27"/>
      <c r="CQ1666" s="27"/>
      <c r="CR1666" s="27"/>
      <c r="CS1666" s="27"/>
      <c r="CT1666" s="27"/>
      <c r="CU1666" s="27"/>
      <c r="CV1666" s="27"/>
      <c r="CW1666" s="27"/>
      <c r="CX1666" s="27"/>
      <c r="CY1666" s="27"/>
      <c r="CZ1666" s="40"/>
      <c r="DA1666" s="40"/>
      <c r="DB1666" s="40"/>
      <c r="DC1666" s="40"/>
      <c r="DF1666" s="42"/>
    </row>
    <row r="1667" spans="2:110" x14ac:dyDescent="0.2">
      <c r="B1667" s="28"/>
      <c r="C1667" s="41"/>
      <c r="D1667" s="40"/>
      <c r="E1667" s="41"/>
      <c r="F1667" s="40"/>
      <c r="M1667" s="151"/>
      <c r="N1667" s="151"/>
      <c r="P1667" s="153"/>
      <c r="Q1667" s="159"/>
      <c r="R1667" s="151"/>
      <c r="S1667" s="151"/>
      <c r="T1667" s="28"/>
      <c r="U1667" s="137"/>
      <c r="V1667" s="40"/>
      <c r="W1667" s="40"/>
      <c r="X1667" s="40"/>
      <c r="Y1667" s="40"/>
      <c r="Z1667" s="40"/>
      <c r="AA1667" s="40"/>
      <c r="AB1667" s="40"/>
      <c r="AC1667" s="40"/>
      <c r="AD1667" s="40"/>
      <c r="AE1667" s="40"/>
      <c r="AF1667" s="40"/>
      <c r="AG1667" s="40"/>
      <c r="AH1667" s="40"/>
      <c r="AI1667" s="40"/>
      <c r="AJ1667" s="40"/>
      <c r="AK1667" s="40"/>
      <c r="AL1667" s="40"/>
      <c r="AM1667" s="40"/>
      <c r="AN1667" s="40"/>
      <c r="AO1667" s="40"/>
      <c r="AP1667" s="40"/>
      <c r="AQ1667" s="40"/>
      <c r="AR1667" s="40"/>
      <c r="AS1667" s="40"/>
      <c r="AT1667" s="40"/>
      <c r="AU1667" s="40"/>
      <c r="AV1667" s="40"/>
      <c r="AW1667" s="40"/>
      <c r="AX1667" s="40"/>
      <c r="AY1667" s="40"/>
      <c r="AZ1667" s="40"/>
      <c r="BA1667" s="28"/>
      <c r="BB1667" s="28"/>
      <c r="BC1667" s="40"/>
      <c r="BD1667" s="40"/>
      <c r="BE1667" s="40"/>
      <c r="BF1667" s="40"/>
      <c r="BG1667" s="40"/>
      <c r="BH1667" s="40"/>
      <c r="BI1667" s="40"/>
      <c r="BJ1667" s="40"/>
      <c r="BK1667" s="40"/>
      <c r="BL1667" s="40"/>
      <c r="BM1667" s="40"/>
      <c r="BN1667" s="40"/>
      <c r="BO1667" s="40"/>
      <c r="BP1667" s="40"/>
      <c r="BQ1667" s="40"/>
      <c r="BR1667" s="40"/>
      <c r="BS1667" s="40"/>
      <c r="BT1667" s="40"/>
      <c r="BU1667" s="40"/>
      <c r="BV1667" s="40"/>
      <c r="BW1667" s="40"/>
      <c r="BX1667" s="40"/>
      <c r="BY1667" s="40"/>
      <c r="BZ1667" s="40"/>
      <c r="CA1667" s="40"/>
      <c r="CB1667" s="40"/>
      <c r="CC1667" s="40"/>
      <c r="CD1667" s="40"/>
      <c r="CE1667" s="40"/>
      <c r="CF1667" s="40"/>
      <c r="CG1667" s="28"/>
      <c r="CH1667" s="28"/>
      <c r="CI1667" s="41"/>
      <c r="CJ1667" s="27"/>
      <c r="CK1667" s="27"/>
      <c r="CL1667" s="27"/>
      <c r="CM1667" s="27"/>
      <c r="CN1667" s="27"/>
      <c r="CO1667" s="27"/>
      <c r="CP1667" s="27"/>
      <c r="CQ1667" s="27"/>
      <c r="CR1667" s="27"/>
      <c r="CS1667" s="27"/>
      <c r="CT1667" s="27"/>
      <c r="CU1667" s="27"/>
      <c r="CV1667" s="27"/>
      <c r="CW1667" s="27"/>
      <c r="CX1667" s="27"/>
      <c r="CY1667" s="27"/>
      <c r="CZ1667" s="40"/>
      <c r="DA1667" s="40"/>
      <c r="DB1667" s="40"/>
      <c r="DC1667" s="40"/>
      <c r="DF1667" s="42"/>
    </row>
    <row r="1668" spans="2:110" x14ac:dyDescent="0.2">
      <c r="B1668" s="28"/>
      <c r="C1668" s="41"/>
      <c r="D1668" s="40"/>
      <c r="E1668" s="41"/>
      <c r="F1668" s="40"/>
      <c r="M1668" s="151"/>
      <c r="N1668" s="151"/>
      <c r="P1668" s="153"/>
      <c r="Q1668" s="159"/>
      <c r="R1668" s="151"/>
      <c r="S1668" s="151"/>
      <c r="T1668" s="28"/>
      <c r="U1668" s="137"/>
      <c r="V1668" s="40"/>
      <c r="W1668" s="40"/>
      <c r="X1668" s="40"/>
      <c r="Y1668" s="40"/>
      <c r="Z1668" s="40"/>
      <c r="AA1668" s="40"/>
      <c r="AB1668" s="40"/>
      <c r="AC1668" s="40"/>
      <c r="AD1668" s="40"/>
      <c r="AE1668" s="40"/>
      <c r="AF1668" s="40"/>
      <c r="AG1668" s="40"/>
      <c r="AH1668" s="40"/>
      <c r="AI1668" s="40"/>
      <c r="AJ1668" s="40"/>
      <c r="AK1668" s="40"/>
      <c r="AL1668" s="40"/>
      <c r="AM1668" s="40"/>
      <c r="AN1668" s="40"/>
      <c r="AO1668" s="40"/>
      <c r="AP1668" s="40"/>
      <c r="AQ1668" s="40"/>
      <c r="AR1668" s="40"/>
      <c r="AS1668" s="40"/>
      <c r="AT1668" s="40"/>
      <c r="AU1668" s="40"/>
      <c r="AV1668" s="40"/>
      <c r="AW1668" s="40"/>
      <c r="AX1668" s="40"/>
      <c r="AY1668" s="40"/>
      <c r="AZ1668" s="40"/>
      <c r="BA1668" s="28"/>
      <c r="BB1668" s="28"/>
      <c r="BC1668" s="40"/>
      <c r="BD1668" s="40"/>
      <c r="BE1668" s="40"/>
      <c r="BF1668" s="40"/>
      <c r="BG1668" s="40"/>
      <c r="BH1668" s="40"/>
      <c r="BI1668" s="40"/>
      <c r="BJ1668" s="40"/>
      <c r="BK1668" s="40"/>
      <c r="BL1668" s="40"/>
      <c r="BM1668" s="40"/>
      <c r="BN1668" s="40"/>
      <c r="BO1668" s="40"/>
      <c r="BP1668" s="40"/>
      <c r="BQ1668" s="40"/>
      <c r="BR1668" s="40"/>
      <c r="BS1668" s="40"/>
      <c r="BT1668" s="40"/>
      <c r="BU1668" s="40"/>
      <c r="BV1668" s="40"/>
      <c r="BW1668" s="40"/>
      <c r="BX1668" s="40"/>
      <c r="BY1668" s="40"/>
      <c r="BZ1668" s="40"/>
      <c r="CA1668" s="40"/>
      <c r="CB1668" s="40"/>
      <c r="CC1668" s="40"/>
      <c r="CD1668" s="40"/>
      <c r="CE1668" s="40"/>
      <c r="CF1668" s="40"/>
      <c r="CG1668" s="28"/>
      <c r="CH1668" s="28"/>
      <c r="CI1668" s="41"/>
      <c r="CJ1668" s="27"/>
      <c r="CK1668" s="27"/>
      <c r="CL1668" s="27"/>
      <c r="CM1668" s="27"/>
      <c r="CN1668" s="27"/>
      <c r="CO1668" s="27"/>
      <c r="CP1668" s="27"/>
      <c r="CQ1668" s="27"/>
      <c r="CR1668" s="27"/>
      <c r="CS1668" s="27"/>
      <c r="CT1668" s="27"/>
      <c r="CU1668" s="27"/>
      <c r="CV1668" s="27"/>
      <c r="CW1668" s="27"/>
      <c r="CX1668" s="27"/>
      <c r="CY1668" s="27"/>
      <c r="CZ1668" s="40"/>
      <c r="DA1668" s="40"/>
      <c r="DB1668" s="40"/>
      <c r="DC1668" s="40"/>
      <c r="DF1668" s="42"/>
    </row>
    <row r="1669" spans="2:110" x14ac:dyDescent="0.2">
      <c r="B1669" s="28"/>
      <c r="C1669" s="41"/>
      <c r="D1669" s="40"/>
      <c r="E1669" s="41"/>
      <c r="F1669" s="40"/>
      <c r="M1669" s="151"/>
      <c r="N1669" s="151"/>
      <c r="P1669" s="153"/>
      <c r="Q1669" s="159"/>
      <c r="R1669" s="151"/>
      <c r="S1669" s="151"/>
      <c r="T1669" s="28"/>
      <c r="U1669" s="137"/>
      <c r="V1669" s="40"/>
      <c r="W1669" s="40"/>
      <c r="X1669" s="40"/>
      <c r="Y1669" s="40"/>
      <c r="Z1669" s="40"/>
      <c r="AA1669" s="40"/>
      <c r="AB1669" s="40"/>
      <c r="AC1669" s="40"/>
      <c r="AD1669" s="40"/>
      <c r="AE1669" s="40"/>
      <c r="AF1669" s="40"/>
      <c r="AG1669" s="40"/>
      <c r="AH1669" s="40"/>
      <c r="AI1669" s="40"/>
      <c r="AJ1669" s="40"/>
      <c r="AK1669" s="40"/>
      <c r="AL1669" s="40"/>
      <c r="AM1669" s="40"/>
      <c r="AN1669" s="40"/>
      <c r="AO1669" s="40"/>
      <c r="AP1669" s="40"/>
      <c r="AQ1669" s="40"/>
      <c r="AR1669" s="40"/>
      <c r="AS1669" s="40"/>
      <c r="AT1669" s="40"/>
      <c r="AU1669" s="40"/>
      <c r="AV1669" s="40"/>
      <c r="AW1669" s="40"/>
      <c r="AX1669" s="40"/>
      <c r="AY1669" s="40"/>
      <c r="AZ1669" s="40"/>
      <c r="BA1669" s="28"/>
      <c r="BB1669" s="28"/>
      <c r="BC1669" s="40"/>
      <c r="BD1669" s="40"/>
      <c r="BE1669" s="40"/>
      <c r="BF1669" s="40"/>
      <c r="BG1669" s="40"/>
      <c r="BH1669" s="40"/>
      <c r="BI1669" s="40"/>
      <c r="BJ1669" s="40"/>
      <c r="BK1669" s="40"/>
      <c r="BL1669" s="40"/>
      <c r="BM1669" s="40"/>
      <c r="BN1669" s="40"/>
      <c r="BO1669" s="40"/>
      <c r="BP1669" s="40"/>
      <c r="BQ1669" s="40"/>
      <c r="BR1669" s="40"/>
      <c r="BS1669" s="40"/>
      <c r="BT1669" s="40"/>
      <c r="BU1669" s="40"/>
      <c r="BV1669" s="40"/>
      <c r="BW1669" s="40"/>
      <c r="BX1669" s="40"/>
      <c r="BY1669" s="40"/>
      <c r="BZ1669" s="40"/>
      <c r="CA1669" s="40"/>
      <c r="CB1669" s="40"/>
      <c r="CC1669" s="40"/>
      <c r="CD1669" s="40"/>
      <c r="CE1669" s="40"/>
      <c r="CF1669" s="40"/>
      <c r="CG1669" s="28"/>
      <c r="CH1669" s="28"/>
      <c r="CI1669" s="41"/>
      <c r="CJ1669" s="27"/>
      <c r="CK1669" s="27"/>
      <c r="CL1669" s="27"/>
      <c r="CM1669" s="27"/>
      <c r="CN1669" s="27"/>
      <c r="CO1669" s="27"/>
      <c r="CP1669" s="27"/>
      <c r="CQ1669" s="27"/>
      <c r="CR1669" s="27"/>
      <c r="CS1669" s="27"/>
      <c r="CT1669" s="27"/>
      <c r="CU1669" s="27"/>
      <c r="CV1669" s="27"/>
      <c r="CW1669" s="27"/>
      <c r="CX1669" s="27"/>
      <c r="CY1669" s="27"/>
      <c r="CZ1669" s="40"/>
      <c r="DA1669" s="40"/>
      <c r="DB1669" s="40"/>
      <c r="DC1669" s="40"/>
      <c r="DF1669" s="42"/>
    </row>
    <row r="1670" spans="2:110" x14ac:dyDescent="0.2">
      <c r="B1670" s="28"/>
      <c r="C1670" s="41"/>
      <c r="D1670" s="40"/>
      <c r="E1670" s="41"/>
      <c r="F1670" s="40"/>
      <c r="M1670" s="151"/>
      <c r="N1670" s="151"/>
      <c r="P1670" s="153"/>
      <c r="Q1670" s="159"/>
      <c r="R1670" s="151"/>
      <c r="S1670" s="151"/>
      <c r="T1670" s="28"/>
      <c r="U1670" s="137"/>
      <c r="V1670" s="40"/>
      <c r="W1670" s="40"/>
      <c r="X1670" s="40"/>
      <c r="Y1670" s="40"/>
      <c r="Z1670" s="40"/>
      <c r="AA1670" s="40"/>
      <c r="AB1670" s="40"/>
      <c r="AC1670" s="40"/>
      <c r="AD1670" s="40"/>
      <c r="AE1670" s="40"/>
      <c r="AF1670" s="40"/>
      <c r="AG1670" s="40"/>
      <c r="AH1670" s="40"/>
      <c r="AI1670" s="40"/>
      <c r="AJ1670" s="40"/>
      <c r="AK1670" s="40"/>
      <c r="AL1670" s="40"/>
      <c r="AM1670" s="40"/>
      <c r="AN1670" s="40"/>
      <c r="AO1670" s="40"/>
      <c r="AP1670" s="40"/>
      <c r="AQ1670" s="40"/>
      <c r="AR1670" s="40"/>
      <c r="AS1670" s="40"/>
      <c r="AT1670" s="40"/>
      <c r="AU1670" s="40"/>
      <c r="AV1670" s="40"/>
      <c r="AW1670" s="40"/>
      <c r="AX1670" s="40"/>
      <c r="AY1670" s="40"/>
      <c r="AZ1670" s="40"/>
      <c r="BA1670" s="28"/>
      <c r="BB1670" s="28"/>
      <c r="BC1670" s="40"/>
      <c r="BD1670" s="40"/>
      <c r="BE1670" s="40"/>
      <c r="BF1670" s="40"/>
      <c r="BG1670" s="40"/>
      <c r="BH1670" s="40"/>
      <c r="BI1670" s="40"/>
      <c r="BJ1670" s="40"/>
      <c r="BK1670" s="40"/>
      <c r="BL1670" s="40"/>
      <c r="BM1670" s="40"/>
      <c r="BN1670" s="40"/>
      <c r="BO1670" s="40"/>
      <c r="BP1670" s="40"/>
      <c r="BQ1670" s="40"/>
      <c r="BR1670" s="40"/>
      <c r="BS1670" s="40"/>
      <c r="BT1670" s="40"/>
      <c r="BU1670" s="40"/>
      <c r="BV1670" s="40"/>
      <c r="BW1670" s="40"/>
      <c r="BX1670" s="40"/>
      <c r="BY1670" s="40"/>
      <c r="BZ1670" s="40"/>
      <c r="CA1670" s="40"/>
      <c r="CB1670" s="40"/>
      <c r="CC1670" s="40"/>
      <c r="CD1670" s="40"/>
      <c r="CE1670" s="40"/>
      <c r="CF1670" s="40"/>
      <c r="CG1670" s="28"/>
      <c r="CH1670" s="28"/>
      <c r="CI1670" s="41"/>
      <c r="CJ1670" s="27"/>
      <c r="CK1670" s="27"/>
      <c r="CL1670" s="27"/>
      <c r="CM1670" s="27"/>
      <c r="CN1670" s="27"/>
      <c r="CO1670" s="27"/>
      <c r="CP1670" s="27"/>
      <c r="CQ1670" s="27"/>
      <c r="CR1670" s="27"/>
      <c r="CS1670" s="27"/>
      <c r="CT1670" s="27"/>
      <c r="CU1670" s="27"/>
      <c r="CV1670" s="27"/>
      <c r="CW1670" s="27"/>
      <c r="CX1670" s="27"/>
      <c r="CY1670" s="27"/>
      <c r="CZ1670" s="40"/>
      <c r="DA1670" s="40"/>
      <c r="DB1670" s="40"/>
      <c r="DC1670" s="40"/>
      <c r="DF1670" s="42"/>
    </row>
    <row r="1671" spans="2:110" x14ac:dyDescent="0.2">
      <c r="B1671" s="28"/>
      <c r="C1671" s="41"/>
      <c r="D1671" s="40"/>
      <c r="E1671" s="41"/>
      <c r="F1671" s="40"/>
      <c r="M1671" s="151"/>
      <c r="N1671" s="151"/>
      <c r="P1671" s="153"/>
      <c r="Q1671" s="159"/>
      <c r="R1671" s="151"/>
      <c r="S1671" s="151"/>
      <c r="T1671" s="28"/>
      <c r="U1671" s="137"/>
      <c r="V1671" s="40"/>
      <c r="W1671" s="40"/>
      <c r="X1671" s="40"/>
      <c r="Y1671" s="40"/>
      <c r="Z1671" s="40"/>
      <c r="AA1671" s="40"/>
      <c r="AB1671" s="40"/>
      <c r="AC1671" s="40"/>
      <c r="AD1671" s="40"/>
      <c r="AE1671" s="40"/>
      <c r="AF1671" s="40"/>
      <c r="AG1671" s="40"/>
      <c r="AH1671" s="40"/>
      <c r="AI1671" s="40"/>
      <c r="AJ1671" s="40"/>
      <c r="AK1671" s="40"/>
      <c r="AL1671" s="40"/>
      <c r="AM1671" s="40"/>
      <c r="AN1671" s="40"/>
      <c r="AO1671" s="40"/>
      <c r="AP1671" s="40"/>
      <c r="AQ1671" s="40"/>
      <c r="AR1671" s="40"/>
      <c r="AS1671" s="40"/>
      <c r="AT1671" s="40"/>
      <c r="AU1671" s="40"/>
      <c r="AV1671" s="40"/>
      <c r="AW1671" s="40"/>
      <c r="AX1671" s="40"/>
      <c r="AY1671" s="40"/>
      <c r="AZ1671" s="40"/>
      <c r="BA1671" s="28"/>
      <c r="BB1671" s="28"/>
      <c r="BC1671" s="40"/>
      <c r="BD1671" s="40"/>
      <c r="BE1671" s="40"/>
      <c r="BF1671" s="40"/>
      <c r="BG1671" s="40"/>
      <c r="BH1671" s="40"/>
      <c r="BI1671" s="40"/>
      <c r="BJ1671" s="40"/>
      <c r="BK1671" s="40"/>
      <c r="BL1671" s="40"/>
      <c r="BM1671" s="40"/>
      <c r="BN1671" s="40"/>
      <c r="BO1671" s="40"/>
      <c r="BP1671" s="40"/>
      <c r="BQ1671" s="40"/>
      <c r="BR1671" s="40"/>
      <c r="BS1671" s="40"/>
      <c r="BT1671" s="40"/>
      <c r="BU1671" s="40"/>
      <c r="BV1671" s="40"/>
      <c r="BW1671" s="40"/>
      <c r="BX1671" s="40"/>
      <c r="BY1671" s="40"/>
      <c r="BZ1671" s="40"/>
      <c r="CA1671" s="40"/>
      <c r="CB1671" s="40"/>
      <c r="CC1671" s="40"/>
      <c r="CD1671" s="40"/>
      <c r="CE1671" s="40"/>
      <c r="CF1671" s="40"/>
      <c r="CG1671" s="28"/>
      <c r="CH1671" s="28"/>
      <c r="CI1671" s="41"/>
      <c r="CJ1671" s="27"/>
      <c r="CK1671" s="27"/>
      <c r="CL1671" s="27"/>
      <c r="CM1671" s="27"/>
      <c r="CN1671" s="27"/>
      <c r="CO1671" s="27"/>
      <c r="CP1671" s="27"/>
      <c r="CQ1671" s="27"/>
      <c r="CR1671" s="27"/>
      <c r="CS1671" s="27"/>
      <c r="CT1671" s="27"/>
      <c r="CU1671" s="27"/>
      <c r="CV1671" s="27"/>
      <c r="CW1671" s="27"/>
      <c r="CX1671" s="27"/>
      <c r="CY1671" s="27"/>
      <c r="CZ1671" s="40"/>
      <c r="DA1671" s="40"/>
      <c r="DB1671" s="40"/>
      <c r="DC1671" s="40"/>
      <c r="DF1671" s="42"/>
    </row>
    <row r="1672" spans="2:110" x14ac:dyDescent="0.2">
      <c r="B1672" s="28"/>
      <c r="C1672" s="41"/>
      <c r="D1672" s="40"/>
      <c r="E1672" s="41"/>
      <c r="F1672" s="40"/>
      <c r="M1672" s="151"/>
      <c r="N1672" s="151"/>
      <c r="P1672" s="153"/>
      <c r="Q1672" s="159"/>
      <c r="R1672" s="151"/>
      <c r="S1672" s="151"/>
      <c r="T1672" s="28"/>
      <c r="U1672" s="137"/>
      <c r="V1672" s="40"/>
      <c r="W1672" s="40"/>
      <c r="X1672" s="40"/>
      <c r="Y1672" s="40"/>
      <c r="Z1672" s="40"/>
      <c r="AA1672" s="40"/>
      <c r="AB1672" s="40"/>
      <c r="AC1672" s="40"/>
      <c r="AD1672" s="40"/>
      <c r="AE1672" s="40"/>
      <c r="AF1672" s="40"/>
      <c r="AG1672" s="40"/>
      <c r="AH1672" s="40"/>
      <c r="AI1672" s="40"/>
      <c r="AJ1672" s="40"/>
      <c r="AK1672" s="40"/>
      <c r="AL1672" s="40"/>
      <c r="AM1672" s="40"/>
      <c r="AN1672" s="40"/>
      <c r="AO1672" s="40"/>
      <c r="AP1672" s="40"/>
      <c r="AQ1672" s="40"/>
      <c r="AR1672" s="40"/>
      <c r="AS1672" s="40"/>
      <c r="AT1672" s="40"/>
      <c r="AU1672" s="40"/>
      <c r="AV1672" s="40"/>
      <c r="AW1672" s="40"/>
      <c r="AX1672" s="40"/>
      <c r="AY1672" s="40"/>
      <c r="AZ1672" s="40"/>
      <c r="BA1672" s="28"/>
      <c r="BB1672" s="28"/>
      <c r="BC1672" s="40"/>
      <c r="BD1672" s="40"/>
      <c r="BE1672" s="40"/>
      <c r="BF1672" s="40"/>
      <c r="BG1672" s="40"/>
      <c r="BH1672" s="40"/>
      <c r="BI1672" s="40"/>
      <c r="BJ1672" s="40"/>
      <c r="BK1672" s="40"/>
      <c r="BL1672" s="40"/>
      <c r="BM1672" s="40"/>
      <c r="BN1672" s="40"/>
      <c r="BO1672" s="40"/>
      <c r="BP1672" s="40"/>
      <c r="BQ1672" s="40"/>
      <c r="BR1672" s="40"/>
      <c r="BS1672" s="40"/>
      <c r="BT1672" s="40"/>
      <c r="BU1672" s="40"/>
      <c r="BV1672" s="40"/>
      <c r="BW1672" s="40"/>
      <c r="BX1672" s="40"/>
      <c r="BY1672" s="40"/>
      <c r="BZ1672" s="40"/>
      <c r="CA1672" s="40"/>
      <c r="CB1672" s="40"/>
      <c r="CC1672" s="40"/>
      <c r="CD1672" s="40"/>
      <c r="CE1672" s="40"/>
      <c r="CF1672" s="40"/>
      <c r="CG1672" s="28"/>
      <c r="CH1672" s="28"/>
      <c r="CI1672" s="41"/>
      <c r="CJ1672" s="27"/>
      <c r="CK1672" s="27"/>
      <c r="CL1672" s="27"/>
      <c r="CM1672" s="27"/>
      <c r="CN1672" s="27"/>
      <c r="CO1672" s="27"/>
      <c r="CP1672" s="27"/>
      <c r="CQ1672" s="27"/>
      <c r="CR1672" s="27"/>
      <c r="CS1672" s="27"/>
      <c r="CT1672" s="27"/>
      <c r="CU1672" s="27"/>
      <c r="CV1672" s="27"/>
      <c r="CW1672" s="27"/>
      <c r="CX1672" s="27"/>
      <c r="CY1672" s="27"/>
      <c r="CZ1672" s="40"/>
      <c r="DA1672" s="40"/>
      <c r="DB1672" s="40"/>
      <c r="DC1672" s="40"/>
      <c r="DF1672" s="42"/>
    </row>
    <row r="1673" spans="2:110" x14ac:dyDescent="0.2">
      <c r="B1673" s="28"/>
      <c r="C1673" s="41"/>
      <c r="D1673" s="40"/>
      <c r="E1673" s="41"/>
      <c r="F1673" s="40"/>
      <c r="M1673" s="151"/>
      <c r="N1673" s="151"/>
      <c r="P1673" s="153"/>
      <c r="Q1673" s="159"/>
      <c r="R1673" s="151"/>
      <c r="S1673" s="151"/>
      <c r="T1673" s="28"/>
      <c r="U1673" s="137"/>
      <c r="V1673" s="40"/>
      <c r="W1673" s="40"/>
      <c r="X1673" s="40"/>
      <c r="Y1673" s="40"/>
      <c r="Z1673" s="40"/>
      <c r="AA1673" s="40"/>
      <c r="AB1673" s="40"/>
      <c r="AC1673" s="40"/>
      <c r="AD1673" s="40"/>
      <c r="AE1673" s="40"/>
      <c r="AF1673" s="40"/>
      <c r="AG1673" s="40"/>
      <c r="AH1673" s="40"/>
      <c r="AI1673" s="40"/>
      <c r="AJ1673" s="40"/>
      <c r="AK1673" s="40"/>
      <c r="AL1673" s="40"/>
      <c r="AM1673" s="40"/>
      <c r="AN1673" s="40"/>
      <c r="AO1673" s="40"/>
      <c r="AP1673" s="40"/>
      <c r="AQ1673" s="40"/>
      <c r="AR1673" s="40"/>
      <c r="AS1673" s="40"/>
      <c r="AT1673" s="40"/>
      <c r="AU1673" s="40"/>
      <c r="AV1673" s="40"/>
      <c r="AW1673" s="40"/>
      <c r="AX1673" s="40"/>
      <c r="AY1673" s="40"/>
      <c r="AZ1673" s="40"/>
      <c r="BA1673" s="28"/>
      <c r="BB1673" s="28"/>
      <c r="BC1673" s="40"/>
      <c r="BD1673" s="40"/>
      <c r="BE1673" s="40"/>
      <c r="BF1673" s="40"/>
      <c r="BG1673" s="40"/>
      <c r="BH1673" s="40"/>
      <c r="BI1673" s="41"/>
      <c r="BJ1673" s="41"/>
      <c r="BK1673" s="41"/>
      <c r="BL1673" s="41"/>
      <c r="BM1673" s="41"/>
      <c r="BN1673" s="41"/>
      <c r="BO1673" s="41"/>
      <c r="BP1673" s="41"/>
      <c r="BQ1673" s="41"/>
      <c r="BR1673" s="40"/>
      <c r="BS1673" s="40"/>
      <c r="BT1673" s="40"/>
      <c r="BU1673" s="41"/>
      <c r="BV1673" s="41"/>
      <c r="BW1673" s="41"/>
      <c r="BX1673" s="41"/>
      <c r="BY1673" s="41"/>
      <c r="BZ1673" s="41"/>
      <c r="CA1673" s="41"/>
      <c r="CB1673" s="41"/>
      <c r="CC1673" s="41"/>
      <c r="CD1673" s="41"/>
      <c r="CE1673" s="41"/>
      <c r="CF1673" s="41"/>
      <c r="CG1673" s="28"/>
      <c r="CH1673" s="28"/>
      <c r="CI1673" s="41"/>
      <c r="CJ1673" s="27"/>
      <c r="CK1673" s="27"/>
      <c r="CL1673" s="27"/>
      <c r="CM1673" s="27"/>
      <c r="CN1673" s="27"/>
      <c r="CO1673" s="27"/>
      <c r="CP1673" s="27"/>
      <c r="CQ1673" s="27"/>
      <c r="CR1673" s="27"/>
      <c r="CS1673" s="27"/>
      <c r="CT1673" s="27"/>
      <c r="CU1673" s="27"/>
      <c r="CV1673" s="27"/>
      <c r="CW1673" s="27"/>
      <c r="CX1673" s="27"/>
      <c r="CY1673" s="27"/>
      <c r="CZ1673" s="40"/>
      <c r="DA1673" s="40"/>
      <c r="DB1673" s="40"/>
      <c r="DC1673" s="40"/>
      <c r="DF1673" s="42"/>
    </row>
    <row r="1674" spans="2:110" x14ac:dyDescent="0.2">
      <c r="B1674" s="28"/>
      <c r="C1674" s="41"/>
      <c r="D1674" s="40"/>
      <c r="E1674" s="41"/>
      <c r="F1674" s="40"/>
      <c r="M1674" s="151"/>
      <c r="N1674" s="151"/>
      <c r="P1674" s="153"/>
      <c r="Q1674" s="159"/>
      <c r="R1674" s="151"/>
      <c r="S1674" s="151"/>
      <c r="T1674" s="28"/>
      <c r="U1674" s="137"/>
      <c r="V1674" s="40"/>
      <c r="W1674" s="40"/>
      <c r="X1674" s="40"/>
      <c r="Y1674" s="40"/>
      <c r="Z1674" s="40"/>
      <c r="AA1674" s="40"/>
      <c r="AB1674" s="40"/>
      <c r="AC1674" s="40"/>
      <c r="AD1674" s="40"/>
      <c r="AE1674" s="40"/>
      <c r="AF1674" s="40"/>
      <c r="AG1674" s="40"/>
      <c r="AH1674" s="40"/>
      <c r="AI1674" s="40"/>
      <c r="AJ1674" s="40"/>
      <c r="AK1674" s="40"/>
      <c r="AL1674" s="40"/>
      <c r="AM1674" s="40"/>
      <c r="AN1674" s="40"/>
      <c r="AO1674" s="40"/>
      <c r="AP1674" s="40"/>
      <c r="AQ1674" s="40"/>
      <c r="AR1674" s="40"/>
      <c r="AS1674" s="40"/>
      <c r="AT1674" s="40"/>
      <c r="AU1674" s="40"/>
      <c r="AV1674" s="40"/>
      <c r="AW1674" s="40"/>
      <c r="AX1674" s="40"/>
      <c r="AY1674" s="40"/>
      <c r="AZ1674" s="40"/>
      <c r="BA1674" s="28"/>
      <c r="BB1674" s="28"/>
      <c r="BC1674" s="40"/>
      <c r="BD1674" s="40"/>
      <c r="BE1674" s="40"/>
      <c r="BF1674" s="40"/>
      <c r="BG1674" s="40"/>
      <c r="BH1674" s="40"/>
      <c r="BI1674" s="41"/>
      <c r="BJ1674" s="41"/>
      <c r="BK1674" s="41"/>
      <c r="BL1674" s="41"/>
      <c r="BM1674" s="41"/>
      <c r="BN1674" s="41"/>
      <c r="BO1674" s="41"/>
      <c r="BP1674" s="41"/>
      <c r="BQ1674" s="41"/>
      <c r="BR1674" s="40"/>
      <c r="BS1674" s="40"/>
      <c r="BT1674" s="40"/>
      <c r="BU1674" s="41"/>
      <c r="BV1674" s="41"/>
      <c r="BW1674" s="41"/>
      <c r="BX1674" s="41"/>
      <c r="BY1674" s="41"/>
      <c r="BZ1674" s="41"/>
      <c r="CA1674" s="41"/>
      <c r="CB1674" s="41"/>
      <c r="CC1674" s="41"/>
      <c r="CD1674" s="41"/>
      <c r="CE1674" s="41"/>
      <c r="CF1674" s="41"/>
      <c r="CG1674" s="28"/>
      <c r="CH1674" s="28"/>
      <c r="CI1674" s="41"/>
      <c r="CJ1674" s="27"/>
      <c r="CK1674" s="27"/>
      <c r="CL1674" s="27"/>
      <c r="CM1674" s="27"/>
      <c r="CN1674" s="27"/>
      <c r="CO1674" s="27"/>
      <c r="CP1674" s="27"/>
      <c r="CQ1674" s="27"/>
      <c r="CR1674" s="27"/>
      <c r="CS1674" s="27"/>
      <c r="CT1674" s="27"/>
      <c r="CU1674" s="27"/>
      <c r="CV1674" s="27"/>
      <c r="CW1674" s="27"/>
      <c r="CX1674" s="27"/>
      <c r="CY1674" s="27"/>
      <c r="CZ1674" s="40"/>
      <c r="DA1674" s="40"/>
      <c r="DB1674" s="40"/>
      <c r="DC1674" s="40"/>
      <c r="DF1674" s="42"/>
    </row>
    <row r="1675" spans="2:110" x14ac:dyDescent="0.2">
      <c r="B1675" s="28"/>
      <c r="C1675" s="41"/>
      <c r="D1675" s="40"/>
      <c r="E1675" s="41"/>
      <c r="F1675" s="40"/>
      <c r="M1675" s="151"/>
      <c r="N1675" s="151"/>
      <c r="P1675" s="153"/>
      <c r="Q1675" s="159"/>
      <c r="R1675" s="151"/>
      <c r="S1675" s="151"/>
      <c r="T1675" s="28"/>
      <c r="U1675" s="137"/>
      <c r="V1675" s="40"/>
      <c r="W1675" s="40"/>
      <c r="X1675" s="40"/>
      <c r="Y1675" s="40"/>
      <c r="Z1675" s="40"/>
      <c r="AA1675" s="40"/>
      <c r="AB1675" s="40"/>
      <c r="AC1675" s="40"/>
      <c r="AD1675" s="40"/>
      <c r="AE1675" s="40"/>
      <c r="AF1675" s="40"/>
      <c r="AG1675" s="40"/>
      <c r="AH1675" s="40"/>
      <c r="AI1675" s="40"/>
      <c r="AJ1675" s="40"/>
      <c r="AK1675" s="40"/>
      <c r="AL1675" s="40"/>
      <c r="AM1675" s="40"/>
      <c r="AN1675" s="40"/>
      <c r="AO1675" s="40"/>
      <c r="AP1675" s="40"/>
      <c r="AQ1675" s="40"/>
      <c r="AR1675" s="40"/>
      <c r="AS1675" s="40"/>
      <c r="AT1675" s="40"/>
      <c r="AU1675" s="40"/>
      <c r="AV1675" s="40"/>
      <c r="AW1675" s="40"/>
      <c r="AX1675" s="40"/>
      <c r="AY1675" s="40"/>
      <c r="AZ1675" s="40"/>
      <c r="BA1675" s="28"/>
      <c r="BB1675" s="28"/>
      <c r="BC1675" s="40"/>
      <c r="BD1675" s="40"/>
      <c r="BE1675" s="40"/>
      <c r="BF1675" s="40"/>
      <c r="BG1675" s="40"/>
      <c r="BH1675" s="40"/>
      <c r="BI1675" s="41"/>
      <c r="BJ1675" s="41"/>
      <c r="BK1675" s="41"/>
      <c r="BL1675" s="41"/>
      <c r="BM1675" s="41"/>
      <c r="BN1675" s="41"/>
      <c r="BO1675" s="41"/>
      <c r="BP1675" s="41"/>
      <c r="BQ1675" s="41"/>
      <c r="BR1675" s="40"/>
      <c r="BS1675" s="40"/>
      <c r="BT1675" s="40"/>
      <c r="BU1675" s="41"/>
      <c r="BV1675" s="41"/>
      <c r="BW1675" s="41"/>
      <c r="BX1675" s="41"/>
      <c r="BY1675" s="41"/>
      <c r="BZ1675" s="41"/>
      <c r="CA1675" s="41"/>
      <c r="CB1675" s="41"/>
      <c r="CC1675" s="41"/>
      <c r="CD1675" s="41"/>
      <c r="CE1675" s="41"/>
      <c r="CF1675" s="41"/>
      <c r="CG1675" s="28"/>
      <c r="CH1675" s="28"/>
      <c r="CI1675" s="41"/>
      <c r="CJ1675" s="27"/>
      <c r="CK1675" s="27"/>
      <c r="CL1675" s="27"/>
      <c r="CM1675" s="27"/>
      <c r="CN1675" s="27"/>
      <c r="CO1675" s="27"/>
      <c r="CP1675" s="27"/>
      <c r="CQ1675" s="27"/>
      <c r="CR1675" s="27"/>
      <c r="CS1675" s="27"/>
      <c r="CT1675" s="27"/>
      <c r="CU1675" s="27"/>
      <c r="CV1675" s="27"/>
      <c r="CW1675" s="27"/>
      <c r="CX1675" s="27"/>
      <c r="CY1675" s="27"/>
      <c r="CZ1675" s="40"/>
      <c r="DA1675" s="40"/>
      <c r="DB1675" s="40"/>
      <c r="DC1675" s="40"/>
      <c r="DF1675" s="42"/>
    </row>
    <row r="1676" spans="2:110" x14ac:dyDescent="0.2">
      <c r="B1676" s="28"/>
      <c r="C1676" s="41"/>
      <c r="D1676" s="40"/>
      <c r="E1676" s="41"/>
      <c r="F1676" s="40"/>
      <c r="M1676" s="151"/>
      <c r="N1676" s="151"/>
      <c r="P1676" s="153"/>
      <c r="Q1676" s="159"/>
      <c r="R1676" s="151"/>
      <c r="S1676" s="151"/>
      <c r="T1676" s="28"/>
      <c r="U1676" s="137"/>
      <c r="V1676" s="40"/>
      <c r="W1676" s="40"/>
      <c r="X1676" s="40"/>
      <c r="Y1676" s="40"/>
      <c r="Z1676" s="40"/>
      <c r="AA1676" s="40"/>
      <c r="AB1676" s="40"/>
      <c r="AC1676" s="40"/>
      <c r="AD1676" s="40"/>
      <c r="AE1676" s="40"/>
      <c r="AF1676" s="40"/>
      <c r="AG1676" s="40"/>
      <c r="AH1676" s="40"/>
      <c r="AI1676" s="40"/>
      <c r="AJ1676" s="40"/>
      <c r="AK1676" s="40"/>
      <c r="AL1676" s="40"/>
      <c r="AM1676" s="40"/>
      <c r="AN1676" s="40"/>
      <c r="AO1676" s="40"/>
      <c r="AP1676" s="40"/>
      <c r="AQ1676" s="40"/>
      <c r="AR1676" s="40"/>
      <c r="AS1676" s="40"/>
      <c r="AT1676" s="40"/>
      <c r="AU1676" s="40"/>
      <c r="AV1676" s="40"/>
      <c r="AW1676" s="40"/>
      <c r="AX1676" s="40"/>
      <c r="AY1676" s="40"/>
      <c r="AZ1676" s="40"/>
      <c r="BA1676" s="28"/>
      <c r="BB1676" s="28"/>
      <c r="BC1676" s="40"/>
      <c r="BD1676" s="40"/>
      <c r="BE1676" s="40"/>
      <c r="BF1676" s="40"/>
      <c r="BG1676" s="40"/>
      <c r="BH1676" s="40"/>
      <c r="BI1676" s="41"/>
      <c r="BJ1676" s="41"/>
      <c r="BK1676" s="41"/>
      <c r="BL1676" s="41"/>
      <c r="BM1676" s="41"/>
      <c r="BN1676" s="41"/>
      <c r="BO1676" s="41"/>
      <c r="BP1676" s="41"/>
      <c r="BQ1676" s="41"/>
      <c r="BR1676" s="40"/>
      <c r="BS1676" s="40"/>
      <c r="BT1676" s="40"/>
      <c r="BU1676" s="41"/>
      <c r="BV1676" s="41"/>
      <c r="BW1676" s="41"/>
      <c r="BX1676" s="41"/>
      <c r="BY1676" s="41"/>
      <c r="BZ1676" s="41"/>
      <c r="CA1676" s="41"/>
      <c r="CB1676" s="41"/>
      <c r="CC1676" s="41"/>
      <c r="CD1676" s="41"/>
      <c r="CE1676" s="41"/>
      <c r="CF1676" s="41"/>
      <c r="CG1676" s="28"/>
      <c r="CH1676" s="28"/>
      <c r="CI1676" s="41"/>
      <c r="CJ1676" s="27"/>
      <c r="CK1676" s="27"/>
      <c r="CL1676" s="27"/>
      <c r="CM1676" s="27"/>
      <c r="CN1676" s="27"/>
      <c r="CO1676" s="27"/>
      <c r="CP1676" s="27"/>
      <c r="CQ1676" s="27"/>
      <c r="CR1676" s="27"/>
      <c r="CS1676" s="27"/>
      <c r="CT1676" s="27"/>
      <c r="CU1676" s="27"/>
      <c r="CV1676" s="27"/>
      <c r="CW1676" s="27"/>
      <c r="CX1676" s="27"/>
      <c r="CY1676" s="27"/>
      <c r="CZ1676" s="40"/>
      <c r="DA1676" s="40"/>
      <c r="DB1676" s="40"/>
      <c r="DC1676" s="40"/>
      <c r="DF1676" s="42"/>
    </row>
    <row r="1677" spans="2:110" x14ac:dyDescent="0.2">
      <c r="B1677" s="28"/>
      <c r="C1677" s="41"/>
      <c r="D1677" s="40"/>
      <c r="E1677" s="41"/>
      <c r="F1677" s="40"/>
      <c r="M1677" s="151"/>
      <c r="N1677" s="151"/>
      <c r="P1677" s="153"/>
      <c r="Q1677" s="159"/>
      <c r="R1677" s="151"/>
      <c r="S1677" s="151"/>
      <c r="T1677" s="28"/>
      <c r="U1677" s="137"/>
      <c r="V1677" s="40"/>
      <c r="W1677" s="40"/>
      <c r="X1677" s="40"/>
      <c r="Y1677" s="40"/>
      <c r="Z1677" s="40"/>
      <c r="AA1677" s="40"/>
      <c r="AB1677" s="40"/>
      <c r="AC1677" s="40"/>
      <c r="AD1677" s="40"/>
      <c r="AE1677" s="40"/>
      <c r="AF1677" s="40"/>
      <c r="AG1677" s="40"/>
      <c r="AH1677" s="40"/>
      <c r="AI1677" s="40"/>
      <c r="AJ1677" s="40"/>
      <c r="AK1677" s="40"/>
      <c r="AL1677" s="40"/>
      <c r="AM1677" s="40"/>
      <c r="AN1677" s="40"/>
      <c r="AO1677" s="40"/>
      <c r="AP1677" s="40"/>
      <c r="AQ1677" s="40"/>
      <c r="AR1677" s="40"/>
      <c r="AS1677" s="40"/>
      <c r="AT1677" s="40"/>
      <c r="AU1677" s="40"/>
      <c r="AV1677" s="40"/>
      <c r="AW1677" s="40"/>
      <c r="AX1677" s="40"/>
      <c r="AY1677" s="40"/>
      <c r="AZ1677" s="40"/>
      <c r="BA1677" s="28"/>
      <c r="BB1677" s="28"/>
      <c r="BC1677" s="40"/>
      <c r="BD1677" s="40"/>
      <c r="BE1677" s="40"/>
      <c r="BF1677" s="40"/>
      <c r="BG1677" s="40"/>
      <c r="BH1677" s="40"/>
      <c r="BI1677" s="41"/>
      <c r="BJ1677" s="41"/>
      <c r="BK1677" s="41"/>
      <c r="BL1677" s="41"/>
      <c r="BM1677" s="41"/>
      <c r="BN1677" s="41"/>
      <c r="BO1677" s="41"/>
      <c r="BP1677" s="41"/>
      <c r="BQ1677" s="41"/>
      <c r="BR1677" s="40"/>
      <c r="BS1677" s="40"/>
      <c r="BT1677" s="40"/>
      <c r="BU1677" s="41"/>
      <c r="BV1677" s="41"/>
      <c r="BW1677" s="41"/>
      <c r="BX1677" s="41"/>
      <c r="BY1677" s="41"/>
      <c r="BZ1677" s="41"/>
      <c r="CA1677" s="41"/>
      <c r="CB1677" s="41"/>
      <c r="CC1677" s="41"/>
      <c r="CD1677" s="41"/>
      <c r="CE1677" s="41"/>
      <c r="CF1677" s="41"/>
      <c r="CG1677" s="28"/>
      <c r="CH1677" s="28"/>
      <c r="CI1677" s="41"/>
      <c r="CJ1677" s="27"/>
      <c r="CK1677" s="27"/>
      <c r="CL1677" s="27"/>
      <c r="CM1677" s="27"/>
      <c r="CN1677" s="27"/>
      <c r="CO1677" s="27"/>
      <c r="CP1677" s="27"/>
      <c r="CQ1677" s="27"/>
      <c r="CR1677" s="27"/>
      <c r="CS1677" s="27"/>
      <c r="CT1677" s="27"/>
      <c r="CU1677" s="27"/>
      <c r="CV1677" s="27"/>
      <c r="CW1677" s="27"/>
      <c r="CX1677" s="27"/>
      <c r="CY1677" s="27"/>
      <c r="CZ1677" s="40"/>
      <c r="DA1677" s="40"/>
      <c r="DB1677" s="40"/>
      <c r="DC1677" s="40"/>
      <c r="DF1677" s="42"/>
    </row>
    <row r="1678" spans="2:110" x14ac:dyDescent="0.2">
      <c r="B1678" s="28"/>
      <c r="C1678" s="41"/>
      <c r="D1678" s="40"/>
      <c r="E1678" s="41"/>
      <c r="F1678" s="40"/>
      <c r="M1678" s="151"/>
      <c r="N1678" s="151"/>
      <c r="P1678" s="153"/>
      <c r="Q1678" s="159"/>
      <c r="R1678" s="151"/>
      <c r="S1678" s="151"/>
      <c r="T1678" s="28"/>
      <c r="U1678" s="137"/>
      <c r="V1678" s="40"/>
      <c r="W1678" s="40"/>
      <c r="X1678" s="40"/>
      <c r="Y1678" s="40"/>
      <c r="Z1678" s="40"/>
      <c r="AA1678" s="40"/>
      <c r="AB1678" s="40"/>
      <c r="AC1678" s="40"/>
      <c r="AD1678" s="40"/>
      <c r="AE1678" s="40"/>
      <c r="AF1678" s="40"/>
      <c r="AG1678" s="40"/>
      <c r="AH1678" s="40"/>
      <c r="AI1678" s="40"/>
      <c r="AJ1678" s="40"/>
      <c r="AK1678" s="40"/>
      <c r="AL1678" s="40"/>
      <c r="AM1678" s="40"/>
      <c r="AN1678" s="40"/>
      <c r="AO1678" s="40"/>
      <c r="AP1678" s="40"/>
      <c r="AQ1678" s="40"/>
      <c r="AR1678" s="40"/>
      <c r="AS1678" s="40"/>
      <c r="AT1678" s="40"/>
      <c r="AU1678" s="40"/>
      <c r="AV1678" s="40"/>
      <c r="AW1678" s="40"/>
      <c r="AX1678" s="40"/>
      <c r="AY1678" s="40"/>
      <c r="AZ1678" s="40"/>
      <c r="BA1678" s="28"/>
      <c r="BB1678" s="28"/>
      <c r="BC1678" s="40"/>
      <c r="BD1678" s="40"/>
      <c r="BE1678" s="40"/>
      <c r="BF1678" s="40"/>
      <c r="BG1678" s="40"/>
      <c r="BH1678" s="40"/>
      <c r="BI1678" s="40"/>
      <c r="BJ1678" s="40"/>
      <c r="BK1678" s="40"/>
      <c r="BL1678" s="40"/>
      <c r="BM1678" s="40"/>
      <c r="BN1678" s="40"/>
      <c r="BO1678" s="40"/>
      <c r="BP1678" s="40"/>
      <c r="BQ1678" s="40"/>
      <c r="BR1678" s="40"/>
      <c r="BS1678" s="40"/>
      <c r="BT1678" s="40"/>
      <c r="BU1678" s="40"/>
      <c r="BV1678" s="40"/>
      <c r="BW1678" s="40"/>
      <c r="BX1678" s="40"/>
      <c r="BY1678" s="40"/>
      <c r="BZ1678" s="40"/>
      <c r="CA1678" s="40"/>
      <c r="CB1678" s="40"/>
      <c r="CC1678" s="40"/>
      <c r="CD1678" s="40"/>
      <c r="CE1678" s="40"/>
      <c r="CF1678" s="40"/>
      <c r="CG1678" s="28"/>
      <c r="CH1678" s="28"/>
      <c r="CI1678" s="41"/>
      <c r="CJ1678" s="27"/>
      <c r="CK1678" s="27"/>
      <c r="CL1678" s="27"/>
      <c r="CM1678" s="27"/>
      <c r="CN1678" s="27"/>
      <c r="CO1678" s="27"/>
      <c r="CP1678" s="27"/>
      <c r="CQ1678" s="27"/>
      <c r="CR1678" s="27"/>
      <c r="CS1678" s="27"/>
      <c r="CT1678" s="27"/>
      <c r="CU1678" s="27"/>
      <c r="CV1678" s="27"/>
      <c r="CW1678" s="27"/>
      <c r="CX1678" s="27"/>
      <c r="CY1678" s="27"/>
      <c r="CZ1678" s="40"/>
      <c r="DA1678" s="40"/>
      <c r="DB1678" s="40"/>
      <c r="DC1678" s="40"/>
      <c r="DF1678" s="42"/>
    </row>
    <row r="1679" spans="2:110" x14ac:dyDescent="0.2">
      <c r="B1679" s="28"/>
      <c r="C1679" s="41"/>
      <c r="D1679" s="40"/>
      <c r="E1679" s="41"/>
      <c r="F1679" s="40"/>
      <c r="M1679" s="151"/>
      <c r="N1679" s="151"/>
      <c r="P1679" s="153"/>
      <c r="Q1679" s="159"/>
      <c r="R1679" s="151"/>
      <c r="S1679" s="151"/>
      <c r="T1679" s="28"/>
      <c r="U1679" s="137"/>
      <c r="V1679" s="40"/>
      <c r="W1679" s="40"/>
      <c r="X1679" s="40"/>
      <c r="Y1679" s="40"/>
      <c r="Z1679" s="40"/>
      <c r="AA1679" s="40"/>
      <c r="AB1679" s="40"/>
      <c r="AC1679" s="40"/>
      <c r="AD1679" s="40"/>
      <c r="AE1679" s="40"/>
      <c r="AF1679" s="40"/>
      <c r="AG1679" s="40"/>
      <c r="AH1679" s="40"/>
      <c r="AI1679" s="40"/>
      <c r="AJ1679" s="40"/>
      <c r="AK1679" s="40"/>
      <c r="AL1679" s="40"/>
      <c r="AM1679" s="40"/>
      <c r="AN1679" s="40"/>
      <c r="AO1679" s="40"/>
      <c r="AP1679" s="40"/>
      <c r="AQ1679" s="40"/>
      <c r="AR1679" s="40"/>
      <c r="AS1679" s="40"/>
      <c r="AT1679" s="40"/>
      <c r="AU1679" s="40"/>
      <c r="AV1679" s="40"/>
      <c r="AW1679" s="40"/>
      <c r="AX1679" s="40"/>
      <c r="AY1679" s="40"/>
      <c r="AZ1679" s="40"/>
      <c r="BA1679" s="28"/>
      <c r="BB1679" s="28"/>
      <c r="BC1679" s="40"/>
      <c r="BD1679" s="40"/>
      <c r="BE1679" s="40"/>
      <c r="BF1679" s="40"/>
      <c r="BG1679" s="40"/>
      <c r="BH1679" s="40"/>
      <c r="BI1679" s="40"/>
      <c r="BJ1679" s="40"/>
      <c r="BK1679" s="40"/>
      <c r="BL1679" s="40"/>
      <c r="BM1679" s="40"/>
      <c r="BN1679" s="40"/>
      <c r="BO1679" s="40"/>
      <c r="BP1679" s="40"/>
      <c r="BQ1679" s="40"/>
      <c r="BR1679" s="40"/>
      <c r="BS1679" s="40"/>
      <c r="BT1679" s="40"/>
      <c r="BU1679" s="40"/>
      <c r="BV1679" s="40"/>
      <c r="BW1679" s="40"/>
      <c r="BX1679" s="40"/>
      <c r="BY1679" s="40"/>
      <c r="BZ1679" s="40"/>
      <c r="CA1679" s="40"/>
      <c r="CB1679" s="40"/>
      <c r="CC1679" s="40"/>
      <c r="CD1679" s="40"/>
      <c r="CE1679" s="40"/>
      <c r="CF1679" s="40"/>
      <c r="CG1679" s="28"/>
      <c r="CH1679" s="28"/>
      <c r="CI1679" s="41"/>
      <c r="CJ1679" s="27"/>
      <c r="CK1679" s="27"/>
      <c r="CL1679" s="27"/>
      <c r="CM1679" s="27"/>
      <c r="CN1679" s="27"/>
      <c r="CO1679" s="27"/>
      <c r="CP1679" s="27"/>
      <c r="CQ1679" s="27"/>
      <c r="CR1679" s="27"/>
      <c r="CS1679" s="27"/>
      <c r="CT1679" s="27"/>
      <c r="CU1679" s="27"/>
      <c r="CV1679" s="27"/>
      <c r="CW1679" s="27"/>
      <c r="CX1679" s="27"/>
      <c r="CY1679" s="27"/>
      <c r="CZ1679" s="40"/>
      <c r="DA1679" s="40"/>
      <c r="DB1679" s="40"/>
      <c r="DC1679" s="40"/>
      <c r="DF1679" s="42"/>
    </row>
    <row r="1680" spans="2:110" x14ac:dyDescent="0.2">
      <c r="B1680" s="28"/>
      <c r="C1680" s="41"/>
      <c r="D1680" s="40"/>
      <c r="E1680" s="41"/>
      <c r="F1680" s="40"/>
      <c r="M1680" s="151"/>
      <c r="N1680" s="151"/>
      <c r="P1680" s="153"/>
      <c r="Q1680" s="159"/>
      <c r="R1680" s="151"/>
      <c r="S1680" s="151"/>
      <c r="T1680" s="28"/>
      <c r="U1680" s="137"/>
      <c r="V1680" s="40"/>
      <c r="W1680" s="40"/>
      <c r="X1680" s="40"/>
      <c r="Y1680" s="40"/>
      <c r="Z1680" s="40"/>
      <c r="AA1680" s="40"/>
      <c r="AB1680" s="40"/>
      <c r="AC1680" s="40"/>
      <c r="AD1680" s="40"/>
      <c r="AE1680" s="40"/>
      <c r="AF1680" s="40"/>
      <c r="AG1680" s="40"/>
      <c r="AH1680" s="40"/>
      <c r="AI1680" s="40"/>
      <c r="AJ1680" s="40"/>
      <c r="AK1680" s="40"/>
      <c r="AL1680" s="40"/>
      <c r="AM1680" s="40"/>
      <c r="AN1680" s="40"/>
      <c r="AO1680" s="40"/>
      <c r="AP1680" s="40"/>
      <c r="AQ1680" s="40"/>
      <c r="AR1680" s="40"/>
      <c r="AS1680" s="40"/>
      <c r="AT1680" s="40"/>
      <c r="AU1680" s="40"/>
      <c r="AV1680" s="40"/>
      <c r="AW1680" s="40"/>
      <c r="AX1680" s="40"/>
      <c r="AY1680" s="40"/>
      <c r="AZ1680" s="40"/>
      <c r="BA1680" s="28"/>
      <c r="BB1680" s="28"/>
      <c r="BC1680" s="40"/>
      <c r="BD1680" s="40"/>
      <c r="BE1680" s="40"/>
      <c r="BF1680" s="40"/>
      <c r="BG1680" s="40"/>
      <c r="BH1680" s="40"/>
      <c r="BI1680" s="40"/>
      <c r="BJ1680" s="40"/>
      <c r="BK1680" s="40"/>
      <c r="BL1680" s="40"/>
      <c r="BM1680" s="40"/>
      <c r="BN1680" s="40"/>
      <c r="BO1680" s="40"/>
      <c r="BP1680" s="40"/>
      <c r="BQ1680" s="40"/>
      <c r="BR1680" s="40"/>
      <c r="BS1680" s="40"/>
      <c r="BT1680" s="40"/>
      <c r="BU1680" s="40"/>
      <c r="BV1680" s="40"/>
      <c r="BW1680" s="40"/>
      <c r="BX1680" s="40"/>
      <c r="BY1680" s="40"/>
      <c r="BZ1680" s="40"/>
      <c r="CA1680" s="40"/>
      <c r="CB1680" s="40"/>
      <c r="CC1680" s="40"/>
      <c r="CD1680" s="40"/>
      <c r="CE1680" s="40"/>
      <c r="CF1680" s="40"/>
      <c r="CG1680" s="28"/>
      <c r="CH1680" s="28"/>
      <c r="CI1680" s="41"/>
      <c r="CJ1680" s="27"/>
      <c r="CK1680" s="27"/>
      <c r="CL1680" s="27"/>
      <c r="CM1680" s="27"/>
      <c r="CN1680" s="27"/>
      <c r="CO1680" s="27"/>
      <c r="CP1680" s="27"/>
      <c r="CQ1680" s="27"/>
      <c r="CR1680" s="27"/>
      <c r="CS1680" s="27"/>
      <c r="CT1680" s="27"/>
      <c r="CU1680" s="27"/>
      <c r="CV1680" s="27"/>
      <c r="CW1680" s="27"/>
      <c r="CX1680" s="27"/>
      <c r="CY1680" s="27"/>
      <c r="CZ1680" s="40"/>
      <c r="DA1680" s="40"/>
      <c r="DB1680" s="40"/>
      <c r="DC1680" s="40"/>
      <c r="DF1680" s="42"/>
    </row>
    <row r="1681" spans="2:110" x14ac:dyDescent="0.2">
      <c r="B1681" s="28"/>
      <c r="C1681" s="41"/>
      <c r="D1681" s="40"/>
      <c r="E1681" s="41"/>
      <c r="F1681" s="40"/>
      <c r="M1681" s="151"/>
      <c r="N1681" s="151"/>
      <c r="P1681" s="153"/>
      <c r="Q1681" s="159"/>
      <c r="R1681" s="151"/>
      <c r="S1681" s="151"/>
      <c r="T1681" s="28"/>
      <c r="U1681" s="137"/>
      <c r="V1681" s="40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40"/>
      <c r="AH1681" s="40"/>
      <c r="AI1681" s="40"/>
      <c r="AJ1681" s="40"/>
      <c r="AK1681" s="40"/>
      <c r="AL1681" s="40"/>
      <c r="AM1681" s="40"/>
      <c r="AN1681" s="40"/>
      <c r="AO1681" s="40"/>
      <c r="AP1681" s="40"/>
      <c r="AQ1681" s="40"/>
      <c r="AR1681" s="40"/>
      <c r="AS1681" s="40"/>
      <c r="AT1681" s="40"/>
      <c r="AU1681" s="40"/>
      <c r="AV1681" s="40"/>
      <c r="AW1681" s="40"/>
      <c r="AX1681" s="40"/>
      <c r="AY1681" s="40"/>
      <c r="AZ1681" s="40"/>
      <c r="BA1681" s="28"/>
      <c r="BB1681" s="28"/>
      <c r="BC1681" s="40"/>
      <c r="BD1681" s="40"/>
      <c r="BE1681" s="40"/>
      <c r="BF1681" s="40"/>
      <c r="BG1681" s="40"/>
      <c r="BH1681" s="40"/>
      <c r="BI1681" s="40"/>
      <c r="BJ1681" s="40"/>
      <c r="BK1681" s="40"/>
      <c r="BL1681" s="40"/>
      <c r="BM1681" s="40"/>
      <c r="BN1681" s="40"/>
      <c r="BO1681" s="40"/>
      <c r="BP1681" s="40"/>
      <c r="BQ1681" s="40"/>
      <c r="BR1681" s="40"/>
      <c r="BS1681" s="40"/>
      <c r="BT1681" s="40"/>
      <c r="BU1681" s="40"/>
      <c r="BV1681" s="40"/>
      <c r="BW1681" s="40"/>
      <c r="BX1681" s="40"/>
      <c r="BY1681" s="40"/>
      <c r="BZ1681" s="40"/>
      <c r="CA1681" s="40"/>
      <c r="CB1681" s="40"/>
      <c r="CC1681" s="40"/>
      <c r="CD1681" s="40"/>
      <c r="CE1681" s="40"/>
      <c r="CF1681" s="40"/>
      <c r="CG1681" s="28"/>
      <c r="CH1681" s="28"/>
      <c r="CI1681" s="41"/>
      <c r="CJ1681" s="27"/>
      <c r="CK1681" s="27"/>
      <c r="CL1681" s="27"/>
      <c r="CM1681" s="27"/>
      <c r="CN1681" s="27"/>
      <c r="CO1681" s="27"/>
      <c r="CP1681" s="27"/>
      <c r="CQ1681" s="27"/>
      <c r="CR1681" s="27"/>
      <c r="CS1681" s="27"/>
      <c r="CT1681" s="27"/>
      <c r="CU1681" s="27"/>
      <c r="CV1681" s="27"/>
      <c r="CW1681" s="27"/>
      <c r="CX1681" s="27"/>
      <c r="CY1681" s="27"/>
      <c r="CZ1681" s="40"/>
      <c r="DA1681" s="40"/>
      <c r="DB1681" s="40"/>
      <c r="DC1681" s="40"/>
      <c r="DF1681" s="42"/>
    </row>
    <row r="1682" spans="2:110" x14ac:dyDescent="0.2">
      <c r="B1682" s="28"/>
      <c r="C1682" s="41"/>
      <c r="D1682" s="40"/>
      <c r="E1682" s="41"/>
      <c r="F1682" s="40"/>
      <c r="M1682" s="151"/>
      <c r="N1682" s="151"/>
      <c r="P1682" s="153"/>
      <c r="Q1682" s="159"/>
      <c r="R1682" s="151"/>
      <c r="S1682" s="151"/>
      <c r="T1682" s="28"/>
      <c r="U1682" s="137"/>
      <c r="V1682" s="40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40"/>
      <c r="AH1682" s="40"/>
      <c r="AI1682" s="40"/>
      <c r="AJ1682" s="40"/>
      <c r="AK1682" s="40"/>
      <c r="AL1682" s="40"/>
      <c r="AM1682" s="40"/>
      <c r="AN1682" s="40"/>
      <c r="AO1682" s="40"/>
      <c r="AP1682" s="40"/>
      <c r="AQ1682" s="40"/>
      <c r="AR1682" s="40"/>
      <c r="AS1682" s="40"/>
      <c r="AT1682" s="40"/>
      <c r="AU1682" s="40"/>
      <c r="AV1682" s="40"/>
      <c r="AW1682" s="40"/>
      <c r="AX1682" s="40"/>
      <c r="AY1682" s="40"/>
      <c r="AZ1682" s="40"/>
      <c r="BA1682" s="28"/>
      <c r="BB1682" s="28"/>
      <c r="BC1682" s="40"/>
      <c r="BD1682" s="40"/>
      <c r="BE1682" s="40"/>
      <c r="BF1682" s="40"/>
      <c r="BG1682" s="40"/>
      <c r="BH1682" s="40"/>
      <c r="BI1682" s="40"/>
      <c r="BJ1682" s="40"/>
      <c r="BK1682" s="40"/>
      <c r="BL1682" s="40"/>
      <c r="BM1682" s="40"/>
      <c r="BN1682" s="40"/>
      <c r="BO1682" s="40"/>
      <c r="BP1682" s="40"/>
      <c r="BQ1682" s="40"/>
      <c r="BR1682" s="40"/>
      <c r="BS1682" s="40"/>
      <c r="BT1682" s="40"/>
      <c r="BU1682" s="40"/>
      <c r="BV1682" s="40"/>
      <c r="BW1682" s="40"/>
      <c r="BX1682" s="40"/>
      <c r="BY1682" s="40"/>
      <c r="BZ1682" s="40"/>
      <c r="CA1682" s="40"/>
      <c r="CB1682" s="40"/>
      <c r="CC1682" s="40"/>
      <c r="CD1682" s="40"/>
      <c r="CE1682" s="40"/>
      <c r="CF1682" s="40"/>
      <c r="CG1682" s="28"/>
      <c r="CH1682" s="28"/>
      <c r="CI1682" s="41"/>
      <c r="CJ1682" s="27"/>
      <c r="CK1682" s="27"/>
      <c r="CL1682" s="27"/>
      <c r="CM1682" s="27"/>
      <c r="CN1682" s="27"/>
      <c r="CO1682" s="27"/>
      <c r="CP1682" s="27"/>
      <c r="CQ1682" s="27"/>
      <c r="CR1682" s="27"/>
      <c r="CS1682" s="27"/>
      <c r="CT1682" s="27"/>
      <c r="CU1682" s="27"/>
      <c r="CV1682" s="27"/>
      <c r="CW1682" s="27"/>
      <c r="CX1682" s="27"/>
      <c r="CY1682" s="27"/>
      <c r="CZ1682" s="40"/>
      <c r="DA1682" s="40"/>
      <c r="DB1682" s="40"/>
      <c r="DC1682" s="40"/>
      <c r="DF1682" s="42"/>
    </row>
    <row r="1683" spans="2:110" x14ac:dyDescent="0.2">
      <c r="B1683" s="28"/>
      <c r="C1683" s="41"/>
      <c r="D1683" s="40"/>
      <c r="E1683" s="41"/>
      <c r="F1683" s="40"/>
      <c r="M1683" s="151"/>
      <c r="N1683" s="151"/>
      <c r="P1683" s="153"/>
      <c r="Q1683" s="159"/>
      <c r="R1683" s="151"/>
      <c r="S1683" s="151"/>
      <c r="T1683" s="28"/>
      <c r="U1683" s="137"/>
      <c r="V1683" s="40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40"/>
      <c r="AH1683" s="40"/>
      <c r="AI1683" s="40"/>
      <c r="AJ1683" s="40"/>
      <c r="AK1683" s="40"/>
      <c r="AL1683" s="40"/>
      <c r="AM1683" s="40"/>
      <c r="AN1683" s="40"/>
      <c r="AO1683" s="40"/>
      <c r="AP1683" s="40"/>
      <c r="AQ1683" s="40"/>
      <c r="AR1683" s="40"/>
      <c r="AS1683" s="40"/>
      <c r="AT1683" s="40"/>
      <c r="AU1683" s="40"/>
      <c r="AV1683" s="40"/>
      <c r="AW1683" s="40"/>
      <c r="AX1683" s="40"/>
      <c r="AY1683" s="40"/>
      <c r="AZ1683" s="40"/>
      <c r="BA1683" s="28"/>
      <c r="BB1683" s="28"/>
      <c r="BC1683" s="40"/>
      <c r="BD1683" s="40"/>
      <c r="BE1683" s="40"/>
      <c r="BF1683" s="40"/>
      <c r="BG1683" s="40"/>
      <c r="BH1683" s="40"/>
      <c r="BI1683" s="40"/>
      <c r="BJ1683" s="40"/>
      <c r="BK1683" s="40"/>
      <c r="BL1683" s="40"/>
      <c r="BM1683" s="40"/>
      <c r="BN1683" s="40"/>
      <c r="BO1683" s="40"/>
      <c r="BP1683" s="40"/>
      <c r="BQ1683" s="40"/>
      <c r="BR1683" s="40"/>
      <c r="BS1683" s="40"/>
      <c r="BT1683" s="40"/>
      <c r="BU1683" s="40"/>
      <c r="BV1683" s="40"/>
      <c r="BW1683" s="40"/>
      <c r="BX1683" s="40"/>
      <c r="BY1683" s="40"/>
      <c r="BZ1683" s="40"/>
      <c r="CA1683" s="40"/>
      <c r="CB1683" s="40"/>
      <c r="CC1683" s="40"/>
      <c r="CD1683" s="40"/>
      <c r="CE1683" s="40"/>
      <c r="CF1683" s="40"/>
      <c r="CG1683" s="28"/>
      <c r="CH1683" s="28"/>
      <c r="CI1683" s="41"/>
      <c r="CJ1683" s="27"/>
      <c r="CK1683" s="27"/>
      <c r="CL1683" s="27"/>
      <c r="CM1683" s="27"/>
      <c r="CN1683" s="27"/>
      <c r="CO1683" s="27"/>
      <c r="CP1683" s="27"/>
      <c r="CQ1683" s="27"/>
      <c r="CR1683" s="27"/>
      <c r="CS1683" s="27"/>
      <c r="CT1683" s="27"/>
      <c r="CU1683" s="27"/>
      <c r="CV1683" s="27"/>
      <c r="CW1683" s="27"/>
      <c r="CX1683" s="27"/>
      <c r="CY1683" s="27"/>
      <c r="CZ1683" s="40"/>
      <c r="DA1683" s="40"/>
      <c r="DB1683" s="40"/>
      <c r="DC1683" s="40"/>
      <c r="DF1683" s="42"/>
    </row>
    <row r="1684" spans="2:110" x14ac:dyDescent="0.2">
      <c r="B1684" s="28"/>
      <c r="C1684" s="41"/>
      <c r="D1684" s="40"/>
      <c r="E1684" s="41"/>
      <c r="F1684" s="40"/>
      <c r="M1684" s="151"/>
      <c r="N1684" s="151"/>
      <c r="P1684" s="153"/>
      <c r="Q1684" s="159"/>
      <c r="R1684" s="151"/>
      <c r="S1684" s="151"/>
      <c r="T1684" s="28"/>
      <c r="U1684" s="137"/>
      <c r="V1684" s="40"/>
      <c r="W1684" s="40"/>
      <c r="X1684" s="40"/>
      <c r="Y1684" s="40"/>
      <c r="Z1684" s="40"/>
      <c r="AA1684" s="40"/>
      <c r="AB1684" s="40"/>
      <c r="AC1684" s="40"/>
      <c r="AD1684" s="40"/>
      <c r="AE1684" s="40"/>
      <c r="AF1684" s="40"/>
      <c r="AG1684" s="40"/>
      <c r="AH1684" s="40"/>
      <c r="AI1684" s="40"/>
      <c r="AJ1684" s="40"/>
      <c r="AK1684" s="40"/>
      <c r="AL1684" s="40"/>
      <c r="AM1684" s="40"/>
      <c r="AN1684" s="40"/>
      <c r="AO1684" s="40"/>
      <c r="AP1684" s="40"/>
      <c r="AQ1684" s="40"/>
      <c r="AR1684" s="40"/>
      <c r="AS1684" s="40"/>
      <c r="AT1684" s="40"/>
      <c r="AU1684" s="40"/>
      <c r="AV1684" s="40"/>
      <c r="AW1684" s="40"/>
      <c r="AX1684" s="40"/>
      <c r="AY1684" s="40"/>
      <c r="AZ1684" s="40"/>
      <c r="BA1684" s="28"/>
      <c r="BB1684" s="28"/>
      <c r="BC1684" s="40"/>
      <c r="BD1684" s="40"/>
      <c r="BE1684" s="40"/>
      <c r="BF1684" s="40"/>
      <c r="BG1684" s="40"/>
      <c r="BH1684" s="40"/>
      <c r="BI1684" s="40"/>
      <c r="BJ1684" s="40"/>
      <c r="BK1684" s="40"/>
      <c r="BL1684" s="40"/>
      <c r="BM1684" s="40"/>
      <c r="BN1684" s="40"/>
      <c r="BO1684" s="40"/>
      <c r="BP1684" s="40"/>
      <c r="BQ1684" s="40"/>
      <c r="BR1684" s="40"/>
      <c r="BS1684" s="40"/>
      <c r="BT1684" s="40"/>
      <c r="BU1684" s="40"/>
      <c r="BV1684" s="40"/>
      <c r="BW1684" s="40"/>
      <c r="BX1684" s="40"/>
      <c r="BY1684" s="40"/>
      <c r="BZ1684" s="40"/>
      <c r="CA1684" s="40"/>
      <c r="CB1684" s="40"/>
      <c r="CC1684" s="40"/>
      <c r="CD1684" s="40"/>
      <c r="CE1684" s="40"/>
      <c r="CF1684" s="40"/>
      <c r="CG1684" s="28"/>
      <c r="CH1684" s="28"/>
      <c r="CI1684" s="41"/>
      <c r="CJ1684" s="27"/>
      <c r="CK1684" s="27"/>
      <c r="CL1684" s="27"/>
      <c r="CM1684" s="27"/>
      <c r="CN1684" s="27"/>
      <c r="CO1684" s="27"/>
      <c r="CP1684" s="27"/>
      <c r="CQ1684" s="27"/>
      <c r="CR1684" s="27"/>
      <c r="CS1684" s="27"/>
      <c r="CT1684" s="27"/>
      <c r="CU1684" s="27"/>
      <c r="CV1684" s="27"/>
      <c r="CW1684" s="27"/>
      <c r="CX1684" s="27"/>
      <c r="CY1684" s="27"/>
      <c r="CZ1684" s="40"/>
      <c r="DA1684" s="40"/>
      <c r="DB1684" s="40"/>
      <c r="DC1684" s="40"/>
      <c r="DF1684" s="42"/>
    </row>
    <row r="1685" spans="2:110" x14ac:dyDescent="0.2">
      <c r="B1685" s="28"/>
      <c r="C1685" s="41"/>
      <c r="D1685" s="40"/>
      <c r="E1685" s="41"/>
      <c r="F1685" s="40"/>
      <c r="M1685" s="151"/>
      <c r="N1685" s="151"/>
      <c r="P1685" s="153"/>
      <c r="Q1685" s="159"/>
      <c r="R1685" s="151"/>
      <c r="S1685" s="151"/>
      <c r="T1685" s="28"/>
      <c r="U1685" s="137"/>
      <c r="V1685" s="40"/>
      <c r="W1685" s="40"/>
      <c r="X1685" s="40"/>
      <c r="Y1685" s="40"/>
      <c r="Z1685" s="40"/>
      <c r="AA1685" s="40"/>
      <c r="AB1685" s="40"/>
      <c r="AC1685" s="40"/>
      <c r="AD1685" s="40"/>
      <c r="AE1685" s="40"/>
      <c r="AF1685" s="40"/>
      <c r="AG1685" s="40"/>
      <c r="AH1685" s="40"/>
      <c r="AI1685" s="40"/>
      <c r="AJ1685" s="40"/>
      <c r="AK1685" s="40"/>
      <c r="AL1685" s="40"/>
      <c r="AM1685" s="40"/>
      <c r="AN1685" s="40"/>
      <c r="AO1685" s="40"/>
      <c r="AP1685" s="40"/>
      <c r="AQ1685" s="40"/>
      <c r="AR1685" s="40"/>
      <c r="AS1685" s="40"/>
      <c r="AT1685" s="40"/>
      <c r="AU1685" s="40"/>
      <c r="AV1685" s="40"/>
      <c r="AW1685" s="40"/>
      <c r="AX1685" s="40"/>
      <c r="AY1685" s="40"/>
      <c r="AZ1685" s="40"/>
      <c r="BA1685" s="28"/>
      <c r="BB1685" s="28"/>
      <c r="BC1685" s="40"/>
      <c r="BD1685" s="40"/>
      <c r="BE1685" s="40"/>
      <c r="BF1685" s="40"/>
      <c r="BG1685" s="40"/>
      <c r="BH1685" s="40"/>
      <c r="BI1685" s="40"/>
      <c r="BJ1685" s="40"/>
      <c r="BK1685" s="40"/>
      <c r="BL1685" s="40"/>
      <c r="BM1685" s="40"/>
      <c r="BN1685" s="40"/>
      <c r="BO1685" s="40"/>
      <c r="BP1685" s="40"/>
      <c r="BQ1685" s="40"/>
      <c r="BR1685" s="40"/>
      <c r="BS1685" s="40"/>
      <c r="BT1685" s="40"/>
      <c r="BU1685" s="40"/>
      <c r="BV1685" s="40"/>
      <c r="BW1685" s="40"/>
      <c r="BX1685" s="40"/>
      <c r="BY1685" s="40"/>
      <c r="BZ1685" s="40"/>
      <c r="CA1685" s="40"/>
      <c r="CB1685" s="40"/>
      <c r="CC1685" s="40"/>
      <c r="CD1685" s="40"/>
      <c r="CE1685" s="40"/>
      <c r="CF1685" s="40"/>
      <c r="CG1685" s="28"/>
      <c r="CH1685" s="28"/>
      <c r="CI1685" s="41"/>
      <c r="CJ1685" s="27"/>
      <c r="CK1685" s="27"/>
      <c r="CL1685" s="27"/>
      <c r="CM1685" s="27"/>
      <c r="CN1685" s="27"/>
      <c r="CO1685" s="27"/>
      <c r="CP1685" s="27"/>
      <c r="CQ1685" s="27"/>
      <c r="CR1685" s="27"/>
      <c r="CS1685" s="27"/>
      <c r="CT1685" s="27"/>
      <c r="CU1685" s="27"/>
      <c r="CV1685" s="27"/>
      <c r="CW1685" s="27"/>
      <c r="CX1685" s="27"/>
      <c r="CY1685" s="27"/>
      <c r="CZ1685" s="40"/>
      <c r="DA1685" s="40"/>
      <c r="DB1685" s="40"/>
      <c r="DC1685" s="40"/>
      <c r="DF1685" s="42"/>
    </row>
    <row r="1686" spans="2:110" x14ac:dyDescent="0.2">
      <c r="B1686" s="28"/>
      <c r="C1686" s="41"/>
      <c r="D1686" s="40"/>
      <c r="E1686" s="41"/>
      <c r="F1686" s="40"/>
      <c r="M1686" s="151"/>
      <c r="N1686" s="151"/>
      <c r="P1686" s="153"/>
      <c r="Q1686" s="159"/>
      <c r="R1686" s="151"/>
      <c r="S1686" s="151"/>
      <c r="T1686" s="28"/>
      <c r="U1686" s="137"/>
      <c r="V1686" s="40"/>
      <c r="W1686" s="40"/>
      <c r="X1686" s="40"/>
      <c r="Y1686" s="40"/>
      <c r="Z1686" s="40"/>
      <c r="AA1686" s="40"/>
      <c r="AB1686" s="40"/>
      <c r="AC1686" s="40"/>
      <c r="AD1686" s="40"/>
      <c r="AE1686" s="40"/>
      <c r="AF1686" s="40"/>
      <c r="AG1686" s="40"/>
      <c r="AH1686" s="40"/>
      <c r="AI1686" s="40"/>
      <c r="AJ1686" s="40"/>
      <c r="AK1686" s="40"/>
      <c r="AL1686" s="40"/>
      <c r="AM1686" s="40"/>
      <c r="AN1686" s="40"/>
      <c r="AO1686" s="40"/>
      <c r="AP1686" s="40"/>
      <c r="AQ1686" s="40"/>
      <c r="AR1686" s="40"/>
      <c r="AS1686" s="40"/>
      <c r="AT1686" s="40"/>
      <c r="AU1686" s="40"/>
      <c r="AV1686" s="40"/>
      <c r="AW1686" s="40"/>
      <c r="AX1686" s="40"/>
      <c r="AY1686" s="40"/>
      <c r="AZ1686" s="40"/>
      <c r="BA1686" s="28"/>
      <c r="BB1686" s="28"/>
      <c r="BC1686" s="40"/>
      <c r="BD1686" s="40"/>
      <c r="BE1686" s="40"/>
      <c r="BF1686" s="40"/>
      <c r="BG1686" s="40"/>
      <c r="BH1686" s="40"/>
      <c r="BI1686" s="40"/>
      <c r="BJ1686" s="40"/>
      <c r="BK1686" s="40"/>
      <c r="BL1686" s="40"/>
      <c r="BM1686" s="40"/>
      <c r="BN1686" s="40"/>
      <c r="BO1686" s="40"/>
      <c r="BP1686" s="40"/>
      <c r="BQ1686" s="40"/>
      <c r="BR1686" s="40"/>
      <c r="BS1686" s="40"/>
      <c r="BT1686" s="40"/>
      <c r="BU1686" s="40"/>
      <c r="BV1686" s="40"/>
      <c r="BW1686" s="40"/>
      <c r="BX1686" s="40"/>
      <c r="BY1686" s="40"/>
      <c r="BZ1686" s="40"/>
      <c r="CA1686" s="40"/>
      <c r="CB1686" s="40"/>
      <c r="CC1686" s="40"/>
      <c r="CD1686" s="40"/>
      <c r="CE1686" s="40"/>
      <c r="CF1686" s="40"/>
      <c r="CG1686" s="28"/>
      <c r="CH1686" s="28"/>
      <c r="CI1686" s="41"/>
      <c r="CJ1686" s="27"/>
      <c r="CK1686" s="27"/>
      <c r="CL1686" s="27"/>
      <c r="CM1686" s="27"/>
      <c r="CN1686" s="27"/>
      <c r="CO1686" s="27"/>
      <c r="CP1686" s="27"/>
      <c r="CQ1686" s="27"/>
      <c r="CR1686" s="27"/>
      <c r="CS1686" s="27"/>
      <c r="CT1686" s="27"/>
      <c r="CU1686" s="27"/>
      <c r="CV1686" s="27"/>
      <c r="CW1686" s="27"/>
      <c r="CX1686" s="27"/>
      <c r="CY1686" s="27"/>
      <c r="CZ1686" s="40"/>
      <c r="DA1686" s="40"/>
      <c r="DB1686" s="40"/>
      <c r="DC1686" s="40"/>
      <c r="DF1686" s="42"/>
    </row>
    <row r="1687" spans="2:110" x14ac:dyDescent="0.2">
      <c r="B1687" s="28"/>
      <c r="C1687" s="41"/>
      <c r="D1687" s="40"/>
      <c r="E1687" s="41"/>
      <c r="F1687" s="40"/>
      <c r="M1687" s="151"/>
      <c r="N1687" s="151"/>
      <c r="P1687" s="153"/>
      <c r="Q1687" s="159"/>
      <c r="R1687" s="151"/>
      <c r="S1687" s="151"/>
      <c r="T1687" s="28"/>
      <c r="U1687" s="137"/>
      <c r="V1687" s="40"/>
      <c r="W1687" s="40"/>
      <c r="X1687" s="40"/>
      <c r="Y1687" s="40"/>
      <c r="Z1687" s="40"/>
      <c r="AA1687" s="40"/>
      <c r="AB1687" s="40"/>
      <c r="AC1687" s="40"/>
      <c r="AD1687" s="40"/>
      <c r="AE1687" s="40"/>
      <c r="AF1687" s="40"/>
      <c r="AG1687" s="40"/>
      <c r="AH1687" s="40"/>
      <c r="AI1687" s="40"/>
      <c r="AJ1687" s="40"/>
      <c r="AK1687" s="40"/>
      <c r="AL1687" s="40"/>
      <c r="AM1687" s="40"/>
      <c r="AN1687" s="40"/>
      <c r="AO1687" s="40"/>
      <c r="AP1687" s="40"/>
      <c r="AQ1687" s="40"/>
      <c r="AR1687" s="40"/>
      <c r="AS1687" s="40"/>
      <c r="AT1687" s="40"/>
      <c r="AU1687" s="40"/>
      <c r="AV1687" s="40"/>
      <c r="AW1687" s="40"/>
      <c r="AX1687" s="40"/>
      <c r="AY1687" s="40"/>
      <c r="AZ1687" s="40"/>
      <c r="BA1687" s="28"/>
      <c r="BB1687" s="28"/>
      <c r="BC1687" s="40"/>
      <c r="BD1687" s="40"/>
      <c r="BE1687" s="40"/>
      <c r="BF1687" s="40"/>
      <c r="BG1687" s="40"/>
      <c r="BH1687" s="40"/>
      <c r="BI1687" s="40"/>
      <c r="BJ1687" s="40"/>
      <c r="BK1687" s="40"/>
      <c r="BL1687" s="40"/>
      <c r="BM1687" s="40"/>
      <c r="BN1687" s="40"/>
      <c r="BO1687" s="40"/>
      <c r="BP1687" s="40"/>
      <c r="BQ1687" s="40"/>
      <c r="BR1687" s="40"/>
      <c r="BS1687" s="40"/>
      <c r="BT1687" s="40"/>
      <c r="BU1687" s="40"/>
      <c r="BV1687" s="40"/>
      <c r="BW1687" s="40"/>
      <c r="BX1687" s="40"/>
      <c r="BY1687" s="40"/>
      <c r="BZ1687" s="40"/>
      <c r="CA1687" s="40"/>
      <c r="CB1687" s="40"/>
      <c r="CC1687" s="40"/>
      <c r="CD1687" s="40"/>
      <c r="CE1687" s="40"/>
      <c r="CF1687" s="40"/>
      <c r="CG1687" s="28"/>
      <c r="CH1687" s="28"/>
      <c r="CI1687" s="41"/>
      <c r="CJ1687" s="27"/>
      <c r="CK1687" s="27"/>
      <c r="CL1687" s="27"/>
      <c r="CM1687" s="27"/>
      <c r="CN1687" s="27"/>
      <c r="CO1687" s="27"/>
      <c r="CP1687" s="27"/>
      <c r="CQ1687" s="27"/>
      <c r="CR1687" s="27"/>
      <c r="CS1687" s="27"/>
      <c r="CT1687" s="27"/>
      <c r="CU1687" s="27"/>
      <c r="CV1687" s="27"/>
      <c r="CW1687" s="27"/>
      <c r="CX1687" s="27"/>
      <c r="CY1687" s="27"/>
      <c r="CZ1687" s="40"/>
      <c r="DA1687" s="40"/>
      <c r="DB1687" s="40"/>
      <c r="DC1687" s="40"/>
      <c r="DF1687" s="42"/>
    </row>
    <row r="1688" spans="2:110" x14ac:dyDescent="0.2">
      <c r="B1688" s="28"/>
      <c r="C1688" s="41"/>
      <c r="D1688" s="40"/>
      <c r="E1688" s="41"/>
      <c r="F1688" s="40"/>
      <c r="M1688" s="151"/>
      <c r="N1688" s="151"/>
      <c r="P1688" s="153"/>
      <c r="Q1688" s="159"/>
      <c r="R1688" s="151"/>
      <c r="S1688" s="151"/>
      <c r="T1688" s="28"/>
      <c r="U1688" s="137"/>
      <c r="V1688" s="40"/>
      <c r="W1688" s="40"/>
      <c r="X1688" s="40"/>
      <c r="Y1688" s="40"/>
      <c r="Z1688" s="40"/>
      <c r="AA1688" s="40"/>
      <c r="AB1688" s="40"/>
      <c r="AC1688" s="40"/>
      <c r="AD1688" s="40"/>
      <c r="AE1688" s="40"/>
      <c r="AF1688" s="40"/>
      <c r="AG1688" s="40"/>
      <c r="AH1688" s="40"/>
      <c r="AI1688" s="40"/>
      <c r="AJ1688" s="40"/>
      <c r="AK1688" s="40"/>
      <c r="AL1688" s="40"/>
      <c r="AM1688" s="40"/>
      <c r="AN1688" s="40"/>
      <c r="AO1688" s="40"/>
      <c r="AP1688" s="40"/>
      <c r="AQ1688" s="40"/>
      <c r="AR1688" s="40"/>
      <c r="AS1688" s="40"/>
      <c r="AT1688" s="40"/>
      <c r="AU1688" s="40"/>
      <c r="AV1688" s="40"/>
      <c r="AW1688" s="40"/>
      <c r="AX1688" s="40"/>
      <c r="AY1688" s="40"/>
      <c r="AZ1688" s="40"/>
      <c r="BA1688" s="28"/>
      <c r="BB1688" s="28"/>
      <c r="BC1688" s="40"/>
      <c r="BD1688" s="40"/>
      <c r="BE1688" s="40"/>
      <c r="BF1688" s="40"/>
      <c r="BG1688" s="40"/>
      <c r="BH1688" s="40"/>
      <c r="BI1688" s="40"/>
      <c r="BJ1688" s="40"/>
      <c r="BK1688" s="40"/>
      <c r="BL1688" s="40"/>
      <c r="BM1688" s="40"/>
      <c r="BN1688" s="40"/>
      <c r="BO1688" s="40"/>
      <c r="BP1688" s="40"/>
      <c r="BQ1688" s="40"/>
      <c r="BR1688" s="40"/>
      <c r="BS1688" s="40"/>
      <c r="BT1688" s="40"/>
      <c r="BU1688" s="40"/>
      <c r="BV1688" s="40"/>
      <c r="BW1688" s="40"/>
      <c r="BX1688" s="40"/>
      <c r="BY1688" s="40"/>
      <c r="BZ1688" s="40"/>
      <c r="CA1688" s="40"/>
      <c r="CB1688" s="40"/>
      <c r="CC1688" s="40"/>
      <c r="CD1688" s="40"/>
      <c r="CE1688" s="40"/>
      <c r="CF1688" s="40"/>
      <c r="CG1688" s="28"/>
      <c r="CH1688" s="28"/>
      <c r="CI1688" s="41"/>
      <c r="CJ1688" s="27"/>
      <c r="CK1688" s="27"/>
      <c r="CL1688" s="27"/>
      <c r="CM1688" s="27"/>
      <c r="CN1688" s="27"/>
      <c r="CO1688" s="27"/>
      <c r="CP1688" s="27"/>
      <c r="CQ1688" s="27"/>
      <c r="CR1688" s="27"/>
      <c r="CS1688" s="27"/>
      <c r="CT1688" s="27"/>
      <c r="CU1688" s="27"/>
      <c r="CV1688" s="27"/>
      <c r="CW1688" s="27"/>
      <c r="CX1688" s="27"/>
      <c r="CY1688" s="27"/>
      <c r="CZ1688" s="40"/>
      <c r="DA1688" s="40"/>
      <c r="DB1688" s="40"/>
      <c r="DC1688" s="40"/>
      <c r="DF1688" s="42"/>
    </row>
    <row r="1689" spans="2:110" x14ac:dyDescent="0.2">
      <c r="B1689" s="28"/>
      <c r="C1689" s="41"/>
      <c r="D1689" s="40"/>
      <c r="E1689" s="41"/>
      <c r="F1689" s="40"/>
      <c r="M1689" s="151"/>
      <c r="N1689" s="151"/>
      <c r="P1689" s="153"/>
      <c r="Q1689" s="159"/>
      <c r="R1689" s="151"/>
      <c r="S1689" s="151"/>
      <c r="T1689" s="28"/>
      <c r="U1689" s="137"/>
      <c r="V1689" s="40"/>
      <c r="W1689" s="40"/>
      <c r="X1689" s="40"/>
      <c r="Y1689" s="40"/>
      <c r="Z1689" s="40"/>
      <c r="AA1689" s="40"/>
      <c r="AB1689" s="40"/>
      <c r="AC1689" s="40"/>
      <c r="AD1689" s="40"/>
      <c r="AE1689" s="40"/>
      <c r="AF1689" s="40"/>
      <c r="AG1689" s="40"/>
      <c r="AH1689" s="40"/>
      <c r="AI1689" s="40"/>
      <c r="AJ1689" s="40"/>
      <c r="AK1689" s="40"/>
      <c r="AL1689" s="40"/>
      <c r="AM1689" s="40"/>
      <c r="AN1689" s="40"/>
      <c r="AO1689" s="40"/>
      <c r="AP1689" s="40"/>
      <c r="AQ1689" s="40"/>
      <c r="AR1689" s="40"/>
      <c r="AS1689" s="40"/>
      <c r="AT1689" s="40"/>
      <c r="AU1689" s="40"/>
      <c r="AV1689" s="40"/>
      <c r="AW1689" s="40"/>
      <c r="AX1689" s="40"/>
      <c r="AY1689" s="40"/>
      <c r="AZ1689" s="40"/>
      <c r="BA1689" s="28"/>
      <c r="BB1689" s="28"/>
      <c r="BC1689" s="40"/>
      <c r="BD1689" s="40"/>
      <c r="BE1689" s="40"/>
      <c r="BF1689" s="40"/>
      <c r="BG1689" s="40"/>
      <c r="BH1689" s="40"/>
      <c r="BI1689" s="41"/>
      <c r="BJ1689" s="41"/>
      <c r="BK1689" s="41"/>
      <c r="BL1689" s="41"/>
      <c r="BM1689" s="41"/>
      <c r="BN1689" s="41"/>
      <c r="BO1689" s="41"/>
      <c r="BP1689" s="41"/>
      <c r="BQ1689" s="41"/>
      <c r="BR1689" s="40"/>
      <c r="BS1689" s="40"/>
      <c r="BT1689" s="40"/>
      <c r="BU1689" s="41"/>
      <c r="BV1689" s="41"/>
      <c r="BW1689" s="41"/>
      <c r="BX1689" s="41"/>
      <c r="BY1689" s="41"/>
      <c r="BZ1689" s="41"/>
      <c r="CA1689" s="41"/>
      <c r="CB1689" s="41"/>
      <c r="CC1689" s="41"/>
      <c r="CD1689" s="41"/>
      <c r="CE1689" s="41"/>
      <c r="CF1689" s="41"/>
      <c r="CG1689" s="28"/>
      <c r="CH1689" s="28"/>
      <c r="CI1689" s="41"/>
      <c r="CJ1689" s="27"/>
      <c r="CK1689" s="27"/>
      <c r="CL1689" s="27"/>
      <c r="CM1689" s="27"/>
      <c r="CN1689" s="27"/>
      <c r="CO1689" s="27"/>
      <c r="CP1689" s="27"/>
      <c r="CQ1689" s="27"/>
      <c r="CR1689" s="27"/>
      <c r="CS1689" s="27"/>
      <c r="CT1689" s="27"/>
      <c r="CU1689" s="27"/>
      <c r="CV1689" s="27"/>
      <c r="CW1689" s="27"/>
      <c r="CX1689" s="27"/>
      <c r="CY1689" s="27"/>
      <c r="CZ1689" s="40"/>
      <c r="DA1689" s="40"/>
      <c r="DB1689" s="40"/>
      <c r="DC1689" s="40"/>
      <c r="DF1689" s="42"/>
    </row>
    <row r="1690" spans="2:110" x14ac:dyDescent="0.2">
      <c r="B1690" s="28"/>
      <c r="C1690" s="41"/>
      <c r="D1690" s="40"/>
      <c r="E1690" s="41"/>
      <c r="F1690" s="40"/>
      <c r="M1690" s="151"/>
      <c r="N1690" s="151"/>
      <c r="P1690" s="153"/>
      <c r="Q1690" s="159"/>
      <c r="R1690" s="151"/>
      <c r="S1690" s="151"/>
      <c r="T1690" s="28"/>
      <c r="U1690" s="137"/>
      <c r="V1690" s="40"/>
      <c r="W1690" s="40"/>
      <c r="X1690" s="40"/>
      <c r="Y1690" s="40"/>
      <c r="Z1690" s="40"/>
      <c r="AA1690" s="40"/>
      <c r="AB1690" s="40"/>
      <c r="AC1690" s="40"/>
      <c r="AD1690" s="40"/>
      <c r="AE1690" s="40"/>
      <c r="AF1690" s="40"/>
      <c r="AG1690" s="40"/>
      <c r="AH1690" s="40"/>
      <c r="AI1690" s="40"/>
      <c r="AJ1690" s="40"/>
      <c r="AK1690" s="40"/>
      <c r="AL1690" s="40"/>
      <c r="AM1690" s="40"/>
      <c r="AN1690" s="40"/>
      <c r="AO1690" s="40"/>
      <c r="AP1690" s="40"/>
      <c r="AQ1690" s="40"/>
      <c r="AR1690" s="40"/>
      <c r="AS1690" s="40"/>
      <c r="AT1690" s="40"/>
      <c r="AU1690" s="40"/>
      <c r="AV1690" s="40"/>
      <c r="AW1690" s="40"/>
      <c r="AX1690" s="40"/>
      <c r="AY1690" s="40"/>
      <c r="AZ1690" s="40"/>
      <c r="BA1690" s="28"/>
      <c r="BB1690" s="28"/>
      <c r="BC1690" s="40"/>
      <c r="BD1690" s="40"/>
      <c r="BE1690" s="40"/>
      <c r="BF1690" s="40"/>
      <c r="BG1690" s="40"/>
      <c r="BH1690" s="40"/>
      <c r="BI1690" s="41"/>
      <c r="BJ1690" s="41"/>
      <c r="BK1690" s="41"/>
      <c r="BL1690" s="41"/>
      <c r="BM1690" s="41"/>
      <c r="BN1690" s="41"/>
      <c r="BO1690" s="41"/>
      <c r="BP1690" s="41"/>
      <c r="BQ1690" s="41"/>
      <c r="BR1690" s="40"/>
      <c r="BS1690" s="40"/>
      <c r="BT1690" s="40"/>
      <c r="BU1690" s="41"/>
      <c r="BV1690" s="41"/>
      <c r="BW1690" s="41"/>
      <c r="BX1690" s="41"/>
      <c r="BY1690" s="41"/>
      <c r="BZ1690" s="41"/>
      <c r="CA1690" s="41"/>
      <c r="CB1690" s="41"/>
      <c r="CC1690" s="41"/>
      <c r="CD1690" s="41"/>
      <c r="CE1690" s="41"/>
      <c r="CF1690" s="41"/>
      <c r="CG1690" s="28"/>
      <c r="CH1690" s="28"/>
      <c r="CI1690" s="41"/>
      <c r="CJ1690" s="27"/>
      <c r="CK1690" s="27"/>
      <c r="CL1690" s="27"/>
      <c r="CM1690" s="27"/>
      <c r="CN1690" s="27"/>
      <c r="CO1690" s="27"/>
      <c r="CP1690" s="27"/>
      <c r="CQ1690" s="27"/>
      <c r="CR1690" s="27"/>
      <c r="CS1690" s="27"/>
      <c r="CT1690" s="27"/>
      <c r="CU1690" s="27"/>
      <c r="CV1690" s="27"/>
      <c r="CW1690" s="27"/>
      <c r="CX1690" s="27"/>
      <c r="CY1690" s="27"/>
      <c r="CZ1690" s="40"/>
      <c r="DA1690" s="40"/>
      <c r="DB1690" s="40"/>
      <c r="DC1690" s="40"/>
      <c r="DF1690" s="42"/>
    </row>
    <row r="1691" spans="2:110" x14ac:dyDescent="0.2">
      <c r="B1691" s="28"/>
      <c r="C1691" s="41"/>
      <c r="D1691" s="40"/>
      <c r="E1691" s="41"/>
      <c r="F1691" s="40"/>
      <c r="M1691" s="151"/>
      <c r="N1691" s="151"/>
      <c r="P1691" s="153"/>
      <c r="Q1691" s="159"/>
      <c r="R1691" s="151"/>
      <c r="S1691" s="151"/>
      <c r="T1691" s="28"/>
      <c r="U1691" s="137"/>
      <c r="V1691" s="40"/>
      <c r="W1691" s="40"/>
      <c r="X1691" s="40"/>
      <c r="Y1691" s="40"/>
      <c r="Z1691" s="40"/>
      <c r="AA1691" s="40"/>
      <c r="AB1691" s="40"/>
      <c r="AC1691" s="40"/>
      <c r="AD1691" s="40"/>
      <c r="AE1691" s="40"/>
      <c r="AF1691" s="40"/>
      <c r="AG1691" s="40"/>
      <c r="AH1691" s="40"/>
      <c r="AI1691" s="40"/>
      <c r="AJ1691" s="40"/>
      <c r="AK1691" s="40"/>
      <c r="AL1691" s="40"/>
      <c r="AM1691" s="40"/>
      <c r="AN1691" s="40"/>
      <c r="AO1691" s="40"/>
      <c r="AP1691" s="40"/>
      <c r="AQ1691" s="40"/>
      <c r="AR1691" s="40"/>
      <c r="AS1691" s="40"/>
      <c r="AT1691" s="40"/>
      <c r="AU1691" s="40"/>
      <c r="AV1691" s="40"/>
      <c r="AW1691" s="40"/>
      <c r="AX1691" s="40"/>
      <c r="AY1691" s="40"/>
      <c r="AZ1691" s="40"/>
      <c r="BA1691" s="28"/>
      <c r="BB1691" s="28"/>
      <c r="BC1691" s="40"/>
      <c r="BD1691" s="40"/>
      <c r="BE1691" s="40"/>
      <c r="BF1691" s="40"/>
      <c r="BG1691" s="40"/>
      <c r="BH1691" s="40"/>
      <c r="BI1691" s="41"/>
      <c r="BJ1691" s="41"/>
      <c r="BK1691" s="41"/>
      <c r="BL1691" s="41"/>
      <c r="BM1691" s="41"/>
      <c r="BN1691" s="41"/>
      <c r="BO1691" s="41"/>
      <c r="BP1691" s="41"/>
      <c r="BQ1691" s="41"/>
      <c r="BR1691" s="40"/>
      <c r="BS1691" s="40"/>
      <c r="BT1691" s="40"/>
      <c r="BU1691" s="41"/>
      <c r="BV1691" s="41"/>
      <c r="BW1691" s="41"/>
      <c r="BX1691" s="41"/>
      <c r="BY1691" s="41"/>
      <c r="BZ1691" s="41"/>
      <c r="CA1691" s="41"/>
      <c r="CB1691" s="41"/>
      <c r="CC1691" s="41"/>
      <c r="CD1691" s="41"/>
      <c r="CE1691" s="41"/>
      <c r="CF1691" s="41"/>
      <c r="CG1691" s="28"/>
      <c r="CH1691" s="28"/>
      <c r="CI1691" s="41"/>
      <c r="CJ1691" s="27"/>
      <c r="CK1691" s="27"/>
      <c r="CL1691" s="27"/>
      <c r="CM1691" s="27"/>
      <c r="CN1691" s="27"/>
      <c r="CO1691" s="27"/>
      <c r="CP1691" s="27"/>
      <c r="CQ1691" s="27"/>
      <c r="CR1691" s="27"/>
      <c r="CS1691" s="27"/>
      <c r="CT1691" s="27"/>
      <c r="CU1691" s="27"/>
      <c r="CV1691" s="27"/>
      <c r="CW1691" s="27"/>
      <c r="CX1691" s="27"/>
      <c r="CY1691" s="27"/>
      <c r="CZ1691" s="40"/>
      <c r="DA1691" s="40"/>
      <c r="DB1691" s="40"/>
      <c r="DC1691" s="40"/>
      <c r="DF1691" s="42"/>
    </row>
    <row r="1692" spans="2:110" x14ac:dyDescent="0.2">
      <c r="B1692" s="28"/>
      <c r="C1692" s="41"/>
      <c r="D1692" s="40"/>
      <c r="E1692" s="41"/>
      <c r="F1692" s="40"/>
      <c r="M1692" s="151"/>
      <c r="N1692" s="151"/>
      <c r="P1692" s="153"/>
      <c r="Q1692" s="159"/>
      <c r="R1692" s="151"/>
      <c r="S1692" s="151"/>
      <c r="T1692" s="28"/>
      <c r="U1692" s="137"/>
      <c r="V1692" s="40"/>
      <c r="W1692" s="40"/>
      <c r="X1692" s="40"/>
      <c r="Y1692" s="40"/>
      <c r="Z1692" s="40"/>
      <c r="AA1692" s="40"/>
      <c r="AB1692" s="40"/>
      <c r="AC1692" s="40"/>
      <c r="AD1692" s="40"/>
      <c r="AE1692" s="40"/>
      <c r="AF1692" s="40"/>
      <c r="AG1692" s="40"/>
      <c r="AH1692" s="40"/>
      <c r="AI1692" s="40"/>
      <c r="AJ1692" s="40"/>
      <c r="AK1692" s="40"/>
      <c r="AL1692" s="40"/>
      <c r="AM1692" s="40"/>
      <c r="AN1692" s="40"/>
      <c r="AO1692" s="40"/>
      <c r="AP1692" s="40"/>
      <c r="AQ1692" s="40"/>
      <c r="AR1692" s="40"/>
      <c r="AS1692" s="40"/>
      <c r="AT1692" s="40"/>
      <c r="AU1692" s="40"/>
      <c r="AV1692" s="40"/>
      <c r="AW1692" s="40"/>
      <c r="AX1692" s="40"/>
      <c r="AY1692" s="40"/>
      <c r="AZ1692" s="40"/>
      <c r="BA1692" s="28"/>
      <c r="BB1692" s="28"/>
      <c r="BC1692" s="40"/>
      <c r="BD1692" s="40"/>
      <c r="BE1692" s="40"/>
      <c r="BF1692" s="40"/>
      <c r="BG1692" s="40"/>
      <c r="BH1692" s="40"/>
      <c r="BI1692" s="41"/>
      <c r="BJ1692" s="41"/>
      <c r="BK1692" s="41"/>
      <c r="BL1692" s="41"/>
      <c r="BM1692" s="41"/>
      <c r="BN1692" s="41"/>
      <c r="BO1692" s="41"/>
      <c r="BP1692" s="41"/>
      <c r="BQ1692" s="41"/>
      <c r="BR1692" s="40"/>
      <c r="BS1692" s="40"/>
      <c r="BT1692" s="40"/>
      <c r="BU1692" s="41"/>
      <c r="BV1692" s="41"/>
      <c r="BW1692" s="41"/>
      <c r="BX1692" s="41"/>
      <c r="BY1692" s="41"/>
      <c r="BZ1692" s="41"/>
      <c r="CA1692" s="41"/>
      <c r="CB1692" s="41"/>
      <c r="CC1692" s="41"/>
      <c r="CD1692" s="41"/>
      <c r="CE1692" s="41"/>
      <c r="CF1692" s="41"/>
      <c r="CG1692" s="28"/>
      <c r="CH1692" s="28"/>
      <c r="CI1692" s="41"/>
      <c r="CJ1692" s="27"/>
      <c r="CK1692" s="27"/>
      <c r="CL1692" s="27"/>
      <c r="CM1692" s="27"/>
      <c r="CN1692" s="27"/>
      <c r="CO1692" s="27"/>
      <c r="CP1692" s="27"/>
      <c r="CQ1692" s="27"/>
      <c r="CR1692" s="27"/>
      <c r="CS1692" s="27"/>
      <c r="CT1692" s="27"/>
      <c r="CU1692" s="27"/>
      <c r="CV1692" s="27"/>
      <c r="CW1692" s="27"/>
      <c r="CX1692" s="27"/>
      <c r="CY1692" s="27"/>
      <c r="CZ1692" s="40"/>
      <c r="DA1692" s="40"/>
      <c r="DB1692" s="40"/>
      <c r="DC1692" s="40"/>
      <c r="DF1692" s="42"/>
    </row>
    <row r="1693" spans="2:110" x14ac:dyDescent="0.2">
      <c r="B1693" s="28"/>
      <c r="C1693" s="41"/>
      <c r="D1693" s="40"/>
      <c r="E1693" s="41"/>
      <c r="F1693" s="40"/>
      <c r="M1693" s="151"/>
      <c r="N1693" s="151"/>
      <c r="P1693" s="153"/>
      <c r="Q1693" s="159"/>
      <c r="R1693" s="151"/>
      <c r="S1693" s="151"/>
      <c r="T1693" s="28"/>
      <c r="U1693" s="137"/>
      <c r="V1693" s="40"/>
      <c r="W1693" s="40"/>
      <c r="X1693" s="40"/>
      <c r="Y1693" s="40"/>
      <c r="Z1693" s="40"/>
      <c r="AA1693" s="40"/>
      <c r="AB1693" s="40"/>
      <c r="AC1693" s="40"/>
      <c r="AD1693" s="40"/>
      <c r="AE1693" s="40"/>
      <c r="AF1693" s="40"/>
      <c r="AG1693" s="40"/>
      <c r="AH1693" s="40"/>
      <c r="AI1693" s="40"/>
      <c r="AJ1693" s="40"/>
      <c r="AK1693" s="40"/>
      <c r="AL1693" s="40"/>
      <c r="AM1693" s="40"/>
      <c r="AN1693" s="40"/>
      <c r="AO1693" s="40"/>
      <c r="AP1693" s="40"/>
      <c r="AQ1693" s="40"/>
      <c r="AR1693" s="40"/>
      <c r="AS1693" s="40"/>
      <c r="AT1693" s="40"/>
      <c r="AU1693" s="40"/>
      <c r="AV1693" s="40"/>
      <c r="AW1693" s="40"/>
      <c r="AX1693" s="40"/>
      <c r="AY1693" s="40"/>
      <c r="AZ1693" s="40"/>
      <c r="BA1693" s="28"/>
      <c r="BB1693" s="28"/>
      <c r="BC1693" s="40"/>
      <c r="BD1693" s="40"/>
      <c r="BE1693" s="40"/>
      <c r="BF1693" s="40"/>
      <c r="BG1693" s="40"/>
      <c r="BH1693" s="40"/>
      <c r="BI1693" s="41"/>
      <c r="BJ1693" s="41"/>
      <c r="BK1693" s="41"/>
      <c r="BL1693" s="41"/>
      <c r="BM1693" s="41"/>
      <c r="BN1693" s="41"/>
      <c r="BO1693" s="41"/>
      <c r="BP1693" s="41"/>
      <c r="BQ1693" s="41"/>
      <c r="BR1693" s="40"/>
      <c r="BS1693" s="40"/>
      <c r="BT1693" s="40"/>
      <c r="BU1693" s="41"/>
      <c r="BV1693" s="41"/>
      <c r="BW1693" s="41"/>
      <c r="BX1693" s="41"/>
      <c r="BY1693" s="41"/>
      <c r="BZ1693" s="41"/>
      <c r="CA1693" s="41"/>
      <c r="CB1693" s="41"/>
      <c r="CC1693" s="41"/>
      <c r="CD1693" s="41"/>
      <c r="CE1693" s="41"/>
      <c r="CF1693" s="41"/>
      <c r="CG1693" s="28"/>
      <c r="CH1693" s="28"/>
      <c r="CI1693" s="41"/>
      <c r="CJ1693" s="27"/>
      <c r="CK1693" s="27"/>
      <c r="CL1693" s="27"/>
      <c r="CM1693" s="27"/>
      <c r="CN1693" s="27"/>
      <c r="CO1693" s="27"/>
      <c r="CP1693" s="27"/>
      <c r="CQ1693" s="27"/>
      <c r="CR1693" s="27"/>
      <c r="CS1693" s="27"/>
      <c r="CT1693" s="27"/>
      <c r="CU1693" s="27"/>
      <c r="CV1693" s="27"/>
      <c r="CW1693" s="27"/>
      <c r="CX1693" s="27"/>
      <c r="CY1693" s="27"/>
      <c r="CZ1693" s="40"/>
      <c r="DA1693" s="40"/>
      <c r="DB1693" s="40"/>
      <c r="DC1693" s="40"/>
      <c r="DF1693" s="42"/>
    </row>
    <row r="1694" spans="2:110" x14ac:dyDescent="0.2">
      <c r="B1694" s="28"/>
      <c r="C1694" s="41"/>
      <c r="D1694" s="40"/>
      <c r="E1694" s="41"/>
      <c r="F1694" s="40"/>
      <c r="M1694" s="151"/>
      <c r="N1694" s="151"/>
      <c r="P1694" s="153"/>
      <c r="Q1694" s="159"/>
      <c r="R1694" s="151"/>
      <c r="S1694" s="151"/>
      <c r="T1694" s="28"/>
      <c r="U1694" s="137"/>
      <c r="V1694" s="40"/>
      <c r="W1694" s="40"/>
      <c r="X1694" s="40"/>
      <c r="Y1694" s="40"/>
      <c r="Z1694" s="40"/>
      <c r="AA1694" s="40"/>
      <c r="AB1694" s="40"/>
      <c r="AC1694" s="40"/>
      <c r="AD1694" s="40"/>
      <c r="AE1694" s="40"/>
      <c r="AF1694" s="40"/>
      <c r="AG1694" s="40"/>
      <c r="AH1694" s="40"/>
      <c r="AI1694" s="40"/>
      <c r="AJ1694" s="40"/>
      <c r="AK1694" s="40"/>
      <c r="AL1694" s="40"/>
      <c r="AM1694" s="40"/>
      <c r="AN1694" s="40"/>
      <c r="AO1694" s="40"/>
      <c r="AP1694" s="40"/>
      <c r="AQ1694" s="40"/>
      <c r="AR1694" s="40"/>
      <c r="AS1694" s="40"/>
      <c r="AT1694" s="40"/>
      <c r="AU1694" s="40"/>
      <c r="AV1694" s="40"/>
      <c r="AW1694" s="40"/>
      <c r="AX1694" s="40"/>
      <c r="AY1694" s="40"/>
      <c r="AZ1694" s="40"/>
      <c r="BA1694" s="28"/>
      <c r="BB1694" s="28"/>
      <c r="BC1694" s="40"/>
      <c r="BD1694" s="40"/>
      <c r="BE1694" s="40"/>
      <c r="BF1694" s="40"/>
      <c r="BG1694" s="40"/>
      <c r="BH1694" s="40"/>
      <c r="BI1694" s="40"/>
      <c r="BJ1694" s="40"/>
      <c r="BK1694" s="40"/>
      <c r="BL1694" s="40"/>
      <c r="BM1694" s="40"/>
      <c r="BN1694" s="40"/>
      <c r="BO1694" s="40"/>
      <c r="BP1694" s="40"/>
      <c r="BQ1694" s="40"/>
      <c r="BR1694" s="40"/>
      <c r="BS1694" s="40"/>
      <c r="BT1694" s="40"/>
      <c r="BU1694" s="40"/>
      <c r="BV1694" s="40"/>
      <c r="BW1694" s="40"/>
      <c r="BX1694" s="40"/>
      <c r="BY1694" s="40"/>
      <c r="BZ1694" s="40"/>
      <c r="CA1694" s="40"/>
      <c r="CB1694" s="40"/>
      <c r="CC1694" s="40"/>
      <c r="CD1694" s="40"/>
      <c r="CE1694" s="40"/>
      <c r="CF1694" s="40"/>
      <c r="CG1694" s="28"/>
      <c r="CH1694" s="28"/>
      <c r="CI1694" s="41"/>
      <c r="CJ1694" s="27"/>
      <c r="CK1694" s="27"/>
      <c r="CL1694" s="27"/>
      <c r="CM1694" s="27"/>
      <c r="CN1694" s="27"/>
      <c r="CO1694" s="27"/>
      <c r="CP1694" s="27"/>
      <c r="CQ1694" s="27"/>
      <c r="CR1694" s="27"/>
      <c r="CS1694" s="27"/>
      <c r="CT1694" s="27"/>
      <c r="CU1694" s="27"/>
      <c r="CV1694" s="27"/>
      <c r="CW1694" s="27"/>
      <c r="CX1694" s="27"/>
      <c r="CY1694" s="27"/>
      <c r="CZ1694" s="40"/>
      <c r="DA1694" s="40"/>
      <c r="DB1694" s="40"/>
      <c r="DC1694" s="40"/>
      <c r="DF1694" s="42"/>
    </row>
    <row r="1695" spans="2:110" x14ac:dyDescent="0.2">
      <c r="B1695" s="28"/>
      <c r="C1695" s="41"/>
      <c r="D1695" s="40"/>
      <c r="E1695" s="41"/>
      <c r="F1695" s="40"/>
      <c r="M1695" s="151"/>
      <c r="N1695" s="151"/>
      <c r="P1695" s="153"/>
      <c r="Q1695" s="159"/>
      <c r="R1695" s="151"/>
      <c r="S1695" s="151"/>
      <c r="T1695" s="28"/>
      <c r="U1695" s="137"/>
      <c r="V1695" s="40"/>
      <c r="W1695" s="40"/>
      <c r="X1695" s="40"/>
      <c r="Y1695" s="40"/>
      <c r="Z1695" s="40"/>
      <c r="AA1695" s="40"/>
      <c r="AB1695" s="40"/>
      <c r="AC1695" s="40"/>
      <c r="AD1695" s="40"/>
      <c r="AE1695" s="40"/>
      <c r="AF1695" s="40"/>
      <c r="AG1695" s="40"/>
      <c r="AH1695" s="40"/>
      <c r="AI1695" s="40"/>
      <c r="AJ1695" s="40"/>
      <c r="AK1695" s="40"/>
      <c r="AL1695" s="40"/>
      <c r="AM1695" s="40"/>
      <c r="AN1695" s="40"/>
      <c r="AO1695" s="40"/>
      <c r="AP1695" s="40"/>
      <c r="AQ1695" s="40"/>
      <c r="AR1695" s="40"/>
      <c r="AS1695" s="40"/>
      <c r="AT1695" s="40"/>
      <c r="AU1695" s="40"/>
      <c r="AV1695" s="40"/>
      <c r="AW1695" s="40"/>
      <c r="AX1695" s="40"/>
      <c r="AY1695" s="40"/>
      <c r="AZ1695" s="40"/>
      <c r="BA1695" s="28"/>
      <c r="BB1695" s="28"/>
      <c r="BC1695" s="40"/>
      <c r="BD1695" s="40"/>
      <c r="BE1695" s="40"/>
      <c r="BF1695" s="40"/>
      <c r="BG1695" s="40"/>
      <c r="BH1695" s="40"/>
      <c r="BI1695" s="40"/>
      <c r="BJ1695" s="40"/>
      <c r="BK1695" s="40"/>
      <c r="BL1695" s="40"/>
      <c r="BM1695" s="40"/>
      <c r="BN1695" s="40"/>
      <c r="BO1695" s="40"/>
      <c r="BP1695" s="40"/>
      <c r="BQ1695" s="40"/>
      <c r="BR1695" s="40"/>
      <c r="BS1695" s="40"/>
      <c r="BT1695" s="40"/>
      <c r="BU1695" s="40"/>
      <c r="BV1695" s="40"/>
      <c r="BW1695" s="40"/>
      <c r="BX1695" s="40"/>
      <c r="BY1695" s="40"/>
      <c r="BZ1695" s="40"/>
      <c r="CA1695" s="40"/>
      <c r="CB1695" s="40"/>
      <c r="CC1695" s="40"/>
      <c r="CD1695" s="40"/>
      <c r="CE1695" s="40"/>
      <c r="CF1695" s="40"/>
      <c r="CG1695" s="28"/>
      <c r="CH1695" s="28"/>
      <c r="CI1695" s="41"/>
      <c r="CJ1695" s="27"/>
      <c r="CK1695" s="27"/>
      <c r="CL1695" s="27"/>
      <c r="CM1695" s="27"/>
      <c r="CN1695" s="27"/>
      <c r="CO1695" s="27"/>
      <c r="CP1695" s="27"/>
      <c r="CQ1695" s="27"/>
      <c r="CR1695" s="27"/>
      <c r="CS1695" s="27"/>
      <c r="CT1695" s="27"/>
      <c r="CU1695" s="27"/>
      <c r="CV1695" s="27"/>
      <c r="CW1695" s="27"/>
      <c r="CX1695" s="27"/>
      <c r="CY1695" s="27"/>
      <c r="CZ1695" s="40"/>
      <c r="DA1695" s="40"/>
      <c r="DB1695" s="40"/>
      <c r="DC1695" s="40"/>
      <c r="DF1695" s="42"/>
    </row>
    <row r="1696" spans="2:110" x14ac:dyDescent="0.2">
      <c r="B1696" s="28"/>
      <c r="C1696" s="41"/>
      <c r="D1696" s="40"/>
      <c r="E1696" s="41"/>
      <c r="F1696" s="40"/>
      <c r="M1696" s="151"/>
      <c r="N1696" s="151"/>
      <c r="P1696" s="153"/>
      <c r="Q1696" s="159"/>
      <c r="R1696" s="151"/>
      <c r="S1696" s="151"/>
      <c r="T1696" s="28"/>
      <c r="U1696" s="137"/>
      <c r="V1696" s="40"/>
      <c r="W1696" s="40"/>
      <c r="X1696" s="40"/>
      <c r="Y1696" s="40"/>
      <c r="Z1696" s="40"/>
      <c r="AA1696" s="40"/>
      <c r="AB1696" s="40"/>
      <c r="AC1696" s="40"/>
      <c r="AD1696" s="40"/>
      <c r="AE1696" s="40"/>
      <c r="AF1696" s="40"/>
      <c r="AG1696" s="40"/>
      <c r="AH1696" s="40"/>
      <c r="AI1696" s="40"/>
      <c r="AJ1696" s="40"/>
      <c r="AK1696" s="40"/>
      <c r="AL1696" s="40"/>
      <c r="AM1696" s="40"/>
      <c r="AN1696" s="40"/>
      <c r="AO1696" s="40"/>
      <c r="AP1696" s="40"/>
      <c r="AQ1696" s="40"/>
      <c r="AR1696" s="40"/>
      <c r="AS1696" s="40"/>
      <c r="AT1696" s="40"/>
      <c r="AU1696" s="40"/>
      <c r="AV1696" s="40"/>
      <c r="AW1696" s="40"/>
      <c r="AX1696" s="40"/>
      <c r="AY1696" s="40"/>
      <c r="AZ1696" s="40"/>
      <c r="BA1696" s="28"/>
      <c r="BB1696" s="28"/>
      <c r="BC1696" s="40"/>
      <c r="BD1696" s="40"/>
      <c r="BE1696" s="40"/>
      <c r="BF1696" s="40"/>
      <c r="BG1696" s="40"/>
      <c r="BH1696" s="40"/>
      <c r="BI1696" s="40"/>
      <c r="BJ1696" s="40"/>
      <c r="BK1696" s="40"/>
      <c r="BL1696" s="40"/>
      <c r="BM1696" s="40"/>
      <c r="BN1696" s="40"/>
      <c r="BO1696" s="40"/>
      <c r="BP1696" s="40"/>
      <c r="BQ1696" s="40"/>
      <c r="BR1696" s="40"/>
      <c r="BS1696" s="40"/>
      <c r="BT1696" s="40"/>
      <c r="BU1696" s="40"/>
      <c r="BV1696" s="40"/>
      <c r="BW1696" s="40"/>
      <c r="BX1696" s="40"/>
      <c r="BY1696" s="40"/>
      <c r="BZ1696" s="40"/>
      <c r="CA1696" s="40"/>
      <c r="CB1696" s="40"/>
      <c r="CC1696" s="40"/>
      <c r="CD1696" s="40"/>
      <c r="CE1696" s="40"/>
      <c r="CF1696" s="40"/>
      <c r="CG1696" s="28"/>
      <c r="CH1696" s="28"/>
      <c r="CI1696" s="41"/>
      <c r="CJ1696" s="27"/>
      <c r="CK1696" s="27"/>
      <c r="CL1696" s="27"/>
      <c r="CM1696" s="27"/>
      <c r="CN1696" s="27"/>
      <c r="CO1696" s="27"/>
      <c r="CP1696" s="27"/>
      <c r="CQ1696" s="27"/>
      <c r="CR1696" s="27"/>
      <c r="CS1696" s="27"/>
      <c r="CT1696" s="27"/>
      <c r="CU1696" s="27"/>
      <c r="CV1696" s="27"/>
      <c r="CW1696" s="27"/>
      <c r="CX1696" s="27"/>
      <c r="CY1696" s="27"/>
      <c r="CZ1696" s="40"/>
      <c r="DA1696" s="40"/>
      <c r="DB1696" s="40"/>
      <c r="DC1696" s="40"/>
      <c r="DF1696" s="42"/>
    </row>
    <row r="1697" spans="2:110" x14ac:dyDescent="0.2">
      <c r="B1697" s="28"/>
      <c r="C1697" s="41"/>
      <c r="D1697" s="40"/>
      <c r="E1697" s="41"/>
      <c r="F1697" s="40"/>
      <c r="M1697" s="151"/>
      <c r="N1697" s="151"/>
      <c r="P1697" s="153"/>
      <c r="Q1697" s="159"/>
      <c r="R1697" s="151"/>
      <c r="S1697" s="151"/>
      <c r="T1697" s="28"/>
      <c r="U1697" s="137"/>
      <c r="V1697" s="40"/>
      <c r="W1697" s="40"/>
      <c r="X1697" s="40"/>
      <c r="Y1697" s="40"/>
      <c r="Z1697" s="40"/>
      <c r="AA1697" s="40"/>
      <c r="AB1697" s="40"/>
      <c r="AC1697" s="40"/>
      <c r="AD1697" s="40"/>
      <c r="AE1697" s="40"/>
      <c r="AF1697" s="40"/>
      <c r="AG1697" s="40"/>
      <c r="AH1697" s="40"/>
      <c r="AI1697" s="40"/>
      <c r="AJ1697" s="40"/>
      <c r="AK1697" s="40"/>
      <c r="AL1697" s="40"/>
      <c r="AM1697" s="40"/>
      <c r="AN1697" s="40"/>
      <c r="AO1697" s="40"/>
      <c r="AP1697" s="40"/>
      <c r="AQ1697" s="40"/>
      <c r="AR1697" s="40"/>
      <c r="AS1697" s="40"/>
      <c r="AT1697" s="40"/>
      <c r="AU1697" s="40"/>
      <c r="AV1697" s="40"/>
      <c r="AW1697" s="40"/>
      <c r="AX1697" s="40"/>
      <c r="AY1697" s="40"/>
      <c r="AZ1697" s="40"/>
      <c r="BA1697" s="28"/>
      <c r="BB1697" s="28"/>
      <c r="BC1697" s="40"/>
      <c r="BD1697" s="40"/>
      <c r="BE1697" s="40"/>
      <c r="BF1697" s="40"/>
      <c r="BG1697" s="40"/>
      <c r="BH1697" s="40"/>
      <c r="BI1697" s="40"/>
      <c r="BJ1697" s="40"/>
      <c r="BK1697" s="40"/>
      <c r="BL1697" s="40"/>
      <c r="BM1697" s="40"/>
      <c r="BN1697" s="40"/>
      <c r="BO1697" s="40"/>
      <c r="BP1697" s="40"/>
      <c r="BQ1697" s="40"/>
      <c r="BR1697" s="40"/>
      <c r="BS1697" s="40"/>
      <c r="BT1697" s="40"/>
      <c r="BU1697" s="40"/>
      <c r="BV1697" s="40"/>
      <c r="BW1697" s="40"/>
      <c r="BX1697" s="40"/>
      <c r="BY1697" s="40"/>
      <c r="BZ1697" s="40"/>
      <c r="CA1697" s="40"/>
      <c r="CB1697" s="40"/>
      <c r="CC1697" s="40"/>
      <c r="CD1697" s="40"/>
      <c r="CE1697" s="40"/>
      <c r="CF1697" s="40"/>
      <c r="CG1697" s="28"/>
      <c r="CH1697" s="28"/>
      <c r="CI1697" s="41"/>
      <c r="CJ1697" s="27"/>
      <c r="CK1697" s="27"/>
      <c r="CL1697" s="27"/>
      <c r="CM1697" s="27"/>
      <c r="CN1697" s="27"/>
      <c r="CO1697" s="27"/>
      <c r="CP1697" s="27"/>
      <c r="CQ1697" s="27"/>
      <c r="CR1697" s="27"/>
      <c r="CS1697" s="27"/>
      <c r="CT1697" s="27"/>
      <c r="CU1697" s="27"/>
      <c r="CV1697" s="27"/>
      <c r="CW1697" s="27"/>
      <c r="CX1697" s="27"/>
      <c r="CY1697" s="27"/>
      <c r="CZ1697" s="40"/>
      <c r="DA1697" s="40"/>
      <c r="DB1697" s="40"/>
      <c r="DC1697" s="40"/>
      <c r="DF1697" s="42"/>
    </row>
    <row r="1698" spans="2:110" x14ac:dyDescent="0.2">
      <c r="B1698" s="28"/>
      <c r="C1698" s="41"/>
      <c r="D1698" s="40"/>
      <c r="E1698" s="41"/>
      <c r="F1698" s="40"/>
      <c r="M1698" s="151"/>
      <c r="N1698" s="151"/>
      <c r="P1698" s="153"/>
      <c r="Q1698" s="159"/>
      <c r="R1698" s="151"/>
      <c r="S1698" s="151"/>
      <c r="T1698" s="28"/>
      <c r="U1698" s="137"/>
      <c r="V1698" s="40"/>
      <c r="W1698" s="40"/>
      <c r="X1698" s="40"/>
      <c r="Y1698" s="40"/>
      <c r="Z1698" s="40"/>
      <c r="AA1698" s="40"/>
      <c r="AB1698" s="40"/>
      <c r="AC1698" s="40"/>
      <c r="AD1698" s="40"/>
      <c r="AE1698" s="40"/>
      <c r="AF1698" s="40"/>
      <c r="AG1698" s="40"/>
      <c r="AH1698" s="40"/>
      <c r="AI1698" s="40"/>
      <c r="AJ1698" s="40"/>
      <c r="AK1698" s="40"/>
      <c r="AL1698" s="40"/>
      <c r="AM1698" s="40"/>
      <c r="AN1698" s="40"/>
      <c r="AO1698" s="40"/>
      <c r="AP1698" s="40"/>
      <c r="AQ1698" s="40"/>
      <c r="AR1698" s="40"/>
      <c r="AS1698" s="40"/>
      <c r="AT1698" s="40"/>
      <c r="AU1698" s="40"/>
      <c r="AV1698" s="40"/>
      <c r="AW1698" s="40"/>
      <c r="AX1698" s="40"/>
      <c r="AY1698" s="40"/>
      <c r="AZ1698" s="40"/>
      <c r="BA1698" s="28"/>
      <c r="BB1698" s="28"/>
      <c r="BC1698" s="40"/>
      <c r="BD1698" s="40"/>
      <c r="BE1698" s="40"/>
      <c r="BF1698" s="40"/>
      <c r="BG1698" s="40"/>
      <c r="BH1698" s="40"/>
      <c r="BI1698" s="40"/>
      <c r="BJ1698" s="40"/>
      <c r="BK1698" s="40"/>
      <c r="BL1698" s="40"/>
      <c r="BM1698" s="40"/>
      <c r="BN1698" s="40"/>
      <c r="BO1698" s="40"/>
      <c r="BP1698" s="40"/>
      <c r="BQ1698" s="40"/>
      <c r="BR1698" s="40"/>
      <c r="BS1698" s="40"/>
      <c r="BT1698" s="40"/>
      <c r="BU1698" s="40"/>
      <c r="BV1698" s="40"/>
      <c r="BW1698" s="40"/>
      <c r="BX1698" s="40"/>
      <c r="BY1698" s="40"/>
      <c r="BZ1698" s="40"/>
      <c r="CA1698" s="40"/>
      <c r="CB1698" s="40"/>
      <c r="CC1698" s="40"/>
      <c r="CD1698" s="40"/>
      <c r="CE1698" s="40"/>
      <c r="CF1698" s="40"/>
      <c r="CG1698" s="28"/>
      <c r="CH1698" s="28"/>
      <c r="CI1698" s="41"/>
      <c r="CJ1698" s="27"/>
      <c r="CK1698" s="27"/>
      <c r="CL1698" s="27"/>
      <c r="CM1698" s="27"/>
      <c r="CN1698" s="27"/>
      <c r="CO1698" s="27"/>
      <c r="CP1698" s="27"/>
      <c r="CQ1698" s="27"/>
      <c r="CR1698" s="27"/>
      <c r="CS1698" s="27"/>
      <c r="CT1698" s="27"/>
      <c r="CU1698" s="27"/>
      <c r="CV1698" s="27"/>
      <c r="CW1698" s="27"/>
      <c r="CX1698" s="27"/>
      <c r="CY1698" s="27"/>
      <c r="CZ1698" s="40"/>
      <c r="DA1698" s="40"/>
      <c r="DB1698" s="40"/>
      <c r="DC1698" s="40"/>
      <c r="DF1698" s="42"/>
    </row>
    <row r="1699" spans="2:110" x14ac:dyDescent="0.2">
      <c r="B1699" s="28"/>
      <c r="C1699" s="41"/>
      <c r="D1699" s="40"/>
      <c r="E1699" s="41"/>
      <c r="F1699" s="40"/>
      <c r="M1699" s="151"/>
      <c r="N1699" s="151"/>
      <c r="P1699" s="153"/>
      <c r="Q1699" s="159"/>
      <c r="R1699" s="151"/>
      <c r="S1699" s="151"/>
      <c r="T1699" s="28"/>
      <c r="U1699" s="137"/>
      <c r="V1699" s="40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40"/>
      <c r="AH1699" s="40"/>
      <c r="AI1699" s="40"/>
      <c r="AJ1699" s="40"/>
      <c r="AK1699" s="40"/>
      <c r="AL1699" s="40"/>
      <c r="AM1699" s="40"/>
      <c r="AN1699" s="40"/>
      <c r="AO1699" s="40"/>
      <c r="AP1699" s="40"/>
      <c r="AQ1699" s="40"/>
      <c r="AR1699" s="40"/>
      <c r="AS1699" s="40"/>
      <c r="AT1699" s="40"/>
      <c r="AU1699" s="40"/>
      <c r="AV1699" s="40"/>
      <c r="AW1699" s="40"/>
      <c r="AX1699" s="40"/>
      <c r="AY1699" s="40"/>
      <c r="AZ1699" s="40"/>
      <c r="BA1699" s="28"/>
      <c r="BB1699" s="28"/>
      <c r="BC1699" s="40"/>
      <c r="BD1699" s="40"/>
      <c r="BE1699" s="40"/>
      <c r="BF1699" s="40"/>
      <c r="BG1699" s="40"/>
      <c r="BH1699" s="40"/>
      <c r="BI1699" s="40"/>
      <c r="BJ1699" s="40"/>
      <c r="BK1699" s="40"/>
      <c r="BL1699" s="40"/>
      <c r="BM1699" s="40"/>
      <c r="BN1699" s="40"/>
      <c r="BO1699" s="40"/>
      <c r="BP1699" s="40"/>
      <c r="BQ1699" s="40"/>
      <c r="BR1699" s="40"/>
      <c r="BS1699" s="40"/>
      <c r="BT1699" s="40"/>
      <c r="BU1699" s="40"/>
      <c r="BV1699" s="40"/>
      <c r="BW1699" s="40"/>
      <c r="BX1699" s="40"/>
      <c r="BY1699" s="40"/>
      <c r="BZ1699" s="40"/>
      <c r="CA1699" s="40"/>
      <c r="CB1699" s="40"/>
      <c r="CC1699" s="40"/>
      <c r="CD1699" s="40"/>
      <c r="CE1699" s="40"/>
      <c r="CF1699" s="40"/>
      <c r="CG1699" s="28"/>
      <c r="CH1699" s="28"/>
      <c r="CI1699" s="41"/>
      <c r="CJ1699" s="27"/>
      <c r="CK1699" s="27"/>
      <c r="CL1699" s="27"/>
      <c r="CM1699" s="27"/>
      <c r="CN1699" s="27"/>
      <c r="CO1699" s="27"/>
      <c r="CP1699" s="27"/>
      <c r="CQ1699" s="27"/>
      <c r="CR1699" s="27"/>
      <c r="CS1699" s="27"/>
      <c r="CT1699" s="27"/>
      <c r="CU1699" s="27"/>
      <c r="CV1699" s="27"/>
      <c r="CW1699" s="27"/>
      <c r="CX1699" s="27"/>
      <c r="CY1699" s="27"/>
      <c r="CZ1699" s="40"/>
      <c r="DA1699" s="40"/>
      <c r="DB1699" s="40"/>
      <c r="DC1699" s="40"/>
      <c r="DF1699" s="42"/>
    </row>
    <row r="1700" spans="2:110" x14ac:dyDescent="0.2">
      <c r="B1700" s="28"/>
      <c r="C1700" s="41"/>
      <c r="D1700" s="40"/>
      <c r="E1700" s="41"/>
      <c r="F1700" s="40"/>
      <c r="M1700" s="151"/>
      <c r="N1700" s="151"/>
      <c r="P1700" s="153"/>
      <c r="Q1700" s="159"/>
      <c r="R1700" s="151"/>
      <c r="S1700" s="151"/>
      <c r="T1700" s="28"/>
      <c r="U1700" s="137"/>
      <c r="V1700" s="40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40"/>
      <c r="AH1700" s="40"/>
      <c r="AI1700" s="40"/>
      <c r="AJ1700" s="40"/>
      <c r="AK1700" s="40"/>
      <c r="AL1700" s="40"/>
      <c r="AM1700" s="40"/>
      <c r="AN1700" s="40"/>
      <c r="AO1700" s="40"/>
      <c r="AP1700" s="40"/>
      <c r="AQ1700" s="40"/>
      <c r="AR1700" s="40"/>
      <c r="AS1700" s="40"/>
      <c r="AT1700" s="40"/>
      <c r="AU1700" s="40"/>
      <c r="AV1700" s="40"/>
      <c r="AW1700" s="40"/>
      <c r="AX1700" s="40"/>
      <c r="AY1700" s="40"/>
      <c r="AZ1700" s="40"/>
      <c r="BA1700" s="28"/>
      <c r="BB1700" s="28"/>
      <c r="BC1700" s="40"/>
      <c r="BD1700" s="40"/>
      <c r="BE1700" s="40"/>
      <c r="BF1700" s="40"/>
      <c r="BG1700" s="40"/>
      <c r="BH1700" s="40"/>
      <c r="BI1700" s="40"/>
      <c r="BJ1700" s="40"/>
      <c r="BK1700" s="40"/>
      <c r="BL1700" s="40"/>
      <c r="BM1700" s="40"/>
      <c r="BN1700" s="40"/>
      <c r="BO1700" s="40"/>
      <c r="BP1700" s="40"/>
      <c r="BQ1700" s="40"/>
      <c r="BR1700" s="40"/>
      <c r="BS1700" s="40"/>
      <c r="BT1700" s="40"/>
      <c r="BU1700" s="40"/>
      <c r="BV1700" s="40"/>
      <c r="BW1700" s="40"/>
      <c r="BX1700" s="40"/>
      <c r="BY1700" s="40"/>
      <c r="BZ1700" s="40"/>
      <c r="CA1700" s="40"/>
      <c r="CB1700" s="40"/>
      <c r="CC1700" s="40"/>
      <c r="CD1700" s="40"/>
      <c r="CE1700" s="40"/>
      <c r="CF1700" s="40"/>
      <c r="CG1700" s="28"/>
      <c r="CH1700" s="28"/>
      <c r="CI1700" s="41"/>
      <c r="CJ1700" s="27"/>
      <c r="CK1700" s="27"/>
      <c r="CL1700" s="27"/>
      <c r="CM1700" s="27"/>
      <c r="CN1700" s="27"/>
      <c r="CO1700" s="27"/>
      <c r="CP1700" s="27"/>
      <c r="CQ1700" s="27"/>
      <c r="CR1700" s="27"/>
      <c r="CS1700" s="27"/>
      <c r="CT1700" s="27"/>
      <c r="CU1700" s="27"/>
      <c r="CV1700" s="27"/>
      <c r="CW1700" s="27"/>
      <c r="CX1700" s="27"/>
      <c r="CY1700" s="27"/>
      <c r="CZ1700" s="40"/>
      <c r="DA1700" s="40"/>
      <c r="DB1700" s="40"/>
      <c r="DC1700" s="40"/>
      <c r="DF1700" s="42"/>
    </row>
    <row r="1701" spans="2:110" x14ac:dyDescent="0.2">
      <c r="B1701" s="28"/>
      <c r="C1701" s="41"/>
      <c r="D1701" s="40"/>
      <c r="E1701" s="41"/>
      <c r="F1701" s="40"/>
      <c r="M1701" s="151"/>
      <c r="N1701" s="151"/>
      <c r="P1701" s="153"/>
      <c r="Q1701" s="159"/>
      <c r="R1701" s="151"/>
      <c r="S1701" s="151"/>
      <c r="T1701" s="28"/>
      <c r="U1701" s="137"/>
      <c r="V1701" s="40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40"/>
      <c r="AH1701" s="40"/>
      <c r="AI1701" s="40"/>
      <c r="AJ1701" s="40"/>
      <c r="AK1701" s="40"/>
      <c r="AL1701" s="40"/>
      <c r="AM1701" s="40"/>
      <c r="AN1701" s="40"/>
      <c r="AO1701" s="40"/>
      <c r="AP1701" s="40"/>
      <c r="AQ1701" s="40"/>
      <c r="AR1701" s="40"/>
      <c r="AS1701" s="40"/>
      <c r="AT1701" s="40"/>
      <c r="AU1701" s="40"/>
      <c r="AV1701" s="40"/>
      <c r="AW1701" s="40"/>
      <c r="AX1701" s="40"/>
      <c r="AY1701" s="40"/>
      <c r="AZ1701" s="40"/>
      <c r="BA1701" s="28"/>
      <c r="BB1701" s="28"/>
      <c r="BC1701" s="40"/>
      <c r="BD1701" s="40"/>
      <c r="BE1701" s="40"/>
      <c r="BF1701" s="40"/>
      <c r="BG1701" s="40"/>
      <c r="BH1701" s="40"/>
      <c r="BI1701" s="40"/>
      <c r="BJ1701" s="40"/>
      <c r="BK1701" s="40"/>
      <c r="BL1701" s="40"/>
      <c r="BM1701" s="40"/>
      <c r="BN1701" s="40"/>
      <c r="BO1701" s="40"/>
      <c r="BP1701" s="40"/>
      <c r="BQ1701" s="40"/>
      <c r="BR1701" s="40"/>
      <c r="BS1701" s="40"/>
      <c r="BT1701" s="40"/>
      <c r="BU1701" s="40"/>
      <c r="BV1701" s="40"/>
      <c r="BW1701" s="40"/>
      <c r="BX1701" s="40"/>
      <c r="BY1701" s="40"/>
      <c r="BZ1701" s="40"/>
      <c r="CA1701" s="40"/>
      <c r="CB1701" s="40"/>
      <c r="CC1701" s="40"/>
      <c r="CD1701" s="40"/>
      <c r="CE1701" s="40"/>
      <c r="CF1701" s="40"/>
      <c r="CG1701" s="28"/>
      <c r="CH1701" s="28"/>
      <c r="CI1701" s="41"/>
      <c r="CJ1701" s="27"/>
      <c r="CK1701" s="27"/>
      <c r="CL1701" s="27"/>
      <c r="CM1701" s="27"/>
      <c r="CN1701" s="27"/>
      <c r="CO1701" s="27"/>
      <c r="CP1701" s="27"/>
      <c r="CQ1701" s="27"/>
      <c r="CR1701" s="27"/>
      <c r="CS1701" s="27"/>
      <c r="CT1701" s="27"/>
      <c r="CU1701" s="27"/>
      <c r="CV1701" s="27"/>
      <c r="CW1701" s="27"/>
      <c r="CX1701" s="27"/>
      <c r="CY1701" s="27"/>
      <c r="CZ1701" s="40"/>
      <c r="DA1701" s="40"/>
      <c r="DB1701" s="40"/>
      <c r="DC1701" s="40"/>
      <c r="DF1701" s="42"/>
    </row>
    <row r="1702" spans="2:110" x14ac:dyDescent="0.2">
      <c r="B1702" s="28"/>
      <c r="C1702" s="41"/>
      <c r="D1702" s="40"/>
      <c r="E1702" s="41"/>
      <c r="F1702" s="40"/>
      <c r="M1702" s="151"/>
      <c r="N1702" s="151"/>
      <c r="P1702" s="153"/>
      <c r="Q1702" s="159"/>
      <c r="R1702" s="151"/>
      <c r="S1702" s="151"/>
      <c r="T1702" s="28"/>
      <c r="U1702" s="137"/>
      <c r="V1702" s="40"/>
      <c r="W1702" s="40"/>
      <c r="X1702" s="40"/>
      <c r="Y1702" s="40"/>
      <c r="Z1702" s="40"/>
      <c r="AA1702" s="40"/>
      <c r="AB1702" s="40"/>
      <c r="AC1702" s="40"/>
      <c r="AD1702" s="40"/>
      <c r="AE1702" s="40"/>
      <c r="AF1702" s="40"/>
      <c r="AG1702" s="40"/>
      <c r="AH1702" s="40"/>
      <c r="AI1702" s="40"/>
      <c r="AJ1702" s="40"/>
      <c r="AK1702" s="40"/>
      <c r="AL1702" s="40"/>
      <c r="AM1702" s="40"/>
      <c r="AN1702" s="40"/>
      <c r="AO1702" s="40"/>
      <c r="AP1702" s="40"/>
      <c r="AQ1702" s="40"/>
      <c r="AR1702" s="40"/>
      <c r="AS1702" s="40"/>
      <c r="AT1702" s="40"/>
      <c r="AU1702" s="40"/>
      <c r="AV1702" s="40"/>
      <c r="AW1702" s="40"/>
      <c r="AX1702" s="40"/>
      <c r="AY1702" s="40"/>
      <c r="AZ1702" s="40"/>
      <c r="BA1702" s="28"/>
      <c r="BB1702" s="28"/>
      <c r="BC1702" s="40"/>
      <c r="BD1702" s="40"/>
      <c r="BE1702" s="40"/>
      <c r="BF1702" s="40"/>
      <c r="BG1702" s="40"/>
      <c r="BH1702" s="40"/>
      <c r="BI1702" s="40"/>
      <c r="BJ1702" s="40"/>
      <c r="BK1702" s="40"/>
      <c r="BL1702" s="40"/>
      <c r="BM1702" s="40"/>
      <c r="BN1702" s="40"/>
      <c r="BO1702" s="40"/>
      <c r="BP1702" s="40"/>
      <c r="BQ1702" s="40"/>
      <c r="BR1702" s="40"/>
      <c r="BS1702" s="40"/>
      <c r="BT1702" s="40"/>
      <c r="BU1702" s="40"/>
      <c r="BV1702" s="40"/>
      <c r="BW1702" s="40"/>
      <c r="BX1702" s="40"/>
      <c r="BY1702" s="40"/>
      <c r="BZ1702" s="40"/>
      <c r="CA1702" s="40"/>
      <c r="CB1702" s="40"/>
      <c r="CC1702" s="40"/>
      <c r="CD1702" s="40"/>
      <c r="CE1702" s="40"/>
      <c r="CF1702" s="40"/>
      <c r="CG1702" s="28"/>
      <c r="CH1702" s="28"/>
      <c r="CI1702" s="41"/>
      <c r="CJ1702" s="27"/>
      <c r="CK1702" s="27"/>
      <c r="CL1702" s="27"/>
      <c r="CM1702" s="27"/>
      <c r="CN1702" s="27"/>
      <c r="CO1702" s="27"/>
      <c r="CP1702" s="27"/>
      <c r="CQ1702" s="27"/>
      <c r="CR1702" s="27"/>
      <c r="CS1702" s="27"/>
      <c r="CT1702" s="27"/>
      <c r="CU1702" s="27"/>
      <c r="CV1702" s="27"/>
      <c r="CW1702" s="27"/>
      <c r="CX1702" s="27"/>
      <c r="CY1702" s="27"/>
      <c r="CZ1702" s="40"/>
      <c r="DA1702" s="40"/>
      <c r="DB1702" s="40"/>
      <c r="DC1702" s="40"/>
      <c r="DF1702" s="42"/>
    </row>
    <row r="1703" spans="2:110" x14ac:dyDescent="0.2">
      <c r="B1703" s="28"/>
      <c r="C1703" s="41"/>
      <c r="D1703" s="40"/>
      <c r="E1703" s="41"/>
      <c r="F1703" s="40"/>
      <c r="M1703" s="151"/>
      <c r="N1703" s="151"/>
      <c r="P1703" s="153"/>
      <c r="Q1703" s="159"/>
      <c r="R1703" s="151"/>
      <c r="S1703" s="151"/>
      <c r="T1703" s="28"/>
      <c r="U1703" s="137"/>
      <c r="V1703" s="40"/>
      <c r="W1703" s="40"/>
      <c r="X1703" s="40"/>
      <c r="Y1703" s="40"/>
      <c r="Z1703" s="40"/>
      <c r="AA1703" s="40"/>
      <c r="AB1703" s="40"/>
      <c r="AC1703" s="40"/>
      <c r="AD1703" s="40"/>
      <c r="AE1703" s="40"/>
      <c r="AF1703" s="40"/>
      <c r="AG1703" s="40"/>
      <c r="AH1703" s="40"/>
      <c r="AI1703" s="40"/>
      <c r="AJ1703" s="40"/>
      <c r="AK1703" s="40"/>
      <c r="AL1703" s="40"/>
      <c r="AM1703" s="40"/>
      <c r="AN1703" s="40"/>
      <c r="AO1703" s="40"/>
      <c r="AP1703" s="40"/>
      <c r="AQ1703" s="40"/>
      <c r="AR1703" s="40"/>
      <c r="AS1703" s="40"/>
      <c r="AT1703" s="40"/>
      <c r="AU1703" s="40"/>
      <c r="AV1703" s="40"/>
      <c r="AW1703" s="40"/>
      <c r="AX1703" s="40"/>
      <c r="AY1703" s="40"/>
      <c r="AZ1703" s="40"/>
      <c r="BA1703" s="28"/>
      <c r="BB1703" s="28"/>
      <c r="BC1703" s="40"/>
      <c r="BD1703" s="40"/>
      <c r="BE1703" s="40"/>
      <c r="BF1703" s="40"/>
      <c r="BG1703" s="40"/>
      <c r="BH1703" s="40"/>
      <c r="BI1703" s="40"/>
      <c r="BJ1703" s="40"/>
      <c r="BK1703" s="40"/>
      <c r="BL1703" s="40"/>
      <c r="BM1703" s="40"/>
      <c r="BN1703" s="40"/>
      <c r="BO1703" s="40"/>
      <c r="BP1703" s="40"/>
      <c r="BQ1703" s="40"/>
      <c r="BR1703" s="40"/>
      <c r="BS1703" s="40"/>
      <c r="BT1703" s="40"/>
      <c r="BU1703" s="40"/>
      <c r="BV1703" s="40"/>
      <c r="BW1703" s="40"/>
      <c r="BX1703" s="40"/>
      <c r="BY1703" s="40"/>
      <c r="BZ1703" s="40"/>
      <c r="CA1703" s="40"/>
      <c r="CB1703" s="40"/>
      <c r="CC1703" s="40"/>
      <c r="CD1703" s="40"/>
      <c r="CE1703" s="40"/>
      <c r="CF1703" s="40"/>
      <c r="CG1703" s="28"/>
      <c r="CH1703" s="28"/>
      <c r="CI1703" s="41"/>
      <c r="CJ1703" s="27"/>
      <c r="CK1703" s="27"/>
      <c r="CL1703" s="27"/>
      <c r="CM1703" s="27"/>
      <c r="CN1703" s="27"/>
      <c r="CO1703" s="27"/>
      <c r="CP1703" s="27"/>
      <c r="CQ1703" s="27"/>
      <c r="CR1703" s="27"/>
      <c r="CS1703" s="27"/>
      <c r="CT1703" s="27"/>
      <c r="CU1703" s="27"/>
      <c r="CV1703" s="27"/>
      <c r="CW1703" s="27"/>
      <c r="CX1703" s="27"/>
      <c r="CY1703" s="27"/>
      <c r="CZ1703" s="40"/>
      <c r="DA1703" s="40"/>
      <c r="DB1703" s="40"/>
      <c r="DC1703" s="40"/>
      <c r="DF1703" s="42"/>
    </row>
    <row r="1704" spans="2:110" x14ac:dyDescent="0.2">
      <c r="B1704" s="28"/>
      <c r="C1704" s="41"/>
      <c r="D1704" s="40"/>
      <c r="E1704" s="41"/>
      <c r="F1704" s="40"/>
      <c r="M1704" s="151"/>
      <c r="N1704" s="151"/>
      <c r="P1704" s="153"/>
      <c r="Q1704" s="159"/>
      <c r="R1704" s="151"/>
      <c r="S1704" s="151"/>
      <c r="T1704" s="28"/>
      <c r="U1704" s="137"/>
      <c r="V1704" s="40"/>
      <c r="W1704" s="40"/>
      <c r="X1704" s="40"/>
      <c r="Y1704" s="40"/>
      <c r="Z1704" s="40"/>
      <c r="AA1704" s="40"/>
      <c r="AB1704" s="40"/>
      <c r="AC1704" s="40"/>
      <c r="AD1704" s="40"/>
      <c r="AE1704" s="40"/>
      <c r="AF1704" s="40"/>
      <c r="AG1704" s="40"/>
      <c r="AH1704" s="40"/>
      <c r="AI1704" s="40"/>
      <c r="AJ1704" s="40"/>
      <c r="AK1704" s="40"/>
      <c r="AL1704" s="40"/>
      <c r="AM1704" s="40"/>
      <c r="AN1704" s="40"/>
      <c r="AO1704" s="40"/>
      <c r="AP1704" s="40"/>
      <c r="AQ1704" s="40"/>
      <c r="AR1704" s="40"/>
      <c r="AS1704" s="40"/>
      <c r="AT1704" s="40"/>
      <c r="AU1704" s="40"/>
      <c r="AV1704" s="40"/>
      <c r="AW1704" s="40"/>
      <c r="AX1704" s="40"/>
      <c r="AY1704" s="40"/>
      <c r="AZ1704" s="40"/>
      <c r="BA1704" s="28"/>
      <c r="BB1704" s="28"/>
      <c r="BC1704" s="40"/>
      <c r="BD1704" s="40"/>
      <c r="BE1704" s="40"/>
      <c r="BF1704" s="40"/>
      <c r="BG1704" s="40"/>
      <c r="BH1704" s="40"/>
      <c r="BI1704" s="40"/>
      <c r="BJ1704" s="40"/>
      <c r="BK1704" s="40"/>
      <c r="BL1704" s="40"/>
      <c r="BM1704" s="40"/>
      <c r="BN1704" s="40"/>
      <c r="BO1704" s="40"/>
      <c r="BP1704" s="40"/>
      <c r="BQ1704" s="40"/>
      <c r="BR1704" s="40"/>
      <c r="BS1704" s="40"/>
      <c r="BT1704" s="40"/>
      <c r="BU1704" s="40"/>
      <c r="BV1704" s="40"/>
      <c r="BW1704" s="40"/>
      <c r="BX1704" s="40"/>
      <c r="BY1704" s="40"/>
      <c r="BZ1704" s="40"/>
      <c r="CA1704" s="40"/>
      <c r="CB1704" s="40"/>
      <c r="CC1704" s="40"/>
      <c r="CD1704" s="40"/>
      <c r="CE1704" s="40"/>
      <c r="CF1704" s="40"/>
      <c r="CG1704" s="28"/>
      <c r="CH1704" s="28"/>
      <c r="CI1704" s="41"/>
      <c r="CJ1704" s="27"/>
      <c r="CK1704" s="27"/>
      <c r="CL1704" s="27"/>
      <c r="CM1704" s="27"/>
      <c r="CN1704" s="27"/>
      <c r="CO1704" s="27"/>
      <c r="CP1704" s="27"/>
      <c r="CQ1704" s="27"/>
      <c r="CR1704" s="27"/>
      <c r="CS1704" s="27"/>
      <c r="CT1704" s="27"/>
      <c r="CU1704" s="27"/>
      <c r="CV1704" s="27"/>
      <c r="CW1704" s="27"/>
      <c r="CX1704" s="27"/>
      <c r="CY1704" s="27"/>
      <c r="CZ1704" s="40"/>
      <c r="DA1704" s="40"/>
      <c r="DB1704" s="40"/>
      <c r="DC1704" s="40"/>
      <c r="DF1704" s="42"/>
    </row>
    <row r="1705" spans="2:110" x14ac:dyDescent="0.2">
      <c r="B1705" s="28"/>
      <c r="C1705" s="41"/>
      <c r="D1705" s="40"/>
      <c r="E1705" s="41"/>
      <c r="F1705" s="40"/>
      <c r="M1705" s="151"/>
      <c r="N1705" s="151"/>
      <c r="P1705" s="153"/>
      <c r="Q1705" s="159"/>
      <c r="R1705" s="151"/>
      <c r="S1705" s="151"/>
      <c r="T1705" s="28"/>
      <c r="U1705" s="137"/>
      <c r="V1705" s="40"/>
      <c r="W1705" s="40"/>
      <c r="X1705" s="40"/>
      <c r="Y1705" s="40"/>
      <c r="Z1705" s="40"/>
      <c r="AA1705" s="40"/>
      <c r="AB1705" s="40"/>
      <c r="AC1705" s="40"/>
      <c r="AD1705" s="40"/>
      <c r="AE1705" s="40"/>
      <c r="AF1705" s="40"/>
      <c r="AG1705" s="40"/>
      <c r="AH1705" s="40"/>
      <c r="AI1705" s="40"/>
      <c r="AJ1705" s="40"/>
      <c r="AK1705" s="40"/>
      <c r="AL1705" s="40"/>
      <c r="AM1705" s="40"/>
      <c r="AN1705" s="40"/>
      <c r="AO1705" s="40"/>
      <c r="AP1705" s="40"/>
      <c r="AQ1705" s="40"/>
      <c r="AR1705" s="40"/>
      <c r="AS1705" s="40"/>
      <c r="AT1705" s="40"/>
      <c r="AU1705" s="40"/>
      <c r="AV1705" s="40"/>
      <c r="AW1705" s="40"/>
      <c r="AX1705" s="40"/>
      <c r="AY1705" s="40"/>
      <c r="AZ1705" s="40"/>
      <c r="BA1705" s="28"/>
      <c r="BB1705" s="28"/>
      <c r="BC1705" s="40"/>
      <c r="BD1705" s="40"/>
      <c r="BE1705" s="40"/>
      <c r="BF1705" s="40"/>
      <c r="BG1705" s="40"/>
      <c r="BH1705" s="40"/>
      <c r="BI1705" s="41"/>
      <c r="BJ1705" s="41"/>
      <c r="BK1705" s="41"/>
      <c r="BL1705" s="41"/>
      <c r="BM1705" s="41"/>
      <c r="BN1705" s="41"/>
      <c r="BO1705" s="41"/>
      <c r="BP1705" s="41"/>
      <c r="BQ1705" s="41"/>
      <c r="BR1705" s="40"/>
      <c r="BS1705" s="40"/>
      <c r="BT1705" s="40"/>
      <c r="BU1705" s="41"/>
      <c r="BV1705" s="41"/>
      <c r="BW1705" s="41"/>
      <c r="BX1705" s="41"/>
      <c r="BY1705" s="41"/>
      <c r="BZ1705" s="41"/>
      <c r="CA1705" s="41"/>
      <c r="CB1705" s="41"/>
      <c r="CC1705" s="41"/>
      <c r="CD1705" s="41"/>
      <c r="CE1705" s="41"/>
      <c r="CF1705" s="41"/>
      <c r="CG1705" s="28"/>
      <c r="CH1705" s="28"/>
      <c r="CI1705" s="41"/>
      <c r="CJ1705" s="27"/>
      <c r="CK1705" s="27"/>
      <c r="CL1705" s="27"/>
      <c r="CM1705" s="27"/>
      <c r="CN1705" s="27"/>
      <c r="CO1705" s="27"/>
      <c r="CP1705" s="27"/>
      <c r="CQ1705" s="27"/>
      <c r="CR1705" s="27"/>
      <c r="CS1705" s="27"/>
      <c r="CT1705" s="27"/>
      <c r="CU1705" s="27"/>
      <c r="CV1705" s="27"/>
      <c r="CW1705" s="27"/>
      <c r="CX1705" s="27"/>
      <c r="CY1705" s="27"/>
      <c r="CZ1705" s="40"/>
      <c r="DA1705" s="40"/>
      <c r="DB1705" s="40"/>
      <c r="DC1705" s="40"/>
      <c r="DF1705" s="42"/>
    </row>
    <row r="1706" spans="2:110" x14ac:dyDescent="0.2">
      <c r="B1706" s="28"/>
      <c r="C1706" s="41"/>
      <c r="D1706" s="40"/>
      <c r="E1706" s="41"/>
      <c r="F1706" s="40"/>
      <c r="M1706" s="151"/>
      <c r="N1706" s="151"/>
      <c r="P1706" s="153"/>
      <c r="Q1706" s="159"/>
      <c r="R1706" s="151"/>
      <c r="S1706" s="151"/>
      <c r="T1706" s="28"/>
      <c r="U1706" s="137"/>
      <c r="V1706" s="40"/>
      <c r="W1706" s="40"/>
      <c r="X1706" s="40"/>
      <c r="Y1706" s="40"/>
      <c r="Z1706" s="40"/>
      <c r="AA1706" s="40"/>
      <c r="AB1706" s="40"/>
      <c r="AC1706" s="40"/>
      <c r="AD1706" s="40"/>
      <c r="AE1706" s="40"/>
      <c r="AF1706" s="40"/>
      <c r="AG1706" s="40"/>
      <c r="AH1706" s="40"/>
      <c r="AI1706" s="40"/>
      <c r="AJ1706" s="40"/>
      <c r="AK1706" s="40"/>
      <c r="AL1706" s="40"/>
      <c r="AM1706" s="40"/>
      <c r="AN1706" s="40"/>
      <c r="AO1706" s="40"/>
      <c r="AP1706" s="40"/>
      <c r="AQ1706" s="40"/>
      <c r="AR1706" s="40"/>
      <c r="AS1706" s="40"/>
      <c r="AT1706" s="40"/>
      <c r="AU1706" s="40"/>
      <c r="AV1706" s="40"/>
      <c r="AW1706" s="40"/>
      <c r="AX1706" s="40"/>
      <c r="AY1706" s="40"/>
      <c r="AZ1706" s="40"/>
      <c r="BA1706" s="28"/>
      <c r="BB1706" s="28"/>
      <c r="BC1706" s="40"/>
      <c r="BD1706" s="40"/>
      <c r="BE1706" s="40"/>
      <c r="BF1706" s="40"/>
      <c r="BG1706" s="40"/>
      <c r="BH1706" s="40"/>
      <c r="BI1706" s="41"/>
      <c r="BJ1706" s="41"/>
      <c r="BK1706" s="41"/>
      <c r="BL1706" s="41"/>
      <c r="BM1706" s="41"/>
      <c r="BN1706" s="41"/>
      <c r="BO1706" s="41"/>
      <c r="BP1706" s="41"/>
      <c r="BQ1706" s="41"/>
      <c r="BR1706" s="40"/>
      <c r="BS1706" s="40"/>
      <c r="BT1706" s="40"/>
      <c r="BU1706" s="41"/>
      <c r="BV1706" s="41"/>
      <c r="BW1706" s="41"/>
      <c r="BX1706" s="41"/>
      <c r="BY1706" s="41"/>
      <c r="BZ1706" s="41"/>
      <c r="CA1706" s="41"/>
      <c r="CB1706" s="41"/>
      <c r="CC1706" s="41"/>
      <c r="CD1706" s="41"/>
      <c r="CE1706" s="41"/>
      <c r="CF1706" s="41"/>
      <c r="CG1706" s="28"/>
      <c r="CH1706" s="28"/>
      <c r="CI1706" s="41"/>
      <c r="CJ1706" s="27"/>
      <c r="CK1706" s="27"/>
      <c r="CL1706" s="27"/>
      <c r="CM1706" s="27"/>
      <c r="CN1706" s="27"/>
      <c r="CO1706" s="27"/>
      <c r="CP1706" s="27"/>
      <c r="CQ1706" s="27"/>
      <c r="CR1706" s="27"/>
      <c r="CS1706" s="27"/>
      <c r="CT1706" s="27"/>
      <c r="CU1706" s="27"/>
      <c r="CV1706" s="27"/>
      <c r="CW1706" s="27"/>
      <c r="CX1706" s="27"/>
      <c r="CY1706" s="27"/>
      <c r="CZ1706" s="40"/>
      <c r="DA1706" s="40"/>
      <c r="DB1706" s="40"/>
      <c r="DC1706" s="40"/>
      <c r="DF1706" s="42"/>
    </row>
    <row r="1707" spans="2:110" x14ac:dyDescent="0.2">
      <c r="B1707" s="28"/>
      <c r="C1707" s="41"/>
      <c r="D1707" s="40"/>
      <c r="E1707" s="41"/>
      <c r="F1707" s="40"/>
      <c r="M1707" s="151"/>
      <c r="N1707" s="151"/>
      <c r="P1707" s="153"/>
      <c r="Q1707" s="159"/>
      <c r="R1707" s="151"/>
      <c r="S1707" s="151"/>
      <c r="T1707" s="28"/>
      <c r="U1707" s="137"/>
      <c r="V1707" s="40"/>
      <c r="W1707" s="40"/>
      <c r="X1707" s="40"/>
      <c r="Y1707" s="40"/>
      <c r="Z1707" s="40"/>
      <c r="AA1707" s="40"/>
      <c r="AB1707" s="40"/>
      <c r="AC1707" s="40"/>
      <c r="AD1707" s="40"/>
      <c r="AE1707" s="40"/>
      <c r="AF1707" s="40"/>
      <c r="AG1707" s="40"/>
      <c r="AH1707" s="40"/>
      <c r="AI1707" s="40"/>
      <c r="AJ1707" s="40"/>
      <c r="AK1707" s="40"/>
      <c r="AL1707" s="40"/>
      <c r="AM1707" s="40"/>
      <c r="AN1707" s="40"/>
      <c r="AO1707" s="40"/>
      <c r="AP1707" s="40"/>
      <c r="AQ1707" s="40"/>
      <c r="AR1707" s="40"/>
      <c r="AS1707" s="40"/>
      <c r="AT1707" s="40"/>
      <c r="AU1707" s="40"/>
      <c r="AV1707" s="40"/>
      <c r="AW1707" s="40"/>
      <c r="AX1707" s="40"/>
      <c r="AY1707" s="40"/>
      <c r="AZ1707" s="40"/>
      <c r="BA1707" s="28"/>
      <c r="BB1707" s="28"/>
      <c r="BC1707" s="40"/>
      <c r="BD1707" s="40"/>
      <c r="BE1707" s="40"/>
      <c r="BF1707" s="40"/>
      <c r="BG1707" s="40"/>
      <c r="BH1707" s="40"/>
      <c r="BI1707" s="41"/>
      <c r="BJ1707" s="41"/>
      <c r="BK1707" s="41"/>
      <c r="BL1707" s="41"/>
      <c r="BM1707" s="41"/>
      <c r="BN1707" s="41"/>
      <c r="BO1707" s="41"/>
      <c r="BP1707" s="41"/>
      <c r="BQ1707" s="41"/>
      <c r="BR1707" s="40"/>
      <c r="BS1707" s="40"/>
      <c r="BT1707" s="40"/>
      <c r="BU1707" s="41"/>
      <c r="BV1707" s="41"/>
      <c r="BW1707" s="41"/>
      <c r="BX1707" s="41"/>
      <c r="BY1707" s="41"/>
      <c r="BZ1707" s="41"/>
      <c r="CA1707" s="41"/>
      <c r="CB1707" s="41"/>
      <c r="CC1707" s="41"/>
      <c r="CD1707" s="41"/>
      <c r="CE1707" s="41"/>
      <c r="CF1707" s="41"/>
      <c r="CG1707" s="28"/>
      <c r="CH1707" s="28"/>
      <c r="CI1707" s="41"/>
      <c r="CJ1707" s="27"/>
      <c r="CK1707" s="27"/>
      <c r="CL1707" s="27"/>
      <c r="CM1707" s="27"/>
      <c r="CN1707" s="27"/>
      <c r="CO1707" s="27"/>
      <c r="CP1707" s="27"/>
      <c r="CQ1707" s="27"/>
      <c r="CR1707" s="27"/>
      <c r="CS1707" s="27"/>
      <c r="CT1707" s="27"/>
      <c r="CU1707" s="27"/>
      <c r="CV1707" s="27"/>
      <c r="CW1707" s="27"/>
      <c r="CX1707" s="27"/>
      <c r="CY1707" s="27"/>
      <c r="CZ1707" s="40"/>
      <c r="DA1707" s="40"/>
      <c r="DB1707" s="40"/>
      <c r="DC1707" s="40"/>
      <c r="DF1707" s="42"/>
    </row>
    <row r="1708" spans="2:110" x14ac:dyDescent="0.2">
      <c r="B1708" s="28"/>
      <c r="C1708" s="41"/>
      <c r="D1708" s="40"/>
      <c r="E1708" s="41"/>
      <c r="F1708" s="40"/>
      <c r="M1708" s="151"/>
      <c r="N1708" s="151"/>
      <c r="P1708" s="153"/>
      <c r="Q1708" s="159"/>
      <c r="R1708" s="151"/>
      <c r="S1708" s="151"/>
      <c r="T1708" s="28"/>
      <c r="U1708" s="137"/>
      <c r="V1708" s="40"/>
      <c r="W1708" s="40"/>
      <c r="X1708" s="40"/>
      <c r="Y1708" s="40"/>
      <c r="Z1708" s="40"/>
      <c r="AA1708" s="40"/>
      <c r="AB1708" s="40"/>
      <c r="AC1708" s="40"/>
      <c r="AD1708" s="40"/>
      <c r="AE1708" s="40"/>
      <c r="AF1708" s="40"/>
      <c r="AG1708" s="40"/>
      <c r="AH1708" s="40"/>
      <c r="AI1708" s="40"/>
      <c r="AJ1708" s="40"/>
      <c r="AK1708" s="40"/>
      <c r="AL1708" s="40"/>
      <c r="AM1708" s="40"/>
      <c r="AN1708" s="40"/>
      <c r="AO1708" s="40"/>
      <c r="AP1708" s="40"/>
      <c r="AQ1708" s="40"/>
      <c r="AR1708" s="40"/>
      <c r="AS1708" s="40"/>
      <c r="AT1708" s="40"/>
      <c r="AU1708" s="40"/>
      <c r="AV1708" s="40"/>
      <c r="AW1708" s="40"/>
      <c r="AX1708" s="40"/>
      <c r="AY1708" s="40"/>
      <c r="AZ1708" s="40"/>
      <c r="BA1708" s="28"/>
      <c r="BB1708" s="28"/>
      <c r="BC1708" s="40"/>
      <c r="BD1708" s="40"/>
      <c r="BE1708" s="40"/>
      <c r="BF1708" s="40"/>
      <c r="BG1708" s="40"/>
      <c r="BH1708" s="40"/>
      <c r="BI1708" s="41"/>
      <c r="BJ1708" s="41"/>
      <c r="BK1708" s="41"/>
      <c r="BL1708" s="41"/>
      <c r="BM1708" s="41"/>
      <c r="BN1708" s="41"/>
      <c r="BO1708" s="41"/>
      <c r="BP1708" s="41"/>
      <c r="BQ1708" s="41"/>
      <c r="BR1708" s="40"/>
      <c r="BS1708" s="40"/>
      <c r="BT1708" s="40"/>
      <c r="BU1708" s="41"/>
      <c r="BV1708" s="41"/>
      <c r="BW1708" s="41"/>
      <c r="BX1708" s="41"/>
      <c r="BY1708" s="41"/>
      <c r="BZ1708" s="41"/>
      <c r="CA1708" s="41"/>
      <c r="CB1708" s="41"/>
      <c r="CC1708" s="41"/>
      <c r="CD1708" s="41"/>
      <c r="CE1708" s="41"/>
      <c r="CF1708" s="41"/>
      <c r="CG1708" s="28"/>
      <c r="CH1708" s="28"/>
      <c r="CI1708" s="41"/>
      <c r="CJ1708" s="27"/>
      <c r="CK1708" s="27"/>
      <c r="CL1708" s="27"/>
      <c r="CM1708" s="27"/>
      <c r="CN1708" s="27"/>
      <c r="CO1708" s="27"/>
      <c r="CP1708" s="27"/>
      <c r="CQ1708" s="27"/>
      <c r="CR1708" s="27"/>
      <c r="CS1708" s="27"/>
      <c r="CT1708" s="27"/>
      <c r="CU1708" s="27"/>
      <c r="CV1708" s="27"/>
      <c r="CW1708" s="27"/>
      <c r="CX1708" s="27"/>
      <c r="CY1708" s="27"/>
      <c r="CZ1708" s="40"/>
      <c r="DA1708" s="40"/>
      <c r="DB1708" s="40"/>
      <c r="DC1708" s="40"/>
      <c r="DF1708" s="42"/>
    </row>
    <row r="1709" spans="2:110" x14ac:dyDescent="0.2">
      <c r="B1709" s="28"/>
      <c r="C1709" s="41"/>
      <c r="D1709" s="40"/>
      <c r="E1709" s="41"/>
      <c r="F1709" s="40"/>
      <c r="M1709" s="151"/>
      <c r="N1709" s="151"/>
      <c r="P1709" s="153"/>
      <c r="Q1709" s="159"/>
      <c r="R1709" s="151"/>
      <c r="S1709" s="151"/>
      <c r="T1709" s="28"/>
      <c r="U1709" s="137"/>
      <c r="V1709" s="40"/>
      <c r="W1709" s="40"/>
      <c r="X1709" s="40"/>
      <c r="Y1709" s="40"/>
      <c r="Z1709" s="40"/>
      <c r="AA1709" s="40"/>
      <c r="AB1709" s="40"/>
      <c r="AC1709" s="40"/>
      <c r="AD1709" s="40"/>
      <c r="AE1709" s="40"/>
      <c r="AF1709" s="40"/>
      <c r="AG1709" s="40"/>
      <c r="AH1709" s="40"/>
      <c r="AI1709" s="40"/>
      <c r="AJ1709" s="40"/>
      <c r="AK1709" s="40"/>
      <c r="AL1709" s="40"/>
      <c r="AM1709" s="40"/>
      <c r="AN1709" s="40"/>
      <c r="AO1709" s="40"/>
      <c r="AP1709" s="40"/>
      <c r="AQ1709" s="40"/>
      <c r="AR1709" s="40"/>
      <c r="AS1709" s="40"/>
      <c r="AT1709" s="40"/>
      <c r="AU1709" s="40"/>
      <c r="AV1709" s="40"/>
      <c r="AW1709" s="40"/>
      <c r="AX1709" s="40"/>
      <c r="AY1709" s="40"/>
      <c r="AZ1709" s="40"/>
      <c r="BA1709" s="28"/>
      <c r="BB1709" s="28"/>
      <c r="BC1709" s="40"/>
      <c r="BD1709" s="40"/>
      <c r="BE1709" s="40"/>
      <c r="BF1709" s="40"/>
      <c r="BG1709" s="40"/>
      <c r="BH1709" s="40"/>
      <c r="BI1709" s="41"/>
      <c r="BJ1709" s="41"/>
      <c r="BK1709" s="41"/>
      <c r="BL1709" s="41"/>
      <c r="BM1709" s="41"/>
      <c r="BN1709" s="41"/>
      <c r="BO1709" s="41"/>
      <c r="BP1709" s="41"/>
      <c r="BQ1709" s="41"/>
      <c r="BR1709" s="40"/>
      <c r="BS1709" s="40"/>
      <c r="BT1709" s="40"/>
      <c r="BU1709" s="41"/>
      <c r="BV1709" s="41"/>
      <c r="BW1709" s="41"/>
      <c r="BX1709" s="41"/>
      <c r="BY1709" s="41"/>
      <c r="BZ1709" s="41"/>
      <c r="CA1709" s="41"/>
      <c r="CB1709" s="41"/>
      <c r="CC1709" s="41"/>
      <c r="CD1709" s="41"/>
      <c r="CE1709" s="41"/>
      <c r="CF1709" s="41"/>
      <c r="CG1709" s="28"/>
      <c r="CH1709" s="28"/>
      <c r="CI1709" s="41"/>
      <c r="CJ1709" s="27"/>
      <c r="CK1709" s="27"/>
      <c r="CL1709" s="27"/>
      <c r="CM1709" s="27"/>
      <c r="CN1709" s="27"/>
      <c r="CO1709" s="27"/>
      <c r="CP1709" s="27"/>
      <c r="CQ1709" s="27"/>
      <c r="CR1709" s="27"/>
      <c r="CS1709" s="27"/>
      <c r="CT1709" s="27"/>
      <c r="CU1709" s="27"/>
      <c r="CV1709" s="27"/>
      <c r="CW1709" s="27"/>
      <c r="CX1709" s="27"/>
      <c r="CY1709" s="27"/>
      <c r="CZ1709" s="40"/>
      <c r="DA1709" s="40"/>
      <c r="DB1709" s="40"/>
      <c r="DC1709" s="40"/>
      <c r="DF1709" s="42"/>
    </row>
    <row r="1710" spans="2:110" x14ac:dyDescent="0.2">
      <c r="B1710" s="28"/>
      <c r="C1710" s="41"/>
      <c r="D1710" s="40"/>
      <c r="E1710" s="41"/>
      <c r="F1710" s="40"/>
      <c r="M1710" s="151"/>
      <c r="N1710" s="151"/>
      <c r="P1710" s="153"/>
      <c r="Q1710" s="159"/>
      <c r="R1710" s="151"/>
      <c r="S1710" s="151"/>
      <c r="T1710" s="28"/>
      <c r="U1710" s="137"/>
      <c r="V1710" s="40"/>
      <c r="W1710" s="40"/>
      <c r="X1710" s="40"/>
      <c r="Y1710" s="40"/>
      <c r="Z1710" s="40"/>
      <c r="AA1710" s="40"/>
      <c r="AB1710" s="40"/>
      <c r="AC1710" s="40"/>
      <c r="AD1710" s="40"/>
      <c r="AE1710" s="40"/>
      <c r="AF1710" s="40"/>
      <c r="AG1710" s="40"/>
      <c r="AH1710" s="40"/>
      <c r="AI1710" s="40"/>
      <c r="AJ1710" s="40"/>
      <c r="AK1710" s="40"/>
      <c r="AL1710" s="40"/>
      <c r="AM1710" s="40"/>
      <c r="AN1710" s="40"/>
      <c r="AO1710" s="40"/>
      <c r="AP1710" s="40"/>
      <c r="AQ1710" s="40"/>
      <c r="AR1710" s="40"/>
      <c r="AS1710" s="40"/>
      <c r="AT1710" s="40"/>
      <c r="AU1710" s="40"/>
      <c r="AV1710" s="40"/>
      <c r="AW1710" s="40"/>
      <c r="AX1710" s="40"/>
      <c r="AY1710" s="40"/>
      <c r="AZ1710" s="40"/>
      <c r="BA1710" s="28"/>
      <c r="BB1710" s="28"/>
      <c r="BC1710" s="40"/>
      <c r="BD1710" s="40"/>
      <c r="BE1710" s="40"/>
      <c r="BF1710" s="40"/>
      <c r="BG1710" s="40"/>
      <c r="BH1710" s="40"/>
      <c r="BI1710" s="40"/>
      <c r="BJ1710" s="40"/>
      <c r="BK1710" s="40"/>
      <c r="BL1710" s="40"/>
      <c r="BM1710" s="40"/>
      <c r="BN1710" s="40"/>
      <c r="BO1710" s="40"/>
      <c r="BP1710" s="40"/>
      <c r="BQ1710" s="40"/>
      <c r="BR1710" s="40"/>
      <c r="BS1710" s="40"/>
      <c r="BT1710" s="40"/>
      <c r="BU1710" s="40"/>
      <c r="BV1710" s="40"/>
      <c r="BW1710" s="40"/>
      <c r="BX1710" s="40"/>
      <c r="BY1710" s="40"/>
      <c r="BZ1710" s="40"/>
      <c r="CA1710" s="40"/>
      <c r="CB1710" s="40"/>
      <c r="CC1710" s="40"/>
      <c r="CD1710" s="40"/>
      <c r="CE1710" s="40"/>
      <c r="CF1710" s="40"/>
      <c r="CG1710" s="28"/>
      <c r="CH1710" s="28"/>
      <c r="CI1710" s="41"/>
      <c r="CJ1710" s="27"/>
      <c r="CK1710" s="27"/>
      <c r="CL1710" s="27"/>
      <c r="CM1710" s="27"/>
      <c r="CN1710" s="27"/>
      <c r="CO1710" s="27"/>
      <c r="CP1710" s="27"/>
      <c r="CQ1710" s="27"/>
      <c r="CR1710" s="27"/>
      <c r="CS1710" s="27"/>
      <c r="CT1710" s="27"/>
      <c r="CU1710" s="27"/>
      <c r="CV1710" s="27"/>
      <c r="CW1710" s="27"/>
      <c r="CX1710" s="27"/>
      <c r="CY1710" s="27"/>
      <c r="CZ1710" s="40"/>
      <c r="DA1710" s="40"/>
      <c r="DB1710" s="40"/>
      <c r="DC1710" s="40"/>
      <c r="DF1710" s="42"/>
    </row>
    <row r="1711" spans="2:110" x14ac:dyDescent="0.2">
      <c r="B1711" s="28"/>
      <c r="C1711" s="41"/>
      <c r="D1711" s="40"/>
      <c r="E1711" s="41"/>
      <c r="F1711" s="40"/>
      <c r="M1711" s="151"/>
      <c r="N1711" s="151"/>
      <c r="P1711" s="153"/>
      <c r="Q1711" s="159"/>
      <c r="R1711" s="151"/>
      <c r="S1711" s="151"/>
      <c r="T1711" s="28"/>
      <c r="U1711" s="137"/>
      <c r="V1711" s="40"/>
      <c r="W1711" s="40"/>
      <c r="X1711" s="40"/>
      <c r="Y1711" s="40"/>
      <c r="Z1711" s="40"/>
      <c r="AA1711" s="40"/>
      <c r="AB1711" s="40"/>
      <c r="AC1711" s="40"/>
      <c r="AD1711" s="40"/>
      <c r="AE1711" s="40"/>
      <c r="AF1711" s="40"/>
      <c r="AG1711" s="40"/>
      <c r="AH1711" s="40"/>
      <c r="AI1711" s="40"/>
      <c r="AJ1711" s="40"/>
      <c r="AK1711" s="40"/>
      <c r="AL1711" s="40"/>
      <c r="AM1711" s="40"/>
      <c r="AN1711" s="40"/>
      <c r="AO1711" s="40"/>
      <c r="AP1711" s="40"/>
      <c r="AQ1711" s="40"/>
      <c r="AR1711" s="40"/>
      <c r="AS1711" s="40"/>
      <c r="AT1711" s="40"/>
      <c r="AU1711" s="40"/>
      <c r="AV1711" s="40"/>
      <c r="AW1711" s="40"/>
      <c r="AX1711" s="40"/>
      <c r="AY1711" s="40"/>
      <c r="AZ1711" s="40"/>
      <c r="BA1711" s="28"/>
      <c r="BB1711" s="28"/>
      <c r="BC1711" s="40"/>
      <c r="BD1711" s="40"/>
      <c r="BE1711" s="40"/>
      <c r="BF1711" s="40"/>
      <c r="BG1711" s="40"/>
      <c r="BH1711" s="40"/>
      <c r="BI1711" s="40"/>
      <c r="BJ1711" s="40"/>
      <c r="BK1711" s="40"/>
      <c r="BL1711" s="40"/>
      <c r="BM1711" s="40"/>
      <c r="BN1711" s="40"/>
      <c r="BO1711" s="40"/>
      <c r="BP1711" s="40"/>
      <c r="BQ1711" s="40"/>
      <c r="BR1711" s="40"/>
      <c r="BS1711" s="40"/>
      <c r="BT1711" s="40"/>
      <c r="BU1711" s="40"/>
      <c r="BV1711" s="40"/>
      <c r="BW1711" s="40"/>
      <c r="BX1711" s="40"/>
      <c r="BY1711" s="40"/>
      <c r="BZ1711" s="40"/>
      <c r="CA1711" s="40"/>
      <c r="CB1711" s="40"/>
      <c r="CC1711" s="40"/>
      <c r="CD1711" s="40"/>
      <c r="CE1711" s="40"/>
      <c r="CF1711" s="40"/>
      <c r="CG1711" s="28"/>
      <c r="CH1711" s="28"/>
      <c r="CI1711" s="41"/>
      <c r="CJ1711" s="27"/>
      <c r="CK1711" s="27"/>
      <c r="CL1711" s="27"/>
      <c r="CM1711" s="27"/>
      <c r="CN1711" s="27"/>
      <c r="CO1711" s="27"/>
      <c r="CP1711" s="27"/>
      <c r="CQ1711" s="27"/>
      <c r="CR1711" s="27"/>
      <c r="CS1711" s="27"/>
      <c r="CT1711" s="27"/>
      <c r="CU1711" s="27"/>
      <c r="CV1711" s="27"/>
      <c r="CW1711" s="27"/>
      <c r="CX1711" s="27"/>
      <c r="CY1711" s="27"/>
      <c r="CZ1711" s="40"/>
      <c r="DA1711" s="40"/>
      <c r="DB1711" s="40"/>
      <c r="DC1711" s="40"/>
      <c r="DF1711" s="42"/>
    </row>
    <row r="1712" spans="2:110" x14ac:dyDescent="0.2">
      <c r="B1712" s="28"/>
      <c r="C1712" s="41"/>
      <c r="D1712" s="40"/>
      <c r="E1712" s="41"/>
      <c r="F1712" s="40"/>
      <c r="M1712" s="151"/>
      <c r="N1712" s="151"/>
      <c r="P1712" s="153"/>
      <c r="Q1712" s="159"/>
      <c r="R1712" s="151"/>
      <c r="S1712" s="151"/>
      <c r="T1712" s="28"/>
      <c r="U1712" s="137"/>
      <c r="V1712" s="40"/>
      <c r="W1712" s="40"/>
      <c r="X1712" s="40"/>
      <c r="Y1712" s="40"/>
      <c r="Z1712" s="40"/>
      <c r="AA1712" s="40"/>
      <c r="AB1712" s="40"/>
      <c r="AC1712" s="40"/>
      <c r="AD1712" s="40"/>
      <c r="AE1712" s="40"/>
      <c r="AF1712" s="40"/>
      <c r="AG1712" s="40"/>
      <c r="AH1712" s="40"/>
      <c r="AI1712" s="40"/>
      <c r="AJ1712" s="40"/>
      <c r="AK1712" s="40"/>
      <c r="AL1712" s="40"/>
      <c r="AM1712" s="40"/>
      <c r="AN1712" s="40"/>
      <c r="AO1712" s="40"/>
      <c r="AP1712" s="40"/>
      <c r="AQ1712" s="40"/>
      <c r="AR1712" s="40"/>
      <c r="AS1712" s="40"/>
      <c r="AT1712" s="40"/>
      <c r="AU1712" s="40"/>
      <c r="AV1712" s="40"/>
      <c r="AW1712" s="40"/>
      <c r="AX1712" s="40"/>
      <c r="AY1712" s="40"/>
      <c r="AZ1712" s="40"/>
      <c r="BA1712" s="28"/>
      <c r="BB1712" s="28"/>
      <c r="BC1712" s="40"/>
      <c r="BD1712" s="40"/>
      <c r="BE1712" s="40"/>
      <c r="BF1712" s="40"/>
      <c r="BG1712" s="40"/>
      <c r="BH1712" s="40"/>
      <c r="BI1712" s="40"/>
      <c r="BJ1712" s="40"/>
      <c r="BK1712" s="40"/>
      <c r="BL1712" s="40"/>
      <c r="BM1712" s="40"/>
      <c r="BN1712" s="40"/>
      <c r="BO1712" s="40"/>
      <c r="BP1712" s="40"/>
      <c r="BQ1712" s="40"/>
      <c r="BR1712" s="40"/>
      <c r="BS1712" s="40"/>
      <c r="BT1712" s="40"/>
      <c r="BU1712" s="40"/>
      <c r="BV1712" s="40"/>
      <c r="BW1712" s="40"/>
      <c r="BX1712" s="40"/>
      <c r="BY1712" s="40"/>
      <c r="BZ1712" s="40"/>
      <c r="CA1712" s="40"/>
      <c r="CB1712" s="40"/>
      <c r="CC1712" s="40"/>
      <c r="CD1712" s="40"/>
      <c r="CE1712" s="40"/>
      <c r="CF1712" s="40"/>
      <c r="CG1712" s="28"/>
      <c r="CH1712" s="28"/>
      <c r="CI1712" s="41"/>
      <c r="CJ1712" s="27"/>
      <c r="CK1712" s="27"/>
      <c r="CL1712" s="27"/>
      <c r="CM1712" s="27"/>
      <c r="CN1712" s="27"/>
      <c r="CO1712" s="27"/>
      <c r="CP1712" s="27"/>
      <c r="CQ1712" s="27"/>
      <c r="CR1712" s="27"/>
      <c r="CS1712" s="27"/>
      <c r="CT1712" s="27"/>
      <c r="CU1712" s="27"/>
      <c r="CV1712" s="27"/>
      <c r="CW1712" s="27"/>
      <c r="CX1712" s="27"/>
      <c r="CY1712" s="27"/>
      <c r="CZ1712" s="40"/>
      <c r="DA1712" s="40"/>
      <c r="DB1712" s="40"/>
      <c r="DC1712" s="40"/>
      <c r="DF1712" s="42"/>
    </row>
    <row r="1713" spans="2:110" x14ac:dyDescent="0.2">
      <c r="B1713" s="28"/>
      <c r="C1713" s="41"/>
      <c r="D1713" s="40"/>
      <c r="E1713" s="41"/>
      <c r="F1713" s="40"/>
      <c r="M1713" s="151"/>
      <c r="N1713" s="151"/>
      <c r="P1713" s="153"/>
      <c r="Q1713" s="159"/>
      <c r="R1713" s="151"/>
      <c r="S1713" s="151"/>
      <c r="T1713" s="28"/>
      <c r="U1713" s="137"/>
      <c r="V1713" s="40"/>
      <c r="W1713" s="40"/>
      <c r="X1713" s="40"/>
      <c r="Y1713" s="40"/>
      <c r="Z1713" s="40"/>
      <c r="AA1713" s="40"/>
      <c r="AB1713" s="40"/>
      <c r="AC1713" s="40"/>
      <c r="AD1713" s="40"/>
      <c r="AE1713" s="40"/>
      <c r="AF1713" s="40"/>
      <c r="AG1713" s="40"/>
      <c r="AH1713" s="40"/>
      <c r="AI1713" s="40"/>
      <c r="AJ1713" s="40"/>
      <c r="AK1713" s="40"/>
      <c r="AL1713" s="40"/>
      <c r="AM1713" s="40"/>
      <c r="AN1713" s="40"/>
      <c r="AO1713" s="40"/>
      <c r="AP1713" s="40"/>
      <c r="AQ1713" s="40"/>
      <c r="AR1713" s="40"/>
      <c r="AS1713" s="40"/>
      <c r="AT1713" s="40"/>
      <c r="AU1713" s="40"/>
      <c r="AV1713" s="40"/>
      <c r="AW1713" s="40"/>
      <c r="AX1713" s="40"/>
      <c r="AY1713" s="40"/>
      <c r="AZ1713" s="40"/>
      <c r="BA1713" s="28"/>
      <c r="BB1713" s="28"/>
      <c r="BC1713" s="40"/>
      <c r="BD1713" s="40"/>
      <c r="BE1713" s="40"/>
      <c r="BF1713" s="40"/>
      <c r="BG1713" s="40"/>
      <c r="BH1713" s="40"/>
      <c r="BI1713" s="40"/>
      <c r="BJ1713" s="40"/>
      <c r="BK1713" s="40"/>
      <c r="BL1713" s="40"/>
      <c r="BM1713" s="40"/>
      <c r="BN1713" s="40"/>
      <c r="BO1713" s="40"/>
      <c r="BP1713" s="40"/>
      <c r="BQ1713" s="40"/>
      <c r="BR1713" s="40"/>
      <c r="BS1713" s="40"/>
      <c r="BT1713" s="40"/>
      <c r="BU1713" s="40"/>
      <c r="BV1713" s="40"/>
      <c r="BW1713" s="40"/>
      <c r="BX1713" s="40"/>
      <c r="BY1713" s="40"/>
      <c r="BZ1713" s="40"/>
      <c r="CA1713" s="40"/>
      <c r="CB1713" s="40"/>
      <c r="CC1713" s="40"/>
      <c r="CD1713" s="40"/>
      <c r="CE1713" s="40"/>
      <c r="CF1713" s="40"/>
      <c r="CG1713" s="28"/>
      <c r="CH1713" s="28"/>
      <c r="CI1713" s="41"/>
      <c r="CJ1713" s="27"/>
      <c r="CK1713" s="27"/>
      <c r="CL1713" s="27"/>
      <c r="CM1713" s="27"/>
      <c r="CN1713" s="27"/>
      <c r="CO1713" s="27"/>
      <c r="CP1713" s="27"/>
      <c r="CQ1713" s="27"/>
      <c r="CR1713" s="27"/>
      <c r="CS1713" s="27"/>
      <c r="CT1713" s="27"/>
      <c r="CU1713" s="27"/>
      <c r="CV1713" s="27"/>
      <c r="CW1713" s="27"/>
      <c r="CX1713" s="27"/>
      <c r="CY1713" s="27"/>
      <c r="CZ1713" s="40"/>
      <c r="DA1713" s="40"/>
      <c r="DB1713" s="40"/>
      <c r="DC1713" s="40"/>
      <c r="DF1713" s="42"/>
    </row>
    <row r="1714" spans="2:110" x14ac:dyDescent="0.2">
      <c r="B1714" s="28"/>
      <c r="C1714" s="41"/>
      <c r="D1714" s="40"/>
      <c r="E1714" s="41"/>
      <c r="F1714" s="40"/>
      <c r="M1714" s="151"/>
      <c r="N1714" s="151"/>
      <c r="P1714" s="153"/>
      <c r="Q1714" s="159"/>
      <c r="R1714" s="151"/>
      <c r="S1714" s="151"/>
      <c r="T1714" s="28"/>
      <c r="U1714" s="137"/>
      <c r="V1714" s="40"/>
      <c r="W1714" s="40"/>
      <c r="X1714" s="40"/>
      <c r="Y1714" s="40"/>
      <c r="Z1714" s="40"/>
      <c r="AA1714" s="40"/>
      <c r="AB1714" s="40"/>
      <c r="AC1714" s="40"/>
      <c r="AD1714" s="40"/>
      <c r="AE1714" s="40"/>
      <c r="AF1714" s="40"/>
      <c r="AG1714" s="40"/>
      <c r="AH1714" s="40"/>
      <c r="AI1714" s="40"/>
      <c r="AJ1714" s="40"/>
      <c r="AK1714" s="40"/>
      <c r="AL1714" s="40"/>
      <c r="AM1714" s="40"/>
      <c r="AN1714" s="40"/>
      <c r="AO1714" s="40"/>
      <c r="AP1714" s="40"/>
      <c r="AQ1714" s="40"/>
      <c r="AR1714" s="40"/>
      <c r="AS1714" s="40"/>
      <c r="AT1714" s="40"/>
      <c r="AU1714" s="40"/>
      <c r="AV1714" s="40"/>
      <c r="AW1714" s="40"/>
      <c r="AX1714" s="40"/>
      <c r="AY1714" s="40"/>
      <c r="AZ1714" s="40"/>
      <c r="BA1714" s="28"/>
      <c r="BB1714" s="28"/>
      <c r="BC1714" s="40"/>
      <c r="BD1714" s="40"/>
      <c r="BE1714" s="40"/>
      <c r="BF1714" s="40"/>
      <c r="BG1714" s="40"/>
      <c r="BH1714" s="40"/>
      <c r="BI1714" s="40"/>
      <c r="BJ1714" s="40"/>
      <c r="BK1714" s="40"/>
      <c r="BL1714" s="40"/>
      <c r="BM1714" s="40"/>
      <c r="BN1714" s="40"/>
      <c r="BO1714" s="40"/>
      <c r="BP1714" s="40"/>
      <c r="BQ1714" s="40"/>
      <c r="BR1714" s="40"/>
      <c r="BS1714" s="40"/>
      <c r="BT1714" s="40"/>
      <c r="BU1714" s="40"/>
      <c r="BV1714" s="40"/>
      <c r="BW1714" s="40"/>
      <c r="BX1714" s="40"/>
      <c r="BY1714" s="40"/>
      <c r="BZ1714" s="40"/>
      <c r="CA1714" s="40"/>
      <c r="CB1714" s="40"/>
      <c r="CC1714" s="40"/>
      <c r="CD1714" s="40"/>
      <c r="CE1714" s="40"/>
      <c r="CF1714" s="40"/>
      <c r="CG1714" s="28"/>
      <c r="CH1714" s="28"/>
      <c r="CI1714" s="41"/>
      <c r="CJ1714" s="27"/>
      <c r="CK1714" s="27"/>
      <c r="CL1714" s="27"/>
      <c r="CM1714" s="27"/>
      <c r="CN1714" s="27"/>
      <c r="CO1714" s="27"/>
      <c r="CP1714" s="27"/>
      <c r="CQ1714" s="27"/>
      <c r="CR1714" s="27"/>
      <c r="CS1714" s="27"/>
      <c r="CT1714" s="27"/>
      <c r="CU1714" s="27"/>
      <c r="CV1714" s="27"/>
      <c r="CW1714" s="27"/>
      <c r="CX1714" s="27"/>
      <c r="CY1714" s="27"/>
      <c r="CZ1714" s="40"/>
      <c r="DA1714" s="40"/>
      <c r="DB1714" s="40"/>
      <c r="DC1714" s="40"/>
      <c r="DF1714" s="42"/>
    </row>
    <row r="1715" spans="2:110" x14ac:dyDescent="0.2">
      <c r="B1715" s="28"/>
      <c r="C1715" s="41"/>
      <c r="D1715" s="40"/>
      <c r="E1715" s="41"/>
      <c r="F1715" s="40"/>
      <c r="M1715" s="151"/>
      <c r="N1715" s="151"/>
      <c r="P1715" s="153"/>
      <c r="Q1715" s="159"/>
      <c r="R1715" s="151"/>
      <c r="S1715" s="151"/>
      <c r="T1715" s="28"/>
      <c r="U1715" s="137"/>
      <c r="V1715" s="40"/>
      <c r="W1715" s="40"/>
      <c r="X1715" s="40"/>
      <c r="Y1715" s="40"/>
      <c r="Z1715" s="40"/>
      <c r="AA1715" s="40"/>
      <c r="AB1715" s="40"/>
      <c r="AC1715" s="40"/>
      <c r="AD1715" s="40"/>
      <c r="AE1715" s="40"/>
      <c r="AF1715" s="40"/>
      <c r="AG1715" s="40"/>
      <c r="AH1715" s="40"/>
      <c r="AI1715" s="40"/>
      <c r="AJ1715" s="40"/>
      <c r="AK1715" s="40"/>
      <c r="AL1715" s="40"/>
      <c r="AM1715" s="40"/>
      <c r="AN1715" s="40"/>
      <c r="AO1715" s="40"/>
      <c r="AP1715" s="40"/>
      <c r="AQ1715" s="40"/>
      <c r="AR1715" s="40"/>
      <c r="AS1715" s="40"/>
      <c r="AT1715" s="40"/>
      <c r="AU1715" s="40"/>
      <c r="AV1715" s="40"/>
      <c r="AW1715" s="40"/>
      <c r="AX1715" s="40"/>
      <c r="AY1715" s="40"/>
      <c r="AZ1715" s="40"/>
      <c r="BA1715" s="28"/>
      <c r="BB1715" s="28"/>
      <c r="BC1715" s="40"/>
      <c r="BD1715" s="40"/>
      <c r="BE1715" s="40"/>
      <c r="BF1715" s="40"/>
      <c r="BG1715" s="40"/>
      <c r="BH1715" s="40"/>
      <c r="BI1715" s="40"/>
      <c r="BJ1715" s="40"/>
      <c r="BK1715" s="40"/>
      <c r="BL1715" s="40"/>
      <c r="BM1715" s="40"/>
      <c r="BN1715" s="40"/>
      <c r="BO1715" s="40"/>
      <c r="BP1715" s="40"/>
      <c r="BQ1715" s="40"/>
      <c r="BR1715" s="40"/>
      <c r="BS1715" s="40"/>
      <c r="BT1715" s="40"/>
      <c r="BU1715" s="40"/>
      <c r="BV1715" s="40"/>
      <c r="BW1715" s="40"/>
      <c r="BX1715" s="40"/>
      <c r="BY1715" s="40"/>
      <c r="BZ1715" s="40"/>
      <c r="CA1715" s="40"/>
      <c r="CB1715" s="40"/>
      <c r="CC1715" s="40"/>
      <c r="CD1715" s="40"/>
      <c r="CE1715" s="40"/>
      <c r="CF1715" s="40"/>
      <c r="CG1715" s="28"/>
      <c r="CH1715" s="28"/>
      <c r="CI1715" s="41"/>
      <c r="CJ1715" s="27"/>
      <c r="CK1715" s="27"/>
      <c r="CL1715" s="27"/>
      <c r="CM1715" s="27"/>
      <c r="CN1715" s="27"/>
      <c r="CO1715" s="27"/>
      <c r="CP1715" s="27"/>
      <c r="CQ1715" s="27"/>
      <c r="CR1715" s="27"/>
      <c r="CS1715" s="27"/>
      <c r="CT1715" s="27"/>
      <c r="CU1715" s="27"/>
      <c r="CV1715" s="27"/>
      <c r="CW1715" s="27"/>
      <c r="CX1715" s="27"/>
      <c r="CY1715" s="27"/>
      <c r="CZ1715" s="40"/>
      <c r="DA1715" s="40"/>
      <c r="DB1715" s="40"/>
      <c r="DC1715" s="40"/>
      <c r="DF1715" s="42"/>
    </row>
    <row r="1716" spans="2:110" x14ac:dyDescent="0.2">
      <c r="B1716" s="28"/>
      <c r="C1716" s="41"/>
      <c r="D1716" s="40"/>
      <c r="E1716" s="41"/>
      <c r="F1716" s="40"/>
      <c r="M1716" s="151"/>
      <c r="N1716" s="151"/>
      <c r="P1716" s="153"/>
      <c r="Q1716" s="159"/>
      <c r="R1716" s="151"/>
      <c r="S1716" s="151"/>
      <c r="T1716" s="28"/>
      <c r="U1716" s="137"/>
      <c r="V1716" s="40"/>
      <c r="W1716" s="40"/>
      <c r="X1716" s="40"/>
      <c r="Y1716" s="40"/>
      <c r="Z1716" s="40"/>
      <c r="AA1716" s="40"/>
      <c r="AB1716" s="40"/>
      <c r="AC1716" s="40"/>
      <c r="AD1716" s="40"/>
      <c r="AE1716" s="40"/>
      <c r="AF1716" s="40"/>
      <c r="AG1716" s="40"/>
      <c r="AH1716" s="40"/>
      <c r="AI1716" s="40"/>
      <c r="AJ1716" s="40"/>
      <c r="AK1716" s="40"/>
      <c r="AL1716" s="40"/>
      <c r="AM1716" s="40"/>
      <c r="AN1716" s="40"/>
      <c r="AO1716" s="40"/>
      <c r="AP1716" s="40"/>
      <c r="AQ1716" s="40"/>
      <c r="AR1716" s="40"/>
      <c r="AS1716" s="40"/>
      <c r="AT1716" s="40"/>
      <c r="AU1716" s="40"/>
      <c r="AV1716" s="40"/>
      <c r="AW1716" s="40"/>
      <c r="AX1716" s="40"/>
      <c r="AY1716" s="40"/>
      <c r="AZ1716" s="40"/>
      <c r="BA1716" s="28"/>
      <c r="BB1716" s="28"/>
      <c r="BC1716" s="40"/>
      <c r="BD1716" s="40"/>
      <c r="BE1716" s="40"/>
      <c r="BF1716" s="40"/>
      <c r="BG1716" s="40"/>
      <c r="BH1716" s="40"/>
      <c r="BI1716" s="40"/>
      <c r="BJ1716" s="40"/>
      <c r="BK1716" s="40"/>
      <c r="BL1716" s="40"/>
      <c r="BM1716" s="40"/>
      <c r="BN1716" s="40"/>
      <c r="BO1716" s="40"/>
      <c r="BP1716" s="40"/>
      <c r="BQ1716" s="40"/>
      <c r="BR1716" s="40"/>
      <c r="BS1716" s="40"/>
      <c r="BT1716" s="40"/>
      <c r="BU1716" s="40"/>
      <c r="BV1716" s="40"/>
      <c r="BW1716" s="40"/>
      <c r="BX1716" s="40"/>
      <c r="BY1716" s="40"/>
      <c r="BZ1716" s="40"/>
      <c r="CA1716" s="40"/>
      <c r="CB1716" s="40"/>
      <c r="CC1716" s="40"/>
      <c r="CD1716" s="40"/>
      <c r="CE1716" s="40"/>
      <c r="CF1716" s="40"/>
      <c r="CG1716" s="28"/>
      <c r="CH1716" s="28"/>
      <c r="CI1716" s="41"/>
      <c r="CJ1716" s="27"/>
      <c r="CK1716" s="27"/>
      <c r="CL1716" s="27"/>
      <c r="CM1716" s="27"/>
      <c r="CN1716" s="27"/>
      <c r="CO1716" s="27"/>
      <c r="CP1716" s="27"/>
      <c r="CQ1716" s="27"/>
      <c r="CR1716" s="27"/>
      <c r="CS1716" s="27"/>
      <c r="CT1716" s="27"/>
      <c r="CU1716" s="27"/>
      <c r="CV1716" s="27"/>
      <c r="CW1716" s="27"/>
      <c r="CX1716" s="27"/>
      <c r="CY1716" s="27"/>
      <c r="CZ1716" s="40"/>
      <c r="DA1716" s="40"/>
      <c r="DB1716" s="40"/>
      <c r="DC1716" s="40"/>
      <c r="DF1716" s="42"/>
    </row>
    <row r="1717" spans="2:110" x14ac:dyDescent="0.2">
      <c r="B1717" s="28"/>
      <c r="C1717" s="41"/>
      <c r="D1717" s="40"/>
      <c r="E1717" s="41"/>
      <c r="F1717" s="40"/>
      <c r="M1717" s="151"/>
      <c r="N1717" s="151"/>
      <c r="P1717" s="153"/>
      <c r="Q1717" s="159"/>
      <c r="R1717" s="151"/>
      <c r="S1717" s="151"/>
      <c r="T1717" s="28"/>
      <c r="U1717" s="137"/>
      <c r="V1717" s="40"/>
      <c r="W1717" s="40"/>
      <c r="X1717" s="40"/>
      <c r="Y1717" s="40"/>
      <c r="Z1717" s="40"/>
      <c r="AA1717" s="40"/>
      <c r="AB1717" s="40"/>
      <c r="AC1717" s="40"/>
      <c r="AD1717" s="40"/>
      <c r="AE1717" s="40"/>
      <c r="AF1717" s="40"/>
      <c r="AG1717" s="40"/>
      <c r="AH1717" s="40"/>
      <c r="AI1717" s="40"/>
      <c r="AJ1717" s="40"/>
      <c r="AK1717" s="40"/>
      <c r="AL1717" s="40"/>
      <c r="AM1717" s="40"/>
      <c r="AN1717" s="40"/>
      <c r="AO1717" s="40"/>
      <c r="AP1717" s="40"/>
      <c r="AQ1717" s="40"/>
      <c r="AR1717" s="40"/>
      <c r="AS1717" s="40"/>
      <c r="AT1717" s="40"/>
      <c r="AU1717" s="40"/>
      <c r="AV1717" s="40"/>
      <c r="AW1717" s="40"/>
      <c r="AX1717" s="40"/>
      <c r="AY1717" s="40"/>
      <c r="AZ1717" s="40"/>
      <c r="BA1717" s="28"/>
      <c r="BB1717" s="28"/>
      <c r="BC1717" s="40"/>
      <c r="BD1717" s="40"/>
      <c r="BE1717" s="40"/>
      <c r="BF1717" s="40"/>
      <c r="BG1717" s="40"/>
      <c r="BH1717" s="40"/>
      <c r="BI1717" s="40"/>
      <c r="BJ1717" s="40"/>
      <c r="BK1717" s="40"/>
      <c r="BL1717" s="40"/>
      <c r="BM1717" s="40"/>
      <c r="BN1717" s="40"/>
      <c r="BO1717" s="40"/>
      <c r="BP1717" s="40"/>
      <c r="BQ1717" s="40"/>
      <c r="BR1717" s="40"/>
      <c r="BS1717" s="40"/>
      <c r="BT1717" s="40"/>
      <c r="BU1717" s="40"/>
      <c r="BV1717" s="40"/>
      <c r="BW1717" s="40"/>
      <c r="BX1717" s="40"/>
      <c r="BY1717" s="40"/>
      <c r="BZ1717" s="40"/>
      <c r="CA1717" s="40"/>
      <c r="CB1717" s="40"/>
      <c r="CC1717" s="40"/>
      <c r="CD1717" s="40"/>
      <c r="CE1717" s="40"/>
      <c r="CF1717" s="40"/>
      <c r="CG1717" s="28"/>
      <c r="CH1717" s="28"/>
      <c r="CI1717" s="41"/>
      <c r="CJ1717" s="27"/>
      <c r="CK1717" s="27"/>
      <c r="CL1717" s="27"/>
      <c r="CM1717" s="27"/>
      <c r="CN1717" s="27"/>
      <c r="CO1717" s="27"/>
      <c r="CP1717" s="27"/>
      <c r="CQ1717" s="27"/>
      <c r="CR1717" s="27"/>
      <c r="CS1717" s="27"/>
      <c r="CT1717" s="27"/>
      <c r="CU1717" s="27"/>
      <c r="CV1717" s="27"/>
      <c r="CW1717" s="27"/>
      <c r="CX1717" s="27"/>
      <c r="CY1717" s="27"/>
      <c r="CZ1717" s="40"/>
      <c r="DA1717" s="40"/>
      <c r="DB1717" s="40"/>
      <c r="DC1717" s="40"/>
      <c r="DF1717" s="42"/>
    </row>
    <row r="1718" spans="2:110" x14ac:dyDescent="0.2">
      <c r="B1718" s="28"/>
      <c r="C1718" s="41"/>
      <c r="D1718" s="40"/>
      <c r="E1718" s="41"/>
      <c r="F1718" s="40"/>
      <c r="M1718" s="151"/>
      <c r="N1718" s="151"/>
      <c r="P1718" s="153"/>
      <c r="Q1718" s="159"/>
      <c r="R1718" s="151"/>
      <c r="S1718" s="151"/>
      <c r="T1718" s="28"/>
      <c r="U1718" s="137"/>
      <c r="V1718" s="40"/>
      <c r="W1718" s="40"/>
      <c r="X1718" s="40"/>
      <c r="Y1718" s="40"/>
      <c r="Z1718" s="40"/>
      <c r="AA1718" s="40"/>
      <c r="AB1718" s="40"/>
      <c r="AC1718" s="40"/>
      <c r="AD1718" s="40"/>
      <c r="AE1718" s="40"/>
      <c r="AF1718" s="40"/>
      <c r="AG1718" s="40"/>
      <c r="AH1718" s="40"/>
      <c r="AI1718" s="40"/>
      <c r="AJ1718" s="40"/>
      <c r="AK1718" s="40"/>
      <c r="AL1718" s="40"/>
      <c r="AM1718" s="40"/>
      <c r="AN1718" s="40"/>
      <c r="AO1718" s="40"/>
      <c r="AP1718" s="40"/>
      <c r="AQ1718" s="40"/>
      <c r="AR1718" s="40"/>
      <c r="AS1718" s="40"/>
      <c r="AT1718" s="40"/>
      <c r="AU1718" s="40"/>
      <c r="AV1718" s="40"/>
      <c r="AW1718" s="40"/>
      <c r="AX1718" s="40"/>
      <c r="AY1718" s="40"/>
      <c r="AZ1718" s="40"/>
      <c r="BA1718" s="28"/>
      <c r="BB1718" s="28"/>
      <c r="BC1718" s="40"/>
      <c r="BD1718" s="40"/>
      <c r="BE1718" s="40"/>
      <c r="BF1718" s="40"/>
      <c r="BG1718" s="40"/>
      <c r="BH1718" s="40"/>
      <c r="BI1718" s="40"/>
      <c r="BJ1718" s="40"/>
      <c r="BK1718" s="40"/>
      <c r="BL1718" s="40"/>
      <c r="BM1718" s="40"/>
      <c r="BN1718" s="40"/>
      <c r="BO1718" s="40"/>
      <c r="BP1718" s="40"/>
      <c r="BQ1718" s="40"/>
      <c r="BR1718" s="40"/>
      <c r="BS1718" s="40"/>
      <c r="BT1718" s="40"/>
      <c r="BU1718" s="40"/>
      <c r="BV1718" s="40"/>
      <c r="BW1718" s="40"/>
      <c r="BX1718" s="40"/>
      <c r="BY1718" s="40"/>
      <c r="BZ1718" s="40"/>
      <c r="CA1718" s="40"/>
      <c r="CB1718" s="40"/>
      <c r="CC1718" s="40"/>
      <c r="CD1718" s="40"/>
      <c r="CE1718" s="40"/>
      <c r="CF1718" s="40"/>
      <c r="CG1718" s="28"/>
      <c r="CH1718" s="28"/>
      <c r="CI1718" s="41"/>
      <c r="CJ1718" s="27"/>
      <c r="CK1718" s="27"/>
      <c r="CL1718" s="27"/>
      <c r="CM1718" s="27"/>
      <c r="CN1718" s="27"/>
      <c r="CO1718" s="27"/>
      <c r="CP1718" s="27"/>
      <c r="CQ1718" s="27"/>
      <c r="CR1718" s="27"/>
      <c r="CS1718" s="27"/>
      <c r="CT1718" s="27"/>
      <c r="CU1718" s="27"/>
      <c r="CV1718" s="27"/>
      <c r="CW1718" s="27"/>
      <c r="CX1718" s="27"/>
      <c r="CY1718" s="27"/>
      <c r="CZ1718" s="40"/>
      <c r="DA1718" s="40"/>
      <c r="DB1718" s="40"/>
      <c r="DC1718" s="40"/>
      <c r="DF1718" s="42"/>
    </row>
    <row r="1719" spans="2:110" x14ac:dyDescent="0.2">
      <c r="B1719" s="28"/>
      <c r="C1719" s="41"/>
      <c r="D1719" s="40"/>
      <c r="E1719" s="41"/>
      <c r="F1719" s="40"/>
      <c r="M1719" s="151"/>
      <c r="N1719" s="151"/>
      <c r="P1719" s="153"/>
      <c r="Q1719" s="159"/>
      <c r="R1719" s="151"/>
      <c r="S1719" s="151"/>
      <c r="T1719" s="28"/>
      <c r="U1719" s="137"/>
      <c r="V1719" s="40"/>
      <c r="W1719" s="40"/>
      <c r="X1719" s="40"/>
      <c r="Y1719" s="40"/>
      <c r="Z1719" s="40"/>
      <c r="AA1719" s="40"/>
      <c r="AB1719" s="40"/>
      <c r="AC1719" s="40"/>
      <c r="AD1719" s="40"/>
      <c r="AE1719" s="40"/>
      <c r="AF1719" s="40"/>
      <c r="AG1719" s="40"/>
      <c r="AH1719" s="40"/>
      <c r="AI1719" s="40"/>
      <c r="AJ1719" s="40"/>
      <c r="AK1719" s="40"/>
      <c r="AL1719" s="40"/>
      <c r="AM1719" s="40"/>
      <c r="AN1719" s="40"/>
      <c r="AO1719" s="40"/>
      <c r="AP1719" s="40"/>
      <c r="AQ1719" s="40"/>
      <c r="AR1719" s="40"/>
      <c r="AS1719" s="40"/>
      <c r="AT1719" s="40"/>
      <c r="AU1719" s="40"/>
      <c r="AV1719" s="40"/>
      <c r="AW1719" s="40"/>
      <c r="AX1719" s="40"/>
      <c r="AY1719" s="40"/>
      <c r="AZ1719" s="40"/>
      <c r="BA1719" s="28"/>
      <c r="BB1719" s="28"/>
      <c r="BC1719" s="40"/>
      <c r="BD1719" s="40"/>
      <c r="BE1719" s="40"/>
      <c r="BF1719" s="40"/>
      <c r="BG1719" s="40"/>
      <c r="BH1719" s="40"/>
      <c r="BI1719" s="40"/>
      <c r="BJ1719" s="40"/>
      <c r="BK1719" s="40"/>
      <c r="BL1719" s="40"/>
      <c r="BM1719" s="40"/>
      <c r="BN1719" s="40"/>
      <c r="BO1719" s="40"/>
      <c r="BP1719" s="40"/>
      <c r="BQ1719" s="40"/>
      <c r="BR1719" s="40"/>
      <c r="BS1719" s="40"/>
      <c r="BT1719" s="40"/>
      <c r="BU1719" s="40"/>
      <c r="BV1719" s="40"/>
      <c r="BW1719" s="40"/>
      <c r="BX1719" s="40"/>
      <c r="BY1719" s="40"/>
      <c r="BZ1719" s="40"/>
      <c r="CA1719" s="40"/>
      <c r="CB1719" s="40"/>
      <c r="CC1719" s="40"/>
      <c r="CD1719" s="40"/>
      <c r="CE1719" s="40"/>
      <c r="CF1719" s="40"/>
      <c r="CG1719" s="28"/>
      <c r="CH1719" s="28"/>
      <c r="CI1719" s="41"/>
      <c r="CJ1719" s="27"/>
      <c r="CK1719" s="27"/>
      <c r="CL1719" s="27"/>
      <c r="CM1719" s="27"/>
      <c r="CN1719" s="27"/>
      <c r="CO1719" s="27"/>
      <c r="CP1719" s="27"/>
      <c r="CQ1719" s="27"/>
      <c r="CR1719" s="27"/>
      <c r="CS1719" s="27"/>
      <c r="CT1719" s="27"/>
      <c r="CU1719" s="27"/>
      <c r="CV1719" s="27"/>
      <c r="CW1719" s="27"/>
      <c r="CX1719" s="27"/>
      <c r="CY1719" s="27"/>
      <c r="CZ1719" s="40"/>
      <c r="DA1719" s="40"/>
      <c r="DB1719" s="40"/>
      <c r="DC1719" s="40"/>
      <c r="DF1719" s="42"/>
    </row>
    <row r="1720" spans="2:110" x14ac:dyDescent="0.2">
      <c r="B1720" s="28"/>
      <c r="C1720" s="41"/>
      <c r="D1720" s="40"/>
      <c r="E1720" s="41"/>
      <c r="F1720" s="40"/>
      <c r="M1720" s="151"/>
      <c r="N1720" s="151"/>
      <c r="P1720" s="153"/>
      <c r="Q1720" s="159"/>
      <c r="R1720" s="151"/>
      <c r="S1720" s="151"/>
      <c r="T1720" s="28"/>
      <c r="U1720" s="137"/>
      <c r="V1720" s="40"/>
      <c r="W1720" s="40"/>
      <c r="X1720" s="40"/>
      <c r="Y1720" s="40"/>
      <c r="Z1720" s="40"/>
      <c r="AA1720" s="40"/>
      <c r="AB1720" s="40"/>
      <c r="AC1720" s="40"/>
      <c r="AD1720" s="40"/>
      <c r="AE1720" s="40"/>
      <c r="AF1720" s="40"/>
      <c r="AG1720" s="40"/>
      <c r="AH1720" s="40"/>
      <c r="AI1720" s="40"/>
      <c r="AJ1720" s="40"/>
      <c r="AK1720" s="40"/>
      <c r="AL1720" s="40"/>
      <c r="AM1720" s="40"/>
      <c r="AN1720" s="40"/>
      <c r="AO1720" s="40"/>
      <c r="AP1720" s="40"/>
      <c r="AQ1720" s="40"/>
      <c r="AR1720" s="40"/>
      <c r="AS1720" s="40"/>
      <c r="AT1720" s="40"/>
      <c r="AU1720" s="40"/>
      <c r="AV1720" s="40"/>
      <c r="AW1720" s="40"/>
      <c r="AX1720" s="40"/>
      <c r="AY1720" s="40"/>
      <c r="AZ1720" s="40"/>
      <c r="BA1720" s="28"/>
      <c r="BB1720" s="28"/>
      <c r="BC1720" s="40"/>
      <c r="BD1720" s="40"/>
      <c r="BE1720" s="40"/>
      <c r="BF1720" s="40"/>
      <c r="BG1720" s="40"/>
      <c r="BH1720" s="40"/>
      <c r="BI1720" s="40"/>
      <c r="BJ1720" s="40"/>
      <c r="BK1720" s="40"/>
      <c r="BL1720" s="40"/>
      <c r="BM1720" s="40"/>
      <c r="BN1720" s="40"/>
      <c r="BO1720" s="40"/>
      <c r="BP1720" s="40"/>
      <c r="BQ1720" s="40"/>
      <c r="BR1720" s="40"/>
      <c r="BS1720" s="40"/>
      <c r="BT1720" s="40"/>
      <c r="BU1720" s="40"/>
      <c r="BV1720" s="40"/>
      <c r="BW1720" s="40"/>
      <c r="BX1720" s="40"/>
      <c r="BY1720" s="40"/>
      <c r="BZ1720" s="40"/>
      <c r="CA1720" s="40"/>
      <c r="CB1720" s="40"/>
      <c r="CC1720" s="40"/>
      <c r="CD1720" s="40"/>
      <c r="CE1720" s="40"/>
      <c r="CF1720" s="40"/>
      <c r="CG1720" s="28"/>
      <c r="CH1720" s="28"/>
      <c r="CI1720" s="41"/>
      <c r="CJ1720" s="27"/>
      <c r="CK1720" s="27"/>
      <c r="CL1720" s="27"/>
      <c r="CM1720" s="27"/>
      <c r="CN1720" s="27"/>
      <c r="CO1720" s="27"/>
      <c r="CP1720" s="27"/>
      <c r="CQ1720" s="27"/>
      <c r="CR1720" s="27"/>
      <c r="CS1720" s="27"/>
      <c r="CT1720" s="27"/>
      <c r="CU1720" s="27"/>
      <c r="CV1720" s="27"/>
      <c r="CW1720" s="27"/>
      <c r="CX1720" s="27"/>
      <c r="CY1720" s="27"/>
      <c r="CZ1720" s="40"/>
      <c r="DA1720" s="40"/>
      <c r="DB1720" s="40"/>
      <c r="DC1720" s="40"/>
      <c r="DF1720" s="42"/>
    </row>
    <row r="1721" spans="2:110" x14ac:dyDescent="0.2">
      <c r="B1721" s="28"/>
      <c r="C1721" s="41"/>
      <c r="D1721" s="40"/>
      <c r="E1721" s="41"/>
      <c r="F1721" s="40"/>
      <c r="M1721" s="151"/>
      <c r="N1721" s="151"/>
      <c r="P1721" s="153"/>
      <c r="Q1721" s="159"/>
      <c r="R1721" s="151"/>
      <c r="S1721" s="151"/>
      <c r="T1721" s="28"/>
      <c r="U1721" s="137"/>
      <c r="V1721" s="40"/>
      <c r="W1721" s="40"/>
      <c r="X1721" s="40"/>
      <c r="Y1721" s="40"/>
      <c r="Z1721" s="40"/>
      <c r="AA1721" s="40"/>
      <c r="AB1721" s="40"/>
      <c r="AC1721" s="40"/>
      <c r="AD1721" s="40"/>
      <c r="AE1721" s="40"/>
      <c r="AF1721" s="40"/>
      <c r="AG1721" s="40"/>
      <c r="AH1721" s="40"/>
      <c r="AI1721" s="40"/>
      <c r="AJ1721" s="40"/>
      <c r="AK1721" s="40"/>
      <c r="AL1721" s="40"/>
      <c r="AM1721" s="40"/>
      <c r="AN1721" s="40"/>
      <c r="AO1721" s="40"/>
      <c r="AP1721" s="40"/>
      <c r="AQ1721" s="40"/>
      <c r="AR1721" s="40"/>
      <c r="AS1721" s="40"/>
      <c r="AT1721" s="40"/>
      <c r="AU1721" s="40"/>
      <c r="AV1721" s="40"/>
      <c r="AW1721" s="40"/>
      <c r="AX1721" s="40"/>
      <c r="AY1721" s="40"/>
      <c r="AZ1721" s="40"/>
      <c r="BA1721" s="28"/>
      <c r="BB1721" s="28"/>
      <c r="BC1721" s="40"/>
      <c r="BD1721" s="40"/>
      <c r="BE1721" s="40"/>
      <c r="BF1721" s="40"/>
      <c r="BG1721" s="40"/>
      <c r="BH1721" s="40"/>
      <c r="BI1721" s="41"/>
      <c r="BJ1721" s="41"/>
      <c r="BK1721" s="41"/>
      <c r="BL1721" s="41"/>
      <c r="BM1721" s="41"/>
      <c r="BN1721" s="41"/>
      <c r="BO1721" s="41"/>
      <c r="BP1721" s="41"/>
      <c r="BQ1721" s="41"/>
      <c r="BR1721" s="40"/>
      <c r="BS1721" s="40"/>
      <c r="BT1721" s="40"/>
      <c r="BU1721" s="41"/>
      <c r="BV1721" s="41"/>
      <c r="BW1721" s="41"/>
      <c r="BX1721" s="41"/>
      <c r="BY1721" s="41"/>
      <c r="BZ1721" s="41"/>
      <c r="CA1721" s="41"/>
      <c r="CB1721" s="41"/>
      <c r="CC1721" s="41"/>
      <c r="CD1721" s="41"/>
      <c r="CE1721" s="41"/>
      <c r="CF1721" s="41"/>
      <c r="CG1721" s="28"/>
      <c r="CH1721" s="28"/>
      <c r="CI1721" s="41"/>
      <c r="CJ1721" s="27"/>
      <c r="CK1721" s="27"/>
      <c r="CL1721" s="27"/>
      <c r="CM1721" s="27"/>
      <c r="CN1721" s="27"/>
      <c r="CO1721" s="27"/>
      <c r="CP1721" s="27"/>
      <c r="CQ1721" s="27"/>
      <c r="CR1721" s="27"/>
      <c r="CS1721" s="27"/>
      <c r="CT1721" s="27"/>
      <c r="CU1721" s="27"/>
      <c r="CV1721" s="27"/>
      <c r="CW1721" s="27"/>
      <c r="CX1721" s="27"/>
      <c r="CY1721" s="27"/>
      <c r="CZ1721" s="40"/>
      <c r="DA1721" s="40"/>
      <c r="DB1721" s="40"/>
      <c r="DC1721" s="40"/>
      <c r="DF1721" s="42"/>
    </row>
    <row r="1722" spans="2:110" x14ac:dyDescent="0.2">
      <c r="B1722" s="28"/>
      <c r="C1722" s="41"/>
      <c r="D1722" s="40"/>
      <c r="E1722" s="41"/>
      <c r="F1722" s="40"/>
      <c r="M1722" s="151"/>
      <c r="N1722" s="151"/>
      <c r="P1722" s="153"/>
      <c r="Q1722" s="159"/>
      <c r="R1722" s="151"/>
      <c r="S1722" s="151"/>
      <c r="T1722" s="28"/>
      <c r="U1722" s="137"/>
      <c r="V1722" s="40"/>
      <c r="W1722" s="40"/>
      <c r="X1722" s="40"/>
      <c r="Y1722" s="40"/>
      <c r="Z1722" s="40"/>
      <c r="AA1722" s="40"/>
      <c r="AB1722" s="40"/>
      <c r="AC1722" s="40"/>
      <c r="AD1722" s="40"/>
      <c r="AE1722" s="40"/>
      <c r="AF1722" s="40"/>
      <c r="AG1722" s="40"/>
      <c r="AH1722" s="40"/>
      <c r="AI1722" s="40"/>
      <c r="AJ1722" s="40"/>
      <c r="AK1722" s="40"/>
      <c r="AL1722" s="40"/>
      <c r="AM1722" s="40"/>
      <c r="AN1722" s="40"/>
      <c r="AO1722" s="40"/>
      <c r="AP1722" s="40"/>
      <c r="AQ1722" s="40"/>
      <c r="AR1722" s="40"/>
      <c r="AS1722" s="40"/>
      <c r="AT1722" s="40"/>
      <c r="AU1722" s="40"/>
      <c r="AV1722" s="40"/>
      <c r="AW1722" s="40"/>
      <c r="AX1722" s="40"/>
      <c r="AY1722" s="40"/>
      <c r="AZ1722" s="40"/>
      <c r="BA1722" s="28"/>
      <c r="BB1722" s="28"/>
      <c r="BC1722" s="40"/>
      <c r="BD1722" s="40"/>
      <c r="BE1722" s="40"/>
      <c r="BF1722" s="40"/>
      <c r="BG1722" s="40"/>
      <c r="BH1722" s="40"/>
      <c r="BI1722" s="41"/>
      <c r="BJ1722" s="41"/>
      <c r="BK1722" s="41"/>
      <c r="BL1722" s="41"/>
      <c r="BM1722" s="41"/>
      <c r="BN1722" s="41"/>
      <c r="BO1722" s="41"/>
      <c r="BP1722" s="41"/>
      <c r="BQ1722" s="41"/>
      <c r="BR1722" s="40"/>
      <c r="BS1722" s="40"/>
      <c r="BT1722" s="40"/>
      <c r="BU1722" s="41"/>
      <c r="BV1722" s="41"/>
      <c r="BW1722" s="41"/>
      <c r="BX1722" s="41"/>
      <c r="BY1722" s="41"/>
      <c r="BZ1722" s="41"/>
      <c r="CA1722" s="41"/>
      <c r="CB1722" s="41"/>
      <c r="CC1722" s="41"/>
      <c r="CD1722" s="41"/>
      <c r="CE1722" s="41"/>
      <c r="CF1722" s="41"/>
      <c r="CG1722" s="28"/>
      <c r="CH1722" s="28"/>
      <c r="CI1722" s="41"/>
      <c r="CJ1722" s="27"/>
      <c r="CK1722" s="27"/>
      <c r="CL1722" s="27"/>
      <c r="CM1722" s="27"/>
      <c r="CN1722" s="27"/>
      <c r="CO1722" s="27"/>
      <c r="CP1722" s="27"/>
      <c r="CQ1722" s="27"/>
      <c r="CR1722" s="27"/>
      <c r="CS1722" s="27"/>
      <c r="CT1722" s="27"/>
      <c r="CU1722" s="27"/>
      <c r="CV1722" s="27"/>
      <c r="CW1722" s="27"/>
      <c r="CX1722" s="27"/>
      <c r="CY1722" s="27"/>
      <c r="CZ1722" s="40"/>
      <c r="DA1722" s="40"/>
      <c r="DB1722" s="40"/>
      <c r="DC1722" s="40"/>
      <c r="DF1722" s="42"/>
    </row>
    <row r="1723" spans="2:110" x14ac:dyDescent="0.2">
      <c r="B1723" s="28"/>
      <c r="C1723" s="41"/>
      <c r="D1723" s="40"/>
      <c r="E1723" s="41"/>
      <c r="F1723" s="40"/>
      <c r="M1723" s="151"/>
      <c r="N1723" s="151"/>
      <c r="P1723" s="153"/>
      <c r="Q1723" s="159"/>
      <c r="R1723" s="151"/>
      <c r="S1723" s="151"/>
      <c r="T1723" s="28"/>
      <c r="U1723" s="137"/>
      <c r="V1723" s="40"/>
      <c r="W1723" s="40"/>
      <c r="X1723" s="40"/>
      <c r="Y1723" s="40"/>
      <c r="Z1723" s="40"/>
      <c r="AA1723" s="40"/>
      <c r="AB1723" s="40"/>
      <c r="AC1723" s="40"/>
      <c r="AD1723" s="40"/>
      <c r="AE1723" s="40"/>
      <c r="AF1723" s="40"/>
      <c r="AG1723" s="40"/>
      <c r="AH1723" s="40"/>
      <c r="AI1723" s="40"/>
      <c r="AJ1723" s="40"/>
      <c r="AK1723" s="40"/>
      <c r="AL1723" s="40"/>
      <c r="AM1723" s="40"/>
      <c r="AN1723" s="40"/>
      <c r="AO1723" s="40"/>
      <c r="AP1723" s="40"/>
      <c r="AQ1723" s="40"/>
      <c r="AR1723" s="40"/>
      <c r="AS1723" s="40"/>
      <c r="AT1723" s="40"/>
      <c r="AU1723" s="40"/>
      <c r="AV1723" s="40"/>
      <c r="AW1723" s="40"/>
      <c r="AX1723" s="40"/>
      <c r="AY1723" s="40"/>
      <c r="AZ1723" s="40"/>
      <c r="BA1723" s="28"/>
      <c r="BB1723" s="28"/>
      <c r="BC1723" s="40"/>
      <c r="BD1723" s="40"/>
      <c r="BE1723" s="40"/>
      <c r="BF1723" s="40"/>
      <c r="BG1723" s="40"/>
      <c r="BH1723" s="40"/>
      <c r="BI1723" s="41"/>
      <c r="BJ1723" s="41"/>
      <c r="BK1723" s="41"/>
      <c r="BL1723" s="41"/>
      <c r="BM1723" s="41"/>
      <c r="BN1723" s="41"/>
      <c r="BO1723" s="41"/>
      <c r="BP1723" s="41"/>
      <c r="BQ1723" s="41"/>
      <c r="BR1723" s="40"/>
      <c r="BS1723" s="40"/>
      <c r="BT1723" s="40"/>
      <c r="BU1723" s="41"/>
      <c r="BV1723" s="41"/>
      <c r="BW1723" s="41"/>
      <c r="BX1723" s="41"/>
      <c r="BY1723" s="41"/>
      <c r="BZ1723" s="41"/>
      <c r="CA1723" s="41"/>
      <c r="CB1723" s="41"/>
      <c r="CC1723" s="41"/>
      <c r="CD1723" s="41"/>
      <c r="CE1723" s="41"/>
      <c r="CF1723" s="41"/>
      <c r="CG1723" s="28"/>
      <c r="CH1723" s="28"/>
      <c r="CI1723" s="41"/>
      <c r="CJ1723" s="27"/>
      <c r="CK1723" s="27"/>
      <c r="CL1723" s="27"/>
      <c r="CM1723" s="27"/>
      <c r="CN1723" s="27"/>
      <c r="CO1723" s="27"/>
      <c r="CP1723" s="27"/>
      <c r="CQ1723" s="27"/>
      <c r="CR1723" s="27"/>
      <c r="CS1723" s="27"/>
      <c r="CT1723" s="27"/>
      <c r="CU1723" s="27"/>
      <c r="CV1723" s="27"/>
      <c r="CW1723" s="27"/>
      <c r="CX1723" s="27"/>
      <c r="CY1723" s="27"/>
      <c r="CZ1723" s="40"/>
      <c r="DA1723" s="40"/>
      <c r="DB1723" s="40"/>
      <c r="DC1723" s="40"/>
      <c r="DF1723" s="42"/>
    </row>
    <row r="1724" spans="2:110" x14ac:dyDescent="0.2">
      <c r="B1724" s="28"/>
      <c r="C1724" s="41"/>
      <c r="D1724" s="40"/>
      <c r="E1724" s="41"/>
      <c r="F1724" s="40"/>
      <c r="M1724" s="151"/>
      <c r="N1724" s="151"/>
      <c r="P1724" s="153"/>
      <c r="Q1724" s="159"/>
      <c r="R1724" s="151"/>
      <c r="S1724" s="151"/>
      <c r="T1724" s="28"/>
      <c r="U1724" s="137"/>
      <c r="V1724" s="40"/>
      <c r="W1724" s="40"/>
      <c r="X1724" s="40"/>
      <c r="Y1724" s="40"/>
      <c r="Z1724" s="40"/>
      <c r="AA1724" s="40"/>
      <c r="AB1724" s="40"/>
      <c r="AC1724" s="40"/>
      <c r="AD1724" s="40"/>
      <c r="AE1724" s="40"/>
      <c r="AF1724" s="40"/>
      <c r="AG1724" s="40"/>
      <c r="AH1724" s="40"/>
      <c r="AI1724" s="40"/>
      <c r="AJ1724" s="40"/>
      <c r="AK1724" s="40"/>
      <c r="AL1724" s="40"/>
      <c r="AM1724" s="40"/>
      <c r="AN1724" s="40"/>
      <c r="AO1724" s="40"/>
      <c r="AP1724" s="40"/>
      <c r="AQ1724" s="40"/>
      <c r="AR1724" s="40"/>
      <c r="AS1724" s="40"/>
      <c r="AT1724" s="40"/>
      <c r="AU1724" s="40"/>
      <c r="AV1724" s="40"/>
      <c r="AW1724" s="40"/>
      <c r="AX1724" s="40"/>
      <c r="AY1724" s="40"/>
      <c r="AZ1724" s="40"/>
      <c r="BA1724" s="28"/>
      <c r="BB1724" s="28"/>
      <c r="BC1724" s="40"/>
      <c r="BD1724" s="40"/>
      <c r="BE1724" s="40"/>
      <c r="BF1724" s="40"/>
      <c r="BG1724" s="40"/>
      <c r="BH1724" s="40"/>
      <c r="BI1724" s="41"/>
      <c r="BJ1724" s="41"/>
      <c r="BK1724" s="41"/>
      <c r="BL1724" s="41"/>
      <c r="BM1724" s="41"/>
      <c r="BN1724" s="41"/>
      <c r="BO1724" s="41"/>
      <c r="BP1724" s="41"/>
      <c r="BQ1724" s="41"/>
      <c r="BR1724" s="40"/>
      <c r="BS1724" s="40"/>
      <c r="BT1724" s="40"/>
      <c r="BU1724" s="41"/>
      <c r="BV1724" s="41"/>
      <c r="BW1724" s="41"/>
      <c r="BX1724" s="41"/>
      <c r="BY1724" s="41"/>
      <c r="BZ1724" s="41"/>
      <c r="CA1724" s="41"/>
      <c r="CB1724" s="41"/>
      <c r="CC1724" s="41"/>
      <c r="CD1724" s="41"/>
      <c r="CE1724" s="41"/>
      <c r="CF1724" s="41"/>
      <c r="CG1724" s="28"/>
      <c r="CH1724" s="28"/>
      <c r="CI1724" s="41"/>
      <c r="CJ1724" s="27"/>
      <c r="CK1724" s="27"/>
      <c r="CL1724" s="27"/>
      <c r="CM1724" s="27"/>
      <c r="CN1724" s="27"/>
      <c r="CO1724" s="27"/>
      <c r="CP1724" s="27"/>
      <c r="CQ1724" s="27"/>
      <c r="CR1724" s="27"/>
      <c r="CS1724" s="27"/>
      <c r="CT1724" s="27"/>
      <c r="CU1724" s="27"/>
      <c r="CV1724" s="27"/>
      <c r="CW1724" s="27"/>
      <c r="CX1724" s="27"/>
      <c r="CY1724" s="27"/>
      <c r="CZ1724" s="40"/>
      <c r="DA1724" s="40"/>
      <c r="DB1724" s="40"/>
      <c r="DC1724" s="40"/>
      <c r="DF1724" s="42"/>
    </row>
    <row r="1725" spans="2:110" x14ac:dyDescent="0.2">
      <c r="B1725" s="28"/>
      <c r="C1725" s="41"/>
      <c r="D1725" s="40"/>
      <c r="E1725" s="41"/>
      <c r="F1725" s="40"/>
      <c r="M1725" s="151"/>
      <c r="N1725" s="151"/>
      <c r="P1725" s="153"/>
      <c r="Q1725" s="159"/>
      <c r="R1725" s="151"/>
      <c r="S1725" s="151"/>
      <c r="T1725" s="28"/>
      <c r="U1725" s="137"/>
      <c r="V1725" s="40"/>
      <c r="W1725" s="40"/>
      <c r="X1725" s="40"/>
      <c r="Y1725" s="40"/>
      <c r="Z1725" s="40"/>
      <c r="AA1725" s="40"/>
      <c r="AB1725" s="40"/>
      <c r="AC1725" s="40"/>
      <c r="AD1725" s="40"/>
      <c r="AE1725" s="40"/>
      <c r="AF1725" s="40"/>
      <c r="AG1725" s="40"/>
      <c r="AH1725" s="40"/>
      <c r="AI1725" s="40"/>
      <c r="AJ1725" s="40"/>
      <c r="AK1725" s="40"/>
      <c r="AL1725" s="40"/>
      <c r="AM1725" s="40"/>
      <c r="AN1725" s="40"/>
      <c r="AO1725" s="40"/>
      <c r="AP1725" s="40"/>
      <c r="AQ1725" s="40"/>
      <c r="AR1725" s="40"/>
      <c r="AS1725" s="40"/>
      <c r="AT1725" s="40"/>
      <c r="AU1725" s="40"/>
      <c r="AV1725" s="40"/>
      <c r="AW1725" s="40"/>
      <c r="AX1725" s="40"/>
      <c r="AY1725" s="40"/>
      <c r="AZ1725" s="40"/>
      <c r="BA1725" s="28"/>
      <c r="BB1725" s="28"/>
      <c r="BC1725" s="40"/>
      <c r="BD1725" s="40"/>
      <c r="BE1725" s="40"/>
      <c r="BF1725" s="40"/>
      <c r="BG1725" s="40"/>
      <c r="BH1725" s="40"/>
      <c r="BI1725" s="41"/>
      <c r="BJ1725" s="41"/>
      <c r="BK1725" s="41"/>
      <c r="BL1725" s="41"/>
      <c r="BM1725" s="41"/>
      <c r="BN1725" s="41"/>
      <c r="BO1725" s="41"/>
      <c r="BP1725" s="41"/>
      <c r="BQ1725" s="41"/>
      <c r="BR1725" s="40"/>
      <c r="BS1725" s="40"/>
      <c r="BT1725" s="40"/>
      <c r="BU1725" s="41"/>
      <c r="BV1725" s="41"/>
      <c r="BW1725" s="41"/>
      <c r="BX1725" s="41"/>
      <c r="BY1725" s="41"/>
      <c r="BZ1725" s="41"/>
      <c r="CA1725" s="41"/>
      <c r="CB1725" s="41"/>
      <c r="CC1725" s="41"/>
      <c r="CD1725" s="41"/>
      <c r="CE1725" s="41"/>
      <c r="CF1725" s="41"/>
      <c r="CG1725" s="28"/>
      <c r="CH1725" s="28"/>
      <c r="CI1725" s="41"/>
      <c r="CJ1725" s="27"/>
      <c r="CK1725" s="27"/>
      <c r="CL1725" s="27"/>
      <c r="CM1725" s="27"/>
      <c r="CN1725" s="27"/>
      <c r="CO1725" s="27"/>
      <c r="CP1725" s="27"/>
      <c r="CQ1725" s="27"/>
      <c r="CR1725" s="27"/>
      <c r="CS1725" s="27"/>
      <c r="CT1725" s="27"/>
      <c r="CU1725" s="27"/>
      <c r="CV1725" s="27"/>
      <c r="CW1725" s="27"/>
      <c r="CX1725" s="27"/>
      <c r="CY1725" s="27"/>
      <c r="CZ1725" s="40"/>
      <c r="DA1725" s="40"/>
      <c r="DB1725" s="40"/>
      <c r="DC1725" s="40"/>
      <c r="DF1725" s="42"/>
    </row>
    <row r="1726" spans="2:110" x14ac:dyDescent="0.2">
      <c r="B1726" s="28"/>
      <c r="C1726" s="41"/>
      <c r="D1726" s="40"/>
      <c r="E1726" s="41"/>
      <c r="F1726" s="40"/>
      <c r="M1726" s="151"/>
      <c r="N1726" s="151"/>
      <c r="P1726" s="153"/>
      <c r="Q1726" s="159"/>
      <c r="R1726" s="151"/>
      <c r="S1726" s="151"/>
      <c r="T1726" s="28"/>
      <c r="U1726" s="137"/>
      <c r="V1726" s="40"/>
      <c r="W1726" s="40"/>
      <c r="X1726" s="40"/>
      <c r="Y1726" s="40"/>
      <c r="Z1726" s="40"/>
      <c r="AA1726" s="40"/>
      <c r="AB1726" s="40"/>
      <c r="AC1726" s="40"/>
      <c r="AD1726" s="40"/>
      <c r="AE1726" s="40"/>
      <c r="AF1726" s="40"/>
      <c r="AG1726" s="40"/>
      <c r="AH1726" s="40"/>
      <c r="AI1726" s="40"/>
      <c r="AJ1726" s="40"/>
      <c r="AK1726" s="40"/>
      <c r="AL1726" s="40"/>
      <c r="AM1726" s="40"/>
      <c r="AN1726" s="40"/>
      <c r="AO1726" s="40"/>
      <c r="AP1726" s="40"/>
      <c r="AQ1726" s="40"/>
      <c r="AR1726" s="40"/>
      <c r="AS1726" s="40"/>
      <c r="AT1726" s="40"/>
      <c r="AU1726" s="40"/>
      <c r="AV1726" s="40"/>
      <c r="AW1726" s="40"/>
      <c r="AX1726" s="40"/>
      <c r="AY1726" s="40"/>
      <c r="AZ1726" s="40"/>
      <c r="BA1726" s="28"/>
      <c r="BB1726" s="28"/>
      <c r="BC1726" s="40"/>
      <c r="BD1726" s="40"/>
      <c r="BE1726" s="40"/>
      <c r="BF1726" s="40"/>
      <c r="BG1726" s="40"/>
      <c r="BH1726" s="40"/>
      <c r="BI1726" s="40"/>
      <c r="BJ1726" s="40"/>
      <c r="BK1726" s="40"/>
      <c r="BL1726" s="40"/>
      <c r="BM1726" s="40"/>
      <c r="BN1726" s="40"/>
      <c r="BO1726" s="40"/>
      <c r="BP1726" s="40"/>
      <c r="BQ1726" s="40"/>
      <c r="BR1726" s="40"/>
      <c r="BS1726" s="40"/>
      <c r="BT1726" s="40"/>
      <c r="BU1726" s="40"/>
      <c r="BV1726" s="40"/>
      <c r="BW1726" s="40"/>
      <c r="BX1726" s="40"/>
      <c r="BY1726" s="40"/>
      <c r="BZ1726" s="40"/>
      <c r="CA1726" s="40"/>
      <c r="CB1726" s="40"/>
      <c r="CC1726" s="40"/>
      <c r="CD1726" s="40"/>
      <c r="CE1726" s="40"/>
      <c r="CF1726" s="40"/>
      <c r="CG1726" s="28"/>
      <c r="CH1726" s="28"/>
      <c r="CI1726" s="41"/>
      <c r="CJ1726" s="27"/>
      <c r="CK1726" s="27"/>
      <c r="CL1726" s="27"/>
      <c r="CM1726" s="27"/>
      <c r="CN1726" s="27"/>
      <c r="CO1726" s="27"/>
      <c r="CP1726" s="27"/>
      <c r="CQ1726" s="27"/>
      <c r="CR1726" s="27"/>
      <c r="CS1726" s="27"/>
      <c r="CT1726" s="27"/>
      <c r="CU1726" s="27"/>
      <c r="CV1726" s="27"/>
      <c r="CW1726" s="27"/>
      <c r="CX1726" s="27"/>
      <c r="CY1726" s="27"/>
      <c r="CZ1726" s="40"/>
      <c r="DA1726" s="40"/>
      <c r="DB1726" s="40"/>
      <c r="DC1726" s="40"/>
      <c r="DF1726" s="42"/>
    </row>
    <row r="1727" spans="2:110" x14ac:dyDescent="0.2">
      <c r="B1727" s="28"/>
      <c r="C1727" s="41"/>
      <c r="D1727" s="40"/>
      <c r="E1727" s="41"/>
      <c r="F1727" s="40"/>
      <c r="M1727" s="151"/>
      <c r="N1727" s="151"/>
      <c r="P1727" s="153"/>
      <c r="Q1727" s="159"/>
      <c r="R1727" s="151"/>
      <c r="S1727" s="151"/>
      <c r="T1727" s="28"/>
      <c r="U1727" s="137"/>
      <c r="V1727" s="40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40"/>
      <c r="AH1727" s="40"/>
      <c r="AI1727" s="40"/>
      <c r="AJ1727" s="40"/>
      <c r="AK1727" s="40"/>
      <c r="AL1727" s="40"/>
      <c r="AM1727" s="40"/>
      <c r="AN1727" s="40"/>
      <c r="AO1727" s="40"/>
      <c r="AP1727" s="40"/>
      <c r="AQ1727" s="40"/>
      <c r="AR1727" s="40"/>
      <c r="AS1727" s="40"/>
      <c r="AT1727" s="40"/>
      <c r="AU1727" s="40"/>
      <c r="AV1727" s="40"/>
      <c r="AW1727" s="40"/>
      <c r="AX1727" s="40"/>
      <c r="AY1727" s="40"/>
      <c r="AZ1727" s="40"/>
      <c r="BA1727" s="28"/>
      <c r="BB1727" s="28"/>
      <c r="BC1727" s="40"/>
      <c r="BD1727" s="40"/>
      <c r="BE1727" s="40"/>
      <c r="BF1727" s="40"/>
      <c r="BG1727" s="40"/>
      <c r="BH1727" s="40"/>
      <c r="BI1727" s="40"/>
      <c r="BJ1727" s="40"/>
      <c r="BK1727" s="40"/>
      <c r="BL1727" s="40"/>
      <c r="BM1727" s="40"/>
      <c r="BN1727" s="40"/>
      <c r="BO1727" s="40"/>
      <c r="BP1727" s="40"/>
      <c r="BQ1727" s="40"/>
      <c r="BR1727" s="40"/>
      <c r="BS1727" s="40"/>
      <c r="BT1727" s="40"/>
      <c r="BU1727" s="40"/>
      <c r="BV1727" s="40"/>
      <c r="BW1727" s="40"/>
      <c r="BX1727" s="40"/>
      <c r="BY1727" s="40"/>
      <c r="BZ1727" s="40"/>
      <c r="CA1727" s="40"/>
      <c r="CB1727" s="40"/>
      <c r="CC1727" s="40"/>
      <c r="CD1727" s="40"/>
      <c r="CE1727" s="40"/>
      <c r="CF1727" s="40"/>
      <c r="CG1727" s="28"/>
      <c r="CH1727" s="28"/>
      <c r="CI1727" s="41"/>
      <c r="CJ1727" s="27"/>
      <c r="CK1727" s="27"/>
      <c r="CL1727" s="27"/>
      <c r="CM1727" s="27"/>
      <c r="CN1727" s="27"/>
      <c r="CO1727" s="27"/>
      <c r="CP1727" s="27"/>
      <c r="CQ1727" s="27"/>
      <c r="CR1727" s="27"/>
      <c r="CS1727" s="27"/>
      <c r="CT1727" s="27"/>
      <c r="CU1727" s="27"/>
      <c r="CV1727" s="27"/>
      <c r="CW1727" s="27"/>
      <c r="CX1727" s="27"/>
      <c r="CY1727" s="27"/>
      <c r="CZ1727" s="40"/>
      <c r="DA1727" s="40"/>
      <c r="DB1727" s="40"/>
      <c r="DC1727" s="40"/>
      <c r="DF1727" s="42"/>
    </row>
    <row r="1728" spans="2:110" x14ac:dyDescent="0.2">
      <c r="B1728" s="28"/>
      <c r="C1728" s="41"/>
      <c r="D1728" s="40"/>
      <c r="E1728" s="41"/>
      <c r="F1728" s="40"/>
      <c r="M1728" s="151"/>
      <c r="N1728" s="151"/>
      <c r="P1728" s="153"/>
      <c r="Q1728" s="159"/>
      <c r="R1728" s="151"/>
      <c r="S1728" s="151"/>
      <c r="T1728" s="28"/>
      <c r="U1728" s="137"/>
      <c r="V1728" s="40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40"/>
      <c r="AH1728" s="40"/>
      <c r="AI1728" s="40"/>
      <c r="AJ1728" s="40"/>
      <c r="AK1728" s="40"/>
      <c r="AL1728" s="40"/>
      <c r="AM1728" s="40"/>
      <c r="AN1728" s="40"/>
      <c r="AO1728" s="40"/>
      <c r="AP1728" s="40"/>
      <c r="AQ1728" s="40"/>
      <c r="AR1728" s="40"/>
      <c r="AS1728" s="40"/>
      <c r="AT1728" s="40"/>
      <c r="AU1728" s="40"/>
      <c r="AV1728" s="40"/>
      <c r="AW1728" s="40"/>
      <c r="AX1728" s="40"/>
      <c r="AY1728" s="40"/>
      <c r="AZ1728" s="40"/>
      <c r="BA1728" s="28"/>
      <c r="BB1728" s="28"/>
      <c r="BC1728" s="40"/>
      <c r="BD1728" s="40"/>
      <c r="BE1728" s="40"/>
      <c r="BF1728" s="40"/>
      <c r="BG1728" s="40"/>
      <c r="BH1728" s="40"/>
      <c r="BI1728" s="40"/>
      <c r="BJ1728" s="40"/>
      <c r="BK1728" s="40"/>
      <c r="BL1728" s="40"/>
      <c r="BM1728" s="40"/>
      <c r="BN1728" s="40"/>
      <c r="BO1728" s="40"/>
      <c r="BP1728" s="40"/>
      <c r="BQ1728" s="40"/>
      <c r="BR1728" s="40"/>
      <c r="BS1728" s="40"/>
      <c r="BT1728" s="40"/>
      <c r="BU1728" s="40"/>
      <c r="BV1728" s="40"/>
      <c r="BW1728" s="40"/>
      <c r="BX1728" s="40"/>
      <c r="BY1728" s="40"/>
      <c r="BZ1728" s="40"/>
      <c r="CA1728" s="40"/>
      <c r="CB1728" s="40"/>
      <c r="CC1728" s="40"/>
      <c r="CD1728" s="40"/>
      <c r="CE1728" s="40"/>
      <c r="CF1728" s="40"/>
      <c r="CG1728" s="28"/>
      <c r="CH1728" s="28"/>
      <c r="CI1728" s="41"/>
      <c r="CJ1728" s="27"/>
      <c r="CK1728" s="27"/>
      <c r="CL1728" s="27"/>
      <c r="CM1728" s="27"/>
      <c r="CN1728" s="27"/>
      <c r="CO1728" s="27"/>
      <c r="CP1728" s="27"/>
      <c r="CQ1728" s="27"/>
      <c r="CR1728" s="27"/>
      <c r="CS1728" s="27"/>
      <c r="CT1728" s="27"/>
      <c r="CU1728" s="27"/>
      <c r="CV1728" s="27"/>
      <c r="CW1728" s="27"/>
      <c r="CX1728" s="27"/>
      <c r="CY1728" s="27"/>
      <c r="CZ1728" s="40"/>
      <c r="DA1728" s="40"/>
      <c r="DB1728" s="40"/>
      <c r="DC1728" s="40"/>
      <c r="DF1728" s="42"/>
    </row>
    <row r="1729" spans="2:110" x14ac:dyDescent="0.2">
      <c r="B1729" s="28"/>
      <c r="C1729" s="41"/>
      <c r="D1729" s="40"/>
      <c r="E1729" s="41"/>
      <c r="F1729" s="40"/>
      <c r="M1729" s="151"/>
      <c r="N1729" s="151"/>
      <c r="P1729" s="153"/>
      <c r="Q1729" s="159"/>
      <c r="R1729" s="151"/>
      <c r="S1729" s="151"/>
      <c r="T1729" s="28"/>
      <c r="U1729" s="137"/>
      <c r="V1729" s="40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40"/>
      <c r="AH1729" s="40"/>
      <c r="AI1729" s="40"/>
      <c r="AJ1729" s="40"/>
      <c r="AK1729" s="40"/>
      <c r="AL1729" s="40"/>
      <c r="AM1729" s="40"/>
      <c r="AN1729" s="40"/>
      <c r="AO1729" s="40"/>
      <c r="AP1729" s="40"/>
      <c r="AQ1729" s="40"/>
      <c r="AR1729" s="40"/>
      <c r="AS1729" s="40"/>
      <c r="AT1729" s="40"/>
      <c r="AU1729" s="40"/>
      <c r="AV1729" s="40"/>
      <c r="AW1729" s="40"/>
      <c r="AX1729" s="40"/>
      <c r="AY1729" s="40"/>
      <c r="AZ1729" s="40"/>
      <c r="BA1729" s="28"/>
      <c r="BB1729" s="28"/>
      <c r="BC1729" s="40"/>
      <c r="BD1729" s="40"/>
      <c r="BE1729" s="40"/>
      <c r="BF1729" s="40"/>
      <c r="BG1729" s="40"/>
      <c r="BH1729" s="40"/>
      <c r="BI1729" s="40"/>
      <c r="BJ1729" s="40"/>
      <c r="BK1729" s="40"/>
      <c r="BL1729" s="40"/>
      <c r="BM1729" s="40"/>
      <c r="BN1729" s="40"/>
      <c r="BO1729" s="40"/>
      <c r="BP1729" s="40"/>
      <c r="BQ1729" s="40"/>
      <c r="BR1729" s="40"/>
      <c r="BS1729" s="40"/>
      <c r="BT1729" s="40"/>
      <c r="BU1729" s="40"/>
      <c r="BV1729" s="40"/>
      <c r="BW1729" s="40"/>
      <c r="BX1729" s="40"/>
      <c r="BY1729" s="40"/>
      <c r="BZ1729" s="40"/>
      <c r="CA1729" s="40"/>
      <c r="CB1729" s="40"/>
      <c r="CC1729" s="40"/>
      <c r="CD1729" s="40"/>
      <c r="CE1729" s="40"/>
      <c r="CF1729" s="40"/>
      <c r="CG1729" s="28"/>
      <c r="CH1729" s="28"/>
      <c r="CI1729" s="41"/>
      <c r="CJ1729" s="27"/>
      <c r="CK1729" s="27"/>
      <c r="CL1729" s="27"/>
      <c r="CM1729" s="27"/>
      <c r="CN1729" s="27"/>
      <c r="CO1729" s="27"/>
      <c r="CP1729" s="27"/>
      <c r="CQ1729" s="27"/>
      <c r="CR1729" s="27"/>
      <c r="CS1729" s="27"/>
      <c r="CT1729" s="27"/>
      <c r="CU1729" s="27"/>
      <c r="CV1729" s="27"/>
      <c r="CW1729" s="27"/>
      <c r="CX1729" s="27"/>
      <c r="CY1729" s="27"/>
      <c r="CZ1729" s="40"/>
      <c r="DA1729" s="40"/>
      <c r="DB1729" s="40"/>
      <c r="DC1729" s="40"/>
      <c r="DF1729" s="42"/>
    </row>
    <row r="1730" spans="2:110" x14ac:dyDescent="0.2">
      <c r="B1730" s="28"/>
      <c r="C1730" s="41"/>
      <c r="D1730" s="40"/>
      <c r="E1730" s="41"/>
      <c r="F1730" s="40"/>
      <c r="M1730" s="151"/>
      <c r="N1730" s="151"/>
      <c r="P1730" s="153"/>
      <c r="Q1730" s="159"/>
      <c r="R1730" s="151"/>
      <c r="S1730" s="151"/>
      <c r="T1730" s="28"/>
      <c r="U1730" s="137"/>
      <c r="V1730" s="40"/>
      <c r="W1730" s="40"/>
      <c r="X1730" s="40"/>
      <c r="Y1730" s="40"/>
      <c r="Z1730" s="40"/>
      <c r="AA1730" s="40"/>
      <c r="AB1730" s="40"/>
      <c r="AC1730" s="40"/>
      <c r="AD1730" s="40"/>
      <c r="AE1730" s="40"/>
      <c r="AF1730" s="40"/>
      <c r="AG1730" s="40"/>
      <c r="AH1730" s="40"/>
      <c r="AI1730" s="40"/>
      <c r="AJ1730" s="40"/>
      <c r="AK1730" s="40"/>
      <c r="AL1730" s="40"/>
      <c r="AM1730" s="40"/>
      <c r="AN1730" s="40"/>
      <c r="AO1730" s="40"/>
      <c r="AP1730" s="40"/>
      <c r="AQ1730" s="40"/>
      <c r="AR1730" s="40"/>
      <c r="AS1730" s="40"/>
      <c r="AT1730" s="40"/>
      <c r="AU1730" s="40"/>
      <c r="AV1730" s="40"/>
      <c r="AW1730" s="40"/>
      <c r="AX1730" s="40"/>
      <c r="AY1730" s="40"/>
      <c r="AZ1730" s="40"/>
      <c r="BA1730" s="28"/>
      <c r="BB1730" s="28"/>
      <c r="BC1730" s="40"/>
      <c r="BD1730" s="40"/>
      <c r="BE1730" s="40"/>
      <c r="BF1730" s="40"/>
      <c r="BG1730" s="40"/>
      <c r="BH1730" s="40"/>
      <c r="BI1730" s="40"/>
      <c r="BJ1730" s="40"/>
      <c r="BK1730" s="40"/>
      <c r="BL1730" s="40"/>
      <c r="BM1730" s="40"/>
      <c r="BN1730" s="40"/>
      <c r="BO1730" s="40"/>
      <c r="BP1730" s="40"/>
      <c r="BQ1730" s="40"/>
      <c r="BR1730" s="40"/>
      <c r="BS1730" s="40"/>
      <c r="BT1730" s="40"/>
      <c r="BU1730" s="40"/>
      <c r="BV1730" s="40"/>
      <c r="BW1730" s="40"/>
      <c r="BX1730" s="40"/>
      <c r="BY1730" s="40"/>
      <c r="BZ1730" s="40"/>
      <c r="CA1730" s="40"/>
      <c r="CB1730" s="40"/>
      <c r="CC1730" s="40"/>
      <c r="CD1730" s="40"/>
      <c r="CE1730" s="40"/>
      <c r="CF1730" s="40"/>
      <c r="CG1730" s="28"/>
      <c r="CH1730" s="28"/>
      <c r="CI1730" s="41"/>
      <c r="CJ1730" s="27"/>
      <c r="CK1730" s="27"/>
      <c r="CL1730" s="27"/>
      <c r="CM1730" s="27"/>
      <c r="CN1730" s="27"/>
      <c r="CO1730" s="27"/>
      <c r="CP1730" s="27"/>
      <c r="CQ1730" s="27"/>
      <c r="CR1730" s="27"/>
      <c r="CS1730" s="27"/>
      <c r="CT1730" s="27"/>
      <c r="CU1730" s="27"/>
      <c r="CV1730" s="27"/>
      <c r="CW1730" s="27"/>
      <c r="CX1730" s="27"/>
      <c r="CY1730" s="27"/>
      <c r="CZ1730" s="40"/>
      <c r="DA1730" s="40"/>
      <c r="DB1730" s="40"/>
      <c r="DC1730" s="40"/>
      <c r="DF1730" s="42"/>
    </row>
    <row r="1731" spans="2:110" x14ac:dyDescent="0.2">
      <c r="B1731" s="28"/>
      <c r="C1731" s="41"/>
      <c r="D1731" s="40"/>
      <c r="E1731" s="41"/>
      <c r="F1731" s="40"/>
      <c r="M1731" s="151"/>
      <c r="N1731" s="151"/>
      <c r="P1731" s="153"/>
      <c r="Q1731" s="159"/>
      <c r="R1731" s="151"/>
      <c r="S1731" s="151"/>
      <c r="T1731" s="28"/>
      <c r="U1731" s="137"/>
      <c r="V1731" s="40"/>
      <c r="W1731" s="40"/>
      <c r="X1731" s="40"/>
      <c r="Y1731" s="40"/>
      <c r="Z1731" s="40"/>
      <c r="AA1731" s="40"/>
      <c r="AB1731" s="40"/>
      <c r="AC1731" s="40"/>
      <c r="AD1731" s="40"/>
      <c r="AE1731" s="40"/>
      <c r="AF1731" s="40"/>
      <c r="AG1731" s="40"/>
      <c r="AH1731" s="40"/>
      <c r="AI1731" s="40"/>
      <c r="AJ1731" s="40"/>
      <c r="AK1731" s="40"/>
      <c r="AL1731" s="40"/>
      <c r="AM1731" s="40"/>
      <c r="AN1731" s="40"/>
      <c r="AO1731" s="40"/>
      <c r="AP1731" s="40"/>
      <c r="AQ1731" s="40"/>
      <c r="AR1731" s="40"/>
      <c r="AS1731" s="40"/>
      <c r="AT1731" s="40"/>
      <c r="AU1731" s="40"/>
      <c r="AV1731" s="40"/>
      <c r="AW1731" s="40"/>
      <c r="AX1731" s="40"/>
      <c r="AY1731" s="40"/>
      <c r="AZ1731" s="40"/>
      <c r="BA1731" s="28"/>
      <c r="BB1731" s="28"/>
      <c r="BC1731" s="40"/>
      <c r="BD1731" s="40"/>
      <c r="BE1731" s="40"/>
      <c r="BF1731" s="40"/>
      <c r="BG1731" s="40"/>
      <c r="BH1731" s="40"/>
      <c r="BI1731" s="40"/>
      <c r="BJ1731" s="40"/>
      <c r="BK1731" s="40"/>
      <c r="BL1731" s="40"/>
      <c r="BM1731" s="40"/>
      <c r="BN1731" s="40"/>
      <c r="BO1731" s="40"/>
      <c r="BP1731" s="40"/>
      <c r="BQ1731" s="40"/>
      <c r="BR1731" s="40"/>
      <c r="BS1731" s="40"/>
      <c r="BT1731" s="40"/>
      <c r="BU1731" s="40"/>
      <c r="BV1731" s="40"/>
      <c r="BW1731" s="40"/>
      <c r="BX1731" s="40"/>
      <c r="BY1731" s="40"/>
      <c r="BZ1731" s="40"/>
      <c r="CA1731" s="40"/>
      <c r="CB1731" s="40"/>
      <c r="CC1731" s="40"/>
      <c r="CD1731" s="40"/>
      <c r="CE1731" s="40"/>
      <c r="CF1731" s="40"/>
      <c r="CG1731" s="28"/>
      <c r="CH1731" s="28"/>
      <c r="CI1731" s="41"/>
      <c r="CJ1731" s="27"/>
      <c r="CK1731" s="27"/>
      <c r="CL1731" s="27"/>
      <c r="CM1731" s="27"/>
      <c r="CN1731" s="27"/>
      <c r="CO1731" s="27"/>
      <c r="CP1731" s="27"/>
      <c r="CQ1731" s="27"/>
      <c r="CR1731" s="27"/>
      <c r="CS1731" s="27"/>
      <c r="CT1731" s="27"/>
      <c r="CU1731" s="27"/>
      <c r="CV1731" s="27"/>
      <c r="CW1731" s="27"/>
      <c r="CX1731" s="27"/>
      <c r="CY1731" s="27"/>
      <c r="CZ1731" s="40"/>
      <c r="DA1731" s="40"/>
      <c r="DB1731" s="40"/>
      <c r="DC1731" s="40"/>
      <c r="DF1731" s="42"/>
    </row>
    <row r="1732" spans="2:110" x14ac:dyDescent="0.2">
      <c r="B1732" s="28"/>
      <c r="C1732" s="41"/>
      <c r="D1732" s="40"/>
      <c r="E1732" s="41"/>
      <c r="F1732" s="40"/>
      <c r="M1732" s="151"/>
      <c r="N1732" s="151"/>
      <c r="P1732" s="153"/>
      <c r="Q1732" s="159"/>
      <c r="R1732" s="151"/>
      <c r="S1732" s="151"/>
      <c r="T1732" s="28"/>
      <c r="U1732" s="137"/>
      <c r="V1732" s="40"/>
      <c r="W1732" s="40"/>
      <c r="X1732" s="40"/>
      <c r="Y1732" s="40"/>
      <c r="Z1732" s="40"/>
      <c r="AA1732" s="40"/>
      <c r="AB1732" s="40"/>
      <c r="AC1732" s="40"/>
      <c r="AD1732" s="40"/>
      <c r="AE1732" s="40"/>
      <c r="AF1732" s="40"/>
      <c r="AG1732" s="40"/>
      <c r="AH1732" s="40"/>
      <c r="AI1732" s="40"/>
      <c r="AJ1732" s="40"/>
      <c r="AK1732" s="40"/>
      <c r="AL1732" s="40"/>
      <c r="AM1732" s="40"/>
      <c r="AN1732" s="40"/>
      <c r="AO1732" s="40"/>
      <c r="AP1732" s="40"/>
      <c r="AQ1732" s="40"/>
      <c r="AR1732" s="40"/>
      <c r="AS1732" s="40"/>
      <c r="AT1732" s="40"/>
      <c r="AU1732" s="40"/>
      <c r="AV1732" s="40"/>
      <c r="AW1732" s="40"/>
      <c r="AX1732" s="40"/>
      <c r="AY1732" s="40"/>
      <c r="AZ1732" s="40"/>
      <c r="BA1732" s="28"/>
      <c r="BB1732" s="28"/>
      <c r="BC1732" s="40"/>
      <c r="BD1732" s="40"/>
      <c r="BE1732" s="40"/>
      <c r="BF1732" s="40"/>
      <c r="BG1732" s="40"/>
      <c r="BH1732" s="40"/>
      <c r="BI1732" s="40"/>
      <c r="BJ1732" s="40"/>
      <c r="BK1732" s="40"/>
      <c r="BL1732" s="40"/>
      <c r="BM1732" s="40"/>
      <c r="BN1732" s="40"/>
      <c r="BO1732" s="40"/>
      <c r="BP1732" s="40"/>
      <c r="BQ1732" s="40"/>
      <c r="BR1732" s="40"/>
      <c r="BS1732" s="40"/>
      <c r="BT1732" s="40"/>
      <c r="BU1732" s="40"/>
      <c r="BV1732" s="40"/>
      <c r="BW1732" s="40"/>
      <c r="BX1732" s="40"/>
      <c r="BY1732" s="40"/>
      <c r="BZ1732" s="40"/>
      <c r="CA1732" s="40"/>
      <c r="CB1732" s="40"/>
      <c r="CC1732" s="40"/>
      <c r="CD1732" s="40"/>
      <c r="CE1732" s="40"/>
      <c r="CF1732" s="40"/>
      <c r="CG1732" s="28"/>
      <c r="CH1732" s="28"/>
      <c r="CI1732" s="41"/>
      <c r="CJ1732" s="27"/>
      <c r="CK1732" s="27"/>
      <c r="CL1732" s="27"/>
      <c r="CM1732" s="27"/>
      <c r="CN1732" s="27"/>
      <c r="CO1732" s="27"/>
      <c r="CP1732" s="27"/>
      <c r="CQ1732" s="27"/>
      <c r="CR1732" s="27"/>
      <c r="CS1732" s="27"/>
      <c r="CT1732" s="27"/>
      <c r="CU1732" s="27"/>
      <c r="CV1732" s="27"/>
      <c r="CW1732" s="27"/>
      <c r="CX1732" s="27"/>
      <c r="CY1732" s="27"/>
      <c r="CZ1732" s="40"/>
      <c r="DA1732" s="40"/>
      <c r="DB1732" s="40"/>
      <c r="DC1732" s="40"/>
      <c r="DF1732" s="42"/>
    </row>
    <row r="1733" spans="2:110" x14ac:dyDescent="0.2">
      <c r="B1733" s="28"/>
      <c r="C1733" s="41"/>
      <c r="D1733" s="40"/>
      <c r="E1733" s="41"/>
      <c r="F1733" s="40"/>
      <c r="M1733" s="151"/>
      <c r="N1733" s="151"/>
      <c r="P1733" s="153"/>
      <c r="Q1733" s="159"/>
      <c r="R1733" s="151"/>
      <c r="S1733" s="151"/>
      <c r="T1733" s="28"/>
      <c r="U1733" s="137"/>
      <c r="V1733" s="40"/>
      <c r="W1733" s="40"/>
      <c r="X1733" s="40"/>
      <c r="Y1733" s="40"/>
      <c r="Z1733" s="40"/>
      <c r="AA1733" s="40"/>
      <c r="AB1733" s="40"/>
      <c r="AC1733" s="40"/>
      <c r="AD1733" s="40"/>
      <c r="AE1733" s="40"/>
      <c r="AF1733" s="40"/>
      <c r="AG1733" s="40"/>
      <c r="AH1733" s="40"/>
      <c r="AI1733" s="40"/>
      <c r="AJ1733" s="40"/>
      <c r="AK1733" s="40"/>
      <c r="AL1733" s="40"/>
      <c r="AM1733" s="40"/>
      <c r="AN1733" s="40"/>
      <c r="AO1733" s="40"/>
      <c r="AP1733" s="40"/>
      <c r="AQ1733" s="40"/>
      <c r="AR1733" s="40"/>
      <c r="AS1733" s="40"/>
      <c r="AT1733" s="40"/>
      <c r="AU1733" s="40"/>
      <c r="AV1733" s="40"/>
      <c r="AW1733" s="40"/>
      <c r="AX1733" s="40"/>
      <c r="AY1733" s="40"/>
      <c r="AZ1733" s="40"/>
      <c r="BA1733" s="28"/>
      <c r="BB1733" s="28"/>
      <c r="BC1733" s="40"/>
      <c r="BD1733" s="40"/>
      <c r="BE1733" s="40"/>
      <c r="BF1733" s="40"/>
      <c r="BG1733" s="40"/>
      <c r="BH1733" s="40"/>
      <c r="BI1733" s="40"/>
      <c r="BJ1733" s="40"/>
      <c r="BK1733" s="40"/>
      <c r="BL1733" s="40"/>
      <c r="BM1733" s="40"/>
      <c r="BN1733" s="40"/>
      <c r="BO1733" s="40"/>
      <c r="BP1733" s="40"/>
      <c r="BQ1733" s="40"/>
      <c r="BR1733" s="40"/>
      <c r="BS1733" s="40"/>
      <c r="BT1733" s="40"/>
      <c r="BU1733" s="40"/>
      <c r="BV1733" s="40"/>
      <c r="BW1733" s="40"/>
      <c r="BX1733" s="40"/>
      <c r="BY1733" s="40"/>
      <c r="BZ1733" s="40"/>
      <c r="CA1733" s="40"/>
      <c r="CB1733" s="40"/>
      <c r="CC1733" s="40"/>
      <c r="CD1733" s="40"/>
      <c r="CE1733" s="40"/>
      <c r="CF1733" s="40"/>
      <c r="CG1733" s="28"/>
      <c r="CH1733" s="28"/>
      <c r="CI1733" s="41"/>
      <c r="CJ1733" s="27"/>
      <c r="CK1733" s="27"/>
      <c r="CL1733" s="27"/>
      <c r="CM1733" s="27"/>
      <c r="CN1733" s="27"/>
      <c r="CO1733" s="27"/>
      <c r="CP1733" s="27"/>
      <c r="CQ1733" s="27"/>
      <c r="CR1733" s="27"/>
      <c r="CS1733" s="27"/>
      <c r="CT1733" s="27"/>
      <c r="CU1733" s="27"/>
      <c r="CV1733" s="27"/>
      <c r="CW1733" s="27"/>
      <c r="CX1733" s="27"/>
      <c r="CY1733" s="27"/>
      <c r="CZ1733" s="40"/>
      <c r="DA1733" s="40"/>
      <c r="DB1733" s="40"/>
      <c r="DC1733" s="40"/>
      <c r="DF1733" s="42"/>
    </row>
    <row r="1734" spans="2:110" x14ac:dyDescent="0.2">
      <c r="B1734" s="28"/>
      <c r="C1734" s="41"/>
      <c r="D1734" s="40"/>
      <c r="E1734" s="41"/>
      <c r="F1734" s="40"/>
      <c r="M1734" s="151"/>
      <c r="N1734" s="151"/>
      <c r="P1734" s="153"/>
      <c r="Q1734" s="159"/>
      <c r="R1734" s="151"/>
      <c r="S1734" s="151"/>
      <c r="T1734" s="28"/>
      <c r="U1734" s="137"/>
      <c r="V1734" s="40"/>
      <c r="W1734" s="40"/>
      <c r="X1734" s="40"/>
      <c r="Y1734" s="40"/>
      <c r="Z1734" s="40"/>
      <c r="AA1734" s="40"/>
      <c r="AB1734" s="40"/>
      <c r="AC1734" s="40"/>
      <c r="AD1734" s="40"/>
      <c r="AE1734" s="40"/>
      <c r="AF1734" s="40"/>
      <c r="AG1734" s="40"/>
      <c r="AH1734" s="40"/>
      <c r="AI1734" s="40"/>
      <c r="AJ1734" s="40"/>
      <c r="AK1734" s="40"/>
      <c r="AL1734" s="40"/>
      <c r="AM1734" s="40"/>
      <c r="AN1734" s="40"/>
      <c r="AO1734" s="40"/>
      <c r="AP1734" s="40"/>
      <c r="AQ1734" s="40"/>
      <c r="AR1734" s="40"/>
      <c r="AS1734" s="40"/>
      <c r="AT1734" s="40"/>
      <c r="AU1734" s="40"/>
      <c r="AV1734" s="40"/>
      <c r="AW1734" s="40"/>
      <c r="AX1734" s="40"/>
      <c r="AY1734" s="40"/>
      <c r="AZ1734" s="40"/>
      <c r="BA1734" s="28"/>
      <c r="BB1734" s="28"/>
      <c r="BC1734" s="40"/>
      <c r="BD1734" s="40"/>
      <c r="BE1734" s="40"/>
      <c r="BF1734" s="40"/>
      <c r="BG1734" s="40"/>
      <c r="BH1734" s="40"/>
      <c r="BI1734" s="40"/>
      <c r="BJ1734" s="40"/>
      <c r="BK1734" s="40"/>
      <c r="BL1734" s="40"/>
      <c r="BM1734" s="40"/>
      <c r="BN1734" s="40"/>
      <c r="BO1734" s="40"/>
      <c r="BP1734" s="40"/>
      <c r="BQ1734" s="40"/>
      <c r="BR1734" s="40"/>
      <c r="BS1734" s="40"/>
      <c r="BT1734" s="40"/>
      <c r="BU1734" s="40"/>
      <c r="BV1734" s="40"/>
      <c r="BW1734" s="40"/>
      <c r="BX1734" s="40"/>
      <c r="BY1734" s="40"/>
      <c r="BZ1734" s="40"/>
      <c r="CA1734" s="40"/>
      <c r="CB1734" s="40"/>
      <c r="CC1734" s="40"/>
      <c r="CD1734" s="40"/>
      <c r="CE1734" s="40"/>
      <c r="CF1734" s="40"/>
      <c r="CG1734" s="28"/>
      <c r="CH1734" s="28"/>
      <c r="CI1734" s="41"/>
      <c r="CJ1734" s="27"/>
      <c r="CK1734" s="27"/>
      <c r="CL1734" s="27"/>
      <c r="CM1734" s="27"/>
      <c r="CN1734" s="27"/>
      <c r="CO1734" s="27"/>
      <c r="CP1734" s="27"/>
      <c r="CQ1734" s="27"/>
      <c r="CR1734" s="27"/>
      <c r="CS1734" s="27"/>
      <c r="CT1734" s="27"/>
      <c r="CU1734" s="27"/>
      <c r="CV1734" s="27"/>
      <c r="CW1734" s="27"/>
      <c r="CX1734" s="27"/>
      <c r="CY1734" s="27"/>
      <c r="CZ1734" s="40"/>
      <c r="DA1734" s="40"/>
      <c r="DB1734" s="40"/>
      <c r="DC1734" s="40"/>
      <c r="DF1734" s="42"/>
    </row>
    <row r="1735" spans="2:110" x14ac:dyDescent="0.2">
      <c r="B1735" s="28"/>
      <c r="C1735" s="41"/>
      <c r="D1735" s="40"/>
      <c r="E1735" s="41"/>
      <c r="F1735" s="40"/>
      <c r="M1735" s="151"/>
      <c r="N1735" s="151"/>
      <c r="P1735" s="153"/>
      <c r="Q1735" s="159"/>
      <c r="R1735" s="151"/>
      <c r="S1735" s="151"/>
      <c r="T1735" s="28"/>
      <c r="U1735" s="137"/>
      <c r="V1735" s="40"/>
      <c r="W1735" s="40"/>
      <c r="X1735" s="40"/>
      <c r="Y1735" s="40"/>
      <c r="Z1735" s="40"/>
      <c r="AA1735" s="40"/>
      <c r="AB1735" s="40"/>
      <c r="AC1735" s="40"/>
      <c r="AD1735" s="40"/>
      <c r="AE1735" s="40"/>
      <c r="AF1735" s="40"/>
      <c r="AG1735" s="40"/>
      <c r="AH1735" s="40"/>
      <c r="AI1735" s="40"/>
      <c r="AJ1735" s="40"/>
      <c r="AK1735" s="40"/>
      <c r="AL1735" s="40"/>
      <c r="AM1735" s="40"/>
      <c r="AN1735" s="40"/>
      <c r="AO1735" s="40"/>
      <c r="AP1735" s="40"/>
      <c r="AQ1735" s="40"/>
      <c r="AR1735" s="40"/>
      <c r="AS1735" s="40"/>
      <c r="AT1735" s="40"/>
      <c r="AU1735" s="40"/>
      <c r="AV1735" s="40"/>
      <c r="AW1735" s="40"/>
      <c r="AX1735" s="40"/>
      <c r="AY1735" s="40"/>
      <c r="AZ1735" s="40"/>
      <c r="BA1735" s="28"/>
      <c r="BB1735" s="28"/>
      <c r="BC1735" s="40"/>
      <c r="BD1735" s="40"/>
      <c r="BE1735" s="40"/>
      <c r="BF1735" s="40"/>
      <c r="BG1735" s="40"/>
      <c r="BH1735" s="40"/>
      <c r="BI1735" s="40"/>
      <c r="BJ1735" s="40"/>
      <c r="BK1735" s="40"/>
      <c r="BL1735" s="40"/>
      <c r="BM1735" s="40"/>
      <c r="BN1735" s="40"/>
      <c r="BO1735" s="40"/>
      <c r="BP1735" s="40"/>
      <c r="BQ1735" s="40"/>
      <c r="BR1735" s="40"/>
      <c r="BS1735" s="40"/>
      <c r="BT1735" s="40"/>
      <c r="BU1735" s="40"/>
      <c r="BV1735" s="40"/>
      <c r="BW1735" s="40"/>
      <c r="BX1735" s="40"/>
      <c r="BY1735" s="40"/>
      <c r="BZ1735" s="40"/>
      <c r="CA1735" s="40"/>
      <c r="CB1735" s="40"/>
      <c r="CC1735" s="40"/>
      <c r="CD1735" s="40"/>
      <c r="CE1735" s="40"/>
      <c r="CF1735" s="40"/>
      <c r="CG1735" s="28"/>
      <c r="CH1735" s="28"/>
      <c r="CI1735" s="41"/>
      <c r="CJ1735" s="27"/>
      <c r="CK1735" s="27"/>
      <c r="CL1735" s="27"/>
      <c r="CM1735" s="27"/>
      <c r="CN1735" s="27"/>
      <c r="CO1735" s="27"/>
      <c r="CP1735" s="27"/>
      <c r="CQ1735" s="27"/>
      <c r="CR1735" s="27"/>
      <c r="CS1735" s="27"/>
      <c r="CT1735" s="27"/>
      <c r="CU1735" s="27"/>
      <c r="CV1735" s="27"/>
      <c r="CW1735" s="27"/>
      <c r="CX1735" s="27"/>
      <c r="CY1735" s="27"/>
      <c r="CZ1735" s="40"/>
      <c r="DA1735" s="40"/>
      <c r="DB1735" s="40"/>
      <c r="DC1735" s="40"/>
      <c r="DF1735" s="42"/>
    </row>
    <row r="1736" spans="2:110" x14ac:dyDescent="0.2">
      <c r="B1736" s="28"/>
      <c r="C1736" s="41"/>
      <c r="D1736" s="40"/>
      <c r="E1736" s="41"/>
      <c r="F1736" s="40"/>
      <c r="M1736" s="151"/>
      <c r="N1736" s="151"/>
      <c r="P1736" s="153"/>
      <c r="Q1736" s="159"/>
      <c r="R1736" s="151"/>
      <c r="S1736" s="151"/>
      <c r="T1736" s="28"/>
      <c r="U1736" s="137"/>
      <c r="V1736" s="40"/>
      <c r="W1736" s="40"/>
      <c r="X1736" s="40"/>
      <c r="Y1736" s="40"/>
      <c r="Z1736" s="40"/>
      <c r="AA1736" s="40"/>
      <c r="AB1736" s="40"/>
      <c r="AC1736" s="40"/>
      <c r="AD1736" s="40"/>
      <c r="AE1736" s="40"/>
      <c r="AF1736" s="40"/>
      <c r="AG1736" s="40"/>
      <c r="AH1736" s="40"/>
      <c r="AI1736" s="40"/>
      <c r="AJ1736" s="40"/>
      <c r="AK1736" s="40"/>
      <c r="AL1736" s="40"/>
      <c r="AM1736" s="40"/>
      <c r="AN1736" s="40"/>
      <c r="AO1736" s="40"/>
      <c r="AP1736" s="40"/>
      <c r="AQ1736" s="40"/>
      <c r="AR1736" s="40"/>
      <c r="AS1736" s="40"/>
      <c r="AT1736" s="40"/>
      <c r="AU1736" s="40"/>
      <c r="AV1736" s="40"/>
      <c r="AW1736" s="40"/>
      <c r="AX1736" s="40"/>
      <c r="AY1736" s="40"/>
      <c r="AZ1736" s="40"/>
      <c r="BA1736" s="28"/>
      <c r="BB1736" s="28"/>
      <c r="BC1736" s="40"/>
      <c r="BD1736" s="40"/>
      <c r="BE1736" s="40"/>
      <c r="BF1736" s="40"/>
      <c r="BG1736" s="40"/>
      <c r="BH1736" s="40"/>
      <c r="BI1736" s="40"/>
      <c r="BJ1736" s="40"/>
      <c r="BK1736" s="40"/>
      <c r="BL1736" s="40"/>
      <c r="BM1736" s="40"/>
      <c r="BN1736" s="40"/>
      <c r="BO1736" s="40"/>
      <c r="BP1736" s="40"/>
      <c r="BQ1736" s="40"/>
      <c r="BR1736" s="40"/>
      <c r="BS1736" s="40"/>
      <c r="BT1736" s="40"/>
      <c r="BU1736" s="40"/>
      <c r="BV1736" s="40"/>
      <c r="BW1736" s="40"/>
      <c r="BX1736" s="40"/>
      <c r="BY1736" s="40"/>
      <c r="BZ1736" s="40"/>
      <c r="CA1736" s="40"/>
      <c r="CB1736" s="40"/>
      <c r="CC1736" s="40"/>
      <c r="CD1736" s="40"/>
      <c r="CE1736" s="40"/>
      <c r="CF1736" s="40"/>
      <c r="CG1736" s="28"/>
      <c r="CH1736" s="28"/>
      <c r="CI1736" s="41"/>
      <c r="CJ1736" s="27"/>
      <c r="CK1736" s="27"/>
      <c r="CL1736" s="27"/>
      <c r="CM1736" s="27"/>
      <c r="CN1736" s="27"/>
      <c r="CO1736" s="27"/>
      <c r="CP1736" s="27"/>
      <c r="CQ1736" s="27"/>
      <c r="CR1736" s="27"/>
      <c r="CS1736" s="27"/>
      <c r="CT1736" s="27"/>
      <c r="CU1736" s="27"/>
      <c r="CV1736" s="27"/>
      <c r="CW1736" s="27"/>
      <c r="CX1736" s="27"/>
      <c r="CY1736" s="27"/>
      <c r="CZ1736" s="40"/>
      <c r="DA1736" s="40"/>
      <c r="DB1736" s="40"/>
      <c r="DC1736" s="40"/>
      <c r="DF1736" s="42"/>
    </row>
    <row r="1737" spans="2:110" x14ac:dyDescent="0.2">
      <c r="B1737" s="28"/>
      <c r="C1737" s="41"/>
      <c r="D1737" s="40"/>
      <c r="E1737" s="41"/>
      <c r="F1737" s="40"/>
      <c r="M1737" s="151"/>
      <c r="N1737" s="151"/>
      <c r="P1737" s="153"/>
      <c r="Q1737" s="159"/>
      <c r="R1737" s="151"/>
      <c r="S1737" s="151"/>
      <c r="T1737" s="28"/>
      <c r="U1737" s="137"/>
      <c r="V1737" s="40"/>
      <c r="W1737" s="40"/>
      <c r="X1737" s="40"/>
      <c r="Y1737" s="40"/>
      <c r="Z1737" s="40"/>
      <c r="AA1737" s="40"/>
      <c r="AB1737" s="40"/>
      <c r="AC1737" s="40"/>
      <c r="AD1737" s="40"/>
      <c r="AE1737" s="40"/>
      <c r="AF1737" s="40"/>
      <c r="AG1737" s="40"/>
      <c r="AH1737" s="40"/>
      <c r="AI1737" s="40"/>
      <c r="AJ1737" s="40"/>
      <c r="AK1737" s="40"/>
      <c r="AL1737" s="40"/>
      <c r="AM1737" s="40"/>
      <c r="AN1737" s="40"/>
      <c r="AO1737" s="40"/>
      <c r="AP1737" s="40"/>
      <c r="AQ1737" s="40"/>
      <c r="AR1737" s="40"/>
      <c r="AS1737" s="40"/>
      <c r="AT1737" s="40"/>
      <c r="AU1737" s="40"/>
      <c r="AV1737" s="40"/>
      <c r="AW1737" s="40"/>
      <c r="AX1737" s="40"/>
      <c r="AY1737" s="40"/>
      <c r="AZ1737" s="40"/>
      <c r="BA1737" s="28"/>
      <c r="BB1737" s="28"/>
      <c r="BC1737" s="40"/>
      <c r="BD1737" s="40"/>
      <c r="BE1737" s="40"/>
      <c r="BF1737" s="40"/>
      <c r="BG1737" s="40"/>
      <c r="BH1737" s="40"/>
      <c r="BI1737" s="41"/>
      <c r="BJ1737" s="41"/>
      <c r="BK1737" s="41"/>
      <c r="BL1737" s="41"/>
      <c r="BM1737" s="41"/>
      <c r="BN1737" s="41"/>
      <c r="BO1737" s="41"/>
      <c r="BP1737" s="41"/>
      <c r="BQ1737" s="41"/>
      <c r="BR1737" s="40"/>
      <c r="BS1737" s="40"/>
      <c r="BT1737" s="40"/>
      <c r="BU1737" s="41"/>
      <c r="BV1737" s="41"/>
      <c r="BW1737" s="41"/>
      <c r="BX1737" s="41"/>
      <c r="BY1737" s="41"/>
      <c r="BZ1737" s="41"/>
      <c r="CA1737" s="41"/>
      <c r="CB1737" s="41"/>
      <c r="CC1737" s="41"/>
      <c r="CD1737" s="41"/>
      <c r="CE1737" s="41"/>
      <c r="CF1737" s="41"/>
      <c r="CG1737" s="28"/>
      <c r="CH1737" s="28"/>
      <c r="CI1737" s="41"/>
      <c r="CJ1737" s="27"/>
      <c r="CK1737" s="27"/>
      <c r="CL1737" s="27"/>
      <c r="CM1737" s="27"/>
      <c r="CN1737" s="27"/>
      <c r="CO1737" s="27"/>
      <c r="CP1737" s="27"/>
      <c r="CQ1737" s="27"/>
      <c r="CR1737" s="27"/>
      <c r="CS1737" s="27"/>
      <c r="CT1737" s="27"/>
      <c r="CU1737" s="27"/>
      <c r="CV1737" s="27"/>
      <c r="CW1737" s="27"/>
      <c r="CX1737" s="27"/>
      <c r="CY1737" s="27"/>
      <c r="CZ1737" s="40"/>
      <c r="DA1737" s="40"/>
      <c r="DB1737" s="40"/>
      <c r="DC1737" s="40"/>
      <c r="DF1737" s="42"/>
    </row>
    <row r="1738" spans="2:110" x14ac:dyDescent="0.2">
      <c r="B1738" s="28"/>
      <c r="C1738" s="41"/>
      <c r="D1738" s="40"/>
      <c r="E1738" s="41"/>
      <c r="F1738" s="40"/>
      <c r="M1738" s="151"/>
      <c r="N1738" s="151"/>
      <c r="P1738" s="153"/>
      <c r="Q1738" s="159"/>
      <c r="R1738" s="151"/>
      <c r="S1738" s="151"/>
      <c r="T1738" s="28"/>
      <c r="U1738" s="137"/>
      <c r="V1738" s="40"/>
      <c r="W1738" s="40"/>
      <c r="X1738" s="40"/>
      <c r="Y1738" s="40"/>
      <c r="Z1738" s="40"/>
      <c r="AA1738" s="40"/>
      <c r="AB1738" s="40"/>
      <c r="AC1738" s="40"/>
      <c r="AD1738" s="40"/>
      <c r="AE1738" s="40"/>
      <c r="AF1738" s="40"/>
      <c r="AG1738" s="40"/>
      <c r="AH1738" s="40"/>
      <c r="AI1738" s="40"/>
      <c r="AJ1738" s="40"/>
      <c r="AK1738" s="40"/>
      <c r="AL1738" s="40"/>
      <c r="AM1738" s="40"/>
      <c r="AN1738" s="40"/>
      <c r="AO1738" s="40"/>
      <c r="AP1738" s="40"/>
      <c r="AQ1738" s="40"/>
      <c r="AR1738" s="40"/>
      <c r="AS1738" s="40"/>
      <c r="AT1738" s="40"/>
      <c r="AU1738" s="40"/>
      <c r="AV1738" s="40"/>
      <c r="AW1738" s="40"/>
      <c r="AX1738" s="40"/>
      <c r="AY1738" s="40"/>
      <c r="AZ1738" s="40"/>
      <c r="BA1738" s="28"/>
      <c r="BB1738" s="28"/>
      <c r="BC1738" s="40"/>
      <c r="BD1738" s="40"/>
      <c r="BE1738" s="40"/>
      <c r="BF1738" s="40"/>
      <c r="BG1738" s="40"/>
      <c r="BH1738" s="40"/>
      <c r="BI1738" s="41"/>
      <c r="BJ1738" s="41"/>
      <c r="BK1738" s="41"/>
      <c r="BL1738" s="41"/>
      <c r="BM1738" s="41"/>
      <c r="BN1738" s="41"/>
      <c r="BO1738" s="41"/>
      <c r="BP1738" s="41"/>
      <c r="BQ1738" s="41"/>
      <c r="BR1738" s="40"/>
      <c r="BS1738" s="40"/>
      <c r="BT1738" s="40"/>
      <c r="BU1738" s="41"/>
      <c r="BV1738" s="41"/>
      <c r="BW1738" s="41"/>
      <c r="BX1738" s="41"/>
      <c r="BY1738" s="41"/>
      <c r="BZ1738" s="41"/>
      <c r="CA1738" s="41"/>
      <c r="CB1738" s="41"/>
      <c r="CC1738" s="41"/>
      <c r="CD1738" s="41"/>
      <c r="CE1738" s="41"/>
      <c r="CF1738" s="41"/>
      <c r="CG1738" s="28"/>
      <c r="CH1738" s="28"/>
      <c r="CI1738" s="41"/>
      <c r="CJ1738" s="27"/>
      <c r="CK1738" s="27"/>
      <c r="CL1738" s="27"/>
      <c r="CM1738" s="27"/>
      <c r="CN1738" s="27"/>
      <c r="CO1738" s="27"/>
      <c r="CP1738" s="27"/>
      <c r="CQ1738" s="27"/>
      <c r="CR1738" s="27"/>
      <c r="CS1738" s="27"/>
      <c r="CT1738" s="27"/>
      <c r="CU1738" s="27"/>
      <c r="CV1738" s="27"/>
      <c r="CW1738" s="27"/>
      <c r="CX1738" s="27"/>
      <c r="CY1738" s="27"/>
      <c r="CZ1738" s="40"/>
      <c r="DA1738" s="40"/>
      <c r="DB1738" s="40"/>
      <c r="DC1738" s="40"/>
      <c r="DF1738" s="42"/>
    </row>
    <row r="1739" spans="2:110" x14ac:dyDescent="0.2">
      <c r="B1739" s="28"/>
      <c r="C1739" s="41"/>
      <c r="D1739" s="40"/>
      <c r="E1739" s="41"/>
      <c r="F1739" s="40"/>
      <c r="M1739" s="151"/>
      <c r="N1739" s="151"/>
      <c r="P1739" s="153"/>
      <c r="Q1739" s="159"/>
      <c r="R1739" s="151"/>
      <c r="S1739" s="151"/>
      <c r="T1739" s="28"/>
      <c r="U1739" s="137"/>
      <c r="V1739" s="40"/>
      <c r="W1739" s="40"/>
      <c r="X1739" s="40"/>
      <c r="Y1739" s="40"/>
      <c r="Z1739" s="40"/>
      <c r="AA1739" s="40"/>
      <c r="AB1739" s="40"/>
      <c r="AC1739" s="40"/>
      <c r="AD1739" s="40"/>
      <c r="AE1739" s="40"/>
      <c r="AF1739" s="40"/>
      <c r="AG1739" s="40"/>
      <c r="AH1739" s="40"/>
      <c r="AI1739" s="40"/>
      <c r="AJ1739" s="40"/>
      <c r="AK1739" s="40"/>
      <c r="AL1739" s="40"/>
      <c r="AM1739" s="40"/>
      <c r="AN1739" s="40"/>
      <c r="AO1739" s="40"/>
      <c r="AP1739" s="40"/>
      <c r="AQ1739" s="40"/>
      <c r="AR1739" s="40"/>
      <c r="AS1739" s="40"/>
      <c r="AT1739" s="40"/>
      <c r="AU1739" s="40"/>
      <c r="AV1739" s="40"/>
      <c r="AW1739" s="40"/>
      <c r="AX1739" s="40"/>
      <c r="AY1739" s="40"/>
      <c r="AZ1739" s="40"/>
      <c r="BA1739" s="28"/>
      <c r="BB1739" s="28"/>
      <c r="BC1739" s="40"/>
      <c r="BD1739" s="40"/>
      <c r="BE1739" s="40"/>
      <c r="BF1739" s="40"/>
      <c r="BG1739" s="40"/>
      <c r="BH1739" s="40"/>
      <c r="BI1739" s="41"/>
      <c r="BJ1739" s="41"/>
      <c r="BK1739" s="41"/>
      <c r="BL1739" s="41"/>
      <c r="BM1739" s="41"/>
      <c r="BN1739" s="41"/>
      <c r="BO1739" s="41"/>
      <c r="BP1739" s="41"/>
      <c r="BQ1739" s="41"/>
      <c r="BR1739" s="40"/>
      <c r="BS1739" s="40"/>
      <c r="BT1739" s="40"/>
      <c r="BU1739" s="41"/>
      <c r="BV1739" s="41"/>
      <c r="BW1739" s="41"/>
      <c r="BX1739" s="41"/>
      <c r="BY1739" s="41"/>
      <c r="BZ1739" s="41"/>
      <c r="CA1739" s="41"/>
      <c r="CB1739" s="41"/>
      <c r="CC1739" s="41"/>
      <c r="CD1739" s="41"/>
      <c r="CE1739" s="41"/>
      <c r="CF1739" s="41"/>
      <c r="CG1739" s="28"/>
      <c r="CH1739" s="28"/>
      <c r="CI1739" s="41"/>
      <c r="CJ1739" s="27"/>
      <c r="CK1739" s="27"/>
      <c r="CL1739" s="27"/>
      <c r="CM1739" s="27"/>
      <c r="CN1739" s="27"/>
      <c r="CO1739" s="27"/>
      <c r="CP1739" s="27"/>
      <c r="CQ1739" s="27"/>
      <c r="CR1739" s="27"/>
      <c r="CS1739" s="27"/>
      <c r="CT1739" s="27"/>
      <c r="CU1739" s="27"/>
      <c r="CV1739" s="27"/>
      <c r="CW1739" s="27"/>
      <c r="CX1739" s="27"/>
      <c r="CY1739" s="27"/>
      <c r="CZ1739" s="40"/>
      <c r="DA1739" s="40"/>
      <c r="DB1739" s="40"/>
      <c r="DC1739" s="40"/>
      <c r="DF1739" s="42"/>
    </row>
    <row r="1740" spans="2:110" x14ac:dyDescent="0.2">
      <c r="B1740" s="28"/>
      <c r="C1740" s="41"/>
      <c r="D1740" s="40"/>
      <c r="E1740" s="41"/>
      <c r="F1740" s="40"/>
      <c r="M1740" s="151"/>
      <c r="N1740" s="151"/>
      <c r="P1740" s="153"/>
      <c r="Q1740" s="159"/>
      <c r="R1740" s="151"/>
      <c r="S1740" s="151"/>
      <c r="T1740" s="28"/>
      <c r="U1740" s="137"/>
      <c r="V1740" s="40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40"/>
      <c r="AH1740" s="40"/>
      <c r="AI1740" s="40"/>
      <c r="AJ1740" s="40"/>
      <c r="AK1740" s="40"/>
      <c r="AL1740" s="40"/>
      <c r="AM1740" s="40"/>
      <c r="AN1740" s="40"/>
      <c r="AO1740" s="40"/>
      <c r="AP1740" s="40"/>
      <c r="AQ1740" s="40"/>
      <c r="AR1740" s="40"/>
      <c r="AS1740" s="40"/>
      <c r="AT1740" s="40"/>
      <c r="AU1740" s="40"/>
      <c r="AV1740" s="40"/>
      <c r="AW1740" s="40"/>
      <c r="AX1740" s="40"/>
      <c r="AY1740" s="40"/>
      <c r="AZ1740" s="40"/>
      <c r="BA1740" s="28"/>
      <c r="BB1740" s="28"/>
      <c r="BC1740" s="40"/>
      <c r="BD1740" s="40"/>
      <c r="BE1740" s="40"/>
      <c r="BF1740" s="40"/>
      <c r="BG1740" s="40"/>
      <c r="BH1740" s="40"/>
      <c r="BI1740" s="41"/>
      <c r="BJ1740" s="41"/>
      <c r="BK1740" s="41"/>
      <c r="BL1740" s="41"/>
      <c r="BM1740" s="41"/>
      <c r="BN1740" s="41"/>
      <c r="BO1740" s="41"/>
      <c r="BP1740" s="41"/>
      <c r="BQ1740" s="41"/>
      <c r="BR1740" s="40"/>
      <c r="BS1740" s="40"/>
      <c r="BT1740" s="40"/>
      <c r="BU1740" s="41"/>
      <c r="BV1740" s="41"/>
      <c r="BW1740" s="41"/>
      <c r="BX1740" s="41"/>
      <c r="BY1740" s="41"/>
      <c r="BZ1740" s="41"/>
      <c r="CA1740" s="41"/>
      <c r="CB1740" s="41"/>
      <c r="CC1740" s="41"/>
      <c r="CD1740" s="41"/>
      <c r="CE1740" s="41"/>
      <c r="CF1740" s="41"/>
      <c r="CG1740" s="28"/>
      <c r="CH1740" s="28"/>
      <c r="CI1740" s="41"/>
      <c r="CJ1740" s="27"/>
      <c r="CK1740" s="27"/>
      <c r="CL1740" s="27"/>
      <c r="CM1740" s="27"/>
      <c r="CN1740" s="27"/>
      <c r="CO1740" s="27"/>
      <c r="CP1740" s="27"/>
      <c r="CQ1740" s="27"/>
      <c r="CR1740" s="27"/>
      <c r="CS1740" s="27"/>
      <c r="CT1740" s="27"/>
      <c r="CU1740" s="27"/>
      <c r="CV1740" s="27"/>
      <c r="CW1740" s="27"/>
      <c r="CX1740" s="27"/>
      <c r="CY1740" s="27"/>
      <c r="CZ1740" s="40"/>
      <c r="DA1740" s="40"/>
      <c r="DB1740" s="40"/>
      <c r="DC1740" s="40"/>
      <c r="DF1740" s="42"/>
    </row>
    <row r="1741" spans="2:110" x14ac:dyDescent="0.2">
      <c r="B1741" s="28"/>
      <c r="C1741" s="41"/>
      <c r="D1741" s="40"/>
      <c r="E1741" s="41"/>
      <c r="F1741" s="40"/>
      <c r="M1741" s="151"/>
      <c r="N1741" s="151"/>
      <c r="P1741" s="153"/>
      <c r="Q1741" s="159"/>
      <c r="R1741" s="151"/>
      <c r="S1741" s="151"/>
      <c r="T1741" s="28"/>
      <c r="U1741" s="137"/>
      <c r="V1741" s="40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40"/>
      <c r="AH1741" s="40"/>
      <c r="AI1741" s="40"/>
      <c r="AJ1741" s="40"/>
      <c r="AK1741" s="40"/>
      <c r="AL1741" s="40"/>
      <c r="AM1741" s="40"/>
      <c r="AN1741" s="40"/>
      <c r="AO1741" s="40"/>
      <c r="AP1741" s="40"/>
      <c r="AQ1741" s="40"/>
      <c r="AR1741" s="40"/>
      <c r="AS1741" s="40"/>
      <c r="AT1741" s="40"/>
      <c r="AU1741" s="40"/>
      <c r="AV1741" s="40"/>
      <c r="AW1741" s="40"/>
      <c r="AX1741" s="40"/>
      <c r="AY1741" s="40"/>
      <c r="AZ1741" s="40"/>
      <c r="BA1741" s="28"/>
      <c r="BB1741" s="28"/>
      <c r="BC1741" s="40"/>
      <c r="BD1741" s="40"/>
      <c r="BE1741" s="40"/>
      <c r="BF1741" s="40"/>
      <c r="BG1741" s="40"/>
      <c r="BH1741" s="40"/>
      <c r="BI1741" s="41"/>
      <c r="BJ1741" s="41"/>
      <c r="BK1741" s="41"/>
      <c r="BL1741" s="41"/>
      <c r="BM1741" s="41"/>
      <c r="BN1741" s="41"/>
      <c r="BO1741" s="41"/>
      <c r="BP1741" s="41"/>
      <c r="BQ1741" s="41"/>
      <c r="BR1741" s="40"/>
      <c r="BS1741" s="40"/>
      <c r="BT1741" s="40"/>
      <c r="BU1741" s="41"/>
      <c r="BV1741" s="41"/>
      <c r="BW1741" s="41"/>
      <c r="BX1741" s="41"/>
      <c r="BY1741" s="41"/>
      <c r="BZ1741" s="41"/>
      <c r="CA1741" s="41"/>
      <c r="CB1741" s="41"/>
      <c r="CC1741" s="41"/>
      <c r="CD1741" s="41"/>
      <c r="CE1741" s="41"/>
      <c r="CF1741" s="41"/>
      <c r="CG1741" s="28"/>
      <c r="CH1741" s="28"/>
      <c r="CI1741" s="41"/>
      <c r="CJ1741" s="27"/>
      <c r="CK1741" s="27"/>
      <c r="CL1741" s="27"/>
      <c r="CM1741" s="27"/>
      <c r="CN1741" s="27"/>
      <c r="CO1741" s="27"/>
      <c r="CP1741" s="27"/>
      <c r="CQ1741" s="27"/>
      <c r="CR1741" s="27"/>
      <c r="CS1741" s="27"/>
      <c r="CT1741" s="27"/>
      <c r="CU1741" s="27"/>
      <c r="CV1741" s="27"/>
      <c r="CW1741" s="27"/>
      <c r="CX1741" s="27"/>
      <c r="CY1741" s="27"/>
      <c r="CZ1741" s="40"/>
      <c r="DA1741" s="40"/>
      <c r="DB1741" s="40"/>
      <c r="DC1741" s="40"/>
      <c r="DF1741" s="42"/>
    </row>
    <row r="1742" spans="2:110" x14ac:dyDescent="0.2">
      <c r="B1742" s="28"/>
      <c r="C1742" s="41"/>
      <c r="D1742" s="40"/>
      <c r="E1742" s="41"/>
      <c r="F1742" s="40"/>
      <c r="M1742" s="151"/>
      <c r="N1742" s="151"/>
      <c r="P1742" s="153"/>
      <c r="Q1742" s="159"/>
      <c r="R1742" s="151"/>
      <c r="S1742" s="151"/>
      <c r="T1742" s="28"/>
      <c r="U1742" s="137"/>
      <c r="V1742" s="40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40"/>
      <c r="AH1742" s="40"/>
      <c r="AI1742" s="40"/>
      <c r="AJ1742" s="40"/>
      <c r="AK1742" s="40"/>
      <c r="AL1742" s="40"/>
      <c r="AM1742" s="40"/>
      <c r="AN1742" s="40"/>
      <c r="AO1742" s="40"/>
      <c r="AP1742" s="40"/>
      <c r="AQ1742" s="40"/>
      <c r="AR1742" s="40"/>
      <c r="AS1742" s="40"/>
      <c r="AT1742" s="40"/>
      <c r="AU1742" s="40"/>
      <c r="AV1742" s="40"/>
      <c r="AW1742" s="40"/>
      <c r="AX1742" s="40"/>
      <c r="AY1742" s="40"/>
      <c r="AZ1742" s="40"/>
      <c r="BA1742" s="28"/>
      <c r="BB1742" s="28"/>
      <c r="BC1742" s="40"/>
      <c r="BD1742" s="40"/>
      <c r="BE1742" s="40"/>
      <c r="BF1742" s="40"/>
      <c r="BG1742" s="40"/>
      <c r="BH1742" s="40"/>
      <c r="BI1742" s="40"/>
      <c r="BJ1742" s="40"/>
      <c r="BK1742" s="40"/>
      <c r="BL1742" s="40"/>
      <c r="BM1742" s="40"/>
      <c r="BN1742" s="40"/>
      <c r="BO1742" s="40"/>
      <c r="BP1742" s="40"/>
      <c r="BQ1742" s="40"/>
      <c r="BR1742" s="40"/>
      <c r="BS1742" s="40"/>
      <c r="BT1742" s="40"/>
      <c r="BU1742" s="40"/>
      <c r="BV1742" s="40"/>
      <c r="BW1742" s="40"/>
      <c r="BX1742" s="40"/>
      <c r="BY1742" s="40"/>
      <c r="BZ1742" s="40"/>
      <c r="CA1742" s="40"/>
      <c r="CB1742" s="40"/>
      <c r="CC1742" s="40"/>
      <c r="CD1742" s="40"/>
      <c r="CE1742" s="40"/>
      <c r="CF1742" s="40"/>
      <c r="CG1742" s="28"/>
      <c r="CH1742" s="28"/>
      <c r="CI1742" s="41"/>
      <c r="CJ1742" s="27"/>
      <c r="CK1742" s="27"/>
      <c r="CL1742" s="27"/>
      <c r="CM1742" s="27"/>
      <c r="CN1742" s="27"/>
      <c r="CO1742" s="27"/>
      <c r="CP1742" s="27"/>
      <c r="CQ1742" s="27"/>
      <c r="CR1742" s="27"/>
      <c r="CS1742" s="27"/>
      <c r="CT1742" s="27"/>
      <c r="CU1742" s="27"/>
      <c r="CV1742" s="27"/>
      <c r="CW1742" s="27"/>
      <c r="CX1742" s="27"/>
      <c r="CY1742" s="27"/>
      <c r="CZ1742" s="40"/>
      <c r="DA1742" s="40"/>
      <c r="DB1742" s="40"/>
      <c r="DC1742" s="40"/>
      <c r="DF1742" s="42"/>
    </row>
    <row r="1743" spans="2:110" x14ac:dyDescent="0.2">
      <c r="B1743" s="28"/>
      <c r="C1743" s="41"/>
      <c r="D1743" s="40"/>
      <c r="E1743" s="41"/>
      <c r="F1743" s="40"/>
      <c r="M1743" s="151"/>
      <c r="N1743" s="151"/>
      <c r="P1743" s="153"/>
      <c r="Q1743" s="159"/>
      <c r="R1743" s="151"/>
      <c r="S1743" s="151"/>
      <c r="T1743" s="28"/>
      <c r="U1743" s="137"/>
      <c r="V1743" s="40"/>
      <c r="W1743" s="40"/>
      <c r="X1743" s="40"/>
      <c r="Y1743" s="40"/>
      <c r="Z1743" s="40"/>
      <c r="AA1743" s="40"/>
      <c r="AB1743" s="40"/>
      <c r="AC1743" s="40"/>
      <c r="AD1743" s="40"/>
      <c r="AE1743" s="40"/>
      <c r="AF1743" s="40"/>
      <c r="AG1743" s="40"/>
      <c r="AH1743" s="40"/>
      <c r="AI1743" s="40"/>
      <c r="AJ1743" s="40"/>
      <c r="AK1743" s="40"/>
      <c r="AL1743" s="40"/>
      <c r="AM1743" s="40"/>
      <c r="AN1743" s="40"/>
      <c r="AO1743" s="40"/>
      <c r="AP1743" s="40"/>
      <c r="AQ1743" s="40"/>
      <c r="AR1743" s="40"/>
      <c r="AS1743" s="40"/>
      <c r="AT1743" s="40"/>
      <c r="AU1743" s="40"/>
      <c r="AV1743" s="40"/>
      <c r="AW1743" s="40"/>
      <c r="AX1743" s="40"/>
      <c r="AY1743" s="40"/>
      <c r="AZ1743" s="40"/>
      <c r="BA1743" s="28"/>
      <c r="BB1743" s="28"/>
      <c r="BC1743" s="40"/>
      <c r="BD1743" s="40"/>
      <c r="BE1743" s="40"/>
      <c r="BF1743" s="40"/>
      <c r="BG1743" s="40"/>
      <c r="BH1743" s="40"/>
      <c r="BI1743" s="40"/>
      <c r="BJ1743" s="40"/>
      <c r="BK1743" s="40"/>
      <c r="BL1743" s="40"/>
      <c r="BM1743" s="40"/>
      <c r="BN1743" s="40"/>
      <c r="BO1743" s="40"/>
      <c r="BP1743" s="40"/>
      <c r="BQ1743" s="40"/>
      <c r="BR1743" s="40"/>
      <c r="BS1743" s="40"/>
      <c r="BT1743" s="40"/>
      <c r="BU1743" s="40"/>
      <c r="BV1743" s="40"/>
      <c r="BW1743" s="40"/>
      <c r="BX1743" s="40"/>
      <c r="BY1743" s="40"/>
      <c r="BZ1743" s="40"/>
      <c r="CA1743" s="40"/>
      <c r="CB1743" s="40"/>
      <c r="CC1743" s="40"/>
      <c r="CD1743" s="40"/>
      <c r="CE1743" s="40"/>
      <c r="CF1743" s="40"/>
      <c r="CG1743" s="28"/>
      <c r="CH1743" s="28"/>
      <c r="CI1743" s="41"/>
      <c r="CJ1743" s="27"/>
      <c r="CK1743" s="27"/>
      <c r="CL1743" s="27"/>
      <c r="CM1743" s="27"/>
      <c r="CN1743" s="27"/>
      <c r="CO1743" s="27"/>
      <c r="CP1743" s="27"/>
      <c r="CQ1743" s="27"/>
      <c r="CR1743" s="27"/>
      <c r="CS1743" s="27"/>
      <c r="CT1743" s="27"/>
      <c r="CU1743" s="27"/>
      <c r="CV1743" s="27"/>
      <c r="CW1743" s="27"/>
      <c r="CX1743" s="27"/>
      <c r="CY1743" s="27"/>
      <c r="CZ1743" s="40"/>
      <c r="DA1743" s="40"/>
      <c r="DB1743" s="40"/>
      <c r="DC1743" s="40"/>
      <c r="DF1743" s="42"/>
    </row>
    <row r="1744" spans="2:110" x14ac:dyDescent="0.2">
      <c r="B1744" s="28"/>
      <c r="C1744" s="41"/>
      <c r="D1744" s="40"/>
      <c r="E1744" s="41"/>
      <c r="F1744" s="40"/>
      <c r="M1744" s="151"/>
      <c r="N1744" s="151"/>
      <c r="P1744" s="153"/>
      <c r="Q1744" s="159"/>
      <c r="R1744" s="151"/>
      <c r="S1744" s="151"/>
      <c r="T1744" s="28"/>
      <c r="U1744" s="137"/>
      <c r="V1744" s="40"/>
      <c r="W1744" s="40"/>
      <c r="X1744" s="40"/>
      <c r="Y1744" s="40"/>
      <c r="Z1744" s="40"/>
      <c r="AA1744" s="40"/>
      <c r="AB1744" s="40"/>
      <c r="AC1744" s="40"/>
      <c r="AD1744" s="40"/>
      <c r="AE1744" s="40"/>
      <c r="AF1744" s="40"/>
      <c r="AG1744" s="40"/>
      <c r="AH1744" s="40"/>
      <c r="AI1744" s="40"/>
      <c r="AJ1744" s="40"/>
      <c r="AK1744" s="40"/>
      <c r="AL1744" s="40"/>
      <c r="AM1744" s="40"/>
      <c r="AN1744" s="40"/>
      <c r="AO1744" s="40"/>
      <c r="AP1744" s="40"/>
      <c r="AQ1744" s="40"/>
      <c r="AR1744" s="40"/>
      <c r="AS1744" s="40"/>
      <c r="AT1744" s="40"/>
      <c r="AU1744" s="40"/>
      <c r="AV1744" s="40"/>
      <c r="AW1744" s="40"/>
      <c r="AX1744" s="40"/>
      <c r="AY1744" s="40"/>
      <c r="AZ1744" s="40"/>
      <c r="BA1744" s="28"/>
      <c r="BB1744" s="28"/>
      <c r="BC1744" s="40"/>
      <c r="BD1744" s="40"/>
      <c r="BE1744" s="40"/>
      <c r="BF1744" s="40"/>
      <c r="BG1744" s="40"/>
      <c r="BH1744" s="40"/>
      <c r="BI1744" s="40"/>
      <c r="BJ1744" s="40"/>
      <c r="BK1744" s="40"/>
      <c r="BL1744" s="40"/>
      <c r="BM1744" s="40"/>
      <c r="BN1744" s="40"/>
      <c r="BO1744" s="40"/>
      <c r="BP1744" s="40"/>
      <c r="BQ1744" s="40"/>
      <c r="BR1744" s="40"/>
      <c r="BS1744" s="40"/>
      <c r="BT1744" s="40"/>
      <c r="BU1744" s="40"/>
      <c r="BV1744" s="40"/>
      <c r="BW1744" s="40"/>
      <c r="BX1744" s="40"/>
      <c r="BY1744" s="40"/>
      <c r="BZ1744" s="40"/>
      <c r="CA1744" s="40"/>
      <c r="CB1744" s="40"/>
      <c r="CC1744" s="40"/>
      <c r="CD1744" s="40"/>
      <c r="CE1744" s="40"/>
      <c r="CF1744" s="40"/>
      <c r="CG1744" s="28"/>
      <c r="CH1744" s="28"/>
      <c r="CI1744" s="41"/>
      <c r="CJ1744" s="27"/>
      <c r="CK1744" s="27"/>
      <c r="CL1744" s="27"/>
      <c r="CM1744" s="27"/>
      <c r="CN1744" s="27"/>
      <c r="CO1744" s="27"/>
      <c r="CP1744" s="27"/>
      <c r="CQ1744" s="27"/>
      <c r="CR1744" s="27"/>
      <c r="CS1744" s="27"/>
      <c r="CT1744" s="27"/>
      <c r="CU1744" s="27"/>
      <c r="CV1744" s="27"/>
      <c r="CW1744" s="27"/>
      <c r="CX1744" s="27"/>
      <c r="CY1744" s="27"/>
      <c r="CZ1744" s="40"/>
      <c r="DA1744" s="40"/>
      <c r="DB1744" s="40"/>
      <c r="DC1744" s="40"/>
      <c r="DF1744" s="42"/>
    </row>
    <row r="1745" spans="2:110" x14ac:dyDescent="0.2">
      <c r="B1745" s="28"/>
      <c r="C1745" s="41"/>
      <c r="D1745" s="40"/>
      <c r="E1745" s="41"/>
      <c r="F1745" s="40"/>
      <c r="M1745" s="151"/>
      <c r="N1745" s="151"/>
      <c r="P1745" s="153"/>
      <c r="Q1745" s="159"/>
      <c r="R1745" s="151"/>
      <c r="S1745" s="151"/>
      <c r="T1745" s="28"/>
      <c r="U1745" s="137"/>
      <c r="V1745" s="40"/>
      <c r="W1745" s="40"/>
      <c r="X1745" s="40"/>
      <c r="Y1745" s="40"/>
      <c r="Z1745" s="40"/>
      <c r="AA1745" s="40"/>
      <c r="AB1745" s="40"/>
      <c r="AC1745" s="40"/>
      <c r="AD1745" s="40"/>
      <c r="AE1745" s="40"/>
      <c r="AF1745" s="40"/>
      <c r="AG1745" s="40"/>
      <c r="AH1745" s="40"/>
      <c r="AI1745" s="40"/>
      <c r="AJ1745" s="40"/>
      <c r="AK1745" s="40"/>
      <c r="AL1745" s="40"/>
      <c r="AM1745" s="40"/>
      <c r="AN1745" s="40"/>
      <c r="AO1745" s="40"/>
      <c r="AP1745" s="40"/>
      <c r="AQ1745" s="40"/>
      <c r="AR1745" s="40"/>
      <c r="AS1745" s="40"/>
      <c r="AT1745" s="40"/>
      <c r="AU1745" s="40"/>
      <c r="AV1745" s="40"/>
      <c r="AW1745" s="40"/>
      <c r="AX1745" s="40"/>
      <c r="AY1745" s="40"/>
      <c r="AZ1745" s="40"/>
      <c r="BA1745" s="28"/>
      <c r="BB1745" s="28"/>
      <c r="BC1745" s="40"/>
      <c r="BD1745" s="40"/>
      <c r="BE1745" s="40"/>
      <c r="BF1745" s="40"/>
      <c r="BG1745" s="40"/>
      <c r="BH1745" s="40"/>
      <c r="BI1745" s="40"/>
      <c r="BJ1745" s="40"/>
      <c r="BK1745" s="40"/>
      <c r="BL1745" s="40"/>
      <c r="BM1745" s="40"/>
      <c r="BN1745" s="40"/>
      <c r="BO1745" s="40"/>
      <c r="BP1745" s="40"/>
      <c r="BQ1745" s="40"/>
      <c r="BR1745" s="40"/>
      <c r="BS1745" s="40"/>
      <c r="BT1745" s="40"/>
      <c r="BU1745" s="40"/>
      <c r="BV1745" s="40"/>
      <c r="BW1745" s="40"/>
      <c r="BX1745" s="40"/>
      <c r="BY1745" s="40"/>
      <c r="BZ1745" s="40"/>
      <c r="CA1745" s="40"/>
      <c r="CB1745" s="40"/>
      <c r="CC1745" s="40"/>
      <c r="CD1745" s="40"/>
      <c r="CE1745" s="40"/>
      <c r="CF1745" s="40"/>
      <c r="CG1745" s="28"/>
      <c r="CH1745" s="28"/>
      <c r="CI1745" s="41"/>
      <c r="CJ1745" s="27"/>
      <c r="CK1745" s="27"/>
      <c r="CL1745" s="27"/>
      <c r="CM1745" s="27"/>
      <c r="CN1745" s="27"/>
      <c r="CO1745" s="27"/>
      <c r="CP1745" s="27"/>
      <c r="CQ1745" s="27"/>
      <c r="CR1745" s="27"/>
      <c r="CS1745" s="27"/>
      <c r="CT1745" s="27"/>
      <c r="CU1745" s="27"/>
      <c r="CV1745" s="27"/>
      <c r="CW1745" s="27"/>
      <c r="CX1745" s="27"/>
      <c r="CY1745" s="27"/>
      <c r="CZ1745" s="40"/>
      <c r="DA1745" s="40"/>
      <c r="DB1745" s="40"/>
      <c r="DC1745" s="40"/>
      <c r="DF1745" s="42"/>
    </row>
    <row r="1746" spans="2:110" x14ac:dyDescent="0.2">
      <c r="B1746" s="28"/>
      <c r="C1746" s="41"/>
      <c r="D1746" s="40"/>
      <c r="E1746" s="41"/>
      <c r="F1746" s="40"/>
      <c r="M1746" s="151"/>
      <c r="N1746" s="151"/>
      <c r="P1746" s="153"/>
      <c r="Q1746" s="159"/>
      <c r="R1746" s="151"/>
      <c r="S1746" s="151"/>
      <c r="T1746" s="28"/>
      <c r="U1746" s="137"/>
      <c r="V1746" s="40"/>
      <c r="W1746" s="40"/>
      <c r="X1746" s="40"/>
      <c r="Y1746" s="40"/>
      <c r="Z1746" s="40"/>
      <c r="AA1746" s="40"/>
      <c r="AB1746" s="40"/>
      <c r="AC1746" s="40"/>
      <c r="AD1746" s="40"/>
      <c r="AE1746" s="40"/>
      <c r="AF1746" s="40"/>
      <c r="AG1746" s="40"/>
      <c r="AH1746" s="40"/>
      <c r="AI1746" s="40"/>
      <c r="AJ1746" s="40"/>
      <c r="AK1746" s="40"/>
      <c r="AL1746" s="40"/>
      <c r="AM1746" s="40"/>
      <c r="AN1746" s="40"/>
      <c r="AO1746" s="40"/>
      <c r="AP1746" s="40"/>
      <c r="AQ1746" s="40"/>
      <c r="AR1746" s="40"/>
      <c r="AS1746" s="40"/>
      <c r="AT1746" s="40"/>
      <c r="AU1746" s="40"/>
      <c r="AV1746" s="40"/>
      <c r="AW1746" s="40"/>
      <c r="AX1746" s="40"/>
      <c r="AY1746" s="40"/>
      <c r="AZ1746" s="40"/>
      <c r="BA1746" s="28"/>
      <c r="BB1746" s="28"/>
      <c r="BC1746" s="40"/>
      <c r="BD1746" s="40"/>
      <c r="BE1746" s="40"/>
      <c r="BF1746" s="40"/>
      <c r="BG1746" s="40"/>
      <c r="BH1746" s="40"/>
      <c r="BI1746" s="40"/>
      <c r="BJ1746" s="40"/>
      <c r="BK1746" s="40"/>
      <c r="BL1746" s="40"/>
      <c r="BM1746" s="40"/>
      <c r="BN1746" s="40"/>
      <c r="BO1746" s="40"/>
      <c r="BP1746" s="40"/>
      <c r="BQ1746" s="40"/>
      <c r="BR1746" s="40"/>
      <c r="BS1746" s="40"/>
      <c r="BT1746" s="40"/>
      <c r="BU1746" s="40"/>
      <c r="BV1746" s="40"/>
      <c r="BW1746" s="40"/>
      <c r="BX1746" s="40"/>
      <c r="BY1746" s="40"/>
      <c r="BZ1746" s="40"/>
      <c r="CA1746" s="40"/>
      <c r="CB1746" s="40"/>
      <c r="CC1746" s="40"/>
      <c r="CD1746" s="40"/>
      <c r="CE1746" s="40"/>
      <c r="CF1746" s="40"/>
      <c r="CG1746" s="28"/>
      <c r="CH1746" s="28"/>
      <c r="CI1746" s="41"/>
      <c r="CJ1746" s="27"/>
      <c r="CK1746" s="27"/>
      <c r="CL1746" s="27"/>
      <c r="CM1746" s="27"/>
      <c r="CN1746" s="27"/>
      <c r="CO1746" s="27"/>
      <c r="CP1746" s="27"/>
      <c r="CQ1746" s="27"/>
      <c r="CR1746" s="27"/>
      <c r="CS1746" s="27"/>
      <c r="CT1746" s="27"/>
      <c r="CU1746" s="27"/>
      <c r="CV1746" s="27"/>
      <c r="CW1746" s="27"/>
      <c r="CX1746" s="27"/>
      <c r="CY1746" s="27"/>
      <c r="CZ1746" s="40"/>
      <c r="DA1746" s="40"/>
      <c r="DB1746" s="40"/>
      <c r="DC1746" s="40"/>
      <c r="DF1746" s="42"/>
    </row>
    <row r="1747" spans="2:110" x14ac:dyDescent="0.2">
      <c r="B1747" s="28"/>
      <c r="C1747" s="41"/>
      <c r="D1747" s="40"/>
      <c r="E1747" s="41"/>
      <c r="F1747" s="40"/>
      <c r="M1747" s="151"/>
      <c r="N1747" s="151"/>
      <c r="P1747" s="153"/>
      <c r="Q1747" s="159"/>
      <c r="R1747" s="151"/>
      <c r="S1747" s="151"/>
      <c r="T1747" s="28"/>
      <c r="U1747" s="137"/>
      <c r="V1747" s="40"/>
      <c r="W1747" s="40"/>
      <c r="X1747" s="40"/>
      <c r="Y1747" s="40"/>
      <c r="Z1747" s="40"/>
      <c r="AA1747" s="40"/>
      <c r="AB1747" s="40"/>
      <c r="AC1747" s="40"/>
      <c r="AD1747" s="40"/>
      <c r="AE1747" s="40"/>
      <c r="AF1747" s="40"/>
      <c r="AG1747" s="40"/>
      <c r="AH1747" s="40"/>
      <c r="AI1747" s="40"/>
      <c r="AJ1747" s="40"/>
      <c r="AK1747" s="40"/>
      <c r="AL1747" s="40"/>
      <c r="AM1747" s="40"/>
      <c r="AN1747" s="40"/>
      <c r="AO1747" s="40"/>
      <c r="AP1747" s="40"/>
      <c r="AQ1747" s="40"/>
      <c r="AR1747" s="40"/>
      <c r="AS1747" s="40"/>
      <c r="AT1747" s="40"/>
      <c r="AU1747" s="40"/>
      <c r="AV1747" s="40"/>
      <c r="AW1747" s="40"/>
      <c r="AX1747" s="40"/>
      <c r="AY1747" s="40"/>
      <c r="AZ1747" s="40"/>
      <c r="BA1747" s="28"/>
      <c r="BB1747" s="28"/>
      <c r="BC1747" s="40"/>
      <c r="BD1747" s="40"/>
      <c r="BE1747" s="40"/>
      <c r="BF1747" s="40"/>
      <c r="BG1747" s="40"/>
      <c r="BH1747" s="40"/>
      <c r="BI1747" s="40"/>
      <c r="BJ1747" s="40"/>
      <c r="BK1747" s="40"/>
      <c r="BL1747" s="40"/>
      <c r="BM1747" s="40"/>
      <c r="BN1747" s="40"/>
      <c r="BO1747" s="40"/>
      <c r="BP1747" s="40"/>
      <c r="BQ1747" s="40"/>
      <c r="BR1747" s="40"/>
      <c r="BS1747" s="40"/>
      <c r="BT1747" s="40"/>
      <c r="BU1747" s="40"/>
      <c r="BV1747" s="40"/>
      <c r="BW1747" s="40"/>
      <c r="BX1747" s="40"/>
      <c r="BY1747" s="40"/>
      <c r="BZ1747" s="40"/>
      <c r="CA1747" s="40"/>
      <c r="CB1747" s="40"/>
      <c r="CC1747" s="40"/>
      <c r="CD1747" s="40"/>
      <c r="CE1747" s="40"/>
      <c r="CF1747" s="40"/>
      <c r="CG1747" s="28"/>
      <c r="CH1747" s="28"/>
      <c r="CI1747" s="41"/>
      <c r="CJ1747" s="27"/>
      <c r="CK1747" s="27"/>
      <c r="CL1747" s="27"/>
      <c r="CM1747" s="27"/>
      <c r="CN1747" s="27"/>
      <c r="CO1747" s="27"/>
      <c r="CP1747" s="27"/>
      <c r="CQ1747" s="27"/>
      <c r="CR1747" s="27"/>
      <c r="CS1747" s="27"/>
      <c r="CT1747" s="27"/>
      <c r="CU1747" s="27"/>
      <c r="CV1747" s="27"/>
      <c r="CW1747" s="27"/>
      <c r="CX1747" s="27"/>
      <c r="CY1747" s="27"/>
      <c r="CZ1747" s="40"/>
      <c r="DA1747" s="40"/>
      <c r="DB1747" s="40"/>
      <c r="DC1747" s="40"/>
      <c r="DF1747" s="42"/>
    </row>
    <row r="1748" spans="2:110" x14ac:dyDescent="0.2">
      <c r="B1748" s="28"/>
      <c r="C1748" s="41"/>
      <c r="D1748" s="40"/>
      <c r="E1748" s="41"/>
      <c r="F1748" s="40"/>
      <c r="M1748" s="151"/>
      <c r="N1748" s="151"/>
      <c r="P1748" s="153"/>
      <c r="Q1748" s="159"/>
      <c r="R1748" s="151"/>
      <c r="S1748" s="151"/>
      <c r="T1748" s="28"/>
      <c r="U1748" s="137"/>
      <c r="V1748" s="40"/>
      <c r="W1748" s="40"/>
      <c r="X1748" s="40"/>
      <c r="Y1748" s="40"/>
      <c r="Z1748" s="40"/>
      <c r="AA1748" s="40"/>
      <c r="AB1748" s="40"/>
      <c r="AC1748" s="40"/>
      <c r="AD1748" s="40"/>
      <c r="AE1748" s="40"/>
      <c r="AF1748" s="40"/>
      <c r="AG1748" s="40"/>
      <c r="AH1748" s="40"/>
      <c r="AI1748" s="40"/>
      <c r="AJ1748" s="40"/>
      <c r="AK1748" s="40"/>
      <c r="AL1748" s="40"/>
      <c r="AM1748" s="40"/>
      <c r="AN1748" s="40"/>
      <c r="AO1748" s="40"/>
      <c r="AP1748" s="40"/>
      <c r="AQ1748" s="40"/>
      <c r="AR1748" s="40"/>
      <c r="AS1748" s="40"/>
      <c r="AT1748" s="40"/>
      <c r="AU1748" s="40"/>
      <c r="AV1748" s="40"/>
      <c r="AW1748" s="40"/>
      <c r="AX1748" s="40"/>
      <c r="AY1748" s="40"/>
      <c r="AZ1748" s="40"/>
      <c r="BA1748" s="28"/>
      <c r="BB1748" s="28"/>
      <c r="BC1748" s="40"/>
      <c r="BD1748" s="40"/>
      <c r="BE1748" s="40"/>
      <c r="BF1748" s="40"/>
      <c r="BG1748" s="40"/>
      <c r="BH1748" s="40"/>
      <c r="BI1748" s="40"/>
      <c r="BJ1748" s="40"/>
      <c r="BK1748" s="40"/>
      <c r="BL1748" s="40"/>
      <c r="BM1748" s="40"/>
      <c r="BN1748" s="40"/>
      <c r="BO1748" s="40"/>
      <c r="BP1748" s="40"/>
      <c r="BQ1748" s="40"/>
      <c r="BR1748" s="40"/>
      <c r="BS1748" s="40"/>
      <c r="BT1748" s="40"/>
      <c r="BU1748" s="40"/>
      <c r="BV1748" s="40"/>
      <c r="BW1748" s="40"/>
      <c r="BX1748" s="40"/>
      <c r="BY1748" s="40"/>
      <c r="BZ1748" s="40"/>
      <c r="CA1748" s="40"/>
      <c r="CB1748" s="40"/>
      <c r="CC1748" s="40"/>
      <c r="CD1748" s="40"/>
      <c r="CE1748" s="40"/>
      <c r="CF1748" s="40"/>
      <c r="CG1748" s="28"/>
      <c r="CH1748" s="28"/>
      <c r="CI1748" s="41"/>
      <c r="CJ1748" s="27"/>
      <c r="CK1748" s="27"/>
      <c r="CL1748" s="27"/>
      <c r="CM1748" s="27"/>
      <c r="CN1748" s="27"/>
      <c r="CO1748" s="27"/>
      <c r="CP1748" s="27"/>
      <c r="CQ1748" s="27"/>
      <c r="CR1748" s="27"/>
      <c r="CS1748" s="27"/>
      <c r="CT1748" s="27"/>
      <c r="CU1748" s="27"/>
      <c r="CV1748" s="27"/>
      <c r="CW1748" s="27"/>
      <c r="CX1748" s="27"/>
      <c r="CY1748" s="27"/>
      <c r="CZ1748" s="40"/>
      <c r="DA1748" s="40"/>
      <c r="DB1748" s="40"/>
      <c r="DC1748" s="40"/>
      <c r="DF1748" s="42"/>
    </row>
    <row r="1749" spans="2:110" x14ac:dyDescent="0.2">
      <c r="B1749" s="28"/>
      <c r="C1749" s="41"/>
      <c r="D1749" s="40"/>
      <c r="E1749" s="41"/>
      <c r="F1749" s="40"/>
      <c r="M1749" s="151"/>
      <c r="N1749" s="151"/>
      <c r="P1749" s="153"/>
      <c r="Q1749" s="159"/>
      <c r="R1749" s="151"/>
      <c r="S1749" s="151"/>
      <c r="T1749" s="28"/>
      <c r="U1749" s="137"/>
      <c r="V1749" s="40"/>
      <c r="W1749" s="40"/>
      <c r="X1749" s="40"/>
      <c r="Y1749" s="40"/>
      <c r="Z1749" s="40"/>
      <c r="AA1749" s="40"/>
      <c r="AB1749" s="40"/>
      <c r="AC1749" s="40"/>
      <c r="AD1749" s="40"/>
      <c r="AE1749" s="40"/>
      <c r="AF1749" s="40"/>
      <c r="AG1749" s="40"/>
      <c r="AH1749" s="40"/>
      <c r="AI1749" s="40"/>
      <c r="AJ1749" s="40"/>
      <c r="AK1749" s="40"/>
      <c r="AL1749" s="40"/>
      <c r="AM1749" s="40"/>
      <c r="AN1749" s="40"/>
      <c r="AO1749" s="40"/>
      <c r="AP1749" s="40"/>
      <c r="AQ1749" s="40"/>
      <c r="AR1749" s="40"/>
      <c r="AS1749" s="40"/>
      <c r="AT1749" s="40"/>
      <c r="AU1749" s="40"/>
      <c r="AV1749" s="40"/>
      <c r="AW1749" s="40"/>
      <c r="AX1749" s="40"/>
      <c r="AY1749" s="40"/>
      <c r="AZ1749" s="40"/>
      <c r="BA1749" s="28"/>
      <c r="BB1749" s="28"/>
      <c r="BC1749" s="40"/>
      <c r="BD1749" s="40"/>
      <c r="BE1749" s="40"/>
      <c r="BF1749" s="40"/>
      <c r="BG1749" s="40"/>
      <c r="BH1749" s="40"/>
      <c r="BI1749" s="40"/>
      <c r="BJ1749" s="40"/>
      <c r="BK1749" s="40"/>
      <c r="BL1749" s="40"/>
      <c r="BM1749" s="40"/>
      <c r="BN1749" s="40"/>
      <c r="BO1749" s="40"/>
      <c r="BP1749" s="40"/>
      <c r="BQ1749" s="40"/>
      <c r="BR1749" s="40"/>
      <c r="BS1749" s="40"/>
      <c r="BT1749" s="40"/>
      <c r="BU1749" s="40"/>
      <c r="BV1749" s="40"/>
      <c r="BW1749" s="40"/>
      <c r="BX1749" s="40"/>
      <c r="BY1749" s="40"/>
      <c r="BZ1749" s="40"/>
      <c r="CA1749" s="40"/>
      <c r="CB1749" s="40"/>
      <c r="CC1749" s="40"/>
      <c r="CD1749" s="40"/>
      <c r="CE1749" s="40"/>
      <c r="CF1749" s="40"/>
      <c r="CG1749" s="28"/>
      <c r="CH1749" s="28"/>
      <c r="CI1749" s="41"/>
      <c r="CJ1749" s="27"/>
      <c r="CK1749" s="27"/>
      <c r="CL1749" s="27"/>
      <c r="CM1749" s="27"/>
      <c r="CN1749" s="27"/>
      <c r="CO1749" s="27"/>
      <c r="CP1749" s="27"/>
      <c r="CQ1749" s="27"/>
      <c r="CR1749" s="27"/>
      <c r="CS1749" s="27"/>
      <c r="CT1749" s="27"/>
      <c r="CU1749" s="27"/>
      <c r="CV1749" s="27"/>
      <c r="CW1749" s="27"/>
      <c r="CX1749" s="27"/>
      <c r="CY1749" s="27"/>
      <c r="CZ1749" s="40"/>
      <c r="DA1749" s="40"/>
      <c r="DB1749" s="40"/>
      <c r="DC1749" s="40"/>
      <c r="DF1749" s="42"/>
    </row>
    <row r="1750" spans="2:110" x14ac:dyDescent="0.2">
      <c r="B1750" s="28"/>
      <c r="C1750" s="41"/>
      <c r="D1750" s="40"/>
      <c r="E1750" s="41"/>
      <c r="F1750" s="40"/>
      <c r="M1750" s="151"/>
      <c r="N1750" s="151"/>
      <c r="P1750" s="153"/>
      <c r="Q1750" s="159"/>
      <c r="R1750" s="151"/>
      <c r="S1750" s="151"/>
      <c r="T1750" s="28"/>
      <c r="U1750" s="137"/>
      <c r="V1750" s="40"/>
      <c r="W1750" s="40"/>
      <c r="X1750" s="40"/>
      <c r="Y1750" s="40"/>
      <c r="Z1750" s="40"/>
      <c r="AA1750" s="40"/>
      <c r="AB1750" s="40"/>
      <c r="AC1750" s="40"/>
      <c r="AD1750" s="40"/>
      <c r="AE1750" s="40"/>
      <c r="AF1750" s="40"/>
      <c r="AG1750" s="40"/>
      <c r="AH1750" s="40"/>
      <c r="AI1750" s="40"/>
      <c r="AJ1750" s="40"/>
      <c r="AK1750" s="40"/>
      <c r="AL1750" s="40"/>
      <c r="AM1750" s="40"/>
      <c r="AN1750" s="40"/>
      <c r="AO1750" s="40"/>
      <c r="AP1750" s="40"/>
      <c r="AQ1750" s="40"/>
      <c r="AR1750" s="40"/>
      <c r="AS1750" s="40"/>
      <c r="AT1750" s="40"/>
      <c r="AU1750" s="40"/>
      <c r="AV1750" s="40"/>
      <c r="AW1750" s="40"/>
      <c r="AX1750" s="40"/>
      <c r="AY1750" s="40"/>
      <c r="AZ1750" s="40"/>
      <c r="BA1750" s="28"/>
      <c r="BB1750" s="28"/>
      <c r="BC1750" s="40"/>
      <c r="BD1750" s="40"/>
      <c r="BE1750" s="40"/>
      <c r="BF1750" s="40"/>
      <c r="BG1750" s="40"/>
      <c r="BH1750" s="40"/>
      <c r="BI1750" s="40"/>
      <c r="BJ1750" s="40"/>
      <c r="BK1750" s="40"/>
      <c r="BL1750" s="40"/>
      <c r="BM1750" s="40"/>
      <c r="BN1750" s="40"/>
      <c r="BO1750" s="40"/>
      <c r="BP1750" s="40"/>
      <c r="BQ1750" s="40"/>
      <c r="BR1750" s="40"/>
      <c r="BS1750" s="40"/>
      <c r="BT1750" s="40"/>
      <c r="BU1750" s="40"/>
      <c r="BV1750" s="40"/>
      <c r="BW1750" s="40"/>
      <c r="BX1750" s="40"/>
      <c r="BY1750" s="40"/>
      <c r="BZ1750" s="40"/>
      <c r="CA1750" s="40"/>
      <c r="CB1750" s="40"/>
      <c r="CC1750" s="40"/>
      <c r="CD1750" s="40"/>
      <c r="CE1750" s="40"/>
      <c r="CF1750" s="40"/>
      <c r="CG1750" s="28"/>
      <c r="CH1750" s="28"/>
      <c r="CI1750" s="41"/>
      <c r="CJ1750" s="27"/>
      <c r="CK1750" s="27"/>
      <c r="CL1750" s="27"/>
      <c r="CM1750" s="27"/>
      <c r="CN1750" s="27"/>
      <c r="CO1750" s="27"/>
      <c r="CP1750" s="27"/>
      <c r="CQ1750" s="27"/>
      <c r="CR1750" s="27"/>
      <c r="CS1750" s="27"/>
      <c r="CT1750" s="27"/>
      <c r="CU1750" s="27"/>
      <c r="CV1750" s="27"/>
      <c r="CW1750" s="27"/>
      <c r="CX1750" s="27"/>
      <c r="CY1750" s="27"/>
      <c r="CZ1750" s="40"/>
      <c r="DA1750" s="40"/>
      <c r="DB1750" s="40"/>
      <c r="DC1750" s="40"/>
      <c r="DF1750" s="42"/>
    </row>
    <row r="1751" spans="2:110" x14ac:dyDescent="0.2">
      <c r="B1751" s="28"/>
      <c r="C1751" s="41"/>
      <c r="D1751" s="40"/>
      <c r="E1751" s="41"/>
      <c r="F1751" s="40"/>
      <c r="M1751" s="151"/>
      <c r="N1751" s="151"/>
      <c r="P1751" s="153"/>
      <c r="Q1751" s="159"/>
      <c r="R1751" s="151"/>
      <c r="S1751" s="151"/>
      <c r="T1751" s="28"/>
      <c r="U1751" s="137"/>
      <c r="V1751" s="40"/>
      <c r="W1751" s="40"/>
      <c r="X1751" s="40"/>
      <c r="Y1751" s="40"/>
      <c r="Z1751" s="40"/>
      <c r="AA1751" s="40"/>
      <c r="AB1751" s="40"/>
      <c r="AC1751" s="40"/>
      <c r="AD1751" s="40"/>
      <c r="AE1751" s="40"/>
      <c r="AF1751" s="40"/>
      <c r="AG1751" s="40"/>
      <c r="AH1751" s="40"/>
      <c r="AI1751" s="40"/>
      <c r="AJ1751" s="40"/>
      <c r="AK1751" s="40"/>
      <c r="AL1751" s="40"/>
      <c r="AM1751" s="40"/>
      <c r="AN1751" s="40"/>
      <c r="AO1751" s="40"/>
      <c r="AP1751" s="40"/>
      <c r="AQ1751" s="40"/>
      <c r="AR1751" s="40"/>
      <c r="AS1751" s="40"/>
      <c r="AT1751" s="40"/>
      <c r="AU1751" s="40"/>
      <c r="AV1751" s="40"/>
      <c r="AW1751" s="40"/>
      <c r="AX1751" s="40"/>
      <c r="AY1751" s="40"/>
      <c r="AZ1751" s="40"/>
      <c r="BA1751" s="28"/>
      <c r="BB1751" s="28"/>
      <c r="BC1751" s="40"/>
      <c r="BD1751" s="40"/>
      <c r="BE1751" s="40"/>
      <c r="BF1751" s="40"/>
      <c r="BG1751" s="40"/>
      <c r="BH1751" s="40"/>
      <c r="BI1751" s="40"/>
      <c r="BJ1751" s="40"/>
      <c r="BK1751" s="40"/>
      <c r="BL1751" s="40"/>
      <c r="BM1751" s="40"/>
      <c r="BN1751" s="40"/>
      <c r="BO1751" s="40"/>
      <c r="BP1751" s="40"/>
      <c r="BQ1751" s="40"/>
      <c r="BR1751" s="40"/>
      <c r="BS1751" s="40"/>
      <c r="BT1751" s="40"/>
      <c r="BU1751" s="40"/>
      <c r="BV1751" s="40"/>
      <c r="BW1751" s="40"/>
      <c r="BX1751" s="40"/>
      <c r="BY1751" s="40"/>
      <c r="BZ1751" s="40"/>
      <c r="CA1751" s="40"/>
      <c r="CB1751" s="40"/>
      <c r="CC1751" s="40"/>
      <c r="CD1751" s="40"/>
      <c r="CE1751" s="40"/>
      <c r="CF1751" s="40"/>
      <c r="CG1751" s="28"/>
      <c r="CH1751" s="28"/>
      <c r="CI1751" s="41"/>
      <c r="CJ1751" s="27"/>
      <c r="CK1751" s="27"/>
      <c r="CL1751" s="27"/>
      <c r="CM1751" s="27"/>
      <c r="CN1751" s="27"/>
      <c r="CO1751" s="27"/>
      <c r="CP1751" s="27"/>
      <c r="CQ1751" s="27"/>
      <c r="CR1751" s="27"/>
      <c r="CS1751" s="27"/>
      <c r="CT1751" s="27"/>
      <c r="CU1751" s="27"/>
      <c r="CV1751" s="27"/>
      <c r="CW1751" s="27"/>
      <c r="CX1751" s="27"/>
      <c r="CY1751" s="27"/>
      <c r="CZ1751" s="40"/>
      <c r="DA1751" s="40"/>
      <c r="DB1751" s="40"/>
      <c r="DC1751" s="40"/>
      <c r="DF1751" s="42"/>
    </row>
    <row r="1752" spans="2:110" x14ac:dyDescent="0.2">
      <c r="B1752" s="28"/>
      <c r="C1752" s="41"/>
      <c r="D1752" s="40"/>
      <c r="E1752" s="41"/>
      <c r="F1752" s="40"/>
      <c r="M1752" s="151"/>
      <c r="N1752" s="151"/>
      <c r="P1752" s="153"/>
      <c r="Q1752" s="159"/>
      <c r="R1752" s="151"/>
      <c r="S1752" s="151"/>
      <c r="T1752" s="28"/>
      <c r="U1752" s="137"/>
      <c r="V1752" s="40"/>
      <c r="W1752" s="40"/>
      <c r="X1752" s="40"/>
      <c r="Y1752" s="40"/>
      <c r="Z1752" s="40"/>
      <c r="AA1752" s="40"/>
      <c r="AB1752" s="40"/>
      <c r="AC1752" s="40"/>
      <c r="AD1752" s="40"/>
      <c r="AE1752" s="40"/>
      <c r="AF1752" s="40"/>
      <c r="AG1752" s="40"/>
      <c r="AH1752" s="40"/>
      <c r="AI1752" s="40"/>
      <c r="AJ1752" s="40"/>
      <c r="AK1752" s="40"/>
      <c r="AL1752" s="40"/>
      <c r="AM1752" s="40"/>
      <c r="AN1752" s="40"/>
      <c r="AO1752" s="40"/>
      <c r="AP1752" s="40"/>
      <c r="AQ1752" s="40"/>
      <c r="AR1752" s="40"/>
      <c r="AS1752" s="40"/>
      <c r="AT1752" s="40"/>
      <c r="AU1752" s="40"/>
      <c r="AV1752" s="40"/>
      <c r="AW1752" s="40"/>
      <c r="AX1752" s="40"/>
      <c r="AY1752" s="40"/>
      <c r="AZ1752" s="40"/>
      <c r="BA1752" s="28"/>
      <c r="BB1752" s="28"/>
      <c r="BC1752" s="40"/>
      <c r="BD1752" s="40"/>
      <c r="BE1752" s="40"/>
      <c r="BF1752" s="40"/>
      <c r="BG1752" s="40"/>
      <c r="BH1752" s="40"/>
      <c r="BI1752" s="40"/>
      <c r="BJ1752" s="40"/>
      <c r="BK1752" s="40"/>
      <c r="BL1752" s="40"/>
      <c r="BM1752" s="40"/>
      <c r="BN1752" s="40"/>
      <c r="BO1752" s="40"/>
      <c r="BP1752" s="40"/>
      <c r="BQ1752" s="40"/>
      <c r="BR1752" s="40"/>
      <c r="BS1752" s="40"/>
      <c r="BT1752" s="40"/>
      <c r="BU1752" s="40"/>
      <c r="BV1752" s="40"/>
      <c r="BW1752" s="40"/>
      <c r="BX1752" s="40"/>
      <c r="BY1752" s="40"/>
      <c r="BZ1752" s="40"/>
      <c r="CA1752" s="40"/>
      <c r="CB1752" s="40"/>
      <c r="CC1752" s="40"/>
      <c r="CD1752" s="40"/>
      <c r="CE1752" s="40"/>
      <c r="CF1752" s="40"/>
      <c r="CG1752" s="28"/>
      <c r="CH1752" s="28"/>
      <c r="CI1752" s="41"/>
      <c r="CJ1752" s="27"/>
      <c r="CK1752" s="27"/>
      <c r="CL1752" s="27"/>
      <c r="CM1752" s="27"/>
      <c r="CN1752" s="27"/>
      <c r="CO1752" s="27"/>
      <c r="CP1752" s="27"/>
      <c r="CQ1752" s="27"/>
      <c r="CR1752" s="27"/>
      <c r="CS1752" s="27"/>
      <c r="CT1752" s="27"/>
      <c r="CU1752" s="27"/>
      <c r="CV1752" s="27"/>
      <c r="CW1752" s="27"/>
      <c r="CX1752" s="27"/>
      <c r="CY1752" s="27"/>
      <c r="CZ1752" s="40"/>
      <c r="DA1752" s="40"/>
      <c r="DB1752" s="40"/>
      <c r="DC1752" s="40"/>
      <c r="DF1752" s="42"/>
    </row>
    <row r="1753" spans="2:110" x14ac:dyDescent="0.2">
      <c r="B1753" s="28"/>
      <c r="C1753" s="41"/>
      <c r="D1753" s="40"/>
      <c r="E1753" s="41"/>
      <c r="F1753" s="40"/>
      <c r="M1753" s="151"/>
      <c r="N1753" s="151"/>
      <c r="P1753" s="153"/>
      <c r="Q1753" s="159"/>
      <c r="R1753" s="151"/>
      <c r="S1753" s="151"/>
      <c r="T1753" s="28"/>
      <c r="U1753" s="137"/>
      <c r="V1753" s="40"/>
      <c r="W1753" s="40"/>
      <c r="X1753" s="40"/>
      <c r="Y1753" s="40"/>
      <c r="Z1753" s="40"/>
      <c r="AA1753" s="40"/>
      <c r="AB1753" s="40"/>
      <c r="AC1753" s="40"/>
      <c r="AD1753" s="40"/>
      <c r="AE1753" s="40"/>
      <c r="AF1753" s="40"/>
      <c r="AG1753" s="40"/>
      <c r="AH1753" s="40"/>
      <c r="AI1753" s="40"/>
      <c r="AJ1753" s="40"/>
      <c r="AK1753" s="40"/>
      <c r="AL1753" s="40"/>
      <c r="AM1753" s="40"/>
      <c r="AN1753" s="40"/>
      <c r="AO1753" s="40"/>
      <c r="AP1753" s="40"/>
      <c r="AQ1753" s="40"/>
      <c r="AR1753" s="40"/>
      <c r="AS1753" s="40"/>
      <c r="AT1753" s="40"/>
      <c r="AU1753" s="40"/>
      <c r="AV1753" s="40"/>
      <c r="AW1753" s="40"/>
      <c r="AX1753" s="40"/>
      <c r="AY1753" s="40"/>
      <c r="AZ1753" s="40"/>
      <c r="BA1753" s="28"/>
      <c r="BB1753" s="28"/>
      <c r="BC1753" s="40"/>
      <c r="BD1753" s="40"/>
      <c r="BE1753" s="40"/>
      <c r="BF1753" s="40"/>
      <c r="BG1753" s="40"/>
      <c r="BH1753" s="40"/>
      <c r="BI1753" s="41"/>
      <c r="BJ1753" s="41"/>
      <c r="BK1753" s="41"/>
      <c r="BL1753" s="41"/>
      <c r="BM1753" s="41"/>
      <c r="BN1753" s="41"/>
      <c r="BO1753" s="41"/>
      <c r="BP1753" s="41"/>
      <c r="BQ1753" s="41"/>
      <c r="BR1753" s="40"/>
      <c r="BS1753" s="40"/>
      <c r="BT1753" s="40"/>
      <c r="BU1753" s="41"/>
      <c r="BV1753" s="41"/>
      <c r="BW1753" s="41"/>
      <c r="BX1753" s="41"/>
      <c r="BY1753" s="41"/>
      <c r="BZ1753" s="41"/>
      <c r="CA1753" s="41"/>
      <c r="CB1753" s="41"/>
      <c r="CC1753" s="41"/>
      <c r="CD1753" s="41"/>
      <c r="CE1753" s="41"/>
      <c r="CF1753" s="41"/>
      <c r="CG1753" s="28"/>
      <c r="CH1753" s="28"/>
      <c r="CI1753" s="41"/>
      <c r="CJ1753" s="27"/>
      <c r="CK1753" s="27"/>
      <c r="CL1753" s="27"/>
      <c r="CM1753" s="27"/>
      <c r="CN1753" s="27"/>
      <c r="CO1753" s="27"/>
      <c r="CP1753" s="27"/>
      <c r="CQ1753" s="27"/>
      <c r="CR1753" s="27"/>
      <c r="CS1753" s="27"/>
      <c r="CT1753" s="27"/>
      <c r="CU1753" s="27"/>
      <c r="CV1753" s="27"/>
      <c r="CW1753" s="27"/>
      <c r="CX1753" s="27"/>
      <c r="CY1753" s="27"/>
      <c r="CZ1753" s="40"/>
      <c r="DA1753" s="40"/>
      <c r="DB1753" s="40"/>
      <c r="DC1753" s="40"/>
      <c r="DF1753" s="42"/>
    </row>
    <row r="1754" spans="2:110" x14ac:dyDescent="0.2">
      <c r="B1754" s="28"/>
      <c r="C1754" s="41"/>
      <c r="D1754" s="40"/>
      <c r="E1754" s="41"/>
      <c r="F1754" s="40"/>
      <c r="M1754" s="151"/>
      <c r="N1754" s="151"/>
      <c r="P1754" s="153"/>
      <c r="Q1754" s="159"/>
      <c r="R1754" s="151"/>
      <c r="S1754" s="151"/>
      <c r="T1754" s="28"/>
      <c r="U1754" s="137"/>
      <c r="V1754" s="40"/>
      <c r="W1754" s="40"/>
      <c r="X1754" s="40"/>
      <c r="Y1754" s="40"/>
      <c r="Z1754" s="40"/>
      <c r="AA1754" s="40"/>
      <c r="AB1754" s="40"/>
      <c r="AC1754" s="40"/>
      <c r="AD1754" s="40"/>
      <c r="AE1754" s="40"/>
      <c r="AF1754" s="40"/>
      <c r="AG1754" s="40"/>
      <c r="AH1754" s="40"/>
      <c r="AI1754" s="40"/>
      <c r="AJ1754" s="40"/>
      <c r="AK1754" s="40"/>
      <c r="AL1754" s="40"/>
      <c r="AM1754" s="40"/>
      <c r="AN1754" s="40"/>
      <c r="AO1754" s="40"/>
      <c r="AP1754" s="40"/>
      <c r="AQ1754" s="40"/>
      <c r="AR1754" s="40"/>
      <c r="AS1754" s="40"/>
      <c r="AT1754" s="40"/>
      <c r="AU1754" s="40"/>
      <c r="AV1754" s="40"/>
      <c r="AW1754" s="40"/>
      <c r="AX1754" s="40"/>
      <c r="AY1754" s="40"/>
      <c r="AZ1754" s="40"/>
      <c r="BA1754" s="28"/>
      <c r="BB1754" s="28"/>
      <c r="BC1754" s="40"/>
      <c r="BD1754" s="40"/>
      <c r="BE1754" s="40"/>
      <c r="BF1754" s="40"/>
      <c r="BG1754" s="40"/>
      <c r="BH1754" s="40"/>
      <c r="BI1754" s="41"/>
      <c r="BJ1754" s="41"/>
      <c r="BK1754" s="41"/>
      <c r="BL1754" s="41"/>
      <c r="BM1754" s="41"/>
      <c r="BN1754" s="41"/>
      <c r="BO1754" s="41"/>
      <c r="BP1754" s="41"/>
      <c r="BQ1754" s="41"/>
      <c r="BR1754" s="40"/>
      <c r="BS1754" s="40"/>
      <c r="BT1754" s="40"/>
      <c r="BU1754" s="41"/>
      <c r="BV1754" s="41"/>
      <c r="BW1754" s="41"/>
      <c r="BX1754" s="41"/>
      <c r="BY1754" s="41"/>
      <c r="BZ1754" s="41"/>
      <c r="CA1754" s="41"/>
      <c r="CB1754" s="41"/>
      <c r="CC1754" s="41"/>
      <c r="CD1754" s="41"/>
      <c r="CE1754" s="41"/>
      <c r="CF1754" s="41"/>
      <c r="CG1754" s="28"/>
      <c r="CH1754" s="28"/>
      <c r="CI1754" s="41"/>
      <c r="CJ1754" s="27"/>
      <c r="CK1754" s="27"/>
      <c r="CL1754" s="27"/>
      <c r="CM1754" s="27"/>
      <c r="CN1754" s="27"/>
      <c r="CO1754" s="27"/>
      <c r="CP1754" s="27"/>
      <c r="CQ1754" s="27"/>
      <c r="CR1754" s="27"/>
      <c r="CS1754" s="27"/>
      <c r="CT1754" s="27"/>
      <c r="CU1754" s="27"/>
      <c r="CV1754" s="27"/>
      <c r="CW1754" s="27"/>
      <c r="CX1754" s="27"/>
      <c r="CY1754" s="27"/>
      <c r="CZ1754" s="40"/>
      <c r="DA1754" s="40"/>
      <c r="DB1754" s="40"/>
      <c r="DC1754" s="40"/>
      <c r="DF1754" s="42"/>
    </row>
    <row r="1755" spans="2:110" x14ac:dyDescent="0.2">
      <c r="B1755" s="28"/>
      <c r="C1755" s="41"/>
      <c r="D1755" s="40"/>
      <c r="E1755" s="41"/>
      <c r="F1755" s="40"/>
      <c r="M1755" s="151"/>
      <c r="N1755" s="151"/>
      <c r="P1755" s="153"/>
      <c r="Q1755" s="159"/>
      <c r="R1755" s="151"/>
      <c r="S1755" s="151"/>
      <c r="T1755" s="28"/>
      <c r="U1755" s="137"/>
      <c r="V1755" s="40"/>
      <c r="W1755" s="40"/>
      <c r="X1755" s="40"/>
      <c r="Y1755" s="40"/>
      <c r="Z1755" s="40"/>
      <c r="AA1755" s="40"/>
      <c r="AB1755" s="40"/>
      <c r="AC1755" s="40"/>
      <c r="AD1755" s="40"/>
      <c r="AE1755" s="40"/>
      <c r="AF1755" s="40"/>
      <c r="AG1755" s="40"/>
      <c r="AH1755" s="40"/>
      <c r="AI1755" s="40"/>
      <c r="AJ1755" s="40"/>
      <c r="AK1755" s="40"/>
      <c r="AL1755" s="40"/>
      <c r="AM1755" s="40"/>
      <c r="AN1755" s="40"/>
      <c r="AO1755" s="40"/>
      <c r="AP1755" s="40"/>
      <c r="AQ1755" s="40"/>
      <c r="AR1755" s="40"/>
      <c r="AS1755" s="40"/>
      <c r="AT1755" s="40"/>
      <c r="AU1755" s="40"/>
      <c r="AV1755" s="40"/>
      <c r="AW1755" s="40"/>
      <c r="AX1755" s="40"/>
      <c r="AY1755" s="40"/>
      <c r="AZ1755" s="40"/>
      <c r="BA1755" s="28"/>
      <c r="BB1755" s="28"/>
      <c r="BC1755" s="40"/>
      <c r="BD1755" s="40"/>
      <c r="BE1755" s="40"/>
      <c r="BF1755" s="40"/>
      <c r="BG1755" s="40"/>
      <c r="BH1755" s="40"/>
      <c r="BI1755" s="41"/>
      <c r="BJ1755" s="41"/>
      <c r="BK1755" s="41"/>
      <c r="BL1755" s="41"/>
      <c r="BM1755" s="41"/>
      <c r="BN1755" s="41"/>
      <c r="BO1755" s="41"/>
      <c r="BP1755" s="41"/>
      <c r="BQ1755" s="41"/>
      <c r="BR1755" s="40"/>
      <c r="BS1755" s="40"/>
      <c r="BT1755" s="40"/>
      <c r="BU1755" s="41"/>
      <c r="BV1755" s="41"/>
      <c r="BW1755" s="41"/>
      <c r="BX1755" s="41"/>
      <c r="BY1755" s="41"/>
      <c r="BZ1755" s="41"/>
      <c r="CA1755" s="41"/>
      <c r="CB1755" s="41"/>
      <c r="CC1755" s="41"/>
      <c r="CD1755" s="41"/>
      <c r="CE1755" s="41"/>
      <c r="CF1755" s="41"/>
      <c r="CG1755" s="28"/>
      <c r="CH1755" s="28"/>
      <c r="CI1755" s="41"/>
      <c r="CJ1755" s="27"/>
      <c r="CK1755" s="27"/>
      <c r="CL1755" s="27"/>
      <c r="CM1755" s="27"/>
      <c r="CN1755" s="27"/>
      <c r="CO1755" s="27"/>
      <c r="CP1755" s="27"/>
      <c r="CQ1755" s="27"/>
      <c r="CR1755" s="27"/>
      <c r="CS1755" s="27"/>
      <c r="CT1755" s="27"/>
      <c r="CU1755" s="27"/>
      <c r="CV1755" s="27"/>
      <c r="CW1755" s="27"/>
      <c r="CX1755" s="27"/>
      <c r="CY1755" s="27"/>
      <c r="CZ1755" s="40"/>
      <c r="DA1755" s="40"/>
      <c r="DB1755" s="40"/>
      <c r="DC1755" s="40"/>
      <c r="DF1755" s="42"/>
    </row>
    <row r="1756" spans="2:110" x14ac:dyDescent="0.2">
      <c r="B1756" s="28"/>
      <c r="C1756" s="41"/>
      <c r="D1756" s="40"/>
      <c r="E1756" s="41"/>
      <c r="F1756" s="40"/>
      <c r="M1756" s="151"/>
      <c r="N1756" s="151"/>
      <c r="P1756" s="153"/>
      <c r="Q1756" s="159"/>
      <c r="R1756" s="151"/>
      <c r="S1756" s="151"/>
      <c r="T1756" s="28"/>
      <c r="U1756" s="137"/>
      <c r="V1756" s="40"/>
      <c r="W1756" s="40"/>
      <c r="X1756" s="40"/>
      <c r="Y1756" s="40"/>
      <c r="Z1756" s="40"/>
      <c r="AA1756" s="40"/>
      <c r="AB1756" s="40"/>
      <c r="AC1756" s="40"/>
      <c r="AD1756" s="40"/>
      <c r="AE1756" s="40"/>
      <c r="AF1756" s="40"/>
      <c r="AG1756" s="40"/>
      <c r="AH1756" s="40"/>
      <c r="AI1756" s="40"/>
      <c r="AJ1756" s="40"/>
      <c r="AK1756" s="40"/>
      <c r="AL1756" s="40"/>
      <c r="AM1756" s="40"/>
      <c r="AN1756" s="40"/>
      <c r="AO1756" s="40"/>
      <c r="AP1756" s="40"/>
      <c r="AQ1756" s="40"/>
      <c r="AR1756" s="40"/>
      <c r="AS1756" s="40"/>
      <c r="AT1756" s="40"/>
      <c r="AU1756" s="40"/>
      <c r="AV1756" s="40"/>
      <c r="AW1756" s="40"/>
      <c r="AX1756" s="40"/>
      <c r="AY1756" s="40"/>
      <c r="AZ1756" s="40"/>
      <c r="BA1756" s="28"/>
      <c r="BB1756" s="28"/>
      <c r="BC1756" s="40"/>
      <c r="BD1756" s="40"/>
      <c r="BE1756" s="40"/>
      <c r="BF1756" s="40"/>
      <c r="BG1756" s="40"/>
      <c r="BH1756" s="40"/>
      <c r="BI1756" s="41"/>
      <c r="BJ1756" s="41"/>
      <c r="BK1756" s="41"/>
      <c r="BL1756" s="41"/>
      <c r="BM1756" s="41"/>
      <c r="BN1756" s="41"/>
      <c r="BO1756" s="41"/>
      <c r="BP1756" s="41"/>
      <c r="BQ1756" s="41"/>
      <c r="BR1756" s="40"/>
      <c r="BS1756" s="40"/>
      <c r="BT1756" s="40"/>
      <c r="BU1756" s="41"/>
      <c r="BV1756" s="41"/>
      <c r="BW1756" s="41"/>
      <c r="BX1756" s="41"/>
      <c r="BY1756" s="41"/>
      <c r="BZ1756" s="41"/>
      <c r="CA1756" s="41"/>
      <c r="CB1756" s="41"/>
      <c r="CC1756" s="41"/>
      <c r="CD1756" s="41"/>
      <c r="CE1756" s="41"/>
      <c r="CF1756" s="41"/>
      <c r="CG1756" s="28"/>
      <c r="CH1756" s="28"/>
      <c r="CI1756" s="41"/>
      <c r="CJ1756" s="27"/>
      <c r="CK1756" s="27"/>
      <c r="CL1756" s="27"/>
      <c r="CM1756" s="27"/>
      <c r="CN1756" s="27"/>
      <c r="CO1756" s="27"/>
      <c r="CP1756" s="27"/>
      <c r="CQ1756" s="27"/>
      <c r="CR1756" s="27"/>
      <c r="CS1756" s="27"/>
      <c r="CT1756" s="27"/>
      <c r="CU1756" s="27"/>
      <c r="CV1756" s="27"/>
      <c r="CW1756" s="27"/>
      <c r="CX1756" s="27"/>
      <c r="CY1756" s="27"/>
      <c r="CZ1756" s="40"/>
      <c r="DA1756" s="40"/>
      <c r="DB1756" s="40"/>
      <c r="DC1756" s="40"/>
      <c r="DF1756" s="42"/>
    </row>
    <row r="1757" spans="2:110" x14ac:dyDescent="0.2">
      <c r="B1757" s="28"/>
      <c r="C1757" s="41"/>
      <c r="D1757" s="40"/>
      <c r="E1757" s="41"/>
      <c r="F1757" s="40"/>
      <c r="M1757" s="151"/>
      <c r="N1757" s="151"/>
      <c r="P1757" s="153"/>
      <c r="Q1757" s="159"/>
      <c r="R1757" s="151"/>
      <c r="S1757" s="151"/>
      <c r="T1757" s="28"/>
      <c r="U1757" s="137"/>
      <c r="V1757" s="40"/>
      <c r="W1757" s="40"/>
      <c r="X1757" s="40"/>
      <c r="Y1757" s="40"/>
      <c r="Z1757" s="40"/>
      <c r="AA1757" s="40"/>
      <c r="AB1757" s="40"/>
      <c r="AC1757" s="40"/>
      <c r="AD1757" s="40"/>
      <c r="AE1757" s="40"/>
      <c r="AF1757" s="40"/>
      <c r="AG1757" s="40"/>
      <c r="AH1757" s="40"/>
      <c r="AI1757" s="40"/>
      <c r="AJ1757" s="40"/>
      <c r="AK1757" s="40"/>
      <c r="AL1757" s="40"/>
      <c r="AM1757" s="40"/>
      <c r="AN1757" s="40"/>
      <c r="AO1757" s="40"/>
      <c r="AP1757" s="40"/>
      <c r="AQ1757" s="40"/>
      <c r="AR1757" s="40"/>
      <c r="AS1757" s="40"/>
      <c r="AT1757" s="40"/>
      <c r="AU1757" s="40"/>
      <c r="AV1757" s="40"/>
      <c r="AW1757" s="40"/>
      <c r="AX1757" s="40"/>
      <c r="AY1757" s="40"/>
      <c r="AZ1757" s="40"/>
      <c r="BA1757" s="28"/>
      <c r="BB1757" s="28"/>
      <c r="BC1757" s="40"/>
      <c r="BD1757" s="40"/>
      <c r="BE1757" s="40"/>
      <c r="BF1757" s="40"/>
      <c r="BG1757" s="40"/>
      <c r="BH1757" s="40"/>
      <c r="BI1757" s="41"/>
      <c r="BJ1757" s="41"/>
      <c r="BK1757" s="41"/>
      <c r="BL1757" s="41"/>
      <c r="BM1757" s="41"/>
      <c r="BN1757" s="41"/>
      <c r="BO1757" s="41"/>
      <c r="BP1757" s="41"/>
      <c r="BQ1757" s="41"/>
      <c r="BR1757" s="40"/>
      <c r="BS1757" s="40"/>
      <c r="BT1757" s="40"/>
      <c r="BU1757" s="41"/>
      <c r="BV1757" s="41"/>
      <c r="BW1757" s="41"/>
      <c r="BX1757" s="41"/>
      <c r="BY1757" s="41"/>
      <c r="BZ1757" s="41"/>
      <c r="CA1757" s="41"/>
      <c r="CB1757" s="41"/>
      <c r="CC1757" s="41"/>
      <c r="CD1757" s="41"/>
      <c r="CE1757" s="41"/>
      <c r="CF1757" s="41"/>
      <c r="CG1757" s="28"/>
      <c r="CH1757" s="28"/>
      <c r="CI1757" s="41"/>
      <c r="CJ1757" s="27"/>
      <c r="CK1757" s="27"/>
      <c r="CL1757" s="27"/>
      <c r="CM1757" s="27"/>
      <c r="CN1757" s="27"/>
      <c r="CO1757" s="27"/>
      <c r="CP1757" s="27"/>
      <c r="CQ1757" s="27"/>
      <c r="CR1757" s="27"/>
      <c r="CS1757" s="27"/>
      <c r="CT1757" s="27"/>
      <c r="CU1757" s="27"/>
      <c r="CV1757" s="27"/>
      <c r="CW1757" s="27"/>
      <c r="CX1757" s="27"/>
      <c r="CY1757" s="27"/>
      <c r="CZ1757" s="40"/>
      <c r="DA1757" s="40"/>
      <c r="DB1757" s="40"/>
      <c r="DC1757" s="40"/>
      <c r="DF1757" s="42"/>
    </row>
    <row r="1758" spans="2:110" x14ac:dyDescent="0.2">
      <c r="B1758" s="28"/>
      <c r="C1758" s="41"/>
      <c r="D1758" s="40"/>
      <c r="E1758" s="41"/>
      <c r="F1758" s="40"/>
      <c r="M1758" s="151"/>
      <c r="N1758" s="151"/>
      <c r="P1758" s="153"/>
      <c r="Q1758" s="159"/>
      <c r="R1758" s="151"/>
      <c r="S1758" s="151"/>
      <c r="T1758" s="28"/>
      <c r="U1758" s="137"/>
      <c r="V1758" s="40"/>
      <c r="W1758" s="40"/>
      <c r="X1758" s="40"/>
      <c r="Y1758" s="40"/>
      <c r="Z1758" s="40"/>
      <c r="AA1758" s="40"/>
      <c r="AB1758" s="40"/>
      <c r="AC1758" s="40"/>
      <c r="AD1758" s="40"/>
      <c r="AE1758" s="40"/>
      <c r="AF1758" s="40"/>
      <c r="AG1758" s="40"/>
      <c r="AH1758" s="40"/>
      <c r="AI1758" s="40"/>
      <c r="AJ1758" s="40"/>
      <c r="AK1758" s="40"/>
      <c r="AL1758" s="40"/>
      <c r="AM1758" s="40"/>
      <c r="AN1758" s="40"/>
      <c r="AO1758" s="40"/>
      <c r="AP1758" s="40"/>
      <c r="AQ1758" s="40"/>
      <c r="AR1758" s="40"/>
      <c r="AS1758" s="40"/>
      <c r="AT1758" s="40"/>
      <c r="AU1758" s="40"/>
      <c r="AV1758" s="40"/>
      <c r="AW1758" s="40"/>
      <c r="AX1758" s="40"/>
      <c r="AY1758" s="40"/>
      <c r="AZ1758" s="40"/>
      <c r="BA1758" s="28"/>
      <c r="BB1758" s="28"/>
      <c r="BC1758" s="40"/>
      <c r="BD1758" s="40"/>
      <c r="BE1758" s="40"/>
      <c r="BF1758" s="40"/>
      <c r="BG1758" s="40"/>
      <c r="BH1758" s="40"/>
      <c r="BI1758" s="40"/>
      <c r="BJ1758" s="40"/>
      <c r="BK1758" s="40"/>
      <c r="BL1758" s="40"/>
      <c r="BM1758" s="40"/>
      <c r="BN1758" s="40"/>
      <c r="BO1758" s="40"/>
      <c r="BP1758" s="40"/>
      <c r="BQ1758" s="40"/>
      <c r="BR1758" s="40"/>
      <c r="BS1758" s="40"/>
      <c r="BT1758" s="40"/>
      <c r="BU1758" s="40"/>
      <c r="BV1758" s="40"/>
      <c r="BW1758" s="40"/>
      <c r="BX1758" s="40"/>
      <c r="BY1758" s="40"/>
      <c r="BZ1758" s="40"/>
      <c r="CA1758" s="40"/>
      <c r="CB1758" s="40"/>
      <c r="CC1758" s="40"/>
      <c r="CD1758" s="40"/>
      <c r="CE1758" s="40"/>
      <c r="CF1758" s="40"/>
      <c r="CG1758" s="28"/>
      <c r="CH1758" s="28"/>
      <c r="CI1758" s="41"/>
      <c r="CJ1758" s="27"/>
      <c r="CK1758" s="27"/>
      <c r="CL1758" s="27"/>
      <c r="CM1758" s="27"/>
      <c r="CN1758" s="27"/>
      <c r="CO1758" s="27"/>
      <c r="CP1758" s="27"/>
      <c r="CQ1758" s="27"/>
      <c r="CR1758" s="27"/>
      <c r="CS1758" s="27"/>
      <c r="CT1758" s="27"/>
      <c r="CU1758" s="27"/>
      <c r="CV1758" s="27"/>
      <c r="CW1758" s="27"/>
      <c r="CX1758" s="27"/>
      <c r="CY1758" s="27"/>
      <c r="CZ1758" s="40"/>
      <c r="DA1758" s="40"/>
      <c r="DB1758" s="40"/>
      <c r="DC1758" s="40"/>
      <c r="DF1758" s="42"/>
    </row>
    <row r="1759" spans="2:110" x14ac:dyDescent="0.2">
      <c r="B1759" s="28"/>
      <c r="C1759" s="41"/>
      <c r="D1759" s="40"/>
      <c r="E1759" s="41"/>
      <c r="F1759" s="40"/>
      <c r="M1759" s="151"/>
      <c r="N1759" s="151"/>
      <c r="P1759" s="153"/>
      <c r="Q1759" s="159"/>
      <c r="R1759" s="151"/>
      <c r="S1759" s="151"/>
      <c r="T1759" s="28"/>
      <c r="U1759" s="137"/>
      <c r="V1759" s="40"/>
      <c r="W1759" s="40"/>
      <c r="X1759" s="40"/>
      <c r="Y1759" s="40"/>
      <c r="Z1759" s="40"/>
      <c r="AA1759" s="40"/>
      <c r="AB1759" s="40"/>
      <c r="AC1759" s="40"/>
      <c r="AD1759" s="40"/>
      <c r="AE1759" s="40"/>
      <c r="AF1759" s="40"/>
      <c r="AG1759" s="40"/>
      <c r="AH1759" s="40"/>
      <c r="AI1759" s="40"/>
      <c r="AJ1759" s="40"/>
      <c r="AK1759" s="40"/>
      <c r="AL1759" s="40"/>
      <c r="AM1759" s="40"/>
      <c r="AN1759" s="40"/>
      <c r="AO1759" s="40"/>
      <c r="AP1759" s="40"/>
      <c r="AQ1759" s="40"/>
      <c r="AR1759" s="40"/>
      <c r="AS1759" s="40"/>
      <c r="AT1759" s="40"/>
      <c r="AU1759" s="40"/>
      <c r="AV1759" s="40"/>
      <c r="AW1759" s="40"/>
      <c r="AX1759" s="40"/>
      <c r="AY1759" s="40"/>
      <c r="AZ1759" s="40"/>
      <c r="BA1759" s="28"/>
      <c r="BB1759" s="28"/>
      <c r="BC1759" s="40"/>
      <c r="BD1759" s="40"/>
      <c r="BE1759" s="40"/>
      <c r="BF1759" s="40"/>
      <c r="BG1759" s="40"/>
      <c r="BH1759" s="40"/>
      <c r="BI1759" s="40"/>
      <c r="BJ1759" s="40"/>
      <c r="BK1759" s="40"/>
      <c r="BL1759" s="40"/>
      <c r="BM1759" s="40"/>
      <c r="BN1759" s="40"/>
      <c r="BO1759" s="40"/>
      <c r="BP1759" s="40"/>
      <c r="BQ1759" s="40"/>
      <c r="BR1759" s="40"/>
      <c r="BS1759" s="40"/>
      <c r="BT1759" s="40"/>
      <c r="BU1759" s="40"/>
      <c r="BV1759" s="40"/>
      <c r="BW1759" s="40"/>
      <c r="BX1759" s="40"/>
      <c r="BY1759" s="40"/>
      <c r="BZ1759" s="40"/>
      <c r="CA1759" s="40"/>
      <c r="CB1759" s="40"/>
      <c r="CC1759" s="40"/>
      <c r="CD1759" s="40"/>
      <c r="CE1759" s="40"/>
      <c r="CF1759" s="40"/>
      <c r="CG1759" s="28"/>
      <c r="CH1759" s="28"/>
      <c r="CI1759" s="41"/>
      <c r="CJ1759" s="27"/>
      <c r="CK1759" s="27"/>
      <c r="CL1759" s="27"/>
      <c r="CM1759" s="27"/>
      <c r="CN1759" s="27"/>
      <c r="CO1759" s="27"/>
      <c r="CP1759" s="27"/>
      <c r="CQ1759" s="27"/>
      <c r="CR1759" s="27"/>
      <c r="CS1759" s="27"/>
      <c r="CT1759" s="27"/>
      <c r="CU1759" s="27"/>
      <c r="CV1759" s="27"/>
      <c r="CW1759" s="27"/>
      <c r="CX1759" s="27"/>
      <c r="CY1759" s="27"/>
      <c r="CZ1759" s="40"/>
      <c r="DA1759" s="40"/>
      <c r="DB1759" s="40"/>
      <c r="DC1759" s="40"/>
      <c r="DF1759" s="42"/>
    </row>
    <row r="1760" spans="2:110" x14ac:dyDescent="0.2">
      <c r="B1760" s="28"/>
      <c r="C1760" s="41"/>
      <c r="D1760" s="40"/>
      <c r="E1760" s="41"/>
      <c r="F1760" s="40"/>
      <c r="M1760" s="151"/>
      <c r="N1760" s="151"/>
      <c r="P1760" s="153"/>
      <c r="Q1760" s="159"/>
      <c r="R1760" s="151"/>
      <c r="S1760" s="151"/>
      <c r="T1760" s="28"/>
      <c r="U1760" s="137"/>
      <c r="V1760" s="40"/>
      <c r="W1760" s="40"/>
      <c r="X1760" s="40"/>
      <c r="Y1760" s="40"/>
      <c r="Z1760" s="40"/>
      <c r="AA1760" s="40"/>
      <c r="AB1760" s="40"/>
      <c r="AC1760" s="40"/>
      <c r="AD1760" s="40"/>
      <c r="AE1760" s="40"/>
      <c r="AF1760" s="40"/>
      <c r="AG1760" s="40"/>
      <c r="AH1760" s="40"/>
      <c r="AI1760" s="40"/>
      <c r="AJ1760" s="40"/>
      <c r="AK1760" s="40"/>
      <c r="AL1760" s="40"/>
      <c r="AM1760" s="40"/>
      <c r="AN1760" s="40"/>
      <c r="AO1760" s="40"/>
      <c r="AP1760" s="40"/>
      <c r="AQ1760" s="40"/>
      <c r="AR1760" s="40"/>
      <c r="AS1760" s="40"/>
      <c r="AT1760" s="40"/>
      <c r="AU1760" s="40"/>
      <c r="AV1760" s="40"/>
      <c r="AW1760" s="40"/>
      <c r="AX1760" s="40"/>
      <c r="AY1760" s="40"/>
      <c r="AZ1760" s="40"/>
      <c r="BA1760" s="28"/>
      <c r="BB1760" s="28"/>
      <c r="BC1760" s="40"/>
      <c r="BD1760" s="40"/>
      <c r="BE1760" s="40"/>
      <c r="BF1760" s="40"/>
      <c r="BG1760" s="40"/>
      <c r="BH1760" s="40"/>
      <c r="BI1760" s="40"/>
      <c r="BJ1760" s="40"/>
      <c r="BK1760" s="40"/>
      <c r="BL1760" s="40"/>
      <c r="BM1760" s="40"/>
      <c r="BN1760" s="40"/>
      <c r="BO1760" s="40"/>
      <c r="BP1760" s="40"/>
      <c r="BQ1760" s="40"/>
      <c r="BR1760" s="40"/>
      <c r="BS1760" s="40"/>
      <c r="BT1760" s="40"/>
      <c r="BU1760" s="40"/>
      <c r="BV1760" s="40"/>
      <c r="BW1760" s="40"/>
      <c r="BX1760" s="40"/>
      <c r="BY1760" s="40"/>
      <c r="BZ1760" s="40"/>
      <c r="CA1760" s="40"/>
      <c r="CB1760" s="40"/>
      <c r="CC1760" s="40"/>
      <c r="CD1760" s="40"/>
      <c r="CE1760" s="40"/>
      <c r="CF1760" s="40"/>
      <c r="CG1760" s="28"/>
      <c r="CH1760" s="28"/>
      <c r="CI1760" s="41"/>
      <c r="CJ1760" s="27"/>
      <c r="CK1760" s="27"/>
      <c r="CL1760" s="27"/>
      <c r="CM1760" s="27"/>
      <c r="CN1760" s="27"/>
      <c r="CO1760" s="27"/>
      <c r="CP1760" s="27"/>
      <c r="CQ1760" s="27"/>
      <c r="CR1760" s="27"/>
      <c r="CS1760" s="27"/>
      <c r="CT1760" s="27"/>
      <c r="CU1760" s="27"/>
      <c r="CV1760" s="27"/>
      <c r="CW1760" s="27"/>
      <c r="CX1760" s="27"/>
      <c r="CY1760" s="27"/>
      <c r="CZ1760" s="40"/>
      <c r="DA1760" s="40"/>
      <c r="DB1760" s="40"/>
      <c r="DC1760" s="40"/>
      <c r="DF1760" s="42"/>
    </row>
    <row r="1761" spans="2:110" x14ac:dyDescent="0.2">
      <c r="B1761" s="28"/>
      <c r="C1761" s="41"/>
      <c r="D1761" s="40"/>
      <c r="E1761" s="41"/>
      <c r="F1761" s="40"/>
      <c r="M1761" s="151"/>
      <c r="N1761" s="151"/>
      <c r="P1761" s="153"/>
      <c r="Q1761" s="159"/>
      <c r="R1761" s="151"/>
      <c r="S1761" s="151"/>
      <c r="T1761" s="28"/>
      <c r="U1761" s="137"/>
      <c r="V1761" s="40"/>
      <c r="W1761" s="40"/>
      <c r="X1761" s="40"/>
      <c r="Y1761" s="40"/>
      <c r="Z1761" s="40"/>
      <c r="AA1761" s="40"/>
      <c r="AB1761" s="40"/>
      <c r="AC1761" s="40"/>
      <c r="AD1761" s="40"/>
      <c r="AE1761" s="40"/>
      <c r="AF1761" s="40"/>
      <c r="AG1761" s="40"/>
      <c r="AH1761" s="40"/>
      <c r="AI1761" s="40"/>
      <c r="AJ1761" s="40"/>
      <c r="AK1761" s="40"/>
      <c r="AL1761" s="40"/>
      <c r="AM1761" s="40"/>
      <c r="AN1761" s="40"/>
      <c r="AO1761" s="40"/>
      <c r="AP1761" s="40"/>
      <c r="AQ1761" s="40"/>
      <c r="AR1761" s="40"/>
      <c r="AS1761" s="40"/>
      <c r="AT1761" s="40"/>
      <c r="AU1761" s="40"/>
      <c r="AV1761" s="40"/>
      <c r="AW1761" s="40"/>
      <c r="AX1761" s="40"/>
      <c r="AY1761" s="40"/>
      <c r="AZ1761" s="40"/>
      <c r="BA1761" s="28"/>
      <c r="BB1761" s="28"/>
      <c r="BC1761" s="40"/>
      <c r="BD1761" s="40"/>
      <c r="BE1761" s="40"/>
      <c r="BF1761" s="40"/>
      <c r="BG1761" s="40"/>
      <c r="BH1761" s="40"/>
      <c r="BI1761" s="40"/>
      <c r="BJ1761" s="40"/>
      <c r="BK1761" s="40"/>
      <c r="BL1761" s="40"/>
      <c r="BM1761" s="40"/>
      <c r="BN1761" s="40"/>
      <c r="BO1761" s="40"/>
      <c r="BP1761" s="40"/>
      <c r="BQ1761" s="40"/>
      <c r="BR1761" s="40"/>
      <c r="BS1761" s="40"/>
      <c r="BT1761" s="40"/>
      <c r="BU1761" s="40"/>
      <c r="BV1761" s="40"/>
      <c r="BW1761" s="40"/>
      <c r="BX1761" s="40"/>
      <c r="BY1761" s="40"/>
      <c r="BZ1761" s="40"/>
      <c r="CA1761" s="40"/>
      <c r="CB1761" s="40"/>
      <c r="CC1761" s="40"/>
      <c r="CD1761" s="40"/>
      <c r="CE1761" s="40"/>
      <c r="CF1761" s="40"/>
      <c r="CG1761" s="28"/>
      <c r="CH1761" s="28"/>
      <c r="CI1761" s="41"/>
      <c r="CJ1761" s="27"/>
      <c r="CK1761" s="27"/>
      <c r="CL1761" s="27"/>
      <c r="CM1761" s="27"/>
      <c r="CN1761" s="27"/>
      <c r="CO1761" s="27"/>
      <c r="CP1761" s="27"/>
      <c r="CQ1761" s="27"/>
      <c r="CR1761" s="27"/>
      <c r="CS1761" s="27"/>
      <c r="CT1761" s="27"/>
      <c r="CU1761" s="27"/>
      <c r="CV1761" s="27"/>
      <c r="CW1761" s="27"/>
      <c r="CX1761" s="27"/>
      <c r="CY1761" s="27"/>
      <c r="CZ1761" s="40"/>
      <c r="DA1761" s="40"/>
      <c r="DB1761" s="40"/>
      <c r="DC1761" s="40"/>
      <c r="DF1761" s="42"/>
    </row>
    <row r="1762" spans="2:110" x14ac:dyDescent="0.2">
      <c r="B1762" s="28"/>
      <c r="C1762" s="41"/>
      <c r="D1762" s="40"/>
      <c r="E1762" s="41"/>
      <c r="F1762" s="40"/>
      <c r="M1762" s="151"/>
      <c r="N1762" s="151"/>
      <c r="P1762" s="153"/>
      <c r="Q1762" s="159"/>
      <c r="R1762" s="151"/>
      <c r="S1762" s="151"/>
      <c r="T1762" s="28"/>
      <c r="U1762" s="137"/>
      <c r="V1762" s="40"/>
      <c r="W1762" s="40"/>
      <c r="X1762" s="40"/>
      <c r="Y1762" s="40"/>
      <c r="Z1762" s="40"/>
      <c r="AA1762" s="40"/>
      <c r="AB1762" s="40"/>
      <c r="AC1762" s="40"/>
      <c r="AD1762" s="40"/>
      <c r="AE1762" s="40"/>
      <c r="AF1762" s="40"/>
      <c r="AG1762" s="40"/>
      <c r="AH1762" s="40"/>
      <c r="AI1762" s="40"/>
      <c r="AJ1762" s="40"/>
      <c r="AK1762" s="40"/>
      <c r="AL1762" s="40"/>
      <c r="AM1762" s="40"/>
      <c r="AN1762" s="40"/>
      <c r="AO1762" s="40"/>
      <c r="AP1762" s="40"/>
      <c r="AQ1762" s="40"/>
      <c r="AR1762" s="40"/>
      <c r="AS1762" s="40"/>
      <c r="AT1762" s="40"/>
      <c r="AU1762" s="40"/>
      <c r="AV1762" s="40"/>
      <c r="AW1762" s="40"/>
      <c r="AX1762" s="40"/>
      <c r="AY1762" s="40"/>
      <c r="AZ1762" s="40"/>
      <c r="BA1762" s="28"/>
      <c r="BB1762" s="28"/>
      <c r="BC1762" s="40"/>
      <c r="BD1762" s="40"/>
      <c r="BE1762" s="40"/>
      <c r="BF1762" s="40"/>
      <c r="BG1762" s="40"/>
      <c r="BH1762" s="40"/>
      <c r="BI1762" s="40"/>
      <c r="BJ1762" s="40"/>
      <c r="BK1762" s="40"/>
      <c r="BL1762" s="40"/>
      <c r="BM1762" s="40"/>
      <c r="BN1762" s="40"/>
      <c r="BO1762" s="40"/>
      <c r="BP1762" s="40"/>
      <c r="BQ1762" s="40"/>
      <c r="BR1762" s="40"/>
      <c r="BS1762" s="40"/>
      <c r="BT1762" s="40"/>
      <c r="BU1762" s="40"/>
      <c r="BV1762" s="40"/>
      <c r="BW1762" s="40"/>
      <c r="BX1762" s="40"/>
      <c r="BY1762" s="40"/>
      <c r="BZ1762" s="40"/>
      <c r="CA1762" s="40"/>
      <c r="CB1762" s="40"/>
      <c r="CC1762" s="40"/>
      <c r="CD1762" s="40"/>
      <c r="CE1762" s="40"/>
      <c r="CF1762" s="40"/>
      <c r="CG1762" s="28"/>
      <c r="CH1762" s="28"/>
      <c r="CI1762" s="41"/>
      <c r="CJ1762" s="27"/>
      <c r="CK1762" s="27"/>
      <c r="CL1762" s="27"/>
      <c r="CM1762" s="27"/>
      <c r="CN1762" s="27"/>
      <c r="CO1762" s="27"/>
      <c r="CP1762" s="27"/>
      <c r="CQ1762" s="27"/>
      <c r="CR1762" s="27"/>
      <c r="CS1762" s="27"/>
      <c r="CT1762" s="27"/>
      <c r="CU1762" s="27"/>
      <c r="CV1762" s="27"/>
      <c r="CW1762" s="27"/>
      <c r="CX1762" s="27"/>
      <c r="CY1762" s="27"/>
      <c r="CZ1762" s="40"/>
      <c r="DA1762" s="40"/>
      <c r="DB1762" s="40"/>
      <c r="DC1762" s="40"/>
      <c r="DF1762" s="42"/>
    </row>
    <row r="1763" spans="2:110" x14ac:dyDescent="0.2">
      <c r="B1763" s="28"/>
      <c r="C1763" s="41"/>
      <c r="D1763" s="40"/>
      <c r="E1763" s="41"/>
      <c r="F1763" s="40"/>
      <c r="M1763" s="151"/>
      <c r="N1763" s="151"/>
      <c r="P1763" s="153"/>
      <c r="Q1763" s="159"/>
      <c r="R1763" s="151"/>
      <c r="S1763" s="151"/>
      <c r="T1763" s="28"/>
      <c r="U1763" s="137"/>
      <c r="V1763" s="40"/>
      <c r="W1763" s="40"/>
      <c r="X1763" s="40"/>
      <c r="Y1763" s="40"/>
      <c r="Z1763" s="40"/>
      <c r="AA1763" s="40"/>
      <c r="AB1763" s="40"/>
      <c r="AC1763" s="40"/>
      <c r="AD1763" s="40"/>
      <c r="AE1763" s="40"/>
      <c r="AF1763" s="40"/>
      <c r="AG1763" s="40"/>
      <c r="AH1763" s="40"/>
      <c r="AI1763" s="40"/>
      <c r="AJ1763" s="40"/>
      <c r="AK1763" s="40"/>
      <c r="AL1763" s="40"/>
      <c r="AM1763" s="40"/>
      <c r="AN1763" s="40"/>
      <c r="AO1763" s="40"/>
      <c r="AP1763" s="40"/>
      <c r="AQ1763" s="40"/>
      <c r="AR1763" s="40"/>
      <c r="AS1763" s="40"/>
      <c r="AT1763" s="40"/>
      <c r="AU1763" s="40"/>
      <c r="AV1763" s="40"/>
      <c r="AW1763" s="40"/>
      <c r="AX1763" s="40"/>
      <c r="AY1763" s="40"/>
      <c r="AZ1763" s="40"/>
      <c r="BA1763" s="28"/>
      <c r="BB1763" s="28"/>
      <c r="BC1763" s="40"/>
      <c r="BD1763" s="40"/>
      <c r="BE1763" s="40"/>
      <c r="BF1763" s="40"/>
      <c r="BG1763" s="40"/>
      <c r="BH1763" s="40"/>
      <c r="BI1763" s="40"/>
      <c r="BJ1763" s="40"/>
      <c r="BK1763" s="40"/>
      <c r="BL1763" s="40"/>
      <c r="BM1763" s="40"/>
      <c r="BN1763" s="40"/>
      <c r="BO1763" s="40"/>
      <c r="BP1763" s="40"/>
      <c r="BQ1763" s="40"/>
      <c r="BR1763" s="40"/>
      <c r="BS1763" s="40"/>
      <c r="BT1763" s="40"/>
      <c r="BU1763" s="40"/>
      <c r="BV1763" s="40"/>
      <c r="BW1763" s="40"/>
      <c r="BX1763" s="40"/>
      <c r="BY1763" s="40"/>
      <c r="BZ1763" s="40"/>
      <c r="CA1763" s="40"/>
      <c r="CB1763" s="40"/>
      <c r="CC1763" s="40"/>
      <c r="CD1763" s="40"/>
      <c r="CE1763" s="40"/>
      <c r="CF1763" s="40"/>
      <c r="CG1763" s="28"/>
      <c r="CH1763" s="28"/>
      <c r="CI1763" s="41"/>
      <c r="CJ1763" s="27"/>
      <c r="CK1763" s="27"/>
      <c r="CL1763" s="27"/>
      <c r="CM1763" s="27"/>
      <c r="CN1763" s="27"/>
      <c r="CO1763" s="27"/>
      <c r="CP1763" s="27"/>
      <c r="CQ1763" s="27"/>
      <c r="CR1763" s="27"/>
      <c r="CS1763" s="27"/>
      <c r="CT1763" s="27"/>
      <c r="CU1763" s="27"/>
      <c r="CV1763" s="27"/>
      <c r="CW1763" s="27"/>
      <c r="CX1763" s="27"/>
      <c r="CY1763" s="27"/>
      <c r="CZ1763" s="40"/>
      <c r="DA1763" s="40"/>
      <c r="DB1763" s="40"/>
      <c r="DC1763" s="40"/>
      <c r="DF1763" s="42"/>
    </row>
    <row r="1764" spans="2:110" x14ac:dyDescent="0.2">
      <c r="B1764" s="28"/>
      <c r="C1764" s="41"/>
      <c r="D1764" s="40"/>
      <c r="E1764" s="41"/>
      <c r="F1764" s="40"/>
      <c r="M1764" s="151"/>
      <c r="N1764" s="151"/>
      <c r="P1764" s="153"/>
      <c r="Q1764" s="159"/>
      <c r="R1764" s="151"/>
      <c r="S1764" s="151"/>
      <c r="T1764" s="28"/>
      <c r="U1764" s="137"/>
      <c r="V1764" s="40"/>
      <c r="W1764" s="40"/>
      <c r="X1764" s="40"/>
      <c r="Y1764" s="40"/>
      <c r="Z1764" s="40"/>
      <c r="AA1764" s="40"/>
      <c r="AB1764" s="40"/>
      <c r="AC1764" s="40"/>
      <c r="AD1764" s="40"/>
      <c r="AE1764" s="40"/>
      <c r="AF1764" s="40"/>
      <c r="AG1764" s="40"/>
      <c r="AH1764" s="40"/>
      <c r="AI1764" s="40"/>
      <c r="AJ1764" s="40"/>
      <c r="AK1764" s="40"/>
      <c r="AL1764" s="40"/>
      <c r="AM1764" s="40"/>
      <c r="AN1764" s="40"/>
      <c r="AO1764" s="40"/>
      <c r="AP1764" s="40"/>
      <c r="AQ1764" s="40"/>
      <c r="AR1764" s="40"/>
      <c r="AS1764" s="40"/>
      <c r="AT1764" s="40"/>
      <c r="AU1764" s="40"/>
      <c r="AV1764" s="40"/>
      <c r="AW1764" s="40"/>
      <c r="AX1764" s="40"/>
      <c r="AY1764" s="40"/>
      <c r="AZ1764" s="40"/>
      <c r="BA1764" s="28"/>
      <c r="BB1764" s="28"/>
      <c r="BC1764" s="40"/>
      <c r="BD1764" s="40"/>
      <c r="BE1764" s="40"/>
      <c r="BF1764" s="40"/>
      <c r="BG1764" s="40"/>
      <c r="BH1764" s="40"/>
      <c r="BI1764" s="40"/>
      <c r="BJ1764" s="40"/>
      <c r="BK1764" s="40"/>
      <c r="BL1764" s="40"/>
      <c r="BM1764" s="40"/>
      <c r="BN1764" s="40"/>
      <c r="BO1764" s="40"/>
      <c r="BP1764" s="40"/>
      <c r="BQ1764" s="40"/>
      <c r="BR1764" s="40"/>
      <c r="BS1764" s="40"/>
      <c r="BT1764" s="40"/>
      <c r="BU1764" s="40"/>
      <c r="BV1764" s="40"/>
      <c r="BW1764" s="40"/>
      <c r="BX1764" s="40"/>
      <c r="BY1764" s="40"/>
      <c r="BZ1764" s="40"/>
      <c r="CA1764" s="40"/>
      <c r="CB1764" s="40"/>
      <c r="CC1764" s="40"/>
      <c r="CD1764" s="40"/>
      <c r="CE1764" s="40"/>
      <c r="CF1764" s="40"/>
      <c r="CG1764" s="28"/>
      <c r="CH1764" s="28"/>
      <c r="CI1764" s="41"/>
      <c r="CJ1764" s="27"/>
      <c r="CK1764" s="27"/>
      <c r="CL1764" s="27"/>
      <c r="CM1764" s="27"/>
      <c r="CN1764" s="27"/>
      <c r="CO1764" s="27"/>
      <c r="CP1764" s="27"/>
      <c r="CQ1764" s="27"/>
      <c r="CR1764" s="27"/>
      <c r="CS1764" s="27"/>
      <c r="CT1764" s="27"/>
      <c r="CU1764" s="27"/>
      <c r="CV1764" s="27"/>
      <c r="CW1764" s="27"/>
      <c r="CX1764" s="27"/>
      <c r="CY1764" s="27"/>
      <c r="CZ1764" s="40"/>
      <c r="DA1764" s="40"/>
      <c r="DB1764" s="40"/>
      <c r="DC1764" s="40"/>
      <c r="DF1764" s="42"/>
    </row>
    <row r="1765" spans="2:110" x14ac:dyDescent="0.2">
      <c r="B1765" s="28"/>
      <c r="C1765" s="41"/>
      <c r="D1765" s="40"/>
      <c r="E1765" s="41"/>
      <c r="F1765" s="40"/>
      <c r="M1765" s="151"/>
      <c r="N1765" s="151"/>
      <c r="P1765" s="153"/>
      <c r="Q1765" s="159"/>
      <c r="R1765" s="151"/>
      <c r="S1765" s="151"/>
      <c r="T1765" s="28"/>
      <c r="U1765" s="137"/>
      <c r="V1765" s="40"/>
      <c r="W1765" s="40"/>
      <c r="X1765" s="40"/>
      <c r="Y1765" s="40"/>
      <c r="Z1765" s="40"/>
      <c r="AA1765" s="40"/>
      <c r="AB1765" s="40"/>
      <c r="AC1765" s="40"/>
      <c r="AD1765" s="40"/>
      <c r="AE1765" s="40"/>
      <c r="AF1765" s="40"/>
      <c r="AG1765" s="40"/>
      <c r="AH1765" s="40"/>
      <c r="AI1765" s="40"/>
      <c r="AJ1765" s="40"/>
      <c r="AK1765" s="40"/>
      <c r="AL1765" s="40"/>
      <c r="AM1765" s="40"/>
      <c r="AN1765" s="40"/>
      <c r="AO1765" s="40"/>
      <c r="AP1765" s="40"/>
      <c r="AQ1765" s="40"/>
      <c r="AR1765" s="40"/>
      <c r="AS1765" s="40"/>
      <c r="AT1765" s="40"/>
      <c r="AU1765" s="40"/>
      <c r="AV1765" s="40"/>
      <c r="AW1765" s="40"/>
      <c r="AX1765" s="40"/>
      <c r="AY1765" s="40"/>
      <c r="AZ1765" s="40"/>
      <c r="BA1765" s="28"/>
      <c r="BB1765" s="28"/>
      <c r="BC1765" s="40"/>
      <c r="BD1765" s="40"/>
      <c r="BE1765" s="40"/>
      <c r="BF1765" s="40"/>
      <c r="BG1765" s="40"/>
      <c r="BH1765" s="40"/>
      <c r="BI1765" s="40"/>
      <c r="BJ1765" s="40"/>
      <c r="BK1765" s="40"/>
      <c r="BL1765" s="40"/>
      <c r="BM1765" s="40"/>
      <c r="BN1765" s="40"/>
      <c r="BO1765" s="40"/>
      <c r="BP1765" s="40"/>
      <c r="BQ1765" s="40"/>
      <c r="BR1765" s="40"/>
      <c r="BS1765" s="40"/>
      <c r="BT1765" s="40"/>
      <c r="BU1765" s="40"/>
      <c r="BV1765" s="40"/>
      <c r="BW1765" s="40"/>
      <c r="BX1765" s="40"/>
      <c r="BY1765" s="40"/>
      <c r="BZ1765" s="40"/>
      <c r="CA1765" s="40"/>
      <c r="CB1765" s="40"/>
      <c r="CC1765" s="40"/>
      <c r="CD1765" s="40"/>
      <c r="CE1765" s="40"/>
      <c r="CF1765" s="40"/>
      <c r="CG1765" s="28"/>
      <c r="CH1765" s="28"/>
      <c r="CI1765" s="41"/>
      <c r="CJ1765" s="27"/>
      <c r="CK1765" s="27"/>
      <c r="CL1765" s="27"/>
      <c r="CM1765" s="27"/>
      <c r="CN1765" s="27"/>
      <c r="CO1765" s="27"/>
      <c r="CP1765" s="27"/>
      <c r="CQ1765" s="27"/>
      <c r="CR1765" s="27"/>
      <c r="CS1765" s="27"/>
      <c r="CT1765" s="27"/>
      <c r="CU1765" s="27"/>
      <c r="CV1765" s="27"/>
      <c r="CW1765" s="27"/>
      <c r="CX1765" s="27"/>
      <c r="CY1765" s="27"/>
      <c r="CZ1765" s="40"/>
      <c r="DA1765" s="40"/>
      <c r="DB1765" s="40"/>
      <c r="DC1765" s="40"/>
      <c r="DF1765" s="42"/>
    </row>
    <row r="1766" spans="2:110" x14ac:dyDescent="0.2">
      <c r="B1766" s="28"/>
      <c r="C1766" s="41"/>
      <c r="D1766" s="40"/>
      <c r="E1766" s="41"/>
      <c r="F1766" s="40"/>
      <c r="M1766" s="151"/>
      <c r="N1766" s="151"/>
      <c r="P1766" s="153"/>
      <c r="Q1766" s="159"/>
      <c r="R1766" s="151"/>
      <c r="S1766" s="151"/>
      <c r="T1766" s="28"/>
      <c r="U1766" s="137"/>
      <c r="V1766" s="40"/>
      <c r="W1766" s="40"/>
      <c r="X1766" s="40"/>
      <c r="Y1766" s="40"/>
      <c r="Z1766" s="40"/>
      <c r="AA1766" s="40"/>
      <c r="AB1766" s="40"/>
      <c r="AC1766" s="40"/>
      <c r="AD1766" s="40"/>
      <c r="AE1766" s="40"/>
      <c r="AF1766" s="40"/>
      <c r="AG1766" s="40"/>
      <c r="AH1766" s="40"/>
      <c r="AI1766" s="40"/>
      <c r="AJ1766" s="40"/>
      <c r="AK1766" s="40"/>
      <c r="AL1766" s="40"/>
      <c r="AM1766" s="40"/>
      <c r="AN1766" s="40"/>
      <c r="AO1766" s="40"/>
      <c r="AP1766" s="40"/>
      <c r="AQ1766" s="40"/>
      <c r="AR1766" s="40"/>
      <c r="AS1766" s="40"/>
      <c r="AT1766" s="40"/>
      <c r="AU1766" s="40"/>
      <c r="AV1766" s="40"/>
      <c r="AW1766" s="40"/>
      <c r="AX1766" s="40"/>
      <c r="AY1766" s="40"/>
      <c r="AZ1766" s="40"/>
      <c r="BA1766" s="28"/>
      <c r="BB1766" s="28"/>
      <c r="BC1766" s="40"/>
      <c r="BD1766" s="40"/>
      <c r="BE1766" s="40"/>
      <c r="BF1766" s="40"/>
      <c r="BG1766" s="40"/>
      <c r="BH1766" s="40"/>
      <c r="BI1766" s="40"/>
      <c r="BJ1766" s="40"/>
      <c r="BK1766" s="40"/>
      <c r="BL1766" s="40"/>
      <c r="BM1766" s="40"/>
      <c r="BN1766" s="40"/>
      <c r="BO1766" s="40"/>
      <c r="BP1766" s="40"/>
      <c r="BQ1766" s="40"/>
      <c r="BR1766" s="40"/>
      <c r="BS1766" s="40"/>
      <c r="BT1766" s="40"/>
      <c r="BU1766" s="40"/>
      <c r="BV1766" s="40"/>
      <c r="BW1766" s="40"/>
      <c r="BX1766" s="40"/>
      <c r="BY1766" s="40"/>
      <c r="BZ1766" s="40"/>
      <c r="CA1766" s="40"/>
      <c r="CB1766" s="40"/>
      <c r="CC1766" s="40"/>
      <c r="CD1766" s="40"/>
      <c r="CE1766" s="40"/>
      <c r="CF1766" s="40"/>
      <c r="CG1766" s="28"/>
      <c r="CH1766" s="28"/>
      <c r="CI1766" s="41"/>
      <c r="CJ1766" s="27"/>
      <c r="CK1766" s="27"/>
      <c r="CL1766" s="27"/>
      <c r="CM1766" s="27"/>
      <c r="CN1766" s="27"/>
      <c r="CO1766" s="27"/>
      <c r="CP1766" s="27"/>
      <c r="CQ1766" s="27"/>
      <c r="CR1766" s="27"/>
      <c r="CS1766" s="27"/>
      <c r="CT1766" s="27"/>
      <c r="CU1766" s="27"/>
      <c r="CV1766" s="27"/>
      <c r="CW1766" s="27"/>
      <c r="CX1766" s="27"/>
      <c r="CY1766" s="27"/>
      <c r="CZ1766" s="40"/>
      <c r="DA1766" s="40"/>
      <c r="DB1766" s="40"/>
      <c r="DC1766" s="40"/>
      <c r="DF1766" s="42"/>
    </row>
    <row r="1767" spans="2:110" x14ac:dyDescent="0.2">
      <c r="B1767" s="28"/>
      <c r="C1767" s="41"/>
      <c r="D1767" s="40"/>
      <c r="E1767" s="41"/>
      <c r="F1767" s="40"/>
      <c r="M1767" s="151"/>
      <c r="N1767" s="151"/>
      <c r="P1767" s="153"/>
      <c r="Q1767" s="159"/>
      <c r="R1767" s="151"/>
      <c r="S1767" s="151"/>
      <c r="T1767" s="28"/>
      <c r="U1767" s="137"/>
      <c r="V1767" s="40"/>
      <c r="W1767" s="40"/>
      <c r="X1767" s="40"/>
      <c r="Y1767" s="40"/>
      <c r="Z1767" s="40"/>
      <c r="AA1767" s="40"/>
      <c r="AB1767" s="40"/>
      <c r="AC1767" s="40"/>
      <c r="AD1767" s="40"/>
      <c r="AE1767" s="40"/>
      <c r="AF1767" s="40"/>
      <c r="AG1767" s="40"/>
      <c r="AH1767" s="40"/>
      <c r="AI1767" s="40"/>
      <c r="AJ1767" s="40"/>
      <c r="AK1767" s="40"/>
      <c r="AL1767" s="40"/>
      <c r="AM1767" s="40"/>
      <c r="AN1767" s="40"/>
      <c r="AO1767" s="40"/>
      <c r="AP1767" s="40"/>
      <c r="AQ1767" s="40"/>
      <c r="AR1767" s="40"/>
      <c r="AS1767" s="40"/>
      <c r="AT1767" s="40"/>
      <c r="AU1767" s="40"/>
      <c r="AV1767" s="40"/>
      <c r="AW1767" s="40"/>
      <c r="AX1767" s="40"/>
      <c r="AY1767" s="40"/>
      <c r="AZ1767" s="40"/>
      <c r="BA1767" s="28"/>
      <c r="BB1767" s="28"/>
      <c r="BC1767" s="40"/>
      <c r="BD1767" s="40"/>
      <c r="BE1767" s="40"/>
      <c r="BF1767" s="40"/>
      <c r="BG1767" s="40"/>
      <c r="BH1767" s="40"/>
      <c r="BI1767" s="40"/>
      <c r="BJ1767" s="40"/>
      <c r="BK1767" s="40"/>
      <c r="BL1767" s="40"/>
      <c r="BM1767" s="40"/>
      <c r="BN1767" s="40"/>
      <c r="BO1767" s="40"/>
      <c r="BP1767" s="40"/>
      <c r="BQ1767" s="40"/>
      <c r="BR1767" s="40"/>
      <c r="BS1767" s="40"/>
      <c r="BT1767" s="40"/>
      <c r="BU1767" s="40"/>
      <c r="BV1767" s="40"/>
      <c r="BW1767" s="40"/>
      <c r="BX1767" s="40"/>
      <c r="BY1767" s="40"/>
      <c r="BZ1767" s="40"/>
      <c r="CA1767" s="40"/>
      <c r="CB1767" s="40"/>
      <c r="CC1767" s="40"/>
      <c r="CD1767" s="40"/>
      <c r="CE1767" s="40"/>
      <c r="CF1767" s="40"/>
      <c r="CG1767" s="28"/>
      <c r="CH1767" s="28"/>
      <c r="CI1767" s="41"/>
      <c r="CJ1767" s="27"/>
      <c r="CK1767" s="27"/>
      <c r="CL1767" s="27"/>
      <c r="CM1767" s="27"/>
      <c r="CN1767" s="27"/>
      <c r="CO1767" s="27"/>
      <c r="CP1767" s="27"/>
      <c r="CQ1767" s="27"/>
      <c r="CR1767" s="27"/>
      <c r="CS1767" s="27"/>
      <c r="CT1767" s="27"/>
      <c r="CU1767" s="27"/>
      <c r="CV1767" s="27"/>
      <c r="CW1767" s="27"/>
      <c r="CX1767" s="27"/>
      <c r="CY1767" s="27"/>
      <c r="CZ1767" s="40"/>
      <c r="DA1767" s="40"/>
      <c r="DB1767" s="40"/>
      <c r="DC1767" s="40"/>
      <c r="DF1767" s="42"/>
    </row>
    <row r="1768" spans="2:110" x14ac:dyDescent="0.2">
      <c r="B1768" s="28"/>
      <c r="C1768" s="41"/>
      <c r="D1768" s="40"/>
      <c r="E1768" s="41"/>
      <c r="F1768" s="40"/>
      <c r="M1768" s="151"/>
      <c r="N1768" s="151"/>
      <c r="P1768" s="153"/>
      <c r="Q1768" s="159"/>
      <c r="R1768" s="151"/>
      <c r="S1768" s="151"/>
      <c r="T1768" s="28"/>
      <c r="U1768" s="137"/>
      <c r="V1768" s="40"/>
      <c r="W1768" s="40"/>
      <c r="X1768" s="40"/>
      <c r="Y1768" s="40"/>
      <c r="Z1768" s="40"/>
      <c r="AA1768" s="40"/>
      <c r="AB1768" s="40"/>
      <c r="AC1768" s="40"/>
      <c r="AD1768" s="40"/>
      <c r="AE1768" s="40"/>
      <c r="AF1768" s="40"/>
      <c r="AG1768" s="40"/>
      <c r="AH1768" s="40"/>
      <c r="AI1768" s="40"/>
      <c r="AJ1768" s="40"/>
      <c r="AK1768" s="40"/>
      <c r="AL1768" s="40"/>
      <c r="AM1768" s="40"/>
      <c r="AN1768" s="40"/>
      <c r="AO1768" s="40"/>
      <c r="AP1768" s="40"/>
      <c r="AQ1768" s="40"/>
      <c r="AR1768" s="40"/>
      <c r="AS1768" s="40"/>
      <c r="AT1768" s="40"/>
      <c r="AU1768" s="40"/>
      <c r="AV1768" s="40"/>
      <c r="AW1768" s="40"/>
      <c r="AX1768" s="40"/>
      <c r="AY1768" s="40"/>
      <c r="AZ1768" s="40"/>
      <c r="BA1768" s="28"/>
      <c r="BB1768" s="28"/>
      <c r="BC1768" s="40"/>
      <c r="BD1768" s="40"/>
      <c r="BE1768" s="40"/>
      <c r="BF1768" s="40"/>
      <c r="BG1768" s="40"/>
      <c r="BH1768" s="40"/>
      <c r="BI1768" s="40"/>
      <c r="BJ1768" s="40"/>
      <c r="BK1768" s="40"/>
      <c r="BL1768" s="40"/>
      <c r="BM1768" s="40"/>
      <c r="BN1768" s="40"/>
      <c r="BO1768" s="40"/>
      <c r="BP1768" s="40"/>
      <c r="BQ1768" s="40"/>
      <c r="BR1768" s="40"/>
      <c r="BS1768" s="40"/>
      <c r="BT1768" s="40"/>
      <c r="BU1768" s="40"/>
      <c r="BV1768" s="40"/>
      <c r="BW1768" s="40"/>
      <c r="BX1768" s="40"/>
      <c r="BY1768" s="40"/>
      <c r="BZ1768" s="40"/>
      <c r="CA1768" s="40"/>
      <c r="CB1768" s="40"/>
      <c r="CC1768" s="40"/>
      <c r="CD1768" s="40"/>
      <c r="CE1768" s="40"/>
      <c r="CF1768" s="40"/>
      <c r="CG1768" s="28"/>
      <c r="CH1768" s="28"/>
      <c r="CI1768" s="41"/>
      <c r="CJ1768" s="27"/>
      <c r="CK1768" s="27"/>
      <c r="CL1768" s="27"/>
      <c r="CM1768" s="27"/>
      <c r="CN1768" s="27"/>
      <c r="CO1768" s="27"/>
      <c r="CP1768" s="27"/>
      <c r="CQ1768" s="27"/>
      <c r="CR1768" s="27"/>
      <c r="CS1768" s="27"/>
      <c r="CT1768" s="27"/>
      <c r="CU1768" s="27"/>
      <c r="CV1768" s="27"/>
      <c r="CW1768" s="27"/>
      <c r="CX1768" s="27"/>
      <c r="CY1768" s="27"/>
      <c r="CZ1768" s="40"/>
      <c r="DA1768" s="40"/>
      <c r="DB1768" s="40"/>
      <c r="DC1768" s="40"/>
      <c r="DF1768" s="42"/>
    </row>
    <row r="1769" spans="2:110" x14ac:dyDescent="0.2">
      <c r="B1769" s="28"/>
      <c r="C1769" s="41"/>
      <c r="D1769" s="40"/>
      <c r="E1769" s="41"/>
      <c r="F1769" s="40"/>
      <c r="M1769" s="151"/>
      <c r="N1769" s="151"/>
      <c r="P1769" s="153"/>
      <c r="Q1769" s="159"/>
      <c r="R1769" s="151"/>
      <c r="S1769" s="151"/>
      <c r="T1769" s="28"/>
      <c r="U1769" s="137"/>
      <c r="V1769" s="40"/>
      <c r="W1769" s="40"/>
      <c r="X1769" s="40"/>
      <c r="Y1769" s="40"/>
      <c r="Z1769" s="40"/>
      <c r="AA1769" s="40"/>
      <c r="AB1769" s="40"/>
      <c r="AC1769" s="40"/>
      <c r="AD1769" s="40"/>
      <c r="AE1769" s="40"/>
      <c r="AF1769" s="40"/>
      <c r="AG1769" s="40"/>
      <c r="AH1769" s="40"/>
      <c r="AI1769" s="40"/>
      <c r="AJ1769" s="40"/>
      <c r="AK1769" s="40"/>
      <c r="AL1769" s="40"/>
      <c r="AM1769" s="40"/>
      <c r="AN1769" s="40"/>
      <c r="AO1769" s="40"/>
      <c r="AP1769" s="40"/>
      <c r="AQ1769" s="40"/>
      <c r="AR1769" s="40"/>
      <c r="AS1769" s="40"/>
      <c r="AT1769" s="40"/>
      <c r="AU1769" s="40"/>
      <c r="AV1769" s="40"/>
      <c r="AW1769" s="40"/>
      <c r="AX1769" s="40"/>
      <c r="AY1769" s="40"/>
      <c r="AZ1769" s="40"/>
      <c r="BA1769" s="28"/>
      <c r="BB1769" s="28"/>
      <c r="BC1769" s="40"/>
      <c r="BD1769" s="40"/>
      <c r="BE1769" s="40"/>
      <c r="BF1769" s="40"/>
      <c r="BG1769" s="40"/>
      <c r="BH1769" s="40"/>
      <c r="BI1769" s="41"/>
      <c r="BJ1769" s="41"/>
      <c r="BK1769" s="41"/>
      <c r="BL1769" s="41"/>
      <c r="BM1769" s="41"/>
      <c r="BN1769" s="41"/>
      <c r="BO1769" s="41"/>
      <c r="BP1769" s="41"/>
      <c r="BQ1769" s="41"/>
      <c r="BR1769" s="40"/>
      <c r="BS1769" s="40"/>
      <c r="BT1769" s="40"/>
      <c r="BU1769" s="41"/>
      <c r="BV1769" s="41"/>
      <c r="BW1769" s="41"/>
      <c r="BX1769" s="41"/>
      <c r="BY1769" s="41"/>
      <c r="BZ1769" s="41"/>
      <c r="CA1769" s="41"/>
      <c r="CB1769" s="41"/>
      <c r="CC1769" s="41"/>
      <c r="CD1769" s="41"/>
      <c r="CE1769" s="41"/>
      <c r="CF1769" s="41"/>
      <c r="CG1769" s="28"/>
      <c r="CH1769" s="28"/>
      <c r="CI1769" s="41"/>
      <c r="CJ1769" s="27"/>
      <c r="CK1769" s="27"/>
      <c r="CL1769" s="27"/>
      <c r="CM1769" s="27"/>
      <c r="CN1769" s="27"/>
      <c r="CO1769" s="27"/>
      <c r="CP1769" s="27"/>
      <c r="CQ1769" s="27"/>
      <c r="CR1769" s="27"/>
      <c r="CS1769" s="27"/>
      <c r="CT1769" s="27"/>
      <c r="CU1769" s="27"/>
      <c r="CV1769" s="27"/>
      <c r="CW1769" s="27"/>
      <c r="CX1769" s="27"/>
      <c r="CY1769" s="27"/>
      <c r="CZ1769" s="40"/>
      <c r="DA1769" s="40"/>
      <c r="DB1769" s="40"/>
      <c r="DC1769" s="40"/>
      <c r="DF1769" s="42"/>
    </row>
    <row r="1770" spans="2:110" x14ac:dyDescent="0.2">
      <c r="B1770" s="28"/>
      <c r="C1770" s="41"/>
      <c r="D1770" s="40"/>
      <c r="E1770" s="41"/>
      <c r="F1770" s="40"/>
      <c r="M1770" s="151"/>
      <c r="N1770" s="151"/>
      <c r="P1770" s="153"/>
      <c r="Q1770" s="159"/>
      <c r="R1770" s="151"/>
      <c r="S1770" s="151"/>
      <c r="T1770" s="28"/>
      <c r="U1770" s="137"/>
      <c r="V1770" s="40"/>
      <c r="W1770" s="40"/>
      <c r="X1770" s="40"/>
      <c r="Y1770" s="40"/>
      <c r="Z1770" s="40"/>
      <c r="AA1770" s="40"/>
      <c r="AB1770" s="40"/>
      <c r="AC1770" s="40"/>
      <c r="AD1770" s="40"/>
      <c r="AE1770" s="40"/>
      <c r="AF1770" s="40"/>
      <c r="AG1770" s="40"/>
      <c r="AH1770" s="40"/>
      <c r="AI1770" s="40"/>
      <c r="AJ1770" s="40"/>
      <c r="AK1770" s="40"/>
      <c r="AL1770" s="40"/>
      <c r="AM1770" s="40"/>
      <c r="AN1770" s="40"/>
      <c r="AO1770" s="40"/>
      <c r="AP1770" s="40"/>
      <c r="AQ1770" s="40"/>
      <c r="AR1770" s="40"/>
      <c r="AS1770" s="40"/>
      <c r="AT1770" s="40"/>
      <c r="AU1770" s="40"/>
      <c r="AV1770" s="40"/>
      <c r="AW1770" s="40"/>
      <c r="AX1770" s="40"/>
      <c r="AY1770" s="40"/>
      <c r="AZ1770" s="40"/>
      <c r="BA1770" s="28"/>
      <c r="BB1770" s="28"/>
      <c r="BC1770" s="40"/>
      <c r="BD1770" s="40"/>
      <c r="BE1770" s="40"/>
      <c r="BF1770" s="40"/>
      <c r="BG1770" s="40"/>
      <c r="BH1770" s="40"/>
      <c r="BI1770" s="41"/>
      <c r="BJ1770" s="41"/>
      <c r="BK1770" s="41"/>
      <c r="BL1770" s="41"/>
      <c r="BM1770" s="41"/>
      <c r="BN1770" s="41"/>
      <c r="BO1770" s="41"/>
      <c r="BP1770" s="41"/>
      <c r="BQ1770" s="41"/>
      <c r="BR1770" s="40"/>
      <c r="BS1770" s="40"/>
      <c r="BT1770" s="40"/>
      <c r="BU1770" s="41"/>
      <c r="BV1770" s="41"/>
      <c r="BW1770" s="41"/>
      <c r="BX1770" s="41"/>
      <c r="BY1770" s="41"/>
      <c r="BZ1770" s="41"/>
      <c r="CA1770" s="41"/>
      <c r="CB1770" s="41"/>
      <c r="CC1770" s="41"/>
      <c r="CD1770" s="41"/>
      <c r="CE1770" s="41"/>
      <c r="CF1770" s="41"/>
      <c r="CG1770" s="28"/>
      <c r="CH1770" s="28"/>
      <c r="CI1770" s="41"/>
      <c r="CJ1770" s="27"/>
      <c r="CK1770" s="27"/>
      <c r="CL1770" s="27"/>
      <c r="CM1770" s="27"/>
      <c r="CN1770" s="27"/>
      <c r="CO1770" s="27"/>
      <c r="CP1770" s="27"/>
      <c r="CQ1770" s="27"/>
      <c r="CR1770" s="27"/>
      <c r="CS1770" s="27"/>
      <c r="CT1770" s="27"/>
      <c r="CU1770" s="27"/>
      <c r="CV1770" s="27"/>
      <c r="CW1770" s="27"/>
      <c r="CX1770" s="27"/>
      <c r="CY1770" s="27"/>
      <c r="CZ1770" s="40"/>
      <c r="DA1770" s="40"/>
      <c r="DB1770" s="40"/>
      <c r="DC1770" s="40"/>
      <c r="DF1770" s="42"/>
    </row>
    <row r="1771" spans="2:110" x14ac:dyDescent="0.2">
      <c r="B1771" s="28"/>
      <c r="C1771" s="41"/>
      <c r="D1771" s="40"/>
      <c r="E1771" s="41"/>
      <c r="F1771" s="40"/>
      <c r="M1771" s="151"/>
      <c r="N1771" s="151"/>
      <c r="P1771" s="153"/>
      <c r="Q1771" s="159"/>
      <c r="R1771" s="151"/>
      <c r="S1771" s="151"/>
      <c r="T1771" s="28"/>
      <c r="U1771" s="137"/>
      <c r="V1771" s="40"/>
      <c r="W1771" s="40"/>
      <c r="X1771" s="40"/>
      <c r="Y1771" s="40"/>
      <c r="Z1771" s="40"/>
      <c r="AA1771" s="40"/>
      <c r="AB1771" s="40"/>
      <c r="AC1771" s="40"/>
      <c r="AD1771" s="40"/>
      <c r="AE1771" s="40"/>
      <c r="AF1771" s="40"/>
      <c r="AG1771" s="40"/>
      <c r="AH1771" s="40"/>
      <c r="AI1771" s="40"/>
      <c r="AJ1771" s="40"/>
      <c r="AK1771" s="40"/>
      <c r="AL1771" s="40"/>
      <c r="AM1771" s="40"/>
      <c r="AN1771" s="40"/>
      <c r="AO1771" s="40"/>
      <c r="AP1771" s="40"/>
      <c r="AQ1771" s="40"/>
      <c r="AR1771" s="40"/>
      <c r="AS1771" s="40"/>
      <c r="AT1771" s="40"/>
      <c r="AU1771" s="40"/>
      <c r="AV1771" s="40"/>
      <c r="AW1771" s="40"/>
      <c r="AX1771" s="40"/>
      <c r="AY1771" s="40"/>
      <c r="AZ1771" s="40"/>
      <c r="BA1771" s="28"/>
      <c r="BB1771" s="28"/>
      <c r="BC1771" s="40"/>
      <c r="BD1771" s="40"/>
      <c r="BE1771" s="40"/>
      <c r="BF1771" s="40"/>
      <c r="BG1771" s="40"/>
      <c r="BH1771" s="40"/>
      <c r="BI1771" s="41"/>
      <c r="BJ1771" s="41"/>
      <c r="BK1771" s="41"/>
      <c r="BL1771" s="41"/>
      <c r="BM1771" s="41"/>
      <c r="BN1771" s="41"/>
      <c r="BO1771" s="41"/>
      <c r="BP1771" s="41"/>
      <c r="BQ1771" s="41"/>
      <c r="BR1771" s="40"/>
      <c r="BS1771" s="40"/>
      <c r="BT1771" s="40"/>
      <c r="BU1771" s="41"/>
      <c r="BV1771" s="41"/>
      <c r="BW1771" s="41"/>
      <c r="BX1771" s="41"/>
      <c r="BY1771" s="41"/>
      <c r="BZ1771" s="41"/>
      <c r="CA1771" s="41"/>
      <c r="CB1771" s="41"/>
      <c r="CC1771" s="41"/>
      <c r="CD1771" s="41"/>
      <c r="CE1771" s="41"/>
      <c r="CF1771" s="41"/>
      <c r="CG1771" s="28"/>
      <c r="CH1771" s="28"/>
      <c r="CI1771" s="41"/>
      <c r="CJ1771" s="27"/>
      <c r="CK1771" s="27"/>
      <c r="CL1771" s="27"/>
      <c r="CM1771" s="27"/>
      <c r="CN1771" s="27"/>
      <c r="CO1771" s="27"/>
      <c r="CP1771" s="27"/>
      <c r="CQ1771" s="27"/>
      <c r="CR1771" s="27"/>
      <c r="CS1771" s="27"/>
      <c r="CT1771" s="27"/>
      <c r="CU1771" s="27"/>
      <c r="CV1771" s="27"/>
      <c r="CW1771" s="27"/>
      <c r="CX1771" s="27"/>
      <c r="CY1771" s="27"/>
      <c r="CZ1771" s="40"/>
      <c r="DA1771" s="40"/>
      <c r="DB1771" s="40"/>
      <c r="DC1771" s="40"/>
      <c r="DF1771" s="42"/>
    </row>
    <row r="1772" spans="2:110" x14ac:dyDescent="0.2">
      <c r="B1772" s="28"/>
      <c r="C1772" s="41"/>
      <c r="D1772" s="40"/>
      <c r="E1772" s="41"/>
      <c r="F1772" s="40"/>
      <c r="M1772" s="151"/>
      <c r="N1772" s="151"/>
      <c r="P1772" s="153"/>
      <c r="Q1772" s="159"/>
      <c r="R1772" s="151"/>
      <c r="S1772" s="151"/>
      <c r="T1772" s="28"/>
      <c r="U1772" s="137"/>
      <c r="V1772" s="40"/>
      <c r="W1772" s="40"/>
      <c r="X1772" s="40"/>
      <c r="Y1772" s="40"/>
      <c r="Z1772" s="40"/>
      <c r="AA1772" s="40"/>
      <c r="AB1772" s="40"/>
      <c r="AC1772" s="40"/>
      <c r="AD1772" s="40"/>
      <c r="AE1772" s="40"/>
      <c r="AF1772" s="40"/>
      <c r="AG1772" s="40"/>
      <c r="AH1772" s="40"/>
      <c r="AI1772" s="40"/>
      <c r="AJ1772" s="40"/>
      <c r="AK1772" s="40"/>
      <c r="AL1772" s="40"/>
      <c r="AM1772" s="40"/>
      <c r="AN1772" s="40"/>
      <c r="AO1772" s="40"/>
      <c r="AP1772" s="40"/>
      <c r="AQ1772" s="40"/>
      <c r="AR1772" s="40"/>
      <c r="AS1772" s="40"/>
      <c r="AT1772" s="40"/>
      <c r="AU1772" s="40"/>
      <c r="AV1772" s="40"/>
      <c r="AW1772" s="40"/>
      <c r="AX1772" s="40"/>
      <c r="AY1772" s="40"/>
      <c r="AZ1772" s="40"/>
      <c r="BA1772" s="28"/>
      <c r="BB1772" s="28"/>
      <c r="BC1772" s="40"/>
      <c r="BD1772" s="40"/>
      <c r="BE1772" s="40"/>
      <c r="BF1772" s="40"/>
      <c r="BG1772" s="40"/>
      <c r="BH1772" s="40"/>
      <c r="BI1772" s="41"/>
      <c r="BJ1772" s="41"/>
      <c r="BK1772" s="41"/>
      <c r="BL1772" s="41"/>
      <c r="BM1772" s="41"/>
      <c r="BN1772" s="41"/>
      <c r="BO1772" s="41"/>
      <c r="BP1772" s="41"/>
      <c r="BQ1772" s="41"/>
      <c r="BR1772" s="40"/>
      <c r="BS1772" s="40"/>
      <c r="BT1772" s="40"/>
      <c r="BU1772" s="41"/>
      <c r="BV1772" s="41"/>
      <c r="BW1772" s="41"/>
      <c r="BX1772" s="41"/>
      <c r="BY1772" s="41"/>
      <c r="BZ1772" s="41"/>
      <c r="CA1772" s="41"/>
      <c r="CB1772" s="41"/>
      <c r="CC1772" s="41"/>
      <c r="CD1772" s="41"/>
      <c r="CE1772" s="41"/>
      <c r="CF1772" s="41"/>
      <c r="CG1772" s="28"/>
      <c r="CH1772" s="28"/>
      <c r="CI1772" s="41"/>
      <c r="CJ1772" s="27"/>
      <c r="CK1772" s="27"/>
      <c r="CL1772" s="27"/>
      <c r="CM1772" s="27"/>
      <c r="CN1772" s="27"/>
      <c r="CO1772" s="27"/>
      <c r="CP1772" s="27"/>
      <c r="CQ1772" s="27"/>
      <c r="CR1772" s="27"/>
      <c r="CS1772" s="27"/>
      <c r="CT1772" s="27"/>
      <c r="CU1772" s="27"/>
      <c r="CV1772" s="27"/>
      <c r="CW1772" s="27"/>
      <c r="CX1772" s="27"/>
      <c r="CY1772" s="27"/>
      <c r="CZ1772" s="40"/>
      <c r="DA1772" s="40"/>
      <c r="DB1772" s="40"/>
      <c r="DC1772" s="40"/>
      <c r="DF1772" s="42"/>
    </row>
    <row r="1773" spans="2:110" x14ac:dyDescent="0.2">
      <c r="B1773" s="28"/>
      <c r="C1773" s="41"/>
      <c r="D1773" s="40"/>
      <c r="E1773" s="41"/>
      <c r="F1773" s="40"/>
      <c r="M1773" s="151"/>
      <c r="N1773" s="151"/>
      <c r="P1773" s="153"/>
      <c r="Q1773" s="159"/>
      <c r="R1773" s="151"/>
      <c r="S1773" s="151"/>
      <c r="T1773" s="28"/>
      <c r="U1773" s="137"/>
      <c r="V1773" s="40"/>
      <c r="W1773" s="40"/>
      <c r="X1773" s="40"/>
      <c r="Y1773" s="40"/>
      <c r="Z1773" s="40"/>
      <c r="AA1773" s="40"/>
      <c r="AB1773" s="40"/>
      <c r="AC1773" s="40"/>
      <c r="AD1773" s="40"/>
      <c r="AE1773" s="40"/>
      <c r="AF1773" s="40"/>
      <c r="AG1773" s="40"/>
      <c r="AH1773" s="40"/>
      <c r="AI1773" s="40"/>
      <c r="AJ1773" s="40"/>
      <c r="AK1773" s="40"/>
      <c r="AL1773" s="40"/>
      <c r="AM1773" s="40"/>
      <c r="AN1773" s="40"/>
      <c r="AO1773" s="40"/>
      <c r="AP1773" s="40"/>
      <c r="AQ1773" s="40"/>
      <c r="AR1773" s="40"/>
      <c r="AS1773" s="40"/>
      <c r="AT1773" s="40"/>
      <c r="AU1773" s="40"/>
      <c r="AV1773" s="40"/>
      <c r="AW1773" s="40"/>
      <c r="AX1773" s="40"/>
      <c r="AY1773" s="40"/>
      <c r="AZ1773" s="40"/>
      <c r="BA1773" s="28"/>
      <c r="BB1773" s="28"/>
      <c r="BC1773" s="40"/>
      <c r="BD1773" s="40"/>
      <c r="BE1773" s="40"/>
      <c r="BF1773" s="40"/>
      <c r="BG1773" s="40"/>
      <c r="BH1773" s="40"/>
      <c r="BI1773" s="41"/>
      <c r="BJ1773" s="41"/>
      <c r="BK1773" s="41"/>
      <c r="BL1773" s="41"/>
      <c r="BM1773" s="41"/>
      <c r="BN1773" s="41"/>
      <c r="BO1773" s="41"/>
      <c r="BP1773" s="41"/>
      <c r="BQ1773" s="41"/>
      <c r="BR1773" s="40"/>
      <c r="BS1773" s="40"/>
      <c r="BT1773" s="40"/>
      <c r="BU1773" s="41"/>
      <c r="BV1773" s="41"/>
      <c r="BW1773" s="41"/>
      <c r="BX1773" s="41"/>
      <c r="BY1773" s="41"/>
      <c r="BZ1773" s="41"/>
      <c r="CA1773" s="41"/>
      <c r="CB1773" s="41"/>
      <c r="CC1773" s="41"/>
      <c r="CD1773" s="41"/>
      <c r="CE1773" s="41"/>
      <c r="CF1773" s="41"/>
      <c r="CG1773" s="28"/>
      <c r="CH1773" s="28"/>
      <c r="CI1773" s="41"/>
      <c r="CJ1773" s="27"/>
      <c r="CK1773" s="27"/>
      <c r="CL1773" s="27"/>
      <c r="CM1773" s="27"/>
      <c r="CN1773" s="27"/>
      <c r="CO1773" s="27"/>
      <c r="CP1773" s="27"/>
      <c r="CQ1773" s="27"/>
      <c r="CR1773" s="27"/>
      <c r="CS1773" s="27"/>
      <c r="CT1773" s="27"/>
      <c r="CU1773" s="27"/>
      <c r="CV1773" s="27"/>
      <c r="CW1773" s="27"/>
      <c r="CX1773" s="27"/>
      <c r="CY1773" s="27"/>
      <c r="CZ1773" s="40"/>
      <c r="DA1773" s="40"/>
      <c r="DB1773" s="40"/>
      <c r="DC1773" s="40"/>
      <c r="DF1773" s="42"/>
    </row>
    <row r="1774" spans="2:110" x14ac:dyDescent="0.2">
      <c r="B1774" s="28"/>
      <c r="C1774" s="41"/>
      <c r="D1774" s="40"/>
      <c r="E1774" s="41"/>
      <c r="F1774" s="40"/>
      <c r="M1774" s="151"/>
      <c r="N1774" s="151"/>
      <c r="P1774" s="153"/>
      <c r="Q1774" s="159"/>
      <c r="R1774" s="151"/>
      <c r="S1774" s="151"/>
      <c r="T1774" s="28"/>
      <c r="U1774" s="137"/>
      <c r="V1774" s="40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40"/>
      <c r="AH1774" s="40"/>
      <c r="AI1774" s="40"/>
      <c r="AJ1774" s="40"/>
      <c r="AK1774" s="40"/>
      <c r="AL1774" s="40"/>
      <c r="AM1774" s="40"/>
      <c r="AN1774" s="40"/>
      <c r="AO1774" s="40"/>
      <c r="AP1774" s="40"/>
      <c r="AQ1774" s="40"/>
      <c r="AR1774" s="40"/>
      <c r="AS1774" s="40"/>
      <c r="AT1774" s="40"/>
      <c r="AU1774" s="40"/>
      <c r="AV1774" s="40"/>
      <c r="AW1774" s="40"/>
      <c r="AX1774" s="40"/>
      <c r="AY1774" s="40"/>
      <c r="AZ1774" s="40"/>
      <c r="BA1774" s="28"/>
      <c r="BB1774" s="28"/>
      <c r="BC1774" s="40"/>
      <c r="BD1774" s="40"/>
      <c r="BE1774" s="40"/>
      <c r="BF1774" s="40"/>
      <c r="BG1774" s="40"/>
      <c r="BH1774" s="40"/>
      <c r="BI1774" s="40"/>
      <c r="BJ1774" s="40"/>
      <c r="BK1774" s="40"/>
      <c r="BL1774" s="40"/>
      <c r="BM1774" s="40"/>
      <c r="BN1774" s="40"/>
      <c r="BO1774" s="40"/>
      <c r="BP1774" s="40"/>
      <c r="BQ1774" s="40"/>
      <c r="BR1774" s="40"/>
      <c r="BS1774" s="40"/>
      <c r="BT1774" s="40"/>
      <c r="BU1774" s="40"/>
      <c r="BV1774" s="40"/>
      <c r="BW1774" s="40"/>
      <c r="BX1774" s="40"/>
      <c r="BY1774" s="40"/>
      <c r="BZ1774" s="40"/>
      <c r="CA1774" s="40"/>
      <c r="CB1774" s="40"/>
      <c r="CC1774" s="40"/>
      <c r="CD1774" s="40"/>
      <c r="CE1774" s="40"/>
      <c r="CF1774" s="40"/>
      <c r="CG1774" s="28"/>
      <c r="CH1774" s="28"/>
      <c r="CI1774" s="41"/>
      <c r="CJ1774" s="27"/>
      <c r="CK1774" s="27"/>
      <c r="CL1774" s="27"/>
      <c r="CM1774" s="27"/>
      <c r="CN1774" s="27"/>
      <c r="CO1774" s="27"/>
      <c r="CP1774" s="27"/>
      <c r="CQ1774" s="27"/>
      <c r="CR1774" s="27"/>
      <c r="CS1774" s="27"/>
      <c r="CT1774" s="27"/>
      <c r="CU1774" s="27"/>
      <c r="CV1774" s="27"/>
      <c r="CW1774" s="27"/>
      <c r="CX1774" s="27"/>
      <c r="CY1774" s="27"/>
      <c r="CZ1774" s="40"/>
      <c r="DA1774" s="40"/>
      <c r="DB1774" s="40"/>
      <c r="DC1774" s="40"/>
      <c r="DF1774" s="42"/>
    </row>
    <row r="1775" spans="2:110" x14ac:dyDescent="0.2">
      <c r="B1775" s="28"/>
      <c r="C1775" s="41"/>
      <c r="D1775" s="40"/>
      <c r="E1775" s="41"/>
      <c r="F1775" s="40"/>
      <c r="M1775" s="151"/>
      <c r="N1775" s="151"/>
      <c r="P1775" s="153"/>
      <c r="Q1775" s="159"/>
      <c r="R1775" s="151"/>
      <c r="S1775" s="151"/>
      <c r="T1775" s="28"/>
      <c r="U1775" s="137"/>
      <c r="V1775" s="40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40"/>
      <c r="AH1775" s="40"/>
      <c r="AI1775" s="40"/>
      <c r="AJ1775" s="40"/>
      <c r="AK1775" s="40"/>
      <c r="AL1775" s="40"/>
      <c r="AM1775" s="40"/>
      <c r="AN1775" s="40"/>
      <c r="AO1775" s="40"/>
      <c r="AP1775" s="40"/>
      <c r="AQ1775" s="40"/>
      <c r="AR1775" s="40"/>
      <c r="AS1775" s="40"/>
      <c r="AT1775" s="40"/>
      <c r="AU1775" s="40"/>
      <c r="AV1775" s="40"/>
      <c r="AW1775" s="40"/>
      <c r="AX1775" s="40"/>
      <c r="AY1775" s="40"/>
      <c r="AZ1775" s="40"/>
      <c r="BA1775" s="28"/>
      <c r="BB1775" s="28"/>
      <c r="BC1775" s="40"/>
      <c r="BD1775" s="40"/>
      <c r="BE1775" s="40"/>
      <c r="BF1775" s="40"/>
      <c r="BG1775" s="40"/>
      <c r="BH1775" s="40"/>
      <c r="BI1775" s="40"/>
      <c r="BJ1775" s="40"/>
      <c r="BK1775" s="40"/>
      <c r="BL1775" s="40"/>
      <c r="BM1775" s="40"/>
      <c r="BN1775" s="40"/>
      <c r="BO1775" s="40"/>
      <c r="BP1775" s="40"/>
      <c r="BQ1775" s="40"/>
      <c r="BR1775" s="40"/>
      <c r="BS1775" s="40"/>
      <c r="BT1775" s="40"/>
      <c r="BU1775" s="40"/>
      <c r="BV1775" s="40"/>
      <c r="BW1775" s="40"/>
      <c r="BX1775" s="40"/>
      <c r="BY1775" s="40"/>
      <c r="BZ1775" s="40"/>
      <c r="CA1775" s="40"/>
      <c r="CB1775" s="40"/>
      <c r="CC1775" s="40"/>
      <c r="CD1775" s="40"/>
      <c r="CE1775" s="40"/>
      <c r="CF1775" s="40"/>
      <c r="CG1775" s="28"/>
      <c r="CH1775" s="28"/>
      <c r="CI1775" s="41"/>
      <c r="CJ1775" s="27"/>
      <c r="CK1775" s="27"/>
      <c r="CL1775" s="27"/>
      <c r="CM1775" s="27"/>
      <c r="CN1775" s="27"/>
      <c r="CO1775" s="27"/>
      <c r="CP1775" s="27"/>
      <c r="CQ1775" s="27"/>
      <c r="CR1775" s="27"/>
      <c r="CS1775" s="27"/>
      <c r="CT1775" s="27"/>
      <c r="CU1775" s="27"/>
      <c r="CV1775" s="27"/>
      <c r="CW1775" s="27"/>
      <c r="CX1775" s="27"/>
      <c r="CY1775" s="27"/>
      <c r="CZ1775" s="40"/>
      <c r="DA1775" s="40"/>
      <c r="DB1775" s="40"/>
      <c r="DC1775" s="40"/>
      <c r="DF1775" s="42"/>
    </row>
    <row r="1776" spans="2:110" x14ac:dyDescent="0.2">
      <c r="B1776" s="28"/>
      <c r="C1776" s="41"/>
      <c r="D1776" s="40"/>
      <c r="E1776" s="41"/>
      <c r="F1776" s="40"/>
      <c r="M1776" s="151"/>
      <c r="N1776" s="151"/>
      <c r="P1776" s="153"/>
      <c r="Q1776" s="159"/>
      <c r="R1776" s="151"/>
      <c r="S1776" s="151"/>
      <c r="T1776" s="28"/>
      <c r="U1776" s="137"/>
      <c r="V1776" s="40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40"/>
      <c r="AH1776" s="40"/>
      <c r="AI1776" s="40"/>
      <c r="AJ1776" s="40"/>
      <c r="AK1776" s="40"/>
      <c r="AL1776" s="40"/>
      <c r="AM1776" s="40"/>
      <c r="AN1776" s="40"/>
      <c r="AO1776" s="40"/>
      <c r="AP1776" s="40"/>
      <c r="AQ1776" s="40"/>
      <c r="AR1776" s="40"/>
      <c r="AS1776" s="40"/>
      <c r="AT1776" s="40"/>
      <c r="AU1776" s="40"/>
      <c r="AV1776" s="40"/>
      <c r="AW1776" s="40"/>
      <c r="AX1776" s="40"/>
      <c r="AY1776" s="40"/>
      <c r="AZ1776" s="40"/>
      <c r="BA1776" s="28"/>
      <c r="BB1776" s="28"/>
      <c r="BC1776" s="40"/>
      <c r="BD1776" s="40"/>
      <c r="BE1776" s="40"/>
      <c r="BF1776" s="40"/>
      <c r="BG1776" s="40"/>
      <c r="BH1776" s="40"/>
      <c r="BI1776" s="40"/>
      <c r="BJ1776" s="40"/>
      <c r="BK1776" s="40"/>
      <c r="BL1776" s="40"/>
      <c r="BM1776" s="40"/>
      <c r="BN1776" s="40"/>
      <c r="BO1776" s="40"/>
      <c r="BP1776" s="40"/>
      <c r="BQ1776" s="40"/>
      <c r="BR1776" s="40"/>
      <c r="BS1776" s="40"/>
      <c r="BT1776" s="40"/>
      <c r="BU1776" s="40"/>
      <c r="BV1776" s="40"/>
      <c r="BW1776" s="40"/>
      <c r="BX1776" s="40"/>
      <c r="BY1776" s="40"/>
      <c r="BZ1776" s="40"/>
      <c r="CA1776" s="40"/>
      <c r="CB1776" s="40"/>
      <c r="CC1776" s="40"/>
      <c r="CD1776" s="40"/>
      <c r="CE1776" s="40"/>
      <c r="CF1776" s="40"/>
      <c r="CG1776" s="28"/>
      <c r="CH1776" s="28"/>
      <c r="CI1776" s="41"/>
      <c r="CJ1776" s="27"/>
      <c r="CK1776" s="27"/>
      <c r="CL1776" s="27"/>
      <c r="CM1776" s="27"/>
      <c r="CN1776" s="27"/>
      <c r="CO1776" s="27"/>
      <c r="CP1776" s="27"/>
      <c r="CQ1776" s="27"/>
      <c r="CR1776" s="27"/>
      <c r="CS1776" s="27"/>
      <c r="CT1776" s="27"/>
      <c r="CU1776" s="27"/>
      <c r="CV1776" s="27"/>
      <c r="CW1776" s="27"/>
      <c r="CX1776" s="27"/>
      <c r="CY1776" s="27"/>
      <c r="CZ1776" s="40"/>
      <c r="DA1776" s="40"/>
      <c r="DB1776" s="40"/>
      <c r="DC1776" s="40"/>
      <c r="DF1776" s="42"/>
    </row>
    <row r="1777" spans="2:110" x14ac:dyDescent="0.2">
      <c r="B1777" s="28"/>
      <c r="C1777" s="41"/>
      <c r="D1777" s="40"/>
      <c r="E1777" s="41"/>
      <c r="F1777" s="40"/>
      <c r="M1777" s="151"/>
      <c r="N1777" s="151"/>
      <c r="P1777" s="153"/>
      <c r="Q1777" s="159"/>
      <c r="R1777" s="151"/>
      <c r="S1777" s="151"/>
      <c r="T1777" s="28"/>
      <c r="U1777" s="137"/>
      <c r="V1777" s="40"/>
      <c r="W1777" s="40"/>
      <c r="X1777" s="40"/>
      <c r="Y1777" s="40"/>
      <c r="Z1777" s="40"/>
      <c r="AA1777" s="40"/>
      <c r="AB1777" s="40"/>
      <c r="AC1777" s="40"/>
      <c r="AD1777" s="40"/>
      <c r="AE1777" s="40"/>
      <c r="AF1777" s="40"/>
      <c r="AG1777" s="40"/>
      <c r="AH1777" s="40"/>
      <c r="AI1777" s="40"/>
      <c r="AJ1777" s="40"/>
      <c r="AK1777" s="40"/>
      <c r="AL1777" s="40"/>
      <c r="AM1777" s="40"/>
      <c r="AN1777" s="40"/>
      <c r="AO1777" s="40"/>
      <c r="AP1777" s="40"/>
      <c r="AQ1777" s="40"/>
      <c r="AR1777" s="40"/>
      <c r="AS1777" s="40"/>
      <c r="AT1777" s="40"/>
      <c r="AU1777" s="40"/>
      <c r="AV1777" s="40"/>
      <c r="AW1777" s="40"/>
      <c r="AX1777" s="40"/>
      <c r="AY1777" s="40"/>
      <c r="AZ1777" s="40"/>
      <c r="BA1777" s="28"/>
      <c r="BB1777" s="28"/>
      <c r="BC1777" s="40"/>
      <c r="BD1777" s="40"/>
      <c r="BE1777" s="40"/>
      <c r="BF1777" s="40"/>
      <c r="BG1777" s="40"/>
      <c r="BH1777" s="40"/>
      <c r="BI1777" s="40"/>
      <c r="BJ1777" s="40"/>
      <c r="BK1777" s="40"/>
      <c r="BL1777" s="40"/>
      <c r="BM1777" s="40"/>
      <c r="BN1777" s="40"/>
      <c r="BO1777" s="40"/>
      <c r="BP1777" s="40"/>
      <c r="BQ1777" s="40"/>
      <c r="BR1777" s="40"/>
      <c r="BS1777" s="40"/>
      <c r="BT1777" s="40"/>
      <c r="BU1777" s="40"/>
      <c r="BV1777" s="40"/>
      <c r="BW1777" s="40"/>
      <c r="BX1777" s="40"/>
      <c r="BY1777" s="40"/>
      <c r="BZ1777" s="40"/>
      <c r="CA1777" s="40"/>
      <c r="CB1777" s="40"/>
      <c r="CC1777" s="40"/>
      <c r="CD1777" s="40"/>
      <c r="CE1777" s="40"/>
      <c r="CF1777" s="40"/>
      <c r="CG1777" s="28"/>
      <c r="CH1777" s="28"/>
      <c r="CI1777" s="41"/>
      <c r="CJ1777" s="27"/>
      <c r="CK1777" s="27"/>
      <c r="CL1777" s="27"/>
      <c r="CM1777" s="27"/>
      <c r="CN1777" s="27"/>
      <c r="CO1777" s="27"/>
      <c r="CP1777" s="27"/>
      <c r="CQ1777" s="27"/>
      <c r="CR1777" s="27"/>
      <c r="CS1777" s="27"/>
      <c r="CT1777" s="27"/>
      <c r="CU1777" s="27"/>
      <c r="CV1777" s="27"/>
      <c r="CW1777" s="27"/>
      <c r="CX1777" s="27"/>
      <c r="CY1777" s="27"/>
      <c r="CZ1777" s="40"/>
      <c r="DA1777" s="40"/>
      <c r="DB1777" s="40"/>
      <c r="DC1777" s="40"/>
      <c r="DF1777" s="42"/>
    </row>
    <row r="1778" spans="2:110" x14ac:dyDescent="0.2">
      <c r="B1778" s="28"/>
      <c r="C1778" s="41"/>
      <c r="D1778" s="40"/>
      <c r="E1778" s="41"/>
      <c r="F1778" s="40"/>
      <c r="M1778" s="151"/>
      <c r="N1778" s="151"/>
      <c r="P1778" s="153"/>
      <c r="Q1778" s="159"/>
      <c r="R1778" s="151"/>
      <c r="S1778" s="151"/>
      <c r="T1778" s="28"/>
      <c r="U1778" s="137"/>
      <c r="V1778" s="40"/>
      <c r="W1778" s="40"/>
      <c r="X1778" s="40"/>
      <c r="Y1778" s="40"/>
      <c r="Z1778" s="40"/>
      <c r="AA1778" s="40"/>
      <c r="AB1778" s="40"/>
      <c r="AC1778" s="40"/>
      <c r="AD1778" s="40"/>
      <c r="AE1778" s="40"/>
      <c r="AF1778" s="40"/>
      <c r="AG1778" s="40"/>
      <c r="AH1778" s="40"/>
      <c r="AI1778" s="40"/>
      <c r="AJ1778" s="40"/>
      <c r="AK1778" s="40"/>
      <c r="AL1778" s="40"/>
      <c r="AM1778" s="40"/>
      <c r="AN1778" s="40"/>
      <c r="AO1778" s="40"/>
      <c r="AP1778" s="40"/>
      <c r="AQ1778" s="40"/>
      <c r="AR1778" s="40"/>
      <c r="AS1778" s="40"/>
      <c r="AT1778" s="40"/>
      <c r="AU1778" s="40"/>
      <c r="AV1778" s="40"/>
      <c r="AW1778" s="40"/>
      <c r="AX1778" s="40"/>
      <c r="AY1778" s="40"/>
      <c r="AZ1778" s="40"/>
      <c r="BA1778" s="28"/>
      <c r="BB1778" s="28"/>
      <c r="BC1778" s="40"/>
      <c r="BD1778" s="40"/>
      <c r="BE1778" s="40"/>
      <c r="BF1778" s="40"/>
      <c r="BG1778" s="40"/>
      <c r="BH1778" s="40"/>
      <c r="BI1778" s="40"/>
      <c r="BJ1778" s="40"/>
      <c r="BK1778" s="40"/>
      <c r="BL1778" s="40"/>
      <c r="BM1778" s="40"/>
      <c r="BN1778" s="40"/>
      <c r="BO1778" s="40"/>
      <c r="BP1778" s="40"/>
      <c r="BQ1778" s="40"/>
      <c r="BR1778" s="40"/>
      <c r="BS1778" s="40"/>
      <c r="BT1778" s="40"/>
      <c r="BU1778" s="40"/>
      <c r="BV1778" s="40"/>
      <c r="BW1778" s="40"/>
      <c r="BX1778" s="40"/>
      <c r="BY1778" s="40"/>
      <c r="BZ1778" s="40"/>
      <c r="CA1778" s="40"/>
      <c r="CB1778" s="40"/>
      <c r="CC1778" s="40"/>
      <c r="CD1778" s="40"/>
      <c r="CE1778" s="40"/>
      <c r="CF1778" s="40"/>
      <c r="CG1778" s="28"/>
      <c r="CH1778" s="28"/>
      <c r="CI1778" s="41"/>
      <c r="CJ1778" s="27"/>
      <c r="CK1778" s="27"/>
      <c r="CL1778" s="27"/>
      <c r="CM1778" s="27"/>
      <c r="CN1778" s="27"/>
      <c r="CO1778" s="27"/>
      <c r="CP1778" s="27"/>
      <c r="CQ1778" s="27"/>
      <c r="CR1778" s="27"/>
      <c r="CS1778" s="27"/>
      <c r="CT1778" s="27"/>
      <c r="CU1778" s="27"/>
      <c r="CV1778" s="27"/>
      <c r="CW1778" s="27"/>
      <c r="CX1778" s="27"/>
      <c r="CY1778" s="27"/>
      <c r="CZ1778" s="40"/>
      <c r="DA1778" s="40"/>
      <c r="DB1778" s="40"/>
      <c r="DC1778" s="40"/>
      <c r="DF1778" s="42"/>
    </row>
    <row r="1779" spans="2:110" x14ac:dyDescent="0.2">
      <c r="B1779" s="28"/>
      <c r="C1779" s="41"/>
      <c r="D1779" s="40"/>
      <c r="E1779" s="41"/>
      <c r="F1779" s="40"/>
      <c r="M1779" s="151"/>
      <c r="N1779" s="151"/>
      <c r="P1779" s="153"/>
      <c r="Q1779" s="159"/>
      <c r="R1779" s="151"/>
      <c r="S1779" s="151"/>
      <c r="T1779" s="28"/>
      <c r="U1779" s="137"/>
      <c r="V1779" s="40"/>
      <c r="W1779" s="40"/>
      <c r="X1779" s="40"/>
      <c r="Y1779" s="40"/>
      <c r="Z1779" s="40"/>
      <c r="AA1779" s="40"/>
      <c r="AB1779" s="40"/>
      <c r="AC1779" s="40"/>
      <c r="AD1779" s="40"/>
      <c r="AE1779" s="40"/>
      <c r="AF1779" s="40"/>
      <c r="AG1779" s="40"/>
      <c r="AH1779" s="40"/>
      <c r="AI1779" s="40"/>
      <c r="AJ1779" s="40"/>
      <c r="AK1779" s="40"/>
      <c r="AL1779" s="40"/>
      <c r="AM1779" s="40"/>
      <c r="AN1779" s="40"/>
      <c r="AO1779" s="40"/>
      <c r="AP1779" s="40"/>
      <c r="AQ1779" s="40"/>
      <c r="AR1779" s="40"/>
      <c r="AS1779" s="40"/>
      <c r="AT1779" s="40"/>
      <c r="AU1779" s="40"/>
      <c r="AV1779" s="40"/>
      <c r="AW1779" s="40"/>
      <c r="AX1779" s="40"/>
      <c r="AY1779" s="40"/>
      <c r="AZ1779" s="40"/>
      <c r="BA1779" s="28"/>
      <c r="BB1779" s="28"/>
      <c r="BC1779" s="40"/>
      <c r="BD1779" s="40"/>
      <c r="BE1779" s="40"/>
      <c r="BF1779" s="40"/>
      <c r="BG1779" s="40"/>
      <c r="BH1779" s="40"/>
      <c r="BI1779" s="40"/>
      <c r="BJ1779" s="40"/>
      <c r="BK1779" s="40"/>
      <c r="BL1779" s="40"/>
      <c r="BM1779" s="40"/>
      <c r="BN1779" s="40"/>
      <c r="BO1779" s="40"/>
      <c r="BP1779" s="40"/>
      <c r="BQ1779" s="40"/>
      <c r="BR1779" s="40"/>
      <c r="BS1779" s="40"/>
      <c r="BT1779" s="40"/>
      <c r="BU1779" s="40"/>
      <c r="BV1779" s="40"/>
      <c r="BW1779" s="40"/>
      <c r="BX1779" s="40"/>
      <c r="BY1779" s="40"/>
      <c r="BZ1779" s="40"/>
      <c r="CA1779" s="40"/>
      <c r="CB1779" s="40"/>
      <c r="CC1779" s="40"/>
      <c r="CD1779" s="40"/>
      <c r="CE1779" s="40"/>
      <c r="CF1779" s="40"/>
      <c r="CG1779" s="28"/>
      <c r="CH1779" s="28"/>
      <c r="CI1779" s="41"/>
      <c r="CJ1779" s="27"/>
      <c r="CK1779" s="27"/>
      <c r="CL1779" s="27"/>
      <c r="CM1779" s="27"/>
      <c r="CN1779" s="27"/>
      <c r="CO1779" s="27"/>
      <c r="CP1779" s="27"/>
      <c r="CQ1779" s="27"/>
      <c r="CR1779" s="27"/>
      <c r="CS1779" s="27"/>
      <c r="CT1779" s="27"/>
      <c r="CU1779" s="27"/>
      <c r="CV1779" s="27"/>
      <c r="CW1779" s="27"/>
      <c r="CX1779" s="27"/>
      <c r="CY1779" s="27"/>
      <c r="CZ1779" s="40"/>
      <c r="DA1779" s="40"/>
      <c r="DB1779" s="40"/>
      <c r="DC1779" s="40"/>
      <c r="DF1779" s="42"/>
    </row>
    <row r="1780" spans="2:110" x14ac:dyDescent="0.2">
      <c r="B1780" s="28"/>
      <c r="C1780" s="41"/>
      <c r="D1780" s="40"/>
      <c r="E1780" s="41"/>
      <c r="F1780" s="40"/>
      <c r="M1780" s="151"/>
      <c r="N1780" s="151"/>
      <c r="P1780" s="153"/>
      <c r="Q1780" s="159"/>
      <c r="R1780" s="151"/>
      <c r="S1780" s="151"/>
      <c r="T1780" s="28"/>
      <c r="U1780" s="137"/>
      <c r="V1780" s="40"/>
      <c r="W1780" s="40"/>
      <c r="X1780" s="40"/>
      <c r="Y1780" s="40"/>
      <c r="Z1780" s="40"/>
      <c r="AA1780" s="40"/>
      <c r="AB1780" s="40"/>
      <c r="AC1780" s="40"/>
      <c r="AD1780" s="40"/>
      <c r="AE1780" s="40"/>
      <c r="AF1780" s="40"/>
      <c r="AG1780" s="40"/>
      <c r="AH1780" s="40"/>
      <c r="AI1780" s="40"/>
      <c r="AJ1780" s="40"/>
      <c r="AK1780" s="40"/>
      <c r="AL1780" s="40"/>
      <c r="AM1780" s="40"/>
      <c r="AN1780" s="40"/>
      <c r="AO1780" s="40"/>
      <c r="AP1780" s="40"/>
      <c r="AQ1780" s="40"/>
      <c r="AR1780" s="40"/>
      <c r="AS1780" s="40"/>
      <c r="AT1780" s="40"/>
      <c r="AU1780" s="40"/>
      <c r="AV1780" s="40"/>
      <c r="AW1780" s="40"/>
      <c r="AX1780" s="40"/>
      <c r="AY1780" s="40"/>
      <c r="AZ1780" s="40"/>
      <c r="BA1780" s="28"/>
      <c r="BB1780" s="28"/>
      <c r="BC1780" s="40"/>
      <c r="BD1780" s="40"/>
      <c r="BE1780" s="40"/>
      <c r="BF1780" s="40"/>
      <c r="BG1780" s="40"/>
      <c r="BH1780" s="40"/>
      <c r="BI1780" s="40"/>
      <c r="BJ1780" s="40"/>
      <c r="BK1780" s="40"/>
      <c r="BL1780" s="40"/>
      <c r="BM1780" s="40"/>
      <c r="BN1780" s="40"/>
      <c r="BO1780" s="40"/>
      <c r="BP1780" s="40"/>
      <c r="BQ1780" s="40"/>
      <c r="BR1780" s="40"/>
      <c r="BS1780" s="40"/>
      <c r="BT1780" s="40"/>
      <c r="BU1780" s="40"/>
      <c r="BV1780" s="40"/>
      <c r="BW1780" s="40"/>
      <c r="BX1780" s="40"/>
      <c r="BY1780" s="40"/>
      <c r="BZ1780" s="40"/>
      <c r="CA1780" s="40"/>
      <c r="CB1780" s="40"/>
      <c r="CC1780" s="40"/>
      <c r="CD1780" s="40"/>
      <c r="CE1780" s="40"/>
      <c r="CF1780" s="40"/>
      <c r="CG1780" s="28"/>
      <c r="CH1780" s="28"/>
      <c r="CI1780" s="41"/>
      <c r="CJ1780" s="27"/>
      <c r="CK1780" s="27"/>
      <c r="CL1780" s="27"/>
      <c r="CM1780" s="27"/>
      <c r="CN1780" s="27"/>
      <c r="CO1780" s="27"/>
      <c r="CP1780" s="27"/>
      <c r="CQ1780" s="27"/>
      <c r="CR1780" s="27"/>
      <c r="CS1780" s="27"/>
      <c r="CT1780" s="27"/>
      <c r="CU1780" s="27"/>
      <c r="CV1780" s="27"/>
      <c r="CW1780" s="27"/>
      <c r="CX1780" s="27"/>
      <c r="CY1780" s="27"/>
      <c r="CZ1780" s="40"/>
      <c r="DA1780" s="40"/>
      <c r="DB1780" s="40"/>
      <c r="DC1780" s="40"/>
      <c r="DF1780" s="42"/>
    </row>
    <row r="1781" spans="2:110" x14ac:dyDescent="0.2">
      <c r="B1781" s="28"/>
      <c r="C1781" s="41"/>
      <c r="D1781" s="40"/>
      <c r="E1781" s="41"/>
      <c r="F1781" s="40"/>
      <c r="M1781" s="151"/>
      <c r="N1781" s="151"/>
      <c r="P1781" s="153"/>
      <c r="Q1781" s="159"/>
      <c r="R1781" s="151"/>
      <c r="S1781" s="151"/>
      <c r="T1781" s="28"/>
      <c r="U1781" s="137"/>
      <c r="V1781" s="40"/>
      <c r="W1781" s="40"/>
      <c r="X1781" s="40"/>
      <c r="Y1781" s="40"/>
      <c r="Z1781" s="40"/>
      <c r="AA1781" s="40"/>
      <c r="AB1781" s="40"/>
      <c r="AC1781" s="40"/>
      <c r="AD1781" s="40"/>
      <c r="AE1781" s="40"/>
      <c r="AF1781" s="40"/>
      <c r="AG1781" s="40"/>
      <c r="AH1781" s="40"/>
      <c r="AI1781" s="40"/>
      <c r="AJ1781" s="40"/>
      <c r="AK1781" s="40"/>
      <c r="AL1781" s="40"/>
      <c r="AM1781" s="40"/>
      <c r="AN1781" s="40"/>
      <c r="AO1781" s="40"/>
      <c r="AP1781" s="40"/>
      <c r="AQ1781" s="40"/>
      <c r="AR1781" s="40"/>
      <c r="AS1781" s="40"/>
      <c r="AT1781" s="40"/>
      <c r="AU1781" s="40"/>
      <c r="AV1781" s="40"/>
      <c r="AW1781" s="40"/>
      <c r="AX1781" s="40"/>
      <c r="AY1781" s="40"/>
      <c r="AZ1781" s="40"/>
      <c r="BA1781" s="28"/>
      <c r="BB1781" s="28"/>
      <c r="BC1781" s="40"/>
      <c r="BD1781" s="40"/>
      <c r="BE1781" s="40"/>
      <c r="BF1781" s="40"/>
      <c r="BG1781" s="40"/>
      <c r="BH1781" s="40"/>
      <c r="BI1781" s="40"/>
      <c r="BJ1781" s="40"/>
      <c r="BK1781" s="40"/>
      <c r="BL1781" s="40"/>
      <c r="BM1781" s="40"/>
      <c r="BN1781" s="40"/>
      <c r="BO1781" s="40"/>
      <c r="BP1781" s="40"/>
      <c r="BQ1781" s="40"/>
      <c r="BR1781" s="40"/>
      <c r="BS1781" s="40"/>
      <c r="BT1781" s="40"/>
      <c r="BU1781" s="40"/>
      <c r="BV1781" s="40"/>
      <c r="BW1781" s="40"/>
      <c r="BX1781" s="40"/>
      <c r="BY1781" s="40"/>
      <c r="BZ1781" s="40"/>
      <c r="CA1781" s="40"/>
      <c r="CB1781" s="40"/>
      <c r="CC1781" s="40"/>
      <c r="CD1781" s="40"/>
      <c r="CE1781" s="40"/>
      <c r="CF1781" s="40"/>
      <c r="CG1781" s="28"/>
      <c r="CH1781" s="28"/>
      <c r="CI1781" s="41"/>
      <c r="CJ1781" s="27"/>
      <c r="CK1781" s="27"/>
      <c r="CL1781" s="27"/>
      <c r="CM1781" s="27"/>
      <c r="CN1781" s="27"/>
      <c r="CO1781" s="27"/>
      <c r="CP1781" s="27"/>
      <c r="CQ1781" s="27"/>
      <c r="CR1781" s="27"/>
      <c r="CS1781" s="27"/>
      <c r="CT1781" s="27"/>
      <c r="CU1781" s="27"/>
      <c r="CV1781" s="27"/>
      <c r="CW1781" s="27"/>
      <c r="CX1781" s="27"/>
      <c r="CY1781" s="27"/>
      <c r="CZ1781" s="40"/>
      <c r="DA1781" s="40"/>
      <c r="DB1781" s="40"/>
      <c r="DC1781" s="40"/>
      <c r="DF1781" s="42"/>
    </row>
    <row r="1782" spans="2:110" x14ac:dyDescent="0.2">
      <c r="B1782" s="28"/>
      <c r="C1782" s="41"/>
      <c r="D1782" s="40"/>
      <c r="E1782" s="41"/>
      <c r="F1782" s="40"/>
      <c r="M1782" s="151"/>
      <c r="N1782" s="151"/>
      <c r="P1782" s="153"/>
      <c r="Q1782" s="159"/>
      <c r="R1782" s="151"/>
      <c r="S1782" s="151"/>
      <c r="T1782" s="28"/>
      <c r="U1782" s="137"/>
      <c r="V1782" s="40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40"/>
      <c r="AH1782" s="40"/>
      <c r="AI1782" s="40"/>
      <c r="AJ1782" s="40"/>
      <c r="AK1782" s="40"/>
      <c r="AL1782" s="40"/>
      <c r="AM1782" s="40"/>
      <c r="AN1782" s="40"/>
      <c r="AO1782" s="40"/>
      <c r="AP1782" s="40"/>
      <c r="AQ1782" s="40"/>
      <c r="AR1782" s="40"/>
      <c r="AS1782" s="40"/>
      <c r="AT1782" s="40"/>
      <c r="AU1782" s="40"/>
      <c r="AV1782" s="40"/>
      <c r="AW1782" s="40"/>
      <c r="AX1782" s="40"/>
      <c r="AY1782" s="40"/>
      <c r="AZ1782" s="40"/>
      <c r="BA1782" s="28"/>
      <c r="BB1782" s="28"/>
      <c r="BC1782" s="40"/>
      <c r="BD1782" s="40"/>
      <c r="BE1782" s="40"/>
      <c r="BF1782" s="40"/>
      <c r="BG1782" s="40"/>
      <c r="BH1782" s="40"/>
      <c r="BI1782" s="40"/>
      <c r="BJ1782" s="40"/>
      <c r="BK1782" s="40"/>
      <c r="BL1782" s="40"/>
      <c r="BM1782" s="40"/>
      <c r="BN1782" s="40"/>
      <c r="BO1782" s="40"/>
      <c r="BP1782" s="40"/>
      <c r="BQ1782" s="40"/>
      <c r="BR1782" s="40"/>
      <c r="BS1782" s="40"/>
      <c r="BT1782" s="40"/>
      <c r="BU1782" s="40"/>
      <c r="BV1782" s="40"/>
      <c r="BW1782" s="40"/>
      <c r="BX1782" s="40"/>
      <c r="BY1782" s="40"/>
      <c r="BZ1782" s="40"/>
      <c r="CA1782" s="40"/>
      <c r="CB1782" s="40"/>
      <c r="CC1782" s="40"/>
      <c r="CD1782" s="40"/>
      <c r="CE1782" s="40"/>
      <c r="CF1782" s="40"/>
      <c r="CG1782" s="28"/>
      <c r="CH1782" s="28"/>
      <c r="CI1782" s="41"/>
      <c r="CJ1782" s="27"/>
      <c r="CK1782" s="27"/>
      <c r="CL1782" s="27"/>
      <c r="CM1782" s="27"/>
      <c r="CN1782" s="27"/>
      <c r="CO1782" s="27"/>
      <c r="CP1782" s="27"/>
      <c r="CQ1782" s="27"/>
      <c r="CR1782" s="27"/>
      <c r="CS1782" s="27"/>
      <c r="CT1782" s="27"/>
      <c r="CU1782" s="27"/>
      <c r="CV1782" s="27"/>
      <c r="CW1782" s="27"/>
      <c r="CX1782" s="27"/>
      <c r="CY1782" s="27"/>
      <c r="CZ1782" s="40"/>
      <c r="DA1782" s="40"/>
      <c r="DB1782" s="40"/>
      <c r="DC1782" s="40"/>
      <c r="DF1782" s="42"/>
    </row>
    <row r="1783" spans="2:110" x14ac:dyDescent="0.2">
      <c r="B1783" s="28"/>
      <c r="C1783" s="41"/>
      <c r="D1783" s="40"/>
      <c r="E1783" s="41"/>
      <c r="F1783" s="40"/>
      <c r="M1783" s="151"/>
      <c r="N1783" s="151"/>
      <c r="P1783" s="153"/>
      <c r="Q1783" s="159"/>
      <c r="R1783" s="151"/>
      <c r="S1783" s="151"/>
      <c r="T1783" s="28"/>
      <c r="U1783" s="137"/>
      <c r="V1783" s="40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40"/>
      <c r="AH1783" s="40"/>
      <c r="AI1783" s="40"/>
      <c r="AJ1783" s="40"/>
      <c r="AK1783" s="40"/>
      <c r="AL1783" s="40"/>
      <c r="AM1783" s="40"/>
      <c r="AN1783" s="40"/>
      <c r="AO1783" s="40"/>
      <c r="AP1783" s="40"/>
      <c r="AQ1783" s="40"/>
      <c r="AR1783" s="40"/>
      <c r="AS1783" s="40"/>
      <c r="AT1783" s="40"/>
      <c r="AU1783" s="40"/>
      <c r="AV1783" s="40"/>
      <c r="AW1783" s="40"/>
      <c r="AX1783" s="40"/>
      <c r="AY1783" s="40"/>
      <c r="AZ1783" s="40"/>
      <c r="BA1783" s="28"/>
      <c r="BB1783" s="28"/>
      <c r="BC1783" s="40"/>
      <c r="BD1783" s="40"/>
      <c r="BE1783" s="40"/>
      <c r="BF1783" s="40"/>
      <c r="BG1783" s="40"/>
      <c r="BH1783" s="40"/>
      <c r="BI1783" s="40"/>
      <c r="BJ1783" s="40"/>
      <c r="BK1783" s="40"/>
      <c r="BL1783" s="40"/>
      <c r="BM1783" s="40"/>
      <c r="BN1783" s="40"/>
      <c r="BO1783" s="40"/>
      <c r="BP1783" s="40"/>
      <c r="BQ1783" s="40"/>
      <c r="BR1783" s="40"/>
      <c r="BS1783" s="40"/>
      <c r="BT1783" s="40"/>
      <c r="BU1783" s="40"/>
      <c r="BV1783" s="40"/>
      <c r="BW1783" s="40"/>
      <c r="BX1783" s="40"/>
      <c r="BY1783" s="40"/>
      <c r="BZ1783" s="40"/>
      <c r="CA1783" s="40"/>
      <c r="CB1783" s="40"/>
      <c r="CC1783" s="40"/>
      <c r="CD1783" s="40"/>
      <c r="CE1783" s="40"/>
      <c r="CF1783" s="40"/>
      <c r="CG1783" s="28"/>
      <c r="CH1783" s="28"/>
      <c r="CI1783" s="41"/>
      <c r="CJ1783" s="27"/>
      <c r="CK1783" s="27"/>
      <c r="CL1783" s="27"/>
      <c r="CM1783" s="27"/>
      <c r="CN1783" s="27"/>
      <c r="CO1783" s="27"/>
      <c r="CP1783" s="27"/>
      <c r="CQ1783" s="27"/>
      <c r="CR1783" s="27"/>
      <c r="CS1783" s="27"/>
      <c r="CT1783" s="27"/>
      <c r="CU1783" s="27"/>
      <c r="CV1783" s="27"/>
      <c r="CW1783" s="27"/>
      <c r="CX1783" s="27"/>
      <c r="CY1783" s="27"/>
      <c r="CZ1783" s="40"/>
      <c r="DA1783" s="40"/>
      <c r="DB1783" s="40"/>
      <c r="DC1783" s="40"/>
      <c r="DF1783" s="42"/>
    </row>
    <row r="1784" spans="2:110" x14ac:dyDescent="0.2">
      <c r="B1784" s="28"/>
      <c r="C1784" s="41"/>
      <c r="D1784" s="40"/>
      <c r="E1784" s="41"/>
      <c r="F1784" s="40"/>
      <c r="M1784" s="151"/>
      <c r="N1784" s="151"/>
      <c r="P1784" s="153"/>
      <c r="Q1784" s="159"/>
      <c r="R1784" s="151"/>
      <c r="S1784" s="151"/>
      <c r="T1784" s="28"/>
      <c r="U1784" s="137"/>
      <c r="V1784" s="40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40"/>
      <c r="AH1784" s="40"/>
      <c r="AI1784" s="40"/>
      <c r="AJ1784" s="40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28"/>
      <c r="BB1784" s="28"/>
      <c r="BC1784" s="40"/>
      <c r="BD1784" s="40"/>
      <c r="BE1784" s="40"/>
      <c r="BF1784" s="40"/>
      <c r="BG1784" s="40"/>
      <c r="BH1784" s="40"/>
      <c r="BI1784" s="40"/>
      <c r="BJ1784" s="40"/>
      <c r="BK1784" s="40"/>
      <c r="BL1784" s="40"/>
      <c r="BM1784" s="40"/>
      <c r="BN1784" s="40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  <c r="BY1784" s="40"/>
      <c r="BZ1784" s="40"/>
      <c r="CA1784" s="40"/>
      <c r="CB1784" s="40"/>
      <c r="CC1784" s="40"/>
      <c r="CD1784" s="40"/>
      <c r="CE1784" s="40"/>
      <c r="CF1784" s="40"/>
      <c r="CG1784" s="28"/>
      <c r="CH1784" s="28"/>
      <c r="CI1784" s="41"/>
      <c r="CJ1784" s="27"/>
      <c r="CK1784" s="27"/>
      <c r="CL1784" s="27"/>
      <c r="CM1784" s="27"/>
      <c r="CN1784" s="27"/>
      <c r="CO1784" s="27"/>
      <c r="CP1784" s="27"/>
      <c r="CQ1784" s="27"/>
      <c r="CR1784" s="27"/>
      <c r="CS1784" s="27"/>
      <c r="CT1784" s="27"/>
      <c r="CU1784" s="27"/>
      <c r="CV1784" s="27"/>
      <c r="CW1784" s="27"/>
      <c r="CX1784" s="27"/>
      <c r="CY1784" s="27"/>
      <c r="CZ1784" s="40"/>
      <c r="DA1784" s="40"/>
      <c r="DB1784" s="40"/>
      <c r="DC1784" s="40"/>
      <c r="DF1784" s="42"/>
    </row>
    <row r="1785" spans="2:110" x14ac:dyDescent="0.2">
      <c r="B1785" s="28"/>
      <c r="C1785" s="41"/>
      <c r="D1785" s="40"/>
      <c r="E1785" s="41"/>
      <c r="F1785" s="40"/>
      <c r="M1785" s="151"/>
      <c r="N1785" s="151"/>
      <c r="P1785" s="153"/>
      <c r="Q1785" s="159"/>
      <c r="R1785" s="151"/>
      <c r="S1785" s="151"/>
      <c r="T1785" s="28"/>
      <c r="U1785" s="137"/>
      <c r="V1785" s="40"/>
      <c r="W1785" s="40"/>
      <c r="X1785" s="40"/>
      <c r="Y1785" s="40"/>
      <c r="Z1785" s="40"/>
      <c r="AA1785" s="40"/>
      <c r="AB1785" s="40"/>
      <c r="AC1785" s="40"/>
      <c r="AD1785" s="40"/>
      <c r="AE1785" s="40"/>
      <c r="AF1785" s="40"/>
      <c r="AG1785" s="40"/>
      <c r="AH1785" s="40"/>
      <c r="AI1785" s="40"/>
      <c r="AJ1785" s="40"/>
      <c r="AK1785" s="40"/>
      <c r="AL1785" s="40"/>
      <c r="AM1785" s="40"/>
      <c r="AN1785" s="40"/>
      <c r="AO1785" s="40"/>
      <c r="AP1785" s="40"/>
      <c r="AQ1785" s="40"/>
      <c r="AR1785" s="40"/>
      <c r="AS1785" s="40"/>
      <c r="AT1785" s="40"/>
      <c r="AU1785" s="40"/>
      <c r="AV1785" s="40"/>
      <c r="AW1785" s="40"/>
      <c r="AX1785" s="40"/>
      <c r="AY1785" s="40"/>
      <c r="AZ1785" s="40"/>
      <c r="BA1785" s="28"/>
      <c r="BB1785" s="28"/>
      <c r="BC1785" s="40"/>
      <c r="BD1785" s="40"/>
      <c r="BE1785" s="40"/>
      <c r="BF1785" s="40"/>
      <c r="BG1785" s="40"/>
      <c r="BH1785" s="40"/>
      <c r="BI1785" s="41"/>
      <c r="BJ1785" s="41"/>
      <c r="BK1785" s="41"/>
      <c r="BL1785" s="41"/>
      <c r="BM1785" s="41"/>
      <c r="BN1785" s="41"/>
      <c r="BO1785" s="41"/>
      <c r="BP1785" s="41"/>
      <c r="BQ1785" s="41"/>
      <c r="BR1785" s="40"/>
      <c r="BS1785" s="40"/>
      <c r="BT1785" s="40"/>
      <c r="BU1785" s="41"/>
      <c r="BV1785" s="41"/>
      <c r="BW1785" s="41"/>
      <c r="BX1785" s="41"/>
      <c r="BY1785" s="41"/>
      <c r="BZ1785" s="41"/>
      <c r="CA1785" s="41"/>
      <c r="CB1785" s="41"/>
      <c r="CC1785" s="41"/>
      <c r="CD1785" s="41"/>
      <c r="CE1785" s="41"/>
      <c r="CF1785" s="41"/>
      <c r="CG1785" s="28"/>
      <c r="CH1785" s="28"/>
      <c r="CI1785" s="41"/>
      <c r="CJ1785" s="27"/>
      <c r="CK1785" s="27"/>
      <c r="CL1785" s="27"/>
      <c r="CM1785" s="27"/>
      <c r="CN1785" s="27"/>
      <c r="CO1785" s="27"/>
      <c r="CP1785" s="27"/>
      <c r="CQ1785" s="27"/>
      <c r="CR1785" s="27"/>
      <c r="CS1785" s="27"/>
      <c r="CT1785" s="27"/>
      <c r="CU1785" s="27"/>
      <c r="CV1785" s="27"/>
      <c r="CW1785" s="27"/>
      <c r="CX1785" s="27"/>
      <c r="CY1785" s="27"/>
      <c r="CZ1785" s="40"/>
      <c r="DA1785" s="40"/>
      <c r="DB1785" s="40"/>
      <c r="DC1785" s="40"/>
      <c r="DF1785" s="42"/>
    </row>
    <row r="1786" spans="2:110" x14ac:dyDescent="0.2">
      <c r="B1786" s="28"/>
      <c r="C1786" s="41"/>
      <c r="D1786" s="40"/>
      <c r="E1786" s="41"/>
      <c r="F1786" s="40"/>
      <c r="M1786" s="151"/>
      <c r="N1786" s="151"/>
      <c r="P1786" s="153"/>
      <c r="Q1786" s="159"/>
      <c r="R1786" s="151"/>
      <c r="S1786" s="151"/>
      <c r="T1786" s="28"/>
      <c r="U1786" s="137"/>
      <c r="V1786" s="40"/>
      <c r="W1786" s="40"/>
      <c r="X1786" s="40"/>
      <c r="Y1786" s="40"/>
      <c r="Z1786" s="40"/>
      <c r="AA1786" s="40"/>
      <c r="AB1786" s="40"/>
      <c r="AC1786" s="40"/>
      <c r="AD1786" s="40"/>
      <c r="AE1786" s="40"/>
      <c r="AF1786" s="40"/>
      <c r="AG1786" s="40"/>
      <c r="AH1786" s="40"/>
      <c r="AI1786" s="40"/>
      <c r="AJ1786" s="40"/>
      <c r="AK1786" s="40"/>
      <c r="AL1786" s="40"/>
      <c r="AM1786" s="40"/>
      <c r="AN1786" s="40"/>
      <c r="AO1786" s="40"/>
      <c r="AP1786" s="40"/>
      <c r="AQ1786" s="40"/>
      <c r="AR1786" s="40"/>
      <c r="AS1786" s="40"/>
      <c r="AT1786" s="40"/>
      <c r="AU1786" s="40"/>
      <c r="AV1786" s="40"/>
      <c r="AW1786" s="40"/>
      <c r="AX1786" s="40"/>
      <c r="AY1786" s="40"/>
      <c r="AZ1786" s="40"/>
      <c r="BA1786" s="28"/>
      <c r="BB1786" s="28"/>
      <c r="BC1786" s="40"/>
      <c r="BD1786" s="40"/>
      <c r="BE1786" s="40"/>
      <c r="BF1786" s="40"/>
      <c r="BG1786" s="40"/>
      <c r="BH1786" s="40"/>
      <c r="BI1786" s="41"/>
      <c r="BJ1786" s="41"/>
      <c r="BK1786" s="41"/>
      <c r="BL1786" s="41"/>
      <c r="BM1786" s="41"/>
      <c r="BN1786" s="41"/>
      <c r="BO1786" s="41"/>
      <c r="BP1786" s="41"/>
      <c r="BQ1786" s="41"/>
      <c r="BR1786" s="40"/>
      <c r="BS1786" s="40"/>
      <c r="BT1786" s="40"/>
      <c r="BU1786" s="41"/>
      <c r="BV1786" s="41"/>
      <c r="BW1786" s="41"/>
      <c r="BX1786" s="41"/>
      <c r="BY1786" s="41"/>
      <c r="BZ1786" s="41"/>
      <c r="CA1786" s="41"/>
      <c r="CB1786" s="41"/>
      <c r="CC1786" s="41"/>
      <c r="CD1786" s="41"/>
      <c r="CE1786" s="41"/>
      <c r="CF1786" s="41"/>
      <c r="CG1786" s="28"/>
      <c r="CH1786" s="28"/>
      <c r="CI1786" s="41"/>
      <c r="CJ1786" s="27"/>
      <c r="CK1786" s="27"/>
      <c r="CL1786" s="27"/>
      <c r="CM1786" s="27"/>
      <c r="CN1786" s="27"/>
      <c r="CO1786" s="27"/>
      <c r="CP1786" s="27"/>
      <c r="CQ1786" s="27"/>
      <c r="CR1786" s="27"/>
      <c r="CS1786" s="27"/>
      <c r="CT1786" s="27"/>
      <c r="CU1786" s="27"/>
      <c r="CV1786" s="27"/>
      <c r="CW1786" s="27"/>
      <c r="CX1786" s="27"/>
      <c r="CY1786" s="27"/>
      <c r="CZ1786" s="40"/>
      <c r="DA1786" s="40"/>
      <c r="DB1786" s="40"/>
      <c r="DC1786" s="40"/>
      <c r="DF1786" s="42"/>
    </row>
    <row r="1787" spans="2:110" x14ac:dyDescent="0.2">
      <c r="B1787" s="28"/>
      <c r="C1787" s="41"/>
      <c r="D1787" s="40"/>
      <c r="E1787" s="41"/>
      <c r="F1787" s="40"/>
      <c r="M1787" s="151"/>
      <c r="N1787" s="151"/>
      <c r="P1787" s="153"/>
      <c r="Q1787" s="159"/>
      <c r="R1787" s="151"/>
      <c r="S1787" s="151"/>
      <c r="T1787" s="28"/>
      <c r="U1787" s="137"/>
      <c r="V1787" s="40"/>
      <c r="W1787" s="40"/>
      <c r="X1787" s="40"/>
      <c r="Y1787" s="40"/>
      <c r="Z1787" s="40"/>
      <c r="AA1787" s="40"/>
      <c r="AB1787" s="40"/>
      <c r="AC1787" s="40"/>
      <c r="AD1787" s="40"/>
      <c r="AE1787" s="40"/>
      <c r="AF1787" s="40"/>
      <c r="AG1787" s="40"/>
      <c r="AH1787" s="40"/>
      <c r="AI1787" s="40"/>
      <c r="AJ1787" s="40"/>
      <c r="AK1787" s="40"/>
      <c r="AL1787" s="40"/>
      <c r="AM1787" s="40"/>
      <c r="AN1787" s="40"/>
      <c r="AO1787" s="40"/>
      <c r="AP1787" s="40"/>
      <c r="AQ1787" s="40"/>
      <c r="AR1787" s="40"/>
      <c r="AS1787" s="40"/>
      <c r="AT1787" s="40"/>
      <c r="AU1787" s="40"/>
      <c r="AV1787" s="40"/>
      <c r="AW1787" s="40"/>
      <c r="AX1787" s="40"/>
      <c r="AY1787" s="40"/>
      <c r="AZ1787" s="40"/>
      <c r="BA1787" s="28"/>
      <c r="BB1787" s="28"/>
      <c r="BC1787" s="40"/>
      <c r="BD1787" s="40"/>
      <c r="BE1787" s="40"/>
      <c r="BF1787" s="40"/>
      <c r="BG1787" s="40"/>
      <c r="BH1787" s="40"/>
      <c r="BI1787" s="41"/>
      <c r="BJ1787" s="41"/>
      <c r="BK1787" s="41"/>
      <c r="BL1787" s="41"/>
      <c r="BM1787" s="41"/>
      <c r="BN1787" s="41"/>
      <c r="BO1787" s="41"/>
      <c r="BP1787" s="41"/>
      <c r="BQ1787" s="41"/>
      <c r="BR1787" s="40"/>
      <c r="BS1787" s="40"/>
      <c r="BT1787" s="40"/>
      <c r="BU1787" s="41"/>
      <c r="BV1787" s="41"/>
      <c r="BW1787" s="41"/>
      <c r="BX1787" s="41"/>
      <c r="BY1787" s="41"/>
      <c r="BZ1787" s="41"/>
      <c r="CA1787" s="41"/>
      <c r="CB1787" s="41"/>
      <c r="CC1787" s="41"/>
      <c r="CD1787" s="41"/>
      <c r="CE1787" s="41"/>
      <c r="CF1787" s="41"/>
      <c r="CG1787" s="28"/>
      <c r="CH1787" s="28"/>
      <c r="CI1787" s="41"/>
      <c r="CJ1787" s="27"/>
      <c r="CK1787" s="27"/>
      <c r="CL1787" s="27"/>
      <c r="CM1787" s="27"/>
      <c r="CN1787" s="27"/>
      <c r="CO1787" s="27"/>
      <c r="CP1787" s="27"/>
      <c r="CQ1787" s="27"/>
      <c r="CR1787" s="27"/>
      <c r="CS1787" s="27"/>
      <c r="CT1787" s="27"/>
      <c r="CU1787" s="27"/>
      <c r="CV1787" s="27"/>
      <c r="CW1787" s="27"/>
      <c r="CX1787" s="27"/>
      <c r="CY1787" s="27"/>
      <c r="CZ1787" s="40"/>
      <c r="DA1787" s="40"/>
      <c r="DB1787" s="40"/>
      <c r="DC1787" s="40"/>
      <c r="DF1787" s="42"/>
    </row>
    <row r="1788" spans="2:110" x14ac:dyDescent="0.2">
      <c r="B1788" s="28"/>
      <c r="C1788" s="41"/>
      <c r="D1788" s="40"/>
      <c r="E1788" s="41"/>
      <c r="F1788" s="40"/>
      <c r="M1788" s="151"/>
      <c r="N1788" s="151"/>
      <c r="P1788" s="153"/>
      <c r="Q1788" s="159"/>
      <c r="R1788" s="151"/>
      <c r="S1788" s="151"/>
      <c r="T1788" s="28"/>
      <c r="U1788" s="137"/>
      <c r="V1788" s="40"/>
      <c r="W1788" s="40"/>
      <c r="X1788" s="40"/>
      <c r="Y1788" s="40"/>
      <c r="Z1788" s="40"/>
      <c r="AA1788" s="40"/>
      <c r="AB1788" s="40"/>
      <c r="AC1788" s="40"/>
      <c r="AD1788" s="40"/>
      <c r="AE1788" s="40"/>
      <c r="AF1788" s="40"/>
      <c r="AG1788" s="40"/>
      <c r="AH1788" s="40"/>
      <c r="AI1788" s="40"/>
      <c r="AJ1788" s="40"/>
      <c r="AK1788" s="40"/>
      <c r="AL1788" s="40"/>
      <c r="AM1788" s="40"/>
      <c r="AN1788" s="40"/>
      <c r="AO1788" s="40"/>
      <c r="AP1788" s="40"/>
      <c r="AQ1788" s="40"/>
      <c r="AR1788" s="40"/>
      <c r="AS1788" s="40"/>
      <c r="AT1788" s="40"/>
      <c r="AU1788" s="40"/>
      <c r="AV1788" s="40"/>
      <c r="AW1788" s="40"/>
      <c r="AX1788" s="40"/>
      <c r="AY1788" s="40"/>
      <c r="AZ1788" s="40"/>
      <c r="BA1788" s="28"/>
      <c r="BB1788" s="28"/>
      <c r="BC1788" s="40"/>
      <c r="BD1788" s="40"/>
      <c r="BE1788" s="40"/>
      <c r="BF1788" s="40"/>
      <c r="BG1788" s="40"/>
      <c r="BH1788" s="40"/>
      <c r="BI1788" s="41"/>
      <c r="BJ1788" s="41"/>
      <c r="BK1788" s="41"/>
      <c r="BL1788" s="41"/>
      <c r="BM1788" s="41"/>
      <c r="BN1788" s="41"/>
      <c r="BO1788" s="41"/>
      <c r="BP1788" s="41"/>
      <c r="BQ1788" s="41"/>
      <c r="BR1788" s="40"/>
      <c r="BS1788" s="40"/>
      <c r="BT1788" s="40"/>
      <c r="BU1788" s="41"/>
      <c r="BV1788" s="41"/>
      <c r="BW1788" s="41"/>
      <c r="BX1788" s="41"/>
      <c r="BY1788" s="41"/>
      <c r="BZ1788" s="41"/>
      <c r="CA1788" s="41"/>
      <c r="CB1788" s="41"/>
      <c r="CC1788" s="41"/>
      <c r="CD1788" s="41"/>
      <c r="CE1788" s="41"/>
      <c r="CF1788" s="41"/>
      <c r="CG1788" s="28"/>
      <c r="CH1788" s="28"/>
      <c r="CI1788" s="41"/>
      <c r="CJ1788" s="27"/>
      <c r="CK1788" s="27"/>
      <c r="CL1788" s="27"/>
      <c r="CM1788" s="27"/>
      <c r="CN1788" s="27"/>
      <c r="CO1788" s="27"/>
      <c r="CP1788" s="27"/>
      <c r="CQ1788" s="27"/>
      <c r="CR1788" s="27"/>
      <c r="CS1788" s="27"/>
      <c r="CT1788" s="27"/>
      <c r="CU1788" s="27"/>
      <c r="CV1788" s="27"/>
      <c r="CW1788" s="27"/>
      <c r="CX1788" s="27"/>
      <c r="CY1788" s="27"/>
      <c r="CZ1788" s="40"/>
      <c r="DA1788" s="40"/>
      <c r="DB1788" s="40"/>
      <c r="DC1788" s="40"/>
      <c r="DF1788" s="42"/>
    </row>
    <row r="1789" spans="2:110" x14ac:dyDescent="0.2">
      <c r="B1789" s="28"/>
      <c r="C1789" s="41"/>
      <c r="D1789" s="40"/>
      <c r="E1789" s="41"/>
      <c r="F1789" s="40"/>
      <c r="M1789" s="151"/>
      <c r="N1789" s="151"/>
      <c r="P1789" s="153"/>
      <c r="Q1789" s="159"/>
      <c r="R1789" s="151"/>
      <c r="S1789" s="151"/>
      <c r="T1789" s="28"/>
      <c r="U1789" s="137"/>
      <c r="V1789" s="40"/>
      <c r="W1789" s="40"/>
      <c r="X1789" s="40"/>
      <c r="Y1789" s="40"/>
      <c r="Z1789" s="40"/>
      <c r="AA1789" s="40"/>
      <c r="AB1789" s="40"/>
      <c r="AC1789" s="40"/>
      <c r="AD1789" s="40"/>
      <c r="AE1789" s="40"/>
      <c r="AF1789" s="40"/>
      <c r="AG1789" s="40"/>
      <c r="AH1789" s="40"/>
      <c r="AI1789" s="40"/>
      <c r="AJ1789" s="40"/>
      <c r="AK1789" s="40"/>
      <c r="AL1789" s="40"/>
      <c r="AM1789" s="40"/>
      <c r="AN1789" s="40"/>
      <c r="AO1789" s="40"/>
      <c r="AP1789" s="40"/>
      <c r="AQ1789" s="40"/>
      <c r="AR1789" s="40"/>
      <c r="AS1789" s="40"/>
      <c r="AT1789" s="40"/>
      <c r="AU1789" s="40"/>
      <c r="AV1789" s="40"/>
      <c r="AW1789" s="40"/>
      <c r="AX1789" s="40"/>
      <c r="AY1789" s="40"/>
      <c r="AZ1789" s="40"/>
      <c r="BA1789" s="28"/>
      <c r="BB1789" s="28"/>
      <c r="BC1789" s="40"/>
      <c r="BD1789" s="40"/>
      <c r="BE1789" s="40"/>
      <c r="BF1789" s="40"/>
      <c r="BG1789" s="40"/>
      <c r="BH1789" s="40"/>
      <c r="BI1789" s="41"/>
      <c r="BJ1789" s="41"/>
      <c r="BK1789" s="41"/>
      <c r="BL1789" s="41"/>
      <c r="BM1789" s="41"/>
      <c r="BN1789" s="41"/>
      <c r="BO1789" s="41"/>
      <c r="BP1789" s="41"/>
      <c r="BQ1789" s="41"/>
      <c r="BR1789" s="40"/>
      <c r="BS1789" s="40"/>
      <c r="BT1789" s="40"/>
      <c r="BU1789" s="41"/>
      <c r="BV1789" s="41"/>
      <c r="BW1789" s="41"/>
      <c r="BX1789" s="41"/>
      <c r="BY1789" s="41"/>
      <c r="BZ1789" s="41"/>
      <c r="CA1789" s="41"/>
      <c r="CB1789" s="41"/>
      <c r="CC1789" s="41"/>
      <c r="CD1789" s="41"/>
      <c r="CE1789" s="41"/>
      <c r="CF1789" s="41"/>
      <c r="CG1789" s="28"/>
      <c r="CH1789" s="28"/>
      <c r="CI1789" s="41"/>
      <c r="CJ1789" s="27"/>
      <c r="CK1789" s="27"/>
      <c r="CL1789" s="27"/>
      <c r="CM1789" s="27"/>
      <c r="CN1789" s="27"/>
      <c r="CO1789" s="27"/>
      <c r="CP1789" s="27"/>
      <c r="CQ1789" s="27"/>
      <c r="CR1789" s="27"/>
      <c r="CS1789" s="27"/>
      <c r="CT1789" s="27"/>
      <c r="CU1789" s="27"/>
      <c r="CV1789" s="27"/>
      <c r="CW1789" s="27"/>
      <c r="CX1789" s="27"/>
      <c r="CY1789" s="27"/>
      <c r="CZ1789" s="40"/>
      <c r="DA1789" s="40"/>
      <c r="DB1789" s="40"/>
      <c r="DC1789" s="40"/>
      <c r="DF1789" s="42"/>
    </row>
    <row r="1790" spans="2:110" x14ac:dyDescent="0.2">
      <c r="B1790" s="28"/>
      <c r="C1790" s="41"/>
      <c r="D1790" s="40"/>
      <c r="E1790" s="41"/>
      <c r="F1790" s="40"/>
      <c r="M1790" s="151"/>
      <c r="N1790" s="151"/>
      <c r="P1790" s="153"/>
      <c r="Q1790" s="159"/>
      <c r="R1790" s="151"/>
      <c r="S1790" s="151"/>
      <c r="T1790" s="28"/>
      <c r="U1790" s="137"/>
      <c r="V1790" s="40"/>
      <c r="W1790" s="40"/>
      <c r="X1790" s="40"/>
      <c r="Y1790" s="40"/>
      <c r="Z1790" s="40"/>
      <c r="AA1790" s="40"/>
      <c r="AB1790" s="40"/>
      <c r="AC1790" s="40"/>
      <c r="AD1790" s="40"/>
      <c r="AE1790" s="40"/>
      <c r="AF1790" s="40"/>
      <c r="AG1790" s="40"/>
      <c r="AH1790" s="40"/>
      <c r="AI1790" s="40"/>
      <c r="AJ1790" s="40"/>
      <c r="AK1790" s="40"/>
      <c r="AL1790" s="40"/>
      <c r="AM1790" s="40"/>
      <c r="AN1790" s="40"/>
      <c r="AO1790" s="40"/>
      <c r="AP1790" s="40"/>
      <c r="AQ1790" s="40"/>
      <c r="AR1790" s="40"/>
      <c r="AS1790" s="40"/>
      <c r="AT1790" s="40"/>
      <c r="AU1790" s="40"/>
      <c r="AV1790" s="40"/>
      <c r="AW1790" s="40"/>
      <c r="AX1790" s="40"/>
      <c r="AY1790" s="40"/>
      <c r="AZ1790" s="40"/>
      <c r="BA1790" s="28"/>
      <c r="BB1790" s="28"/>
      <c r="BC1790" s="40"/>
      <c r="BD1790" s="40"/>
      <c r="BE1790" s="40"/>
      <c r="BF1790" s="40"/>
      <c r="BG1790" s="40"/>
      <c r="BH1790" s="40"/>
      <c r="BI1790" s="40"/>
      <c r="BJ1790" s="40"/>
      <c r="BK1790" s="40"/>
      <c r="BL1790" s="40"/>
      <c r="BM1790" s="40"/>
      <c r="BN1790" s="40"/>
      <c r="BO1790" s="40"/>
      <c r="BP1790" s="40"/>
      <c r="BQ1790" s="40"/>
      <c r="BR1790" s="40"/>
      <c r="BS1790" s="40"/>
      <c r="BT1790" s="40"/>
      <c r="BU1790" s="40"/>
      <c r="BV1790" s="40"/>
      <c r="BW1790" s="40"/>
      <c r="BX1790" s="40"/>
      <c r="BY1790" s="40"/>
      <c r="BZ1790" s="40"/>
      <c r="CA1790" s="40"/>
      <c r="CB1790" s="40"/>
      <c r="CC1790" s="40"/>
      <c r="CD1790" s="40"/>
      <c r="CE1790" s="40"/>
      <c r="CF1790" s="40"/>
      <c r="CG1790" s="28"/>
      <c r="CH1790" s="28"/>
      <c r="CI1790" s="41"/>
      <c r="CJ1790" s="27"/>
      <c r="CK1790" s="27"/>
      <c r="CL1790" s="27"/>
      <c r="CM1790" s="27"/>
      <c r="CN1790" s="27"/>
      <c r="CO1790" s="27"/>
      <c r="CP1790" s="27"/>
      <c r="CQ1790" s="27"/>
      <c r="CR1790" s="27"/>
      <c r="CS1790" s="27"/>
      <c r="CT1790" s="27"/>
      <c r="CU1790" s="27"/>
      <c r="CV1790" s="27"/>
      <c r="CW1790" s="27"/>
      <c r="CX1790" s="27"/>
      <c r="CY1790" s="27"/>
      <c r="CZ1790" s="40"/>
      <c r="DA1790" s="40"/>
      <c r="DB1790" s="40"/>
      <c r="DC1790" s="40"/>
      <c r="DF1790" s="42"/>
    </row>
    <row r="1791" spans="2:110" x14ac:dyDescent="0.2">
      <c r="B1791" s="28"/>
      <c r="C1791" s="41"/>
      <c r="D1791" s="40"/>
      <c r="E1791" s="41"/>
      <c r="F1791" s="40"/>
      <c r="M1791" s="151"/>
      <c r="N1791" s="151"/>
      <c r="P1791" s="153"/>
      <c r="Q1791" s="159"/>
      <c r="R1791" s="151"/>
      <c r="S1791" s="151"/>
      <c r="T1791" s="28"/>
      <c r="U1791" s="137"/>
      <c r="V1791" s="40"/>
      <c r="W1791" s="40"/>
      <c r="X1791" s="40"/>
      <c r="Y1791" s="40"/>
      <c r="Z1791" s="40"/>
      <c r="AA1791" s="40"/>
      <c r="AB1791" s="40"/>
      <c r="AC1791" s="40"/>
      <c r="AD1791" s="40"/>
      <c r="AE1791" s="40"/>
      <c r="AF1791" s="40"/>
      <c r="AG1791" s="40"/>
      <c r="AH1791" s="40"/>
      <c r="AI1791" s="40"/>
      <c r="AJ1791" s="40"/>
      <c r="AK1791" s="40"/>
      <c r="AL1791" s="40"/>
      <c r="AM1791" s="40"/>
      <c r="AN1791" s="40"/>
      <c r="AO1791" s="40"/>
      <c r="AP1791" s="40"/>
      <c r="AQ1791" s="40"/>
      <c r="AR1791" s="40"/>
      <c r="AS1791" s="40"/>
      <c r="AT1791" s="40"/>
      <c r="AU1791" s="40"/>
      <c r="AV1791" s="40"/>
      <c r="AW1791" s="40"/>
      <c r="AX1791" s="40"/>
      <c r="AY1791" s="40"/>
      <c r="AZ1791" s="40"/>
      <c r="BA1791" s="28"/>
      <c r="BB1791" s="28"/>
      <c r="BC1791" s="40"/>
      <c r="BD1791" s="40"/>
      <c r="BE1791" s="40"/>
      <c r="BF1791" s="40"/>
      <c r="BG1791" s="40"/>
      <c r="BH1791" s="40"/>
      <c r="BI1791" s="40"/>
      <c r="BJ1791" s="40"/>
      <c r="BK1791" s="40"/>
      <c r="BL1791" s="40"/>
      <c r="BM1791" s="40"/>
      <c r="BN1791" s="40"/>
      <c r="BO1791" s="40"/>
      <c r="BP1791" s="40"/>
      <c r="BQ1791" s="40"/>
      <c r="BR1791" s="40"/>
      <c r="BS1791" s="40"/>
      <c r="BT1791" s="40"/>
      <c r="BU1791" s="40"/>
      <c r="BV1791" s="40"/>
      <c r="BW1791" s="40"/>
      <c r="BX1791" s="40"/>
      <c r="BY1791" s="40"/>
      <c r="BZ1791" s="40"/>
      <c r="CA1791" s="40"/>
      <c r="CB1791" s="40"/>
      <c r="CC1791" s="40"/>
      <c r="CD1791" s="40"/>
      <c r="CE1791" s="40"/>
      <c r="CF1791" s="40"/>
      <c r="CG1791" s="28"/>
      <c r="CH1791" s="28"/>
      <c r="CI1791" s="41"/>
      <c r="CJ1791" s="27"/>
      <c r="CK1791" s="27"/>
      <c r="CL1791" s="27"/>
      <c r="CM1791" s="27"/>
      <c r="CN1791" s="27"/>
      <c r="CO1791" s="27"/>
      <c r="CP1791" s="27"/>
      <c r="CQ1791" s="27"/>
      <c r="CR1791" s="27"/>
      <c r="CS1791" s="27"/>
      <c r="CT1791" s="27"/>
      <c r="CU1791" s="27"/>
      <c r="CV1791" s="27"/>
      <c r="CW1791" s="27"/>
      <c r="CX1791" s="27"/>
      <c r="CY1791" s="27"/>
      <c r="CZ1791" s="40"/>
      <c r="DA1791" s="40"/>
      <c r="DB1791" s="40"/>
      <c r="DC1791" s="40"/>
      <c r="DF1791" s="42"/>
    </row>
    <row r="1792" spans="2:110" x14ac:dyDescent="0.2">
      <c r="B1792" s="28"/>
      <c r="C1792" s="41"/>
      <c r="D1792" s="40"/>
      <c r="E1792" s="41"/>
      <c r="F1792" s="40"/>
      <c r="M1792" s="151"/>
      <c r="N1792" s="151"/>
      <c r="P1792" s="153"/>
      <c r="Q1792" s="159"/>
      <c r="R1792" s="151"/>
      <c r="S1792" s="151"/>
      <c r="T1792" s="28"/>
      <c r="U1792" s="137"/>
      <c r="V1792" s="40"/>
      <c r="W1792" s="40"/>
      <c r="X1792" s="40"/>
      <c r="Y1792" s="40"/>
      <c r="Z1792" s="40"/>
      <c r="AA1792" s="40"/>
      <c r="AB1792" s="40"/>
      <c r="AC1792" s="40"/>
      <c r="AD1792" s="40"/>
      <c r="AE1792" s="40"/>
      <c r="AF1792" s="40"/>
      <c r="AG1792" s="40"/>
      <c r="AH1792" s="40"/>
      <c r="AI1792" s="40"/>
      <c r="AJ1792" s="40"/>
      <c r="AK1792" s="40"/>
      <c r="AL1792" s="40"/>
      <c r="AM1792" s="40"/>
      <c r="AN1792" s="40"/>
      <c r="AO1792" s="40"/>
      <c r="AP1792" s="40"/>
      <c r="AQ1792" s="40"/>
      <c r="AR1792" s="40"/>
      <c r="AS1792" s="40"/>
      <c r="AT1792" s="40"/>
      <c r="AU1792" s="40"/>
      <c r="AV1792" s="40"/>
      <c r="AW1792" s="40"/>
      <c r="AX1792" s="40"/>
      <c r="AY1792" s="40"/>
      <c r="AZ1792" s="40"/>
      <c r="BA1792" s="28"/>
      <c r="BB1792" s="28"/>
      <c r="BC1792" s="40"/>
      <c r="BD1792" s="40"/>
      <c r="BE1792" s="40"/>
      <c r="BF1792" s="40"/>
      <c r="BG1792" s="40"/>
      <c r="BH1792" s="40"/>
      <c r="BI1792" s="40"/>
      <c r="BJ1792" s="40"/>
      <c r="BK1792" s="40"/>
      <c r="BL1792" s="40"/>
      <c r="BM1792" s="40"/>
      <c r="BN1792" s="40"/>
      <c r="BO1792" s="40"/>
      <c r="BP1792" s="40"/>
      <c r="BQ1792" s="40"/>
      <c r="BR1792" s="40"/>
      <c r="BS1792" s="40"/>
      <c r="BT1792" s="40"/>
      <c r="BU1792" s="40"/>
      <c r="BV1792" s="40"/>
      <c r="BW1792" s="40"/>
      <c r="BX1792" s="40"/>
      <c r="BY1792" s="40"/>
      <c r="BZ1792" s="40"/>
      <c r="CA1792" s="40"/>
      <c r="CB1792" s="40"/>
      <c r="CC1792" s="40"/>
      <c r="CD1792" s="40"/>
      <c r="CE1792" s="40"/>
      <c r="CF1792" s="40"/>
      <c r="CG1792" s="28"/>
      <c r="CH1792" s="28"/>
      <c r="CI1792" s="41"/>
      <c r="CJ1792" s="27"/>
      <c r="CK1792" s="27"/>
      <c r="CL1792" s="27"/>
      <c r="CM1792" s="27"/>
      <c r="CN1792" s="27"/>
      <c r="CO1792" s="27"/>
      <c r="CP1792" s="27"/>
      <c r="CQ1792" s="27"/>
      <c r="CR1792" s="27"/>
      <c r="CS1792" s="27"/>
      <c r="CT1792" s="27"/>
      <c r="CU1792" s="27"/>
      <c r="CV1792" s="27"/>
      <c r="CW1792" s="27"/>
      <c r="CX1792" s="27"/>
      <c r="CY1792" s="27"/>
      <c r="CZ1792" s="40"/>
      <c r="DA1792" s="40"/>
      <c r="DB1792" s="40"/>
      <c r="DC1792" s="40"/>
      <c r="DF1792" s="42"/>
    </row>
    <row r="1793" spans="2:110" x14ac:dyDescent="0.2">
      <c r="B1793" s="28"/>
      <c r="C1793" s="41"/>
      <c r="D1793" s="40"/>
      <c r="E1793" s="41"/>
      <c r="F1793" s="40"/>
      <c r="M1793" s="151"/>
      <c r="N1793" s="151"/>
      <c r="P1793" s="153"/>
      <c r="Q1793" s="159"/>
      <c r="R1793" s="151"/>
      <c r="S1793" s="151"/>
      <c r="T1793" s="28"/>
      <c r="U1793" s="137"/>
      <c r="V1793" s="40"/>
      <c r="W1793" s="40"/>
      <c r="X1793" s="40"/>
      <c r="Y1793" s="40"/>
      <c r="Z1793" s="40"/>
      <c r="AA1793" s="40"/>
      <c r="AB1793" s="40"/>
      <c r="AC1793" s="40"/>
      <c r="AD1793" s="40"/>
      <c r="AE1793" s="40"/>
      <c r="AF1793" s="40"/>
      <c r="AG1793" s="40"/>
      <c r="AH1793" s="40"/>
      <c r="AI1793" s="40"/>
      <c r="AJ1793" s="40"/>
      <c r="AK1793" s="40"/>
      <c r="AL1793" s="40"/>
      <c r="AM1793" s="40"/>
      <c r="AN1793" s="40"/>
      <c r="AO1793" s="40"/>
      <c r="AP1793" s="40"/>
      <c r="AQ1793" s="40"/>
      <c r="AR1793" s="40"/>
      <c r="AS1793" s="40"/>
      <c r="AT1793" s="40"/>
      <c r="AU1793" s="40"/>
      <c r="AV1793" s="40"/>
      <c r="AW1793" s="40"/>
      <c r="AX1793" s="40"/>
      <c r="AY1793" s="40"/>
      <c r="AZ1793" s="40"/>
      <c r="BA1793" s="28"/>
      <c r="BB1793" s="28"/>
      <c r="BC1793" s="40"/>
      <c r="BD1793" s="40"/>
      <c r="BE1793" s="40"/>
      <c r="BF1793" s="40"/>
      <c r="BG1793" s="40"/>
      <c r="BH1793" s="40"/>
      <c r="BI1793" s="40"/>
      <c r="BJ1793" s="40"/>
      <c r="BK1793" s="40"/>
      <c r="BL1793" s="40"/>
      <c r="BM1793" s="40"/>
      <c r="BN1793" s="40"/>
      <c r="BO1793" s="40"/>
      <c r="BP1793" s="40"/>
      <c r="BQ1793" s="40"/>
      <c r="BR1793" s="40"/>
      <c r="BS1793" s="40"/>
      <c r="BT1793" s="40"/>
      <c r="BU1793" s="40"/>
      <c r="BV1793" s="40"/>
      <c r="BW1793" s="40"/>
      <c r="BX1793" s="40"/>
      <c r="BY1793" s="40"/>
      <c r="BZ1793" s="40"/>
      <c r="CA1793" s="40"/>
      <c r="CB1793" s="40"/>
      <c r="CC1793" s="40"/>
      <c r="CD1793" s="40"/>
      <c r="CE1793" s="40"/>
      <c r="CF1793" s="40"/>
      <c r="CG1793" s="28"/>
      <c r="CH1793" s="28"/>
      <c r="CI1793" s="41"/>
      <c r="CJ1793" s="27"/>
      <c r="CK1793" s="27"/>
      <c r="CL1793" s="27"/>
      <c r="CM1793" s="27"/>
      <c r="CN1793" s="27"/>
      <c r="CO1793" s="27"/>
      <c r="CP1793" s="27"/>
      <c r="CQ1793" s="27"/>
      <c r="CR1793" s="27"/>
      <c r="CS1793" s="27"/>
      <c r="CT1793" s="27"/>
      <c r="CU1793" s="27"/>
      <c r="CV1793" s="27"/>
      <c r="CW1793" s="27"/>
      <c r="CX1793" s="27"/>
      <c r="CY1793" s="27"/>
      <c r="CZ1793" s="40"/>
      <c r="DA1793" s="40"/>
      <c r="DB1793" s="40"/>
      <c r="DC1793" s="40"/>
      <c r="DF1793" s="42"/>
    </row>
    <row r="1794" spans="2:110" x14ac:dyDescent="0.2">
      <c r="B1794" s="28"/>
      <c r="C1794" s="41"/>
      <c r="D1794" s="40"/>
      <c r="E1794" s="41"/>
      <c r="F1794" s="40"/>
      <c r="M1794" s="151"/>
      <c r="N1794" s="151"/>
      <c r="P1794" s="153"/>
      <c r="Q1794" s="159"/>
      <c r="R1794" s="151"/>
      <c r="S1794" s="151"/>
      <c r="T1794" s="28"/>
      <c r="U1794" s="137"/>
      <c r="V1794" s="40"/>
      <c r="W1794" s="40"/>
      <c r="X1794" s="40"/>
      <c r="Y1794" s="40"/>
      <c r="Z1794" s="40"/>
      <c r="AA1794" s="40"/>
      <c r="AB1794" s="40"/>
      <c r="AC1794" s="40"/>
      <c r="AD1794" s="40"/>
      <c r="AE1794" s="40"/>
      <c r="AF1794" s="40"/>
      <c r="AG1794" s="40"/>
      <c r="AH1794" s="40"/>
      <c r="AI1794" s="40"/>
      <c r="AJ1794" s="40"/>
      <c r="AK1794" s="40"/>
      <c r="AL1794" s="40"/>
      <c r="AM1794" s="40"/>
      <c r="AN1794" s="40"/>
      <c r="AO1794" s="40"/>
      <c r="AP1794" s="40"/>
      <c r="AQ1794" s="40"/>
      <c r="AR1794" s="40"/>
      <c r="AS1794" s="40"/>
      <c r="AT1794" s="40"/>
      <c r="AU1794" s="40"/>
      <c r="AV1794" s="40"/>
      <c r="AW1794" s="40"/>
      <c r="AX1794" s="40"/>
      <c r="AY1794" s="40"/>
      <c r="AZ1794" s="40"/>
      <c r="BA1794" s="28"/>
      <c r="BB1794" s="28"/>
      <c r="BC1794" s="40"/>
      <c r="BD1794" s="40"/>
      <c r="BE1794" s="40"/>
      <c r="BF1794" s="40"/>
      <c r="BG1794" s="40"/>
      <c r="BH1794" s="40"/>
      <c r="BI1794" s="40"/>
      <c r="BJ1794" s="40"/>
      <c r="BK1794" s="40"/>
      <c r="BL1794" s="40"/>
      <c r="BM1794" s="40"/>
      <c r="BN1794" s="40"/>
      <c r="BO1794" s="40"/>
      <c r="BP1794" s="40"/>
      <c r="BQ1794" s="40"/>
      <c r="BR1794" s="40"/>
      <c r="BS1794" s="40"/>
      <c r="BT1794" s="40"/>
      <c r="BU1794" s="40"/>
      <c r="BV1794" s="40"/>
      <c r="BW1794" s="40"/>
      <c r="BX1794" s="40"/>
      <c r="BY1794" s="40"/>
      <c r="BZ1794" s="40"/>
      <c r="CA1794" s="40"/>
      <c r="CB1794" s="40"/>
      <c r="CC1794" s="40"/>
      <c r="CD1794" s="40"/>
      <c r="CE1794" s="40"/>
      <c r="CF1794" s="40"/>
      <c r="CG1794" s="28"/>
      <c r="CH1794" s="28"/>
      <c r="CI1794" s="41"/>
      <c r="CJ1794" s="27"/>
      <c r="CK1794" s="27"/>
      <c r="CL1794" s="27"/>
      <c r="CM1794" s="27"/>
      <c r="CN1794" s="27"/>
      <c r="CO1794" s="27"/>
      <c r="CP1794" s="27"/>
      <c r="CQ1794" s="27"/>
      <c r="CR1794" s="27"/>
      <c r="CS1794" s="27"/>
      <c r="CT1794" s="27"/>
      <c r="CU1794" s="27"/>
      <c r="CV1794" s="27"/>
      <c r="CW1794" s="27"/>
      <c r="CX1794" s="27"/>
      <c r="CY1794" s="27"/>
      <c r="CZ1794" s="40"/>
      <c r="DA1794" s="40"/>
      <c r="DB1794" s="40"/>
      <c r="DC1794" s="40"/>
      <c r="DF1794" s="42"/>
    </row>
    <row r="1795" spans="2:110" x14ac:dyDescent="0.2">
      <c r="B1795" s="28"/>
      <c r="C1795" s="41"/>
      <c r="D1795" s="40"/>
      <c r="E1795" s="41"/>
      <c r="F1795" s="40"/>
      <c r="M1795" s="151"/>
      <c r="N1795" s="151"/>
      <c r="P1795" s="153"/>
      <c r="Q1795" s="159"/>
      <c r="R1795" s="151"/>
      <c r="S1795" s="151"/>
      <c r="T1795" s="28"/>
      <c r="U1795" s="137"/>
      <c r="V1795" s="40"/>
      <c r="W1795" s="40"/>
      <c r="X1795" s="40"/>
      <c r="Y1795" s="40"/>
      <c r="Z1795" s="40"/>
      <c r="AA1795" s="40"/>
      <c r="AB1795" s="40"/>
      <c r="AC1795" s="40"/>
      <c r="AD1795" s="40"/>
      <c r="AE1795" s="40"/>
      <c r="AF1795" s="40"/>
      <c r="AG1795" s="40"/>
      <c r="AH1795" s="40"/>
      <c r="AI1795" s="40"/>
      <c r="AJ1795" s="40"/>
      <c r="AK1795" s="40"/>
      <c r="AL1795" s="40"/>
      <c r="AM1795" s="40"/>
      <c r="AN1795" s="40"/>
      <c r="AO1795" s="40"/>
      <c r="AP1795" s="40"/>
      <c r="AQ1795" s="40"/>
      <c r="AR1795" s="40"/>
      <c r="AS1795" s="40"/>
      <c r="AT1795" s="40"/>
      <c r="AU1795" s="40"/>
      <c r="AV1795" s="40"/>
      <c r="AW1795" s="40"/>
      <c r="AX1795" s="40"/>
      <c r="AY1795" s="40"/>
      <c r="AZ1795" s="40"/>
      <c r="BA1795" s="28"/>
      <c r="BB1795" s="28"/>
      <c r="BC1795" s="40"/>
      <c r="BD1795" s="40"/>
      <c r="BE1795" s="40"/>
      <c r="BF1795" s="40"/>
      <c r="BG1795" s="40"/>
      <c r="BH1795" s="40"/>
      <c r="BI1795" s="40"/>
      <c r="BJ1795" s="40"/>
      <c r="BK1795" s="40"/>
      <c r="BL1795" s="40"/>
      <c r="BM1795" s="40"/>
      <c r="BN1795" s="40"/>
      <c r="BO1795" s="40"/>
      <c r="BP1795" s="40"/>
      <c r="BQ1795" s="40"/>
      <c r="BR1795" s="40"/>
      <c r="BS1795" s="40"/>
      <c r="BT1795" s="40"/>
      <c r="BU1795" s="40"/>
      <c r="BV1795" s="40"/>
      <c r="BW1795" s="40"/>
      <c r="BX1795" s="40"/>
      <c r="BY1795" s="40"/>
      <c r="BZ1795" s="40"/>
      <c r="CA1795" s="40"/>
      <c r="CB1795" s="40"/>
      <c r="CC1795" s="40"/>
      <c r="CD1795" s="40"/>
      <c r="CE1795" s="40"/>
      <c r="CF1795" s="40"/>
      <c r="CG1795" s="28"/>
      <c r="CH1795" s="28"/>
      <c r="CI1795" s="41"/>
      <c r="CJ1795" s="27"/>
      <c r="CK1795" s="27"/>
      <c r="CL1795" s="27"/>
      <c r="CM1795" s="27"/>
      <c r="CN1795" s="27"/>
      <c r="CO1795" s="27"/>
      <c r="CP1795" s="27"/>
      <c r="CQ1795" s="27"/>
      <c r="CR1795" s="27"/>
      <c r="CS1795" s="27"/>
      <c r="CT1795" s="27"/>
      <c r="CU1795" s="27"/>
      <c r="CV1795" s="27"/>
      <c r="CW1795" s="27"/>
      <c r="CX1795" s="27"/>
      <c r="CY1795" s="27"/>
      <c r="CZ1795" s="40"/>
      <c r="DA1795" s="40"/>
      <c r="DB1795" s="40"/>
      <c r="DC1795" s="40"/>
      <c r="DF1795" s="42"/>
    </row>
    <row r="1796" spans="2:110" x14ac:dyDescent="0.2">
      <c r="B1796" s="28"/>
      <c r="C1796" s="41"/>
      <c r="D1796" s="40"/>
      <c r="E1796" s="41"/>
      <c r="F1796" s="40"/>
      <c r="M1796" s="151"/>
      <c r="N1796" s="151"/>
      <c r="P1796" s="153"/>
      <c r="Q1796" s="159"/>
      <c r="R1796" s="151"/>
      <c r="S1796" s="151"/>
      <c r="T1796" s="28"/>
      <c r="U1796" s="137"/>
      <c r="V1796" s="40"/>
      <c r="W1796" s="40"/>
      <c r="X1796" s="40"/>
      <c r="Y1796" s="40"/>
      <c r="Z1796" s="40"/>
      <c r="AA1796" s="40"/>
      <c r="AB1796" s="40"/>
      <c r="AC1796" s="40"/>
      <c r="AD1796" s="40"/>
      <c r="AE1796" s="40"/>
      <c r="AF1796" s="40"/>
      <c r="AG1796" s="40"/>
      <c r="AH1796" s="40"/>
      <c r="AI1796" s="40"/>
      <c r="AJ1796" s="40"/>
      <c r="AK1796" s="40"/>
      <c r="AL1796" s="40"/>
      <c r="AM1796" s="40"/>
      <c r="AN1796" s="40"/>
      <c r="AO1796" s="40"/>
      <c r="AP1796" s="40"/>
      <c r="AQ1796" s="40"/>
      <c r="AR1796" s="40"/>
      <c r="AS1796" s="40"/>
      <c r="AT1796" s="40"/>
      <c r="AU1796" s="40"/>
      <c r="AV1796" s="40"/>
      <c r="AW1796" s="40"/>
      <c r="AX1796" s="40"/>
      <c r="AY1796" s="40"/>
      <c r="AZ1796" s="40"/>
      <c r="BA1796" s="28"/>
      <c r="BB1796" s="28"/>
      <c r="BC1796" s="40"/>
      <c r="BD1796" s="40"/>
      <c r="BE1796" s="40"/>
      <c r="BF1796" s="40"/>
      <c r="BG1796" s="40"/>
      <c r="BH1796" s="40"/>
      <c r="BI1796" s="40"/>
      <c r="BJ1796" s="40"/>
      <c r="BK1796" s="40"/>
      <c r="BL1796" s="40"/>
      <c r="BM1796" s="40"/>
      <c r="BN1796" s="40"/>
      <c r="BO1796" s="40"/>
      <c r="BP1796" s="40"/>
      <c r="BQ1796" s="40"/>
      <c r="BR1796" s="40"/>
      <c r="BS1796" s="40"/>
      <c r="BT1796" s="40"/>
      <c r="BU1796" s="40"/>
      <c r="BV1796" s="40"/>
      <c r="BW1796" s="40"/>
      <c r="BX1796" s="40"/>
      <c r="BY1796" s="40"/>
      <c r="BZ1796" s="40"/>
      <c r="CA1796" s="40"/>
      <c r="CB1796" s="40"/>
      <c r="CC1796" s="40"/>
      <c r="CD1796" s="40"/>
      <c r="CE1796" s="40"/>
      <c r="CF1796" s="40"/>
      <c r="CG1796" s="28"/>
      <c r="CH1796" s="28"/>
      <c r="CI1796" s="41"/>
      <c r="CJ1796" s="27"/>
      <c r="CK1796" s="27"/>
      <c r="CL1796" s="27"/>
      <c r="CM1796" s="27"/>
      <c r="CN1796" s="27"/>
      <c r="CO1796" s="27"/>
      <c r="CP1796" s="27"/>
      <c r="CQ1796" s="27"/>
      <c r="CR1796" s="27"/>
      <c r="CS1796" s="27"/>
      <c r="CT1796" s="27"/>
      <c r="CU1796" s="27"/>
      <c r="CV1796" s="27"/>
      <c r="CW1796" s="27"/>
      <c r="CX1796" s="27"/>
      <c r="CY1796" s="27"/>
      <c r="CZ1796" s="40"/>
      <c r="DA1796" s="40"/>
      <c r="DB1796" s="40"/>
      <c r="DC1796" s="40"/>
      <c r="DF1796" s="42"/>
    </row>
    <row r="1797" spans="2:110" x14ac:dyDescent="0.2">
      <c r="B1797" s="28"/>
      <c r="C1797" s="41"/>
      <c r="D1797" s="40"/>
      <c r="E1797" s="41"/>
      <c r="F1797" s="40"/>
      <c r="M1797" s="151"/>
      <c r="N1797" s="151"/>
      <c r="P1797" s="153"/>
      <c r="Q1797" s="159"/>
      <c r="R1797" s="151"/>
      <c r="S1797" s="151"/>
      <c r="T1797" s="28"/>
      <c r="U1797" s="137"/>
      <c r="V1797" s="40"/>
      <c r="W1797" s="40"/>
      <c r="X1797" s="40"/>
      <c r="Y1797" s="40"/>
      <c r="Z1797" s="40"/>
      <c r="AA1797" s="40"/>
      <c r="AB1797" s="40"/>
      <c r="AC1797" s="40"/>
      <c r="AD1797" s="40"/>
      <c r="AE1797" s="40"/>
      <c r="AF1797" s="40"/>
      <c r="AG1797" s="40"/>
      <c r="AH1797" s="40"/>
      <c r="AI1797" s="40"/>
      <c r="AJ1797" s="40"/>
      <c r="AK1797" s="40"/>
      <c r="AL1797" s="40"/>
      <c r="AM1797" s="40"/>
      <c r="AN1797" s="40"/>
      <c r="AO1797" s="40"/>
      <c r="AP1797" s="40"/>
      <c r="AQ1797" s="40"/>
      <c r="AR1797" s="40"/>
      <c r="AS1797" s="40"/>
      <c r="AT1797" s="40"/>
      <c r="AU1797" s="40"/>
      <c r="AV1797" s="40"/>
      <c r="AW1797" s="40"/>
      <c r="AX1797" s="40"/>
      <c r="AY1797" s="40"/>
      <c r="AZ1797" s="40"/>
      <c r="BA1797" s="28"/>
      <c r="BB1797" s="28"/>
      <c r="BC1797" s="40"/>
      <c r="BD1797" s="40"/>
      <c r="BE1797" s="40"/>
      <c r="BF1797" s="40"/>
      <c r="BG1797" s="40"/>
      <c r="BH1797" s="40"/>
      <c r="BI1797" s="40"/>
      <c r="BJ1797" s="40"/>
      <c r="BK1797" s="40"/>
      <c r="BL1797" s="40"/>
      <c r="BM1797" s="40"/>
      <c r="BN1797" s="40"/>
      <c r="BO1797" s="40"/>
      <c r="BP1797" s="40"/>
      <c r="BQ1797" s="40"/>
      <c r="BR1797" s="40"/>
      <c r="BS1797" s="40"/>
      <c r="BT1797" s="40"/>
      <c r="BU1797" s="40"/>
      <c r="BV1797" s="40"/>
      <c r="BW1797" s="40"/>
      <c r="BX1797" s="40"/>
      <c r="BY1797" s="40"/>
      <c r="BZ1797" s="40"/>
      <c r="CA1797" s="40"/>
      <c r="CB1797" s="40"/>
      <c r="CC1797" s="40"/>
      <c r="CD1797" s="40"/>
      <c r="CE1797" s="40"/>
      <c r="CF1797" s="40"/>
      <c r="CG1797" s="28"/>
      <c r="CH1797" s="28"/>
      <c r="CI1797" s="41"/>
      <c r="CJ1797" s="27"/>
      <c r="CK1797" s="27"/>
      <c r="CL1797" s="27"/>
      <c r="CM1797" s="27"/>
      <c r="CN1797" s="27"/>
      <c r="CO1797" s="27"/>
      <c r="CP1797" s="27"/>
      <c r="CQ1797" s="27"/>
      <c r="CR1797" s="27"/>
      <c r="CS1797" s="27"/>
      <c r="CT1797" s="27"/>
      <c r="CU1797" s="27"/>
      <c r="CV1797" s="27"/>
      <c r="CW1797" s="27"/>
      <c r="CX1797" s="27"/>
      <c r="CY1797" s="27"/>
      <c r="CZ1797" s="40"/>
      <c r="DA1797" s="40"/>
      <c r="DB1797" s="40"/>
      <c r="DC1797" s="40"/>
      <c r="DF1797" s="42"/>
    </row>
    <row r="1798" spans="2:110" x14ac:dyDescent="0.2">
      <c r="B1798" s="28"/>
      <c r="C1798" s="41"/>
      <c r="D1798" s="40"/>
      <c r="E1798" s="41"/>
      <c r="F1798" s="40"/>
      <c r="M1798" s="151"/>
      <c r="N1798" s="151"/>
      <c r="P1798" s="153"/>
      <c r="Q1798" s="159"/>
      <c r="R1798" s="151"/>
      <c r="S1798" s="151"/>
      <c r="T1798" s="28"/>
      <c r="U1798" s="137"/>
      <c r="V1798" s="40"/>
      <c r="W1798" s="40"/>
      <c r="X1798" s="40"/>
      <c r="Y1798" s="40"/>
      <c r="Z1798" s="40"/>
      <c r="AA1798" s="40"/>
      <c r="AB1798" s="40"/>
      <c r="AC1798" s="40"/>
      <c r="AD1798" s="40"/>
      <c r="AE1798" s="40"/>
      <c r="AF1798" s="40"/>
      <c r="AG1798" s="40"/>
      <c r="AH1798" s="40"/>
      <c r="AI1798" s="40"/>
      <c r="AJ1798" s="40"/>
      <c r="AK1798" s="40"/>
      <c r="AL1798" s="40"/>
      <c r="AM1798" s="40"/>
      <c r="AN1798" s="40"/>
      <c r="AO1798" s="40"/>
      <c r="AP1798" s="40"/>
      <c r="AQ1798" s="40"/>
      <c r="AR1798" s="40"/>
      <c r="AS1798" s="40"/>
      <c r="AT1798" s="40"/>
      <c r="AU1798" s="40"/>
      <c r="AV1798" s="40"/>
      <c r="AW1798" s="40"/>
      <c r="AX1798" s="40"/>
      <c r="AY1798" s="40"/>
      <c r="AZ1798" s="40"/>
      <c r="BA1798" s="28"/>
      <c r="BB1798" s="28"/>
      <c r="BC1798" s="40"/>
      <c r="BD1798" s="40"/>
      <c r="BE1798" s="40"/>
      <c r="BF1798" s="40"/>
      <c r="BG1798" s="40"/>
      <c r="BH1798" s="40"/>
      <c r="BI1798" s="40"/>
      <c r="BJ1798" s="40"/>
      <c r="BK1798" s="40"/>
      <c r="BL1798" s="40"/>
      <c r="BM1798" s="40"/>
      <c r="BN1798" s="40"/>
      <c r="BO1798" s="40"/>
      <c r="BP1798" s="40"/>
      <c r="BQ1798" s="40"/>
      <c r="BR1798" s="40"/>
      <c r="BS1798" s="40"/>
      <c r="BT1798" s="40"/>
      <c r="BU1798" s="40"/>
      <c r="BV1798" s="40"/>
      <c r="BW1798" s="40"/>
      <c r="BX1798" s="40"/>
      <c r="BY1798" s="40"/>
      <c r="BZ1798" s="40"/>
      <c r="CA1798" s="40"/>
      <c r="CB1798" s="40"/>
      <c r="CC1798" s="40"/>
      <c r="CD1798" s="40"/>
      <c r="CE1798" s="40"/>
      <c r="CF1798" s="40"/>
      <c r="CG1798" s="28"/>
      <c r="CH1798" s="28"/>
      <c r="CI1798" s="41"/>
      <c r="CJ1798" s="27"/>
      <c r="CK1798" s="27"/>
      <c r="CL1798" s="27"/>
      <c r="CM1798" s="27"/>
      <c r="CN1798" s="27"/>
      <c r="CO1798" s="27"/>
      <c r="CP1798" s="27"/>
      <c r="CQ1798" s="27"/>
      <c r="CR1798" s="27"/>
      <c r="CS1798" s="27"/>
      <c r="CT1798" s="27"/>
      <c r="CU1798" s="27"/>
      <c r="CV1798" s="27"/>
      <c r="CW1798" s="27"/>
      <c r="CX1798" s="27"/>
      <c r="CY1798" s="27"/>
      <c r="CZ1798" s="40"/>
      <c r="DA1798" s="40"/>
      <c r="DB1798" s="40"/>
      <c r="DC1798" s="40"/>
      <c r="DF1798" s="42"/>
    </row>
    <row r="1799" spans="2:110" x14ac:dyDescent="0.2">
      <c r="B1799" s="28"/>
      <c r="C1799" s="41"/>
      <c r="D1799" s="40"/>
      <c r="E1799" s="41"/>
      <c r="F1799" s="40"/>
      <c r="M1799" s="151"/>
      <c r="N1799" s="151"/>
      <c r="P1799" s="153"/>
      <c r="Q1799" s="159"/>
      <c r="R1799" s="151"/>
      <c r="S1799" s="151"/>
      <c r="T1799" s="28"/>
      <c r="U1799" s="137"/>
      <c r="V1799" s="40"/>
      <c r="W1799" s="40"/>
      <c r="X1799" s="40"/>
      <c r="Y1799" s="40"/>
      <c r="Z1799" s="40"/>
      <c r="AA1799" s="40"/>
      <c r="AB1799" s="40"/>
      <c r="AC1799" s="40"/>
      <c r="AD1799" s="40"/>
      <c r="AE1799" s="40"/>
      <c r="AF1799" s="40"/>
      <c r="AG1799" s="40"/>
      <c r="AH1799" s="40"/>
      <c r="AI1799" s="40"/>
      <c r="AJ1799" s="40"/>
      <c r="AK1799" s="40"/>
      <c r="AL1799" s="40"/>
      <c r="AM1799" s="40"/>
      <c r="AN1799" s="40"/>
      <c r="AO1799" s="40"/>
      <c r="AP1799" s="40"/>
      <c r="AQ1799" s="40"/>
      <c r="AR1799" s="40"/>
      <c r="AS1799" s="40"/>
      <c r="AT1799" s="40"/>
      <c r="AU1799" s="40"/>
      <c r="AV1799" s="40"/>
      <c r="AW1799" s="40"/>
      <c r="AX1799" s="40"/>
      <c r="AY1799" s="40"/>
      <c r="AZ1799" s="40"/>
      <c r="BA1799" s="28"/>
      <c r="BB1799" s="28"/>
      <c r="BC1799" s="40"/>
      <c r="BD1799" s="40"/>
      <c r="BE1799" s="40"/>
      <c r="BF1799" s="40"/>
      <c r="BG1799" s="40"/>
      <c r="BH1799" s="40"/>
      <c r="BI1799" s="40"/>
      <c r="BJ1799" s="40"/>
      <c r="BK1799" s="40"/>
      <c r="BL1799" s="40"/>
      <c r="BM1799" s="40"/>
      <c r="BN1799" s="40"/>
      <c r="BO1799" s="40"/>
      <c r="BP1799" s="40"/>
      <c r="BQ1799" s="40"/>
      <c r="BR1799" s="40"/>
      <c r="BS1799" s="40"/>
      <c r="BT1799" s="40"/>
      <c r="BU1799" s="40"/>
      <c r="BV1799" s="40"/>
      <c r="BW1799" s="40"/>
      <c r="BX1799" s="40"/>
      <c r="BY1799" s="40"/>
      <c r="BZ1799" s="40"/>
      <c r="CA1799" s="40"/>
      <c r="CB1799" s="40"/>
      <c r="CC1799" s="40"/>
      <c r="CD1799" s="40"/>
      <c r="CE1799" s="40"/>
      <c r="CF1799" s="40"/>
      <c r="CG1799" s="28"/>
      <c r="CH1799" s="28"/>
      <c r="CI1799" s="41"/>
      <c r="CJ1799" s="27"/>
      <c r="CK1799" s="27"/>
      <c r="CL1799" s="27"/>
      <c r="CM1799" s="27"/>
      <c r="CN1799" s="27"/>
      <c r="CO1799" s="27"/>
      <c r="CP1799" s="27"/>
      <c r="CQ1799" s="27"/>
      <c r="CR1799" s="27"/>
      <c r="CS1799" s="27"/>
      <c r="CT1799" s="27"/>
      <c r="CU1799" s="27"/>
      <c r="CV1799" s="27"/>
      <c r="CW1799" s="27"/>
      <c r="CX1799" s="27"/>
      <c r="CY1799" s="27"/>
      <c r="CZ1799" s="40"/>
      <c r="DA1799" s="40"/>
      <c r="DB1799" s="40"/>
      <c r="DC1799" s="40"/>
      <c r="DF1799" s="42"/>
    </row>
    <row r="1800" spans="2:110" x14ac:dyDescent="0.2">
      <c r="B1800" s="28"/>
      <c r="C1800" s="41"/>
      <c r="D1800" s="40"/>
      <c r="E1800" s="41"/>
      <c r="F1800" s="40"/>
      <c r="M1800" s="151"/>
      <c r="N1800" s="151"/>
      <c r="P1800" s="153"/>
      <c r="Q1800" s="159"/>
      <c r="R1800" s="151"/>
      <c r="S1800" s="151"/>
      <c r="T1800" s="28"/>
      <c r="U1800" s="137"/>
      <c r="V1800" s="40"/>
      <c r="W1800" s="40"/>
      <c r="X1800" s="40"/>
      <c r="Y1800" s="40"/>
      <c r="Z1800" s="40"/>
      <c r="AA1800" s="40"/>
      <c r="AB1800" s="40"/>
      <c r="AC1800" s="40"/>
      <c r="AD1800" s="40"/>
      <c r="AE1800" s="40"/>
      <c r="AF1800" s="40"/>
      <c r="AG1800" s="40"/>
      <c r="AH1800" s="40"/>
      <c r="AI1800" s="40"/>
      <c r="AJ1800" s="40"/>
      <c r="AK1800" s="40"/>
      <c r="AL1800" s="40"/>
      <c r="AM1800" s="40"/>
      <c r="AN1800" s="40"/>
      <c r="AO1800" s="40"/>
      <c r="AP1800" s="40"/>
      <c r="AQ1800" s="40"/>
      <c r="AR1800" s="40"/>
      <c r="AS1800" s="40"/>
      <c r="AT1800" s="40"/>
      <c r="AU1800" s="40"/>
      <c r="AV1800" s="40"/>
      <c r="AW1800" s="40"/>
      <c r="AX1800" s="40"/>
      <c r="AY1800" s="40"/>
      <c r="AZ1800" s="40"/>
      <c r="BA1800" s="28"/>
      <c r="BB1800" s="28"/>
      <c r="BC1800" s="40"/>
      <c r="BD1800" s="40"/>
      <c r="BE1800" s="40"/>
      <c r="BF1800" s="40"/>
      <c r="BG1800" s="40"/>
      <c r="BH1800" s="40"/>
      <c r="BI1800" s="40"/>
      <c r="BJ1800" s="40"/>
      <c r="BK1800" s="40"/>
      <c r="BL1800" s="40"/>
      <c r="BM1800" s="40"/>
      <c r="BN1800" s="40"/>
      <c r="BO1800" s="40"/>
      <c r="BP1800" s="40"/>
      <c r="BQ1800" s="40"/>
      <c r="BR1800" s="40"/>
      <c r="BS1800" s="40"/>
      <c r="BT1800" s="40"/>
      <c r="BU1800" s="40"/>
      <c r="BV1800" s="40"/>
      <c r="BW1800" s="40"/>
      <c r="BX1800" s="40"/>
      <c r="BY1800" s="40"/>
      <c r="BZ1800" s="40"/>
      <c r="CA1800" s="40"/>
      <c r="CB1800" s="40"/>
      <c r="CC1800" s="40"/>
      <c r="CD1800" s="40"/>
      <c r="CE1800" s="40"/>
      <c r="CF1800" s="40"/>
      <c r="CG1800" s="28"/>
      <c r="CH1800" s="28"/>
      <c r="CI1800" s="41"/>
      <c r="CJ1800" s="27"/>
      <c r="CK1800" s="27"/>
      <c r="CL1800" s="27"/>
      <c r="CM1800" s="27"/>
      <c r="CN1800" s="27"/>
      <c r="CO1800" s="27"/>
      <c r="CP1800" s="27"/>
      <c r="CQ1800" s="27"/>
      <c r="CR1800" s="27"/>
      <c r="CS1800" s="27"/>
      <c r="CT1800" s="27"/>
      <c r="CU1800" s="27"/>
      <c r="CV1800" s="27"/>
      <c r="CW1800" s="27"/>
      <c r="CX1800" s="27"/>
      <c r="CY1800" s="27"/>
      <c r="CZ1800" s="40"/>
      <c r="DA1800" s="40"/>
      <c r="DB1800" s="40"/>
      <c r="DC1800" s="40"/>
      <c r="DF1800" s="42"/>
    </row>
    <row r="1801" spans="2:110" x14ac:dyDescent="0.2">
      <c r="B1801" s="28"/>
      <c r="C1801" s="41"/>
      <c r="D1801" s="40"/>
      <c r="E1801" s="41"/>
      <c r="F1801" s="40"/>
      <c r="M1801" s="151"/>
      <c r="N1801" s="151"/>
      <c r="P1801" s="153"/>
      <c r="Q1801" s="159"/>
      <c r="R1801" s="151"/>
      <c r="S1801" s="151"/>
      <c r="T1801" s="28"/>
      <c r="U1801" s="137"/>
      <c r="V1801" s="40"/>
      <c r="W1801" s="40"/>
      <c r="X1801" s="40"/>
      <c r="Y1801" s="40"/>
      <c r="Z1801" s="40"/>
      <c r="AA1801" s="40"/>
      <c r="AB1801" s="40"/>
      <c r="AC1801" s="40"/>
      <c r="AD1801" s="40"/>
      <c r="AE1801" s="40"/>
      <c r="AF1801" s="40"/>
      <c r="AG1801" s="40"/>
      <c r="AH1801" s="40"/>
      <c r="AI1801" s="40"/>
      <c r="AJ1801" s="40"/>
      <c r="AK1801" s="40"/>
      <c r="AL1801" s="40"/>
      <c r="AM1801" s="40"/>
      <c r="AN1801" s="40"/>
      <c r="AO1801" s="40"/>
      <c r="AP1801" s="40"/>
      <c r="AQ1801" s="40"/>
      <c r="AR1801" s="40"/>
      <c r="AS1801" s="40"/>
      <c r="AT1801" s="40"/>
      <c r="AU1801" s="40"/>
      <c r="AV1801" s="40"/>
      <c r="AW1801" s="40"/>
      <c r="AX1801" s="40"/>
      <c r="AY1801" s="40"/>
      <c r="AZ1801" s="40"/>
      <c r="BA1801" s="28"/>
      <c r="BB1801" s="28"/>
      <c r="BC1801" s="40"/>
      <c r="BD1801" s="40"/>
      <c r="BE1801" s="40"/>
      <c r="BF1801" s="40"/>
      <c r="BG1801" s="40"/>
      <c r="BH1801" s="40"/>
      <c r="BI1801" s="41"/>
      <c r="BJ1801" s="41"/>
      <c r="BK1801" s="41"/>
      <c r="BL1801" s="41"/>
      <c r="BM1801" s="41"/>
      <c r="BN1801" s="41"/>
      <c r="BO1801" s="41"/>
      <c r="BP1801" s="41"/>
      <c r="BQ1801" s="41"/>
      <c r="BR1801" s="40"/>
      <c r="BS1801" s="40"/>
      <c r="BT1801" s="40"/>
      <c r="BU1801" s="41"/>
      <c r="BV1801" s="41"/>
      <c r="BW1801" s="41"/>
      <c r="BX1801" s="41"/>
      <c r="BY1801" s="41"/>
      <c r="BZ1801" s="41"/>
      <c r="CA1801" s="41"/>
      <c r="CB1801" s="41"/>
      <c r="CC1801" s="41"/>
      <c r="CD1801" s="41"/>
      <c r="CE1801" s="41"/>
      <c r="CF1801" s="41"/>
      <c r="CG1801" s="28"/>
      <c r="CH1801" s="28"/>
      <c r="CI1801" s="41"/>
      <c r="CJ1801" s="27"/>
      <c r="CK1801" s="27"/>
      <c r="CL1801" s="27"/>
      <c r="CM1801" s="27"/>
      <c r="CN1801" s="27"/>
      <c r="CO1801" s="27"/>
      <c r="CP1801" s="27"/>
      <c r="CQ1801" s="27"/>
      <c r="CR1801" s="27"/>
      <c r="CS1801" s="27"/>
      <c r="CT1801" s="27"/>
      <c r="CU1801" s="27"/>
      <c r="CV1801" s="27"/>
      <c r="CW1801" s="27"/>
      <c r="CX1801" s="27"/>
      <c r="CY1801" s="27"/>
      <c r="CZ1801" s="40"/>
      <c r="DA1801" s="40"/>
      <c r="DB1801" s="40"/>
      <c r="DC1801" s="40"/>
      <c r="DF1801" s="42"/>
    </row>
    <row r="1802" spans="2:110" x14ac:dyDescent="0.2">
      <c r="B1802" s="28"/>
      <c r="C1802" s="41"/>
      <c r="D1802" s="40"/>
      <c r="E1802" s="41"/>
      <c r="F1802" s="40"/>
      <c r="M1802" s="151"/>
      <c r="N1802" s="151"/>
      <c r="P1802" s="153"/>
      <c r="Q1802" s="159"/>
      <c r="R1802" s="151"/>
      <c r="S1802" s="151"/>
      <c r="T1802" s="28"/>
      <c r="U1802" s="137"/>
      <c r="V1802" s="40"/>
      <c r="W1802" s="40"/>
      <c r="X1802" s="40"/>
      <c r="Y1802" s="40"/>
      <c r="Z1802" s="40"/>
      <c r="AA1802" s="40"/>
      <c r="AB1802" s="40"/>
      <c r="AC1802" s="40"/>
      <c r="AD1802" s="40"/>
      <c r="AE1802" s="40"/>
      <c r="AF1802" s="40"/>
      <c r="AG1802" s="40"/>
      <c r="AH1802" s="40"/>
      <c r="AI1802" s="40"/>
      <c r="AJ1802" s="40"/>
      <c r="AK1802" s="40"/>
      <c r="AL1802" s="40"/>
      <c r="AM1802" s="40"/>
      <c r="AN1802" s="40"/>
      <c r="AO1802" s="40"/>
      <c r="AP1802" s="40"/>
      <c r="AQ1802" s="40"/>
      <c r="AR1802" s="40"/>
      <c r="AS1802" s="40"/>
      <c r="AT1802" s="40"/>
      <c r="AU1802" s="40"/>
      <c r="AV1802" s="40"/>
      <c r="AW1802" s="40"/>
      <c r="AX1802" s="40"/>
      <c r="AY1802" s="40"/>
      <c r="AZ1802" s="40"/>
      <c r="BA1802" s="28"/>
      <c r="BB1802" s="28"/>
      <c r="BC1802" s="40"/>
      <c r="BD1802" s="40"/>
      <c r="BE1802" s="40"/>
      <c r="BF1802" s="40"/>
      <c r="BG1802" s="40"/>
      <c r="BH1802" s="40"/>
      <c r="BI1802" s="41"/>
      <c r="BJ1802" s="41"/>
      <c r="BK1802" s="41"/>
      <c r="BL1802" s="41"/>
      <c r="BM1802" s="41"/>
      <c r="BN1802" s="41"/>
      <c r="BO1802" s="41"/>
      <c r="BP1802" s="41"/>
      <c r="BQ1802" s="41"/>
      <c r="BR1802" s="40"/>
      <c r="BS1802" s="40"/>
      <c r="BT1802" s="40"/>
      <c r="BU1802" s="41"/>
      <c r="BV1802" s="41"/>
      <c r="BW1802" s="41"/>
      <c r="BX1802" s="41"/>
      <c r="BY1802" s="41"/>
      <c r="BZ1802" s="41"/>
      <c r="CA1802" s="41"/>
      <c r="CB1802" s="41"/>
      <c r="CC1802" s="41"/>
      <c r="CD1802" s="41"/>
      <c r="CE1802" s="41"/>
      <c r="CF1802" s="41"/>
      <c r="CG1802" s="28"/>
      <c r="CH1802" s="28"/>
      <c r="CI1802" s="41"/>
      <c r="CJ1802" s="27"/>
      <c r="CK1802" s="27"/>
      <c r="CL1802" s="27"/>
      <c r="CM1802" s="27"/>
      <c r="CN1802" s="27"/>
      <c r="CO1802" s="27"/>
      <c r="CP1802" s="27"/>
      <c r="CQ1802" s="27"/>
      <c r="CR1802" s="27"/>
      <c r="CS1802" s="27"/>
      <c r="CT1802" s="27"/>
      <c r="CU1802" s="27"/>
      <c r="CV1802" s="27"/>
      <c r="CW1802" s="27"/>
      <c r="CX1802" s="27"/>
      <c r="CY1802" s="27"/>
      <c r="CZ1802" s="40"/>
      <c r="DA1802" s="40"/>
      <c r="DB1802" s="40"/>
      <c r="DC1802" s="40"/>
      <c r="DF1802" s="42"/>
    </row>
    <row r="1803" spans="2:110" x14ac:dyDescent="0.2">
      <c r="B1803" s="28"/>
      <c r="C1803" s="41"/>
      <c r="D1803" s="40"/>
      <c r="E1803" s="41"/>
      <c r="F1803" s="40"/>
      <c r="M1803" s="151"/>
      <c r="N1803" s="151"/>
      <c r="P1803" s="153"/>
      <c r="Q1803" s="159"/>
      <c r="R1803" s="151"/>
      <c r="S1803" s="151"/>
      <c r="T1803" s="28"/>
      <c r="U1803" s="137"/>
      <c r="V1803" s="40"/>
      <c r="W1803" s="40"/>
      <c r="X1803" s="40"/>
      <c r="Y1803" s="40"/>
      <c r="Z1803" s="40"/>
      <c r="AA1803" s="40"/>
      <c r="AB1803" s="40"/>
      <c r="AC1803" s="40"/>
      <c r="AD1803" s="40"/>
      <c r="AE1803" s="40"/>
      <c r="AF1803" s="40"/>
      <c r="AG1803" s="40"/>
      <c r="AH1803" s="40"/>
      <c r="AI1803" s="40"/>
      <c r="AJ1803" s="40"/>
      <c r="AK1803" s="40"/>
      <c r="AL1803" s="40"/>
      <c r="AM1803" s="40"/>
      <c r="AN1803" s="40"/>
      <c r="AO1803" s="40"/>
      <c r="AP1803" s="40"/>
      <c r="AQ1803" s="40"/>
      <c r="AR1803" s="40"/>
      <c r="AS1803" s="40"/>
      <c r="AT1803" s="40"/>
      <c r="AU1803" s="40"/>
      <c r="AV1803" s="40"/>
      <c r="AW1803" s="40"/>
      <c r="AX1803" s="40"/>
      <c r="AY1803" s="40"/>
      <c r="AZ1803" s="40"/>
      <c r="BA1803" s="28"/>
      <c r="BB1803" s="28"/>
      <c r="BC1803" s="40"/>
      <c r="BD1803" s="40"/>
      <c r="BE1803" s="40"/>
      <c r="BF1803" s="40"/>
      <c r="BG1803" s="40"/>
      <c r="BH1803" s="40"/>
      <c r="BI1803" s="41"/>
      <c r="BJ1803" s="41"/>
      <c r="BK1803" s="41"/>
      <c r="BL1803" s="41"/>
      <c r="BM1803" s="41"/>
      <c r="BN1803" s="41"/>
      <c r="BO1803" s="41"/>
      <c r="BP1803" s="41"/>
      <c r="BQ1803" s="41"/>
      <c r="BR1803" s="40"/>
      <c r="BS1803" s="40"/>
      <c r="BT1803" s="40"/>
      <c r="BU1803" s="41"/>
      <c r="BV1803" s="41"/>
      <c r="BW1803" s="41"/>
      <c r="BX1803" s="41"/>
      <c r="BY1803" s="41"/>
      <c r="BZ1803" s="41"/>
      <c r="CA1803" s="41"/>
      <c r="CB1803" s="41"/>
      <c r="CC1803" s="41"/>
      <c r="CD1803" s="41"/>
      <c r="CE1803" s="41"/>
      <c r="CF1803" s="41"/>
      <c r="CG1803" s="28"/>
      <c r="CH1803" s="28"/>
      <c r="CI1803" s="41"/>
      <c r="CJ1803" s="27"/>
      <c r="CK1803" s="27"/>
      <c r="CL1803" s="27"/>
      <c r="CM1803" s="27"/>
      <c r="CN1803" s="27"/>
      <c r="CO1803" s="27"/>
      <c r="CP1803" s="27"/>
      <c r="CQ1803" s="27"/>
      <c r="CR1803" s="27"/>
      <c r="CS1803" s="27"/>
      <c r="CT1803" s="27"/>
      <c r="CU1803" s="27"/>
      <c r="CV1803" s="27"/>
      <c r="CW1803" s="27"/>
      <c r="CX1803" s="27"/>
      <c r="CY1803" s="27"/>
      <c r="CZ1803" s="40"/>
      <c r="DA1803" s="40"/>
      <c r="DB1803" s="40"/>
      <c r="DC1803" s="40"/>
      <c r="DF1803" s="42"/>
    </row>
    <row r="1804" spans="2:110" x14ac:dyDescent="0.2">
      <c r="B1804" s="28"/>
      <c r="C1804" s="41"/>
      <c r="D1804" s="40"/>
      <c r="E1804" s="41"/>
      <c r="F1804" s="40"/>
      <c r="M1804" s="151"/>
      <c r="N1804" s="151"/>
      <c r="P1804" s="153"/>
      <c r="Q1804" s="159"/>
      <c r="R1804" s="151"/>
      <c r="S1804" s="151"/>
      <c r="T1804" s="28"/>
      <c r="U1804" s="137"/>
      <c r="V1804" s="40"/>
      <c r="W1804" s="40"/>
      <c r="X1804" s="40"/>
      <c r="Y1804" s="40"/>
      <c r="Z1804" s="40"/>
      <c r="AA1804" s="40"/>
      <c r="AB1804" s="40"/>
      <c r="AC1804" s="40"/>
      <c r="AD1804" s="40"/>
      <c r="AE1804" s="40"/>
      <c r="AF1804" s="40"/>
      <c r="AG1804" s="40"/>
      <c r="AH1804" s="40"/>
      <c r="AI1804" s="40"/>
      <c r="AJ1804" s="40"/>
      <c r="AK1804" s="40"/>
      <c r="AL1804" s="40"/>
      <c r="AM1804" s="40"/>
      <c r="AN1804" s="40"/>
      <c r="AO1804" s="40"/>
      <c r="AP1804" s="40"/>
      <c r="AQ1804" s="40"/>
      <c r="AR1804" s="40"/>
      <c r="AS1804" s="40"/>
      <c r="AT1804" s="40"/>
      <c r="AU1804" s="40"/>
      <c r="AV1804" s="40"/>
      <c r="AW1804" s="40"/>
      <c r="AX1804" s="40"/>
      <c r="AY1804" s="40"/>
      <c r="AZ1804" s="40"/>
      <c r="BA1804" s="28"/>
      <c r="BB1804" s="28"/>
      <c r="BC1804" s="40"/>
      <c r="BD1804" s="40"/>
      <c r="BE1804" s="40"/>
      <c r="BF1804" s="40"/>
      <c r="BG1804" s="40"/>
      <c r="BH1804" s="40"/>
      <c r="BI1804" s="41"/>
      <c r="BJ1804" s="41"/>
      <c r="BK1804" s="41"/>
      <c r="BL1804" s="41"/>
      <c r="BM1804" s="41"/>
      <c r="BN1804" s="41"/>
      <c r="BO1804" s="41"/>
      <c r="BP1804" s="41"/>
      <c r="BQ1804" s="41"/>
      <c r="BR1804" s="40"/>
      <c r="BS1804" s="40"/>
      <c r="BT1804" s="40"/>
      <c r="BU1804" s="41"/>
      <c r="BV1804" s="41"/>
      <c r="BW1804" s="41"/>
      <c r="BX1804" s="41"/>
      <c r="BY1804" s="41"/>
      <c r="BZ1804" s="41"/>
      <c r="CA1804" s="41"/>
      <c r="CB1804" s="41"/>
      <c r="CC1804" s="41"/>
      <c r="CD1804" s="41"/>
      <c r="CE1804" s="41"/>
      <c r="CF1804" s="41"/>
      <c r="CG1804" s="28"/>
      <c r="CH1804" s="28"/>
      <c r="CI1804" s="41"/>
      <c r="CJ1804" s="27"/>
      <c r="CK1804" s="27"/>
      <c r="CL1804" s="27"/>
      <c r="CM1804" s="27"/>
      <c r="CN1804" s="27"/>
      <c r="CO1804" s="27"/>
      <c r="CP1804" s="27"/>
      <c r="CQ1804" s="27"/>
      <c r="CR1804" s="27"/>
      <c r="CS1804" s="27"/>
      <c r="CT1804" s="27"/>
      <c r="CU1804" s="27"/>
      <c r="CV1804" s="27"/>
      <c r="CW1804" s="27"/>
      <c r="CX1804" s="27"/>
      <c r="CY1804" s="27"/>
      <c r="CZ1804" s="40"/>
      <c r="DA1804" s="40"/>
      <c r="DB1804" s="40"/>
      <c r="DC1804" s="40"/>
      <c r="DF1804" s="42"/>
    </row>
    <row r="1805" spans="2:110" x14ac:dyDescent="0.2">
      <c r="B1805" s="28"/>
      <c r="C1805" s="41"/>
      <c r="D1805" s="40"/>
      <c r="E1805" s="41"/>
      <c r="F1805" s="40"/>
      <c r="M1805" s="151"/>
      <c r="N1805" s="151"/>
      <c r="P1805" s="153"/>
      <c r="Q1805" s="159"/>
      <c r="R1805" s="151"/>
      <c r="S1805" s="151"/>
      <c r="T1805" s="28"/>
      <c r="U1805" s="137"/>
      <c r="V1805" s="40"/>
      <c r="W1805" s="40"/>
      <c r="X1805" s="40"/>
      <c r="Y1805" s="40"/>
      <c r="Z1805" s="40"/>
      <c r="AA1805" s="40"/>
      <c r="AB1805" s="40"/>
      <c r="AC1805" s="40"/>
      <c r="AD1805" s="40"/>
      <c r="AE1805" s="40"/>
      <c r="AF1805" s="40"/>
      <c r="AG1805" s="40"/>
      <c r="AH1805" s="40"/>
      <c r="AI1805" s="40"/>
      <c r="AJ1805" s="40"/>
      <c r="AK1805" s="40"/>
      <c r="AL1805" s="40"/>
      <c r="AM1805" s="40"/>
      <c r="AN1805" s="40"/>
      <c r="AO1805" s="40"/>
      <c r="AP1805" s="40"/>
      <c r="AQ1805" s="40"/>
      <c r="AR1805" s="40"/>
      <c r="AS1805" s="40"/>
      <c r="AT1805" s="40"/>
      <c r="AU1805" s="40"/>
      <c r="AV1805" s="40"/>
      <c r="AW1805" s="40"/>
      <c r="AX1805" s="40"/>
      <c r="AY1805" s="40"/>
      <c r="AZ1805" s="40"/>
      <c r="BA1805" s="28"/>
      <c r="BB1805" s="28"/>
      <c r="BC1805" s="40"/>
      <c r="BD1805" s="40"/>
      <c r="BE1805" s="40"/>
      <c r="BF1805" s="40"/>
      <c r="BG1805" s="40"/>
      <c r="BH1805" s="40"/>
      <c r="BI1805" s="41"/>
      <c r="BJ1805" s="41"/>
      <c r="BK1805" s="41"/>
      <c r="BL1805" s="41"/>
      <c r="BM1805" s="41"/>
      <c r="BN1805" s="41"/>
      <c r="BO1805" s="41"/>
      <c r="BP1805" s="41"/>
      <c r="BQ1805" s="41"/>
      <c r="BR1805" s="40"/>
      <c r="BS1805" s="40"/>
      <c r="BT1805" s="40"/>
      <c r="BU1805" s="41"/>
      <c r="BV1805" s="41"/>
      <c r="BW1805" s="41"/>
      <c r="BX1805" s="41"/>
      <c r="BY1805" s="41"/>
      <c r="BZ1805" s="41"/>
      <c r="CA1805" s="41"/>
      <c r="CB1805" s="41"/>
      <c r="CC1805" s="41"/>
      <c r="CD1805" s="41"/>
      <c r="CE1805" s="41"/>
      <c r="CF1805" s="41"/>
      <c r="CG1805" s="28"/>
      <c r="CH1805" s="28"/>
      <c r="CI1805" s="41"/>
      <c r="CJ1805" s="27"/>
      <c r="CK1805" s="27"/>
      <c r="CL1805" s="27"/>
      <c r="CM1805" s="27"/>
      <c r="CN1805" s="27"/>
      <c r="CO1805" s="27"/>
      <c r="CP1805" s="27"/>
      <c r="CQ1805" s="27"/>
      <c r="CR1805" s="27"/>
      <c r="CS1805" s="27"/>
      <c r="CT1805" s="27"/>
      <c r="CU1805" s="27"/>
      <c r="CV1805" s="27"/>
      <c r="CW1805" s="27"/>
      <c r="CX1805" s="27"/>
      <c r="CY1805" s="27"/>
      <c r="CZ1805" s="40"/>
      <c r="DA1805" s="40"/>
      <c r="DB1805" s="40"/>
      <c r="DC1805" s="40"/>
      <c r="DF1805" s="42"/>
    </row>
    <row r="1806" spans="2:110" x14ac:dyDescent="0.2">
      <c r="B1806" s="28"/>
      <c r="C1806" s="41"/>
      <c r="D1806" s="40"/>
      <c r="E1806" s="41"/>
      <c r="F1806" s="40"/>
      <c r="M1806" s="151"/>
      <c r="N1806" s="151"/>
      <c r="P1806" s="153"/>
      <c r="Q1806" s="159"/>
      <c r="R1806" s="151"/>
      <c r="S1806" s="151"/>
      <c r="T1806" s="28"/>
      <c r="U1806" s="137"/>
      <c r="V1806" s="40"/>
      <c r="W1806" s="40"/>
      <c r="X1806" s="40"/>
      <c r="Y1806" s="40"/>
      <c r="Z1806" s="40"/>
      <c r="AA1806" s="40"/>
      <c r="AB1806" s="40"/>
      <c r="AC1806" s="40"/>
      <c r="AD1806" s="40"/>
      <c r="AE1806" s="40"/>
      <c r="AF1806" s="40"/>
      <c r="AG1806" s="40"/>
      <c r="AH1806" s="40"/>
      <c r="AI1806" s="40"/>
      <c r="AJ1806" s="40"/>
      <c r="AK1806" s="40"/>
      <c r="AL1806" s="40"/>
      <c r="AM1806" s="40"/>
      <c r="AN1806" s="40"/>
      <c r="AO1806" s="40"/>
      <c r="AP1806" s="40"/>
      <c r="AQ1806" s="40"/>
      <c r="AR1806" s="40"/>
      <c r="AS1806" s="40"/>
      <c r="AT1806" s="40"/>
      <c r="AU1806" s="40"/>
      <c r="AV1806" s="40"/>
      <c r="AW1806" s="40"/>
      <c r="AX1806" s="40"/>
      <c r="AY1806" s="40"/>
      <c r="AZ1806" s="40"/>
      <c r="BA1806" s="28"/>
      <c r="BB1806" s="28"/>
      <c r="BC1806" s="40"/>
      <c r="BD1806" s="40"/>
      <c r="BE1806" s="40"/>
      <c r="BF1806" s="40"/>
      <c r="BG1806" s="40"/>
      <c r="BH1806" s="40"/>
      <c r="BI1806" s="40"/>
      <c r="BJ1806" s="40"/>
      <c r="BK1806" s="40"/>
      <c r="BL1806" s="40"/>
      <c r="BM1806" s="40"/>
      <c r="BN1806" s="40"/>
      <c r="BO1806" s="40"/>
      <c r="BP1806" s="40"/>
      <c r="BQ1806" s="40"/>
      <c r="BR1806" s="40"/>
      <c r="BS1806" s="40"/>
      <c r="BT1806" s="40"/>
      <c r="BU1806" s="40"/>
      <c r="BV1806" s="40"/>
      <c r="BW1806" s="40"/>
      <c r="BX1806" s="40"/>
      <c r="BY1806" s="40"/>
      <c r="BZ1806" s="40"/>
      <c r="CA1806" s="40"/>
      <c r="CB1806" s="40"/>
      <c r="CC1806" s="40"/>
      <c r="CD1806" s="40"/>
      <c r="CE1806" s="40"/>
      <c r="CF1806" s="40"/>
      <c r="CG1806" s="28"/>
      <c r="CH1806" s="28"/>
      <c r="CI1806" s="41"/>
      <c r="CJ1806" s="27"/>
      <c r="CK1806" s="27"/>
      <c r="CL1806" s="27"/>
      <c r="CM1806" s="27"/>
      <c r="CN1806" s="27"/>
      <c r="CO1806" s="27"/>
      <c r="CP1806" s="27"/>
      <c r="CQ1806" s="27"/>
      <c r="CR1806" s="27"/>
      <c r="CS1806" s="27"/>
      <c r="CT1806" s="27"/>
      <c r="CU1806" s="27"/>
      <c r="CV1806" s="27"/>
      <c r="CW1806" s="27"/>
      <c r="CX1806" s="27"/>
      <c r="CY1806" s="27"/>
      <c r="CZ1806" s="40"/>
      <c r="DA1806" s="40"/>
      <c r="DB1806" s="40"/>
      <c r="DC1806" s="40"/>
      <c r="DF1806" s="42"/>
    </row>
    <row r="1807" spans="2:110" x14ac:dyDescent="0.2">
      <c r="B1807" s="28"/>
      <c r="C1807" s="41"/>
      <c r="D1807" s="40"/>
      <c r="E1807" s="41"/>
      <c r="F1807" s="40"/>
      <c r="M1807" s="151"/>
      <c r="N1807" s="151"/>
      <c r="P1807" s="153"/>
      <c r="Q1807" s="159"/>
      <c r="R1807" s="151"/>
      <c r="S1807" s="151"/>
      <c r="T1807" s="28"/>
      <c r="U1807" s="137"/>
      <c r="V1807" s="40"/>
      <c r="W1807" s="40"/>
      <c r="X1807" s="40"/>
      <c r="Y1807" s="40"/>
      <c r="Z1807" s="40"/>
      <c r="AA1807" s="40"/>
      <c r="AB1807" s="40"/>
      <c r="AC1807" s="40"/>
      <c r="AD1807" s="40"/>
      <c r="AE1807" s="40"/>
      <c r="AF1807" s="40"/>
      <c r="AG1807" s="40"/>
      <c r="AH1807" s="40"/>
      <c r="AI1807" s="40"/>
      <c r="AJ1807" s="40"/>
      <c r="AK1807" s="40"/>
      <c r="AL1807" s="40"/>
      <c r="AM1807" s="40"/>
      <c r="AN1807" s="40"/>
      <c r="AO1807" s="40"/>
      <c r="AP1807" s="40"/>
      <c r="AQ1807" s="40"/>
      <c r="AR1807" s="40"/>
      <c r="AS1807" s="40"/>
      <c r="AT1807" s="40"/>
      <c r="AU1807" s="40"/>
      <c r="AV1807" s="40"/>
      <c r="AW1807" s="40"/>
      <c r="AX1807" s="40"/>
      <c r="AY1807" s="40"/>
      <c r="AZ1807" s="40"/>
      <c r="BA1807" s="28"/>
      <c r="BB1807" s="28"/>
      <c r="BC1807" s="40"/>
      <c r="BD1807" s="40"/>
      <c r="BE1807" s="40"/>
      <c r="BF1807" s="40"/>
      <c r="BG1807" s="40"/>
      <c r="BH1807" s="40"/>
      <c r="BI1807" s="40"/>
      <c r="BJ1807" s="40"/>
      <c r="BK1807" s="40"/>
      <c r="BL1807" s="40"/>
      <c r="BM1807" s="40"/>
      <c r="BN1807" s="40"/>
      <c r="BO1807" s="40"/>
      <c r="BP1807" s="40"/>
      <c r="BQ1807" s="40"/>
      <c r="BR1807" s="40"/>
      <c r="BS1807" s="40"/>
      <c r="BT1807" s="40"/>
      <c r="BU1807" s="40"/>
      <c r="BV1807" s="40"/>
      <c r="BW1807" s="40"/>
      <c r="BX1807" s="40"/>
      <c r="BY1807" s="40"/>
      <c r="BZ1807" s="40"/>
      <c r="CA1807" s="40"/>
      <c r="CB1807" s="40"/>
      <c r="CC1807" s="40"/>
      <c r="CD1807" s="40"/>
      <c r="CE1807" s="40"/>
      <c r="CF1807" s="40"/>
      <c r="CG1807" s="28"/>
      <c r="CH1807" s="28"/>
      <c r="CI1807" s="41"/>
      <c r="CJ1807" s="27"/>
      <c r="CK1807" s="27"/>
      <c r="CL1807" s="27"/>
      <c r="CM1807" s="27"/>
      <c r="CN1807" s="27"/>
      <c r="CO1807" s="27"/>
      <c r="CP1807" s="27"/>
      <c r="CQ1807" s="27"/>
      <c r="CR1807" s="27"/>
      <c r="CS1807" s="27"/>
      <c r="CT1807" s="27"/>
      <c r="CU1807" s="27"/>
      <c r="CV1807" s="27"/>
      <c r="CW1807" s="27"/>
      <c r="CX1807" s="27"/>
      <c r="CY1807" s="27"/>
      <c r="CZ1807" s="40"/>
      <c r="DA1807" s="40"/>
      <c r="DB1807" s="40"/>
      <c r="DC1807" s="40"/>
      <c r="DF1807" s="42"/>
    </row>
    <row r="1808" spans="2:110" x14ac:dyDescent="0.2">
      <c r="B1808" s="28"/>
      <c r="C1808" s="41"/>
      <c r="D1808" s="40"/>
      <c r="E1808" s="41"/>
      <c r="F1808" s="40"/>
      <c r="M1808" s="151"/>
      <c r="N1808" s="151"/>
      <c r="P1808" s="153"/>
      <c r="Q1808" s="159"/>
      <c r="R1808" s="151"/>
      <c r="S1808" s="151"/>
      <c r="T1808" s="28"/>
      <c r="U1808" s="137"/>
      <c r="V1808" s="40"/>
      <c r="W1808" s="40"/>
      <c r="X1808" s="40"/>
      <c r="Y1808" s="40"/>
      <c r="Z1808" s="40"/>
      <c r="AA1808" s="40"/>
      <c r="AB1808" s="40"/>
      <c r="AC1808" s="40"/>
      <c r="AD1808" s="40"/>
      <c r="AE1808" s="40"/>
      <c r="AF1808" s="40"/>
      <c r="AG1808" s="40"/>
      <c r="AH1808" s="40"/>
      <c r="AI1808" s="40"/>
      <c r="AJ1808" s="40"/>
      <c r="AK1808" s="40"/>
      <c r="AL1808" s="40"/>
      <c r="AM1808" s="40"/>
      <c r="AN1808" s="40"/>
      <c r="AO1808" s="40"/>
      <c r="AP1808" s="40"/>
      <c r="AQ1808" s="40"/>
      <c r="AR1808" s="40"/>
      <c r="AS1808" s="40"/>
      <c r="AT1808" s="40"/>
      <c r="AU1808" s="40"/>
      <c r="AV1808" s="40"/>
      <c r="AW1808" s="40"/>
      <c r="AX1808" s="40"/>
      <c r="AY1808" s="40"/>
      <c r="AZ1808" s="40"/>
      <c r="BA1808" s="28"/>
      <c r="BB1808" s="28"/>
      <c r="BC1808" s="40"/>
      <c r="BD1808" s="40"/>
      <c r="BE1808" s="40"/>
      <c r="BF1808" s="40"/>
      <c r="BG1808" s="40"/>
      <c r="BH1808" s="40"/>
      <c r="BI1808" s="40"/>
      <c r="BJ1808" s="40"/>
      <c r="BK1808" s="40"/>
      <c r="BL1808" s="40"/>
      <c r="BM1808" s="40"/>
      <c r="BN1808" s="40"/>
      <c r="BO1808" s="40"/>
      <c r="BP1808" s="40"/>
      <c r="BQ1808" s="40"/>
      <c r="BR1808" s="40"/>
      <c r="BS1808" s="40"/>
      <c r="BT1808" s="40"/>
      <c r="BU1808" s="40"/>
      <c r="BV1808" s="40"/>
      <c r="BW1808" s="40"/>
      <c r="BX1808" s="40"/>
      <c r="BY1808" s="40"/>
      <c r="BZ1808" s="40"/>
      <c r="CA1808" s="40"/>
      <c r="CB1808" s="40"/>
      <c r="CC1808" s="40"/>
      <c r="CD1808" s="40"/>
      <c r="CE1808" s="40"/>
      <c r="CF1808" s="40"/>
      <c r="CG1808" s="28"/>
      <c r="CH1808" s="28"/>
      <c r="CI1808" s="41"/>
      <c r="CJ1808" s="27"/>
      <c r="CK1808" s="27"/>
      <c r="CL1808" s="27"/>
      <c r="CM1808" s="27"/>
      <c r="CN1808" s="27"/>
      <c r="CO1808" s="27"/>
      <c r="CP1808" s="27"/>
      <c r="CQ1808" s="27"/>
      <c r="CR1808" s="27"/>
      <c r="CS1808" s="27"/>
      <c r="CT1808" s="27"/>
      <c r="CU1808" s="27"/>
      <c r="CV1808" s="27"/>
      <c r="CW1808" s="27"/>
      <c r="CX1808" s="27"/>
      <c r="CY1808" s="27"/>
      <c r="CZ1808" s="40"/>
      <c r="DA1808" s="40"/>
      <c r="DB1808" s="40"/>
      <c r="DC1808" s="40"/>
      <c r="DF1808" s="42"/>
    </row>
    <row r="1809" spans="2:110" x14ac:dyDescent="0.2">
      <c r="B1809" s="28"/>
      <c r="C1809" s="41"/>
      <c r="D1809" s="40"/>
      <c r="E1809" s="41"/>
      <c r="F1809" s="40"/>
      <c r="M1809" s="151"/>
      <c r="N1809" s="151"/>
      <c r="P1809" s="153"/>
      <c r="Q1809" s="159"/>
      <c r="R1809" s="151"/>
      <c r="S1809" s="151"/>
      <c r="T1809" s="28"/>
      <c r="U1809" s="137"/>
      <c r="V1809" s="40"/>
      <c r="W1809" s="40"/>
      <c r="X1809" s="40"/>
      <c r="Y1809" s="40"/>
      <c r="Z1809" s="40"/>
      <c r="AA1809" s="40"/>
      <c r="AB1809" s="40"/>
      <c r="AC1809" s="40"/>
      <c r="AD1809" s="40"/>
      <c r="AE1809" s="40"/>
      <c r="AF1809" s="40"/>
      <c r="AG1809" s="40"/>
      <c r="AH1809" s="40"/>
      <c r="AI1809" s="40"/>
      <c r="AJ1809" s="40"/>
      <c r="AK1809" s="40"/>
      <c r="AL1809" s="40"/>
      <c r="AM1809" s="40"/>
      <c r="AN1809" s="40"/>
      <c r="AO1809" s="40"/>
      <c r="AP1809" s="40"/>
      <c r="AQ1809" s="40"/>
      <c r="AR1809" s="40"/>
      <c r="AS1809" s="40"/>
      <c r="AT1809" s="40"/>
      <c r="AU1809" s="40"/>
      <c r="AV1809" s="40"/>
      <c r="AW1809" s="40"/>
      <c r="AX1809" s="40"/>
      <c r="AY1809" s="40"/>
      <c r="AZ1809" s="40"/>
      <c r="BA1809" s="28"/>
      <c r="BB1809" s="28"/>
      <c r="BC1809" s="40"/>
      <c r="BD1809" s="40"/>
      <c r="BE1809" s="40"/>
      <c r="BF1809" s="40"/>
      <c r="BG1809" s="40"/>
      <c r="BH1809" s="40"/>
      <c r="BI1809" s="40"/>
      <c r="BJ1809" s="40"/>
      <c r="BK1809" s="40"/>
      <c r="BL1809" s="40"/>
      <c r="BM1809" s="40"/>
      <c r="BN1809" s="40"/>
      <c r="BO1809" s="40"/>
      <c r="BP1809" s="40"/>
      <c r="BQ1809" s="40"/>
      <c r="BR1809" s="40"/>
      <c r="BS1809" s="40"/>
      <c r="BT1809" s="40"/>
      <c r="BU1809" s="40"/>
      <c r="BV1809" s="40"/>
      <c r="BW1809" s="40"/>
      <c r="BX1809" s="40"/>
      <c r="BY1809" s="40"/>
      <c r="BZ1809" s="40"/>
      <c r="CA1809" s="40"/>
      <c r="CB1809" s="40"/>
      <c r="CC1809" s="40"/>
      <c r="CD1809" s="40"/>
      <c r="CE1809" s="40"/>
      <c r="CF1809" s="40"/>
      <c r="CG1809" s="28"/>
      <c r="CH1809" s="28"/>
      <c r="CI1809" s="41"/>
      <c r="CJ1809" s="27"/>
      <c r="CK1809" s="27"/>
      <c r="CL1809" s="27"/>
      <c r="CM1809" s="27"/>
      <c r="CN1809" s="27"/>
      <c r="CO1809" s="27"/>
      <c r="CP1809" s="27"/>
      <c r="CQ1809" s="27"/>
      <c r="CR1809" s="27"/>
      <c r="CS1809" s="27"/>
      <c r="CT1809" s="27"/>
      <c r="CU1809" s="27"/>
      <c r="CV1809" s="27"/>
      <c r="CW1809" s="27"/>
      <c r="CX1809" s="27"/>
      <c r="CY1809" s="27"/>
      <c r="CZ1809" s="40"/>
      <c r="DA1809" s="40"/>
      <c r="DB1809" s="40"/>
      <c r="DC1809" s="40"/>
      <c r="DF1809" s="42"/>
    </row>
    <row r="1810" spans="2:110" x14ac:dyDescent="0.2">
      <c r="B1810" s="28"/>
      <c r="C1810" s="41"/>
      <c r="D1810" s="40"/>
      <c r="E1810" s="41"/>
      <c r="F1810" s="40"/>
      <c r="M1810" s="151"/>
      <c r="N1810" s="151"/>
      <c r="P1810" s="153"/>
      <c r="Q1810" s="159"/>
      <c r="R1810" s="151"/>
      <c r="S1810" s="151"/>
      <c r="T1810" s="28"/>
      <c r="U1810" s="137"/>
      <c r="V1810" s="40"/>
      <c r="W1810" s="40"/>
      <c r="X1810" s="40"/>
      <c r="Y1810" s="40"/>
      <c r="Z1810" s="40"/>
      <c r="AA1810" s="40"/>
      <c r="AB1810" s="40"/>
      <c r="AC1810" s="40"/>
      <c r="AD1810" s="40"/>
      <c r="AE1810" s="40"/>
      <c r="AF1810" s="40"/>
      <c r="AG1810" s="40"/>
      <c r="AH1810" s="40"/>
      <c r="AI1810" s="40"/>
      <c r="AJ1810" s="40"/>
      <c r="AK1810" s="40"/>
      <c r="AL1810" s="40"/>
      <c r="AM1810" s="40"/>
      <c r="AN1810" s="40"/>
      <c r="AO1810" s="40"/>
      <c r="AP1810" s="40"/>
      <c r="AQ1810" s="40"/>
      <c r="AR1810" s="40"/>
      <c r="AS1810" s="40"/>
      <c r="AT1810" s="40"/>
      <c r="AU1810" s="40"/>
      <c r="AV1810" s="40"/>
      <c r="AW1810" s="40"/>
      <c r="AX1810" s="40"/>
      <c r="AY1810" s="40"/>
      <c r="AZ1810" s="40"/>
      <c r="BA1810" s="28"/>
      <c r="BB1810" s="28"/>
      <c r="BC1810" s="40"/>
      <c r="BD1810" s="40"/>
      <c r="BE1810" s="40"/>
      <c r="BF1810" s="40"/>
      <c r="BG1810" s="40"/>
      <c r="BH1810" s="40"/>
      <c r="BI1810" s="40"/>
      <c r="BJ1810" s="40"/>
      <c r="BK1810" s="40"/>
      <c r="BL1810" s="40"/>
      <c r="BM1810" s="40"/>
      <c r="BN1810" s="40"/>
      <c r="BO1810" s="40"/>
      <c r="BP1810" s="40"/>
      <c r="BQ1810" s="40"/>
      <c r="BR1810" s="40"/>
      <c r="BS1810" s="40"/>
      <c r="BT1810" s="40"/>
      <c r="BU1810" s="40"/>
      <c r="BV1810" s="40"/>
      <c r="BW1810" s="40"/>
      <c r="BX1810" s="40"/>
      <c r="BY1810" s="40"/>
      <c r="BZ1810" s="40"/>
      <c r="CA1810" s="40"/>
      <c r="CB1810" s="40"/>
      <c r="CC1810" s="40"/>
      <c r="CD1810" s="40"/>
      <c r="CE1810" s="40"/>
      <c r="CF1810" s="40"/>
      <c r="CG1810" s="28"/>
      <c r="CH1810" s="28"/>
      <c r="CI1810" s="41"/>
      <c r="CJ1810" s="27"/>
      <c r="CK1810" s="27"/>
      <c r="CL1810" s="27"/>
      <c r="CM1810" s="27"/>
      <c r="CN1810" s="27"/>
      <c r="CO1810" s="27"/>
      <c r="CP1810" s="27"/>
      <c r="CQ1810" s="27"/>
      <c r="CR1810" s="27"/>
      <c r="CS1810" s="27"/>
      <c r="CT1810" s="27"/>
      <c r="CU1810" s="27"/>
      <c r="CV1810" s="27"/>
      <c r="CW1810" s="27"/>
      <c r="CX1810" s="27"/>
      <c r="CY1810" s="27"/>
      <c r="CZ1810" s="40"/>
      <c r="DA1810" s="40"/>
      <c r="DB1810" s="40"/>
      <c r="DC1810" s="40"/>
      <c r="DF1810" s="42"/>
    </row>
    <row r="1811" spans="2:110" x14ac:dyDescent="0.2">
      <c r="B1811" s="28"/>
      <c r="C1811" s="41"/>
      <c r="D1811" s="40"/>
      <c r="E1811" s="41"/>
      <c r="F1811" s="40"/>
      <c r="M1811" s="151"/>
      <c r="N1811" s="151"/>
      <c r="P1811" s="153"/>
      <c r="Q1811" s="159"/>
      <c r="R1811" s="151"/>
      <c r="S1811" s="151"/>
      <c r="T1811" s="28"/>
      <c r="U1811" s="137"/>
      <c r="V1811" s="40"/>
      <c r="W1811" s="40"/>
      <c r="X1811" s="40"/>
      <c r="Y1811" s="40"/>
      <c r="Z1811" s="40"/>
      <c r="AA1811" s="40"/>
      <c r="AB1811" s="40"/>
      <c r="AC1811" s="40"/>
      <c r="AD1811" s="40"/>
      <c r="AE1811" s="40"/>
      <c r="AF1811" s="40"/>
      <c r="AG1811" s="40"/>
      <c r="AH1811" s="40"/>
      <c r="AI1811" s="40"/>
      <c r="AJ1811" s="40"/>
      <c r="AK1811" s="40"/>
      <c r="AL1811" s="40"/>
      <c r="AM1811" s="40"/>
      <c r="AN1811" s="40"/>
      <c r="AO1811" s="40"/>
      <c r="AP1811" s="40"/>
      <c r="AQ1811" s="40"/>
      <c r="AR1811" s="40"/>
      <c r="AS1811" s="40"/>
      <c r="AT1811" s="40"/>
      <c r="AU1811" s="40"/>
      <c r="AV1811" s="40"/>
      <c r="AW1811" s="40"/>
      <c r="AX1811" s="40"/>
      <c r="AY1811" s="40"/>
      <c r="AZ1811" s="40"/>
      <c r="BA1811" s="28"/>
      <c r="BB1811" s="28"/>
      <c r="BC1811" s="40"/>
      <c r="BD1811" s="40"/>
      <c r="BE1811" s="40"/>
      <c r="BF1811" s="40"/>
      <c r="BG1811" s="40"/>
      <c r="BH1811" s="40"/>
      <c r="BI1811" s="40"/>
      <c r="BJ1811" s="40"/>
      <c r="BK1811" s="40"/>
      <c r="BL1811" s="40"/>
      <c r="BM1811" s="40"/>
      <c r="BN1811" s="40"/>
      <c r="BO1811" s="40"/>
      <c r="BP1811" s="40"/>
      <c r="BQ1811" s="40"/>
      <c r="BR1811" s="40"/>
      <c r="BS1811" s="40"/>
      <c r="BT1811" s="40"/>
      <c r="BU1811" s="40"/>
      <c r="BV1811" s="40"/>
      <c r="BW1811" s="40"/>
      <c r="BX1811" s="40"/>
      <c r="BY1811" s="40"/>
      <c r="BZ1811" s="40"/>
      <c r="CA1811" s="40"/>
      <c r="CB1811" s="40"/>
      <c r="CC1811" s="40"/>
      <c r="CD1811" s="40"/>
      <c r="CE1811" s="40"/>
      <c r="CF1811" s="40"/>
      <c r="CG1811" s="28"/>
      <c r="CH1811" s="28"/>
      <c r="CI1811" s="41"/>
      <c r="CJ1811" s="27"/>
      <c r="CK1811" s="27"/>
      <c r="CL1811" s="27"/>
      <c r="CM1811" s="27"/>
      <c r="CN1811" s="27"/>
      <c r="CO1811" s="27"/>
      <c r="CP1811" s="27"/>
      <c r="CQ1811" s="27"/>
      <c r="CR1811" s="27"/>
      <c r="CS1811" s="27"/>
      <c r="CT1811" s="27"/>
      <c r="CU1811" s="27"/>
      <c r="CV1811" s="27"/>
      <c r="CW1811" s="27"/>
      <c r="CX1811" s="27"/>
      <c r="CY1811" s="27"/>
      <c r="CZ1811" s="40"/>
      <c r="DA1811" s="40"/>
      <c r="DB1811" s="40"/>
      <c r="DC1811" s="40"/>
      <c r="DF1811" s="42"/>
    </row>
    <row r="1812" spans="2:110" x14ac:dyDescent="0.2">
      <c r="B1812" s="28"/>
      <c r="C1812" s="41"/>
      <c r="D1812" s="40"/>
      <c r="E1812" s="41"/>
      <c r="F1812" s="40"/>
      <c r="M1812" s="151"/>
      <c r="N1812" s="151"/>
      <c r="P1812" s="153"/>
      <c r="Q1812" s="159"/>
      <c r="R1812" s="151"/>
      <c r="S1812" s="151"/>
      <c r="T1812" s="28"/>
      <c r="U1812" s="137"/>
      <c r="V1812" s="40"/>
      <c r="W1812" s="40"/>
      <c r="X1812" s="40"/>
      <c r="Y1812" s="40"/>
      <c r="Z1812" s="40"/>
      <c r="AA1812" s="40"/>
      <c r="AB1812" s="40"/>
      <c r="AC1812" s="40"/>
      <c r="AD1812" s="40"/>
      <c r="AE1812" s="40"/>
      <c r="AF1812" s="40"/>
      <c r="AG1812" s="40"/>
      <c r="AH1812" s="40"/>
      <c r="AI1812" s="40"/>
      <c r="AJ1812" s="40"/>
      <c r="AK1812" s="40"/>
      <c r="AL1812" s="40"/>
      <c r="AM1812" s="40"/>
      <c r="AN1812" s="40"/>
      <c r="AO1812" s="40"/>
      <c r="AP1812" s="40"/>
      <c r="AQ1812" s="40"/>
      <c r="AR1812" s="40"/>
      <c r="AS1812" s="40"/>
      <c r="AT1812" s="40"/>
      <c r="AU1812" s="40"/>
      <c r="AV1812" s="40"/>
      <c r="AW1812" s="40"/>
      <c r="AX1812" s="40"/>
      <c r="AY1812" s="40"/>
      <c r="AZ1812" s="40"/>
      <c r="BA1812" s="28"/>
      <c r="BB1812" s="28"/>
      <c r="BC1812" s="40"/>
      <c r="BD1812" s="40"/>
      <c r="BE1812" s="40"/>
      <c r="BF1812" s="40"/>
      <c r="BG1812" s="40"/>
      <c r="BH1812" s="40"/>
      <c r="BI1812" s="40"/>
      <c r="BJ1812" s="40"/>
      <c r="BK1812" s="40"/>
      <c r="BL1812" s="40"/>
      <c r="BM1812" s="40"/>
      <c r="BN1812" s="40"/>
      <c r="BO1812" s="40"/>
      <c r="BP1812" s="40"/>
      <c r="BQ1812" s="40"/>
      <c r="BR1812" s="40"/>
      <c r="BS1812" s="40"/>
      <c r="BT1812" s="40"/>
      <c r="BU1812" s="40"/>
      <c r="BV1812" s="40"/>
      <c r="BW1812" s="40"/>
      <c r="BX1812" s="40"/>
      <c r="BY1812" s="40"/>
      <c r="BZ1812" s="40"/>
      <c r="CA1812" s="40"/>
      <c r="CB1812" s="40"/>
      <c r="CC1812" s="40"/>
      <c r="CD1812" s="40"/>
      <c r="CE1812" s="40"/>
      <c r="CF1812" s="40"/>
      <c r="CG1812" s="28"/>
      <c r="CH1812" s="28"/>
      <c r="CI1812" s="41"/>
      <c r="CJ1812" s="27"/>
      <c r="CK1812" s="27"/>
      <c r="CL1812" s="27"/>
      <c r="CM1812" s="27"/>
      <c r="CN1812" s="27"/>
      <c r="CO1812" s="27"/>
      <c r="CP1812" s="27"/>
      <c r="CQ1812" s="27"/>
      <c r="CR1812" s="27"/>
      <c r="CS1812" s="27"/>
      <c r="CT1812" s="27"/>
      <c r="CU1812" s="27"/>
      <c r="CV1812" s="27"/>
      <c r="CW1812" s="27"/>
      <c r="CX1812" s="27"/>
      <c r="CY1812" s="27"/>
      <c r="CZ1812" s="40"/>
      <c r="DA1812" s="40"/>
      <c r="DB1812" s="40"/>
      <c r="DC1812" s="40"/>
      <c r="DF1812" s="42"/>
    </row>
    <row r="1813" spans="2:110" x14ac:dyDescent="0.2">
      <c r="B1813" s="28"/>
      <c r="C1813" s="41"/>
      <c r="D1813" s="40"/>
      <c r="E1813" s="41"/>
      <c r="F1813" s="40"/>
      <c r="M1813" s="151"/>
      <c r="N1813" s="151"/>
      <c r="P1813" s="153"/>
      <c r="Q1813" s="159"/>
      <c r="R1813" s="151"/>
      <c r="S1813" s="151"/>
      <c r="T1813" s="28"/>
      <c r="U1813" s="137"/>
      <c r="V1813" s="40"/>
      <c r="W1813" s="40"/>
      <c r="X1813" s="40"/>
      <c r="Y1813" s="40"/>
      <c r="Z1813" s="40"/>
      <c r="AA1813" s="40"/>
      <c r="AB1813" s="40"/>
      <c r="AC1813" s="40"/>
      <c r="AD1813" s="40"/>
      <c r="AE1813" s="40"/>
      <c r="AF1813" s="40"/>
      <c r="AG1813" s="40"/>
      <c r="AH1813" s="40"/>
      <c r="AI1813" s="40"/>
      <c r="AJ1813" s="40"/>
      <c r="AK1813" s="40"/>
      <c r="AL1813" s="40"/>
      <c r="AM1813" s="40"/>
      <c r="AN1813" s="40"/>
      <c r="AO1813" s="40"/>
      <c r="AP1813" s="40"/>
      <c r="AQ1813" s="40"/>
      <c r="AR1813" s="40"/>
      <c r="AS1813" s="40"/>
      <c r="AT1813" s="40"/>
      <c r="AU1813" s="40"/>
      <c r="AV1813" s="40"/>
      <c r="AW1813" s="40"/>
      <c r="AX1813" s="40"/>
      <c r="AY1813" s="40"/>
      <c r="AZ1813" s="40"/>
      <c r="BA1813" s="28"/>
      <c r="BB1813" s="28"/>
      <c r="BC1813" s="40"/>
      <c r="BD1813" s="40"/>
      <c r="BE1813" s="40"/>
      <c r="BF1813" s="40"/>
      <c r="BG1813" s="40"/>
      <c r="BH1813" s="40"/>
      <c r="BI1813" s="40"/>
      <c r="BJ1813" s="40"/>
      <c r="BK1813" s="40"/>
      <c r="BL1813" s="40"/>
      <c r="BM1813" s="40"/>
      <c r="BN1813" s="40"/>
      <c r="BO1813" s="40"/>
      <c r="BP1813" s="40"/>
      <c r="BQ1813" s="40"/>
      <c r="BR1813" s="40"/>
      <c r="BS1813" s="40"/>
      <c r="BT1813" s="40"/>
      <c r="BU1813" s="40"/>
      <c r="BV1813" s="40"/>
      <c r="BW1813" s="40"/>
      <c r="BX1813" s="40"/>
      <c r="BY1813" s="40"/>
      <c r="BZ1813" s="40"/>
      <c r="CA1813" s="40"/>
      <c r="CB1813" s="40"/>
      <c r="CC1813" s="40"/>
      <c r="CD1813" s="40"/>
      <c r="CE1813" s="40"/>
      <c r="CF1813" s="40"/>
      <c r="CG1813" s="28"/>
      <c r="CH1813" s="28"/>
      <c r="CI1813" s="41"/>
      <c r="CJ1813" s="27"/>
      <c r="CK1813" s="27"/>
      <c r="CL1813" s="27"/>
      <c r="CM1813" s="27"/>
      <c r="CN1813" s="27"/>
      <c r="CO1813" s="27"/>
      <c r="CP1813" s="27"/>
      <c r="CQ1813" s="27"/>
      <c r="CR1813" s="27"/>
      <c r="CS1813" s="27"/>
      <c r="CT1813" s="27"/>
      <c r="CU1813" s="27"/>
      <c r="CV1813" s="27"/>
      <c r="CW1813" s="27"/>
      <c r="CX1813" s="27"/>
      <c r="CY1813" s="27"/>
      <c r="CZ1813" s="40"/>
      <c r="DA1813" s="40"/>
      <c r="DB1813" s="40"/>
      <c r="DC1813" s="40"/>
      <c r="DF1813" s="42"/>
    </row>
    <row r="1814" spans="2:110" x14ac:dyDescent="0.2">
      <c r="B1814" s="28"/>
      <c r="C1814" s="41"/>
      <c r="D1814" s="40"/>
      <c r="E1814" s="41"/>
      <c r="F1814" s="40"/>
      <c r="M1814" s="151"/>
      <c r="N1814" s="151"/>
      <c r="P1814" s="153"/>
      <c r="Q1814" s="159"/>
      <c r="R1814" s="151"/>
      <c r="S1814" s="151"/>
      <c r="T1814" s="28"/>
      <c r="U1814" s="137"/>
      <c r="V1814" s="40"/>
      <c r="W1814" s="40"/>
      <c r="X1814" s="40"/>
      <c r="Y1814" s="40"/>
      <c r="Z1814" s="40"/>
      <c r="AA1814" s="40"/>
      <c r="AB1814" s="40"/>
      <c r="AC1814" s="40"/>
      <c r="AD1814" s="40"/>
      <c r="AE1814" s="40"/>
      <c r="AF1814" s="40"/>
      <c r="AG1814" s="40"/>
      <c r="AH1814" s="40"/>
      <c r="AI1814" s="40"/>
      <c r="AJ1814" s="40"/>
      <c r="AK1814" s="40"/>
      <c r="AL1814" s="40"/>
      <c r="AM1814" s="40"/>
      <c r="AN1814" s="40"/>
      <c r="AO1814" s="40"/>
      <c r="AP1814" s="40"/>
      <c r="AQ1814" s="40"/>
      <c r="AR1814" s="40"/>
      <c r="AS1814" s="40"/>
      <c r="AT1814" s="40"/>
      <c r="AU1814" s="40"/>
      <c r="AV1814" s="40"/>
      <c r="AW1814" s="40"/>
      <c r="AX1814" s="40"/>
      <c r="AY1814" s="40"/>
      <c r="AZ1814" s="40"/>
      <c r="BA1814" s="28"/>
      <c r="BB1814" s="28"/>
      <c r="BC1814" s="40"/>
      <c r="BD1814" s="40"/>
      <c r="BE1814" s="40"/>
      <c r="BF1814" s="40"/>
      <c r="BG1814" s="40"/>
      <c r="BH1814" s="40"/>
      <c r="BI1814" s="40"/>
      <c r="BJ1814" s="40"/>
      <c r="BK1814" s="40"/>
      <c r="BL1814" s="40"/>
      <c r="BM1814" s="40"/>
      <c r="BN1814" s="40"/>
      <c r="BO1814" s="40"/>
      <c r="BP1814" s="40"/>
      <c r="BQ1814" s="40"/>
      <c r="BR1814" s="40"/>
      <c r="BS1814" s="40"/>
      <c r="BT1814" s="40"/>
      <c r="BU1814" s="40"/>
      <c r="BV1814" s="40"/>
      <c r="BW1814" s="40"/>
      <c r="BX1814" s="40"/>
      <c r="BY1814" s="40"/>
      <c r="BZ1814" s="40"/>
      <c r="CA1814" s="40"/>
      <c r="CB1814" s="40"/>
      <c r="CC1814" s="40"/>
      <c r="CD1814" s="40"/>
      <c r="CE1814" s="40"/>
      <c r="CF1814" s="40"/>
      <c r="CG1814" s="28"/>
      <c r="CH1814" s="28"/>
      <c r="CI1814" s="41"/>
      <c r="CJ1814" s="27"/>
      <c r="CK1814" s="27"/>
      <c r="CL1814" s="27"/>
      <c r="CM1814" s="27"/>
      <c r="CN1814" s="27"/>
      <c r="CO1814" s="27"/>
      <c r="CP1814" s="27"/>
      <c r="CQ1814" s="27"/>
      <c r="CR1814" s="27"/>
      <c r="CS1814" s="27"/>
      <c r="CT1814" s="27"/>
      <c r="CU1814" s="27"/>
      <c r="CV1814" s="27"/>
      <c r="CW1814" s="27"/>
      <c r="CX1814" s="27"/>
      <c r="CY1814" s="27"/>
      <c r="CZ1814" s="40"/>
      <c r="DA1814" s="40"/>
      <c r="DB1814" s="40"/>
      <c r="DC1814" s="40"/>
      <c r="DF1814" s="42"/>
    </row>
    <row r="1815" spans="2:110" x14ac:dyDescent="0.2">
      <c r="B1815" s="28"/>
      <c r="C1815" s="41"/>
      <c r="D1815" s="40"/>
      <c r="E1815" s="41"/>
      <c r="F1815" s="40"/>
      <c r="M1815" s="151"/>
      <c r="N1815" s="151"/>
      <c r="P1815" s="153"/>
      <c r="Q1815" s="159"/>
      <c r="R1815" s="151"/>
      <c r="S1815" s="151"/>
      <c r="T1815" s="28"/>
      <c r="U1815" s="137"/>
      <c r="V1815" s="40"/>
      <c r="W1815" s="40"/>
      <c r="X1815" s="40"/>
      <c r="Y1815" s="40"/>
      <c r="Z1815" s="40"/>
      <c r="AA1815" s="40"/>
      <c r="AB1815" s="40"/>
      <c r="AC1815" s="40"/>
      <c r="AD1815" s="40"/>
      <c r="AE1815" s="40"/>
      <c r="AF1815" s="40"/>
      <c r="AG1815" s="40"/>
      <c r="AH1815" s="40"/>
      <c r="AI1815" s="40"/>
      <c r="AJ1815" s="40"/>
      <c r="AK1815" s="40"/>
      <c r="AL1815" s="40"/>
      <c r="AM1815" s="40"/>
      <c r="AN1815" s="40"/>
      <c r="AO1815" s="40"/>
      <c r="AP1815" s="40"/>
      <c r="AQ1815" s="40"/>
      <c r="AR1815" s="40"/>
      <c r="AS1815" s="40"/>
      <c r="AT1815" s="40"/>
      <c r="AU1815" s="40"/>
      <c r="AV1815" s="40"/>
      <c r="AW1815" s="40"/>
      <c r="AX1815" s="40"/>
      <c r="AY1815" s="40"/>
      <c r="AZ1815" s="40"/>
      <c r="BA1815" s="28"/>
      <c r="BB1815" s="28"/>
      <c r="BC1815" s="40"/>
      <c r="BD1815" s="40"/>
      <c r="BE1815" s="40"/>
      <c r="BF1815" s="40"/>
      <c r="BG1815" s="40"/>
      <c r="BH1815" s="40"/>
      <c r="BI1815" s="40"/>
      <c r="BJ1815" s="40"/>
      <c r="BK1815" s="40"/>
      <c r="BL1815" s="40"/>
      <c r="BM1815" s="40"/>
      <c r="BN1815" s="40"/>
      <c r="BO1815" s="40"/>
      <c r="BP1815" s="40"/>
      <c r="BQ1815" s="40"/>
      <c r="BR1815" s="40"/>
      <c r="BS1815" s="40"/>
      <c r="BT1815" s="40"/>
      <c r="BU1815" s="40"/>
      <c r="BV1815" s="40"/>
      <c r="BW1815" s="40"/>
      <c r="BX1815" s="40"/>
      <c r="BY1815" s="40"/>
      <c r="BZ1815" s="40"/>
      <c r="CA1815" s="40"/>
      <c r="CB1815" s="40"/>
      <c r="CC1815" s="40"/>
      <c r="CD1815" s="40"/>
      <c r="CE1815" s="40"/>
      <c r="CF1815" s="40"/>
      <c r="CG1815" s="28"/>
      <c r="CH1815" s="28"/>
      <c r="CI1815" s="41"/>
      <c r="CJ1815" s="27"/>
      <c r="CK1815" s="27"/>
      <c r="CL1815" s="27"/>
      <c r="CM1815" s="27"/>
      <c r="CN1815" s="27"/>
      <c r="CO1815" s="27"/>
      <c r="CP1815" s="27"/>
      <c r="CQ1815" s="27"/>
      <c r="CR1815" s="27"/>
      <c r="CS1815" s="27"/>
      <c r="CT1815" s="27"/>
      <c r="CU1815" s="27"/>
      <c r="CV1815" s="27"/>
      <c r="CW1815" s="27"/>
      <c r="CX1815" s="27"/>
      <c r="CY1815" s="27"/>
      <c r="CZ1815" s="40"/>
      <c r="DA1815" s="40"/>
      <c r="DB1815" s="40"/>
      <c r="DC1815" s="40"/>
      <c r="DF1815" s="42"/>
    </row>
    <row r="1816" spans="2:110" x14ac:dyDescent="0.2">
      <c r="B1816" s="28"/>
      <c r="C1816" s="41"/>
      <c r="D1816" s="40"/>
      <c r="E1816" s="41"/>
      <c r="F1816" s="40"/>
      <c r="M1816" s="151"/>
      <c r="N1816" s="151"/>
      <c r="P1816" s="153"/>
      <c r="Q1816" s="159"/>
      <c r="R1816" s="151"/>
      <c r="S1816" s="151"/>
      <c r="T1816" s="28"/>
      <c r="U1816" s="137"/>
      <c r="V1816" s="40"/>
      <c r="W1816" s="40"/>
      <c r="X1816" s="40"/>
      <c r="Y1816" s="40"/>
      <c r="Z1816" s="40"/>
      <c r="AA1816" s="40"/>
      <c r="AB1816" s="40"/>
      <c r="AC1816" s="40"/>
      <c r="AD1816" s="40"/>
      <c r="AE1816" s="40"/>
      <c r="AF1816" s="40"/>
      <c r="AG1816" s="40"/>
      <c r="AH1816" s="40"/>
      <c r="AI1816" s="40"/>
      <c r="AJ1816" s="40"/>
      <c r="AK1816" s="40"/>
      <c r="AL1816" s="40"/>
      <c r="AM1816" s="40"/>
      <c r="AN1816" s="40"/>
      <c r="AO1816" s="40"/>
      <c r="AP1816" s="40"/>
      <c r="AQ1816" s="40"/>
      <c r="AR1816" s="40"/>
      <c r="AS1816" s="40"/>
      <c r="AT1816" s="40"/>
      <c r="AU1816" s="40"/>
      <c r="AV1816" s="40"/>
      <c r="AW1816" s="40"/>
      <c r="AX1816" s="40"/>
      <c r="AY1816" s="40"/>
      <c r="AZ1816" s="40"/>
      <c r="BA1816" s="28"/>
      <c r="BB1816" s="28"/>
      <c r="BC1816" s="40"/>
      <c r="BD1816" s="40"/>
      <c r="BE1816" s="40"/>
      <c r="BF1816" s="40"/>
      <c r="BG1816" s="40"/>
      <c r="BH1816" s="40"/>
      <c r="BI1816" s="40"/>
      <c r="BJ1816" s="40"/>
      <c r="BK1816" s="40"/>
      <c r="BL1816" s="40"/>
      <c r="BM1816" s="40"/>
      <c r="BN1816" s="40"/>
      <c r="BO1816" s="40"/>
      <c r="BP1816" s="40"/>
      <c r="BQ1816" s="40"/>
      <c r="BR1816" s="40"/>
      <c r="BS1816" s="40"/>
      <c r="BT1816" s="40"/>
      <c r="BU1816" s="40"/>
      <c r="BV1816" s="40"/>
      <c r="BW1816" s="40"/>
      <c r="BX1816" s="40"/>
      <c r="BY1816" s="40"/>
      <c r="BZ1816" s="40"/>
      <c r="CA1816" s="40"/>
      <c r="CB1816" s="40"/>
      <c r="CC1816" s="40"/>
      <c r="CD1816" s="40"/>
      <c r="CE1816" s="40"/>
      <c r="CF1816" s="40"/>
      <c r="CG1816" s="28"/>
      <c r="CH1816" s="28"/>
      <c r="CI1816" s="41"/>
      <c r="CJ1816" s="27"/>
      <c r="CK1816" s="27"/>
      <c r="CL1816" s="27"/>
      <c r="CM1816" s="27"/>
      <c r="CN1816" s="27"/>
      <c r="CO1816" s="27"/>
      <c r="CP1816" s="27"/>
      <c r="CQ1816" s="27"/>
      <c r="CR1816" s="27"/>
      <c r="CS1816" s="27"/>
      <c r="CT1816" s="27"/>
      <c r="CU1816" s="27"/>
      <c r="CV1816" s="27"/>
      <c r="CW1816" s="27"/>
      <c r="CX1816" s="27"/>
      <c r="CY1816" s="27"/>
      <c r="CZ1816" s="40"/>
      <c r="DA1816" s="40"/>
      <c r="DB1816" s="40"/>
      <c r="DC1816" s="40"/>
      <c r="DF1816" s="42"/>
    </row>
    <row r="1817" spans="2:110" x14ac:dyDescent="0.2">
      <c r="B1817" s="28"/>
      <c r="C1817" s="41"/>
      <c r="D1817" s="40"/>
      <c r="E1817" s="41"/>
      <c r="F1817" s="40"/>
      <c r="M1817" s="151"/>
      <c r="N1817" s="151"/>
      <c r="P1817" s="153"/>
      <c r="Q1817" s="159"/>
      <c r="R1817" s="151"/>
      <c r="S1817" s="151"/>
      <c r="T1817" s="28"/>
      <c r="U1817" s="137"/>
      <c r="V1817" s="40"/>
      <c r="W1817" s="40"/>
      <c r="X1817" s="40"/>
      <c r="Y1817" s="40"/>
      <c r="Z1817" s="40"/>
      <c r="AA1817" s="40"/>
      <c r="AB1817" s="40"/>
      <c r="AC1817" s="40"/>
      <c r="AD1817" s="40"/>
      <c r="AE1817" s="40"/>
      <c r="AF1817" s="40"/>
      <c r="AG1817" s="40"/>
      <c r="AH1817" s="40"/>
      <c r="AI1817" s="40"/>
      <c r="AJ1817" s="40"/>
      <c r="AK1817" s="40"/>
      <c r="AL1817" s="40"/>
      <c r="AM1817" s="40"/>
      <c r="AN1817" s="40"/>
      <c r="AO1817" s="40"/>
      <c r="AP1817" s="40"/>
      <c r="AQ1817" s="40"/>
      <c r="AR1817" s="40"/>
      <c r="AS1817" s="40"/>
      <c r="AT1817" s="40"/>
      <c r="AU1817" s="40"/>
      <c r="AV1817" s="40"/>
      <c r="AW1817" s="40"/>
      <c r="AX1817" s="40"/>
      <c r="AY1817" s="40"/>
      <c r="AZ1817" s="40"/>
      <c r="BA1817" s="28"/>
      <c r="BB1817" s="28"/>
      <c r="BC1817" s="40"/>
      <c r="BD1817" s="40"/>
      <c r="BE1817" s="40"/>
      <c r="BF1817" s="40"/>
      <c r="BG1817" s="40"/>
      <c r="BH1817" s="40"/>
      <c r="BI1817" s="41"/>
      <c r="BJ1817" s="41"/>
      <c r="BK1817" s="41"/>
      <c r="BL1817" s="41"/>
      <c r="BM1817" s="41"/>
      <c r="BN1817" s="41"/>
      <c r="BO1817" s="41"/>
      <c r="BP1817" s="41"/>
      <c r="BQ1817" s="41"/>
      <c r="BR1817" s="40"/>
      <c r="BS1817" s="40"/>
      <c r="BT1817" s="40"/>
      <c r="BU1817" s="41"/>
      <c r="BV1817" s="41"/>
      <c r="BW1817" s="41"/>
      <c r="BX1817" s="41"/>
      <c r="BY1817" s="41"/>
      <c r="BZ1817" s="41"/>
      <c r="CA1817" s="41"/>
      <c r="CB1817" s="41"/>
      <c r="CC1817" s="41"/>
      <c r="CD1817" s="41"/>
      <c r="CE1817" s="41"/>
      <c r="CF1817" s="41"/>
      <c r="CG1817" s="28"/>
      <c r="CH1817" s="28"/>
      <c r="CI1817" s="41"/>
      <c r="CJ1817" s="27"/>
      <c r="CK1817" s="27"/>
      <c r="CL1817" s="27"/>
      <c r="CM1817" s="27"/>
      <c r="CN1817" s="27"/>
      <c r="CO1817" s="27"/>
      <c r="CP1817" s="27"/>
      <c r="CQ1817" s="27"/>
      <c r="CR1817" s="27"/>
      <c r="CS1817" s="27"/>
      <c r="CT1817" s="27"/>
      <c r="CU1817" s="27"/>
      <c r="CV1817" s="27"/>
      <c r="CW1817" s="27"/>
      <c r="CX1817" s="27"/>
      <c r="CY1817" s="27"/>
      <c r="CZ1817" s="40"/>
      <c r="DA1817" s="40"/>
      <c r="DB1817" s="40"/>
      <c r="DC1817" s="40"/>
      <c r="DF1817" s="42"/>
    </row>
    <row r="1818" spans="2:110" x14ac:dyDescent="0.2">
      <c r="B1818" s="28"/>
      <c r="C1818" s="41"/>
      <c r="D1818" s="40"/>
      <c r="E1818" s="41"/>
      <c r="F1818" s="40"/>
      <c r="M1818" s="151"/>
      <c r="N1818" s="151"/>
      <c r="P1818" s="153"/>
      <c r="Q1818" s="159"/>
      <c r="R1818" s="151"/>
      <c r="S1818" s="151"/>
      <c r="T1818" s="28"/>
      <c r="U1818" s="137"/>
      <c r="V1818" s="40"/>
      <c r="W1818" s="40"/>
      <c r="X1818" s="40"/>
      <c r="Y1818" s="40"/>
      <c r="Z1818" s="40"/>
      <c r="AA1818" s="40"/>
      <c r="AB1818" s="40"/>
      <c r="AC1818" s="40"/>
      <c r="AD1818" s="40"/>
      <c r="AE1818" s="40"/>
      <c r="AF1818" s="40"/>
      <c r="AG1818" s="40"/>
      <c r="AH1818" s="40"/>
      <c r="AI1818" s="40"/>
      <c r="AJ1818" s="40"/>
      <c r="AK1818" s="40"/>
      <c r="AL1818" s="40"/>
      <c r="AM1818" s="40"/>
      <c r="AN1818" s="40"/>
      <c r="AO1818" s="40"/>
      <c r="AP1818" s="40"/>
      <c r="AQ1818" s="40"/>
      <c r="AR1818" s="40"/>
      <c r="AS1818" s="40"/>
      <c r="AT1818" s="40"/>
      <c r="AU1818" s="40"/>
      <c r="AV1818" s="40"/>
      <c r="AW1818" s="40"/>
      <c r="AX1818" s="40"/>
      <c r="AY1818" s="40"/>
      <c r="AZ1818" s="40"/>
      <c r="BA1818" s="28"/>
      <c r="BB1818" s="28"/>
      <c r="BC1818" s="40"/>
      <c r="BD1818" s="40"/>
      <c r="BE1818" s="40"/>
      <c r="BF1818" s="40"/>
      <c r="BG1818" s="40"/>
      <c r="BH1818" s="40"/>
      <c r="BI1818" s="41"/>
      <c r="BJ1818" s="41"/>
      <c r="BK1818" s="41"/>
      <c r="BL1818" s="41"/>
      <c r="BM1818" s="41"/>
      <c r="BN1818" s="41"/>
      <c r="BO1818" s="41"/>
      <c r="BP1818" s="41"/>
      <c r="BQ1818" s="41"/>
      <c r="BR1818" s="40"/>
      <c r="BS1818" s="40"/>
      <c r="BT1818" s="40"/>
      <c r="BU1818" s="41"/>
      <c r="BV1818" s="41"/>
      <c r="BW1818" s="41"/>
      <c r="BX1818" s="41"/>
      <c r="BY1818" s="41"/>
      <c r="BZ1818" s="41"/>
      <c r="CA1818" s="41"/>
      <c r="CB1818" s="41"/>
      <c r="CC1818" s="41"/>
      <c r="CD1818" s="41"/>
      <c r="CE1818" s="41"/>
      <c r="CF1818" s="41"/>
      <c r="CG1818" s="28"/>
      <c r="CH1818" s="28"/>
      <c r="CI1818" s="41"/>
      <c r="CJ1818" s="27"/>
      <c r="CK1818" s="27"/>
      <c r="CL1818" s="27"/>
      <c r="CM1818" s="27"/>
      <c r="CN1818" s="27"/>
      <c r="CO1818" s="27"/>
      <c r="CP1818" s="27"/>
      <c r="CQ1818" s="27"/>
      <c r="CR1818" s="27"/>
      <c r="CS1818" s="27"/>
      <c r="CT1818" s="27"/>
      <c r="CU1818" s="27"/>
      <c r="CV1818" s="27"/>
      <c r="CW1818" s="27"/>
      <c r="CX1818" s="27"/>
      <c r="CY1818" s="27"/>
      <c r="CZ1818" s="40"/>
      <c r="DA1818" s="40"/>
      <c r="DB1818" s="40"/>
      <c r="DC1818" s="40"/>
      <c r="DF1818" s="42"/>
    </row>
    <row r="1819" spans="2:110" x14ac:dyDescent="0.2">
      <c r="B1819" s="28"/>
      <c r="C1819" s="41"/>
      <c r="D1819" s="40"/>
      <c r="E1819" s="41"/>
      <c r="F1819" s="40"/>
      <c r="M1819" s="151"/>
      <c r="N1819" s="151"/>
      <c r="P1819" s="153"/>
      <c r="Q1819" s="159"/>
      <c r="R1819" s="151"/>
      <c r="S1819" s="151"/>
      <c r="T1819" s="28"/>
      <c r="U1819" s="137"/>
      <c r="V1819" s="40"/>
      <c r="W1819" s="40"/>
      <c r="X1819" s="40"/>
      <c r="Y1819" s="40"/>
      <c r="Z1819" s="40"/>
      <c r="AA1819" s="40"/>
      <c r="AB1819" s="40"/>
      <c r="AC1819" s="40"/>
      <c r="AD1819" s="40"/>
      <c r="AE1819" s="40"/>
      <c r="AF1819" s="40"/>
      <c r="AG1819" s="40"/>
      <c r="AH1819" s="40"/>
      <c r="AI1819" s="40"/>
      <c r="AJ1819" s="40"/>
      <c r="AK1819" s="40"/>
      <c r="AL1819" s="40"/>
      <c r="AM1819" s="40"/>
      <c r="AN1819" s="40"/>
      <c r="AO1819" s="40"/>
      <c r="AP1819" s="40"/>
      <c r="AQ1819" s="40"/>
      <c r="AR1819" s="40"/>
      <c r="AS1819" s="40"/>
      <c r="AT1819" s="40"/>
      <c r="AU1819" s="40"/>
      <c r="AV1819" s="40"/>
      <c r="AW1819" s="40"/>
      <c r="AX1819" s="40"/>
      <c r="AY1819" s="40"/>
      <c r="AZ1819" s="40"/>
      <c r="BA1819" s="28"/>
      <c r="BB1819" s="28"/>
      <c r="BC1819" s="40"/>
      <c r="BD1819" s="40"/>
      <c r="BE1819" s="40"/>
      <c r="BF1819" s="40"/>
      <c r="BG1819" s="40"/>
      <c r="BH1819" s="40"/>
      <c r="BI1819" s="41"/>
      <c r="BJ1819" s="41"/>
      <c r="BK1819" s="41"/>
      <c r="BL1819" s="41"/>
      <c r="BM1819" s="41"/>
      <c r="BN1819" s="41"/>
      <c r="BO1819" s="41"/>
      <c r="BP1819" s="41"/>
      <c r="BQ1819" s="41"/>
      <c r="BR1819" s="40"/>
      <c r="BS1819" s="40"/>
      <c r="BT1819" s="40"/>
      <c r="BU1819" s="41"/>
      <c r="BV1819" s="41"/>
      <c r="BW1819" s="41"/>
      <c r="BX1819" s="41"/>
      <c r="BY1819" s="41"/>
      <c r="BZ1819" s="41"/>
      <c r="CA1819" s="41"/>
      <c r="CB1819" s="41"/>
      <c r="CC1819" s="41"/>
      <c r="CD1819" s="41"/>
      <c r="CE1819" s="41"/>
      <c r="CF1819" s="41"/>
      <c r="CG1819" s="28"/>
      <c r="CH1819" s="28"/>
      <c r="CI1819" s="41"/>
      <c r="CJ1819" s="27"/>
      <c r="CK1819" s="27"/>
      <c r="CL1819" s="27"/>
      <c r="CM1819" s="27"/>
      <c r="CN1819" s="27"/>
      <c r="CO1819" s="27"/>
      <c r="CP1819" s="27"/>
      <c r="CQ1819" s="27"/>
      <c r="CR1819" s="27"/>
      <c r="CS1819" s="27"/>
      <c r="CT1819" s="27"/>
      <c r="CU1819" s="27"/>
      <c r="CV1819" s="27"/>
      <c r="CW1819" s="27"/>
      <c r="CX1819" s="27"/>
      <c r="CY1819" s="27"/>
      <c r="CZ1819" s="40"/>
      <c r="DA1819" s="40"/>
      <c r="DB1819" s="40"/>
      <c r="DC1819" s="40"/>
      <c r="DF1819" s="42"/>
    </row>
    <row r="1820" spans="2:110" x14ac:dyDescent="0.2">
      <c r="B1820" s="28"/>
      <c r="C1820" s="41"/>
      <c r="D1820" s="40"/>
      <c r="E1820" s="41"/>
      <c r="F1820" s="40"/>
      <c r="M1820" s="151"/>
      <c r="N1820" s="151"/>
      <c r="P1820" s="153"/>
      <c r="Q1820" s="159"/>
      <c r="R1820" s="151"/>
      <c r="S1820" s="151"/>
      <c r="T1820" s="28"/>
      <c r="U1820" s="137"/>
      <c r="V1820" s="40"/>
      <c r="W1820" s="40"/>
      <c r="X1820" s="40"/>
      <c r="Y1820" s="40"/>
      <c r="Z1820" s="40"/>
      <c r="AA1820" s="40"/>
      <c r="AB1820" s="40"/>
      <c r="AC1820" s="40"/>
      <c r="AD1820" s="40"/>
      <c r="AE1820" s="40"/>
      <c r="AF1820" s="40"/>
      <c r="AG1820" s="40"/>
      <c r="AH1820" s="40"/>
      <c r="AI1820" s="40"/>
      <c r="AJ1820" s="40"/>
      <c r="AK1820" s="40"/>
      <c r="AL1820" s="40"/>
      <c r="AM1820" s="40"/>
      <c r="AN1820" s="40"/>
      <c r="AO1820" s="40"/>
      <c r="AP1820" s="40"/>
      <c r="AQ1820" s="40"/>
      <c r="AR1820" s="40"/>
      <c r="AS1820" s="40"/>
      <c r="AT1820" s="40"/>
      <c r="AU1820" s="40"/>
      <c r="AV1820" s="40"/>
      <c r="AW1820" s="40"/>
      <c r="AX1820" s="40"/>
      <c r="AY1820" s="40"/>
      <c r="AZ1820" s="40"/>
      <c r="BA1820" s="28"/>
      <c r="BB1820" s="28"/>
      <c r="BC1820" s="40"/>
      <c r="BD1820" s="40"/>
      <c r="BE1820" s="40"/>
      <c r="BF1820" s="40"/>
      <c r="BG1820" s="40"/>
      <c r="BH1820" s="40"/>
      <c r="BI1820" s="41"/>
      <c r="BJ1820" s="41"/>
      <c r="BK1820" s="41"/>
      <c r="BL1820" s="41"/>
      <c r="BM1820" s="41"/>
      <c r="BN1820" s="41"/>
      <c r="BO1820" s="41"/>
      <c r="BP1820" s="41"/>
      <c r="BQ1820" s="41"/>
      <c r="BR1820" s="40"/>
      <c r="BS1820" s="40"/>
      <c r="BT1820" s="40"/>
      <c r="BU1820" s="41"/>
      <c r="BV1820" s="41"/>
      <c r="BW1820" s="41"/>
      <c r="BX1820" s="41"/>
      <c r="BY1820" s="41"/>
      <c r="BZ1820" s="41"/>
      <c r="CA1820" s="41"/>
      <c r="CB1820" s="41"/>
      <c r="CC1820" s="41"/>
      <c r="CD1820" s="41"/>
      <c r="CE1820" s="41"/>
      <c r="CF1820" s="41"/>
      <c r="CG1820" s="28"/>
      <c r="CH1820" s="28"/>
      <c r="CI1820" s="41"/>
      <c r="CJ1820" s="27"/>
      <c r="CK1820" s="27"/>
      <c r="CL1820" s="27"/>
      <c r="CM1820" s="27"/>
      <c r="CN1820" s="27"/>
      <c r="CO1820" s="27"/>
      <c r="CP1820" s="27"/>
      <c r="CQ1820" s="27"/>
      <c r="CR1820" s="27"/>
      <c r="CS1820" s="27"/>
      <c r="CT1820" s="27"/>
      <c r="CU1820" s="27"/>
      <c r="CV1820" s="27"/>
      <c r="CW1820" s="27"/>
      <c r="CX1820" s="27"/>
      <c r="CY1820" s="27"/>
      <c r="CZ1820" s="40"/>
      <c r="DA1820" s="40"/>
      <c r="DB1820" s="40"/>
      <c r="DC1820" s="40"/>
      <c r="DF1820" s="42"/>
    </row>
    <row r="1821" spans="2:110" x14ac:dyDescent="0.2">
      <c r="B1821" s="28"/>
      <c r="C1821" s="41"/>
      <c r="D1821" s="40"/>
      <c r="E1821" s="41"/>
      <c r="F1821" s="40"/>
      <c r="M1821" s="151"/>
      <c r="N1821" s="151"/>
      <c r="P1821" s="153"/>
      <c r="Q1821" s="159"/>
      <c r="R1821" s="151"/>
      <c r="S1821" s="151"/>
      <c r="T1821" s="28"/>
      <c r="U1821" s="137"/>
      <c r="V1821" s="40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40"/>
      <c r="AH1821" s="40"/>
      <c r="AI1821" s="40"/>
      <c r="AJ1821" s="40"/>
      <c r="AK1821" s="40"/>
      <c r="AL1821" s="40"/>
      <c r="AM1821" s="40"/>
      <c r="AN1821" s="40"/>
      <c r="AO1821" s="40"/>
      <c r="AP1821" s="40"/>
      <c r="AQ1821" s="40"/>
      <c r="AR1821" s="40"/>
      <c r="AS1821" s="40"/>
      <c r="AT1821" s="40"/>
      <c r="AU1821" s="40"/>
      <c r="AV1821" s="40"/>
      <c r="AW1821" s="40"/>
      <c r="AX1821" s="40"/>
      <c r="AY1821" s="40"/>
      <c r="AZ1821" s="40"/>
      <c r="BA1821" s="28"/>
      <c r="BB1821" s="28"/>
      <c r="BC1821" s="40"/>
      <c r="BD1821" s="40"/>
      <c r="BE1821" s="40"/>
      <c r="BF1821" s="40"/>
      <c r="BG1821" s="40"/>
      <c r="BH1821" s="40"/>
      <c r="BI1821" s="41"/>
      <c r="BJ1821" s="41"/>
      <c r="BK1821" s="41"/>
      <c r="BL1821" s="41"/>
      <c r="BM1821" s="41"/>
      <c r="BN1821" s="41"/>
      <c r="BO1821" s="41"/>
      <c r="BP1821" s="41"/>
      <c r="BQ1821" s="41"/>
      <c r="BR1821" s="40"/>
      <c r="BS1821" s="40"/>
      <c r="BT1821" s="40"/>
      <c r="BU1821" s="41"/>
      <c r="BV1821" s="41"/>
      <c r="BW1821" s="41"/>
      <c r="BX1821" s="41"/>
      <c r="BY1821" s="41"/>
      <c r="BZ1821" s="41"/>
      <c r="CA1821" s="41"/>
      <c r="CB1821" s="41"/>
      <c r="CC1821" s="41"/>
      <c r="CD1821" s="41"/>
      <c r="CE1821" s="41"/>
      <c r="CF1821" s="41"/>
      <c r="CG1821" s="28"/>
      <c r="CH1821" s="28"/>
      <c r="CI1821" s="41"/>
      <c r="CJ1821" s="27"/>
      <c r="CK1821" s="27"/>
      <c r="CL1821" s="27"/>
      <c r="CM1821" s="27"/>
      <c r="CN1821" s="27"/>
      <c r="CO1821" s="27"/>
      <c r="CP1821" s="27"/>
      <c r="CQ1821" s="27"/>
      <c r="CR1821" s="27"/>
      <c r="CS1821" s="27"/>
      <c r="CT1821" s="27"/>
      <c r="CU1821" s="27"/>
      <c r="CV1821" s="27"/>
      <c r="CW1821" s="27"/>
      <c r="CX1821" s="27"/>
      <c r="CY1821" s="27"/>
      <c r="CZ1821" s="40"/>
      <c r="DA1821" s="40"/>
      <c r="DB1821" s="40"/>
      <c r="DC1821" s="40"/>
      <c r="DF1821" s="42"/>
    </row>
    <row r="1822" spans="2:110" x14ac:dyDescent="0.2">
      <c r="B1822" s="28"/>
      <c r="C1822" s="41"/>
      <c r="D1822" s="40"/>
      <c r="E1822" s="41"/>
      <c r="F1822" s="40"/>
      <c r="M1822" s="151"/>
      <c r="N1822" s="151"/>
      <c r="P1822" s="153"/>
      <c r="Q1822" s="159"/>
      <c r="R1822" s="151"/>
      <c r="S1822" s="151"/>
      <c r="T1822" s="28"/>
      <c r="U1822" s="137"/>
      <c r="V1822" s="40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40"/>
      <c r="AH1822" s="40"/>
      <c r="AI1822" s="40"/>
      <c r="AJ1822" s="40"/>
      <c r="AK1822" s="40"/>
      <c r="AL1822" s="40"/>
      <c r="AM1822" s="40"/>
      <c r="AN1822" s="40"/>
      <c r="AO1822" s="40"/>
      <c r="AP1822" s="40"/>
      <c r="AQ1822" s="40"/>
      <c r="AR1822" s="40"/>
      <c r="AS1822" s="40"/>
      <c r="AT1822" s="40"/>
      <c r="AU1822" s="40"/>
      <c r="AV1822" s="40"/>
      <c r="AW1822" s="40"/>
      <c r="AX1822" s="40"/>
      <c r="AY1822" s="40"/>
      <c r="AZ1822" s="40"/>
      <c r="BA1822" s="28"/>
      <c r="BB1822" s="28"/>
      <c r="BC1822" s="40"/>
      <c r="BD1822" s="40"/>
      <c r="BE1822" s="40"/>
      <c r="BF1822" s="40"/>
      <c r="BG1822" s="40"/>
      <c r="BH1822" s="40"/>
      <c r="BI1822" s="40"/>
      <c r="BJ1822" s="40"/>
      <c r="BK1822" s="40"/>
      <c r="BL1822" s="40"/>
      <c r="BM1822" s="40"/>
      <c r="BN1822" s="40"/>
      <c r="BO1822" s="40"/>
      <c r="BP1822" s="40"/>
      <c r="BQ1822" s="40"/>
      <c r="BR1822" s="40"/>
      <c r="BS1822" s="40"/>
      <c r="BT1822" s="40"/>
      <c r="BU1822" s="40"/>
      <c r="BV1822" s="40"/>
      <c r="BW1822" s="40"/>
      <c r="BX1822" s="40"/>
      <c r="BY1822" s="40"/>
      <c r="BZ1822" s="40"/>
      <c r="CA1822" s="40"/>
      <c r="CB1822" s="40"/>
      <c r="CC1822" s="40"/>
      <c r="CD1822" s="40"/>
      <c r="CE1822" s="40"/>
      <c r="CF1822" s="40"/>
      <c r="CG1822" s="28"/>
      <c r="CH1822" s="28"/>
      <c r="CI1822" s="41"/>
      <c r="CJ1822" s="27"/>
      <c r="CK1822" s="27"/>
      <c r="CL1822" s="27"/>
      <c r="CM1822" s="27"/>
      <c r="CN1822" s="27"/>
      <c r="CO1822" s="27"/>
      <c r="CP1822" s="27"/>
      <c r="CQ1822" s="27"/>
      <c r="CR1822" s="27"/>
      <c r="CS1822" s="27"/>
      <c r="CT1822" s="27"/>
      <c r="CU1822" s="27"/>
      <c r="CV1822" s="27"/>
      <c r="CW1822" s="27"/>
      <c r="CX1822" s="27"/>
      <c r="CY1822" s="27"/>
      <c r="CZ1822" s="40"/>
      <c r="DA1822" s="40"/>
      <c r="DB1822" s="40"/>
      <c r="DC1822" s="40"/>
      <c r="DF1822" s="42"/>
    </row>
    <row r="1823" spans="2:110" x14ac:dyDescent="0.2">
      <c r="B1823" s="28"/>
      <c r="C1823" s="41"/>
      <c r="D1823" s="40"/>
      <c r="E1823" s="41"/>
      <c r="F1823" s="40"/>
      <c r="M1823" s="151"/>
      <c r="N1823" s="151"/>
      <c r="P1823" s="153"/>
      <c r="Q1823" s="159"/>
      <c r="R1823" s="151"/>
      <c r="S1823" s="151"/>
      <c r="T1823" s="28"/>
      <c r="U1823" s="137"/>
      <c r="V1823" s="40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40"/>
      <c r="AH1823" s="40"/>
      <c r="AI1823" s="40"/>
      <c r="AJ1823" s="40"/>
      <c r="AK1823" s="40"/>
      <c r="AL1823" s="40"/>
      <c r="AM1823" s="40"/>
      <c r="AN1823" s="40"/>
      <c r="AO1823" s="40"/>
      <c r="AP1823" s="40"/>
      <c r="AQ1823" s="40"/>
      <c r="AR1823" s="40"/>
      <c r="AS1823" s="40"/>
      <c r="AT1823" s="40"/>
      <c r="AU1823" s="40"/>
      <c r="AV1823" s="40"/>
      <c r="AW1823" s="40"/>
      <c r="AX1823" s="40"/>
      <c r="AY1823" s="40"/>
      <c r="AZ1823" s="40"/>
      <c r="BA1823" s="28"/>
      <c r="BB1823" s="28"/>
      <c r="BC1823" s="40"/>
      <c r="BD1823" s="40"/>
      <c r="BE1823" s="40"/>
      <c r="BF1823" s="40"/>
      <c r="BG1823" s="40"/>
      <c r="BH1823" s="40"/>
      <c r="BI1823" s="40"/>
      <c r="BJ1823" s="40"/>
      <c r="BK1823" s="40"/>
      <c r="BL1823" s="40"/>
      <c r="BM1823" s="40"/>
      <c r="BN1823" s="40"/>
      <c r="BO1823" s="40"/>
      <c r="BP1823" s="40"/>
      <c r="BQ1823" s="40"/>
      <c r="BR1823" s="40"/>
      <c r="BS1823" s="40"/>
      <c r="BT1823" s="40"/>
      <c r="BU1823" s="40"/>
      <c r="BV1823" s="40"/>
      <c r="BW1823" s="40"/>
      <c r="BX1823" s="40"/>
      <c r="BY1823" s="40"/>
      <c r="BZ1823" s="40"/>
      <c r="CA1823" s="40"/>
      <c r="CB1823" s="40"/>
      <c r="CC1823" s="40"/>
      <c r="CD1823" s="40"/>
      <c r="CE1823" s="40"/>
      <c r="CF1823" s="40"/>
      <c r="CG1823" s="28"/>
      <c r="CH1823" s="28"/>
      <c r="CI1823" s="41"/>
      <c r="CJ1823" s="27"/>
      <c r="CK1823" s="27"/>
      <c r="CL1823" s="27"/>
      <c r="CM1823" s="27"/>
      <c r="CN1823" s="27"/>
      <c r="CO1823" s="27"/>
      <c r="CP1823" s="27"/>
      <c r="CQ1823" s="27"/>
      <c r="CR1823" s="27"/>
      <c r="CS1823" s="27"/>
      <c r="CT1823" s="27"/>
      <c r="CU1823" s="27"/>
      <c r="CV1823" s="27"/>
      <c r="CW1823" s="27"/>
      <c r="CX1823" s="27"/>
      <c r="CY1823" s="27"/>
      <c r="CZ1823" s="40"/>
      <c r="DA1823" s="40"/>
      <c r="DB1823" s="40"/>
      <c r="DC1823" s="40"/>
      <c r="DF1823" s="42"/>
    </row>
    <row r="1824" spans="2:110" x14ac:dyDescent="0.2">
      <c r="B1824" s="28"/>
      <c r="C1824" s="41"/>
      <c r="D1824" s="40"/>
      <c r="E1824" s="41"/>
      <c r="F1824" s="40"/>
      <c r="M1824" s="151"/>
      <c r="N1824" s="151"/>
      <c r="P1824" s="153"/>
      <c r="Q1824" s="159"/>
      <c r="R1824" s="151"/>
      <c r="S1824" s="151"/>
      <c r="T1824" s="28"/>
      <c r="U1824" s="137"/>
      <c r="V1824" s="40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40"/>
      <c r="AH1824" s="40"/>
      <c r="AI1824" s="40"/>
      <c r="AJ1824" s="40"/>
      <c r="AK1824" s="40"/>
      <c r="AL1824" s="40"/>
      <c r="AM1824" s="40"/>
      <c r="AN1824" s="40"/>
      <c r="AO1824" s="40"/>
      <c r="AP1824" s="40"/>
      <c r="AQ1824" s="40"/>
      <c r="AR1824" s="40"/>
      <c r="AS1824" s="40"/>
      <c r="AT1824" s="40"/>
      <c r="AU1824" s="40"/>
      <c r="AV1824" s="40"/>
      <c r="AW1824" s="40"/>
      <c r="AX1824" s="40"/>
      <c r="AY1824" s="40"/>
      <c r="AZ1824" s="40"/>
      <c r="BA1824" s="28"/>
      <c r="BB1824" s="28"/>
      <c r="BC1824" s="40"/>
      <c r="BD1824" s="40"/>
      <c r="BE1824" s="40"/>
      <c r="BF1824" s="40"/>
      <c r="BG1824" s="40"/>
      <c r="BH1824" s="40"/>
      <c r="BI1824" s="40"/>
      <c r="BJ1824" s="40"/>
      <c r="BK1824" s="40"/>
      <c r="BL1824" s="40"/>
      <c r="BM1824" s="40"/>
      <c r="BN1824" s="40"/>
      <c r="BO1824" s="40"/>
      <c r="BP1824" s="40"/>
      <c r="BQ1824" s="40"/>
      <c r="BR1824" s="40"/>
      <c r="BS1824" s="40"/>
      <c r="BT1824" s="40"/>
      <c r="BU1824" s="40"/>
      <c r="BV1824" s="40"/>
      <c r="BW1824" s="40"/>
      <c r="BX1824" s="40"/>
      <c r="BY1824" s="40"/>
      <c r="BZ1824" s="40"/>
      <c r="CA1824" s="40"/>
      <c r="CB1824" s="40"/>
      <c r="CC1824" s="40"/>
      <c r="CD1824" s="40"/>
      <c r="CE1824" s="40"/>
      <c r="CF1824" s="40"/>
      <c r="CG1824" s="28"/>
      <c r="CH1824" s="28"/>
      <c r="CI1824" s="41"/>
      <c r="CJ1824" s="27"/>
      <c r="CK1824" s="27"/>
      <c r="CL1824" s="27"/>
      <c r="CM1824" s="27"/>
      <c r="CN1824" s="27"/>
      <c r="CO1824" s="27"/>
      <c r="CP1824" s="27"/>
      <c r="CQ1824" s="27"/>
      <c r="CR1824" s="27"/>
      <c r="CS1824" s="27"/>
      <c r="CT1824" s="27"/>
      <c r="CU1824" s="27"/>
      <c r="CV1824" s="27"/>
      <c r="CW1824" s="27"/>
      <c r="CX1824" s="27"/>
      <c r="CY1824" s="27"/>
      <c r="CZ1824" s="40"/>
      <c r="DA1824" s="40"/>
      <c r="DB1824" s="40"/>
      <c r="DC1824" s="40"/>
      <c r="DF1824" s="42"/>
    </row>
    <row r="1825" spans="2:110" x14ac:dyDescent="0.2">
      <c r="B1825" s="28"/>
      <c r="C1825" s="41"/>
      <c r="D1825" s="40"/>
      <c r="E1825" s="41"/>
      <c r="F1825" s="40"/>
      <c r="M1825" s="151"/>
      <c r="N1825" s="151"/>
      <c r="P1825" s="153"/>
      <c r="Q1825" s="159"/>
      <c r="R1825" s="151"/>
      <c r="S1825" s="151"/>
      <c r="T1825" s="28"/>
      <c r="U1825" s="137"/>
      <c r="V1825" s="40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40"/>
      <c r="AH1825" s="40"/>
      <c r="AI1825" s="40"/>
      <c r="AJ1825" s="40"/>
      <c r="AK1825" s="40"/>
      <c r="AL1825" s="40"/>
      <c r="AM1825" s="40"/>
      <c r="AN1825" s="40"/>
      <c r="AO1825" s="40"/>
      <c r="AP1825" s="40"/>
      <c r="AQ1825" s="40"/>
      <c r="AR1825" s="40"/>
      <c r="AS1825" s="40"/>
      <c r="AT1825" s="40"/>
      <c r="AU1825" s="40"/>
      <c r="AV1825" s="40"/>
      <c r="AW1825" s="40"/>
      <c r="AX1825" s="40"/>
      <c r="AY1825" s="40"/>
      <c r="AZ1825" s="40"/>
      <c r="BA1825" s="28"/>
      <c r="BB1825" s="28"/>
      <c r="BC1825" s="40"/>
      <c r="BD1825" s="40"/>
      <c r="BE1825" s="40"/>
      <c r="BF1825" s="40"/>
      <c r="BG1825" s="40"/>
      <c r="BH1825" s="40"/>
      <c r="BI1825" s="40"/>
      <c r="BJ1825" s="40"/>
      <c r="BK1825" s="40"/>
      <c r="BL1825" s="40"/>
      <c r="BM1825" s="40"/>
      <c r="BN1825" s="40"/>
      <c r="BO1825" s="40"/>
      <c r="BP1825" s="40"/>
      <c r="BQ1825" s="40"/>
      <c r="BR1825" s="40"/>
      <c r="BS1825" s="40"/>
      <c r="BT1825" s="40"/>
      <c r="BU1825" s="40"/>
      <c r="BV1825" s="40"/>
      <c r="BW1825" s="40"/>
      <c r="BX1825" s="40"/>
      <c r="BY1825" s="40"/>
      <c r="BZ1825" s="40"/>
      <c r="CA1825" s="40"/>
      <c r="CB1825" s="40"/>
      <c r="CC1825" s="40"/>
      <c r="CD1825" s="40"/>
      <c r="CE1825" s="40"/>
      <c r="CF1825" s="40"/>
      <c r="CG1825" s="28"/>
      <c r="CH1825" s="28"/>
      <c r="CI1825" s="41"/>
      <c r="CJ1825" s="27"/>
      <c r="CK1825" s="27"/>
      <c r="CL1825" s="27"/>
      <c r="CM1825" s="27"/>
      <c r="CN1825" s="27"/>
      <c r="CO1825" s="27"/>
      <c r="CP1825" s="27"/>
      <c r="CQ1825" s="27"/>
      <c r="CR1825" s="27"/>
      <c r="CS1825" s="27"/>
      <c r="CT1825" s="27"/>
      <c r="CU1825" s="27"/>
      <c r="CV1825" s="27"/>
      <c r="CW1825" s="27"/>
      <c r="CX1825" s="27"/>
      <c r="CY1825" s="27"/>
      <c r="CZ1825" s="40"/>
      <c r="DA1825" s="40"/>
      <c r="DB1825" s="40"/>
      <c r="DC1825" s="40"/>
      <c r="DF1825" s="42"/>
    </row>
    <row r="1826" spans="2:110" x14ac:dyDescent="0.2">
      <c r="B1826" s="28"/>
      <c r="C1826" s="41"/>
      <c r="D1826" s="40"/>
      <c r="E1826" s="41"/>
      <c r="F1826" s="40"/>
      <c r="M1826" s="151"/>
      <c r="N1826" s="151"/>
      <c r="P1826" s="153"/>
      <c r="Q1826" s="159"/>
      <c r="R1826" s="151"/>
      <c r="S1826" s="151"/>
      <c r="T1826" s="28"/>
      <c r="U1826" s="137"/>
      <c r="V1826" s="40"/>
      <c r="W1826" s="40"/>
      <c r="X1826" s="40"/>
      <c r="Y1826" s="40"/>
      <c r="Z1826" s="40"/>
      <c r="AA1826" s="40"/>
      <c r="AB1826" s="40"/>
      <c r="AC1826" s="40"/>
      <c r="AD1826" s="40"/>
      <c r="AE1826" s="40"/>
      <c r="AF1826" s="40"/>
      <c r="AG1826" s="40"/>
      <c r="AH1826" s="40"/>
      <c r="AI1826" s="40"/>
      <c r="AJ1826" s="40"/>
      <c r="AK1826" s="40"/>
      <c r="AL1826" s="40"/>
      <c r="AM1826" s="40"/>
      <c r="AN1826" s="40"/>
      <c r="AO1826" s="40"/>
      <c r="AP1826" s="40"/>
      <c r="AQ1826" s="40"/>
      <c r="AR1826" s="40"/>
      <c r="AS1826" s="40"/>
      <c r="AT1826" s="40"/>
      <c r="AU1826" s="40"/>
      <c r="AV1826" s="40"/>
      <c r="AW1826" s="40"/>
      <c r="AX1826" s="40"/>
      <c r="AY1826" s="40"/>
      <c r="AZ1826" s="40"/>
      <c r="BA1826" s="28"/>
      <c r="BB1826" s="28"/>
      <c r="BC1826" s="40"/>
      <c r="BD1826" s="40"/>
      <c r="BE1826" s="40"/>
      <c r="BF1826" s="40"/>
      <c r="BG1826" s="40"/>
      <c r="BH1826" s="40"/>
      <c r="BI1826" s="40"/>
      <c r="BJ1826" s="40"/>
      <c r="BK1826" s="40"/>
      <c r="BL1826" s="40"/>
      <c r="BM1826" s="40"/>
      <c r="BN1826" s="40"/>
      <c r="BO1826" s="40"/>
      <c r="BP1826" s="40"/>
      <c r="BQ1826" s="40"/>
      <c r="BR1826" s="40"/>
      <c r="BS1826" s="40"/>
      <c r="BT1826" s="40"/>
      <c r="BU1826" s="40"/>
      <c r="BV1826" s="40"/>
      <c r="BW1826" s="40"/>
      <c r="BX1826" s="40"/>
      <c r="BY1826" s="40"/>
      <c r="BZ1826" s="40"/>
      <c r="CA1826" s="40"/>
      <c r="CB1826" s="40"/>
      <c r="CC1826" s="40"/>
      <c r="CD1826" s="40"/>
      <c r="CE1826" s="40"/>
      <c r="CF1826" s="40"/>
      <c r="CG1826" s="28"/>
      <c r="CH1826" s="28"/>
      <c r="CI1826" s="41"/>
      <c r="CJ1826" s="27"/>
      <c r="CK1826" s="27"/>
      <c r="CL1826" s="27"/>
      <c r="CM1826" s="27"/>
      <c r="CN1826" s="27"/>
      <c r="CO1826" s="27"/>
      <c r="CP1826" s="27"/>
      <c r="CQ1826" s="27"/>
      <c r="CR1826" s="27"/>
      <c r="CS1826" s="27"/>
      <c r="CT1826" s="27"/>
      <c r="CU1826" s="27"/>
      <c r="CV1826" s="27"/>
      <c r="CW1826" s="27"/>
      <c r="CX1826" s="27"/>
      <c r="CY1826" s="27"/>
      <c r="CZ1826" s="40"/>
      <c r="DA1826" s="40"/>
      <c r="DB1826" s="40"/>
      <c r="DC1826" s="40"/>
      <c r="DF1826" s="42"/>
    </row>
    <row r="1827" spans="2:110" x14ac:dyDescent="0.2">
      <c r="B1827" s="28"/>
      <c r="C1827" s="41"/>
      <c r="D1827" s="40"/>
      <c r="E1827" s="41"/>
      <c r="F1827" s="40"/>
      <c r="M1827" s="151"/>
      <c r="N1827" s="151"/>
      <c r="P1827" s="153"/>
      <c r="Q1827" s="159"/>
      <c r="R1827" s="151"/>
      <c r="S1827" s="151"/>
      <c r="T1827" s="28"/>
      <c r="U1827" s="137"/>
      <c r="V1827" s="40"/>
      <c r="W1827" s="40"/>
      <c r="X1827" s="40"/>
      <c r="Y1827" s="40"/>
      <c r="Z1827" s="40"/>
      <c r="AA1827" s="40"/>
      <c r="AB1827" s="40"/>
      <c r="AC1827" s="40"/>
      <c r="AD1827" s="40"/>
      <c r="AE1827" s="40"/>
      <c r="AF1827" s="40"/>
      <c r="AG1827" s="40"/>
      <c r="AH1827" s="40"/>
      <c r="AI1827" s="40"/>
      <c r="AJ1827" s="40"/>
      <c r="AK1827" s="40"/>
      <c r="AL1827" s="40"/>
      <c r="AM1827" s="40"/>
      <c r="AN1827" s="40"/>
      <c r="AO1827" s="40"/>
      <c r="AP1827" s="40"/>
      <c r="AQ1827" s="40"/>
      <c r="AR1827" s="40"/>
      <c r="AS1827" s="40"/>
      <c r="AT1827" s="40"/>
      <c r="AU1827" s="40"/>
      <c r="AV1827" s="40"/>
      <c r="AW1827" s="40"/>
      <c r="AX1827" s="40"/>
      <c r="AY1827" s="40"/>
      <c r="AZ1827" s="40"/>
      <c r="BA1827" s="28"/>
      <c r="BB1827" s="28"/>
      <c r="BC1827" s="40"/>
      <c r="BD1827" s="40"/>
      <c r="BE1827" s="40"/>
      <c r="BF1827" s="40"/>
      <c r="BG1827" s="40"/>
      <c r="BH1827" s="40"/>
      <c r="BI1827" s="40"/>
      <c r="BJ1827" s="40"/>
      <c r="BK1827" s="40"/>
      <c r="BL1827" s="40"/>
      <c r="BM1827" s="40"/>
      <c r="BN1827" s="40"/>
      <c r="BO1827" s="40"/>
      <c r="BP1827" s="40"/>
      <c r="BQ1827" s="40"/>
      <c r="BR1827" s="40"/>
      <c r="BS1827" s="40"/>
      <c r="BT1827" s="40"/>
      <c r="BU1827" s="40"/>
      <c r="BV1827" s="40"/>
      <c r="BW1827" s="40"/>
      <c r="BX1827" s="40"/>
      <c r="BY1827" s="40"/>
      <c r="BZ1827" s="40"/>
      <c r="CA1827" s="40"/>
      <c r="CB1827" s="40"/>
      <c r="CC1827" s="40"/>
      <c r="CD1827" s="40"/>
      <c r="CE1827" s="40"/>
      <c r="CF1827" s="40"/>
      <c r="CG1827" s="28"/>
      <c r="CH1827" s="28"/>
      <c r="CI1827" s="41"/>
      <c r="CJ1827" s="27"/>
      <c r="CK1827" s="27"/>
      <c r="CL1827" s="27"/>
      <c r="CM1827" s="27"/>
      <c r="CN1827" s="27"/>
      <c r="CO1827" s="27"/>
      <c r="CP1827" s="27"/>
      <c r="CQ1827" s="27"/>
      <c r="CR1827" s="27"/>
      <c r="CS1827" s="27"/>
      <c r="CT1827" s="27"/>
      <c r="CU1827" s="27"/>
      <c r="CV1827" s="27"/>
      <c r="CW1827" s="27"/>
      <c r="CX1827" s="27"/>
      <c r="CY1827" s="27"/>
      <c r="CZ1827" s="40"/>
      <c r="DA1827" s="40"/>
      <c r="DB1827" s="40"/>
      <c r="DC1827" s="40"/>
      <c r="DF1827" s="42"/>
    </row>
    <row r="1828" spans="2:110" x14ac:dyDescent="0.2">
      <c r="B1828" s="28"/>
      <c r="C1828" s="41"/>
      <c r="D1828" s="40"/>
      <c r="E1828" s="41"/>
      <c r="F1828" s="40"/>
      <c r="M1828" s="151"/>
      <c r="N1828" s="151"/>
      <c r="P1828" s="153"/>
      <c r="Q1828" s="159"/>
      <c r="R1828" s="151"/>
      <c r="S1828" s="151"/>
      <c r="T1828" s="28"/>
      <c r="U1828" s="137"/>
      <c r="V1828" s="40"/>
      <c r="W1828" s="40"/>
      <c r="X1828" s="40"/>
      <c r="Y1828" s="40"/>
      <c r="Z1828" s="40"/>
      <c r="AA1828" s="40"/>
      <c r="AB1828" s="40"/>
      <c r="AC1828" s="40"/>
      <c r="AD1828" s="40"/>
      <c r="AE1828" s="40"/>
      <c r="AF1828" s="40"/>
      <c r="AG1828" s="40"/>
      <c r="AH1828" s="40"/>
      <c r="AI1828" s="40"/>
      <c r="AJ1828" s="40"/>
      <c r="AK1828" s="40"/>
      <c r="AL1828" s="40"/>
      <c r="AM1828" s="40"/>
      <c r="AN1828" s="40"/>
      <c r="AO1828" s="40"/>
      <c r="AP1828" s="40"/>
      <c r="AQ1828" s="40"/>
      <c r="AR1828" s="40"/>
      <c r="AS1828" s="40"/>
      <c r="AT1828" s="40"/>
      <c r="AU1828" s="40"/>
      <c r="AV1828" s="40"/>
      <c r="AW1828" s="40"/>
      <c r="AX1828" s="40"/>
      <c r="AY1828" s="40"/>
      <c r="AZ1828" s="40"/>
      <c r="BA1828" s="28"/>
      <c r="BB1828" s="28"/>
      <c r="BC1828" s="40"/>
      <c r="BD1828" s="40"/>
      <c r="BE1828" s="40"/>
      <c r="BF1828" s="40"/>
      <c r="BG1828" s="40"/>
      <c r="BH1828" s="40"/>
      <c r="BI1828" s="40"/>
      <c r="BJ1828" s="40"/>
      <c r="BK1828" s="40"/>
      <c r="BL1828" s="40"/>
      <c r="BM1828" s="40"/>
      <c r="BN1828" s="40"/>
      <c r="BO1828" s="40"/>
      <c r="BP1828" s="40"/>
      <c r="BQ1828" s="40"/>
      <c r="BR1828" s="40"/>
      <c r="BS1828" s="40"/>
      <c r="BT1828" s="40"/>
      <c r="BU1828" s="40"/>
      <c r="BV1828" s="40"/>
      <c r="BW1828" s="40"/>
      <c r="BX1828" s="40"/>
      <c r="BY1828" s="40"/>
      <c r="BZ1828" s="40"/>
      <c r="CA1828" s="40"/>
      <c r="CB1828" s="40"/>
      <c r="CC1828" s="40"/>
      <c r="CD1828" s="40"/>
      <c r="CE1828" s="40"/>
      <c r="CF1828" s="40"/>
      <c r="CG1828" s="28"/>
      <c r="CH1828" s="28"/>
      <c r="CI1828" s="41"/>
      <c r="CJ1828" s="27"/>
      <c r="CK1828" s="27"/>
      <c r="CL1828" s="27"/>
      <c r="CM1828" s="27"/>
      <c r="CN1828" s="27"/>
      <c r="CO1828" s="27"/>
      <c r="CP1828" s="27"/>
      <c r="CQ1828" s="27"/>
      <c r="CR1828" s="27"/>
      <c r="CS1828" s="27"/>
      <c r="CT1828" s="27"/>
      <c r="CU1828" s="27"/>
      <c r="CV1828" s="27"/>
      <c r="CW1828" s="27"/>
      <c r="CX1828" s="27"/>
      <c r="CY1828" s="27"/>
      <c r="CZ1828" s="40"/>
      <c r="DA1828" s="40"/>
      <c r="DB1828" s="40"/>
      <c r="DC1828" s="40"/>
      <c r="DF1828" s="42"/>
    </row>
    <row r="1829" spans="2:110" x14ac:dyDescent="0.2">
      <c r="B1829" s="28"/>
      <c r="C1829" s="41"/>
      <c r="D1829" s="40"/>
      <c r="E1829" s="41"/>
      <c r="F1829" s="40"/>
      <c r="M1829" s="151"/>
      <c r="N1829" s="151"/>
      <c r="P1829" s="153"/>
      <c r="Q1829" s="159"/>
      <c r="R1829" s="151"/>
      <c r="S1829" s="151"/>
      <c r="T1829" s="28"/>
      <c r="U1829" s="137"/>
      <c r="V1829" s="40"/>
      <c r="W1829" s="40"/>
      <c r="X1829" s="40"/>
      <c r="Y1829" s="40"/>
      <c r="Z1829" s="40"/>
      <c r="AA1829" s="40"/>
      <c r="AB1829" s="40"/>
      <c r="AC1829" s="40"/>
      <c r="AD1829" s="40"/>
      <c r="AE1829" s="40"/>
      <c r="AF1829" s="40"/>
      <c r="AG1829" s="40"/>
      <c r="AH1829" s="40"/>
      <c r="AI1829" s="40"/>
      <c r="AJ1829" s="40"/>
      <c r="AK1829" s="40"/>
      <c r="AL1829" s="40"/>
      <c r="AM1829" s="40"/>
      <c r="AN1829" s="40"/>
      <c r="AO1829" s="40"/>
      <c r="AP1829" s="40"/>
      <c r="AQ1829" s="40"/>
      <c r="AR1829" s="40"/>
      <c r="AS1829" s="40"/>
      <c r="AT1829" s="40"/>
      <c r="AU1829" s="40"/>
      <c r="AV1829" s="40"/>
      <c r="AW1829" s="40"/>
      <c r="AX1829" s="40"/>
      <c r="AY1829" s="40"/>
      <c r="AZ1829" s="40"/>
      <c r="BA1829" s="28"/>
      <c r="BB1829" s="28"/>
      <c r="BC1829" s="40"/>
      <c r="BD1829" s="40"/>
      <c r="BE1829" s="40"/>
      <c r="BF1829" s="40"/>
      <c r="BG1829" s="40"/>
      <c r="BH1829" s="40"/>
      <c r="BI1829" s="40"/>
      <c r="BJ1829" s="40"/>
      <c r="BK1829" s="40"/>
      <c r="BL1829" s="40"/>
      <c r="BM1829" s="40"/>
      <c r="BN1829" s="40"/>
      <c r="BO1829" s="40"/>
      <c r="BP1829" s="40"/>
      <c r="BQ1829" s="40"/>
      <c r="BR1829" s="40"/>
      <c r="BS1829" s="40"/>
      <c r="BT1829" s="40"/>
      <c r="BU1829" s="40"/>
      <c r="BV1829" s="40"/>
      <c r="BW1829" s="40"/>
      <c r="BX1829" s="40"/>
      <c r="BY1829" s="40"/>
      <c r="BZ1829" s="40"/>
      <c r="CA1829" s="40"/>
      <c r="CB1829" s="40"/>
      <c r="CC1829" s="40"/>
      <c r="CD1829" s="40"/>
      <c r="CE1829" s="40"/>
      <c r="CF1829" s="40"/>
      <c r="CG1829" s="28"/>
      <c r="CH1829" s="28"/>
      <c r="CI1829" s="41"/>
      <c r="CJ1829" s="27"/>
      <c r="CK1829" s="27"/>
      <c r="CL1829" s="27"/>
      <c r="CM1829" s="27"/>
      <c r="CN1829" s="27"/>
      <c r="CO1829" s="27"/>
      <c r="CP1829" s="27"/>
      <c r="CQ1829" s="27"/>
      <c r="CR1829" s="27"/>
      <c r="CS1829" s="27"/>
      <c r="CT1829" s="27"/>
      <c r="CU1829" s="27"/>
      <c r="CV1829" s="27"/>
      <c r="CW1829" s="27"/>
      <c r="CX1829" s="27"/>
      <c r="CY1829" s="27"/>
      <c r="CZ1829" s="40"/>
      <c r="DA1829" s="40"/>
      <c r="DB1829" s="40"/>
      <c r="DC1829" s="40"/>
      <c r="DF1829" s="42"/>
    </row>
    <row r="1830" spans="2:110" x14ac:dyDescent="0.2">
      <c r="B1830" s="28"/>
      <c r="C1830" s="41"/>
      <c r="D1830" s="40"/>
      <c r="E1830" s="41"/>
      <c r="F1830" s="40"/>
      <c r="M1830" s="151"/>
      <c r="N1830" s="151"/>
      <c r="P1830" s="153"/>
      <c r="Q1830" s="159"/>
      <c r="R1830" s="151"/>
      <c r="S1830" s="151"/>
      <c r="T1830" s="28"/>
      <c r="U1830" s="137"/>
      <c r="V1830" s="40"/>
      <c r="W1830" s="40"/>
      <c r="X1830" s="40"/>
      <c r="Y1830" s="40"/>
      <c r="Z1830" s="40"/>
      <c r="AA1830" s="40"/>
      <c r="AB1830" s="40"/>
      <c r="AC1830" s="40"/>
      <c r="AD1830" s="40"/>
      <c r="AE1830" s="40"/>
      <c r="AF1830" s="40"/>
      <c r="AG1830" s="40"/>
      <c r="AH1830" s="40"/>
      <c r="AI1830" s="40"/>
      <c r="AJ1830" s="40"/>
      <c r="AK1830" s="40"/>
      <c r="AL1830" s="40"/>
      <c r="AM1830" s="40"/>
      <c r="AN1830" s="40"/>
      <c r="AO1830" s="40"/>
      <c r="AP1830" s="40"/>
      <c r="AQ1830" s="40"/>
      <c r="AR1830" s="40"/>
      <c r="AS1830" s="40"/>
      <c r="AT1830" s="40"/>
      <c r="AU1830" s="40"/>
      <c r="AV1830" s="40"/>
      <c r="AW1830" s="40"/>
      <c r="AX1830" s="40"/>
      <c r="AY1830" s="40"/>
      <c r="AZ1830" s="40"/>
      <c r="BA1830" s="28"/>
      <c r="BB1830" s="28"/>
      <c r="BC1830" s="40"/>
      <c r="BD1830" s="40"/>
      <c r="BE1830" s="40"/>
      <c r="BF1830" s="40"/>
      <c r="BG1830" s="40"/>
      <c r="BH1830" s="40"/>
      <c r="BI1830" s="40"/>
      <c r="BJ1830" s="40"/>
      <c r="BK1830" s="40"/>
      <c r="BL1830" s="40"/>
      <c r="BM1830" s="40"/>
      <c r="BN1830" s="40"/>
      <c r="BO1830" s="40"/>
      <c r="BP1830" s="40"/>
      <c r="BQ1830" s="40"/>
      <c r="BR1830" s="40"/>
      <c r="BS1830" s="40"/>
      <c r="BT1830" s="40"/>
      <c r="BU1830" s="40"/>
      <c r="BV1830" s="40"/>
      <c r="BW1830" s="40"/>
      <c r="BX1830" s="40"/>
      <c r="BY1830" s="40"/>
      <c r="BZ1830" s="40"/>
      <c r="CA1830" s="40"/>
      <c r="CB1830" s="40"/>
      <c r="CC1830" s="40"/>
      <c r="CD1830" s="40"/>
      <c r="CE1830" s="40"/>
      <c r="CF1830" s="40"/>
      <c r="CG1830" s="28"/>
      <c r="CH1830" s="28"/>
      <c r="CI1830" s="41"/>
      <c r="CJ1830" s="27"/>
      <c r="CK1830" s="27"/>
      <c r="CL1830" s="27"/>
      <c r="CM1830" s="27"/>
      <c r="CN1830" s="27"/>
      <c r="CO1830" s="27"/>
      <c r="CP1830" s="27"/>
      <c r="CQ1830" s="27"/>
      <c r="CR1830" s="27"/>
      <c r="CS1830" s="27"/>
      <c r="CT1830" s="27"/>
      <c r="CU1830" s="27"/>
      <c r="CV1830" s="27"/>
      <c r="CW1830" s="27"/>
      <c r="CX1830" s="27"/>
      <c r="CY1830" s="27"/>
      <c r="CZ1830" s="40"/>
      <c r="DA1830" s="40"/>
      <c r="DB1830" s="40"/>
      <c r="DC1830" s="40"/>
      <c r="DF1830" s="42"/>
    </row>
    <row r="1831" spans="2:110" x14ac:dyDescent="0.2">
      <c r="B1831" s="28"/>
      <c r="C1831" s="41"/>
      <c r="D1831" s="40"/>
      <c r="E1831" s="41"/>
      <c r="F1831" s="40"/>
      <c r="M1831" s="151"/>
      <c r="N1831" s="151"/>
      <c r="P1831" s="153"/>
      <c r="Q1831" s="159"/>
      <c r="R1831" s="151"/>
      <c r="S1831" s="151"/>
      <c r="T1831" s="28"/>
      <c r="U1831" s="137"/>
      <c r="V1831" s="40"/>
      <c r="W1831" s="40"/>
      <c r="X1831" s="40"/>
      <c r="Y1831" s="40"/>
      <c r="Z1831" s="40"/>
      <c r="AA1831" s="40"/>
      <c r="AB1831" s="40"/>
      <c r="AC1831" s="40"/>
      <c r="AD1831" s="40"/>
      <c r="AE1831" s="40"/>
      <c r="AF1831" s="40"/>
      <c r="AG1831" s="40"/>
      <c r="AH1831" s="40"/>
      <c r="AI1831" s="40"/>
      <c r="AJ1831" s="40"/>
      <c r="AK1831" s="40"/>
      <c r="AL1831" s="40"/>
      <c r="AM1831" s="40"/>
      <c r="AN1831" s="40"/>
      <c r="AO1831" s="40"/>
      <c r="AP1831" s="40"/>
      <c r="AQ1831" s="40"/>
      <c r="AR1831" s="40"/>
      <c r="AS1831" s="40"/>
      <c r="AT1831" s="40"/>
      <c r="AU1831" s="40"/>
      <c r="AV1831" s="40"/>
      <c r="AW1831" s="40"/>
      <c r="AX1831" s="40"/>
      <c r="AY1831" s="40"/>
      <c r="AZ1831" s="40"/>
      <c r="BA1831" s="28"/>
      <c r="BB1831" s="28"/>
      <c r="BC1831" s="40"/>
      <c r="BD1831" s="40"/>
      <c r="BE1831" s="40"/>
      <c r="BF1831" s="40"/>
      <c r="BG1831" s="40"/>
      <c r="BH1831" s="40"/>
      <c r="BI1831" s="40"/>
      <c r="BJ1831" s="40"/>
      <c r="BK1831" s="40"/>
      <c r="BL1831" s="40"/>
      <c r="BM1831" s="40"/>
      <c r="BN1831" s="40"/>
      <c r="BO1831" s="40"/>
      <c r="BP1831" s="40"/>
      <c r="BQ1831" s="40"/>
      <c r="BR1831" s="40"/>
      <c r="BS1831" s="40"/>
      <c r="BT1831" s="40"/>
      <c r="BU1831" s="40"/>
      <c r="BV1831" s="40"/>
      <c r="BW1831" s="40"/>
      <c r="BX1831" s="40"/>
      <c r="BY1831" s="40"/>
      <c r="BZ1831" s="40"/>
      <c r="CA1831" s="40"/>
      <c r="CB1831" s="40"/>
      <c r="CC1831" s="40"/>
      <c r="CD1831" s="40"/>
      <c r="CE1831" s="40"/>
      <c r="CF1831" s="40"/>
      <c r="CG1831" s="28"/>
      <c r="CH1831" s="28"/>
      <c r="CI1831" s="41"/>
      <c r="CJ1831" s="27"/>
      <c r="CK1831" s="27"/>
      <c r="CL1831" s="27"/>
      <c r="CM1831" s="27"/>
      <c r="CN1831" s="27"/>
      <c r="CO1831" s="27"/>
      <c r="CP1831" s="27"/>
      <c r="CQ1831" s="27"/>
      <c r="CR1831" s="27"/>
      <c r="CS1831" s="27"/>
      <c r="CT1831" s="27"/>
      <c r="CU1831" s="27"/>
      <c r="CV1831" s="27"/>
      <c r="CW1831" s="27"/>
      <c r="CX1831" s="27"/>
      <c r="CY1831" s="27"/>
      <c r="CZ1831" s="40"/>
      <c r="DA1831" s="40"/>
      <c r="DB1831" s="40"/>
      <c r="DC1831" s="40"/>
      <c r="DF1831" s="42"/>
    </row>
    <row r="1832" spans="2:110" x14ac:dyDescent="0.2">
      <c r="B1832" s="28"/>
      <c r="C1832" s="41"/>
      <c r="D1832" s="40"/>
      <c r="E1832" s="41"/>
      <c r="F1832" s="40"/>
      <c r="M1832" s="151"/>
      <c r="N1832" s="151"/>
      <c r="P1832" s="153"/>
      <c r="Q1832" s="159"/>
      <c r="R1832" s="151"/>
      <c r="S1832" s="151"/>
      <c r="T1832" s="28"/>
      <c r="U1832" s="137"/>
      <c r="V1832" s="40"/>
      <c r="W1832" s="40"/>
      <c r="X1832" s="40"/>
      <c r="Y1832" s="40"/>
      <c r="Z1832" s="40"/>
      <c r="AA1832" s="40"/>
      <c r="AB1832" s="40"/>
      <c r="AC1832" s="40"/>
      <c r="AD1832" s="40"/>
      <c r="AE1832" s="40"/>
      <c r="AF1832" s="40"/>
      <c r="AG1832" s="40"/>
      <c r="AH1832" s="40"/>
      <c r="AI1832" s="40"/>
      <c r="AJ1832" s="40"/>
      <c r="AK1832" s="40"/>
      <c r="AL1832" s="40"/>
      <c r="AM1832" s="40"/>
      <c r="AN1832" s="40"/>
      <c r="AO1832" s="40"/>
      <c r="AP1832" s="40"/>
      <c r="AQ1832" s="40"/>
      <c r="AR1832" s="40"/>
      <c r="AS1832" s="40"/>
      <c r="AT1832" s="40"/>
      <c r="AU1832" s="40"/>
      <c r="AV1832" s="40"/>
      <c r="AW1832" s="40"/>
      <c r="AX1832" s="40"/>
      <c r="AY1832" s="40"/>
      <c r="AZ1832" s="40"/>
      <c r="BA1832" s="28"/>
      <c r="BB1832" s="28"/>
      <c r="BC1832" s="40"/>
      <c r="BD1832" s="40"/>
      <c r="BE1832" s="40"/>
      <c r="BF1832" s="40"/>
      <c r="BG1832" s="40"/>
      <c r="BH1832" s="40"/>
      <c r="BI1832" s="40"/>
      <c r="BJ1832" s="40"/>
      <c r="BK1832" s="40"/>
      <c r="BL1832" s="40"/>
      <c r="BM1832" s="40"/>
      <c r="BN1832" s="40"/>
      <c r="BO1832" s="40"/>
      <c r="BP1832" s="40"/>
      <c r="BQ1832" s="40"/>
      <c r="BR1832" s="40"/>
      <c r="BS1832" s="40"/>
      <c r="BT1832" s="40"/>
      <c r="BU1832" s="40"/>
      <c r="BV1832" s="40"/>
      <c r="BW1832" s="40"/>
      <c r="BX1832" s="40"/>
      <c r="BY1832" s="40"/>
      <c r="BZ1832" s="40"/>
      <c r="CA1832" s="40"/>
      <c r="CB1832" s="40"/>
      <c r="CC1832" s="40"/>
      <c r="CD1832" s="40"/>
      <c r="CE1832" s="40"/>
      <c r="CF1832" s="40"/>
      <c r="CG1832" s="28"/>
      <c r="CH1832" s="28"/>
      <c r="CI1832" s="41"/>
      <c r="CJ1832" s="27"/>
      <c r="CK1832" s="27"/>
      <c r="CL1832" s="27"/>
      <c r="CM1832" s="27"/>
      <c r="CN1832" s="27"/>
      <c r="CO1832" s="27"/>
      <c r="CP1832" s="27"/>
      <c r="CQ1832" s="27"/>
      <c r="CR1832" s="27"/>
      <c r="CS1832" s="27"/>
      <c r="CT1832" s="27"/>
      <c r="CU1832" s="27"/>
      <c r="CV1832" s="27"/>
      <c r="CW1832" s="27"/>
      <c r="CX1832" s="27"/>
      <c r="CY1832" s="27"/>
      <c r="CZ1832" s="40"/>
      <c r="DA1832" s="40"/>
      <c r="DB1832" s="40"/>
      <c r="DC1832" s="40"/>
      <c r="DF1832" s="42"/>
    </row>
    <row r="1833" spans="2:110" x14ac:dyDescent="0.2">
      <c r="B1833" s="28"/>
      <c r="C1833" s="41"/>
      <c r="D1833" s="40"/>
      <c r="E1833" s="41"/>
      <c r="F1833" s="40"/>
      <c r="M1833" s="151"/>
      <c r="N1833" s="151"/>
      <c r="P1833" s="153"/>
      <c r="Q1833" s="159"/>
      <c r="R1833" s="151"/>
      <c r="S1833" s="151"/>
      <c r="T1833" s="28"/>
      <c r="U1833" s="137"/>
      <c r="V1833" s="40"/>
      <c r="W1833" s="40"/>
      <c r="X1833" s="40"/>
      <c r="Y1833" s="40"/>
      <c r="Z1833" s="40"/>
      <c r="AA1833" s="40"/>
      <c r="AB1833" s="40"/>
      <c r="AC1833" s="40"/>
      <c r="AD1833" s="40"/>
      <c r="AE1833" s="40"/>
      <c r="AF1833" s="40"/>
      <c r="AG1833" s="40"/>
      <c r="AH1833" s="40"/>
      <c r="AI1833" s="40"/>
      <c r="AJ1833" s="40"/>
      <c r="AK1833" s="40"/>
      <c r="AL1833" s="40"/>
      <c r="AM1833" s="40"/>
      <c r="AN1833" s="40"/>
      <c r="AO1833" s="40"/>
      <c r="AP1833" s="40"/>
      <c r="AQ1833" s="40"/>
      <c r="AR1833" s="40"/>
      <c r="AS1833" s="40"/>
      <c r="AT1833" s="40"/>
      <c r="AU1833" s="40"/>
      <c r="AV1833" s="40"/>
      <c r="AW1833" s="40"/>
      <c r="AX1833" s="40"/>
      <c r="AY1833" s="40"/>
      <c r="AZ1833" s="40"/>
      <c r="BA1833" s="28"/>
      <c r="BB1833" s="28"/>
      <c r="BC1833" s="40"/>
      <c r="BD1833" s="40"/>
      <c r="BE1833" s="40"/>
      <c r="BF1833" s="40"/>
      <c r="BG1833" s="40"/>
      <c r="BH1833" s="40"/>
      <c r="BI1833" s="41"/>
      <c r="BJ1833" s="41"/>
      <c r="BK1833" s="41"/>
      <c r="BL1833" s="41"/>
      <c r="BM1833" s="41"/>
      <c r="BN1833" s="41"/>
      <c r="BO1833" s="41"/>
      <c r="BP1833" s="41"/>
      <c r="BQ1833" s="41"/>
      <c r="BR1833" s="40"/>
      <c r="BS1833" s="40"/>
      <c r="BT1833" s="40"/>
      <c r="BU1833" s="41"/>
      <c r="BV1833" s="41"/>
      <c r="BW1833" s="41"/>
      <c r="BX1833" s="41"/>
      <c r="BY1833" s="41"/>
      <c r="BZ1833" s="41"/>
      <c r="CA1833" s="41"/>
      <c r="CB1833" s="41"/>
      <c r="CC1833" s="41"/>
      <c r="CD1833" s="41"/>
      <c r="CE1833" s="41"/>
      <c r="CF1833" s="41"/>
      <c r="CG1833" s="28"/>
      <c r="CH1833" s="28"/>
      <c r="CI1833" s="41"/>
      <c r="CJ1833" s="27"/>
      <c r="CK1833" s="27"/>
      <c r="CL1833" s="27"/>
      <c r="CM1833" s="27"/>
      <c r="CN1833" s="27"/>
      <c r="CO1833" s="27"/>
      <c r="CP1833" s="27"/>
      <c r="CQ1833" s="27"/>
      <c r="CR1833" s="27"/>
      <c r="CS1833" s="27"/>
      <c r="CT1833" s="27"/>
      <c r="CU1833" s="27"/>
      <c r="CV1833" s="27"/>
      <c r="CW1833" s="27"/>
      <c r="CX1833" s="27"/>
      <c r="CY1833" s="27"/>
      <c r="CZ1833" s="40"/>
      <c r="DA1833" s="40"/>
      <c r="DB1833" s="40"/>
      <c r="DC1833" s="40"/>
      <c r="DF1833" s="42"/>
    </row>
    <row r="1834" spans="2:110" x14ac:dyDescent="0.2">
      <c r="B1834" s="28"/>
      <c r="C1834" s="41"/>
      <c r="D1834" s="40"/>
      <c r="E1834" s="41"/>
      <c r="F1834" s="40"/>
      <c r="M1834" s="151"/>
      <c r="N1834" s="151"/>
      <c r="P1834" s="153"/>
      <c r="Q1834" s="159"/>
      <c r="R1834" s="151"/>
      <c r="S1834" s="151"/>
      <c r="T1834" s="28"/>
      <c r="U1834" s="137"/>
      <c r="V1834" s="40"/>
      <c r="W1834" s="40"/>
      <c r="X1834" s="40"/>
      <c r="Y1834" s="40"/>
      <c r="Z1834" s="40"/>
      <c r="AA1834" s="40"/>
      <c r="AB1834" s="40"/>
      <c r="AC1834" s="40"/>
      <c r="AD1834" s="40"/>
      <c r="AE1834" s="40"/>
      <c r="AF1834" s="40"/>
      <c r="AG1834" s="40"/>
      <c r="AH1834" s="40"/>
      <c r="AI1834" s="40"/>
      <c r="AJ1834" s="40"/>
      <c r="AK1834" s="40"/>
      <c r="AL1834" s="40"/>
      <c r="AM1834" s="40"/>
      <c r="AN1834" s="40"/>
      <c r="AO1834" s="40"/>
      <c r="AP1834" s="40"/>
      <c r="AQ1834" s="40"/>
      <c r="AR1834" s="40"/>
      <c r="AS1834" s="40"/>
      <c r="AT1834" s="40"/>
      <c r="AU1834" s="40"/>
      <c r="AV1834" s="40"/>
      <c r="AW1834" s="40"/>
      <c r="AX1834" s="40"/>
      <c r="AY1834" s="40"/>
      <c r="AZ1834" s="40"/>
      <c r="BA1834" s="28"/>
      <c r="BB1834" s="28"/>
      <c r="BC1834" s="40"/>
      <c r="BD1834" s="40"/>
      <c r="BE1834" s="40"/>
      <c r="BF1834" s="40"/>
      <c r="BG1834" s="40"/>
      <c r="BH1834" s="40"/>
      <c r="BI1834" s="41"/>
      <c r="BJ1834" s="41"/>
      <c r="BK1834" s="41"/>
      <c r="BL1834" s="41"/>
      <c r="BM1834" s="41"/>
      <c r="BN1834" s="41"/>
      <c r="BO1834" s="41"/>
      <c r="BP1834" s="41"/>
      <c r="BQ1834" s="41"/>
      <c r="BR1834" s="40"/>
      <c r="BS1834" s="40"/>
      <c r="BT1834" s="40"/>
      <c r="BU1834" s="41"/>
      <c r="BV1834" s="41"/>
      <c r="BW1834" s="41"/>
      <c r="BX1834" s="41"/>
      <c r="BY1834" s="41"/>
      <c r="BZ1834" s="41"/>
      <c r="CA1834" s="41"/>
      <c r="CB1834" s="41"/>
      <c r="CC1834" s="41"/>
      <c r="CD1834" s="41"/>
      <c r="CE1834" s="41"/>
      <c r="CF1834" s="41"/>
      <c r="CG1834" s="28"/>
      <c r="CH1834" s="28"/>
      <c r="CI1834" s="41"/>
      <c r="CJ1834" s="27"/>
      <c r="CK1834" s="27"/>
      <c r="CL1834" s="27"/>
      <c r="CM1834" s="27"/>
      <c r="CN1834" s="27"/>
      <c r="CO1834" s="27"/>
      <c r="CP1834" s="27"/>
      <c r="CQ1834" s="27"/>
      <c r="CR1834" s="27"/>
      <c r="CS1834" s="27"/>
      <c r="CT1834" s="27"/>
      <c r="CU1834" s="27"/>
      <c r="CV1834" s="27"/>
      <c r="CW1834" s="27"/>
      <c r="CX1834" s="27"/>
      <c r="CY1834" s="27"/>
      <c r="CZ1834" s="40"/>
      <c r="DA1834" s="40"/>
      <c r="DB1834" s="40"/>
      <c r="DC1834" s="40"/>
      <c r="DF1834" s="42"/>
    </row>
    <row r="1835" spans="2:110" x14ac:dyDescent="0.2">
      <c r="B1835" s="28"/>
      <c r="C1835" s="41"/>
      <c r="D1835" s="40"/>
      <c r="E1835" s="41"/>
      <c r="F1835" s="40"/>
      <c r="M1835" s="151"/>
      <c r="N1835" s="151"/>
      <c r="P1835" s="153"/>
      <c r="Q1835" s="159"/>
      <c r="R1835" s="151"/>
      <c r="S1835" s="151"/>
      <c r="T1835" s="28"/>
      <c r="U1835" s="137"/>
      <c r="V1835" s="40"/>
      <c r="W1835" s="40"/>
      <c r="X1835" s="40"/>
      <c r="Y1835" s="40"/>
      <c r="Z1835" s="40"/>
      <c r="AA1835" s="40"/>
      <c r="AB1835" s="40"/>
      <c r="AC1835" s="40"/>
      <c r="AD1835" s="40"/>
      <c r="AE1835" s="40"/>
      <c r="AF1835" s="40"/>
      <c r="AG1835" s="40"/>
      <c r="AH1835" s="40"/>
      <c r="AI1835" s="40"/>
      <c r="AJ1835" s="40"/>
      <c r="AK1835" s="40"/>
      <c r="AL1835" s="40"/>
      <c r="AM1835" s="40"/>
      <c r="AN1835" s="40"/>
      <c r="AO1835" s="40"/>
      <c r="AP1835" s="40"/>
      <c r="AQ1835" s="40"/>
      <c r="AR1835" s="40"/>
      <c r="AS1835" s="40"/>
      <c r="AT1835" s="40"/>
      <c r="AU1835" s="40"/>
      <c r="AV1835" s="40"/>
      <c r="AW1835" s="40"/>
      <c r="AX1835" s="40"/>
      <c r="AY1835" s="40"/>
      <c r="AZ1835" s="40"/>
      <c r="BA1835" s="28"/>
      <c r="BB1835" s="28"/>
      <c r="BC1835" s="40"/>
      <c r="BD1835" s="40"/>
      <c r="BE1835" s="40"/>
      <c r="BF1835" s="40"/>
      <c r="BG1835" s="40"/>
      <c r="BH1835" s="40"/>
      <c r="BI1835" s="41"/>
      <c r="BJ1835" s="41"/>
      <c r="BK1835" s="41"/>
      <c r="BL1835" s="41"/>
      <c r="BM1835" s="41"/>
      <c r="BN1835" s="41"/>
      <c r="BO1835" s="41"/>
      <c r="BP1835" s="41"/>
      <c r="BQ1835" s="41"/>
      <c r="BR1835" s="40"/>
      <c r="BS1835" s="40"/>
      <c r="BT1835" s="40"/>
      <c r="BU1835" s="41"/>
      <c r="BV1835" s="41"/>
      <c r="BW1835" s="41"/>
      <c r="BX1835" s="41"/>
      <c r="BY1835" s="41"/>
      <c r="BZ1835" s="41"/>
      <c r="CA1835" s="41"/>
      <c r="CB1835" s="41"/>
      <c r="CC1835" s="41"/>
      <c r="CD1835" s="41"/>
      <c r="CE1835" s="41"/>
      <c r="CF1835" s="41"/>
      <c r="CG1835" s="28"/>
      <c r="CH1835" s="28"/>
      <c r="CI1835" s="41"/>
      <c r="CJ1835" s="27"/>
      <c r="CK1835" s="27"/>
      <c r="CL1835" s="27"/>
      <c r="CM1835" s="27"/>
      <c r="CN1835" s="27"/>
      <c r="CO1835" s="27"/>
      <c r="CP1835" s="27"/>
      <c r="CQ1835" s="27"/>
      <c r="CR1835" s="27"/>
      <c r="CS1835" s="27"/>
      <c r="CT1835" s="27"/>
      <c r="CU1835" s="27"/>
      <c r="CV1835" s="27"/>
      <c r="CW1835" s="27"/>
      <c r="CX1835" s="27"/>
      <c r="CY1835" s="27"/>
      <c r="CZ1835" s="40"/>
      <c r="DA1835" s="40"/>
      <c r="DB1835" s="40"/>
      <c r="DC1835" s="40"/>
      <c r="DF1835" s="42"/>
    </row>
    <row r="1836" spans="2:110" x14ac:dyDescent="0.2">
      <c r="B1836" s="28"/>
      <c r="C1836" s="41"/>
      <c r="D1836" s="40"/>
      <c r="E1836" s="41"/>
      <c r="F1836" s="40"/>
      <c r="M1836" s="151"/>
      <c r="N1836" s="151"/>
      <c r="P1836" s="153"/>
      <c r="Q1836" s="159"/>
      <c r="R1836" s="151"/>
      <c r="S1836" s="151"/>
      <c r="T1836" s="28"/>
      <c r="U1836" s="137"/>
      <c r="V1836" s="40"/>
      <c r="W1836" s="40"/>
      <c r="X1836" s="40"/>
      <c r="Y1836" s="40"/>
      <c r="Z1836" s="40"/>
      <c r="AA1836" s="40"/>
      <c r="AB1836" s="40"/>
      <c r="AC1836" s="40"/>
      <c r="AD1836" s="40"/>
      <c r="AE1836" s="40"/>
      <c r="AF1836" s="40"/>
      <c r="AG1836" s="40"/>
      <c r="AH1836" s="40"/>
      <c r="AI1836" s="40"/>
      <c r="AJ1836" s="40"/>
      <c r="AK1836" s="40"/>
      <c r="AL1836" s="40"/>
      <c r="AM1836" s="40"/>
      <c r="AN1836" s="40"/>
      <c r="AO1836" s="40"/>
      <c r="AP1836" s="40"/>
      <c r="AQ1836" s="40"/>
      <c r="AR1836" s="40"/>
      <c r="AS1836" s="40"/>
      <c r="AT1836" s="40"/>
      <c r="AU1836" s="40"/>
      <c r="AV1836" s="40"/>
      <c r="AW1836" s="40"/>
      <c r="AX1836" s="40"/>
      <c r="AY1836" s="40"/>
      <c r="AZ1836" s="40"/>
      <c r="BA1836" s="28"/>
      <c r="BB1836" s="28"/>
      <c r="BC1836" s="40"/>
      <c r="BD1836" s="40"/>
      <c r="BE1836" s="40"/>
      <c r="BF1836" s="40"/>
      <c r="BG1836" s="40"/>
      <c r="BH1836" s="40"/>
      <c r="BI1836" s="41"/>
      <c r="BJ1836" s="41"/>
      <c r="BK1836" s="41"/>
      <c r="BL1836" s="41"/>
      <c r="BM1836" s="41"/>
      <c r="BN1836" s="41"/>
      <c r="BO1836" s="41"/>
      <c r="BP1836" s="41"/>
      <c r="BQ1836" s="41"/>
      <c r="BR1836" s="40"/>
      <c r="BS1836" s="40"/>
      <c r="BT1836" s="40"/>
      <c r="BU1836" s="41"/>
      <c r="BV1836" s="41"/>
      <c r="BW1836" s="41"/>
      <c r="BX1836" s="41"/>
      <c r="BY1836" s="41"/>
      <c r="BZ1836" s="41"/>
      <c r="CA1836" s="41"/>
      <c r="CB1836" s="41"/>
      <c r="CC1836" s="41"/>
      <c r="CD1836" s="41"/>
      <c r="CE1836" s="41"/>
      <c r="CF1836" s="41"/>
      <c r="CG1836" s="28"/>
      <c r="CH1836" s="28"/>
      <c r="CI1836" s="41"/>
      <c r="CJ1836" s="27"/>
      <c r="CK1836" s="27"/>
      <c r="CL1836" s="27"/>
      <c r="CM1836" s="27"/>
      <c r="CN1836" s="27"/>
      <c r="CO1836" s="27"/>
      <c r="CP1836" s="27"/>
      <c r="CQ1836" s="27"/>
      <c r="CR1836" s="27"/>
      <c r="CS1836" s="27"/>
      <c r="CT1836" s="27"/>
      <c r="CU1836" s="27"/>
      <c r="CV1836" s="27"/>
      <c r="CW1836" s="27"/>
      <c r="CX1836" s="27"/>
      <c r="CY1836" s="27"/>
      <c r="CZ1836" s="40"/>
      <c r="DA1836" s="40"/>
      <c r="DB1836" s="40"/>
      <c r="DC1836" s="40"/>
      <c r="DF1836" s="42"/>
    </row>
    <row r="1837" spans="2:110" x14ac:dyDescent="0.2">
      <c r="B1837" s="28"/>
      <c r="C1837" s="41"/>
      <c r="D1837" s="40"/>
      <c r="E1837" s="41"/>
      <c r="F1837" s="40"/>
      <c r="M1837" s="151"/>
      <c r="N1837" s="151"/>
      <c r="P1837" s="153"/>
      <c r="Q1837" s="159"/>
      <c r="R1837" s="151"/>
      <c r="S1837" s="151"/>
      <c r="T1837" s="28"/>
      <c r="U1837" s="137"/>
      <c r="V1837" s="40"/>
      <c r="W1837" s="40"/>
      <c r="X1837" s="40"/>
      <c r="Y1837" s="40"/>
      <c r="Z1837" s="40"/>
      <c r="AA1837" s="40"/>
      <c r="AB1837" s="40"/>
      <c r="AC1837" s="40"/>
      <c r="AD1837" s="40"/>
      <c r="AE1837" s="40"/>
      <c r="AF1837" s="40"/>
      <c r="AG1837" s="40"/>
      <c r="AH1837" s="40"/>
      <c r="AI1837" s="40"/>
      <c r="AJ1837" s="40"/>
      <c r="AK1837" s="40"/>
      <c r="AL1837" s="40"/>
      <c r="AM1837" s="40"/>
      <c r="AN1837" s="40"/>
      <c r="AO1837" s="40"/>
      <c r="AP1837" s="40"/>
      <c r="AQ1837" s="40"/>
      <c r="AR1837" s="40"/>
      <c r="AS1837" s="40"/>
      <c r="AT1837" s="40"/>
      <c r="AU1837" s="40"/>
      <c r="AV1837" s="40"/>
      <c r="AW1837" s="40"/>
      <c r="AX1837" s="40"/>
      <c r="AY1837" s="40"/>
      <c r="AZ1837" s="40"/>
      <c r="BA1837" s="28"/>
      <c r="BB1837" s="28"/>
      <c r="BC1837" s="40"/>
      <c r="BD1837" s="40"/>
      <c r="BE1837" s="40"/>
      <c r="BF1837" s="40"/>
      <c r="BG1837" s="40"/>
      <c r="BH1837" s="40"/>
      <c r="BI1837" s="41"/>
      <c r="BJ1837" s="41"/>
      <c r="BK1837" s="41"/>
      <c r="BL1837" s="41"/>
      <c r="BM1837" s="41"/>
      <c r="BN1837" s="41"/>
      <c r="BO1837" s="41"/>
      <c r="BP1837" s="41"/>
      <c r="BQ1837" s="41"/>
      <c r="BR1837" s="40"/>
      <c r="BS1837" s="40"/>
      <c r="BT1837" s="40"/>
      <c r="BU1837" s="41"/>
      <c r="BV1837" s="41"/>
      <c r="BW1837" s="41"/>
      <c r="BX1837" s="41"/>
      <c r="BY1837" s="41"/>
      <c r="BZ1837" s="41"/>
      <c r="CA1837" s="41"/>
      <c r="CB1837" s="41"/>
      <c r="CC1837" s="41"/>
      <c r="CD1837" s="41"/>
      <c r="CE1837" s="41"/>
      <c r="CF1837" s="41"/>
      <c r="CG1837" s="28"/>
      <c r="CH1837" s="28"/>
      <c r="CI1837" s="41"/>
      <c r="CJ1837" s="27"/>
      <c r="CK1837" s="27"/>
      <c r="CL1837" s="27"/>
      <c r="CM1837" s="27"/>
      <c r="CN1837" s="27"/>
      <c r="CO1837" s="27"/>
      <c r="CP1837" s="27"/>
      <c r="CQ1837" s="27"/>
      <c r="CR1837" s="27"/>
      <c r="CS1837" s="27"/>
      <c r="CT1837" s="27"/>
      <c r="CU1837" s="27"/>
      <c r="CV1837" s="27"/>
      <c r="CW1837" s="27"/>
      <c r="CX1837" s="27"/>
      <c r="CY1837" s="27"/>
      <c r="CZ1837" s="40"/>
      <c r="DA1837" s="40"/>
      <c r="DB1837" s="40"/>
      <c r="DC1837" s="40"/>
      <c r="DF1837" s="42"/>
    </row>
    <row r="1838" spans="2:110" x14ac:dyDescent="0.2">
      <c r="B1838" s="28"/>
      <c r="C1838" s="41"/>
      <c r="D1838" s="40"/>
      <c r="E1838" s="41"/>
      <c r="F1838" s="40"/>
      <c r="M1838" s="151"/>
      <c r="N1838" s="151"/>
      <c r="P1838" s="153"/>
      <c r="Q1838" s="159"/>
      <c r="R1838" s="151"/>
      <c r="S1838" s="151"/>
      <c r="T1838" s="28"/>
      <c r="U1838" s="137"/>
      <c r="V1838" s="40"/>
      <c r="W1838" s="40"/>
      <c r="X1838" s="40"/>
      <c r="Y1838" s="40"/>
      <c r="Z1838" s="40"/>
      <c r="AA1838" s="40"/>
      <c r="AB1838" s="40"/>
      <c r="AC1838" s="40"/>
      <c r="AD1838" s="40"/>
      <c r="AE1838" s="40"/>
      <c r="AF1838" s="40"/>
      <c r="AG1838" s="40"/>
      <c r="AH1838" s="40"/>
      <c r="AI1838" s="40"/>
      <c r="AJ1838" s="40"/>
      <c r="AK1838" s="40"/>
      <c r="AL1838" s="40"/>
      <c r="AM1838" s="40"/>
      <c r="AN1838" s="40"/>
      <c r="AO1838" s="40"/>
      <c r="AP1838" s="40"/>
      <c r="AQ1838" s="40"/>
      <c r="AR1838" s="40"/>
      <c r="AS1838" s="40"/>
      <c r="AT1838" s="40"/>
      <c r="AU1838" s="40"/>
      <c r="AV1838" s="40"/>
      <c r="AW1838" s="40"/>
      <c r="AX1838" s="40"/>
      <c r="AY1838" s="40"/>
      <c r="AZ1838" s="40"/>
      <c r="BA1838" s="28"/>
      <c r="BB1838" s="28"/>
      <c r="BC1838" s="40"/>
      <c r="BD1838" s="40"/>
      <c r="BE1838" s="40"/>
      <c r="BF1838" s="40"/>
      <c r="BG1838" s="40"/>
      <c r="BH1838" s="40"/>
      <c r="BI1838" s="40"/>
      <c r="BJ1838" s="40"/>
      <c r="BK1838" s="40"/>
      <c r="BL1838" s="40"/>
      <c r="BM1838" s="40"/>
      <c r="BN1838" s="40"/>
      <c r="BO1838" s="40"/>
      <c r="BP1838" s="40"/>
      <c r="BQ1838" s="40"/>
      <c r="BR1838" s="40"/>
      <c r="BS1838" s="40"/>
      <c r="BT1838" s="40"/>
      <c r="BU1838" s="40"/>
      <c r="BV1838" s="40"/>
      <c r="BW1838" s="40"/>
      <c r="BX1838" s="40"/>
      <c r="BY1838" s="40"/>
      <c r="BZ1838" s="40"/>
      <c r="CA1838" s="40"/>
      <c r="CB1838" s="40"/>
      <c r="CC1838" s="40"/>
      <c r="CD1838" s="40"/>
      <c r="CE1838" s="40"/>
      <c r="CF1838" s="40"/>
      <c r="CG1838" s="28"/>
      <c r="CH1838" s="28"/>
      <c r="CI1838" s="41"/>
      <c r="CJ1838" s="27"/>
      <c r="CK1838" s="27"/>
      <c r="CL1838" s="27"/>
      <c r="CM1838" s="27"/>
      <c r="CN1838" s="27"/>
      <c r="CO1838" s="27"/>
      <c r="CP1838" s="27"/>
      <c r="CQ1838" s="27"/>
      <c r="CR1838" s="27"/>
      <c r="CS1838" s="27"/>
      <c r="CT1838" s="27"/>
      <c r="CU1838" s="27"/>
      <c r="CV1838" s="27"/>
      <c r="CW1838" s="27"/>
      <c r="CX1838" s="27"/>
      <c r="CY1838" s="27"/>
      <c r="CZ1838" s="40"/>
      <c r="DA1838" s="40"/>
      <c r="DB1838" s="40"/>
      <c r="DC1838" s="40"/>
      <c r="DF1838" s="42"/>
    </row>
    <row r="1839" spans="2:110" x14ac:dyDescent="0.2">
      <c r="B1839" s="28"/>
      <c r="C1839" s="41"/>
      <c r="D1839" s="40"/>
      <c r="E1839" s="41"/>
      <c r="F1839" s="40"/>
      <c r="M1839" s="151"/>
      <c r="N1839" s="151"/>
      <c r="P1839" s="153"/>
      <c r="Q1839" s="159"/>
      <c r="R1839" s="151"/>
      <c r="S1839" s="151"/>
      <c r="T1839" s="28"/>
      <c r="U1839" s="137"/>
      <c r="V1839" s="40"/>
      <c r="W1839" s="40"/>
      <c r="X1839" s="40"/>
      <c r="Y1839" s="40"/>
      <c r="Z1839" s="40"/>
      <c r="AA1839" s="40"/>
      <c r="AB1839" s="40"/>
      <c r="AC1839" s="40"/>
      <c r="AD1839" s="40"/>
      <c r="AE1839" s="40"/>
      <c r="AF1839" s="40"/>
      <c r="AG1839" s="40"/>
      <c r="AH1839" s="40"/>
      <c r="AI1839" s="40"/>
      <c r="AJ1839" s="40"/>
      <c r="AK1839" s="40"/>
      <c r="AL1839" s="40"/>
      <c r="AM1839" s="40"/>
      <c r="AN1839" s="40"/>
      <c r="AO1839" s="40"/>
      <c r="AP1839" s="40"/>
      <c r="AQ1839" s="40"/>
      <c r="AR1839" s="40"/>
      <c r="AS1839" s="40"/>
      <c r="AT1839" s="40"/>
      <c r="AU1839" s="40"/>
      <c r="AV1839" s="40"/>
      <c r="AW1839" s="40"/>
      <c r="AX1839" s="40"/>
      <c r="AY1839" s="40"/>
      <c r="AZ1839" s="40"/>
      <c r="BA1839" s="28"/>
      <c r="BB1839" s="28"/>
      <c r="BC1839" s="40"/>
      <c r="BD1839" s="40"/>
      <c r="BE1839" s="40"/>
      <c r="BF1839" s="40"/>
      <c r="BG1839" s="40"/>
      <c r="BH1839" s="40"/>
      <c r="BI1839" s="40"/>
      <c r="BJ1839" s="40"/>
      <c r="BK1839" s="40"/>
      <c r="BL1839" s="40"/>
      <c r="BM1839" s="40"/>
      <c r="BN1839" s="40"/>
      <c r="BO1839" s="40"/>
      <c r="BP1839" s="40"/>
      <c r="BQ1839" s="40"/>
      <c r="BR1839" s="40"/>
      <c r="BS1839" s="40"/>
      <c r="BT1839" s="40"/>
      <c r="BU1839" s="40"/>
      <c r="BV1839" s="40"/>
      <c r="BW1839" s="40"/>
      <c r="BX1839" s="40"/>
      <c r="BY1839" s="40"/>
      <c r="BZ1839" s="40"/>
      <c r="CA1839" s="40"/>
      <c r="CB1839" s="40"/>
      <c r="CC1839" s="40"/>
      <c r="CD1839" s="40"/>
      <c r="CE1839" s="40"/>
      <c r="CF1839" s="40"/>
      <c r="CG1839" s="28"/>
      <c r="CH1839" s="28"/>
      <c r="CI1839" s="41"/>
      <c r="CJ1839" s="27"/>
      <c r="CK1839" s="27"/>
      <c r="CL1839" s="27"/>
      <c r="CM1839" s="27"/>
      <c r="CN1839" s="27"/>
      <c r="CO1839" s="27"/>
      <c r="CP1839" s="27"/>
      <c r="CQ1839" s="27"/>
      <c r="CR1839" s="27"/>
      <c r="CS1839" s="27"/>
      <c r="CT1839" s="27"/>
      <c r="CU1839" s="27"/>
      <c r="CV1839" s="27"/>
      <c r="CW1839" s="27"/>
      <c r="CX1839" s="27"/>
      <c r="CY1839" s="27"/>
      <c r="CZ1839" s="40"/>
      <c r="DA1839" s="40"/>
      <c r="DB1839" s="40"/>
      <c r="DC1839" s="40"/>
      <c r="DF1839" s="42"/>
    </row>
    <row r="1840" spans="2:110" x14ac:dyDescent="0.2">
      <c r="B1840" s="28"/>
      <c r="C1840" s="41"/>
      <c r="D1840" s="40"/>
      <c r="E1840" s="41"/>
      <c r="F1840" s="40"/>
      <c r="M1840" s="151"/>
      <c r="N1840" s="151"/>
      <c r="P1840" s="153"/>
      <c r="Q1840" s="159"/>
      <c r="R1840" s="151"/>
      <c r="S1840" s="151"/>
      <c r="T1840" s="28"/>
      <c r="U1840" s="137"/>
      <c r="V1840" s="40"/>
      <c r="W1840" s="40"/>
      <c r="X1840" s="40"/>
      <c r="Y1840" s="40"/>
      <c r="Z1840" s="40"/>
      <c r="AA1840" s="40"/>
      <c r="AB1840" s="40"/>
      <c r="AC1840" s="40"/>
      <c r="AD1840" s="40"/>
      <c r="AE1840" s="40"/>
      <c r="AF1840" s="40"/>
      <c r="AG1840" s="40"/>
      <c r="AH1840" s="40"/>
      <c r="AI1840" s="40"/>
      <c r="AJ1840" s="40"/>
      <c r="AK1840" s="40"/>
      <c r="AL1840" s="40"/>
      <c r="AM1840" s="40"/>
      <c r="AN1840" s="40"/>
      <c r="AO1840" s="40"/>
      <c r="AP1840" s="40"/>
      <c r="AQ1840" s="40"/>
      <c r="AR1840" s="40"/>
      <c r="AS1840" s="40"/>
      <c r="AT1840" s="40"/>
      <c r="AU1840" s="40"/>
      <c r="AV1840" s="40"/>
      <c r="AW1840" s="40"/>
      <c r="AX1840" s="40"/>
      <c r="AY1840" s="40"/>
      <c r="AZ1840" s="40"/>
      <c r="BA1840" s="28"/>
      <c r="BB1840" s="28"/>
      <c r="BC1840" s="40"/>
      <c r="BD1840" s="40"/>
      <c r="BE1840" s="40"/>
      <c r="BF1840" s="40"/>
      <c r="BG1840" s="40"/>
      <c r="BH1840" s="40"/>
      <c r="BI1840" s="40"/>
      <c r="BJ1840" s="40"/>
      <c r="BK1840" s="40"/>
      <c r="BL1840" s="40"/>
      <c r="BM1840" s="40"/>
      <c r="BN1840" s="40"/>
      <c r="BO1840" s="40"/>
      <c r="BP1840" s="40"/>
      <c r="BQ1840" s="40"/>
      <c r="BR1840" s="40"/>
      <c r="BS1840" s="40"/>
      <c r="BT1840" s="40"/>
      <c r="BU1840" s="40"/>
      <c r="BV1840" s="40"/>
      <c r="BW1840" s="40"/>
      <c r="BX1840" s="40"/>
      <c r="BY1840" s="40"/>
      <c r="BZ1840" s="40"/>
      <c r="CA1840" s="40"/>
      <c r="CB1840" s="40"/>
      <c r="CC1840" s="40"/>
      <c r="CD1840" s="40"/>
      <c r="CE1840" s="40"/>
      <c r="CF1840" s="40"/>
      <c r="CG1840" s="28"/>
      <c r="CH1840" s="28"/>
      <c r="CI1840" s="41"/>
      <c r="CJ1840" s="27"/>
      <c r="CK1840" s="27"/>
      <c r="CL1840" s="27"/>
      <c r="CM1840" s="27"/>
      <c r="CN1840" s="27"/>
      <c r="CO1840" s="27"/>
      <c r="CP1840" s="27"/>
      <c r="CQ1840" s="27"/>
      <c r="CR1840" s="27"/>
      <c r="CS1840" s="27"/>
      <c r="CT1840" s="27"/>
      <c r="CU1840" s="27"/>
      <c r="CV1840" s="27"/>
      <c r="CW1840" s="27"/>
      <c r="CX1840" s="27"/>
      <c r="CY1840" s="27"/>
      <c r="CZ1840" s="40"/>
      <c r="DA1840" s="40"/>
      <c r="DB1840" s="40"/>
      <c r="DC1840" s="40"/>
      <c r="DF1840" s="42"/>
    </row>
    <row r="1841" spans="2:110" x14ac:dyDescent="0.2">
      <c r="B1841" s="28"/>
      <c r="C1841" s="41"/>
      <c r="D1841" s="40"/>
      <c r="E1841" s="41"/>
      <c r="F1841" s="40"/>
      <c r="M1841" s="151"/>
      <c r="N1841" s="151"/>
      <c r="P1841" s="153"/>
      <c r="Q1841" s="159"/>
      <c r="R1841" s="151"/>
      <c r="S1841" s="151"/>
      <c r="T1841" s="28"/>
      <c r="U1841" s="137"/>
      <c r="V1841" s="40"/>
      <c r="W1841" s="40"/>
      <c r="X1841" s="40"/>
      <c r="Y1841" s="40"/>
      <c r="Z1841" s="40"/>
      <c r="AA1841" s="40"/>
      <c r="AB1841" s="40"/>
      <c r="AC1841" s="40"/>
      <c r="AD1841" s="40"/>
      <c r="AE1841" s="40"/>
      <c r="AF1841" s="40"/>
      <c r="AG1841" s="40"/>
      <c r="AH1841" s="40"/>
      <c r="AI1841" s="40"/>
      <c r="AJ1841" s="40"/>
      <c r="AK1841" s="40"/>
      <c r="AL1841" s="40"/>
      <c r="AM1841" s="40"/>
      <c r="AN1841" s="40"/>
      <c r="AO1841" s="40"/>
      <c r="AP1841" s="40"/>
      <c r="AQ1841" s="40"/>
      <c r="AR1841" s="40"/>
      <c r="AS1841" s="40"/>
      <c r="AT1841" s="40"/>
      <c r="AU1841" s="40"/>
      <c r="AV1841" s="40"/>
      <c r="AW1841" s="40"/>
      <c r="AX1841" s="40"/>
      <c r="AY1841" s="40"/>
      <c r="AZ1841" s="40"/>
      <c r="BA1841" s="28"/>
      <c r="BB1841" s="28"/>
      <c r="BC1841" s="40"/>
      <c r="BD1841" s="40"/>
      <c r="BE1841" s="40"/>
      <c r="BF1841" s="40"/>
      <c r="BG1841" s="40"/>
      <c r="BH1841" s="40"/>
      <c r="BI1841" s="40"/>
      <c r="BJ1841" s="40"/>
      <c r="BK1841" s="40"/>
      <c r="BL1841" s="40"/>
      <c r="BM1841" s="40"/>
      <c r="BN1841" s="40"/>
      <c r="BO1841" s="40"/>
      <c r="BP1841" s="40"/>
      <c r="BQ1841" s="40"/>
      <c r="BR1841" s="40"/>
      <c r="BS1841" s="40"/>
      <c r="BT1841" s="40"/>
      <c r="BU1841" s="40"/>
      <c r="BV1841" s="40"/>
      <c r="BW1841" s="40"/>
      <c r="BX1841" s="40"/>
      <c r="BY1841" s="40"/>
      <c r="BZ1841" s="40"/>
      <c r="CA1841" s="40"/>
      <c r="CB1841" s="40"/>
      <c r="CC1841" s="40"/>
      <c r="CD1841" s="40"/>
      <c r="CE1841" s="40"/>
      <c r="CF1841" s="40"/>
      <c r="CG1841" s="28"/>
      <c r="CH1841" s="28"/>
      <c r="CI1841" s="41"/>
      <c r="CJ1841" s="27"/>
      <c r="CK1841" s="27"/>
      <c r="CL1841" s="27"/>
      <c r="CM1841" s="27"/>
      <c r="CN1841" s="27"/>
      <c r="CO1841" s="27"/>
      <c r="CP1841" s="27"/>
      <c r="CQ1841" s="27"/>
      <c r="CR1841" s="27"/>
      <c r="CS1841" s="27"/>
      <c r="CT1841" s="27"/>
      <c r="CU1841" s="27"/>
      <c r="CV1841" s="27"/>
      <c r="CW1841" s="27"/>
      <c r="CX1841" s="27"/>
      <c r="CY1841" s="27"/>
      <c r="CZ1841" s="40"/>
      <c r="DA1841" s="40"/>
      <c r="DB1841" s="40"/>
      <c r="DC1841" s="40"/>
      <c r="DF1841" s="42"/>
    </row>
    <row r="1842" spans="2:110" x14ac:dyDescent="0.2">
      <c r="B1842" s="28"/>
      <c r="C1842" s="41"/>
      <c r="D1842" s="40"/>
      <c r="E1842" s="41"/>
      <c r="F1842" s="40"/>
      <c r="M1842" s="151"/>
      <c r="N1842" s="151"/>
      <c r="P1842" s="153"/>
      <c r="Q1842" s="159"/>
      <c r="R1842" s="151"/>
      <c r="S1842" s="151"/>
      <c r="T1842" s="28"/>
      <c r="U1842" s="137"/>
      <c r="V1842" s="40"/>
      <c r="W1842" s="40"/>
      <c r="X1842" s="40"/>
      <c r="Y1842" s="40"/>
      <c r="Z1842" s="40"/>
      <c r="AA1842" s="40"/>
      <c r="AB1842" s="40"/>
      <c r="AC1842" s="40"/>
      <c r="AD1842" s="40"/>
      <c r="AE1842" s="40"/>
      <c r="AF1842" s="40"/>
      <c r="AG1842" s="40"/>
      <c r="AH1842" s="40"/>
      <c r="AI1842" s="40"/>
      <c r="AJ1842" s="40"/>
      <c r="AK1842" s="40"/>
      <c r="AL1842" s="40"/>
      <c r="AM1842" s="40"/>
      <c r="AN1842" s="40"/>
      <c r="AO1842" s="40"/>
      <c r="AP1842" s="40"/>
      <c r="AQ1842" s="40"/>
      <c r="AR1842" s="40"/>
      <c r="AS1842" s="40"/>
      <c r="AT1842" s="40"/>
      <c r="AU1842" s="40"/>
      <c r="AV1842" s="40"/>
      <c r="AW1842" s="40"/>
      <c r="AX1842" s="40"/>
      <c r="AY1842" s="40"/>
      <c r="AZ1842" s="40"/>
      <c r="BA1842" s="28"/>
      <c r="BB1842" s="28"/>
      <c r="BC1842" s="40"/>
      <c r="BD1842" s="40"/>
      <c r="BE1842" s="40"/>
      <c r="BF1842" s="40"/>
      <c r="BG1842" s="40"/>
      <c r="BH1842" s="40"/>
      <c r="BI1842" s="40"/>
      <c r="BJ1842" s="40"/>
      <c r="BK1842" s="40"/>
      <c r="BL1842" s="40"/>
      <c r="BM1842" s="40"/>
      <c r="BN1842" s="40"/>
      <c r="BO1842" s="40"/>
      <c r="BP1842" s="40"/>
      <c r="BQ1842" s="40"/>
      <c r="BR1842" s="40"/>
      <c r="BS1842" s="40"/>
      <c r="BT1842" s="40"/>
      <c r="BU1842" s="40"/>
      <c r="BV1842" s="40"/>
      <c r="BW1842" s="40"/>
      <c r="BX1842" s="40"/>
      <c r="BY1842" s="40"/>
      <c r="BZ1842" s="40"/>
      <c r="CA1842" s="40"/>
      <c r="CB1842" s="40"/>
      <c r="CC1842" s="40"/>
      <c r="CD1842" s="40"/>
      <c r="CE1842" s="40"/>
      <c r="CF1842" s="40"/>
      <c r="CG1842" s="28"/>
      <c r="CH1842" s="28"/>
      <c r="CI1842" s="41"/>
      <c r="CJ1842" s="27"/>
      <c r="CK1842" s="27"/>
      <c r="CL1842" s="27"/>
      <c r="CM1842" s="27"/>
      <c r="CN1842" s="27"/>
      <c r="CO1842" s="27"/>
      <c r="CP1842" s="27"/>
      <c r="CQ1842" s="27"/>
      <c r="CR1842" s="27"/>
      <c r="CS1842" s="27"/>
      <c r="CT1842" s="27"/>
      <c r="CU1842" s="27"/>
      <c r="CV1842" s="27"/>
      <c r="CW1842" s="27"/>
      <c r="CX1842" s="27"/>
      <c r="CY1842" s="27"/>
      <c r="CZ1842" s="40"/>
      <c r="DA1842" s="40"/>
      <c r="DB1842" s="40"/>
      <c r="DC1842" s="40"/>
      <c r="DF1842" s="42"/>
    </row>
    <row r="1843" spans="2:110" x14ac:dyDescent="0.2">
      <c r="B1843" s="28"/>
      <c r="C1843" s="41"/>
      <c r="D1843" s="40"/>
      <c r="E1843" s="41"/>
      <c r="F1843" s="40"/>
      <c r="M1843" s="151"/>
      <c r="N1843" s="151"/>
      <c r="P1843" s="153"/>
      <c r="Q1843" s="159"/>
      <c r="R1843" s="151"/>
      <c r="S1843" s="151"/>
      <c r="T1843" s="28"/>
      <c r="U1843" s="137"/>
      <c r="V1843" s="40"/>
      <c r="W1843" s="40"/>
      <c r="X1843" s="40"/>
      <c r="Y1843" s="40"/>
      <c r="Z1843" s="40"/>
      <c r="AA1843" s="40"/>
      <c r="AB1843" s="40"/>
      <c r="AC1843" s="40"/>
      <c r="AD1843" s="40"/>
      <c r="AE1843" s="40"/>
      <c r="AF1843" s="40"/>
      <c r="AG1843" s="40"/>
      <c r="AH1843" s="40"/>
      <c r="AI1843" s="40"/>
      <c r="AJ1843" s="40"/>
      <c r="AK1843" s="40"/>
      <c r="AL1843" s="40"/>
      <c r="AM1843" s="40"/>
      <c r="AN1843" s="40"/>
      <c r="AO1843" s="40"/>
      <c r="AP1843" s="40"/>
      <c r="AQ1843" s="40"/>
      <c r="AR1843" s="40"/>
      <c r="AS1843" s="40"/>
      <c r="AT1843" s="40"/>
      <c r="AU1843" s="40"/>
      <c r="AV1843" s="40"/>
      <c r="AW1843" s="40"/>
      <c r="AX1843" s="40"/>
      <c r="AY1843" s="40"/>
      <c r="AZ1843" s="40"/>
      <c r="BA1843" s="28"/>
      <c r="BB1843" s="28"/>
      <c r="BC1843" s="40"/>
      <c r="BD1843" s="40"/>
      <c r="BE1843" s="40"/>
      <c r="BF1843" s="40"/>
      <c r="BG1843" s="40"/>
      <c r="BH1843" s="40"/>
      <c r="BI1843" s="40"/>
      <c r="BJ1843" s="40"/>
      <c r="BK1843" s="40"/>
      <c r="BL1843" s="40"/>
      <c r="BM1843" s="40"/>
      <c r="BN1843" s="40"/>
      <c r="BO1843" s="40"/>
      <c r="BP1843" s="40"/>
      <c r="BQ1843" s="40"/>
      <c r="BR1843" s="40"/>
      <c r="BS1843" s="40"/>
      <c r="BT1843" s="40"/>
      <c r="BU1843" s="40"/>
      <c r="BV1843" s="40"/>
      <c r="BW1843" s="40"/>
      <c r="BX1843" s="40"/>
      <c r="BY1843" s="40"/>
      <c r="BZ1843" s="40"/>
      <c r="CA1843" s="40"/>
      <c r="CB1843" s="40"/>
      <c r="CC1843" s="40"/>
      <c r="CD1843" s="40"/>
      <c r="CE1843" s="40"/>
      <c r="CF1843" s="40"/>
      <c r="CG1843" s="28"/>
      <c r="CH1843" s="28"/>
      <c r="CI1843" s="41"/>
      <c r="CJ1843" s="27"/>
      <c r="CK1843" s="27"/>
      <c r="CL1843" s="27"/>
      <c r="CM1843" s="27"/>
      <c r="CN1843" s="27"/>
      <c r="CO1843" s="27"/>
      <c r="CP1843" s="27"/>
      <c r="CQ1843" s="27"/>
      <c r="CR1843" s="27"/>
      <c r="CS1843" s="27"/>
      <c r="CT1843" s="27"/>
      <c r="CU1843" s="27"/>
      <c r="CV1843" s="27"/>
      <c r="CW1843" s="27"/>
      <c r="CX1843" s="27"/>
      <c r="CY1843" s="27"/>
      <c r="CZ1843" s="40"/>
      <c r="DA1843" s="40"/>
      <c r="DB1843" s="40"/>
      <c r="DC1843" s="40"/>
      <c r="DF1843" s="42"/>
    </row>
    <row r="1844" spans="2:110" x14ac:dyDescent="0.2">
      <c r="B1844" s="28"/>
      <c r="C1844" s="41"/>
      <c r="D1844" s="40"/>
      <c r="E1844" s="41"/>
      <c r="F1844" s="40"/>
      <c r="M1844" s="151"/>
      <c r="N1844" s="151"/>
      <c r="P1844" s="153"/>
      <c r="Q1844" s="159"/>
      <c r="R1844" s="151"/>
      <c r="S1844" s="151"/>
      <c r="T1844" s="28"/>
      <c r="U1844" s="137"/>
      <c r="V1844" s="40"/>
      <c r="W1844" s="40"/>
      <c r="X1844" s="40"/>
      <c r="Y1844" s="40"/>
      <c r="Z1844" s="40"/>
      <c r="AA1844" s="40"/>
      <c r="AB1844" s="40"/>
      <c r="AC1844" s="40"/>
      <c r="AD1844" s="40"/>
      <c r="AE1844" s="40"/>
      <c r="AF1844" s="40"/>
      <c r="AG1844" s="40"/>
      <c r="AH1844" s="40"/>
      <c r="AI1844" s="40"/>
      <c r="AJ1844" s="40"/>
      <c r="AK1844" s="40"/>
      <c r="AL1844" s="40"/>
      <c r="AM1844" s="40"/>
      <c r="AN1844" s="40"/>
      <c r="AO1844" s="40"/>
      <c r="AP1844" s="40"/>
      <c r="AQ1844" s="40"/>
      <c r="AR1844" s="40"/>
      <c r="AS1844" s="40"/>
      <c r="AT1844" s="40"/>
      <c r="AU1844" s="40"/>
      <c r="AV1844" s="40"/>
      <c r="AW1844" s="40"/>
      <c r="AX1844" s="40"/>
      <c r="AY1844" s="40"/>
      <c r="AZ1844" s="40"/>
      <c r="BA1844" s="28"/>
      <c r="BB1844" s="28"/>
      <c r="BC1844" s="40"/>
      <c r="BD1844" s="40"/>
      <c r="BE1844" s="40"/>
      <c r="BF1844" s="40"/>
      <c r="BG1844" s="40"/>
      <c r="BH1844" s="40"/>
      <c r="BI1844" s="40"/>
      <c r="BJ1844" s="40"/>
      <c r="BK1844" s="40"/>
      <c r="BL1844" s="40"/>
      <c r="BM1844" s="40"/>
      <c r="BN1844" s="40"/>
      <c r="BO1844" s="40"/>
      <c r="BP1844" s="40"/>
      <c r="BQ1844" s="40"/>
      <c r="BR1844" s="40"/>
      <c r="BS1844" s="40"/>
      <c r="BT1844" s="40"/>
      <c r="BU1844" s="40"/>
      <c r="BV1844" s="40"/>
      <c r="BW1844" s="40"/>
      <c r="BX1844" s="40"/>
      <c r="BY1844" s="40"/>
      <c r="BZ1844" s="40"/>
      <c r="CA1844" s="40"/>
      <c r="CB1844" s="40"/>
      <c r="CC1844" s="40"/>
      <c r="CD1844" s="40"/>
      <c r="CE1844" s="40"/>
      <c r="CF1844" s="40"/>
      <c r="CG1844" s="28"/>
      <c r="CH1844" s="28"/>
      <c r="CI1844" s="41"/>
      <c r="CJ1844" s="27"/>
      <c r="CK1844" s="27"/>
      <c r="CL1844" s="27"/>
      <c r="CM1844" s="27"/>
      <c r="CN1844" s="27"/>
      <c r="CO1844" s="27"/>
      <c r="CP1844" s="27"/>
      <c r="CQ1844" s="27"/>
      <c r="CR1844" s="27"/>
      <c r="CS1844" s="27"/>
      <c r="CT1844" s="27"/>
      <c r="CU1844" s="27"/>
      <c r="CV1844" s="27"/>
      <c r="CW1844" s="27"/>
      <c r="CX1844" s="27"/>
      <c r="CY1844" s="27"/>
      <c r="CZ1844" s="40"/>
      <c r="DA1844" s="40"/>
      <c r="DB1844" s="40"/>
      <c r="DC1844" s="40"/>
      <c r="DF1844" s="42"/>
    </row>
    <row r="1845" spans="2:110" x14ac:dyDescent="0.2">
      <c r="B1845" s="28"/>
      <c r="C1845" s="41"/>
      <c r="D1845" s="40"/>
      <c r="E1845" s="41"/>
      <c r="F1845" s="40"/>
      <c r="M1845" s="151"/>
      <c r="N1845" s="151"/>
      <c r="P1845" s="153"/>
      <c r="Q1845" s="159"/>
      <c r="R1845" s="151"/>
      <c r="S1845" s="151"/>
      <c r="T1845" s="28"/>
      <c r="U1845" s="137"/>
      <c r="V1845" s="40"/>
      <c r="W1845" s="40"/>
      <c r="X1845" s="40"/>
      <c r="Y1845" s="40"/>
      <c r="Z1845" s="40"/>
      <c r="AA1845" s="40"/>
      <c r="AB1845" s="40"/>
      <c r="AC1845" s="40"/>
      <c r="AD1845" s="40"/>
      <c r="AE1845" s="40"/>
      <c r="AF1845" s="40"/>
      <c r="AG1845" s="40"/>
      <c r="AH1845" s="40"/>
      <c r="AI1845" s="40"/>
      <c r="AJ1845" s="40"/>
      <c r="AK1845" s="40"/>
      <c r="AL1845" s="40"/>
      <c r="AM1845" s="40"/>
      <c r="AN1845" s="40"/>
      <c r="AO1845" s="40"/>
      <c r="AP1845" s="40"/>
      <c r="AQ1845" s="40"/>
      <c r="AR1845" s="40"/>
      <c r="AS1845" s="40"/>
      <c r="AT1845" s="40"/>
      <c r="AU1845" s="40"/>
      <c r="AV1845" s="40"/>
      <c r="AW1845" s="40"/>
      <c r="AX1845" s="40"/>
      <c r="AY1845" s="40"/>
      <c r="AZ1845" s="40"/>
      <c r="BA1845" s="28"/>
      <c r="BB1845" s="28"/>
      <c r="BC1845" s="40"/>
      <c r="BD1845" s="40"/>
      <c r="BE1845" s="40"/>
      <c r="BF1845" s="40"/>
      <c r="BG1845" s="40"/>
      <c r="BH1845" s="40"/>
      <c r="BI1845" s="40"/>
      <c r="BJ1845" s="40"/>
      <c r="BK1845" s="40"/>
      <c r="BL1845" s="40"/>
      <c r="BM1845" s="40"/>
      <c r="BN1845" s="40"/>
      <c r="BO1845" s="40"/>
      <c r="BP1845" s="40"/>
      <c r="BQ1845" s="40"/>
      <c r="BR1845" s="40"/>
      <c r="BS1845" s="40"/>
      <c r="BT1845" s="40"/>
      <c r="BU1845" s="40"/>
      <c r="BV1845" s="40"/>
      <c r="BW1845" s="40"/>
      <c r="BX1845" s="40"/>
      <c r="BY1845" s="40"/>
      <c r="BZ1845" s="40"/>
      <c r="CA1845" s="40"/>
      <c r="CB1845" s="40"/>
      <c r="CC1845" s="40"/>
      <c r="CD1845" s="40"/>
      <c r="CE1845" s="40"/>
      <c r="CF1845" s="40"/>
      <c r="CG1845" s="28"/>
      <c r="CH1845" s="28"/>
      <c r="CI1845" s="41"/>
      <c r="CJ1845" s="27"/>
      <c r="CK1845" s="27"/>
      <c r="CL1845" s="27"/>
      <c r="CM1845" s="27"/>
      <c r="CN1845" s="27"/>
      <c r="CO1845" s="27"/>
      <c r="CP1845" s="27"/>
      <c r="CQ1845" s="27"/>
      <c r="CR1845" s="27"/>
      <c r="CS1845" s="27"/>
      <c r="CT1845" s="27"/>
      <c r="CU1845" s="27"/>
      <c r="CV1845" s="27"/>
      <c r="CW1845" s="27"/>
      <c r="CX1845" s="27"/>
      <c r="CY1845" s="27"/>
      <c r="CZ1845" s="40"/>
      <c r="DA1845" s="40"/>
      <c r="DB1845" s="40"/>
      <c r="DC1845" s="40"/>
      <c r="DF1845" s="42"/>
    </row>
    <row r="1846" spans="2:110" x14ac:dyDescent="0.2">
      <c r="B1846" s="28"/>
      <c r="C1846" s="41"/>
      <c r="D1846" s="40"/>
      <c r="E1846" s="41"/>
      <c r="F1846" s="40"/>
      <c r="M1846" s="151"/>
      <c r="N1846" s="151"/>
      <c r="P1846" s="153"/>
      <c r="Q1846" s="159"/>
      <c r="R1846" s="151"/>
      <c r="S1846" s="151"/>
      <c r="T1846" s="28"/>
      <c r="U1846" s="137"/>
      <c r="V1846" s="40"/>
      <c r="W1846" s="40"/>
      <c r="X1846" s="40"/>
      <c r="Y1846" s="40"/>
      <c r="Z1846" s="40"/>
      <c r="AA1846" s="40"/>
      <c r="AB1846" s="40"/>
      <c r="AC1846" s="40"/>
      <c r="AD1846" s="40"/>
      <c r="AE1846" s="40"/>
      <c r="AF1846" s="40"/>
      <c r="AG1846" s="40"/>
      <c r="AH1846" s="40"/>
      <c r="AI1846" s="40"/>
      <c r="AJ1846" s="40"/>
      <c r="AK1846" s="40"/>
      <c r="AL1846" s="40"/>
      <c r="AM1846" s="40"/>
      <c r="AN1846" s="40"/>
      <c r="AO1846" s="40"/>
      <c r="AP1846" s="40"/>
      <c r="AQ1846" s="40"/>
      <c r="AR1846" s="40"/>
      <c r="AS1846" s="40"/>
      <c r="AT1846" s="40"/>
      <c r="AU1846" s="40"/>
      <c r="AV1846" s="40"/>
      <c r="AW1846" s="40"/>
      <c r="AX1846" s="40"/>
      <c r="AY1846" s="40"/>
      <c r="AZ1846" s="40"/>
      <c r="BA1846" s="28"/>
      <c r="BB1846" s="28"/>
      <c r="BC1846" s="40"/>
      <c r="BD1846" s="40"/>
      <c r="BE1846" s="40"/>
      <c r="BF1846" s="40"/>
      <c r="BG1846" s="40"/>
      <c r="BH1846" s="40"/>
      <c r="BI1846" s="40"/>
      <c r="BJ1846" s="40"/>
      <c r="BK1846" s="40"/>
      <c r="BL1846" s="40"/>
      <c r="BM1846" s="40"/>
      <c r="BN1846" s="40"/>
      <c r="BO1846" s="40"/>
      <c r="BP1846" s="40"/>
      <c r="BQ1846" s="40"/>
      <c r="BR1846" s="40"/>
      <c r="BS1846" s="40"/>
      <c r="BT1846" s="40"/>
      <c r="BU1846" s="40"/>
      <c r="BV1846" s="40"/>
      <c r="BW1846" s="40"/>
      <c r="BX1846" s="40"/>
      <c r="BY1846" s="40"/>
      <c r="BZ1846" s="40"/>
      <c r="CA1846" s="40"/>
      <c r="CB1846" s="40"/>
      <c r="CC1846" s="40"/>
      <c r="CD1846" s="40"/>
      <c r="CE1846" s="40"/>
      <c r="CF1846" s="40"/>
      <c r="CG1846" s="28"/>
      <c r="CH1846" s="28"/>
      <c r="CI1846" s="41"/>
      <c r="CJ1846" s="27"/>
      <c r="CK1846" s="27"/>
      <c r="CL1846" s="27"/>
      <c r="CM1846" s="27"/>
      <c r="CN1846" s="27"/>
      <c r="CO1846" s="27"/>
      <c r="CP1846" s="27"/>
      <c r="CQ1846" s="27"/>
      <c r="CR1846" s="27"/>
      <c r="CS1846" s="27"/>
      <c r="CT1846" s="27"/>
      <c r="CU1846" s="27"/>
      <c r="CV1846" s="27"/>
      <c r="CW1846" s="27"/>
      <c r="CX1846" s="27"/>
      <c r="CY1846" s="27"/>
      <c r="CZ1846" s="40"/>
      <c r="DA1846" s="40"/>
      <c r="DB1846" s="40"/>
      <c r="DC1846" s="40"/>
      <c r="DF1846" s="42"/>
    </row>
    <row r="1847" spans="2:110" x14ac:dyDescent="0.2">
      <c r="B1847" s="28"/>
      <c r="C1847" s="41"/>
      <c r="D1847" s="40"/>
      <c r="E1847" s="41"/>
      <c r="F1847" s="40"/>
      <c r="M1847" s="151"/>
      <c r="N1847" s="151"/>
      <c r="P1847" s="153"/>
      <c r="Q1847" s="159"/>
      <c r="R1847" s="151"/>
      <c r="S1847" s="151"/>
      <c r="T1847" s="28"/>
      <c r="U1847" s="137"/>
      <c r="V1847" s="40"/>
      <c r="W1847" s="40"/>
      <c r="X1847" s="40"/>
      <c r="Y1847" s="40"/>
      <c r="Z1847" s="40"/>
      <c r="AA1847" s="40"/>
      <c r="AB1847" s="40"/>
      <c r="AC1847" s="40"/>
      <c r="AD1847" s="40"/>
      <c r="AE1847" s="40"/>
      <c r="AF1847" s="40"/>
      <c r="AG1847" s="40"/>
      <c r="AH1847" s="40"/>
      <c r="AI1847" s="40"/>
      <c r="AJ1847" s="40"/>
      <c r="AK1847" s="40"/>
      <c r="AL1847" s="40"/>
      <c r="AM1847" s="40"/>
      <c r="AN1847" s="40"/>
      <c r="AO1847" s="40"/>
      <c r="AP1847" s="40"/>
      <c r="AQ1847" s="40"/>
      <c r="AR1847" s="40"/>
      <c r="AS1847" s="40"/>
      <c r="AT1847" s="40"/>
      <c r="AU1847" s="40"/>
      <c r="AV1847" s="40"/>
      <c r="AW1847" s="40"/>
      <c r="AX1847" s="40"/>
      <c r="AY1847" s="40"/>
      <c r="AZ1847" s="40"/>
      <c r="BA1847" s="28"/>
      <c r="BB1847" s="28"/>
      <c r="BC1847" s="40"/>
      <c r="BD1847" s="40"/>
      <c r="BE1847" s="40"/>
      <c r="BF1847" s="40"/>
      <c r="BG1847" s="40"/>
      <c r="BH1847" s="40"/>
      <c r="BI1847" s="40"/>
      <c r="BJ1847" s="40"/>
      <c r="BK1847" s="40"/>
      <c r="BL1847" s="40"/>
      <c r="BM1847" s="40"/>
      <c r="BN1847" s="40"/>
      <c r="BO1847" s="40"/>
      <c r="BP1847" s="40"/>
      <c r="BQ1847" s="40"/>
      <c r="BR1847" s="40"/>
      <c r="BS1847" s="40"/>
      <c r="BT1847" s="40"/>
      <c r="BU1847" s="40"/>
      <c r="BV1847" s="40"/>
      <c r="BW1847" s="40"/>
      <c r="BX1847" s="40"/>
      <c r="BY1847" s="40"/>
      <c r="BZ1847" s="40"/>
      <c r="CA1847" s="40"/>
      <c r="CB1847" s="40"/>
      <c r="CC1847" s="40"/>
      <c r="CD1847" s="40"/>
      <c r="CE1847" s="40"/>
      <c r="CF1847" s="40"/>
      <c r="CG1847" s="28"/>
      <c r="CH1847" s="28"/>
      <c r="CI1847" s="41"/>
      <c r="CJ1847" s="27"/>
      <c r="CK1847" s="27"/>
      <c r="CL1847" s="27"/>
      <c r="CM1847" s="27"/>
      <c r="CN1847" s="27"/>
      <c r="CO1847" s="27"/>
      <c r="CP1847" s="27"/>
      <c r="CQ1847" s="27"/>
      <c r="CR1847" s="27"/>
      <c r="CS1847" s="27"/>
      <c r="CT1847" s="27"/>
      <c r="CU1847" s="27"/>
      <c r="CV1847" s="27"/>
      <c r="CW1847" s="27"/>
      <c r="CX1847" s="27"/>
      <c r="CY1847" s="27"/>
      <c r="CZ1847" s="40"/>
      <c r="DA1847" s="40"/>
      <c r="DB1847" s="40"/>
      <c r="DC1847" s="40"/>
      <c r="DF1847" s="42"/>
    </row>
    <row r="1848" spans="2:110" x14ac:dyDescent="0.2">
      <c r="B1848" s="28"/>
      <c r="C1848" s="41"/>
      <c r="D1848" s="40"/>
      <c r="E1848" s="41"/>
      <c r="F1848" s="40"/>
      <c r="M1848" s="151"/>
      <c r="N1848" s="151"/>
      <c r="P1848" s="153"/>
      <c r="Q1848" s="159"/>
      <c r="R1848" s="151"/>
      <c r="S1848" s="151"/>
      <c r="T1848" s="28"/>
      <c r="U1848" s="137"/>
      <c r="V1848" s="40"/>
      <c r="W1848" s="40"/>
      <c r="X1848" s="40"/>
      <c r="Y1848" s="40"/>
      <c r="Z1848" s="40"/>
      <c r="AA1848" s="40"/>
      <c r="AB1848" s="40"/>
      <c r="AC1848" s="40"/>
      <c r="AD1848" s="40"/>
      <c r="AE1848" s="40"/>
      <c r="AF1848" s="40"/>
      <c r="AG1848" s="40"/>
      <c r="AH1848" s="40"/>
      <c r="AI1848" s="40"/>
      <c r="AJ1848" s="40"/>
      <c r="AK1848" s="40"/>
      <c r="AL1848" s="40"/>
      <c r="AM1848" s="40"/>
      <c r="AN1848" s="40"/>
      <c r="AO1848" s="40"/>
      <c r="AP1848" s="40"/>
      <c r="AQ1848" s="40"/>
      <c r="AR1848" s="40"/>
      <c r="AS1848" s="40"/>
      <c r="AT1848" s="40"/>
      <c r="AU1848" s="40"/>
      <c r="AV1848" s="40"/>
      <c r="AW1848" s="40"/>
      <c r="AX1848" s="40"/>
      <c r="AY1848" s="40"/>
      <c r="AZ1848" s="40"/>
      <c r="BA1848" s="28"/>
      <c r="BB1848" s="28"/>
      <c r="BC1848" s="40"/>
      <c r="BD1848" s="40"/>
      <c r="BE1848" s="40"/>
      <c r="BF1848" s="40"/>
      <c r="BG1848" s="40"/>
      <c r="BH1848" s="40"/>
      <c r="BI1848" s="40"/>
      <c r="BJ1848" s="40"/>
      <c r="BK1848" s="40"/>
      <c r="BL1848" s="40"/>
      <c r="BM1848" s="40"/>
      <c r="BN1848" s="40"/>
      <c r="BO1848" s="40"/>
      <c r="BP1848" s="40"/>
      <c r="BQ1848" s="40"/>
      <c r="BR1848" s="40"/>
      <c r="BS1848" s="40"/>
      <c r="BT1848" s="40"/>
      <c r="BU1848" s="40"/>
      <c r="BV1848" s="40"/>
      <c r="BW1848" s="40"/>
      <c r="BX1848" s="40"/>
      <c r="BY1848" s="40"/>
      <c r="BZ1848" s="40"/>
      <c r="CA1848" s="40"/>
      <c r="CB1848" s="40"/>
      <c r="CC1848" s="40"/>
      <c r="CD1848" s="40"/>
      <c r="CE1848" s="40"/>
      <c r="CF1848" s="40"/>
      <c r="CG1848" s="28"/>
      <c r="CH1848" s="28"/>
      <c r="CI1848" s="41"/>
      <c r="CJ1848" s="27"/>
      <c r="CK1848" s="27"/>
      <c r="CL1848" s="27"/>
      <c r="CM1848" s="27"/>
      <c r="CN1848" s="27"/>
      <c r="CO1848" s="27"/>
      <c r="CP1848" s="27"/>
      <c r="CQ1848" s="27"/>
      <c r="CR1848" s="27"/>
      <c r="CS1848" s="27"/>
      <c r="CT1848" s="27"/>
      <c r="CU1848" s="27"/>
      <c r="CV1848" s="27"/>
      <c r="CW1848" s="27"/>
      <c r="CX1848" s="27"/>
      <c r="CY1848" s="27"/>
      <c r="CZ1848" s="40"/>
      <c r="DA1848" s="40"/>
      <c r="DB1848" s="40"/>
      <c r="DC1848" s="40"/>
      <c r="DF1848" s="42"/>
    </row>
    <row r="1849" spans="2:110" x14ac:dyDescent="0.2">
      <c r="B1849" s="28"/>
      <c r="C1849" s="41"/>
      <c r="D1849" s="40"/>
      <c r="E1849" s="41"/>
      <c r="F1849" s="40"/>
      <c r="M1849" s="151"/>
      <c r="N1849" s="151"/>
      <c r="P1849" s="153"/>
      <c r="Q1849" s="159"/>
      <c r="R1849" s="151"/>
      <c r="S1849" s="151"/>
      <c r="T1849" s="28"/>
      <c r="U1849" s="137"/>
      <c r="V1849" s="40"/>
      <c r="W1849" s="40"/>
      <c r="X1849" s="40"/>
      <c r="Y1849" s="40"/>
      <c r="Z1849" s="40"/>
      <c r="AA1849" s="40"/>
      <c r="AB1849" s="40"/>
      <c r="AC1849" s="40"/>
      <c r="AD1849" s="40"/>
      <c r="AE1849" s="40"/>
      <c r="AF1849" s="40"/>
      <c r="AG1849" s="40"/>
      <c r="AH1849" s="40"/>
      <c r="AI1849" s="40"/>
      <c r="AJ1849" s="40"/>
      <c r="AK1849" s="40"/>
      <c r="AL1849" s="40"/>
      <c r="AM1849" s="40"/>
      <c r="AN1849" s="40"/>
      <c r="AO1849" s="40"/>
      <c r="AP1849" s="40"/>
      <c r="AQ1849" s="40"/>
      <c r="AR1849" s="40"/>
      <c r="AS1849" s="40"/>
      <c r="AT1849" s="40"/>
      <c r="AU1849" s="40"/>
      <c r="AV1849" s="40"/>
      <c r="AW1849" s="40"/>
      <c r="AX1849" s="40"/>
      <c r="AY1849" s="40"/>
      <c r="AZ1849" s="40"/>
      <c r="BA1849" s="28"/>
      <c r="BB1849" s="28"/>
      <c r="BC1849" s="40"/>
      <c r="BD1849" s="40"/>
      <c r="BE1849" s="40"/>
      <c r="BF1849" s="40"/>
      <c r="BG1849" s="40"/>
      <c r="BH1849" s="40"/>
      <c r="BI1849" s="41"/>
      <c r="BJ1849" s="41"/>
      <c r="BK1849" s="41"/>
      <c r="BL1849" s="41"/>
      <c r="BM1849" s="41"/>
      <c r="BN1849" s="41"/>
      <c r="BO1849" s="41"/>
      <c r="BP1849" s="41"/>
      <c r="BQ1849" s="41"/>
      <c r="BR1849" s="40"/>
      <c r="BS1849" s="40"/>
      <c r="BT1849" s="40"/>
      <c r="BU1849" s="41"/>
      <c r="BV1849" s="41"/>
      <c r="BW1849" s="41"/>
      <c r="BX1849" s="41"/>
      <c r="BY1849" s="41"/>
      <c r="BZ1849" s="41"/>
      <c r="CA1849" s="41"/>
      <c r="CB1849" s="41"/>
      <c r="CC1849" s="41"/>
      <c r="CD1849" s="41"/>
      <c r="CE1849" s="41"/>
      <c r="CF1849" s="41"/>
      <c r="CG1849" s="28"/>
      <c r="CH1849" s="28"/>
      <c r="CI1849" s="41"/>
      <c r="CJ1849" s="27"/>
      <c r="CK1849" s="27"/>
      <c r="CL1849" s="27"/>
      <c r="CM1849" s="27"/>
      <c r="CN1849" s="27"/>
      <c r="CO1849" s="27"/>
      <c r="CP1849" s="27"/>
      <c r="CQ1849" s="27"/>
      <c r="CR1849" s="27"/>
      <c r="CS1849" s="27"/>
      <c r="CT1849" s="27"/>
      <c r="CU1849" s="27"/>
      <c r="CV1849" s="27"/>
      <c r="CW1849" s="27"/>
      <c r="CX1849" s="27"/>
      <c r="CY1849" s="27"/>
      <c r="CZ1849" s="40"/>
      <c r="DA1849" s="40"/>
      <c r="DB1849" s="40"/>
      <c r="DC1849" s="40"/>
      <c r="DF1849" s="42"/>
    </row>
    <row r="1850" spans="2:110" x14ac:dyDescent="0.2">
      <c r="B1850" s="28"/>
      <c r="C1850" s="41"/>
      <c r="D1850" s="40"/>
      <c r="E1850" s="41"/>
      <c r="F1850" s="40"/>
      <c r="M1850" s="151"/>
      <c r="N1850" s="151"/>
      <c r="P1850" s="153"/>
      <c r="Q1850" s="159"/>
      <c r="R1850" s="151"/>
      <c r="S1850" s="151"/>
      <c r="T1850" s="28"/>
      <c r="U1850" s="137"/>
      <c r="V1850" s="40"/>
      <c r="W1850" s="40"/>
      <c r="X1850" s="40"/>
      <c r="Y1850" s="40"/>
      <c r="Z1850" s="40"/>
      <c r="AA1850" s="40"/>
      <c r="AB1850" s="40"/>
      <c r="AC1850" s="40"/>
      <c r="AD1850" s="40"/>
      <c r="AE1850" s="40"/>
      <c r="AF1850" s="40"/>
      <c r="AG1850" s="40"/>
      <c r="AH1850" s="40"/>
      <c r="AI1850" s="40"/>
      <c r="AJ1850" s="40"/>
      <c r="AK1850" s="40"/>
      <c r="AL1850" s="40"/>
      <c r="AM1850" s="40"/>
      <c r="AN1850" s="40"/>
      <c r="AO1850" s="40"/>
      <c r="AP1850" s="40"/>
      <c r="AQ1850" s="40"/>
      <c r="AR1850" s="40"/>
      <c r="AS1850" s="40"/>
      <c r="AT1850" s="40"/>
      <c r="AU1850" s="40"/>
      <c r="AV1850" s="40"/>
      <c r="AW1850" s="40"/>
      <c r="AX1850" s="40"/>
      <c r="AY1850" s="40"/>
      <c r="AZ1850" s="40"/>
      <c r="BA1850" s="28"/>
      <c r="BB1850" s="28"/>
      <c r="BC1850" s="40"/>
      <c r="BD1850" s="40"/>
      <c r="BE1850" s="40"/>
      <c r="BF1850" s="40"/>
      <c r="BG1850" s="40"/>
      <c r="BH1850" s="40"/>
      <c r="BI1850" s="41"/>
      <c r="BJ1850" s="41"/>
      <c r="BK1850" s="41"/>
      <c r="BL1850" s="41"/>
      <c r="BM1850" s="41"/>
      <c r="BN1850" s="41"/>
      <c r="BO1850" s="41"/>
      <c r="BP1850" s="41"/>
      <c r="BQ1850" s="41"/>
      <c r="BR1850" s="40"/>
      <c r="BS1850" s="40"/>
      <c r="BT1850" s="40"/>
      <c r="BU1850" s="41"/>
      <c r="BV1850" s="41"/>
      <c r="BW1850" s="41"/>
      <c r="BX1850" s="41"/>
      <c r="BY1850" s="41"/>
      <c r="BZ1850" s="41"/>
      <c r="CA1850" s="41"/>
      <c r="CB1850" s="41"/>
      <c r="CC1850" s="41"/>
      <c r="CD1850" s="41"/>
      <c r="CE1850" s="41"/>
      <c r="CF1850" s="41"/>
      <c r="CG1850" s="28"/>
      <c r="CH1850" s="28"/>
      <c r="CI1850" s="41"/>
      <c r="CJ1850" s="27"/>
      <c r="CK1850" s="27"/>
      <c r="CL1850" s="27"/>
      <c r="CM1850" s="27"/>
      <c r="CN1850" s="27"/>
      <c r="CO1850" s="27"/>
      <c r="CP1850" s="27"/>
      <c r="CQ1850" s="27"/>
      <c r="CR1850" s="27"/>
      <c r="CS1850" s="27"/>
      <c r="CT1850" s="27"/>
      <c r="CU1850" s="27"/>
      <c r="CV1850" s="27"/>
      <c r="CW1850" s="27"/>
      <c r="CX1850" s="27"/>
      <c r="CY1850" s="27"/>
      <c r="CZ1850" s="40"/>
      <c r="DA1850" s="40"/>
      <c r="DB1850" s="40"/>
      <c r="DC1850" s="40"/>
      <c r="DF1850" s="42"/>
    </row>
    <row r="1851" spans="2:110" x14ac:dyDescent="0.2">
      <c r="B1851" s="28"/>
      <c r="C1851" s="41"/>
      <c r="D1851" s="40"/>
      <c r="E1851" s="41"/>
      <c r="F1851" s="40"/>
      <c r="M1851" s="151"/>
      <c r="N1851" s="151"/>
      <c r="P1851" s="153"/>
      <c r="Q1851" s="159"/>
      <c r="R1851" s="151"/>
      <c r="S1851" s="151"/>
      <c r="T1851" s="28"/>
      <c r="U1851" s="137"/>
      <c r="V1851" s="40"/>
      <c r="W1851" s="40"/>
      <c r="X1851" s="40"/>
      <c r="Y1851" s="40"/>
      <c r="Z1851" s="40"/>
      <c r="AA1851" s="40"/>
      <c r="AB1851" s="40"/>
      <c r="AC1851" s="40"/>
      <c r="AD1851" s="40"/>
      <c r="AE1851" s="40"/>
      <c r="AF1851" s="40"/>
      <c r="AG1851" s="40"/>
      <c r="AH1851" s="40"/>
      <c r="AI1851" s="40"/>
      <c r="AJ1851" s="40"/>
      <c r="AK1851" s="40"/>
      <c r="AL1851" s="40"/>
      <c r="AM1851" s="40"/>
      <c r="AN1851" s="40"/>
      <c r="AO1851" s="40"/>
      <c r="AP1851" s="40"/>
      <c r="AQ1851" s="40"/>
      <c r="AR1851" s="40"/>
      <c r="AS1851" s="40"/>
      <c r="AT1851" s="40"/>
      <c r="AU1851" s="40"/>
      <c r="AV1851" s="40"/>
      <c r="AW1851" s="40"/>
      <c r="AX1851" s="40"/>
      <c r="AY1851" s="40"/>
      <c r="AZ1851" s="40"/>
      <c r="BA1851" s="28"/>
      <c r="BB1851" s="28"/>
      <c r="BC1851" s="40"/>
      <c r="BD1851" s="40"/>
      <c r="BE1851" s="40"/>
      <c r="BF1851" s="40"/>
      <c r="BG1851" s="40"/>
      <c r="BH1851" s="40"/>
      <c r="BI1851" s="41"/>
      <c r="BJ1851" s="41"/>
      <c r="BK1851" s="41"/>
      <c r="BL1851" s="41"/>
      <c r="BM1851" s="41"/>
      <c r="BN1851" s="41"/>
      <c r="BO1851" s="41"/>
      <c r="BP1851" s="41"/>
      <c r="BQ1851" s="41"/>
      <c r="BR1851" s="40"/>
      <c r="BS1851" s="40"/>
      <c r="BT1851" s="40"/>
      <c r="BU1851" s="41"/>
      <c r="BV1851" s="41"/>
      <c r="BW1851" s="41"/>
      <c r="BX1851" s="41"/>
      <c r="BY1851" s="41"/>
      <c r="BZ1851" s="41"/>
      <c r="CA1851" s="41"/>
      <c r="CB1851" s="41"/>
      <c r="CC1851" s="41"/>
      <c r="CD1851" s="41"/>
      <c r="CE1851" s="41"/>
      <c r="CF1851" s="41"/>
      <c r="CG1851" s="28"/>
      <c r="CH1851" s="28"/>
      <c r="CI1851" s="41"/>
      <c r="CJ1851" s="27"/>
      <c r="CK1851" s="27"/>
      <c r="CL1851" s="27"/>
      <c r="CM1851" s="27"/>
      <c r="CN1851" s="27"/>
      <c r="CO1851" s="27"/>
      <c r="CP1851" s="27"/>
      <c r="CQ1851" s="27"/>
      <c r="CR1851" s="27"/>
      <c r="CS1851" s="27"/>
      <c r="CT1851" s="27"/>
      <c r="CU1851" s="27"/>
      <c r="CV1851" s="27"/>
      <c r="CW1851" s="27"/>
      <c r="CX1851" s="27"/>
      <c r="CY1851" s="27"/>
      <c r="CZ1851" s="40"/>
      <c r="DA1851" s="40"/>
      <c r="DB1851" s="40"/>
      <c r="DC1851" s="40"/>
      <c r="DF1851" s="42"/>
    </row>
    <row r="1852" spans="2:110" x14ac:dyDescent="0.2">
      <c r="B1852" s="28"/>
      <c r="C1852" s="41"/>
      <c r="D1852" s="40"/>
      <c r="E1852" s="41"/>
      <c r="F1852" s="40"/>
      <c r="M1852" s="151"/>
      <c r="N1852" s="151"/>
      <c r="P1852" s="153"/>
      <c r="Q1852" s="159"/>
      <c r="R1852" s="151"/>
      <c r="S1852" s="151"/>
      <c r="T1852" s="28"/>
      <c r="U1852" s="137"/>
      <c r="V1852" s="40"/>
      <c r="W1852" s="40"/>
      <c r="X1852" s="40"/>
      <c r="Y1852" s="40"/>
      <c r="Z1852" s="40"/>
      <c r="AA1852" s="40"/>
      <c r="AB1852" s="40"/>
      <c r="AC1852" s="40"/>
      <c r="AD1852" s="40"/>
      <c r="AE1852" s="40"/>
      <c r="AF1852" s="40"/>
      <c r="AG1852" s="40"/>
      <c r="AH1852" s="40"/>
      <c r="AI1852" s="40"/>
      <c r="AJ1852" s="40"/>
      <c r="AK1852" s="40"/>
      <c r="AL1852" s="40"/>
      <c r="AM1852" s="40"/>
      <c r="AN1852" s="40"/>
      <c r="AO1852" s="40"/>
      <c r="AP1852" s="40"/>
      <c r="AQ1852" s="40"/>
      <c r="AR1852" s="40"/>
      <c r="AS1852" s="40"/>
      <c r="AT1852" s="40"/>
      <c r="AU1852" s="40"/>
      <c r="AV1852" s="40"/>
      <c r="AW1852" s="40"/>
      <c r="AX1852" s="40"/>
      <c r="AY1852" s="40"/>
      <c r="AZ1852" s="40"/>
      <c r="BA1852" s="28"/>
      <c r="BB1852" s="28"/>
      <c r="BC1852" s="40"/>
      <c r="BD1852" s="40"/>
      <c r="BE1852" s="40"/>
      <c r="BF1852" s="40"/>
      <c r="BG1852" s="40"/>
      <c r="BH1852" s="40"/>
      <c r="BI1852" s="41"/>
      <c r="BJ1852" s="41"/>
      <c r="BK1852" s="41"/>
      <c r="BL1852" s="41"/>
      <c r="BM1852" s="41"/>
      <c r="BN1852" s="41"/>
      <c r="BO1852" s="41"/>
      <c r="BP1852" s="41"/>
      <c r="BQ1852" s="41"/>
      <c r="BR1852" s="40"/>
      <c r="BS1852" s="40"/>
      <c r="BT1852" s="40"/>
      <c r="BU1852" s="41"/>
      <c r="BV1852" s="41"/>
      <c r="BW1852" s="41"/>
      <c r="BX1852" s="41"/>
      <c r="BY1852" s="41"/>
      <c r="BZ1852" s="41"/>
      <c r="CA1852" s="41"/>
      <c r="CB1852" s="41"/>
      <c r="CC1852" s="41"/>
      <c r="CD1852" s="41"/>
      <c r="CE1852" s="41"/>
      <c r="CF1852" s="41"/>
      <c r="CG1852" s="28"/>
      <c r="CH1852" s="28"/>
      <c r="CI1852" s="41"/>
      <c r="CJ1852" s="27"/>
      <c r="CK1852" s="27"/>
      <c r="CL1852" s="27"/>
      <c r="CM1852" s="27"/>
      <c r="CN1852" s="27"/>
      <c r="CO1852" s="27"/>
      <c r="CP1852" s="27"/>
      <c r="CQ1852" s="27"/>
      <c r="CR1852" s="27"/>
      <c r="CS1852" s="27"/>
      <c r="CT1852" s="27"/>
      <c r="CU1852" s="27"/>
      <c r="CV1852" s="27"/>
      <c r="CW1852" s="27"/>
      <c r="CX1852" s="27"/>
      <c r="CY1852" s="27"/>
      <c r="CZ1852" s="40"/>
      <c r="DA1852" s="40"/>
      <c r="DB1852" s="40"/>
      <c r="DC1852" s="40"/>
      <c r="DF1852" s="42"/>
    </row>
    <row r="1853" spans="2:110" x14ac:dyDescent="0.2">
      <c r="B1853" s="28"/>
      <c r="C1853" s="41"/>
      <c r="D1853" s="40"/>
      <c r="E1853" s="41"/>
      <c r="F1853" s="40"/>
      <c r="M1853" s="151"/>
      <c r="N1853" s="151"/>
      <c r="P1853" s="153"/>
      <c r="Q1853" s="159"/>
      <c r="R1853" s="151"/>
      <c r="S1853" s="151"/>
      <c r="T1853" s="28"/>
      <c r="U1853" s="137"/>
      <c r="V1853" s="40"/>
      <c r="W1853" s="40"/>
      <c r="X1853" s="40"/>
      <c r="Y1853" s="40"/>
      <c r="Z1853" s="40"/>
      <c r="AA1853" s="40"/>
      <c r="AB1853" s="40"/>
      <c r="AC1853" s="40"/>
      <c r="AD1853" s="40"/>
      <c r="AE1853" s="40"/>
      <c r="AF1853" s="40"/>
      <c r="AG1853" s="40"/>
      <c r="AH1853" s="40"/>
      <c r="AI1853" s="40"/>
      <c r="AJ1853" s="40"/>
      <c r="AK1853" s="40"/>
      <c r="AL1853" s="40"/>
      <c r="AM1853" s="40"/>
      <c r="AN1853" s="40"/>
      <c r="AO1853" s="40"/>
      <c r="AP1853" s="40"/>
      <c r="AQ1853" s="40"/>
      <c r="AR1853" s="40"/>
      <c r="AS1853" s="40"/>
      <c r="AT1853" s="40"/>
      <c r="AU1853" s="40"/>
      <c r="AV1853" s="40"/>
      <c r="AW1853" s="40"/>
      <c r="AX1853" s="40"/>
      <c r="AY1853" s="40"/>
      <c r="AZ1853" s="40"/>
      <c r="BA1853" s="28"/>
      <c r="BB1853" s="28"/>
      <c r="BC1853" s="40"/>
      <c r="BD1853" s="40"/>
      <c r="BE1853" s="40"/>
      <c r="BF1853" s="40"/>
      <c r="BG1853" s="40"/>
      <c r="BH1853" s="40"/>
      <c r="BI1853" s="41"/>
      <c r="BJ1853" s="41"/>
      <c r="BK1853" s="41"/>
      <c r="BL1853" s="41"/>
      <c r="BM1853" s="41"/>
      <c r="BN1853" s="41"/>
      <c r="BO1853" s="41"/>
      <c r="BP1853" s="41"/>
      <c r="BQ1853" s="41"/>
      <c r="BR1853" s="40"/>
      <c r="BS1853" s="40"/>
      <c r="BT1853" s="40"/>
      <c r="BU1853" s="41"/>
      <c r="BV1853" s="41"/>
      <c r="BW1853" s="41"/>
      <c r="BX1853" s="41"/>
      <c r="BY1853" s="41"/>
      <c r="BZ1853" s="41"/>
      <c r="CA1853" s="41"/>
      <c r="CB1853" s="41"/>
      <c r="CC1853" s="41"/>
      <c r="CD1853" s="41"/>
      <c r="CE1853" s="41"/>
      <c r="CF1853" s="41"/>
      <c r="CG1853" s="28"/>
      <c r="CH1853" s="28"/>
      <c r="CI1853" s="41"/>
      <c r="CJ1853" s="27"/>
      <c r="CK1853" s="27"/>
      <c r="CL1853" s="27"/>
      <c r="CM1853" s="27"/>
      <c r="CN1853" s="27"/>
      <c r="CO1853" s="27"/>
      <c r="CP1853" s="27"/>
      <c r="CQ1853" s="27"/>
      <c r="CR1853" s="27"/>
      <c r="CS1853" s="27"/>
      <c r="CT1853" s="27"/>
      <c r="CU1853" s="27"/>
      <c r="CV1853" s="27"/>
      <c r="CW1853" s="27"/>
      <c r="CX1853" s="27"/>
      <c r="CY1853" s="27"/>
      <c r="CZ1853" s="40"/>
      <c r="DA1853" s="40"/>
      <c r="DB1853" s="40"/>
      <c r="DC1853" s="40"/>
      <c r="DF1853" s="42"/>
    </row>
    <row r="1854" spans="2:110" x14ac:dyDescent="0.2">
      <c r="B1854" s="28"/>
      <c r="C1854" s="41"/>
      <c r="D1854" s="40"/>
      <c r="E1854" s="41"/>
      <c r="F1854" s="40"/>
      <c r="M1854" s="151"/>
      <c r="N1854" s="151"/>
      <c r="P1854" s="153"/>
      <c r="Q1854" s="159"/>
      <c r="R1854" s="151"/>
      <c r="S1854" s="151"/>
      <c r="T1854" s="28"/>
      <c r="U1854" s="137"/>
      <c r="V1854" s="40"/>
      <c r="W1854" s="40"/>
      <c r="X1854" s="40"/>
      <c r="Y1854" s="40"/>
      <c r="Z1854" s="40"/>
      <c r="AA1854" s="40"/>
      <c r="AB1854" s="40"/>
      <c r="AC1854" s="40"/>
      <c r="AD1854" s="40"/>
      <c r="AE1854" s="40"/>
      <c r="AF1854" s="40"/>
      <c r="AG1854" s="40"/>
      <c r="AH1854" s="40"/>
      <c r="AI1854" s="40"/>
      <c r="AJ1854" s="40"/>
      <c r="AK1854" s="40"/>
      <c r="AL1854" s="40"/>
      <c r="AM1854" s="40"/>
      <c r="AN1854" s="40"/>
      <c r="AO1854" s="40"/>
      <c r="AP1854" s="40"/>
      <c r="AQ1854" s="40"/>
      <c r="AR1854" s="40"/>
      <c r="AS1854" s="40"/>
      <c r="AT1854" s="40"/>
      <c r="AU1854" s="40"/>
      <c r="AV1854" s="40"/>
      <c r="AW1854" s="40"/>
      <c r="AX1854" s="40"/>
      <c r="AY1854" s="40"/>
      <c r="AZ1854" s="40"/>
      <c r="BA1854" s="28"/>
      <c r="BB1854" s="28"/>
      <c r="BC1854" s="40"/>
      <c r="BD1854" s="40"/>
      <c r="BE1854" s="40"/>
      <c r="BF1854" s="40"/>
      <c r="BG1854" s="40"/>
      <c r="BH1854" s="40"/>
      <c r="BI1854" s="40"/>
      <c r="BJ1854" s="40"/>
      <c r="BK1854" s="40"/>
      <c r="BL1854" s="40"/>
      <c r="BM1854" s="40"/>
      <c r="BN1854" s="40"/>
      <c r="BO1854" s="40"/>
      <c r="BP1854" s="40"/>
      <c r="BQ1854" s="40"/>
      <c r="BR1854" s="40"/>
      <c r="BS1854" s="40"/>
      <c r="BT1854" s="40"/>
      <c r="BU1854" s="40"/>
      <c r="BV1854" s="40"/>
      <c r="BW1854" s="40"/>
      <c r="BX1854" s="40"/>
      <c r="BY1854" s="40"/>
      <c r="BZ1854" s="40"/>
      <c r="CA1854" s="40"/>
      <c r="CB1854" s="40"/>
      <c r="CC1854" s="40"/>
      <c r="CD1854" s="40"/>
      <c r="CE1854" s="40"/>
      <c r="CF1854" s="40"/>
      <c r="CG1854" s="28"/>
      <c r="CH1854" s="28"/>
      <c r="CI1854" s="41"/>
      <c r="CJ1854" s="27"/>
      <c r="CK1854" s="27"/>
      <c r="CL1854" s="27"/>
      <c r="CM1854" s="27"/>
      <c r="CN1854" s="27"/>
      <c r="CO1854" s="27"/>
      <c r="CP1854" s="27"/>
      <c r="CQ1854" s="27"/>
      <c r="CR1854" s="27"/>
      <c r="CS1854" s="27"/>
      <c r="CT1854" s="27"/>
      <c r="CU1854" s="27"/>
      <c r="CV1854" s="27"/>
      <c r="CW1854" s="27"/>
      <c r="CX1854" s="27"/>
      <c r="CY1854" s="27"/>
      <c r="CZ1854" s="40"/>
      <c r="DA1854" s="40"/>
      <c r="DB1854" s="40"/>
      <c r="DC1854" s="40"/>
      <c r="DF1854" s="42"/>
    </row>
    <row r="1855" spans="2:110" x14ac:dyDescent="0.2">
      <c r="B1855" s="28"/>
      <c r="C1855" s="41"/>
      <c r="D1855" s="40"/>
      <c r="E1855" s="41"/>
      <c r="F1855" s="40"/>
      <c r="M1855" s="151"/>
      <c r="N1855" s="151"/>
      <c r="P1855" s="153"/>
      <c r="Q1855" s="159"/>
      <c r="R1855" s="151"/>
      <c r="S1855" s="151"/>
      <c r="T1855" s="28"/>
      <c r="U1855" s="137"/>
      <c r="V1855" s="40"/>
      <c r="W1855" s="40"/>
      <c r="X1855" s="40"/>
      <c r="Y1855" s="40"/>
      <c r="Z1855" s="40"/>
      <c r="AA1855" s="40"/>
      <c r="AB1855" s="40"/>
      <c r="AC1855" s="40"/>
      <c r="AD1855" s="40"/>
      <c r="AE1855" s="40"/>
      <c r="AF1855" s="40"/>
      <c r="AG1855" s="40"/>
      <c r="AH1855" s="40"/>
      <c r="AI1855" s="40"/>
      <c r="AJ1855" s="40"/>
      <c r="AK1855" s="40"/>
      <c r="AL1855" s="40"/>
      <c r="AM1855" s="40"/>
      <c r="AN1855" s="40"/>
      <c r="AO1855" s="40"/>
      <c r="AP1855" s="40"/>
      <c r="AQ1855" s="40"/>
      <c r="AR1855" s="40"/>
      <c r="AS1855" s="40"/>
      <c r="AT1855" s="40"/>
      <c r="AU1855" s="40"/>
      <c r="AV1855" s="40"/>
      <c r="AW1855" s="40"/>
      <c r="AX1855" s="40"/>
      <c r="AY1855" s="40"/>
      <c r="AZ1855" s="40"/>
      <c r="BA1855" s="28"/>
      <c r="BB1855" s="28"/>
      <c r="BC1855" s="40"/>
      <c r="BD1855" s="40"/>
      <c r="BE1855" s="40"/>
      <c r="BF1855" s="40"/>
      <c r="BG1855" s="40"/>
      <c r="BH1855" s="40"/>
      <c r="BI1855" s="40"/>
      <c r="BJ1855" s="40"/>
      <c r="BK1855" s="40"/>
      <c r="BL1855" s="40"/>
      <c r="BM1855" s="40"/>
      <c r="BN1855" s="40"/>
      <c r="BO1855" s="40"/>
      <c r="BP1855" s="40"/>
      <c r="BQ1855" s="40"/>
      <c r="BR1855" s="40"/>
      <c r="BS1855" s="40"/>
      <c r="BT1855" s="40"/>
      <c r="BU1855" s="40"/>
      <c r="BV1855" s="40"/>
      <c r="BW1855" s="40"/>
      <c r="BX1855" s="40"/>
      <c r="BY1855" s="40"/>
      <c r="BZ1855" s="40"/>
      <c r="CA1855" s="40"/>
      <c r="CB1855" s="40"/>
      <c r="CC1855" s="40"/>
      <c r="CD1855" s="40"/>
      <c r="CE1855" s="40"/>
      <c r="CF1855" s="40"/>
      <c r="CG1855" s="28"/>
      <c r="CH1855" s="28"/>
      <c r="CI1855" s="41"/>
      <c r="CJ1855" s="27"/>
      <c r="CK1855" s="27"/>
      <c r="CL1855" s="27"/>
      <c r="CM1855" s="27"/>
      <c r="CN1855" s="27"/>
      <c r="CO1855" s="27"/>
      <c r="CP1855" s="27"/>
      <c r="CQ1855" s="27"/>
      <c r="CR1855" s="27"/>
      <c r="CS1855" s="27"/>
      <c r="CT1855" s="27"/>
      <c r="CU1855" s="27"/>
      <c r="CV1855" s="27"/>
      <c r="CW1855" s="27"/>
      <c r="CX1855" s="27"/>
      <c r="CY1855" s="27"/>
      <c r="CZ1855" s="40"/>
      <c r="DA1855" s="40"/>
      <c r="DB1855" s="40"/>
      <c r="DC1855" s="40"/>
      <c r="DF1855" s="42"/>
    </row>
    <row r="1856" spans="2:110" x14ac:dyDescent="0.2">
      <c r="B1856" s="28"/>
      <c r="C1856" s="41"/>
      <c r="D1856" s="40"/>
      <c r="E1856" s="41"/>
      <c r="F1856" s="40"/>
      <c r="M1856" s="151"/>
      <c r="N1856" s="151"/>
      <c r="P1856" s="153"/>
      <c r="Q1856" s="159"/>
      <c r="R1856" s="151"/>
      <c r="S1856" s="151"/>
      <c r="T1856" s="28"/>
      <c r="U1856" s="137"/>
      <c r="V1856" s="40"/>
      <c r="W1856" s="40"/>
      <c r="X1856" s="40"/>
      <c r="Y1856" s="40"/>
      <c r="Z1856" s="40"/>
      <c r="AA1856" s="40"/>
      <c r="AB1856" s="40"/>
      <c r="AC1856" s="40"/>
      <c r="AD1856" s="40"/>
      <c r="AE1856" s="40"/>
      <c r="AF1856" s="40"/>
      <c r="AG1856" s="40"/>
      <c r="AH1856" s="40"/>
      <c r="AI1856" s="40"/>
      <c r="AJ1856" s="40"/>
      <c r="AK1856" s="40"/>
      <c r="AL1856" s="40"/>
      <c r="AM1856" s="40"/>
      <c r="AN1856" s="40"/>
      <c r="AO1856" s="40"/>
      <c r="AP1856" s="40"/>
      <c r="AQ1856" s="40"/>
      <c r="AR1856" s="40"/>
      <c r="AS1856" s="40"/>
      <c r="AT1856" s="40"/>
      <c r="AU1856" s="40"/>
      <c r="AV1856" s="40"/>
      <c r="AW1856" s="40"/>
      <c r="AX1856" s="40"/>
      <c r="AY1856" s="40"/>
      <c r="AZ1856" s="40"/>
      <c r="BA1856" s="28"/>
      <c r="BB1856" s="28"/>
      <c r="BC1856" s="40"/>
      <c r="BD1856" s="40"/>
      <c r="BE1856" s="40"/>
      <c r="BF1856" s="40"/>
      <c r="BG1856" s="40"/>
      <c r="BH1856" s="40"/>
      <c r="BI1856" s="40"/>
      <c r="BJ1856" s="40"/>
      <c r="BK1856" s="40"/>
      <c r="BL1856" s="40"/>
      <c r="BM1856" s="40"/>
      <c r="BN1856" s="40"/>
      <c r="BO1856" s="40"/>
      <c r="BP1856" s="40"/>
      <c r="BQ1856" s="40"/>
      <c r="BR1856" s="40"/>
      <c r="BS1856" s="40"/>
      <c r="BT1856" s="40"/>
      <c r="BU1856" s="40"/>
      <c r="BV1856" s="40"/>
      <c r="BW1856" s="40"/>
      <c r="BX1856" s="40"/>
      <c r="BY1856" s="40"/>
      <c r="BZ1856" s="40"/>
      <c r="CA1856" s="40"/>
      <c r="CB1856" s="40"/>
      <c r="CC1856" s="40"/>
      <c r="CD1856" s="40"/>
      <c r="CE1856" s="40"/>
      <c r="CF1856" s="40"/>
      <c r="CG1856" s="28"/>
      <c r="CH1856" s="28"/>
      <c r="CI1856" s="41"/>
      <c r="CJ1856" s="27"/>
      <c r="CK1856" s="27"/>
      <c r="CL1856" s="27"/>
      <c r="CM1856" s="27"/>
      <c r="CN1856" s="27"/>
      <c r="CO1856" s="27"/>
      <c r="CP1856" s="27"/>
      <c r="CQ1856" s="27"/>
      <c r="CR1856" s="27"/>
      <c r="CS1856" s="27"/>
      <c r="CT1856" s="27"/>
      <c r="CU1856" s="27"/>
      <c r="CV1856" s="27"/>
      <c r="CW1856" s="27"/>
      <c r="CX1856" s="27"/>
      <c r="CY1856" s="27"/>
      <c r="CZ1856" s="40"/>
      <c r="DA1856" s="40"/>
      <c r="DB1856" s="40"/>
      <c r="DC1856" s="40"/>
      <c r="DF1856" s="42"/>
    </row>
    <row r="1857" spans="2:110" x14ac:dyDescent="0.2">
      <c r="B1857" s="28"/>
      <c r="C1857" s="41"/>
      <c r="D1857" s="40"/>
      <c r="E1857" s="41"/>
      <c r="F1857" s="40"/>
      <c r="M1857" s="151"/>
      <c r="N1857" s="151"/>
      <c r="P1857" s="153"/>
      <c r="Q1857" s="159"/>
      <c r="R1857" s="151"/>
      <c r="S1857" s="151"/>
      <c r="T1857" s="28"/>
      <c r="U1857" s="137"/>
      <c r="V1857" s="40"/>
      <c r="W1857" s="40"/>
      <c r="X1857" s="40"/>
      <c r="Y1857" s="40"/>
      <c r="Z1857" s="40"/>
      <c r="AA1857" s="40"/>
      <c r="AB1857" s="40"/>
      <c r="AC1857" s="40"/>
      <c r="AD1857" s="40"/>
      <c r="AE1857" s="40"/>
      <c r="AF1857" s="40"/>
      <c r="AG1857" s="40"/>
      <c r="AH1857" s="40"/>
      <c r="AI1857" s="40"/>
      <c r="AJ1857" s="40"/>
      <c r="AK1857" s="40"/>
      <c r="AL1857" s="40"/>
      <c r="AM1857" s="40"/>
      <c r="AN1857" s="40"/>
      <c r="AO1857" s="40"/>
      <c r="AP1857" s="40"/>
      <c r="AQ1857" s="40"/>
      <c r="AR1857" s="40"/>
      <c r="AS1857" s="40"/>
      <c r="AT1857" s="40"/>
      <c r="AU1857" s="40"/>
      <c r="AV1857" s="40"/>
      <c r="AW1857" s="40"/>
      <c r="AX1857" s="40"/>
      <c r="AY1857" s="40"/>
      <c r="AZ1857" s="40"/>
      <c r="BA1857" s="28"/>
      <c r="BB1857" s="28"/>
      <c r="BC1857" s="40"/>
      <c r="BD1857" s="40"/>
      <c r="BE1857" s="40"/>
      <c r="BF1857" s="40"/>
      <c r="BG1857" s="40"/>
      <c r="BH1857" s="40"/>
      <c r="BI1857" s="40"/>
      <c r="BJ1857" s="40"/>
      <c r="BK1857" s="40"/>
      <c r="BL1857" s="40"/>
      <c r="BM1857" s="40"/>
      <c r="BN1857" s="40"/>
      <c r="BO1857" s="40"/>
      <c r="BP1857" s="40"/>
      <c r="BQ1857" s="40"/>
      <c r="BR1857" s="40"/>
      <c r="BS1857" s="40"/>
      <c r="BT1857" s="40"/>
      <c r="BU1857" s="40"/>
      <c r="BV1857" s="40"/>
      <c r="BW1857" s="40"/>
      <c r="BX1857" s="40"/>
      <c r="BY1857" s="40"/>
      <c r="BZ1857" s="40"/>
      <c r="CA1857" s="40"/>
      <c r="CB1857" s="40"/>
      <c r="CC1857" s="40"/>
      <c r="CD1857" s="40"/>
      <c r="CE1857" s="40"/>
      <c r="CF1857" s="40"/>
      <c r="CG1857" s="28"/>
      <c r="CH1857" s="28"/>
      <c r="CI1857" s="41"/>
      <c r="CJ1857" s="27"/>
      <c r="CK1857" s="27"/>
      <c r="CL1857" s="27"/>
      <c r="CM1857" s="27"/>
      <c r="CN1857" s="27"/>
      <c r="CO1857" s="27"/>
      <c r="CP1857" s="27"/>
      <c r="CQ1857" s="27"/>
      <c r="CR1857" s="27"/>
      <c r="CS1857" s="27"/>
      <c r="CT1857" s="27"/>
      <c r="CU1857" s="27"/>
      <c r="CV1857" s="27"/>
      <c r="CW1857" s="27"/>
      <c r="CX1857" s="27"/>
      <c r="CY1857" s="27"/>
      <c r="CZ1857" s="40"/>
      <c r="DA1857" s="40"/>
      <c r="DB1857" s="40"/>
      <c r="DC1857" s="40"/>
      <c r="DF1857" s="42"/>
    </row>
    <row r="1858" spans="2:110" x14ac:dyDescent="0.2">
      <c r="B1858" s="28"/>
      <c r="C1858" s="41"/>
      <c r="D1858" s="40"/>
      <c r="E1858" s="41"/>
      <c r="F1858" s="40"/>
      <c r="M1858" s="151"/>
      <c r="N1858" s="151"/>
      <c r="P1858" s="153"/>
      <c r="Q1858" s="159"/>
      <c r="R1858" s="151"/>
      <c r="S1858" s="151"/>
      <c r="T1858" s="28"/>
      <c r="U1858" s="137"/>
      <c r="V1858" s="40"/>
      <c r="W1858" s="40"/>
      <c r="X1858" s="40"/>
      <c r="Y1858" s="40"/>
      <c r="Z1858" s="40"/>
      <c r="AA1858" s="40"/>
      <c r="AB1858" s="40"/>
      <c r="AC1858" s="40"/>
      <c r="AD1858" s="40"/>
      <c r="AE1858" s="40"/>
      <c r="AF1858" s="40"/>
      <c r="AG1858" s="40"/>
      <c r="AH1858" s="40"/>
      <c r="AI1858" s="40"/>
      <c r="AJ1858" s="40"/>
      <c r="AK1858" s="40"/>
      <c r="AL1858" s="40"/>
      <c r="AM1858" s="40"/>
      <c r="AN1858" s="40"/>
      <c r="AO1858" s="40"/>
      <c r="AP1858" s="40"/>
      <c r="AQ1858" s="40"/>
      <c r="AR1858" s="40"/>
      <c r="AS1858" s="40"/>
      <c r="AT1858" s="40"/>
      <c r="AU1858" s="40"/>
      <c r="AV1858" s="40"/>
      <c r="AW1858" s="40"/>
      <c r="AX1858" s="40"/>
      <c r="AY1858" s="40"/>
      <c r="AZ1858" s="40"/>
      <c r="BA1858" s="28"/>
      <c r="BB1858" s="28"/>
      <c r="BC1858" s="40"/>
      <c r="BD1858" s="40"/>
      <c r="BE1858" s="40"/>
      <c r="BF1858" s="40"/>
      <c r="BG1858" s="40"/>
      <c r="BH1858" s="40"/>
      <c r="BI1858" s="40"/>
      <c r="BJ1858" s="40"/>
      <c r="BK1858" s="40"/>
      <c r="BL1858" s="40"/>
      <c r="BM1858" s="40"/>
      <c r="BN1858" s="40"/>
      <c r="BO1858" s="40"/>
      <c r="BP1858" s="40"/>
      <c r="BQ1858" s="40"/>
      <c r="BR1858" s="40"/>
      <c r="BS1858" s="40"/>
      <c r="BT1858" s="40"/>
      <c r="BU1858" s="40"/>
      <c r="BV1858" s="40"/>
      <c r="BW1858" s="40"/>
      <c r="BX1858" s="40"/>
      <c r="BY1858" s="40"/>
      <c r="BZ1858" s="40"/>
      <c r="CA1858" s="40"/>
      <c r="CB1858" s="40"/>
      <c r="CC1858" s="40"/>
      <c r="CD1858" s="40"/>
      <c r="CE1858" s="40"/>
      <c r="CF1858" s="40"/>
      <c r="CG1858" s="28"/>
      <c r="CH1858" s="28"/>
      <c r="CI1858" s="41"/>
      <c r="CJ1858" s="27"/>
      <c r="CK1858" s="27"/>
      <c r="CL1858" s="27"/>
      <c r="CM1858" s="27"/>
      <c r="CN1858" s="27"/>
      <c r="CO1858" s="27"/>
      <c r="CP1858" s="27"/>
      <c r="CQ1858" s="27"/>
      <c r="CR1858" s="27"/>
      <c r="CS1858" s="27"/>
      <c r="CT1858" s="27"/>
      <c r="CU1858" s="27"/>
      <c r="CV1858" s="27"/>
      <c r="CW1858" s="27"/>
      <c r="CX1858" s="27"/>
      <c r="CY1858" s="27"/>
      <c r="CZ1858" s="40"/>
      <c r="DA1858" s="40"/>
      <c r="DB1858" s="40"/>
      <c r="DC1858" s="40"/>
      <c r="DF1858" s="42"/>
    </row>
    <row r="1859" spans="2:110" x14ac:dyDescent="0.2">
      <c r="B1859" s="28"/>
      <c r="C1859" s="41"/>
      <c r="D1859" s="40"/>
      <c r="E1859" s="41"/>
      <c r="F1859" s="40"/>
      <c r="M1859" s="151"/>
      <c r="N1859" s="151"/>
      <c r="P1859" s="153"/>
      <c r="Q1859" s="159"/>
      <c r="R1859" s="151"/>
      <c r="S1859" s="151"/>
      <c r="T1859" s="28"/>
      <c r="U1859" s="137"/>
      <c r="V1859" s="40"/>
      <c r="W1859" s="40"/>
      <c r="X1859" s="40"/>
      <c r="Y1859" s="40"/>
      <c r="Z1859" s="40"/>
      <c r="AA1859" s="40"/>
      <c r="AB1859" s="40"/>
      <c r="AC1859" s="40"/>
      <c r="AD1859" s="40"/>
      <c r="AE1859" s="40"/>
      <c r="AF1859" s="40"/>
      <c r="AG1859" s="40"/>
      <c r="AH1859" s="40"/>
      <c r="AI1859" s="40"/>
      <c r="AJ1859" s="40"/>
      <c r="AK1859" s="40"/>
      <c r="AL1859" s="40"/>
      <c r="AM1859" s="40"/>
      <c r="AN1859" s="40"/>
      <c r="AO1859" s="40"/>
      <c r="AP1859" s="40"/>
      <c r="AQ1859" s="40"/>
      <c r="AR1859" s="40"/>
      <c r="AS1859" s="40"/>
      <c r="AT1859" s="40"/>
      <c r="AU1859" s="40"/>
      <c r="AV1859" s="40"/>
      <c r="AW1859" s="40"/>
      <c r="AX1859" s="40"/>
      <c r="AY1859" s="40"/>
      <c r="AZ1859" s="40"/>
      <c r="BA1859" s="28"/>
      <c r="BB1859" s="28"/>
      <c r="BC1859" s="40"/>
      <c r="BD1859" s="40"/>
      <c r="BE1859" s="40"/>
      <c r="BF1859" s="40"/>
      <c r="BG1859" s="40"/>
      <c r="BH1859" s="40"/>
      <c r="BI1859" s="40"/>
      <c r="BJ1859" s="40"/>
      <c r="BK1859" s="40"/>
      <c r="BL1859" s="40"/>
      <c r="BM1859" s="40"/>
      <c r="BN1859" s="40"/>
      <c r="BO1859" s="40"/>
      <c r="BP1859" s="40"/>
      <c r="BQ1859" s="40"/>
      <c r="BR1859" s="40"/>
      <c r="BS1859" s="40"/>
      <c r="BT1859" s="40"/>
      <c r="BU1859" s="40"/>
      <c r="BV1859" s="40"/>
      <c r="BW1859" s="40"/>
      <c r="BX1859" s="40"/>
      <c r="BY1859" s="40"/>
      <c r="BZ1859" s="40"/>
      <c r="CA1859" s="40"/>
      <c r="CB1859" s="40"/>
      <c r="CC1859" s="40"/>
      <c r="CD1859" s="40"/>
      <c r="CE1859" s="40"/>
      <c r="CF1859" s="40"/>
      <c r="CG1859" s="28"/>
      <c r="CH1859" s="28"/>
      <c r="CI1859" s="41"/>
      <c r="CJ1859" s="27"/>
      <c r="CK1859" s="27"/>
      <c r="CL1859" s="27"/>
      <c r="CM1859" s="27"/>
      <c r="CN1859" s="27"/>
      <c r="CO1859" s="27"/>
      <c r="CP1859" s="27"/>
      <c r="CQ1859" s="27"/>
      <c r="CR1859" s="27"/>
      <c r="CS1859" s="27"/>
      <c r="CT1859" s="27"/>
      <c r="CU1859" s="27"/>
      <c r="CV1859" s="27"/>
      <c r="CW1859" s="27"/>
      <c r="CX1859" s="27"/>
      <c r="CY1859" s="27"/>
      <c r="CZ1859" s="40"/>
      <c r="DA1859" s="40"/>
      <c r="DB1859" s="40"/>
      <c r="DC1859" s="40"/>
      <c r="DF1859" s="42"/>
    </row>
    <row r="1860" spans="2:110" x14ac:dyDescent="0.2">
      <c r="B1860" s="28"/>
      <c r="C1860" s="41"/>
      <c r="D1860" s="40"/>
      <c r="E1860" s="41"/>
      <c r="F1860" s="40"/>
      <c r="M1860" s="151"/>
      <c r="N1860" s="151"/>
      <c r="P1860" s="153"/>
      <c r="Q1860" s="159"/>
      <c r="R1860" s="151"/>
      <c r="S1860" s="151"/>
      <c r="T1860" s="28"/>
      <c r="U1860" s="137"/>
      <c r="V1860" s="40"/>
      <c r="W1860" s="40"/>
      <c r="X1860" s="40"/>
      <c r="Y1860" s="40"/>
      <c r="Z1860" s="40"/>
      <c r="AA1860" s="40"/>
      <c r="AB1860" s="40"/>
      <c r="AC1860" s="40"/>
      <c r="AD1860" s="40"/>
      <c r="AE1860" s="40"/>
      <c r="AF1860" s="40"/>
      <c r="AG1860" s="40"/>
      <c r="AH1860" s="40"/>
      <c r="AI1860" s="40"/>
      <c r="AJ1860" s="40"/>
      <c r="AK1860" s="40"/>
      <c r="AL1860" s="40"/>
      <c r="AM1860" s="40"/>
      <c r="AN1860" s="40"/>
      <c r="AO1860" s="40"/>
      <c r="AP1860" s="40"/>
      <c r="AQ1860" s="40"/>
      <c r="AR1860" s="40"/>
      <c r="AS1860" s="40"/>
      <c r="AT1860" s="40"/>
      <c r="AU1860" s="40"/>
      <c r="AV1860" s="40"/>
      <c r="AW1860" s="40"/>
      <c r="AX1860" s="40"/>
      <c r="AY1860" s="40"/>
      <c r="AZ1860" s="40"/>
      <c r="BA1860" s="28"/>
      <c r="BB1860" s="28"/>
      <c r="BC1860" s="40"/>
      <c r="BD1860" s="40"/>
      <c r="BE1860" s="40"/>
      <c r="BF1860" s="40"/>
      <c r="BG1860" s="40"/>
      <c r="BH1860" s="40"/>
      <c r="BI1860" s="40"/>
      <c r="BJ1860" s="40"/>
      <c r="BK1860" s="40"/>
      <c r="BL1860" s="40"/>
      <c r="BM1860" s="40"/>
      <c r="BN1860" s="40"/>
      <c r="BO1860" s="40"/>
      <c r="BP1860" s="40"/>
      <c r="BQ1860" s="40"/>
      <c r="BR1860" s="40"/>
      <c r="BS1860" s="40"/>
      <c r="BT1860" s="40"/>
      <c r="BU1860" s="40"/>
      <c r="BV1860" s="40"/>
      <c r="BW1860" s="40"/>
      <c r="BX1860" s="40"/>
      <c r="BY1860" s="40"/>
      <c r="BZ1860" s="40"/>
      <c r="CA1860" s="40"/>
      <c r="CB1860" s="40"/>
      <c r="CC1860" s="40"/>
      <c r="CD1860" s="40"/>
      <c r="CE1860" s="40"/>
      <c r="CF1860" s="40"/>
      <c r="CG1860" s="28"/>
      <c r="CH1860" s="28"/>
      <c r="CI1860" s="41"/>
      <c r="CJ1860" s="27"/>
      <c r="CK1860" s="27"/>
      <c r="CL1860" s="27"/>
      <c r="CM1860" s="27"/>
      <c r="CN1860" s="27"/>
      <c r="CO1860" s="27"/>
      <c r="CP1860" s="27"/>
      <c r="CQ1860" s="27"/>
      <c r="CR1860" s="27"/>
      <c r="CS1860" s="27"/>
      <c r="CT1860" s="27"/>
      <c r="CU1860" s="27"/>
      <c r="CV1860" s="27"/>
      <c r="CW1860" s="27"/>
      <c r="CX1860" s="27"/>
      <c r="CY1860" s="27"/>
      <c r="CZ1860" s="40"/>
      <c r="DA1860" s="40"/>
      <c r="DB1860" s="40"/>
      <c r="DC1860" s="40"/>
      <c r="DF1860" s="42"/>
    </row>
    <row r="1861" spans="2:110" x14ac:dyDescent="0.2">
      <c r="B1861" s="28"/>
      <c r="C1861" s="41"/>
      <c r="D1861" s="40"/>
      <c r="E1861" s="41"/>
      <c r="F1861" s="40"/>
      <c r="M1861" s="151"/>
      <c r="N1861" s="151"/>
      <c r="P1861" s="153"/>
      <c r="Q1861" s="159"/>
      <c r="R1861" s="151"/>
      <c r="S1861" s="151"/>
      <c r="T1861" s="28"/>
      <c r="U1861" s="137"/>
      <c r="V1861" s="40"/>
      <c r="W1861" s="40"/>
      <c r="X1861" s="40"/>
      <c r="Y1861" s="40"/>
      <c r="Z1861" s="40"/>
      <c r="AA1861" s="40"/>
      <c r="AB1861" s="40"/>
      <c r="AC1861" s="40"/>
      <c r="AD1861" s="40"/>
      <c r="AE1861" s="40"/>
      <c r="AF1861" s="40"/>
      <c r="AG1861" s="40"/>
      <c r="AH1861" s="40"/>
      <c r="AI1861" s="40"/>
      <c r="AJ1861" s="40"/>
      <c r="AK1861" s="40"/>
      <c r="AL1861" s="40"/>
      <c r="AM1861" s="40"/>
      <c r="AN1861" s="40"/>
      <c r="AO1861" s="40"/>
      <c r="AP1861" s="40"/>
      <c r="AQ1861" s="40"/>
      <c r="AR1861" s="40"/>
      <c r="AS1861" s="40"/>
      <c r="AT1861" s="40"/>
      <c r="AU1861" s="40"/>
      <c r="AV1861" s="40"/>
      <c r="AW1861" s="40"/>
      <c r="AX1861" s="40"/>
      <c r="AY1861" s="40"/>
      <c r="AZ1861" s="40"/>
      <c r="BA1861" s="28"/>
      <c r="BB1861" s="28"/>
      <c r="BC1861" s="40"/>
      <c r="BD1861" s="40"/>
      <c r="BE1861" s="40"/>
      <c r="BF1861" s="40"/>
      <c r="BG1861" s="40"/>
      <c r="BH1861" s="40"/>
      <c r="BI1861" s="40"/>
      <c r="BJ1861" s="40"/>
      <c r="BK1861" s="40"/>
      <c r="BL1861" s="40"/>
      <c r="BM1861" s="40"/>
      <c r="BN1861" s="40"/>
      <c r="BO1861" s="40"/>
      <c r="BP1861" s="40"/>
      <c r="BQ1861" s="40"/>
      <c r="BR1861" s="40"/>
      <c r="BS1861" s="40"/>
      <c r="BT1861" s="40"/>
      <c r="BU1861" s="40"/>
      <c r="BV1861" s="40"/>
      <c r="BW1861" s="40"/>
      <c r="BX1861" s="40"/>
      <c r="BY1861" s="40"/>
      <c r="BZ1861" s="40"/>
      <c r="CA1861" s="40"/>
      <c r="CB1861" s="40"/>
      <c r="CC1861" s="40"/>
      <c r="CD1861" s="40"/>
      <c r="CE1861" s="40"/>
      <c r="CF1861" s="40"/>
      <c r="CG1861" s="28"/>
      <c r="CH1861" s="28"/>
      <c r="CI1861" s="41"/>
      <c r="CJ1861" s="27"/>
      <c r="CK1861" s="27"/>
      <c r="CL1861" s="27"/>
      <c r="CM1861" s="27"/>
      <c r="CN1861" s="27"/>
      <c r="CO1861" s="27"/>
      <c r="CP1861" s="27"/>
      <c r="CQ1861" s="27"/>
      <c r="CR1861" s="27"/>
      <c r="CS1861" s="27"/>
      <c r="CT1861" s="27"/>
      <c r="CU1861" s="27"/>
      <c r="CV1861" s="27"/>
      <c r="CW1861" s="27"/>
      <c r="CX1861" s="27"/>
      <c r="CY1861" s="27"/>
      <c r="CZ1861" s="40"/>
      <c r="DA1861" s="40"/>
      <c r="DB1861" s="40"/>
      <c r="DC1861" s="40"/>
      <c r="DF1861" s="42"/>
    </row>
    <row r="1862" spans="2:110" x14ac:dyDescent="0.2">
      <c r="B1862" s="28"/>
      <c r="C1862" s="41"/>
      <c r="D1862" s="40"/>
      <c r="E1862" s="41"/>
      <c r="F1862" s="40"/>
      <c r="M1862" s="151"/>
      <c r="N1862" s="151"/>
      <c r="P1862" s="153"/>
      <c r="Q1862" s="159"/>
      <c r="R1862" s="151"/>
      <c r="S1862" s="151"/>
      <c r="T1862" s="28"/>
      <c r="U1862" s="137"/>
      <c r="V1862" s="40"/>
      <c r="W1862" s="40"/>
      <c r="X1862" s="40"/>
      <c r="Y1862" s="40"/>
      <c r="Z1862" s="40"/>
      <c r="AA1862" s="40"/>
      <c r="AB1862" s="40"/>
      <c r="AC1862" s="40"/>
      <c r="AD1862" s="40"/>
      <c r="AE1862" s="40"/>
      <c r="AF1862" s="40"/>
      <c r="AG1862" s="40"/>
      <c r="AH1862" s="40"/>
      <c r="AI1862" s="40"/>
      <c r="AJ1862" s="40"/>
      <c r="AK1862" s="40"/>
      <c r="AL1862" s="40"/>
      <c r="AM1862" s="40"/>
      <c r="AN1862" s="40"/>
      <c r="AO1862" s="40"/>
      <c r="AP1862" s="40"/>
      <c r="AQ1862" s="40"/>
      <c r="AR1862" s="40"/>
      <c r="AS1862" s="40"/>
      <c r="AT1862" s="40"/>
      <c r="AU1862" s="40"/>
      <c r="AV1862" s="40"/>
      <c r="AW1862" s="40"/>
      <c r="AX1862" s="40"/>
      <c r="AY1862" s="40"/>
      <c r="AZ1862" s="40"/>
      <c r="BA1862" s="28"/>
      <c r="BB1862" s="28"/>
      <c r="BC1862" s="40"/>
      <c r="BD1862" s="40"/>
      <c r="BE1862" s="40"/>
      <c r="BF1862" s="40"/>
      <c r="BG1862" s="40"/>
      <c r="BH1862" s="40"/>
      <c r="BI1862" s="40"/>
      <c r="BJ1862" s="40"/>
      <c r="BK1862" s="40"/>
      <c r="BL1862" s="40"/>
      <c r="BM1862" s="40"/>
      <c r="BN1862" s="40"/>
      <c r="BO1862" s="40"/>
      <c r="BP1862" s="40"/>
      <c r="BQ1862" s="40"/>
      <c r="BR1862" s="40"/>
      <c r="BS1862" s="40"/>
      <c r="BT1862" s="40"/>
      <c r="BU1862" s="40"/>
      <c r="BV1862" s="40"/>
      <c r="BW1862" s="40"/>
      <c r="BX1862" s="40"/>
      <c r="BY1862" s="40"/>
      <c r="BZ1862" s="40"/>
      <c r="CA1862" s="40"/>
      <c r="CB1862" s="40"/>
      <c r="CC1862" s="40"/>
      <c r="CD1862" s="40"/>
      <c r="CE1862" s="40"/>
      <c r="CF1862" s="40"/>
      <c r="CG1862" s="28"/>
      <c r="CH1862" s="28"/>
      <c r="CI1862" s="41"/>
      <c r="CJ1862" s="27"/>
      <c r="CK1862" s="27"/>
      <c r="CL1862" s="27"/>
      <c r="CM1862" s="27"/>
      <c r="CN1862" s="27"/>
      <c r="CO1862" s="27"/>
      <c r="CP1862" s="27"/>
      <c r="CQ1862" s="27"/>
      <c r="CR1862" s="27"/>
      <c r="CS1862" s="27"/>
      <c r="CT1862" s="27"/>
      <c r="CU1862" s="27"/>
      <c r="CV1862" s="27"/>
      <c r="CW1862" s="27"/>
      <c r="CX1862" s="27"/>
      <c r="CY1862" s="27"/>
      <c r="CZ1862" s="40"/>
      <c r="DA1862" s="40"/>
      <c r="DB1862" s="40"/>
      <c r="DC1862" s="40"/>
      <c r="DF1862" s="42"/>
    </row>
    <row r="1863" spans="2:110" x14ac:dyDescent="0.2">
      <c r="B1863" s="28"/>
      <c r="C1863" s="41"/>
      <c r="D1863" s="40"/>
      <c r="E1863" s="41"/>
      <c r="F1863" s="40"/>
      <c r="M1863" s="151"/>
      <c r="N1863" s="151"/>
      <c r="P1863" s="153"/>
      <c r="Q1863" s="159"/>
      <c r="R1863" s="151"/>
      <c r="S1863" s="151"/>
      <c r="T1863" s="28"/>
      <c r="U1863" s="137"/>
      <c r="V1863" s="40"/>
      <c r="W1863" s="40"/>
      <c r="X1863" s="40"/>
      <c r="Y1863" s="40"/>
      <c r="Z1863" s="40"/>
      <c r="AA1863" s="40"/>
      <c r="AB1863" s="40"/>
      <c r="AC1863" s="40"/>
      <c r="AD1863" s="40"/>
      <c r="AE1863" s="40"/>
      <c r="AF1863" s="40"/>
      <c r="AG1863" s="40"/>
      <c r="AH1863" s="40"/>
      <c r="AI1863" s="40"/>
      <c r="AJ1863" s="40"/>
      <c r="AK1863" s="40"/>
      <c r="AL1863" s="40"/>
      <c r="AM1863" s="40"/>
      <c r="AN1863" s="40"/>
      <c r="AO1863" s="40"/>
      <c r="AP1863" s="40"/>
      <c r="AQ1863" s="40"/>
      <c r="AR1863" s="40"/>
      <c r="AS1863" s="40"/>
      <c r="AT1863" s="40"/>
      <c r="AU1863" s="40"/>
      <c r="AV1863" s="40"/>
      <c r="AW1863" s="40"/>
      <c r="AX1863" s="40"/>
      <c r="AY1863" s="40"/>
      <c r="AZ1863" s="40"/>
      <c r="BA1863" s="28"/>
      <c r="BB1863" s="28"/>
      <c r="BC1863" s="40"/>
      <c r="BD1863" s="40"/>
      <c r="BE1863" s="40"/>
      <c r="BF1863" s="40"/>
      <c r="BG1863" s="40"/>
      <c r="BH1863" s="40"/>
      <c r="BI1863" s="40"/>
      <c r="BJ1863" s="40"/>
      <c r="BK1863" s="40"/>
      <c r="BL1863" s="40"/>
      <c r="BM1863" s="40"/>
      <c r="BN1863" s="40"/>
      <c r="BO1863" s="40"/>
      <c r="BP1863" s="40"/>
      <c r="BQ1863" s="40"/>
      <c r="BR1863" s="40"/>
      <c r="BS1863" s="40"/>
      <c r="BT1863" s="40"/>
      <c r="BU1863" s="40"/>
      <c r="BV1863" s="40"/>
      <c r="BW1863" s="40"/>
      <c r="BX1863" s="40"/>
      <c r="BY1863" s="40"/>
      <c r="BZ1863" s="40"/>
      <c r="CA1863" s="40"/>
      <c r="CB1863" s="40"/>
      <c r="CC1863" s="40"/>
      <c r="CD1863" s="40"/>
      <c r="CE1863" s="40"/>
      <c r="CF1863" s="40"/>
      <c r="CG1863" s="28"/>
      <c r="CH1863" s="28"/>
      <c r="CI1863" s="41"/>
      <c r="CJ1863" s="27"/>
      <c r="CK1863" s="27"/>
      <c r="CL1863" s="27"/>
      <c r="CM1863" s="27"/>
      <c r="CN1863" s="27"/>
      <c r="CO1863" s="27"/>
      <c r="CP1863" s="27"/>
      <c r="CQ1863" s="27"/>
      <c r="CR1863" s="27"/>
      <c r="CS1863" s="27"/>
      <c r="CT1863" s="27"/>
      <c r="CU1863" s="27"/>
      <c r="CV1863" s="27"/>
      <c r="CW1863" s="27"/>
      <c r="CX1863" s="27"/>
      <c r="CY1863" s="27"/>
      <c r="CZ1863" s="40"/>
      <c r="DA1863" s="40"/>
      <c r="DB1863" s="40"/>
      <c r="DC1863" s="40"/>
      <c r="DF1863" s="42"/>
    </row>
    <row r="1864" spans="2:110" x14ac:dyDescent="0.2">
      <c r="B1864" s="28"/>
      <c r="C1864" s="41"/>
      <c r="D1864" s="40"/>
      <c r="E1864" s="41"/>
      <c r="F1864" s="40"/>
      <c r="M1864" s="151"/>
      <c r="N1864" s="151"/>
      <c r="P1864" s="153"/>
      <c r="Q1864" s="159"/>
      <c r="R1864" s="151"/>
      <c r="S1864" s="151"/>
      <c r="T1864" s="28"/>
      <c r="U1864" s="137"/>
      <c r="V1864" s="40"/>
      <c r="W1864" s="40"/>
      <c r="X1864" s="40"/>
      <c r="Y1864" s="40"/>
      <c r="Z1864" s="40"/>
      <c r="AA1864" s="40"/>
      <c r="AB1864" s="40"/>
      <c r="AC1864" s="40"/>
      <c r="AD1864" s="40"/>
      <c r="AE1864" s="40"/>
      <c r="AF1864" s="40"/>
      <c r="AG1864" s="40"/>
      <c r="AH1864" s="40"/>
      <c r="AI1864" s="40"/>
      <c r="AJ1864" s="40"/>
      <c r="AK1864" s="40"/>
      <c r="AL1864" s="40"/>
      <c r="AM1864" s="40"/>
      <c r="AN1864" s="40"/>
      <c r="AO1864" s="40"/>
      <c r="AP1864" s="40"/>
      <c r="AQ1864" s="40"/>
      <c r="AR1864" s="40"/>
      <c r="AS1864" s="40"/>
      <c r="AT1864" s="40"/>
      <c r="AU1864" s="40"/>
      <c r="AV1864" s="40"/>
      <c r="AW1864" s="40"/>
      <c r="AX1864" s="40"/>
      <c r="AY1864" s="40"/>
      <c r="AZ1864" s="40"/>
      <c r="BA1864" s="28"/>
      <c r="BB1864" s="28"/>
      <c r="BC1864" s="40"/>
      <c r="BD1864" s="40"/>
      <c r="BE1864" s="40"/>
      <c r="BF1864" s="40"/>
      <c r="BG1864" s="40"/>
      <c r="BH1864" s="40"/>
      <c r="BI1864" s="40"/>
      <c r="BJ1864" s="40"/>
      <c r="BK1864" s="40"/>
      <c r="BL1864" s="40"/>
      <c r="BM1864" s="40"/>
      <c r="BN1864" s="40"/>
      <c r="BO1864" s="40"/>
      <c r="BP1864" s="40"/>
      <c r="BQ1864" s="40"/>
      <c r="BR1864" s="40"/>
      <c r="BS1864" s="40"/>
      <c r="BT1864" s="40"/>
      <c r="BU1864" s="40"/>
      <c r="BV1864" s="40"/>
      <c r="BW1864" s="40"/>
      <c r="BX1864" s="40"/>
      <c r="BY1864" s="40"/>
      <c r="BZ1864" s="40"/>
      <c r="CA1864" s="40"/>
      <c r="CB1864" s="40"/>
      <c r="CC1864" s="40"/>
      <c r="CD1864" s="40"/>
      <c r="CE1864" s="40"/>
      <c r="CF1864" s="40"/>
      <c r="CG1864" s="28"/>
      <c r="CH1864" s="28"/>
      <c r="CI1864" s="41"/>
      <c r="CJ1864" s="27"/>
      <c r="CK1864" s="27"/>
      <c r="CL1864" s="27"/>
      <c r="CM1864" s="27"/>
      <c r="CN1864" s="27"/>
      <c r="CO1864" s="27"/>
      <c r="CP1864" s="27"/>
      <c r="CQ1864" s="27"/>
      <c r="CR1864" s="27"/>
      <c r="CS1864" s="27"/>
      <c r="CT1864" s="27"/>
      <c r="CU1864" s="27"/>
      <c r="CV1864" s="27"/>
      <c r="CW1864" s="27"/>
      <c r="CX1864" s="27"/>
      <c r="CY1864" s="27"/>
      <c r="CZ1864" s="40"/>
      <c r="DA1864" s="40"/>
      <c r="DB1864" s="40"/>
      <c r="DC1864" s="40"/>
      <c r="DF1864" s="42"/>
    </row>
    <row r="1865" spans="2:110" x14ac:dyDescent="0.2">
      <c r="B1865" s="28"/>
      <c r="C1865" s="41"/>
      <c r="D1865" s="40"/>
      <c r="E1865" s="41"/>
      <c r="F1865" s="40"/>
      <c r="M1865" s="151"/>
      <c r="N1865" s="151"/>
      <c r="P1865" s="153"/>
      <c r="Q1865" s="159"/>
      <c r="R1865" s="151"/>
      <c r="S1865" s="151"/>
      <c r="T1865" s="28"/>
      <c r="U1865" s="137"/>
      <c r="V1865" s="40"/>
      <c r="W1865" s="40"/>
      <c r="X1865" s="40"/>
      <c r="Y1865" s="40"/>
      <c r="Z1865" s="40"/>
      <c r="AA1865" s="40"/>
      <c r="AB1865" s="40"/>
      <c r="AC1865" s="40"/>
      <c r="AD1865" s="40"/>
      <c r="AE1865" s="40"/>
      <c r="AF1865" s="40"/>
      <c r="AG1865" s="40"/>
      <c r="AH1865" s="40"/>
      <c r="AI1865" s="40"/>
      <c r="AJ1865" s="40"/>
      <c r="AK1865" s="40"/>
      <c r="AL1865" s="40"/>
      <c r="AM1865" s="40"/>
      <c r="AN1865" s="40"/>
      <c r="AO1865" s="40"/>
      <c r="AP1865" s="40"/>
      <c r="AQ1865" s="40"/>
      <c r="AR1865" s="40"/>
      <c r="AS1865" s="40"/>
      <c r="AT1865" s="40"/>
      <c r="AU1865" s="40"/>
      <c r="AV1865" s="40"/>
      <c r="AW1865" s="40"/>
      <c r="AX1865" s="40"/>
      <c r="AY1865" s="40"/>
      <c r="AZ1865" s="40"/>
      <c r="BA1865" s="28"/>
      <c r="BB1865" s="28"/>
      <c r="BC1865" s="40"/>
      <c r="BD1865" s="40"/>
      <c r="BE1865" s="40"/>
      <c r="BF1865" s="40"/>
      <c r="BG1865" s="40"/>
      <c r="BH1865" s="40"/>
      <c r="BI1865" s="41"/>
      <c r="BJ1865" s="41"/>
      <c r="BK1865" s="41"/>
      <c r="BL1865" s="41"/>
      <c r="BM1865" s="41"/>
      <c r="BN1865" s="41"/>
      <c r="BO1865" s="41"/>
      <c r="BP1865" s="41"/>
      <c r="BQ1865" s="41"/>
      <c r="BR1865" s="40"/>
      <c r="BS1865" s="40"/>
      <c r="BT1865" s="40"/>
      <c r="BU1865" s="41"/>
      <c r="BV1865" s="41"/>
      <c r="BW1865" s="41"/>
      <c r="BX1865" s="41"/>
      <c r="BY1865" s="41"/>
      <c r="BZ1865" s="41"/>
      <c r="CA1865" s="41"/>
      <c r="CB1865" s="41"/>
      <c r="CC1865" s="41"/>
      <c r="CD1865" s="41"/>
      <c r="CE1865" s="41"/>
      <c r="CF1865" s="41"/>
      <c r="CG1865" s="28"/>
      <c r="CH1865" s="28"/>
      <c r="CI1865" s="41"/>
      <c r="CJ1865" s="27"/>
      <c r="CK1865" s="27"/>
      <c r="CL1865" s="27"/>
      <c r="CM1865" s="27"/>
      <c r="CN1865" s="27"/>
      <c r="CO1865" s="27"/>
      <c r="CP1865" s="27"/>
      <c r="CQ1865" s="27"/>
      <c r="CR1865" s="27"/>
      <c r="CS1865" s="27"/>
      <c r="CT1865" s="27"/>
      <c r="CU1865" s="27"/>
      <c r="CV1865" s="27"/>
      <c r="CW1865" s="27"/>
      <c r="CX1865" s="27"/>
      <c r="CY1865" s="27"/>
      <c r="CZ1865" s="40"/>
      <c r="DA1865" s="40"/>
      <c r="DB1865" s="40"/>
      <c r="DC1865" s="40"/>
      <c r="DF1865" s="42"/>
    </row>
    <row r="1866" spans="2:110" x14ac:dyDescent="0.2">
      <c r="B1866" s="28"/>
      <c r="C1866" s="41"/>
      <c r="D1866" s="40"/>
      <c r="E1866" s="41"/>
      <c r="F1866" s="40"/>
      <c r="M1866" s="151"/>
      <c r="N1866" s="151"/>
      <c r="P1866" s="153"/>
      <c r="Q1866" s="159"/>
      <c r="R1866" s="151"/>
      <c r="S1866" s="151"/>
      <c r="T1866" s="28"/>
      <c r="U1866" s="137"/>
      <c r="V1866" s="40"/>
      <c r="W1866" s="40"/>
      <c r="X1866" s="40"/>
      <c r="Y1866" s="40"/>
      <c r="Z1866" s="40"/>
      <c r="AA1866" s="40"/>
      <c r="AB1866" s="40"/>
      <c r="AC1866" s="40"/>
      <c r="AD1866" s="40"/>
      <c r="AE1866" s="40"/>
      <c r="AF1866" s="40"/>
      <c r="AG1866" s="40"/>
      <c r="AH1866" s="40"/>
      <c r="AI1866" s="40"/>
      <c r="AJ1866" s="40"/>
      <c r="AK1866" s="40"/>
      <c r="AL1866" s="40"/>
      <c r="AM1866" s="40"/>
      <c r="AN1866" s="40"/>
      <c r="AO1866" s="40"/>
      <c r="AP1866" s="40"/>
      <c r="AQ1866" s="40"/>
      <c r="AR1866" s="40"/>
      <c r="AS1866" s="40"/>
      <c r="AT1866" s="40"/>
      <c r="AU1866" s="40"/>
      <c r="AV1866" s="40"/>
      <c r="AW1866" s="40"/>
      <c r="AX1866" s="40"/>
      <c r="AY1866" s="40"/>
      <c r="AZ1866" s="40"/>
      <c r="BA1866" s="28"/>
      <c r="BB1866" s="28"/>
      <c r="BC1866" s="40"/>
      <c r="BD1866" s="40"/>
      <c r="BE1866" s="40"/>
      <c r="BF1866" s="40"/>
      <c r="BG1866" s="40"/>
      <c r="BH1866" s="40"/>
      <c r="BI1866" s="41"/>
      <c r="BJ1866" s="41"/>
      <c r="BK1866" s="41"/>
      <c r="BL1866" s="41"/>
      <c r="BM1866" s="41"/>
      <c r="BN1866" s="41"/>
      <c r="BO1866" s="41"/>
      <c r="BP1866" s="41"/>
      <c r="BQ1866" s="41"/>
      <c r="BR1866" s="40"/>
      <c r="BS1866" s="40"/>
      <c r="BT1866" s="40"/>
      <c r="BU1866" s="41"/>
      <c r="BV1866" s="41"/>
      <c r="BW1866" s="41"/>
      <c r="BX1866" s="41"/>
      <c r="BY1866" s="41"/>
      <c r="BZ1866" s="41"/>
      <c r="CA1866" s="41"/>
      <c r="CB1866" s="41"/>
      <c r="CC1866" s="41"/>
      <c r="CD1866" s="41"/>
      <c r="CE1866" s="41"/>
      <c r="CF1866" s="41"/>
      <c r="CG1866" s="28"/>
      <c r="CH1866" s="28"/>
      <c r="CI1866" s="41"/>
      <c r="CJ1866" s="27"/>
      <c r="CK1866" s="27"/>
      <c r="CL1866" s="27"/>
      <c r="CM1866" s="27"/>
      <c r="CN1866" s="27"/>
      <c r="CO1866" s="27"/>
      <c r="CP1866" s="27"/>
      <c r="CQ1866" s="27"/>
      <c r="CR1866" s="27"/>
      <c r="CS1866" s="27"/>
      <c r="CT1866" s="27"/>
      <c r="CU1866" s="27"/>
      <c r="CV1866" s="27"/>
      <c r="CW1866" s="27"/>
      <c r="CX1866" s="27"/>
      <c r="CY1866" s="27"/>
      <c r="CZ1866" s="40"/>
      <c r="DA1866" s="40"/>
      <c r="DB1866" s="40"/>
      <c r="DC1866" s="40"/>
      <c r="DF1866" s="42"/>
    </row>
    <row r="1867" spans="2:110" x14ac:dyDescent="0.2">
      <c r="B1867" s="28"/>
      <c r="C1867" s="41"/>
      <c r="D1867" s="40"/>
      <c r="E1867" s="41"/>
      <c r="F1867" s="40"/>
      <c r="M1867" s="151"/>
      <c r="N1867" s="151"/>
      <c r="P1867" s="153"/>
      <c r="Q1867" s="159"/>
      <c r="R1867" s="151"/>
      <c r="S1867" s="151"/>
      <c r="T1867" s="28"/>
      <c r="U1867" s="137"/>
      <c r="V1867" s="40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40"/>
      <c r="AH1867" s="40"/>
      <c r="AI1867" s="40"/>
      <c r="AJ1867" s="40"/>
      <c r="AK1867" s="40"/>
      <c r="AL1867" s="40"/>
      <c r="AM1867" s="40"/>
      <c r="AN1867" s="40"/>
      <c r="AO1867" s="40"/>
      <c r="AP1867" s="40"/>
      <c r="AQ1867" s="40"/>
      <c r="AR1867" s="40"/>
      <c r="AS1867" s="40"/>
      <c r="AT1867" s="40"/>
      <c r="AU1867" s="40"/>
      <c r="AV1867" s="40"/>
      <c r="AW1867" s="40"/>
      <c r="AX1867" s="40"/>
      <c r="AY1867" s="40"/>
      <c r="AZ1867" s="40"/>
      <c r="BA1867" s="28"/>
      <c r="BB1867" s="28"/>
      <c r="BC1867" s="40"/>
      <c r="BD1867" s="40"/>
      <c r="BE1867" s="40"/>
      <c r="BF1867" s="40"/>
      <c r="BG1867" s="40"/>
      <c r="BH1867" s="40"/>
      <c r="BI1867" s="41"/>
      <c r="BJ1867" s="41"/>
      <c r="BK1867" s="41"/>
      <c r="BL1867" s="41"/>
      <c r="BM1867" s="41"/>
      <c r="BN1867" s="41"/>
      <c r="BO1867" s="41"/>
      <c r="BP1867" s="41"/>
      <c r="BQ1867" s="41"/>
      <c r="BR1867" s="40"/>
      <c r="BS1867" s="40"/>
      <c r="BT1867" s="40"/>
      <c r="BU1867" s="41"/>
      <c r="BV1867" s="41"/>
      <c r="BW1867" s="41"/>
      <c r="BX1867" s="41"/>
      <c r="BY1867" s="41"/>
      <c r="BZ1867" s="41"/>
      <c r="CA1867" s="41"/>
      <c r="CB1867" s="41"/>
      <c r="CC1867" s="41"/>
      <c r="CD1867" s="41"/>
      <c r="CE1867" s="41"/>
      <c r="CF1867" s="41"/>
      <c r="CG1867" s="28"/>
      <c r="CH1867" s="28"/>
      <c r="CI1867" s="41"/>
      <c r="CJ1867" s="27"/>
      <c r="CK1867" s="27"/>
      <c r="CL1867" s="27"/>
      <c r="CM1867" s="27"/>
      <c r="CN1867" s="27"/>
      <c r="CO1867" s="27"/>
      <c r="CP1867" s="27"/>
      <c r="CQ1867" s="27"/>
      <c r="CR1867" s="27"/>
      <c r="CS1867" s="27"/>
      <c r="CT1867" s="27"/>
      <c r="CU1867" s="27"/>
      <c r="CV1867" s="27"/>
      <c r="CW1867" s="27"/>
      <c r="CX1867" s="27"/>
      <c r="CY1867" s="27"/>
      <c r="CZ1867" s="40"/>
      <c r="DA1867" s="40"/>
      <c r="DB1867" s="40"/>
      <c r="DC1867" s="40"/>
      <c r="DF1867" s="42"/>
    </row>
    <row r="1868" spans="2:110" x14ac:dyDescent="0.2">
      <c r="B1868" s="28"/>
      <c r="C1868" s="41"/>
      <c r="D1868" s="40"/>
      <c r="E1868" s="41"/>
      <c r="F1868" s="40"/>
      <c r="M1868" s="151"/>
      <c r="N1868" s="151"/>
      <c r="P1868" s="153"/>
      <c r="Q1868" s="159"/>
      <c r="R1868" s="151"/>
      <c r="S1868" s="151"/>
      <c r="T1868" s="28"/>
      <c r="U1868" s="137"/>
      <c r="V1868" s="40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40"/>
      <c r="AH1868" s="40"/>
      <c r="AI1868" s="40"/>
      <c r="AJ1868" s="40"/>
      <c r="AK1868" s="40"/>
      <c r="AL1868" s="40"/>
      <c r="AM1868" s="40"/>
      <c r="AN1868" s="40"/>
      <c r="AO1868" s="40"/>
      <c r="AP1868" s="40"/>
      <c r="AQ1868" s="40"/>
      <c r="AR1868" s="40"/>
      <c r="AS1868" s="40"/>
      <c r="AT1868" s="40"/>
      <c r="AU1868" s="40"/>
      <c r="AV1868" s="40"/>
      <c r="AW1868" s="40"/>
      <c r="AX1868" s="40"/>
      <c r="AY1868" s="40"/>
      <c r="AZ1868" s="40"/>
      <c r="BA1868" s="28"/>
      <c r="BB1868" s="28"/>
      <c r="BC1868" s="40"/>
      <c r="BD1868" s="40"/>
      <c r="BE1868" s="40"/>
      <c r="BF1868" s="40"/>
      <c r="BG1868" s="40"/>
      <c r="BH1868" s="40"/>
      <c r="BI1868" s="41"/>
      <c r="BJ1868" s="41"/>
      <c r="BK1868" s="41"/>
      <c r="BL1868" s="41"/>
      <c r="BM1868" s="41"/>
      <c r="BN1868" s="41"/>
      <c r="BO1868" s="41"/>
      <c r="BP1868" s="41"/>
      <c r="BQ1868" s="41"/>
      <c r="BR1868" s="40"/>
      <c r="BS1868" s="40"/>
      <c r="BT1868" s="40"/>
      <c r="BU1868" s="41"/>
      <c r="BV1868" s="41"/>
      <c r="BW1868" s="41"/>
      <c r="BX1868" s="41"/>
      <c r="BY1868" s="41"/>
      <c r="BZ1868" s="41"/>
      <c r="CA1868" s="41"/>
      <c r="CB1868" s="41"/>
      <c r="CC1868" s="41"/>
      <c r="CD1868" s="41"/>
      <c r="CE1868" s="41"/>
      <c r="CF1868" s="41"/>
      <c r="CG1868" s="28"/>
      <c r="CH1868" s="28"/>
      <c r="CI1868" s="41"/>
      <c r="CJ1868" s="27"/>
      <c r="CK1868" s="27"/>
      <c r="CL1868" s="27"/>
      <c r="CM1868" s="27"/>
      <c r="CN1868" s="27"/>
      <c r="CO1868" s="27"/>
      <c r="CP1868" s="27"/>
      <c r="CQ1868" s="27"/>
      <c r="CR1868" s="27"/>
      <c r="CS1868" s="27"/>
      <c r="CT1868" s="27"/>
      <c r="CU1868" s="27"/>
      <c r="CV1868" s="27"/>
      <c r="CW1868" s="27"/>
      <c r="CX1868" s="27"/>
      <c r="CY1868" s="27"/>
      <c r="CZ1868" s="40"/>
      <c r="DA1868" s="40"/>
      <c r="DB1868" s="40"/>
      <c r="DC1868" s="40"/>
      <c r="DF1868" s="42"/>
    </row>
    <row r="1869" spans="2:110" x14ac:dyDescent="0.2">
      <c r="B1869" s="28"/>
      <c r="C1869" s="41"/>
      <c r="D1869" s="40"/>
      <c r="E1869" s="41"/>
      <c r="F1869" s="40"/>
      <c r="M1869" s="151"/>
      <c r="N1869" s="151"/>
      <c r="P1869" s="153"/>
      <c r="Q1869" s="159"/>
      <c r="R1869" s="151"/>
      <c r="S1869" s="151"/>
      <c r="T1869" s="28"/>
      <c r="U1869" s="137"/>
      <c r="V1869" s="40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40"/>
      <c r="AH1869" s="40"/>
      <c r="AI1869" s="40"/>
      <c r="AJ1869" s="40"/>
      <c r="AK1869" s="40"/>
      <c r="AL1869" s="40"/>
      <c r="AM1869" s="40"/>
      <c r="AN1869" s="40"/>
      <c r="AO1869" s="40"/>
      <c r="AP1869" s="40"/>
      <c r="AQ1869" s="40"/>
      <c r="AR1869" s="40"/>
      <c r="AS1869" s="40"/>
      <c r="AT1869" s="40"/>
      <c r="AU1869" s="40"/>
      <c r="AV1869" s="40"/>
      <c r="AW1869" s="40"/>
      <c r="AX1869" s="40"/>
      <c r="AY1869" s="40"/>
      <c r="AZ1869" s="40"/>
      <c r="BA1869" s="28"/>
      <c r="BB1869" s="28"/>
      <c r="BC1869" s="40"/>
      <c r="BD1869" s="40"/>
      <c r="BE1869" s="40"/>
      <c r="BF1869" s="40"/>
      <c r="BG1869" s="40"/>
      <c r="BH1869" s="40"/>
      <c r="BI1869" s="41"/>
      <c r="BJ1869" s="41"/>
      <c r="BK1869" s="41"/>
      <c r="BL1869" s="41"/>
      <c r="BM1869" s="41"/>
      <c r="BN1869" s="41"/>
      <c r="BO1869" s="41"/>
      <c r="BP1869" s="41"/>
      <c r="BQ1869" s="41"/>
      <c r="BR1869" s="40"/>
      <c r="BS1869" s="40"/>
      <c r="BT1869" s="40"/>
      <c r="BU1869" s="41"/>
      <c r="BV1869" s="41"/>
      <c r="BW1869" s="41"/>
      <c r="BX1869" s="41"/>
      <c r="BY1869" s="41"/>
      <c r="BZ1869" s="41"/>
      <c r="CA1869" s="41"/>
      <c r="CB1869" s="41"/>
      <c r="CC1869" s="41"/>
      <c r="CD1869" s="41"/>
      <c r="CE1869" s="41"/>
      <c r="CF1869" s="41"/>
      <c r="CG1869" s="28"/>
      <c r="CH1869" s="28"/>
      <c r="CI1869" s="41"/>
      <c r="CJ1869" s="27"/>
      <c r="CK1869" s="27"/>
      <c r="CL1869" s="27"/>
      <c r="CM1869" s="27"/>
      <c r="CN1869" s="27"/>
      <c r="CO1869" s="27"/>
      <c r="CP1869" s="27"/>
      <c r="CQ1869" s="27"/>
      <c r="CR1869" s="27"/>
      <c r="CS1869" s="27"/>
      <c r="CT1869" s="27"/>
      <c r="CU1869" s="27"/>
      <c r="CV1869" s="27"/>
      <c r="CW1869" s="27"/>
      <c r="CX1869" s="27"/>
      <c r="CY1869" s="27"/>
      <c r="CZ1869" s="40"/>
      <c r="DA1869" s="40"/>
      <c r="DB1869" s="40"/>
      <c r="DC1869" s="40"/>
      <c r="DF1869" s="42"/>
    </row>
    <row r="1870" spans="2:110" x14ac:dyDescent="0.2">
      <c r="B1870" s="28"/>
      <c r="C1870" s="41"/>
      <c r="D1870" s="40"/>
      <c r="E1870" s="41"/>
      <c r="F1870" s="40"/>
      <c r="M1870" s="151"/>
      <c r="N1870" s="151"/>
      <c r="P1870" s="153"/>
      <c r="Q1870" s="159"/>
      <c r="R1870" s="151"/>
      <c r="S1870" s="151"/>
      <c r="T1870" s="28"/>
      <c r="U1870" s="137"/>
      <c r="V1870" s="40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40"/>
      <c r="AH1870" s="40"/>
      <c r="AI1870" s="40"/>
      <c r="AJ1870" s="40"/>
      <c r="AK1870" s="40"/>
      <c r="AL1870" s="40"/>
      <c r="AM1870" s="40"/>
      <c r="AN1870" s="40"/>
      <c r="AO1870" s="40"/>
      <c r="AP1870" s="40"/>
      <c r="AQ1870" s="40"/>
      <c r="AR1870" s="40"/>
      <c r="AS1870" s="40"/>
      <c r="AT1870" s="40"/>
      <c r="AU1870" s="40"/>
      <c r="AV1870" s="40"/>
      <c r="AW1870" s="40"/>
      <c r="AX1870" s="40"/>
      <c r="AY1870" s="40"/>
      <c r="AZ1870" s="40"/>
      <c r="BA1870" s="28"/>
      <c r="BB1870" s="28"/>
      <c r="BC1870" s="40"/>
      <c r="BD1870" s="40"/>
      <c r="BE1870" s="40"/>
      <c r="BF1870" s="40"/>
      <c r="BG1870" s="40"/>
      <c r="BH1870" s="40"/>
      <c r="BI1870" s="40"/>
      <c r="BJ1870" s="40"/>
      <c r="BK1870" s="40"/>
      <c r="BL1870" s="40"/>
      <c r="BM1870" s="40"/>
      <c r="BN1870" s="40"/>
      <c r="BO1870" s="40"/>
      <c r="BP1870" s="40"/>
      <c r="BQ1870" s="40"/>
      <c r="BR1870" s="40"/>
      <c r="BS1870" s="40"/>
      <c r="BT1870" s="40"/>
      <c r="BU1870" s="40"/>
      <c r="BV1870" s="40"/>
      <c r="BW1870" s="40"/>
      <c r="BX1870" s="40"/>
      <c r="BY1870" s="40"/>
      <c r="BZ1870" s="40"/>
      <c r="CA1870" s="40"/>
      <c r="CB1870" s="40"/>
      <c r="CC1870" s="40"/>
      <c r="CD1870" s="40"/>
      <c r="CE1870" s="40"/>
      <c r="CF1870" s="40"/>
      <c r="CG1870" s="28"/>
      <c r="CH1870" s="28"/>
      <c r="CI1870" s="41"/>
      <c r="CJ1870" s="27"/>
      <c r="CK1870" s="27"/>
      <c r="CL1870" s="27"/>
      <c r="CM1870" s="27"/>
      <c r="CN1870" s="27"/>
      <c r="CO1870" s="27"/>
      <c r="CP1870" s="27"/>
      <c r="CQ1870" s="27"/>
      <c r="CR1870" s="27"/>
      <c r="CS1870" s="27"/>
      <c r="CT1870" s="27"/>
      <c r="CU1870" s="27"/>
      <c r="CV1870" s="27"/>
      <c r="CW1870" s="27"/>
      <c r="CX1870" s="27"/>
      <c r="CY1870" s="27"/>
      <c r="CZ1870" s="40"/>
      <c r="DA1870" s="40"/>
      <c r="DB1870" s="40"/>
      <c r="DC1870" s="40"/>
      <c r="DF1870" s="42"/>
    </row>
    <row r="1871" spans="2:110" x14ac:dyDescent="0.2">
      <c r="B1871" s="28"/>
      <c r="C1871" s="41"/>
      <c r="D1871" s="40"/>
      <c r="E1871" s="41"/>
      <c r="F1871" s="40"/>
      <c r="M1871" s="151"/>
      <c r="N1871" s="151"/>
      <c r="P1871" s="153"/>
      <c r="Q1871" s="159"/>
      <c r="R1871" s="151"/>
      <c r="S1871" s="151"/>
      <c r="T1871" s="28"/>
      <c r="U1871" s="137"/>
      <c r="V1871" s="40"/>
      <c r="W1871" s="40"/>
      <c r="X1871" s="40"/>
      <c r="Y1871" s="40"/>
      <c r="Z1871" s="40"/>
      <c r="AA1871" s="40"/>
      <c r="AB1871" s="40"/>
      <c r="AC1871" s="40"/>
      <c r="AD1871" s="40"/>
      <c r="AE1871" s="40"/>
      <c r="AF1871" s="40"/>
      <c r="AG1871" s="40"/>
      <c r="AH1871" s="40"/>
      <c r="AI1871" s="40"/>
      <c r="AJ1871" s="40"/>
      <c r="AK1871" s="40"/>
      <c r="AL1871" s="40"/>
      <c r="AM1871" s="40"/>
      <c r="AN1871" s="40"/>
      <c r="AO1871" s="40"/>
      <c r="AP1871" s="40"/>
      <c r="AQ1871" s="40"/>
      <c r="AR1871" s="40"/>
      <c r="AS1871" s="40"/>
      <c r="AT1871" s="40"/>
      <c r="AU1871" s="40"/>
      <c r="AV1871" s="40"/>
      <c r="AW1871" s="40"/>
      <c r="AX1871" s="40"/>
      <c r="AY1871" s="40"/>
      <c r="AZ1871" s="40"/>
      <c r="BA1871" s="28"/>
      <c r="BB1871" s="28"/>
      <c r="BC1871" s="40"/>
      <c r="BD1871" s="40"/>
      <c r="BE1871" s="40"/>
      <c r="BF1871" s="40"/>
      <c r="BG1871" s="40"/>
      <c r="BH1871" s="40"/>
      <c r="BI1871" s="40"/>
      <c r="BJ1871" s="40"/>
      <c r="BK1871" s="40"/>
      <c r="BL1871" s="40"/>
      <c r="BM1871" s="40"/>
      <c r="BN1871" s="40"/>
      <c r="BO1871" s="40"/>
      <c r="BP1871" s="40"/>
      <c r="BQ1871" s="40"/>
      <c r="BR1871" s="40"/>
      <c r="BS1871" s="40"/>
      <c r="BT1871" s="40"/>
      <c r="BU1871" s="40"/>
      <c r="BV1871" s="40"/>
      <c r="BW1871" s="40"/>
      <c r="BX1871" s="40"/>
      <c r="BY1871" s="40"/>
      <c r="BZ1871" s="40"/>
      <c r="CA1871" s="40"/>
      <c r="CB1871" s="40"/>
      <c r="CC1871" s="40"/>
      <c r="CD1871" s="40"/>
      <c r="CE1871" s="40"/>
      <c r="CF1871" s="40"/>
      <c r="CG1871" s="28"/>
      <c r="CH1871" s="28"/>
      <c r="CI1871" s="41"/>
      <c r="CJ1871" s="27"/>
      <c r="CK1871" s="27"/>
      <c r="CL1871" s="27"/>
      <c r="CM1871" s="27"/>
      <c r="CN1871" s="27"/>
      <c r="CO1871" s="27"/>
      <c r="CP1871" s="27"/>
      <c r="CQ1871" s="27"/>
      <c r="CR1871" s="27"/>
      <c r="CS1871" s="27"/>
      <c r="CT1871" s="27"/>
      <c r="CU1871" s="27"/>
      <c r="CV1871" s="27"/>
      <c r="CW1871" s="27"/>
      <c r="CX1871" s="27"/>
      <c r="CY1871" s="27"/>
      <c r="CZ1871" s="40"/>
      <c r="DA1871" s="40"/>
      <c r="DB1871" s="40"/>
      <c r="DC1871" s="40"/>
      <c r="DF1871" s="42"/>
    </row>
    <row r="1872" spans="2:110" x14ac:dyDescent="0.2">
      <c r="B1872" s="28"/>
      <c r="C1872" s="41"/>
      <c r="D1872" s="40"/>
      <c r="E1872" s="41"/>
      <c r="F1872" s="40"/>
      <c r="M1872" s="151"/>
      <c r="N1872" s="151"/>
      <c r="P1872" s="153"/>
      <c r="Q1872" s="159"/>
      <c r="R1872" s="151"/>
      <c r="S1872" s="151"/>
      <c r="T1872" s="28"/>
      <c r="U1872" s="137"/>
      <c r="V1872" s="40"/>
      <c r="W1872" s="40"/>
      <c r="X1872" s="40"/>
      <c r="Y1872" s="40"/>
      <c r="Z1872" s="40"/>
      <c r="AA1872" s="40"/>
      <c r="AB1872" s="40"/>
      <c r="AC1872" s="40"/>
      <c r="AD1872" s="40"/>
      <c r="AE1872" s="40"/>
      <c r="AF1872" s="40"/>
      <c r="AG1872" s="40"/>
      <c r="AH1872" s="40"/>
      <c r="AI1872" s="40"/>
      <c r="AJ1872" s="40"/>
      <c r="AK1872" s="40"/>
      <c r="AL1872" s="40"/>
      <c r="AM1872" s="40"/>
      <c r="AN1872" s="40"/>
      <c r="AO1872" s="40"/>
      <c r="AP1872" s="40"/>
      <c r="AQ1872" s="40"/>
      <c r="AR1872" s="40"/>
      <c r="AS1872" s="40"/>
      <c r="AT1872" s="40"/>
      <c r="AU1872" s="40"/>
      <c r="AV1872" s="40"/>
      <c r="AW1872" s="40"/>
      <c r="AX1872" s="40"/>
      <c r="AY1872" s="40"/>
      <c r="AZ1872" s="40"/>
      <c r="BA1872" s="28"/>
      <c r="BB1872" s="28"/>
      <c r="BC1872" s="40"/>
      <c r="BD1872" s="40"/>
      <c r="BE1872" s="40"/>
      <c r="BF1872" s="40"/>
      <c r="BG1872" s="40"/>
      <c r="BH1872" s="40"/>
      <c r="BI1872" s="40"/>
      <c r="BJ1872" s="40"/>
      <c r="BK1872" s="40"/>
      <c r="BL1872" s="40"/>
      <c r="BM1872" s="40"/>
      <c r="BN1872" s="40"/>
      <c r="BO1872" s="40"/>
      <c r="BP1872" s="40"/>
      <c r="BQ1872" s="40"/>
      <c r="BR1872" s="40"/>
      <c r="BS1872" s="40"/>
      <c r="BT1872" s="40"/>
      <c r="BU1872" s="40"/>
      <c r="BV1872" s="40"/>
      <c r="BW1872" s="40"/>
      <c r="BX1872" s="40"/>
      <c r="BY1872" s="40"/>
      <c r="BZ1872" s="40"/>
      <c r="CA1872" s="40"/>
      <c r="CB1872" s="40"/>
      <c r="CC1872" s="40"/>
      <c r="CD1872" s="40"/>
      <c r="CE1872" s="40"/>
      <c r="CF1872" s="40"/>
      <c r="CG1872" s="28"/>
      <c r="CH1872" s="28"/>
      <c r="CI1872" s="41"/>
      <c r="CJ1872" s="27"/>
      <c r="CK1872" s="27"/>
      <c r="CL1872" s="27"/>
      <c r="CM1872" s="27"/>
      <c r="CN1872" s="27"/>
      <c r="CO1872" s="27"/>
      <c r="CP1872" s="27"/>
      <c r="CQ1872" s="27"/>
      <c r="CR1872" s="27"/>
      <c r="CS1872" s="27"/>
      <c r="CT1872" s="27"/>
      <c r="CU1872" s="27"/>
      <c r="CV1872" s="27"/>
      <c r="CW1872" s="27"/>
      <c r="CX1872" s="27"/>
      <c r="CY1872" s="27"/>
      <c r="CZ1872" s="40"/>
      <c r="DA1872" s="40"/>
      <c r="DB1872" s="40"/>
      <c r="DC1872" s="40"/>
      <c r="DF1872" s="42"/>
    </row>
    <row r="1873" spans="2:110" x14ac:dyDescent="0.2">
      <c r="B1873" s="28"/>
      <c r="C1873" s="41"/>
      <c r="D1873" s="40"/>
      <c r="E1873" s="41"/>
      <c r="F1873" s="40"/>
      <c r="M1873" s="151"/>
      <c r="N1873" s="151"/>
      <c r="P1873" s="153"/>
      <c r="Q1873" s="159"/>
      <c r="R1873" s="151"/>
      <c r="S1873" s="151"/>
      <c r="T1873" s="28"/>
      <c r="U1873" s="137"/>
      <c r="V1873" s="40"/>
      <c r="W1873" s="40"/>
      <c r="X1873" s="40"/>
      <c r="Y1873" s="40"/>
      <c r="Z1873" s="40"/>
      <c r="AA1873" s="40"/>
      <c r="AB1873" s="40"/>
      <c r="AC1873" s="40"/>
      <c r="AD1873" s="40"/>
      <c r="AE1873" s="40"/>
      <c r="AF1873" s="40"/>
      <c r="AG1873" s="40"/>
      <c r="AH1873" s="40"/>
      <c r="AI1873" s="40"/>
      <c r="AJ1873" s="40"/>
      <c r="AK1873" s="40"/>
      <c r="AL1873" s="40"/>
      <c r="AM1873" s="40"/>
      <c r="AN1873" s="40"/>
      <c r="AO1873" s="40"/>
      <c r="AP1873" s="40"/>
      <c r="AQ1873" s="40"/>
      <c r="AR1873" s="40"/>
      <c r="AS1873" s="40"/>
      <c r="AT1873" s="40"/>
      <c r="AU1873" s="40"/>
      <c r="AV1873" s="40"/>
      <c r="AW1873" s="40"/>
      <c r="AX1873" s="40"/>
      <c r="AY1873" s="40"/>
      <c r="AZ1873" s="40"/>
      <c r="BA1873" s="28"/>
      <c r="BB1873" s="28"/>
      <c r="BC1873" s="40"/>
      <c r="BD1873" s="40"/>
      <c r="BE1873" s="40"/>
      <c r="BF1873" s="40"/>
      <c r="BG1873" s="40"/>
      <c r="BH1873" s="40"/>
      <c r="BI1873" s="40"/>
      <c r="BJ1873" s="40"/>
      <c r="BK1873" s="40"/>
      <c r="BL1873" s="40"/>
      <c r="BM1873" s="40"/>
      <c r="BN1873" s="40"/>
      <c r="BO1873" s="40"/>
      <c r="BP1873" s="40"/>
      <c r="BQ1873" s="40"/>
      <c r="BR1873" s="40"/>
      <c r="BS1873" s="40"/>
      <c r="BT1873" s="40"/>
      <c r="BU1873" s="40"/>
      <c r="BV1873" s="40"/>
      <c r="BW1873" s="40"/>
      <c r="BX1873" s="40"/>
      <c r="BY1873" s="40"/>
      <c r="BZ1873" s="40"/>
      <c r="CA1873" s="40"/>
      <c r="CB1873" s="40"/>
      <c r="CC1873" s="40"/>
      <c r="CD1873" s="40"/>
      <c r="CE1873" s="40"/>
      <c r="CF1873" s="40"/>
      <c r="CG1873" s="28"/>
      <c r="CH1873" s="28"/>
      <c r="CI1873" s="41"/>
      <c r="CJ1873" s="27"/>
      <c r="CK1873" s="27"/>
      <c r="CL1873" s="27"/>
      <c r="CM1873" s="27"/>
      <c r="CN1873" s="27"/>
      <c r="CO1873" s="27"/>
      <c r="CP1873" s="27"/>
      <c r="CQ1873" s="27"/>
      <c r="CR1873" s="27"/>
      <c r="CS1873" s="27"/>
      <c r="CT1873" s="27"/>
      <c r="CU1873" s="27"/>
      <c r="CV1873" s="27"/>
      <c r="CW1873" s="27"/>
      <c r="CX1873" s="27"/>
      <c r="CY1873" s="27"/>
      <c r="CZ1873" s="40"/>
      <c r="DA1873" s="40"/>
      <c r="DB1873" s="40"/>
      <c r="DC1873" s="40"/>
      <c r="DF1873" s="42"/>
    </row>
    <row r="1874" spans="2:110" x14ac:dyDescent="0.2">
      <c r="B1874" s="28"/>
      <c r="C1874" s="41"/>
      <c r="D1874" s="40"/>
      <c r="E1874" s="41"/>
      <c r="F1874" s="40"/>
      <c r="M1874" s="151"/>
      <c r="N1874" s="151"/>
      <c r="P1874" s="153"/>
      <c r="Q1874" s="159"/>
      <c r="R1874" s="151"/>
      <c r="S1874" s="151"/>
      <c r="T1874" s="28"/>
      <c r="U1874" s="137"/>
      <c r="V1874" s="40"/>
      <c r="W1874" s="40"/>
      <c r="X1874" s="40"/>
      <c r="Y1874" s="40"/>
      <c r="Z1874" s="40"/>
      <c r="AA1874" s="40"/>
      <c r="AB1874" s="40"/>
      <c r="AC1874" s="40"/>
      <c r="AD1874" s="40"/>
      <c r="AE1874" s="40"/>
      <c r="AF1874" s="40"/>
      <c r="AG1874" s="40"/>
      <c r="AH1874" s="40"/>
      <c r="AI1874" s="40"/>
      <c r="AJ1874" s="40"/>
      <c r="AK1874" s="40"/>
      <c r="AL1874" s="40"/>
      <c r="AM1874" s="40"/>
      <c r="AN1874" s="40"/>
      <c r="AO1874" s="40"/>
      <c r="AP1874" s="40"/>
      <c r="AQ1874" s="40"/>
      <c r="AR1874" s="40"/>
      <c r="AS1874" s="40"/>
      <c r="AT1874" s="40"/>
      <c r="AU1874" s="40"/>
      <c r="AV1874" s="40"/>
      <c r="AW1874" s="40"/>
      <c r="AX1874" s="40"/>
      <c r="AY1874" s="40"/>
      <c r="AZ1874" s="40"/>
      <c r="BA1874" s="28"/>
      <c r="BB1874" s="28"/>
      <c r="BC1874" s="40"/>
      <c r="BD1874" s="40"/>
      <c r="BE1874" s="40"/>
      <c r="BF1874" s="40"/>
      <c r="BG1874" s="40"/>
      <c r="BH1874" s="40"/>
      <c r="BI1874" s="40"/>
      <c r="BJ1874" s="40"/>
      <c r="BK1874" s="40"/>
      <c r="BL1874" s="40"/>
      <c r="BM1874" s="40"/>
      <c r="BN1874" s="40"/>
      <c r="BO1874" s="40"/>
      <c r="BP1874" s="40"/>
      <c r="BQ1874" s="40"/>
      <c r="BR1874" s="40"/>
      <c r="BS1874" s="40"/>
      <c r="BT1874" s="40"/>
      <c r="BU1874" s="40"/>
      <c r="BV1874" s="40"/>
      <c r="BW1874" s="40"/>
      <c r="BX1874" s="40"/>
      <c r="BY1874" s="40"/>
      <c r="BZ1874" s="40"/>
      <c r="CA1874" s="40"/>
      <c r="CB1874" s="40"/>
      <c r="CC1874" s="40"/>
      <c r="CD1874" s="40"/>
      <c r="CE1874" s="40"/>
      <c r="CF1874" s="40"/>
      <c r="CG1874" s="28"/>
      <c r="CH1874" s="28"/>
      <c r="CI1874" s="41"/>
      <c r="CJ1874" s="27"/>
      <c r="CK1874" s="27"/>
      <c r="CL1874" s="27"/>
      <c r="CM1874" s="27"/>
      <c r="CN1874" s="27"/>
      <c r="CO1874" s="27"/>
      <c r="CP1874" s="27"/>
      <c r="CQ1874" s="27"/>
      <c r="CR1874" s="27"/>
      <c r="CS1874" s="27"/>
      <c r="CT1874" s="27"/>
      <c r="CU1874" s="27"/>
      <c r="CV1874" s="27"/>
      <c r="CW1874" s="27"/>
      <c r="CX1874" s="27"/>
      <c r="CY1874" s="27"/>
      <c r="CZ1874" s="40"/>
      <c r="DA1874" s="40"/>
      <c r="DB1874" s="40"/>
      <c r="DC1874" s="40"/>
      <c r="DF1874" s="42"/>
    </row>
    <row r="1875" spans="2:110" x14ac:dyDescent="0.2">
      <c r="B1875" s="28"/>
      <c r="C1875" s="41"/>
      <c r="D1875" s="40"/>
      <c r="E1875" s="41"/>
      <c r="F1875" s="40"/>
      <c r="M1875" s="151"/>
      <c r="N1875" s="151"/>
      <c r="P1875" s="153"/>
      <c r="Q1875" s="159"/>
      <c r="R1875" s="151"/>
      <c r="S1875" s="151"/>
      <c r="T1875" s="28"/>
      <c r="U1875" s="137"/>
      <c r="V1875" s="40"/>
      <c r="W1875" s="40"/>
      <c r="X1875" s="40"/>
      <c r="Y1875" s="40"/>
      <c r="Z1875" s="40"/>
      <c r="AA1875" s="40"/>
      <c r="AB1875" s="40"/>
      <c r="AC1875" s="40"/>
      <c r="AD1875" s="40"/>
      <c r="AE1875" s="40"/>
      <c r="AF1875" s="40"/>
      <c r="AG1875" s="40"/>
      <c r="AH1875" s="40"/>
      <c r="AI1875" s="40"/>
      <c r="AJ1875" s="40"/>
      <c r="AK1875" s="40"/>
      <c r="AL1875" s="40"/>
      <c r="AM1875" s="40"/>
      <c r="AN1875" s="40"/>
      <c r="AO1875" s="40"/>
      <c r="AP1875" s="40"/>
      <c r="AQ1875" s="40"/>
      <c r="AR1875" s="40"/>
      <c r="AS1875" s="40"/>
      <c r="AT1875" s="40"/>
      <c r="AU1875" s="40"/>
      <c r="AV1875" s="40"/>
      <c r="AW1875" s="40"/>
      <c r="AX1875" s="40"/>
      <c r="AY1875" s="40"/>
      <c r="AZ1875" s="40"/>
      <c r="BA1875" s="28"/>
      <c r="BB1875" s="28"/>
      <c r="BC1875" s="40"/>
      <c r="BD1875" s="40"/>
      <c r="BE1875" s="40"/>
      <c r="BF1875" s="40"/>
      <c r="BG1875" s="40"/>
      <c r="BH1875" s="40"/>
      <c r="BI1875" s="40"/>
      <c r="BJ1875" s="40"/>
      <c r="BK1875" s="40"/>
      <c r="BL1875" s="40"/>
      <c r="BM1875" s="40"/>
      <c r="BN1875" s="40"/>
      <c r="BO1875" s="40"/>
      <c r="BP1875" s="40"/>
      <c r="BQ1875" s="40"/>
      <c r="BR1875" s="40"/>
      <c r="BS1875" s="40"/>
      <c r="BT1875" s="40"/>
      <c r="BU1875" s="40"/>
      <c r="BV1875" s="40"/>
      <c r="BW1875" s="40"/>
      <c r="BX1875" s="40"/>
      <c r="BY1875" s="40"/>
      <c r="BZ1875" s="40"/>
      <c r="CA1875" s="40"/>
      <c r="CB1875" s="40"/>
      <c r="CC1875" s="40"/>
      <c r="CD1875" s="40"/>
      <c r="CE1875" s="40"/>
      <c r="CF1875" s="40"/>
      <c r="CG1875" s="28"/>
      <c r="CH1875" s="28"/>
      <c r="CI1875" s="41"/>
      <c r="CJ1875" s="27"/>
      <c r="CK1875" s="27"/>
      <c r="CL1875" s="27"/>
      <c r="CM1875" s="27"/>
      <c r="CN1875" s="27"/>
      <c r="CO1875" s="27"/>
      <c r="CP1875" s="27"/>
      <c r="CQ1875" s="27"/>
      <c r="CR1875" s="27"/>
      <c r="CS1875" s="27"/>
      <c r="CT1875" s="27"/>
      <c r="CU1875" s="27"/>
      <c r="CV1875" s="27"/>
      <c r="CW1875" s="27"/>
      <c r="CX1875" s="27"/>
      <c r="CY1875" s="27"/>
      <c r="CZ1875" s="40"/>
      <c r="DA1875" s="40"/>
      <c r="DB1875" s="40"/>
      <c r="DC1875" s="40"/>
      <c r="DF1875" s="42"/>
    </row>
    <row r="1876" spans="2:110" x14ac:dyDescent="0.2">
      <c r="B1876" s="28"/>
      <c r="C1876" s="41"/>
      <c r="D1876" s="40"/>
      <c r="E1876" s="41"/>
      <c r="F1876" s="40"/>
      <c r="M1876" s="151"/>
      <c r="N1876" s="151"/>
      <c r="P1876" s="153"/>
      <c r="Q1876" s="159"/>
      <c r="R1876" s="151"/>
      <c r="S1876" s="151"/>
      <c r="T1876" s="28"/>
      <c r="U1876" s="137"/>
      <c r="V1876" s="40"/>
      <c r="W1876" s="40"/>
      <c r="X1876" s="40"/>
      <c r="Y1876" s="40"/>
      <c r="Z1876" s="40"/>
      <c r="AA1876" s="40"/>
      <c r="AB1876" s="40"/>
      <c r="AC1876" s="40"/>
      <c r="AD1876" s="40"/>
      <c r="AE1876" s="40"/>
      <c r="AF1876" s="40"/>
      <c r="AG1876" s="40"/>
      <c r="AH1876" s="40"/>
      <c r="AI1876" s="40"/>
      <c r="AJ1876" s="40"/>
      <c r="AK1876" s="40"/>
      <c r="AL1876" s="40"/>
      <c r="AM1876" s="40"/>
      <c r="AN1876" s="40"/>
      <c r="AO1876" s="40"/>
      <c r="AP1876" s="40"/>
      <c r="AQ1876" s="40"/>
      <c r="AR1876" s="40"/>
      <c r="AS1876" s="40"/>
      <c r="AT1876" s="40"/>
      <c r="AU1876" s="40"/>
      <c r="AV1876" s="40"/>
      <c r="AW1876" s="40"/>
      <c r="AX1876" s="40"/>
      <c r="AY1876" s="40"/>
      <c r="AZ1876" s="40"/>
      <c r="BA1876" s="28"/>
      <c r="BB1876" s="28"/>
      <c r="BC1876" s="40"/>
      <c r="BD1876" s="40"/>
      <c r="BE1876" s="40"/>
      <c r="BF1876" s="40"/>
      <c r="BG1876" s="40"/>
      <c r="BH1876" s="40"/>
      <c r="BI1876" s="40"/>
      <c r="BJ1876" s="40"/>
      <c r="BK1876" s="40"/>
      <c r="BL1876" s="40"/>
      <c r="BM1876" s="40"/>
      <c r="BN1876" s="40"/>
      <c r="BO1876" s="40"/>
      <c r="BP1876" s="40"/>
      <c r="BQ1876" s="40"/>
      <c r="BR1876" s="40"/>
      <c r="BS1876" s="40"/>
      <c r="BT1876" s="40"/>
      <c r="BU1876" s="40"/>
      <c r="BV1876" s="40"/>
      <c r="BW1876" s="40"/>
      <c r="BX1876" s="40"/>
      <c r="BY1876" s="40"/>
      <c r="BZ1876" s="40"/>
      <c r="CA1876" s="40"/>
      <c r="CB1876" s="40"/>
      <c r="CC1876" s="40"/>
      <c r="CD1876" s="40"/>
      <c r="CE1876" s="40"/>
      <c r="CF1876" s="40"/>
      <c r="CG1876" s="28"/>
      <c r="CH1876" s="28"/>
      <c r="CI1876" s="41"/>
      <c r="CJ1876" s="27"/>
      <c r="CK1876" s="27"/>
      <c r="CL1876" s="27"/>
      <c r="CM1876" s="27"/>
      <c r="CN1876" s="27"/>
      <c r="CO1876" s="27"/>
      <c r="CP1876" s="27"/>
      <c r="CQ1876" s="27"/>
      <c r="CR1876" s="27"/>
      <c r="CS1876" s="27"/>
      <c r="CT1876" s="27"/>
      <c r="CU1876" s="27"/>
      <c r="CV1876" s="27"/>
      <c r="CW1876" s="27"/>
      <c r="CX1876" s="27"/>
      <c r="CY1876" s="27"/>
      <c r="CZ1876" s="40"/>
      <c r="DA1876" s="40"/>
      <c r="DB1876" s="40"/>
      <c r="DC1876" s="40"/>
      <c r="DF1876" s="42"/>
    </row>
    <row r="1877" spans="2:110" x14ac:dyDescent="0.2">
      <c r="B1877" s="28"/>
      <c r="C1877" s="41"/>
      <c r="D1877" s="40"/>
      <c r="E1877" s="41"/>
      <c r="F1877" s="40"/>
      <c r="M1877" s="151"/>
      <c r="N1877" s="151"/>
      <c r="P1877" s="153"/>
      <c r="Q1877" s="159"/>
      <c r="R1877" s="151"/>
      <c r="S1877" s="151"/>
      <c r="T1877" s="28"/>
      <c r="U1877" s="137"/>
      <c r="V1877" s="40"/>
      <c r="W1877" s="40"/>
      <c r="X1877" s="40"/>
      <c r="Y1877" s="40"/>
      <c r="Z1877" s="40"/>
      <c r="AA1877" s="40"/>
      <c r="AB1877" s="40"/>
      <c r="AC1877" s="40"/>
      <c r="AD1877" s="40"/>
      <c r="AE1877" s="40"/>
      <c r="AF1877" s="40"/>
      <c r="AG1877" s="40"/>
      <c r="AH1877" s="40"/>
      <c r="AI1877" s="40"/>
      <c r="AJ1877" s="40"/>
      <c r="AK1877" s="40"/>
      <c r="AL1877" s="40"/>
      <c r="AM1877" s="40"/>
      <c r="AN1877" s="40"/>
      <c r="AO1877" s="40"/>
      <c r="AP1877" s="40"/>
      <c r="AQ1877" s="40"/>
      <c r="AR1877" s="40"/>
      <c r="AS1877" s="40"/>
      <c r="AT1877" s="40"/>
      <c r="AU1877" s="40"/>
      <c r="AV1877" s="40"/>
      <c r="AW1877" s="40"/>
      <c r="AX1877" s="40"/>
      <c r="AY1877" s="40"/>
      <c r="AZ1877" s="40"/>
      <c r="BA1877" s="28"/>
      <c r="BB1877" s="28"/>
      <c r="BC1877" s="40"/>
      <c r="BD1877" s="40"/>
      <c r="BE1877" s="40"/>
      <c r="BF1877" s="40"/>
      <c r="BG1877" s="40"/>
      <c r="BH1877" s="40"/>
      <c r="BI1877" s="40"/>
      <c r="BJ1877" s="40"/>
      <c r="BK1877" s="40"/>
      <c r="BL1877" s="40"/>
      <c r="BM1877" s="40"/>
      <c r="BN1877" s="40"/>
      <c r="BO1877" s="40"/>
      <c r="BP1877" s="40"/>
      <c r="BQ1877" s="40"/>
      <c r="BR1877" s="40"/>
      <c r="BS1877" s="40"/>
      <c r="BT1877" s="40"/>
      <c r="BU1877" s="40"/>
      <c r="BV1877" s="40"/>
      <c r="BW1877" s="40"/>
      <c r="BX1877" s="40"/>
      <c r="BY1877" s="40"/>
      <c r="BZ1877" s="40"/>
      <c r="CA1877" s="40"/>
      <c r="CB1877" s="40"/>
      <c r="CC1877" s="40"/>
      <c r="CD1877" s="40"/>
      <c r="CE1877" s="40"/>
      <c r="CF1877" s="40"/>
      <c r="CG1877" s="28"/>
      <c r="CH1877" s="28"/>
      <c r="CI1877" s="41"/>
      <c r="CJ1877" s="27"/>
      <c r="CK1877" s="27"/>
      <c r="CL1877" s="27"/>
      <c r="CM1877" s="27"/>
      <c r="CN1877" s="27"/>
      <c r="CO1877" s="27"/>
      <c r="CP1877" s="27"/>
      <c r="CQ1877" s="27"/>
      <c r="CR1877" s="27"/>
      <c r="CS1877" s="27"/>
      <c r="CT1877" s="27"/>
      <c r="CU1877" s="27"/>
      <c r="CV1877" s="27"/>
      <c r="CW1877" s="27"/>
      <c r="CX1877" s="27"/>
      <c r="CY1877" s="27"/>
      <c r="CZ1877" s="40"/>
      <c r="DA1877" s="40"/>
      <c r="DB1877" s="40"/>
      <c r="DC1877" s="40"/>
      <c r="DF1877" s="42"/>
    </row>
    <row r="1878" spans="2:110" x14ac:dyDescent="0.2">
      <c r="B1878" s="28"/>
      <c r="C1878" s="41"/>
      <c r="D1878" s="40"/>
      <c r="E1878" s="41"/>
      <c r="F1878" s="40"/>
      <c r="M1878" s="151"/>
      <c r="N1878" s="151"/>
      <c r="P1878" s="153"/>
      <c r="Q1878" s="159"/>
      <c r="R1878" s="151"/>
      <c r="S1878" s="151"/>
      <c r="T1878" s="28"/>
      <c r="U1878" s="137"/>
      <c r="V1878" s="40"/>
      <c r="W1878" s="40"/>
      <c r="X1878" s="40"/>
      <c r="Y1878" s="40"/>
      <c r="Z1878" s="40"/>
      <c r="AA1878" s="40"/>
      <c r="AB1878" s="40"/>
      <c r="AC1878" s="40"/>
      <c r="AD1878" s="40"/>
      <c r="AE1878" s="40"/>
      <c r="AF1878" s="40"/>
      <c r="AG1878" s="40"/>
      <c r="AH1878" s="40"/>
      <c r="AI1878" s="40"/>
      <c r="AJ1878" s="40"/>
      <c r="AK1878" s="40"/>
      <c r="AL1878" s="40"/>
      <c r="AM1878" s="40"/>
      <c r="AN1878" s="40"/>
      <c r="AO1878" s="40"/>
      <c r="AP1878" s="40"/>
      <c r="AQ1878" s="40"/>
      <c r="AR1878" s="40"/>
      <c r="AS1878" s="40"/>
      <c r="AT1878" s="40"/>
      <c r="AU1878" s="40"/>
      <c r="AV1878" s="40"/>
      <c r="AW1878" s="40"/>
      <c r="AX1878" s="40"/>
      <c r="AY1878" s="40"/>
      <c r="AZ1878" s="40"/>
      <c r="BA1878" s="28"/>
      <c r="BB1878" s="28"/>
      <c r="BC1878" s="40"/>
      <c r="BD1878" s="40"/>
      <c r="BE1878" s="40"/>
      <c r="BF1878" s="40"/>
      <c r="BG1878" s="40"/>
      <c r="BH1878" s="40"/>
      <c r="BI1878" s="40"/>
      <c r="BJ1878" s="40"/>
      <c r="BK1878" s="40"/>
      <c r="BL1878" s="40"/>
      <c r="BM1878" s="40"/>
      <c r="BN1878" s="40"/>
      <c r="BO1878" s="40"/>
      <c r="BP1878" s="40"/>
      <c r="BQ1878" s="40"/>
      <c r="BR1878" s="40"/>
      <c r="BS1878" s="40"/>
      <c r="BT1878" s="40"/>
      <c r="BU1878" s="40"/>
      <c r="BV1878" s="40"/>
      <c r="BW1878" s="40"/>
      <c r="BX1878" s="40"/>
      <c r="BY1878" s="40"/>
      <c r="BZ1878" s="40"/>
      <c r="CA1878" s="40"/>
      <c r="CB1878" s="40"/>
      <c r="CC1878" s="40"/>
      <c r="CD1878" s="40"/>
      <c r="CE1878" s="40"/>
      <c r="CF1878" s="40"/>
      <c r="CG1878" s="28"/>
      <c r="CH1878" s="28"/>
      <c r="CI1878" s="41"/>
      <c r="CJ1878" s="27"/>
      <c r="CK1878" s="27"/>
      <c r="CL1878" s="27"/>
      <c r="CM1878" s="27"/>
      <c r="CN1878" s="27"/>
      <c r="CO1878" s="27"/>
      <c r="CP1878" s="27"/>
      <c r="CQ1878" s="27"/>
      <c r="CR1878" s="27"/>
      <c r="CS1878" s="27"/>
      <c r="CT1878" s="27"/>
      <c r="CU1878" s="27"/>
      <c r="CV1878" s="27"/>
      <c r="CW1878" s="27"/>
      <c r="CX1878" s="27"/>
      <c r="CY1878" s="27"/>
      <c r="CZ1878" s="40"/>
      <c r="DA1878" s="40"/>
      <c r="DB1878" s="40"/>
      <c r="DC1878" s="40"/>
      <c r="DF1878" s="42"/>
    </row>
    <row r="1879" spans="2:110" x14ac:dyDescent="0.2">
      <c r="B1879" s="28"/>
      <c r="C1879" s="41"/>
      <c r="D1879" s="40"/>
      <c r="E1879" s="41"/>
      <c r="F1879" s="40"/>
      <c r="M1879" s="151"/>
      <c r="N1879" s="151"/>
      <c r="P1879" s="153"/>
      <c r="Q1879" s="159"/>
      <c r="R1879" s="151"/>
      <c r="S1879" s="151"/>
      <c r="T1879" s="28"/>
      <c r="U1879" s="137"/>
      <c r="V1879" s="40"/>
      <c r="W1879" s="40"/>
      <c r="X1879" s="40"/>
      <c r="Y1879" s="40"/>
      <c r="Z1879" s="40"/>
      <c r="AA1879" s="40"/>
      <c r="AB1879" s="40"/>
      <c r="AC1879" s="40"/>
      <c r="AD1879" s="40"/>
      <c r="AE1879" s="40"/>
      <c r="AF1879" s="40"/>
      <c r="AG1879" s="40"/>
      <c r="AH1879" s="40"/>
      <c r="AI1879" s="40"/>
      <c r="AJ1879" s="40"/>
      <c r="AK1879" s="40"/>
      <c r="AL1879" s="40"/>
      <c r="AM1879" s="40"/>
      <c r="AN1879" s="40"/>
      <c r="AO1879" s="40"/>
      <c r="AP1879" s="40"/>
      <c r="AQ1879" s="40"/>
      <c r="AR1879" s="40"/>
      <c r="AS1879" s="40"/>
      <c r="AT1879" s="40"/>
      <c r="AU1879" s="40"/>
      <c r="AV1879" s="40"/>
      <c r="AW1879" s="40"/>
      <c r="AX1879" s="40"/>
      <c r="AY1879" s="40"/>
      <c r="AZ1879" s="40"/>
      <c r="BA1879" s="28"/>
      <c r="BB1879" s="28"/>
      <c r="BC1879" s="40"/>
      <c r="BD1879" s="40"/>
      <c r="BE1879" s="40"/>
      <c r="BF1879" s="40"/>
      <c r="BG1879" s="40"/>
      <c r="BH1879" s="40"/>
      <c r="BI1879" s="40"/>
      <c r="BJ1879" s="40"/>
      <c r="BK1879" s="40"/>
      <c r="BL1879" s="40"/>
      <c r="BM1879" s="40"/>
      <c r="BN1879" s="40"/>
      <c r="BO1879" s="40"/>
      <c r="BP1879" s="40"/>
      <c r="BQ1879" s="40"/>
      <c r="BR1879" s="40"/>
      <c r="BS1879" s="40"/>
      <c r="BT1879" s="40"/>
      <c r="BU1879" s="40"/>
      <c r="BV1879" s="40"/>
      <c r="BW1879" s="40"/>
      <c r="BX1879" s="40"/>
      <c r="BY1879" s="40"/>
      <c r="BZ1879" s="40"/>
      <c r="CA1879" s="40"/>
      <c r="CB1879" s="40"/>
      <c r="CC1879" s="40"/>
      <c r="CD1879" s="40"/>
      <c r="CE1879" s="40"/>
      <c r="CF1879" s="40"/>
      <c r="CG1879" s="28"/>
      <c r="CH1879" s="28"/>
      <c r="CI1879" s="41"/>
      <c r="CJ1879" s="27"/>
      <c r="CK1879" s="27"/>
      <c r="CL1879" s="27"/>
      <c r="CM1879" s="27"/>
      <c r="CN1879" s="27"/>
      <c r="CO1879" s="27"/>
      <c r="CP1879" s="27"/>
      <c r="CQ1879" s="27"/>
      <c r="CR1879" s="27"/>
      <c r="CS1879" s="27"/>
      <c r="CT1879" s="27"/>
      <c r="CU1879" s="27"/>
      <c r="CV1879" s="27"/>
      <c r="CW1879" s="27"/>
      <c r="CX1879" s="27"/>
      <c r="CY1879" s="27"/>
      <c r="CZ1879" s="40"/>
      <c r="DA1879" s="40"/>
      <c r="DB1879" s="40"/>
      <c r="DC1879" s="40"/>
      <c r="DF1879" s="42"/>
    </row>
    <row r="1880" spans="2:110" x14ac:dyDescent="0.2">
      <c r="B1880" s="28"/>
      <c r="C1880" s="41"/>
      <c r="D1880" s="40"/>
      <c r="E1880" s="41"/>
      <c r="F1880" s="40"/>
      <c r="M1880" s="151"/>
      <c r="N1880" s="151"/>
      <c r="P1880" s="153"/>
      <c r="Q1880" s="159"/>
      <c r="R1880" s="151"/>
      <c r="S1880" s="151"/>
      <c r="T1880" s="28"/>
      <c r="U1880" s="137"/>
      <c r="V1880" s="40"/>
      <c r="W1880" s="40"/>
      <c r="X1880" s="40"/>
      <c r="Y1880" s="40"/>
      <c r="Z1880" s="40"/>
      <c r="AA1880" s="40"/>
      <c r="AB1880" s="40"/>
      <c r="AC1880" s="40"/>
      <c r="AD1880" s="40"/>
      <c r="AE1880" s="40"/>
      <c r="AF1880" s="40"/>
      <c r="AG1880" s="40"/>
      <c r="AH1880" s="40"/>
      <c r="AI1880" s="40"/>
      <c r="AJ1880" s="40"/>
      <c r="AK1880" s="40"/>
      <c r="AL1880" s="40"/>
      <c r="AM1880" s="40"/>
      <c r="AN1880" s="40"/>
      <c r="AO1880" s="40"/>
      <c r="AP1880" s="40"/>
      <c r="AQ1880" s="40"/>
      <c r="AR1880" s="40"/>
      <c r="AS1880" s="40"/>
      <c r="AT1880" s="40"/>
      <c r="AU1880" s="40"/>
      <c r="AV1880" s="40"/>
      <c r="AW1880" s="40"/>
      <c r="AX1880" s="40"/>
      <c r="AY1880" s="40"/>
      <c r="AZ1880" s="40"/>
      <c r="BA1880" s="28"/>
      <c r="BB1880" s="28"/>
      <c r="BC1880" s="40"/>
      <c r="BD1880" s="40"/>
      <c r="BE1880" s="40"/>
      <c r="BF1880" s="40"/>
      <c r="BG1880" s="40"/>
      <c r="BH1880" s="40"/>
      <c r="BI1880" s="40"/>
      <c r="BJ1880" s="40"/>
      <c r="BK1880" s="40"/>
      <c r="BL1880" s="40"/>
      <c r="BM1880" s="40"/>
      <c r="BN1880" s="40"/>
      <c r="BO1880" s="40"/>
      <c r="BP1880" s="40"/>
      <c r="BQ1880" s="40"/>
      <c r="BR1880" s="40"/>
      <c r="BS1880" s="40"/>
      <c r="BT1880" s="40"/>
      <c r="BU1880" s="40"/>
      <c r="BV1880" s="40"/>
      <c r="BW1880" s="40"/>
      <c r="BX1880" s="40"/>
      <c r="BY1880" s="40"/>
      <c r="BZ1880" s="40"/>
      <c r="CA1880" s="40"/>
      <c r="CB1880" s="40"/>
      <c r="CC1880" s="40"/>
      <c r="CD1880" s="40"/>
      <c r="CE1880" s="40"/>
      <c r="CF1880" s="40"/>
      <c r="CG1880" s="28"/>
      <c r="CH1880" s="28"/>
      <c r="CI1880" s="41"/>
      <c r="CJ1880" s="27"/>
      <c r="CK1880" s="27"/>
      <c r="CL1880" s="27"/>
      <c r="CM1880" s="27"/>
      <c r="CN1880" s="27"/>
      <c r="CO1880" s="27"/>
      <c r="CP1880" s="27"/>
      <c r="CQ1880" s="27"/>
      <c r="CR1880" s="27"/>
      <c r="CS1880" s="27"/>
      <c r="CT1880" s="27"/>
      <c r="CU1880" s="27"/>
      <c r="CV1880" s="27"/>
      <c r="CW1880" s="27"/>
      <c r="CX1880" s="27"/>
      <c r="CY1880" s="27"/>
      <c r="CZ1880" s="40"/>
      <c r="DA1880" s="40"/>
      <c r="DB1880" s="40"/>
      <c r="DC1880" s="40"/>
      <c r="DF1880" s="42"/>
    </row>
    <row r="1881" spans="2:110" x14ac:dyDescent="0.2">
      <c r="B1881" s="28"/>
      <c r="C1881" s="41"/>
      <c r="D1881" s="40"/>
      <c r="E1881" s="41"/>
      <c r="F1881" s="40"/>
      <c r="M1881" s="151"/>
      <c r="N1881" s="151"/>
      <c r="P1881" s="153"/>
      <c r="Q1881" s="159"/>
      <c r="R1881" s="151"/>
      <c r="S1881" s="151"/>
      <c r="T1881" s="28"/>
      <c r="U1881" s="137"/>
      <c r="V1881" s="40"/>
      <c r="W1881" s="40"/>
      <c r="X1881" s="40"/>
      <c r="Y1881" s="40"/>
      <c r="Z1881" s="40"/>
      <c r="AA1881" s="40"/>
      <c r="AB1881" s="40"/>
      <c r="AC1881" s="40"/>
      <c r="AD1881" s="40"/>
      <c r="AE1881" s="40"/>
      <c r="AF1881" s="40"/>
      <c r="AG1881" s="40"/>
      <c r="AH1881" s="40"/>
      <c r="AI1881" s="40"/>
      <c r="AJ1881" s="40"/>
      <c r="AK1881" s="40"/>
      <c r="AL1881" s="40"/>
      <c r="AM1881" s="40"/>
      <c r="AN1881" s="40"/>
      <c r="AO1881" s="40"/>
      <c r="AP1881" s="40"/>
      <c r="AQ1881" s="40"/>
      <c r="AR1881" s="40"/>
      <c r="AS1881" s="40"/>
      <c r="AT1881" s="40"/>
      <c r="AU1881" s="40"/>
      <c r="AV1881" s="40"/>
      <c r="AW1881" s="40"/>
      <c r="AX1881" s="40"/>
      <c r="AY1881" s="40"/>
      <c r="AZ1881" s="40"/>
      <c r="BA1881" s="28"/>
      <c r="BB1881" s="28"/>
      <c r="BC1881" s="40"/>
      <c r="BD1881" s="40"/>
      <c r="BE1881" s="40"/>
      <c r="BF1881" s="40"/>
      <c r="BG1881" s="40"/>
      <c r="BH1881" s="40"/>
      <c r="BI1881" s="41"/>
      <c r="BJ1881" s="41"/>
      <c r="BK1881" s="41"/>
      <c r="BL1881" s="41"/>
      <c r="BM1881" s="41"/>
      <c r="BN1881" s="41"/>
      <c r="BO1881" s="41"/>
      <c r="BP1881" s="41"/>
      <c r="BQ1881" s="41"/>
      <c r="BR1881" s="40"/>
      <c r="BS1881" s="40"/>
      <c r="BT1881" s="40"/>
      <c r="BU1881" s="41"/>
      <c r="BV1881" s="41"/>
      <c r="BW1881" s="41"/>
      <c r="BX1881" s="41"/>
      <c r="BY1881" s="41"/>
      <c r="BZ1881" s="41"/>
      <c r="CA1881" s="41"/>
      <c r="CB1881" s="41"/>
      <c r="CC1881" s="41"/>
      <c r="CD1881" s="41"/>
      <c r="CE1881" s="41"/>
      <c r="CF1881" s="41"/>
      <c r="CG1881" s="28"/>
      <c r="CH1881" s="28"/>
      <c r="CI1881" s="41"/>
      <c r="CJ1881" s="27"/>
      <c r="CK1881" s="27"/>
      <c r="CL1881" s="27"/>
      <c r="CM1881" s="27"/>
      <c r="CN1881" s="27"/>
      <c r="CO1881" s="27"/>
      <c r="CP1881" s="27"/>
      <c r="CQ1881" s="27"/>
      <c r="CR1881" s="27"/>
      <c r="CS1881" s="27"/>
      <c r="CT1881" s="27"/>
      <c r="CU1881" s="27"/>
      <c r="CV1881" s="27"/>
      <c r="CW1881" s="27"/>
      <c r="CX1881" s="27"/>
      <c r="CY1881" s="27"/>
      <c r="CZ1881" s="40"/>
      <c r="DA1881" s="40"/>
      <c r="DB1881" s="40"/>
      <c r="DC1881" s="40"/>
      <c r="DF1881" s="42"/>
    </row>
    <row r="1882" spans="2:110" x14ac:dyDescent="0.2">
      <c r="B1882" s="28"/>
      <c r="C1882" s="41"/>
      <c r="D1882" s="40"/>
      <c r="E1882" s="41"/>
      <c r="F1882" s="40"/>
      <c r="M1882" s="151"/>
      <c r="N1882" s="151"/>
      <c r="P1882" s="153"/>
      <c r="Q1882" s="159"/>
      <c r="R1882" s="151"/>
      <c r="S1882" s="151"/>
      <c r="T1882" s="28"/>
      <c r="U1882" s="137"/>
      <c r="V1882" s="40"/>
      <c r="W1882" s="40"/>
      <c r="X1882" s="40"/>
      <c r="Y1882" s="40"/>
      <c r="Z1882" s="40"/>
      <c r="AA1882" s="40"/>
      <c r="AB1882" s="40"/>
      <c r="AC1882" s="40"/>
      <c r="AD1882" s="40"/>
      <c r="AE1882" s="40"/>
      <c r="AF1882" s="40"/>
      <c r="AG1882" s="40"/>
      <c r="AH1882" s="40"/>
      <c r="AI1882" s="40"/>
      <c r="AJ1882" s="40"/>
      <c r="AK1882" s="40"/>
      <c r="AL1882" s="40"/>
      <c r="AM1882" s="40"/>
      <c r="AN1882" s="40"/>
      <c r="AO1882" s="40"/>
      <c r="AP1882" s="40"/>
      <c r="AQ1882" s="40"/>
      <c r="AR1882" s="40"/>
      <c r="AS1882" s="40"/>
      <c r="AT1882" s="40"/>
      <c r="AU1882" s="40"/>
      <c r="AV1882" s="40"/>
      <c r="AW1882" s="40"/>
      <c r="AX1882" s="40"/>
      <c r="AY1882" s="40"/>
      <c r="AZ1882" s="40"/>
      <c r="BA1882" s="28"/>
      <c r="BB1882" s="28"/>
      <c r="BC1882" s="40"/>
      <c r="BD1882" s="40"/>
      <c r="BE1882" s="40"/>
      <c r="BF1882" s="40"/>
      <c r="BG1882" s="40"/>
      <c r="BH1882" s="40"/>
      <c r="BI1882" s="41"/>
      <c r="BJ1882" s="41"/>
      <c r="BK1882" s="41"/>
      <c r="BL1882" s="41"/>
      <c r="BM1882" s="41"/>
      <c r="BN1882" s="41"/>
      <c r="BO1882" s="41"/>
      <c r="BP1882" s="41"/>
      <c r="BQ1882" s="41"/>
      <c r="BR1882" s="40"/>
      <c r="BS1882" s="40"/>
      <c r="BT1882" s="40"/>
      <c r="BU1882" s="41"/>
      <c r="BV1882" s="41"/>
      <c r="BW1882" s="41"/>
      <c r="BX1882" s="41"/>
      <c r="BY1882" s="41"/>
      <c r="BZ1882" s="41"/>
      <c r="CA1882" s="41"/>
      <c r="CB1882" s="41"/>
      <c r="CC1882" s="41"/>
      <c r="CD1882" s="41"/>
      <c r="CE1882" s="41"/>
      <c r="CF1882" s="41"/>
      <c r="CG1882" s="28"/>
      <c r="CH1882" s="28"/>
      <c r="CI1882" s="41"/>
      <c r="CJ1882" s="27"/>
      <c r="CK1882" s="27"/>
      <c r="CL1882" s="27"/>
      <c r="CM1882" s="27"/>
      <c r="CN1882" s="27"/>
      <c r="CO1882" s="27"/>
      <c r="CP1882" s="27"/>
      <c r="CQ1882" s="27"/>
      <c r="CR1882" s="27"/>
      <c r="CS1882" s="27"/>
      <c r="CT1882" s="27"/>
      <c r="CU1882" s="27"/>
      <c r="CV1882" s="27"/>
      <c r="CW1882" s="27"/>
      <c r="CX1882" s="27"/>
      <c r="CY1882" s="27"/>
      <c r="CZ1882" s="40"/>
      <c r="DA1882" s="40"/>
      <c r="DB1882" s="40"/>
      <c r="DC1882" s="40"/>
      <c r="DF1882" s="42"/>
    </row>
    <row r="1883" spans="2:110" x14ac:dyDescent="0.2">
      <c r="B1883" s="28"/>
      <c r="C1883" s="41"/>
      <c r="D1883" s="40"/>
      <c r="E1883" s="41"/>
      <c r="F1883" s="40"/>
      <c r="M1883" s="151"/>
      <c r="N1883" s="151"/>
      <c r="P1883" s="153"/>
      <c r="Q1883" s="159"/>
      <c r="R1883" s="151"/>
      <c r="S1883" s="151"/>
      <c r="T1883" s="28"/>
      <c r="U1883" s="137"/>
      <c r="V1883" s="40"/>
      <c r="W1883" s="40"/>
      <c r="X1883" s="40"/>
      <c r="Y1883" s="40"/>
      <c r="Z1883" s="40"/>
      <c r="AA1883" s="40"/>
      <c r="AB1883" s="40"/>
      <c r="AC1883" s="40"/>
      <c r="AD1883" s="40"/>
      <c r="AE1883" s="40"/>
      <c r="AF1883" s="40"/>
      <c r="AG1883" s="40"/>
      <c r="AH1883" s="40"/>
      <c r="AI1883" s="40"/>
      <c r="AJ1883" s="40"/>
      <c r="AK1883" s="40"/>
      <c r="AL1883" s="40"/>
      <c r="AM1883" s="40"/>
      <c r="AN1883" s="40"/>
      <c r="AO1883" s="40"/>
      <c r="AP1883" s="40"/>
      <c r="AQ1883" s="40"/>
      <c r="AR1883" s="40"/>
      <c r="AS1883" s="40"/>
      <c r="AT1883" s="40"/>
      <c r="AU1883" s="40"/>
      <c r="AV1883" s="40"/>
      <c r="AW1883" s="40"/>
      <c r="AX1883" s="40"/>
      <c r="AY1883" s="40"/>
      <c r="AZ1883" s="40"/>
      <c r="BA1883" s="28"/>
      <c r="BB1883" s="28"/>
      <c r="BC1883" s="40"/>
      <c r="BD1883" s="40"/>
      <c r="BE1883" s="40"/>
      <c r="BF1883" s="40"/>
      <c r="BG1883" s="40"/>
      <c r="BH1883" s="40"/>
      <c r="BI1883" s="41"/>
      <c r="BJ1883" s="41"/>
      <c r="BK1883" s="41"/>
      <c r="BL1883" s="41"/>
      <c r="BM1883" s="41"/>
      <c r="BN1883" s="41"/>
      <c r="BO1883" s="41"/>
      <c r="BP1883" s="41"/>
      <c r="BQ1883" s="41"/>
      <c r="BR1883" s="40"/>
      <c r="BS1883" s="40"/>
      <c r="BT1883" s="40"/>
      <c r="BU1883" s="41"/>
      <c r="BV1883" s="41"/>
      <c r="BW1883" s="41"/>
      <c r="BX1883" s="41"/>
      <c r="BY1883" s="41"/>
      <c r="BZ1883" s="41"/>
      <c r="CA1883" s="41"/>
      <c r="CB1883" s="41"/>
      <c r="CC1883" s="41"/>
      <c r="CD1883" s="41"/>
      <c r="CE1883" s="41"/>
      <c r="CF1883" s="41"/>
      <c r="CG1883" s="28"/>
      <c r="CH1883" s="28"/>
      <c r="CI1883" s="41"/>
      <c r="CJ1883" s="27"/>
      <c r="CK1883" s="27"/>
      <c r="CL1883" s="27"/>
      <c r="CM1883" s="27"/>
      <c r="CN1883" s="27"/>
      <c r="CO1883" s="27"/>
      <c r="CP1883" s="27"/>
      <c r="CQ1883" s="27"/>
      <c r="CR1883" s="27"/>
      <c r="CS1883" s="27"/>
      <c r="CT1883" s="27"/>
      <c r="CU1883" s="27"/>
      <c r="CV1883" s="27"/>
      <c r="CW1883" s="27"/>
      <c r="CX1883" s="27"/>
      <c r="CY1883" s="27"/>
      <c r="CZ1883" s="40"/>
      <c r="DA1883" s="40"/>
      <c r="DB1883" s="40"/>
      <c r="DC1883" s="40"/>
      <c r="DF1883" s="42"/>
    </row>
    <row r="1884" spans="2:110" x14ac:dyDescent="0.2">
      <c r="B1884" s="28"/>
      <c r="C1884" s="41"/>
      <c r="D1884" s="40"/>
      <c r="E1884" s="41"/>
      <c r="F1884" s="40"/>
      <c r="M1884" s="151"/>
      <c r="N1884" s="151"/>
      <c r="P1884" s="153"/>
      <c r="Q1884" s="159"/>
      <c r="R1884" s="151"/>
      <c r="S1884" s="151"/>
      <c r="T1884" s="28"/>
      <c r="U1884" s="137"/>
      <c r="V1884" s="40"/>
      <c r="W1884" s="40"/>
      <c r="X1884" s="40"/>
      <c r="Y1884" s="40"/>
      <c r="Z1884" s="40"/>
      <c r="AA1884" s="40"/>
      <c r="AB1884" s="40"/>
      <c r="AC1884" s="40"/>
      <c r="AD1884" s="40"/>
      <c r="AE1884" s="40"/>
      <c r="AF1884" s="40"/>
      <c r="AG1884" s="40"/>
      <c r="AH1884" s="40"/>
      <c r="AI1884" s="40"/>
      <c r="AJ1884" s="40"/>
      <c r="AK1884" s="40"/>
      <c r="AL1884" s="40"/>
      <c r="AM1884" s="40"/>
      <c r="AN1884" s="40"/>
      <c r="AO1884" s="40"/>
      <c r="AP1884" s="40"/>
      <c r="AQ1884" s="40"/>
      <c r="AR1884" s="40"/>
      <c r="AS1884" s="40"/>
      <c r="AT1884" s="40"/>
      <c r="AU1884" s="40"/>
      <c r="AV1884" s="40"/>
      <c r="AW1884" s="40"/>
      <c r="AX1884" s="40"/>
      <c r="AY1884" s="40"/>
      <c r="AZ1884" s="40"/>
      <c r="BA1884" s="28"/>
      <c r="BB1884" s="28"/>
      <c r="BC1884" s="40"/>
      <c r="BD1884" s="40"/>
      <c r="BE1884" s="40"/>
      <c r="BF1884" s="40"/>
      <c r="BG1884" s="40"/>
      <c r="BH1884" s="40"/>
      <c r="BI1884" s="41"/>
      <c r="BJ1884" s="41"/>
      <c r="BK1884" s="41"/>
      <c r="BL1884" s="41"/>
      <c r="BM1884" s="41"/>
      <c r="BN1884" s="41"/>
      <c r="BO1884" s="41"/>
      <c r="BP1884" s="41"/>
      <c r="BQ1884" s="41"/>
      <c r="BR1884" s="40"/>
      <c r="BS1884" s="40"/>
      <c r="BT1884" s="40"/>
      <c r="BU1884" s="41"/>
      <c r="BV1884" s="41"/>
      <c r="BW1884" s="41"/>
      <c r="BX1884" s="41"/>
      <c r="BY1884" s="41"/>
      <c r="BZ1884" s="41"/>
      <c r="CA1884" s="41"/>
      <c r="CB1884" s="41"/>
      <c r="CC1884" s="41"/>
      <c r="CD1884" s="41"/>
      <c r="CE1884" s="41"/>
      <c r="CF1884" s="41"/>
      <c r="CG1884" s="28"/>
      <c r="CH1884" s="28"/>
      <c r="CI1884" s="41"/>
      <c r="CJ1884" s="27"/>
      <c r="CK1884" s="27"/>
      <c r="CL1884" s="27"/>
      <c r="CM1884" s="27"/>
      <c r="CN1884" s="27"/>
      <c r="CO1884" s="27"/>
      <c r="CP1884" s="27"/>
      <c r="CQ1884" s="27"/>
      <c r="CR1884" s="27"/>
      <c r="CS1884" s="27"/>
      <c r="CT1884" s="27"/>
      <c r="CU1884" s="27"/>
      <c r="CV1884" s="27"/>
      <c r="CW1884" s="27"/>
      <c r="CX1884" s="27"/>
      <c r="CY1884" s="27"/>
      <c r="CZ1884" s="40"/>
      <c r="DA1884" s="40"/>
      <c r="DB1884" s="40"/>
      <c r="DC1884" s="40"/>
      <c r="DF1884" s="42"/>
    </row>
    <row r="1885" spans="2:110" x14ac:dyDescent="0.2">
      <c r="B1885" s="28"/>
      <c r="C1885" s="41"/>
      <c r="D1885" s="40"/>
      <c r="E1885" s="41"/>
      <c r="F1885" s="40"/>
      <c r="M1885" s="151"/>
      <c r="N1885" s="151"/>
      <c r="P1885" s="153"/>
      <c r="Q1885" s="159"/>
      <c r="R1885" s="151"/>
      <c r="S1885" s="151"/>
      <c r="T1885" s="28"/>
      <c r="U1885" s="137"/>
      <c r="V1885" s="40"/>
      <c r="W1885" s="40"/>
      <c r="X1885" s="40"/>
      <c r="Y1885" s="40"/>
      <c r="Z1885" s="40"/>
      <c r="AA1885" s="40"/>
      <c r="AB1885" s="40"/>
      <c r="AC1885" s="40"/>
      <c r="AD1885" s="40"/>
      <c r="AE1885" s="40"/>
      <c r="AF1885" s="40"/>
      <c r="AG1885" s="40"/>
      <c r="AH1885" s="40"/>
      <c r="AI1885" s="40"/>
      <c r="AJ1885" s="40"/>
      <c r="AK1885" s="40"/>
      <c r="AL1885" s="40"/>
      <c r="AM1885" s="40"/>
      <c r="AN1885" s="40"/>
      <c r="AO1885" s="40"/>
      <c r="AP1885" s="40"/>
      <c r="AQ1885" s="40"/>
      <c r="AR1885" s="40"/>
      <c r="AS1885" s="40"/>
      <c r="AT1885" s="40"/>
      <c r="AU1885" s="40"/>
      <c r="AV1885" s="40"/>
      <c r="AW1885" s="40"/>
      <c r="AX1885" s="40"/>
      <c r="AY1885" s="40"/>
      <c r="AZ1885" s="40"/>
      <c r="BA1885" s="28"/>
      <c r="BB1885" s="28"/>
      <c r="BC1885" s="40"/>
      <c r="BD1885" s="40"/>
      <c r="BE1885" s="40"/>
      <c r="BF1885" s="40"/>
      <c r="BG1885" s="40"/>
      <c r="BH1885" s="40"/>
      <c r="BI1885" s="41"/>
      <c r="BJ1885" s="41"/>
      <c r="BK1885" s="41"/>
      <c r="BL1885" s="41"/>
      <c r="BM1885" s="41"/>
      <c r="BN1885" s="41"/>
      <c r="BO1885" s="41"/>
      <c r="BP1885" s="41"/>
      <c r="BQ1885" s="41"/>
      <c r="BR1885" s="40"/>
      <c r="BS1885" s="40"/>
      <c r="BT1885" s="40"/>
      <c r="BU1885" s="41"/>
      <c r="BV1885" s="41"/>
      <c r="BW1885" s="41"/>
      <c r="BX1885" s="41"/>
      <c r="BY1885" s="41"/>
      <c r="BZ1885" s="41"/>
      <c r="CA1885" s="41"/>
      <c r="CB1885" s="41"/>
      <c r="CC1885" s="41"/>
      <c r="CD1885" s="41"/>
      <c r="CE1885" s="41"/>
      <c r="CF1885" s="41"/>
      <c r="CG1885" s="28"/>
      <c r="CH1885" s="28"/>
      <c r="CI1885" s="41"/>
      <c r="CJ1885" s="27"/>
      <c r="CK1885" s="27"/>
      <c r="CL1885" s="27"/>
      <c r="CM1885" s="27"/>
      <c r="CN1885" s="27"/>
      <c r="CO1885" s="27"/>
      <c r="CP1885" s="27"/>
      <c r="CQ1885" s="27"/>
      <c r="CR1885" s="27"/>
      <c r="CS1885" s="27"/>
      <c r="CT1885" s="27"/>
      <c r="CU1885" s="27"/>
      <c r="CV1885" s="27"/>
      <c r="CW1885" s="27"/>
      <c r="CX1885" s="27"/>
      <c r="CY1885" s="27"/>
      <c r="CZ1885" s="40"/>
      <c r="DA1885" s="40"/>
      <c r="DB1885" s="40"/>
      <c r="DC1885" s="40"/>
      <c r="DF1885" s="42"/>
    </row>
    <row r="1886" spans="2:110" x14ac:dyDescent="0.2">
      <c r="B1886" s="28"/>
      <c r="C1886" s="41"/>
      <c r="D1886" s="40"/>
      <c r="E1886" s="41"/>
      <c r="F1886" s="40"/>
      <c r="M1886" s="151"/>
      <c r="N1886" s="151"/>
      <c r="P1886" s="153"/>
      <c r="Q1886" s="159"/>
      <c r="R1886" s="151"/>
      <c r="S1886" s="151"/>
      <c r="T1886" s="28"/>
      <c r="U1886" s="137"/>
      <c r="V1886" s="40"/>
      <c r="W1886" s="40"/>
      <c r="X1886" s="40"/>
      <c r="Y1886" s="40"/>
      <c r="Z1886" s="40"/>
      <c r="AA1886" s="40"/>
      <c r="AB1886" s="40"/>
      <c r="AC1886" s="40"/>
      <c r="AD1886" s="40"/>
      <c r="AE1886" s="40"/>
      <c r="AF1886" s="40"/>
      <c r="AG1886" s="40"/>
      <c r="AH1886" s="40"/>
      <c r="AI1886" s="40"/>
      <c r="AJ1886" s="40"/>
      <c r="AK1886" s="40"/>
      <c r="AL1886" s="40"/>
      <c r="AM1886" s="40"/>
      <c r="AN1886" s="40"/>
      <c r="AO1886" s="40"/>
      <c r="AP1886" s="40"/>
      <c r="AQ1886" s="40"/>
      <c r="AR1886" s="40"/>
      <c r="AS1886" s="40"/>
      <c r="AT1886" s="40"/>
      <c r="AU1886" s="40"/>
      <c r="AV1886" s="40"/>
      <c r="AW1886" s="40"/>
      <c r="AX1886" s="40"/>
      <c r="AY1886" s="40"/>
      <c r="AZ1886" s="40"/>
      <c r="BA1886" s="28"/>
      <c r="BB1886" s="28"/>
      <c r="BC1886" s="40"/>
      <c r="BD1886" s="40"/>
      <c r="BE1886" s="40"/>
      <c r="BF1886" s="40"/>
      <c r="BG1886" s="40"/>
      <c r="BH1886" s="40"/>
      <c r="BI1886" s="40"/>
      <c r="BJ1886" s="40"/>
      <c r="BK1886" s="40"/>
      <c r="BL1886" s="40"/>
      <c r="BM1886" s="40"/>
      <c r="BN1886" s="40"/>
      <c r="BO1886" s="40"/>
      <c r="BP1886" s="40"/>
      <c r="BQ1886" s="40"/>
      <c r="BR1886" s="40"/>
      <c r="BS1886" s="40"/>
      <c r="BT1886" s="40"/>
      <c r="BU1886" s="40"/>
      <c r="BV1886" s="40"/>
      <c r="BW1886" s="40"/>
      <c r="BX1886" s="40"/>
      <c r="BY1886" s="40"/>
      <c r="BZ1886" s="40"/>
      <c r="CA1886" s="40"/>
      <c r="CB1886" s="40"/>
      <c r="CC1886" s="40"/>
      <c r="CD1886" s="40"/>
      <c r="CE1886" s="40"/>
      <c r="CF1886" s="40"/>
      <c r="CG1886" s="28"/>
      <c r="CH1886" s="28"/>
      <c r="CI1886" s="41"/>
      <c r="CJ1886" s="27"/>
      <c r="CK1886" s="27"/>
      <c r="CL1886" s="27"/>
      <c r="CM1886" s="27"/>
      <c r="CN1886" s="27"/>
      <c r="CO1886" s="27"/>
      <c r="CP1886" s="27"/>
      <c r="CQ1886" s="27"/>
      <c r="CR1886" s="27"/>
      <c r="CS1886" s="27"/>
      <c r="CT1886" s="27"/>
      <c r="CU1886" s="27"/>
      <c r="CV1886" s="27"/>
      <c r="CW1886" s="27"/>
      <c r="CX1886" s="27"/>
      <c r="CY1886" s="27"/>
      <c r="CZ1886" s="40"/>
      <c r="DA1886" s="40"/>
      <c r="DB1886" s="40"/>
      <c r="DC1886" s="40"/>
      <c r="DF1886" s="42"/>
    </row>
    <row r="1887" spans="2:110" x14ac:dyDescent="0.2">
      <c r="B1887" s="28"/>
      <c r="C1887" s="41"/>
      <c r="D1887" s="40"/>
      <c r="E1887" s="41"/>
      <c r="F1887" s="40"/>
      <c r="M1887" s="151"/>
      <c r="N1887" s="151"/>
      <c r="P1887" s="153"/>
      <c r="Q1887" s="159"/>
      <c r="R1887" s="151"/>
      <c r="S1887" s="151"/>
      <c r="T1887" s="28"/>
      <c r="U1887" s="137"/>
      <c r="V1887" s="40"/>
      <c r="W1887" s="40"/>
      <c r="X1887" s="40"/>
      <c r="Y1887" s="40"/>
      <c r="Z1887" s="40"/>
      <c r="AA1887" s="40"/>
      <c r="AB1887" s="40"/>
      <c r="AC1887" s="40"/>
      <c r="AD1887" s="40"/>
      <c r="AE1887" s="40"/>
      <c r="AF1887" s="40"/>
      <c r="AG1887" s="40"/>
      <c r="AH1887" s="40"/>
      <c r="AI1887" s="40"/>
      <c r="AJ1887" s="40"/>
      <c r="AK1887" s="40"/>
      <c r="AL1887" s="40"/>
      <c r="AM1887" s="40"/>
      <c r="AN1887" s="40"/>
      <c r="AO1887" s="40"/>
      <c r="AP1887" s="40"/>
      <c r="AQ1887" s="40"/>
      <c r="AR1887" s="40"/>
      <c r="AS1887" s="40"/>
      <c r="AT1887" s="40"/>
      <c r="AU1887" s="40"/>
      <c r="AV1887" s="40"/>
      <c r="AW1887" s="40"/>
      <c r="AX1887" s="40"/>
      <c r="AY1887" s="40"/>
      <c r="AZ1887" s="40"/>
      <c r="BA1887" s="28"/>
      <c r="BB1887" s="28"/>
      <c r="BC1887" s="40"/>
      <c r="BD1887" s="40"/>
      <c r="BE1887" s="40"/>
      <c r="BF1887" s="40"/>
      <c r="BG1887" s="40"/>
      <c r="BH1887" s="40"/>
      <c r="BI1887" s="40"/>
      <c r="BJ1887" s="40"/>
      <c r="BK1887" s="40"/>
      <c r="BL1887" s="40"/>
      <c r="BM1887" s="40"/>
      <c r="BN1887" s="40"/>
      <c r="BO1887" s="40"/>
      <c r="BP1887" s="40"/>
      <c r="BQ1887" s="40"/>
      <c r="BR1887" s="40"/>
      <c r="BS1887" s="40"/>
      <c r="BT1887" s="40"/>
      <c r="BU1887" s="40"/>
      <c r="BV1887" s="40"/>
      <c r="BW1887" s="40"/>
      <c r="BX1887" s="40"/>
      <c r="BY1887" s="40"/>
      <c r="BZ1887" s="40"/>
      <c r="CA1887" s="40"/>
      <c r="CB1887" s="40"/>
      <c r="CC1887" s="40"/>
      <c r="CD1887" s="40"/>
      <c r="CE1887" s="40"/>
      <c r="CF1887" s="40"/>
      <c r="CG1887" s="28"/>
      <c r="CH1887" s="28"/>
      <c r="CI1887" s="41"/>
      <c r="CJ1887" s="27"/>
      <c r="CK1887" s="27"/>
      <c r="CL1887" s="27"/>
      <c r="CM1887" s="27"/>
      <c r="CN1887" s="27"/>
      <c r="CO1887" s="27"/>
      <c r="CP1887" s="27"/>
      <c r="CQ1887" s="27"/>
      <c r="CR1887" s="27"/>
      <c r="CS1887" s="27"/>
      <c r="CT1887" s="27"/>
      <c r="CU1887" s="27"/>
      <c r="CV1887" s="27"/>
      <c r="CW1887" s="27"/>
      <c r="CX1887" s="27"/>
      <c r="CY1887" s="27"/>
      <c r="CZ1887" s="40"/>
      <c r="DA1887" s="40"/>
      <c r="DB1887" s="40"/>
      <c r="DC1887" s="40"/>
      <c r="DF1887" s="42"/>
    </row>
    <row r="1888" spans="2:110" x14ac:dyDescent="0.2">
      <c r="B1888" s="28"/>
      <c r="C1888" s="41"/>
      <c r="D1888" s="40"/>
      <c r="E1888" s="41"/>
      <c r="F1888" s="40"/>
      <c r="M1888" s="151"/>
      <c r="N1888" s="151"/>
      <c r="P1888" s="153"/>
      <c r="Q1888" s="159"/>
      <c r="R1888" s="151"/>
      <c r="S1888" s="151"/>
      <c r="T1888" s="28"/>
      <c r="U1888" s="137"/>
      <c r="V1888" s="40"/>
      <c r="W1888" s="40"/>
      <c r="X1888" s="40"/>
      <c r="Y1888" s="40"/>
      <c r="Z1888" s="40"/>
      <c r="AA1888" s="40"/>
      <c r="AB1888" s="40"/>
      <c r="AC1888" s="40"/>
      <c r="AD1888" s="40"/>
      <c r="AE1888" s="40"/>
      <c r="AF1888" s="40"/>
      <c r="AG1888" s="40"/>
      <c r="AH1888" s="40"/>
      <c r="AI1888" s="40"/>
      <c r="AJ1888" s="40"/>
      <c r="AK1888" s="40"/>
      <c r="AL1888" s="40"/>
      <c r="AM1888" s="40"/>
      <c r="AN1888" s="40"/>
      <c r="AO1888" s="40"/>
      <c r="AP1888" s="40"/>
      <c r="AQ1888" s="40"/>
      <c r="AR1888" s="40"/>
      <c r="AS1888" s="40"/>
      <c r="AT1888" s="40"/>
      <c r="AU1888" s="40"/>
      <c r="AV1888" s="40"/>
      <c r="AW1888" s="40"/>
      <c r="AX1888" s="40"/>
      <c r="AY1888" s="40"/>
      <c r="AZ1888" s="40"/>
      <c r="BA1888" s="28"/>
      <c r="BB1888" s="28"/>
      <c r="BC1888" s="40"/>
      <c r="BD1888" s="40"/>
      <c r="BE1888" s="40"/>
      <c r="BF1888" s="40"/>
      <c r="BG1888" s="40"/>
      <c r="BH1888" s="40"/>
      <c r="BI1888" s="40"/>
      <c r="BJ1888" s="40"/>
      <c r="BK1888" s="40"/>
      <c r="BL1888" s="40"/>
      <c r="BM1888" s="40"/>
      <c r="BN1888" s="40"/>
      <c r="BO1888" s="40"/>
      <c r="BP1888" s="40"/>
      <c r="BQ1888" s="40"/>
      <c r="BR1888" s="40"/>
      <c r="BS1888" s="40"/>
      <c r="BT1888" s="40"/>
      <c r="BU1888" s="40"/>
      <c r="BV1888" s="40"/>
      <c r="BW1888" s="40"/>
      <c r="BX1888" s="40"/>
      <c r="BY1888" s="40"/>
      <c r="BZ1888" s="40"/>
      <c r="CA1888" s="40"/>
      <c r="CB1888" s="40"/>
      <c r="CC1888" s="40"/>
      <c r="CD1888" s="40"/>
      <c r="CE1888" s="40"/>
      <c r="CF1888" s="40"/>
      <c r="CG1888" s="28"/>
      <c r="CH1888" s="28"/>
      <c r="CI1888" s="41"/>
      <c r="CJ1888" s="27"/>
      <c r="CK1888" s="27"/>
      <c r="CL1888" s="27"/>
      <c r="CM1888" s="27"/>
      <c r="CN1888" s="27"/>
      <c r="CO1888" s="27"/>
      <c r="CP1888" s="27"/>
      <c r="CQ1888" s="27"/>
      <c r="CR1888" s="27"/>
      <c r="CS1888" s="27"/>
      <c r="CT1888" s="27"/>
      <c r="CU1888" s="27"/>
      <c r="CV1888" s="27"/>
      <c r="CW1888" s="27"/>
      <c r="CX1888" s="27"/>
      <c r="CY1888" s="27"/>
      <c r="CZ1888" s="40"/>
      <c r="DA1888" s="40"/>
      <c r="DB1888" s="40"/>
      <c r="DC1888" s="40"/>
      <c r="DF1888" s="42"/>
    </row>
    <row r="1889" spans="2:110" x14ac:dyDescent="0.2">
      <c r="B1889" s="28"/>
      <c r="C1889" s="41"/>
      <c r="D1889" s="40"/>
      <c r="E1889" s="41"/>
      <c r="F1889" s="40"/>
      <c r="M1889" s="151"/>
      <c r="N1889" s="151"/>
      <c r="P1889" s="153"/>
      <c r="Q1889" s="159"/>
      <c r="R1889" s="151"/>
      <c r="S1889" s="151"/>
      <c r="T1889" s="28"/>
      <c r="U1889" s="137"/>
      <c r="V1889" s="40"/>
      <c r="W1889" s="40"/>
      <c r="X1889" s="40"/>
      <c r="Y1889" s="40"/>
      <c r="Z1889" s="40"/>
      <c r="AA1889" s="40"/>
      <c r="AB1889" s="40"/>
      <c r="AC1889" s="40"/>
      <c r="AD1889" s="40"/>
      <c r="AE1889" s="40"/>
      <c r="AF1889" s="40"/>
      <c r="AG1889" s="40"/>
      <c r="AH1889" s="40"/>
      <c r="AI1889" s="40"/>
      <c r="AJ1889" s="40"/>
      <c r="AK1889" s="40"/>
      <c r="AL1889" s="40"/>
      <c r="AM1889" s="40"/>
      <c r="AN1889" s="40"/>
      <c r="AO1889" s="40"/>
      <c r="AP1889" s="40"/>
      <c r="AQ1889" s="40"/>
      <c r="AR1889" s="40"/>
      <c r="AS1889" s="40"/>
      <c r="AT1889" s="40"/>
      <c r="AU1889" s="40"/>
      <c r="AV1889" s="40"/>
      <c r="AW1889" s="40"/>
      <c r="AX1889" s="40"/>
      <c r="AY1889" s="40"/>
      <c r="AZ1889" s="40"/>
      <c r="BA1889" s="28"/>
      <c r="BB1889" s="28"/>
      <c r="BC1889" s="40"/>
      <c r="BD1889" s="40"/>
      <c r="BE1889" s="40"/>
      <c r="BF1889" s="40"/>
      <c r="BG1889" s="40"/>
      <c r="BH1889" s="40"/>
      <c r="BI1889" s="40"/>
      <c r="BJ1889" s="40"/>
      <c r="BK1889" s="40"/>
      <c r="BL1889" s="40"/>
      <c r="BM1889" s="40"/>
      <c r="BN1889" s="40"/>
      <c r="BO1889" s="40"/>
      <c r="BP1889" s="40"/>
      <c r="BQ1889" s="40"/>
      <c r="BR1889" s="40"/>
      <c r="BS1889" s="40"/>
      <c r="BT1889" s="40"/>
      <c r="BU1889" s="40"/>
      <c r="BV1889" s="40"/>
      <c r="BW1889" s="40"/>
      <c r="BX1889" s="40"/>
      <c r="BY1889" s="40"/>
      <c r="BZ1889" s="40"/>
      <c r="CA1889" s="40"/>
      <c r="CB1889" s="40"/>
      <c r="CC1889" s="40"/>
      <c r="CD1889" s="40"/>
      <c r="CE1889" s="40"/>
      <c r="CF1889" s="40"/>
      <c r="CG1889" s="28"/>
      <c r="CH1889" s="28"/>
      <c r="CI1889" s="41"/>
      <c r="CJ1889" s="27"/>
      <c r="CK1889" s="27"/>
      <c r="CL1889" s="27"/>
      <c r="CM1889" s="27"/>
      <c r="CN1889" s="27"/>
      <c r="CO1889" s="27"/>
      <c r="CP1889" s="27"/>
      <c r="CQ1889" s="27"/>
      <c r="CR1889" s="27"/>
      <c r="CS1889" s="27"/>
      <c r="CT1889" s="27"/>
      <c r="CU1889" s="27"/>
      <c r="CV1889" s="27"/>
      <c r="CW1889" s="27"/>
      <c r="CX1889" s="27"/>
      <c r="CY1889" s="27"/>
      <c r="CZ1889" s="40"/>
      <c r="DA1889" s="40"/>
      <c r="DB1889" s="40"/>
      <c r="DC1889" s="40"/>
      <c r="DF1889" s="42"/>
    </row>
    <row r="1890" spans="2:110" x14ac:dyDescent="0.2">
      <c r="B1890" s="28"/>
      <c r="C1890" s="41"/>
      <c r="D1890" s="40"/>
      <c r="E1890" s="41"/>
      <c r="F1890" s="40"/>
      <c r="M1890" s="151"/>
      <c r="N1890" s="151"/>
      <c r="P1890" s="153"/>
      <c r="Q1890" s="159"/>
      <c r="R1890" s="151"/>
      <c r="S1890" s="151"/>
      <c r="T1890" s="28"/>
      <c r="U1890" s="137"/>
      <c r="V1890" s="40"/>
      <c r="W1890" s="40"/>
      <c r="X1890" s="40"/>
      <c r="Y1890" s="40"/>
      <c r="Z1890" s="40"/>
      <c r="AA1890" s="40"/>
      <c r="AB1890" s="40"/>
      <c r="AC1890" s="40"/>
      <c r="AD1890" s="40"/>
      <c r="AE1890" s="40"/>
      <c r="AF1890" s="40"/>
      <c r="AG1890" s="40"/>
      <c r="AH1890" s="40"/>
      <c r="AI1890" s="40"/>
      <c r="AJ1890" s="40"/>
      <c r="AK1890" s="40"/>
      <c r="AL1890" s="40"/>
      <c r="AM1890" s="40"/>
      <c r="AN1890" s="40"/>
      <c r="AO1890" s="40"/>
      <c r="AP1890" s="40"/>
      <c r="AQ1890" s="40"/>
      <c r="AR1890" s="40"/>
      <c r="AS1890" s="40"/>
      <c r="AT1890" s="40"/>
      <c r="AU1890" s="40"/>
      <c r="AV1890" s="40"/>
      <c r="AW1890" s="40"/>
      <c r="AX1890" s="40"/>
      <c r="AY1890" s="40"/>
      <c r="AZ1890" s="40"/>
      <c r="BA1890" s="28"/>
      <c r="BB1890" s="28"/>
      <c r="BC1890" s="40"/>
      <c r="BD1890" s="40"/>
      <c r="BE1890" s="40"/>
      <c r="BF1890" s="40"/>
      <c r="BG1890" s="40"/>
      <c r="BH1890" s="40"/>
      <c r="BI1890" s="40"/>
      <c r="BJ1890" s="40"/>
      <c r="BK1890" s="40"/>
      <c r="BL1890" s="40"/>
      <c r="BM1890" s="40"/>
      <c r="BN1890" s="40"/>
      <c r="BO1890" s="40"/>
      <c r="BP1890" s="40"/>
      <c r="BQ1890" s="40"/>
      <c r="BR1890" s="40"/>
      <c r="BS1890" s="40"/>
      <c r="BT1890" s="40"/>
      <c r="BU1890" s="40"/>
      <c r="BV1890" s="40"/>
      <c r="BW1890" s="40"/>
      <c r="BX1890" s="40"/>
      <c r="BY1890" s="40"/>
      <c r="BZ1890" s="40"/>
      <c r="CA1890" s="40"/>
      <c r="CB1890" s="40"/>
      <c r="CC1890" s="40"/>
      <c r="CD1890" s="40"/>
      <c r="CE1890" s="40"/>
      <c r="CF1890" s="40"/>
      <c r="CG1890" s="28"/>
      <c r="CH1890" s="28"/>
      <c r="CI1890" s="41"/>
      <c r="CJ1890" s="27"/>
      <c r="CK1890" s="27"/>
      <c r="CL1890" s="27"/>
      <c r="CM1890" s="27"/>
      <c r="CN1890" s="27"/>
      <c r="CO1890" s="27"/>
      <c r="CP1890" s="27"/>
      <c r="CQ1890" s="27"/>
      <c r="CR1890" s="27"/>
      <c r="CS1890" s="27"/>
      <c r="CT1890" s="27"/>
      <c r="CU1890" s="27"/>
      <c r="CV1890" s="27"/>
      <c r="CW1890" s="27"/>
      <c r="CX1890" s="27"/>
      <c r="CY1890" s="27"/>
      <c r="CZ1890" s="40"/>
      <c r="DA1890" s="40"/>
      <c r="DB1890" s="40"/>
      <c r="DC1890" s="40"/>
      <c r="DF1890" s="42"/>
    </row>
    <row r="1891" spans="2:110" x14ac:dyDescent="0.2">
      <c r="B1891" s="28"/>
      <c r="C1891" s="41"/>
      <c r="D1891" s="40"/>
      <c r="E1891" s="41"/>
      <c r="F1891" s="40"/>
      <c r="M1891" s="151"/>
      <c r="N1891" s="151"/>
      <c r="P1891" s="153"/>
      <c r="Q1891" s="159"/>
      <c r="R1891" s="151"/>
      <c r="S1891" s="151"/>
      <c r="T1891" s="28"/>
      <c r="U1891" s="137"/>
      <c r="V1891" s="40"/>
      <c r="W1891" s="40"/>
      <c r="X1891" s="40"/>
      <c r="Y1891" s="40"/>
      <c r="Z1891" s="40"/>
      <c r="AA1891" s="40"/>
      <c r="AB1891" s="40"/>
      <c r="AC1891" s="40"/>
      <c r="AD1891" s="40"/>
      <c r="AE1891" s="40"/>
      <c r="AF1891" s="40"/>
      <c r="AG1891" s="40"/>
      <c r="AH1891" s="40"/>
      <c r="AI1891" s="40"/>
      <c r="AJ1891" s="40"/>
      <c r="AK1891" s="40"/>
      <c r="AL1891" s="40"/>
      <c r="AM1891" s="40"/>
      <c r="AN1891" s="40"/>
      <c r="AO1891" s="40"/>
      <c r="AP1891" s="40"/>
      <c r="AQ1891" s="40"/>
      <c r="AR1891" s="40"/>
      <c r="AS1891" s="40"/>
      <c r="AT1891" s="40"/>
      <c r="AU1891" s="40"/>
      <c r="AV1891" s="40"/>
      <c r="AW1891" s="40"/>
      <c r="AX1891" s="40"/>
      <c r="AY1891" s="40"/>
      <c r="AZ1891" s="40"/>
      <c r="BA1891" s="28"/>
      <c r="BB1891" s="28"/>
      <c r="BC1891" s="40"/>
      <c r="BD1891" s="40"/>
      <c r="BE1891" s="40"/>
      <c r="BF1891" s="40"/>
      <c r="BG1891" s="40"/>
      <c r="BH1891" s="40"/>
      <c r="BI1891" s="40"/>
      <c r="BJ1891" s="40"/>
      <c r="BK1891" s="40"/>
      <c r="BL1891" s="40"/>
      <c r="BM1891" s="40"/>
      <c r="BN1891" s="40"/>
      <c r="BO1891" s="40"/>
      <c r="BP1891" s="40"/>
      <c r="BQ1891" s="40"/>
      <c r="BR1891" s="40"/>
      <c r="BS1891" s="40"/>
      <c r="BT1891" s="40"/>
      <c r="BU1891" s="40"/>
      <c r="BV1891" s="40"/>
      <c r="BW1891" s="40"/>
      <c r="BX1891" s="40"/>
      <c r="BY1891" s="40"/>
      <c r="BZ1891" s="40"/>
      <c r="CA1891" s="40"/>
      <c r="CB1891" s="40"/>
      <c r="CC1891" s="40"/>
      <c r="CD1891" s="40"/>
      <c r="CE1891" s="40"/>
      <c r="CF1891" s="40"/>
      <c r="CG1891" s="28"/>
      <c r="CH1891" s="28"/>
      <c r="CI1891" s="41"/>
      <c r="CJ1891" s="27"/>
      <c r="CK1891" s="27"/>
      <c r="CL1891" s="27"/>
      <c r="CM1891" s="27"/>
      <c r="CN1891" s="27"/>
      <c r="CO1891" s="27"/>
      <c r="CP1891" s="27"/>
      <c r="CQ1891" s="27"/>
      <c r="CR1891" s="27"/>
      <c r="CS1891" s="27"/>
      <c r="CT1891" s="27"/>
      <c r="CU1891" s="27"/>
      <c r="CV1891" s="27"/>
      <c r="CW1891" s="27"/>
      <c r="CX1891" s="27"/>
      <c r="CY1891" s="27"/>
      <c r="CZ1891" s="40"/>
      <c r="DA1891" s="40"/>
      <c r="DB1891" s="40"/>
      <c r="DC1891" s="40"/>
      <c r="DF1891" s="42"/>
    </row>
    <row r="1892" spans="2:110" x14ac:dyDescent="0.2">
      <c r="B1892" s="28"/>
      <c r="C1892" s="41"/>
      <c r="D1892" s="40"/>
      <c r="E1892" s="41"/>
      <c r="F1892" s="40"/>
      <c r="M1892" s="151"/>
      <c r="N1892" s="151"/>
      <c r="P1892" s="153"/>
      <c r="Q1892" s="159"/>
      <c r="R1892" s="151"/>
      <c r="S1892" s="151"/>
      <c r="T1892" s="28"/>
      <c r="U1892" s="137"/>
      <c r="V1892" s="40"/>
      <c r="W1892" s="40"/>
      <c r="X1892" s="40"/>
      <c r="Y1892" s="40"/>
      <c r="Z1892" s="40"/>
      <c r="AA1892" s="40"/>
      <c r="AB1892" s="40"/>
      <c r="AC1892" s="40"/>
      <c r="AD1892" s="40"/>
      <c r="AE1892" s="40"/>
      <c r="AF1892" s="40"/>
      <c r="AG1892" s="40"/>
      <c r="AH1892" s="40"/>
      <c r="AI1892" s="40"/>
      <c r="AJ1892" s="40"/>
      <c r="AK1892" s="40"/>
      <c r="AL1892" s="40"/>
      <c r="AM1892" s="40"/>
      <c r="AN1892" s="40"/>
      <c r="AO1892" s="40"/>
      <c r="AP1892" s="40"/>
      <c r="AQ1892" s="40"/>
      <c r="AR1892" s="40"/>
      <c r="AS1892" s="40"/>
      <c r="AT1892" s="40"/>
      <c r="AU1892" s="40"/>
      <c r="AV1892" s="40"/>
      <c r="AW1892" s="40"/>
      <c r="AX1892" s="40"/>
      <c r="AY1892" s="40"/>
      <c r="AZ1892" s="40"/>
      <c r="BA1892" s="28"/>
      <c r="BB1892" s="28"/>
      <c r="BC1892" s="40"/>
      <c r="BD1892" s="40"/>
      <c r="BE1892" s="40"/>
      <c r="BF1892" s="40"/>
      <c r="BG1892" s="40"/>
      <c r="BH1892" s="40"/>
      <c r="BI1892" s="40"/>
      <c r="BJ1892" s="40"/>
      <c r="BK1892" s="40"/>
      <c r="BL1892" s="40"/>
      <c r="BM1892" s="40"/>
      <c r="BN1892" s="40"/>
      <c r="BO1892" s="40"/>
      <c r="BP1892" s="40"/>
      <c r="BQ1892" s="40"/>
      <c r="BR1892" s="40"/>
      <c r="BS1892" s="40"/>
      <c r="BT1892" s="40"/>
      <c r="BU1892" s="40"/>
      <c r="BV1892" s="40"/>
      <c r="BW1892" s="40"/>
      <c r="BX1892" s="40"/>
      <c r="BY1892" s="40"/>
      <c r="BZ1892" s="40"/>
      <c r="CA1892" s="40"/>
      <c r="CB1892" s="40"/>
      <c r="CC1892" s="40"/>
      <c r="CD1892" s="40"/>
      <c r="CE1892" s="40"/>
      <c r="CF1892" s="40"/>
      <c r="CG1892" s="28"/>
      <c r="CH1892" s="28"/>
      <c r="CI1892" s="41"/>
      <c r="CJ1892" s="27"/>
      <c r="CK1892" s="27"/>
      <c r="CL1892" s="27"/>
      <c r="CM1892" s="27"/>
      <c r="CN1892" s="27"/>
      <c r="CO1892" s="27"/>
      <c r="CP1892" s="27"/>
      <c r="CQ1892" s="27"/>
      <c r="CR1892" s="27"/>
      <c r="CS1892" s="27"/>
      <c r="CT1892" s="27"/>
      <c r="CU1892" s="27"/>
      <c r="CV1892" s="27"/>
      <c r="CW1892" s="27"/>
      <c r="CX1892" s="27"/>
      <c r="CY1892" s="27"/>
      <c r="CZ1892" s="40"/>
      <c r="DA1892" s="40"/>
      <c r="DB1892" s="40"/>
      <c r="DC1892" s="40"/>
      <c r="DF1892" s="42"/>
    </row>
    <row r="1893" spans="2:110" x14ac:dyDescent="0.2">
      <c r="B1893" s="28"/>
      <c r="C1893" s="41"/>
      <c r="D1893" s="40"/>
      <c r="E1893" s="41"/>
      <c r="F1893" s="40"/>
      <c r="M1893" s="151"/>
      <c r="N1893" s="151"/>
      <c r="P1893" s="153"/>
      <c r="Q1893" s="159"/>
      <c r="R1893" s="151"/>
      <c r="S1893" s="151"/>
      <c r="T1893" s="28"/>
      <c r="U1893" s="137"/>
      <c r="V1893" s="40"/>
      <c r="W1893" s="40"/>
      <c r="X1893" s="40"/>
      <c r="Y1893" s="40"/>
      <c r="Z1893" s="40"/>
      <c r="AA1893" s="40"/>
      <c r="AB1893" s="40"/>
      <c r="AC1893" s="40"/>
      <c r="AD1893" s="40"/>
      <c r="AE1893" s="40"/>
      <c r="AF1893" s="40"/>
      <c r="AG1893" s="40"/>
      <c r="AH1893" s="40"/>
      <c r="AI1893" s="40"/>
      <c r="AJ1893" s="40"/>
      <c r="AK1893" s="40"/>
      <c r="AL1893" s="40"/>
      <c r="AM1893" s="40"/>
      <c r="AN1893" s="40"/>
      <c r="AO1893" s="40"/>
      <c r="AP1893" s="40"/>
      <c r="AQ1893" s="40"/>
      <c r="AR1893" s="40"/>
      <c r="AS1893" s="40"/>
      <c r="AT1893" s="40"/>
      <c r="AU1893" s="40"/>
      <c r="AV1893" s="40"/>
      <c r="AW1893" s="40"/>
      <c r="AX1893" s="40"/>
      <c r="AY1893" s="40"/>
      <c r="AZ1893" s="40"/>
      <c r="BA1893" s="28"/>
      <c r="BB1893" s="28"/>
      <c r="BC1893" s="40"/>
      <c r="BD1893" s="40"/>
      <c r="BE1893" s="40"/>
      <c r="BF1893" s="40"/>
      <c r="BG1893" s="40"/>
      <c r="BH1893" s="40"/>
      <c r="BI1893" s="40"/>
      <c r="BJ1893" s="40"/>
      <c r="BK1893" s="40"/>
      <c r="BL1893" s="40"/>
      <c r="BM1893" s="40"/>
      <c r="BN1893" s="40"/>
      <c r="BO1893" s="40"/>
      <c r="BP1893" s="40"/>
      <c r="BQ1893" s="40"/>
      <c r="BR1893" s="40"/>
      <c r="BS1893" s="40"/>
      <c r="BT1893" s="40"/>
      <c r="BU1893" s="40"/>
      <c r="BV1893" s="40"/>
      <c r="BW1893" s="40"/>
      <c r="BX1893" s="40"/>
      <c r="BY1893" s="40"/>
      <c r="BZ1893" s="40"/>
      <c r="CA1893" s="40"/>
      <c r="CB1893" s="40"/>
      <c r="CC1893" s="40"/>
      <c r="CD1893" s="40"/>
      <c r="CE1893" s="40"/>
      <c r="CF1893" s="40"/>
      <c r="CG1893" s="28"/>
      <c r="CH1893" s="28"/>
      <c r="CI1893" s="41"/>
      <c r="CJ1893" s="27"/>
      <c r="CK1893" s="27"/>
      <c r="CL1893" s="27"/>
      <c r="CM1893" s="27"/>
      <c r="CN1893" s="27"/>
      <c r="CO1893" s="27"/>
      <c r="CP1893" s="27"/>
      <c r="CQ1893" s="27"/>
      <c r="CR1893" s="27"/>
      <c r="CS1893" s="27"/>
      <c r="CT1893" s="27"/>
      <c r="CU1893" s="27"/>
      <c r="CV1893" s="27"/>
      <c r="CW1893" s="27"/>
      <c r="CX1893" s="27"/>
      <c r="CY1893" s="27"/>
      <c r="CZ1893" s="40"/>
      <c r="DA1893" s="40"/>
      <c r="DB1893" s="40"/>
      <c r="DC1893" s="40"/>
      <c r="DF1893" s="42"/>
    </row>
    <row r="1894" spans="2:110" x14ac:dyDescent="0.2">
      <c r="B1894" s="28"/>
      <c r="C1894" s="41"/>
      <c r="D1894" s="40"/>
      <c r="E1894" s="41"/>
      <c r="F1894" s="40"/>
      <c r="M1894" s="151"/>
      <c r="N1894" s="151"/>
      <c r="P1894" s="153"/>
      <c r="Q1894" s="159"/>
      <c r="R1894" s="151"/>
      <c r="S1894" s="151"/>
      <c r="T1894" s="28"/>
      <c r="U1894" s="137"/>
      <c r="V1894" s="40"/>
      <c r="W1894" s="40"/>
      <c r="X1894" s="40"/>
      <c r="Y1894" s="40"/>
      <c r="Z1894" s="40"/>
      <c r="AA1894" s="40"/>
      <c r="AB1894" s="40"/>
      <c r="AC1894" s="40"/>
      <c r="AD1894" s="40"/>
      <c r="AE1894" s="40"/>
      <c r="AF1894" s="40"/>
      <c r="AG1894" s="40"/>
      <c r="AH1894" s="40"/>
      <c r="AI1894" s="40"/>
      <c r="AJ1894" s="40"/>
      <c r="AK1894" s="40"/>
      <c r="AL1894" s="40"/>
      <c r="AM1894" s="40"/>
      <c r="AN1894" s="40"/>
      <c r="AO1894" s="40"/>
      <c r="AP1894" s="40"/>
      <c r="AQ1894" s="40"/>
      <c r="AR1894" s="40"/>
      <c r="AS1894" s="40"/>
      <c r="AT1894" s="40"/>
      <c r="AU1894" s="40"/>
      <c r="AV1894" s="40"/>
      <c r="AW1894" s="40"/>
      <c r="AX1894" s="40"/>
      <c r="AY1894" s="40"/>
      <c r="AZ1894" s="40"/>
      <c r="BA1894" s="28"/>
      <c r="BB1894" s="28"/>
      <c r="BC1894" s="40"/>
      <c r="BD1894" s="40"/>
      <c r="BE1894" s="40"/>
      <c r="BF1894" s="40"/>
      <c r="BG1894" s="40"/>
      <c r="BH1894" s="40"/>
      <c r="BI1894" s="40"/>
      <c r="BJ1894" s="40"/>
      <c r="BK1894" s="40"/>
      <c r="BL1894" s="40"/>
      <c r="BM1894" s="40"/>
      <c r="BN1894" s="40"/>
      <c r="BO1894" s="40"/>
      <c r="BP1894" s="40"/>
      <c r="BQ1894" s="40"/>
      <c r="BR1894" s="40"/>
      <c r="BS1894" s="40"/>
      <c r="BT1894" s="40"/>
      <c r="BU1894" s="40"/>
      <c r="BV1894" s="40"/>
      <c r="BW1894" s="40"/>
      <c r="BX1894" s="40"/>
      <c r="BY1894" s="40"/>
      <c r="BZ1894" s="40"/>
      <c r="CA1894" s="40"/>
      <c r="CB1894" s="40"/>
      <c r="CC1894" s="40"/>
      <c r="CD1894" s="40"/>
      <c r="CE1894" s="40"/>
      <c r="CF1894" s="40"/>
      <c r="CG1894" s="28"/>
      <c r="CH1894" s="28"/>
      <c r="CI1894" s="41"/>
      <c r="CJ1894" s="27"/>
      <c r="CK1894" s="27"/>
      <c r="CL1894" s="27"/>
      <c r="CM1894" s="27"/>
      <c r="CN1894" s="27"/>
      <c r="CO1894" s="27"/>
      <c r="CP1894" s="27"/>
      <c r="CQ1894" s="27"/>
      <c r="CR1894" s="27"/>
      <c r="CS1894" s="27"/>
      <c r="CT1894" s="27"/>
      <c r="CU1894" s="27"/>
      <c r="CV1894" s="27"/>
      <c r="CW1894" s="27"/>
      <c r="CX1894" s="27"/>
      <c r="CY1894" s="27"/>
      <c r="CZ1894" s="40"/>
      <c r="DA1894" s="40"/>
      <c r="DB1894" s="40"/>
      <c r="DC1894" s="40"/>
      <c r="DF1894" s="42"/>
    </row>
    <row r="1895" spans="2:110" x14ac:dyDescent="0.2">
      <c r="B1895" s="28"/>
      <c r="C1895" s="41"/>
      <c r="D1895" s="40"/>
      <c r="E1895" s="41"/>
      <c r="F1895" s="40"/>
      <c r="M1895" s="151"/>
      <c r="N1895" s="151"/>
      <c r="P1895" s="153"/>
      <c r="Q1895" s="159"/>
      <c r="R1895" s="151"/>
      <c r="S1895" s="151"/>
      <c r="T1895" s="28"/>
      <c r="U1895" s="137"/>
      <c r="V1895" s="40"/>
      <c r="W1895" s="40"/>
      <c r="X1895" s="40"/>
      <c r="Y1895" s="40"/>
      <c r="Z1895" s="40"/>
      <c r="AA1895" s="40"/>
      <c r="AB1895" s="40"/>
      <c r="AC1895" s="40"/>
      <c r="AD1895" s="40"/>
      <c r="AE1895" s="40"/>
      <c r="AF1895" s="40"/>
      <c r="AG1895" s="40"/>
      <c r="AH1895" s="40"/>
      <c r="AI1895" s="40"/>
      <c r="AJ1895" s="40"/>
      <c r="AK1895" s="40"/>
      <c r="AL1895" s="40"/>
      <c r="AM1895" s="40"/>
      <c r="AN1895" s="40"/>
      <c r="AO1895" s="40"/>
      <c r="AP1895" s="40"/>
      <c r="AQ1895" s="40"/>
      <c r="AR1895" s="40"/>
      <c r="AS1895" s="40"/>
      <c r="AT1895" s="40"/>
      <c r="AU1895" s="40"/>
      <c r="AV1895" s="40"/>
      <c r="AW1895" s="40"/>
      <c r="AX1895" s="40"/>
      <c r="AY1895" s="40"/>
      <c r="AZ1895" s="40"/>
      <c r="BA1895" s="28"/>
      <c r="BB1895" s="28"/>
      <c r="BC1895" s="40"/>
      <c r="BD1895" s="40"/>
      <c r="BE1895" s="40"/>
      <c r="BF1895" s="40"/>
      <c r="BG1895" s="40"/>
      <c r="BH1895" s="40"/>
      <c r="BI1895" s="40"/>
      <c r="BJ1895" s="40"/>
      <c r="BK1895" s="40"/>
      <c r="BL1895" s="40"/>
      <c r="BM1895" s="40"/>
      <c r="BN1895" s="40"/>
      <c r="BO1895" s="40"/>
      <c r="BP1895" s="40"/>
      <c r="BQ1895" s="40"/>
      <c r="BR1895" s="40"/>
      <c r="BS1895" s="40"/>
      <c r="BT1895" s="40"/>
      <c r="BU1895" s="40"/>
      <c r="BV1895" s="40"/>
      <c r="BW1895" s="40"/>
      <c r="BX1895" s="40"/>
      <c r="BY1895" s="40"/>
      <c r="BZ1895" s="40"/>
      <c r="CA1895" s="40"/>
      <c r="CB1895" s="40"/>
      <c r="CC1895" s="40"/>
      <c r="CD1895" s="40"/>
      <c r="CE1895" s="40"/>
      <c r="CF1895" s="40"/>
      <c r="CG1895" s="28"/>
      <c r="CH1895" s="28"/>
      <c r="CI1895" s="41"/>
      <c r="CJ1895" s="27"/>
      <c r="CK1895" s="27"/>
      <c r="CL1895" s="27"/>
      <c r="CM1895" s="27"/>
      <c r="CN1895" s="27"/>
      <c r="CO1895" s="27"/>
      <c r="CP1895" s="27"/>
      <c r="CQ1895" s="27"/>
      <c r="CR1895" s="27"/>
      <c r="CS1895" s="27"/>
      <c r="CT1895" s="27"/>
      <c r="CU1895" s="27"/>
      <c r="CV1895" s="27"/>
      <c r="CW1895" s="27"/>
      <c r="CX1895" s="27"/>
      <c r="CY1895" s="27"/>
      <c r="CZ1895" s="40"/>
      <c r="DA1895" s="40"/>
      <c r="DB1895" s="40"/>
      <c r="DC1895" s="40"/>
      <c r="DF1895" s="42"/>
    </row>
    <row r="1896" spans="2:110" x14ac:dyDescent="0.2">
      <c r="B1896" s="28"/>
      <c r="C1896" s="41"/>
      <c r="D1896" s="40"/>
      <c r="E1896" s="41"/>
      <c r="F1896" s="40"/>
      <c r="M1896" s="151"/>
      <c r="N1896" s="151"/>
      <c r="P1896" s="153"/>
      <c r="Q1896" s="159"/>
      <c r="R1896" s="151"/>
      <c r="S1896" s="151"/>
      <c r="T1896" s="28"/>
      <c r="U1896" s="137"/>
      <c r="V1896" s="40"/>
      <c r="W1896" s="40"/>
      <c r="X1896" s="40"/>
      <c r="Y1896" s="40"/>
      <c r="Z1896" s="40"/>
      <c r="AA1896" s="40"/>
      <c r="AB1896" s="40"/>
      <c r="AC1896" s="40"/>
      <c r="AD1896" s="40"/>
      <c r="AE1896" s="40"/>
      <c r="AF1896" s="40"/>
      <c r="AG1896" s="40"/>
      <c r="AH1896" s="40"/>
      <c r="AI1896" s="40"/>
      <c r="AJ1896" s="40"/>
      <c r="AK1896" s="40"/>
      <c r="AL1896" s="40"/>
      <c r="AM1896" s="40"/>
      <c r="AN1896" s="40"/>
      <c r="AO1896" s="40"/>
      <c r="AP1896" s="40"/>
      <c r="AQ1896" s="40"/>
      <c r="AR1896" s="40"/>
      <c r="AS1896" s="40"/>
      <c r="AT1896" s="40"/>
      <c r="AU1896" s="40"/>
      <c r="AV1896" s="40"/>
      <c r="AW1896" s="40"/>
      <c r="AX1896" s="40"/>
      <c r="AY1896" s="40"/>
      <c r="AZ1896" s="40"/>
      <c r="BA1896" s="28"/>
      <c r="BB1896" s="28"/>
      <c r="BC1896" s="40"/>
      <c r="BD1896" s="40"/>
      <c r="BE1896" s="40"/>
      <c r="BF1896" s="40"/>
      <c r="BG1896" s="40"/>
      <c r="BH1896" s="40"/>
      <c r="BI1896" s="40"/>
      <c r="BJ1896" s="40"/>
      <c r="BK1896" s="40"/>
      <c r="BL1896" s="40"/>
      <c r="BM1896" s="40"/>
      <c r="BN1896" s="40"/>
      <c r="BO1896" s="40"/>
      <c r="BP1896" s="40"/>
      <c r="BQ1896" s="40"/>
      <c r="BR1896" s="40"/>
      <c r="BS1896" s="40"/>
      <c r="BT1896" s="40"/>
      <c r="BU1896" s="40"/>
      <c r="BV1896" s="40"/>
      <c r="BW1896" s="40"/>
      <c r="BX1896" s="40"/>
      <c r="BY1896" s="40"/>
      <c r="BZ1896" s="40"/>
      <c r="CA1896" s="40"/>
      <c r="CB1896" s="40"/>
      <c r="CC1896" s="40"/>
      <c r="CD1896" s="40"/>
      <c r="CE1896" s="40"/>
      <c r="CF1896" s="40"/>
      <c r="CG1896" s="28"/>
      <c r="CH1896" s="28"/>
      <c r="CI1896" s="41"/>
      <c r="CJ1896" s="27"/>
      <c r="CK1896" s="27"/>
      <c r="CL1896" s="27"/>
      <c r="CM1896" s="27"/>
      <c r="CN1896" s="27"/>
      <c r="CO1896" s="27"/>
      <c r="CP1896" s="27"/>
      <c r="CQ1896" s="27"/>
      <c r="CR1896" s="27"/>
      <c r="CS1896" s="27"/>
      <c r="CT1896" s="27"/>
      <c r="CU1896" s="27"/>
      <c r="CV1896" s="27"/>
      <c r="CW1896" s="27"/>
      <c r="CX1896" s="27"/>
      <c r="CY1896" s="27"/>
      <c r="CZ1896" s="40"/>
      <c r="DA1896" s="40"/>
      <c r="DB1896" s="40"/>
      <c r="DC1896" s="40"/>
      <c r="DF1896" s="42"/>
    </row>
    <row r="1897" spans="2:110" x14ac:dyDescent="0.2">
      <c r="B1897" s="28"/>
      <c r="C1897" s="41"/>
      <c r="D1897" s="40"/>
      <c r="E1897" s="41"/>
      <c r="F1897" s="40"/>
      <c r="M1897" s="151"/>
      <c r="N1897" s="151"/>
      <c r="P1897" s="153"/>
      <c r="Q1897" s="159"/>
      <c r="R1897" s="151"/>
      <c r="S1897" s="151"/>
      <c r="T1897" s="28"/>
      <c r="U1897" s="137"/>
      <c r="V1897" s="40"/>
      <c r="W1897" s="40"/>
      <c r="X1897" s="40"/>
      <c r="Y1897" s="40"/>
      <c r="Z1897" s="40"/>
      <c r="AA1897" s="40"/>
      <c r="AB1897" s="40"/>
      <c r="AC1897" s="40"/>
      <c r="AD1897" s="40"/>
      <c r="AE1897" s="40"/>
      <c r="AF1897" s="40"/>
      <c r="AG1897" s="40"/>
      <c r="AH1897" s="40"/>
      <c r="AI1897" s="40"/>
      <c r="AJ1897" s="40"/>
      <c r="AK1897" s="40"/>
      <c r="AL1897" s="40"/>
      <c r="AM1897" s="40"/>
      <c r="AN1897" s="40"/>
      <c r="AO1897" s="40"/>
      <c r="AP1897" s="40"/>
      <c r="AQ1897" s="40"/>
      <c r="AR1897" s="40"/>
      <c r="AS1897" s="40"/>
      <c r="AT1897" s="40"/>
      <c r="AU1897" s="40"/>
      <c r="AV1897" s="40"/>
      <c r="AW1897" s="40"/>
      <c r="AX1897" s="40"/>
      <c r="AY1897" s="40"/>
      <c r="AZ1897" s="40"/>
      <c r="BA1897" s="28"/>
      <c r="BB1897" s="28"/>
      <c r="BC1897" s="40"/>
      <c r="BD1897" s="40"/>
      <c r="BE1897" s="40"/>
      <c r="BF1897" s="40"/>
      <c r="BG1897" s="40"/>
      <c r="BH1897" s="40"/>
      <c r="BI1897" s="41"/>
      <c r="BJ1897" s="41"/>
      <c r="BK1897" s="41"/>
      <c r="BL1897" s="41"/>
      <c r="BM1897" s="41"/>
      <c r="BN1897" s="41"/>
      <c r="BO1897" s="41"/>
      <c r="BP1897" s="41"/>
      <c r="BQ1897" s="41"/>
      <c r="BR1897" s="40"/>
      <c r="BS1897" s="40"/>
      <c r="BT1897" s="40"/>
      <c r="BU1897" s="41"/>
      <c r="BV1897" s="41"/>
      <c r="BW1897" s="41"/>
      <c r="BX1897" s="41"/>
      <c r="BY1897" s="41"/>
      <c r="BZ1897" s="41"/>
      <c r="CA1897" s="41"/>
      <c r="CB1897" s="41"/>
      <c r="CC1897" s="41"/>
      <c r="CD1897" s="41"/>
      <c r="CE1897" s="41"/>
      <c r="CF1897" s="41"/>
      <c r="CG1897" s="28"/>
      <c r="CH1897" s="28"/>
      <c r="CI1897" s="41"/>
      <c r="CJ1897" s="27"/>
      <c r="CK1897" s="27"/>
      <c r="CL1897" s="27"/>
      <c r="CM1897" s="27"/>
      <c r="CN1897" s="27"/>
      <c r="CO1897" s="27"/>
      <c r="CP1897" s="27"/>
      <c r="CQ1897" s="27"/>
      <c r="CR1897" s="27"/>
      <c r="CS1897" s="27"/>
      <c r="CT1897" s="27"/>
      <c r="CU1897" s="27"/>
      <c r="CV1897" s="27"/>
      <c r="CW1897" s="27"/>
      <c r="CX1897" s="27"/>
      <c r="CY1897" s="27"/>
      <c r="CZ1897" s="40"/>
      <c r="DA1897" s="40"/>
      <c r="DB1897" s="40"/>
      <c r="DC1897" s="40"/>
      <c r="DF1897" s="42"/>
    </row>
    <row r="1898" spans="2:110" x14ac:dyDescent="0.2">
      <c r="B1898" s="28"/>
      <c r="C1898" s="41"/>
      <c r="D1898" s="40"/>
      <c r="E1898" s="41"/>
      <c r="F1898" s="40"/>
      <c r="M1898" s="151"/>
      <c r="N1898" s="151"/>
      <c r="P1898" s="153"/>
      <c r="Q1898" s="159"/>
      <c r="R1898" s="151"/>
      <c r="S1898" s="151"/>
      <c r="T1898" s="28"/>
      <c r="U1898" s="137"/>
      <c r="V1898" s="40"/>
      <c r="W1898" s="40"/>
      <c r="X1898" s="40"/>
      <c r="Y1898" s="40"/>
      <c r="Z1898" s="40"/>
      <c r="AA1898" s="40"/>
      <c r="AB1898" s="40"/>
      <c r="AC1898" s="40"/>
      <c r="AD1898" s="40"/>
      <c r="AE1898" s="40"/>
      <c r="AF1898" s="40"/>
      <c r="AG1898" s="40"/>
      <c r="AH1898" s="40"/>
      <c r="AI1898" s="40"/>
      <c r="AJ1898" s="40"/>
      <c r="AK1898" s="40"/>
      <c r="AL1898" s="40"/>
      <c r="AM1898" s="40"/>
      <c r="AN1898" s="40"/>
      <c r="AO1898" s="40"/>
      <c r="AP1898" s="40"/>
      <c r="AQ1898" s="40"/>
      <c r="AR1898" s="40"/>
      <c r="AS1898" s="40"/>
      <c r="AT1898" s="40"/>
      <c r="AU1898" s="40"/>
      <c r="AV1898" s="40"/>
      <c r="AW1898" s="40"/>
      <c r="AX1898" s="40"/>
      <c r="AY1898" s="40"/>
      <c r="AZ1898" s="40"/>
      <c r="BA1898" s="28"/>
      <c r="BB1898" s="28"/>
      <c r="BC1898" s="40"/>
      <c r="BD1898" s="40"/>
      <c r="BE1898" s="40"/>
      <c r="BF1898" s="40"/>
      <c r="BG1898" s="40"/>
      <c r="BH1898" s="40"/>
      <c r="BI1898" s="41"/>
      <c r="BJ1898" s="41"/>
      <c r="BK1898" s="41"/>
      <c r="BL1898" s="41"/>
      <c r="BM1898" s="41"/>
      <c r="BN1898" s="41"/>
      <c r="BO1898" s="41"/>
      <c r="BP1898" s="41"/>
      <c r="BQ1898" s="41"/>
      <c r="BR1898" s="40"/>
      <c r="BS1898" s="40"/>
      <c r="BT1898" s="40"/>
      <c r="BU1898" s="41"/>
      <c r="BV1898" s="41"/>
      <c r="BW1898" s="41"/>
      <c r="BX1898" s="41"/>
      <c r="BY1898" s="41"/>
      <c r="BZ1898" s="41"/>
      <c r="CA1898" s="41"/>
      <c r="CB1898" s="41"/>
      <c r="CC1898" s="41"/>
      <c r="CD1898" s="41"/>
      <c r="CE1898" s="41"/>
      <c r="CF1898" s="41"/>
      <c r="CG1898" s="28"/>
      <c r="CH1898" s="28"/>
      <c r="CI1898" s="41"/>
      <c r="CJ1898" s="27"/>
      <c r="CK1898" s="27"/>
      <c r="CL1898" s="27"/>
      <c r="CM1898" s="27"/>
      <c r="CN1898" s="27"/>
      <c r="CO1898" s="27"/>
      <c r="CP1898" s="27"/>
      <c r="CQ1898" s="27"/>
      <c r="CR1898" s="27"/>
      <c r="CS1898" s="27"/>
      <c r="CT1898" s="27"/>
      <c r="CU1898" s="27"/>
      <c r="CV1898" s="27"/>
      <c r="CW1898" s="27"/>
      <c r="CX1898" s="27"/>
      <c r="CY1898" s="27"/>
      <c r="CZ1898" s="40"/>
      <c r="DA1898" s="40"/>
      <c r="DB1898" s="40"/>
      <c r="DC1898" s="40"/>
      <c r="DF1898" s="42"/>
    </row>
    <row r="1899" spans="2:110" x14ac:dyDescent="0.2">
      <c r="B1899" s="28"/>
      <c r="C1899" s="41"/>
      <c r="D1899" s="40"/>
      <c r="E1899" s="41"/>
      <c r="F1899" s="40"/>
      <c r="M1899" s="151"/>
      <c r="N1899" s="151"/>
      <c r="P1899" s="153"/>
      <c r="Q1899" s="159"/>
      <c r="R1899" s="151"/>
      <c r="S1899" s="151"/>
      <c r="T1899" s="28"/>
      <c r="U1899" s="137"/>
      <c r="V1899" s="40"/>
      <c r="W1899" s="40"/>
      <c r="X1899" s="40"/>
      <c r="Y1899" s="40"/>
      <c r="Z1899" s="40"/>
      <c r="AA1899" s="40"/>
      <c r="AB1899" s="40"/>
      <c r="AC1899" s="40"/>
      <c r="AD1899" s="40"/>
      <c r="AE1899" s="40"/>
      <c r="AF1899" s="40"/>
      <c r="AG1899" s="40"/>
      <c r="AH1899" s="40"/>
      <c r="AI1899" s="40"/>
      <c r="AJ1899" s="40"/>
      <c r="AK1899" s="40"/>
      <c r="AL1899" s="40"/>
      <c r="AM1899" s="40"/>
      <c r="AN1899" s="40"/>
      <c r="AO1899" s="40"/>
      <c r="AP1899" s="40"/>
      <c r="AQ1899" s="40"/>
      <c r="AR1899" s="40"/>
      <c r="AS1899" s="40"/>
      <c r="AT1899" s="40"/>
      <c r="AU1899" s="40"/>
      <c r="AV1899" s="40"/>
      <c r="AW1899" s="40"/>
      <c r="AX1899" s="40"/>
      <c r="AY1899" s="40"/>
      <c r="AZ1899" s="40"/>
      <c r="BA1899" s="28"/>
      <c r="BB1899" s="28"/>
      <c r="BC1899" s="40"/>
      <c r="BD1899" s="40"/>
      <c r="BE1899" s="40"/>
      <c r="BF1899" s="40"/>
      <c r="BG1899" s="40"/>
      <c r="BH1899" s="40"/>
      <c r="BI1899" s="41"/>
      <c r="BJ1899" s="41"/>
      <c r="BK1899" s="41"/>
      <c r="BL1899" s="41"/>
      <c r="BM1899" s="41"/>
      <c r="BN1899" s="41"/>
      <c r="BO1899" s="41"/>
      <c r="BP1899" s="41"/>
      <c r="BQ1899" s="41"/>
      <c r="BR1899" s="40"/>
      <c r="BS1899" s="40"/>
      <c r="BT1899" s="40"/>
      <c r="BU1899" s="41"/>
      <c r="BV1899" s="41"/>
      <c r="BW1899" s="41"/>
      <c r="BX1899" s="41"/>
      <c r="BY1899" s="41"/>
      <c r="BZ1899" s="41"/>
      <c r="CA1899" s="41"/>
      <c r="CB1899" s="41"/>
      <c r="CC1899" s="41"/>
      <c r="CD1899" s="41"/>
      <c r="CE1899" s="41"/>
      <c r="CF1899" s="41"/>
      <c r="CG1899" s="28"/>
      <c r="CH1899" s="28"/>
      <c r="CI1899" s="41"/>
      <c r="CJ1899" s="27"/>
      <c r="CK1899" s="27"/>
      <c r="CL1899" s="27"/>
      <c r="CM1899" s="27"/>
      <c r="CN1899" s="27"/>
      <c r="CO1899" s="27"/>
      <c r="CP1899" s="27"/>
      <c r="CQ1899" s="27"/>
      <c r="CR1899" s="27"/>
      <c r="CS1899" s="27"/>
      <c r="CT1899" s="27"/>
      <c r="CU1899" s="27"/>
      <c r="CV1899" s="27"/>
      <c r="CW1899" s="27"/>
      <c r="CX1899" s="27"/>
      <c r="CY1899" s="27"/>
      <c r="CZ1899" s="40"/>
      <c r="DA1899" s="40"/>
      <c r="DB1899" s="40"/>
      <c r="DC1899" s="40"/>
      <c r="DF1899" s="42"/>
    </row>
    <row r="1900" spans="2:110" x14ac:dyDescent="0.2">
      <c r="B1900" s="28"/>
      <c r="C1900" s="41"/>
      <c r="D1900" s="40"/>
      <c r="E1900" s="41"/>
      <c r="F1900" s="40"/>
      <c r="M1900" s="151"/>
      <c r="N1900" s="151"/>
      <c r="P1900" s="153"/>
      <c r="Q1900" s="159"/>
      <c r="R1900" s="151"/>
      <c r="S1900" s="151"/>
      <c r="T1900" s="28"/>
      <c r="U1900" s="137"/>
      <c r="V1900" s="40"/>
      <c r="W1900" s="40"/>
      <c r="X1900" s="40"/>
      <c r="Y1900" s="40"/>
      <c r="Z1900" s="40"/>
      <c r="AA1900" s="40"/>
      <c r="AB1900" s="40"/>
      <c r="AC1900" s="40"/>
      <c r="AD1900" s="40"/>
      <c r="AE1900" s="40"/>
      <c r="AF1900" s="40"/>
      <c r="AG1900" s="40"/>
      <c r="AH1900" s="40"/>
      <c r="AI1900" s="40"/>
      <c r="AJ1900" s="40"/>
      <c r="AK1900" s="40"/>
      <c r="AL1900" s="40"/>
      <c r="AM1900" s="40"/>
      <c r="AN1900" s="40"/>
      <c r="AO1900" s="40"/>
      <c r="AP1900" s="40"/>
      <c r="AQ1900" s="40"/>
      <c r="AR1900" s="40"/>
      <c r="AS1900" s="40"/>
      <c r="AT1900" s="40"/>
      <c r="AU1900" s="40"/>
      <c r="AV1900" s="40"/>
      <c r="AW1900" s="40"/>
      <c r="AX1900" s="40"/>
      <c r="AY1900" s="40"/>
      <c r="AZ1900" s="40"/>
      <c r="BA1900" s="28"/>
      <c r="BB1900" s="28"/>
      <c r="BC1900" s="40"/>
      <c r="BD1900" s="40"/>
      <c r="BE1900" s="40"/>
      <c r="BF1900" s="40"/>
      <c r="BG1900" s="40"/>
      <c r="BH1900" s="40"/>
      <c r="BI1900" s="41"/>
      <c r="BJ1900" s="41"/>
      <c r="BK1900" s="41"/>
      <c r="BL1900" s="41"/>
      <c r="BM1900" s="41"/>
      <c r="BN1900" s="41"/>
      <c r="BO1900" s="41"/>
      <c r="BP1900" s="41"/>
      <c r="BQ1900" s="41"/>
      <c r="BR1900" s="40"/>
      <c r="BS1900" s="40"/>
      <c r="BT1900" s="40"/>
      <c r="BU1900" s="41"/>
      <c r="BV1900" s="41"/>
      <c r="BW1900" s="41"/>
      <c r="BX1900" s="41"/>
      <c r="BY1900" s="41"/>
      <c r="BZ1900" s="41"/>
      <c r="CA1900" s="41"/>
      <c r="CB1900" s="41"/>
      <c r="CC1900" s="41"/>
      <c r="CD1900" s="41"/>
      <c r="CE1900" s="41"/>
      <c r="CF1900" s="41"/>
      <c r="CG1900" s="28"/>
      <c r="CH1900" s="28"/>
      <c r="CI1900" s="41"/>
      <c r="CJ1900" s="27"/>
      <c r="CK1900" s="27"/>
      <c r="CL1900" s="27"/>
      <c r="CM1900" s="27"/>
      <c r="CN1900" s="27"/>
      <c r="CO1900" s="27"/>
      <c r="CP1900" s="27"/>
      <c r="CQ1900" s="27"/>
      <c r="CR1900" s="27"/>
      <c r="CS1900" s="27"/>
      <c r="CT1900" s="27"/>
      <c r="CU1900" s="27"/>
      <c r="CV1900" s="27"/>
      <c r="CW1900" s="27"/>
      <c r="CX1900" s="27"/>
      <c r="CY1900" s="27"/>
      <c r="CZ1900" s="40"/>
      <c r="DA1900" s="40"/>
      <c r="DB1900" s="40"/>
      <c r="DC1900" s="40"/>
      <c r="DF1900" s="42"/>
    </row>
    <row r="1901" spans="2:110" x14ac:dyDescent="0.2">
      <c r="B1901" s="28"/>
      <c r="C1901" s="41"/>
      <c r="D1901" s="40"/>
      <c r="E1901" s="41"/>
      <c r="F1901" s="40"/>
      <c r="M1901" s="151"/>
      <c r="N1901" s="151"/>
      <c r="P1901" s="153"/>
      <c r="Q1901" s="159"/>
      <c r="R1901" s="151"/>
      <c r="S1901" s="151"/>
      <c r="T1901" s="28"/>
      <c r="U1901" s="137"/>
      <c r="V1901" s="40"/>
      <c r="W1901" s="40"/>
      <c r="X1901" s="40"/>
      <c r="Y1901" s="40"/>
      <c r="Z1901" s="40"/>
      <c r="AA1901" s="40"/>
      <c r="AB1901" s="40"/>
      <c r="AC1901" s="40"/>
      <c r="AD1901" s="40"/>
      <c r="AE1901" s="40"/>
      <c r="AF1901" s="40"/>
      <c r="AG1901" s="40"/>
      <c r="AH1901" s="40"/>
      <c r="AI1901" s="40"/>
      <c r="AJ1901" s="40"/>
      <c r="AK1901" s="40"/>
      <c r="AL1901" s="40"/>
      <c r="AM1901" s="40"/>
      <c r="AN1901" s="40"/>
      <c r="AO1901" s="40"/>
      <c r="AP1901" s="40"/>
      <c r="AQ1901" s="40"/>
      <c r="AR1901" s="40"/>
      <c r="AS1901" s="40"/>
      <c r="AT1901" s="40"/>
      <c r="AU1901" s="40"/>
      <c r="AV1901" s="40"/>
      <c r="AW1901" s="40"/>
      <c r="AX1901" s="40"/>
      <c r="AY1901" s="40"/>
      <c r="AZ1901" s="40"/>
      <c r="BA1901" s="28"/>
      <c r="BB1901" s="28"/>
      <c r="BC1901" s="40"/>
      <c r="BD1901" s="40"/>
      <c r="BE1901" s="40"/>
      <c r="BF1901" s="40"/>
      <c r="BG1901" s="40"/>
      <c r="BH1901" s="40"/>
      <c r="BI1901" s="41"/>
      <c r="BJ1901" s="41"/>
      <c r="BK1901" s="41"/>
      <c r="BL1901" s="41"/>
      <c r="BM1901" s="41"/>
      <c r="BN1901" s="41"/>
      <c r="BO1901" s="41"/>
      <c r="BP1901" s="41"/>
      <c r="BQ1901" s="41"/>
      <c r="BR1901" s="40"/>
      <c r="BS1901" s="40"/>
      <c r="BT1901" s="40"/>
      <c r="BU1901" s="41"/>
      <c r="BV1901" s="41"/>
      <c r="BW1901" s="41"/>
      <c r="BX1901" s="41"/>
      <c r="BY1901" s="41"/>
      <c r="BZ1901" s="41"/>
      <c r="CA1901" s="41"/>
      <c r="CB1901" s="41"/>
      <c r="CC1901" s="41"/>
      <c r="CD1901" s="41"/>
      <c r="CE1901" s="41"/>
      <c r="CF1901" s="41"/>
      <c r="CG1901" s="28"/>
      <c r="CH1901" s="28"/>
      <c r="CI1901" s="41"/>
      <c r="CJ1901" s="27"/>
      <c r="CK1901" s="27"/>
      <c r="CL1901" s="27"/>
      <c r="CM1901" s="27"/>
      <c r="CN1901" s="27"/>
      <c r="CO1901" s="27"/>
      <c r="CP1901" s="27"/>
      <c r="CQ1901" s="27"/>
      <c r="CR1901" s="27"/>
      <c r="CS1901" s="27"/>
      <c r="CT1901" s="27"/>
      <c r="CU1901" s="27"/>
      <c r="CV1901" s="27"/>
      <c r="CW1901" s="27"/>
      <c r="CX1901" s="27"/>
      <c r="CY1901" s="27"/>
      <c r="CZ1901" s="40"/>
      <c r="DA1901" s="40"/>
      <c r="DB1901" s="40"/>
      <c r="DC1901" s="40"/>
      <c r="DF1901" s="42"/>
    </row>
    <row r="1902" spans="2:110" x14ac:dyDescent="0.2">
      <c r="B1902" s="28"/>
      <c r="C1902" s="41"/>
      <c r="D1902" s="40"/>
      <c r="E1902" s="41"/>
      <c r="F1902" s="40"/>
      <c r="M1902" s="151"/>
      <c r="N1902" s="151"/>
      <c r="P1902" s="153"/>
      <c r="Q1902" s="159"/>
      <c r="R1902" s="151"/>
      <c r="S1902" s="151"/>
      <c r="T1902" s="28"/>
      <c r="U1902" s="137"/>
      <c r="V1902" s="40"/>
      <c r="W1902" s="40"/>
      <c r="X1902" s="40"/>
      <c r="Y1902" s="40"/>
      <c r="Z1902" s="40"/>
      <c r="AA1902" s="40"/>
      <c r="AB1902" s="40"/>
      <c r="AC1902" s="40"/>
      <c r="AD1902" s="40"/>
      <c r="AE1902" s="40"/>
      <c r="AF1902" s="40"/>
      <c r="AG1902" s="40"/>
      <c r="AH1902" s="40"/>
      <c r="AI1902" s="40"/>
      <c r="AJ1902" s="40"/>
      <c r="AK1902" s="40"/>
      <c r="AL1902" s="40"/>
      <c r="AM1902" s="40"/>
      <c r="AN1902" s="40"/>
      <c r="AO1902" s="40"/>
      <c r="AP1902" s="40"/>
      <c r="AQ1902" s="40"/>
      <c r="AR1902" s="40"/>
      <c r="AS1902" s="40"/>
      <c r="AT1902" s="40"/>
      <c r="AU1902" s="40"/>
      <c r="AV1902" s="40"/>
      <c r="AW1902" s="40"/>
      <c r="AX1902" s="40"/>
      <c r="AY1902" s="40"/>
      <c r="AZ1902" s="40"/>
      <c r="BA1902" s="28"/>
      <c r="BB1902" s="28"/>
      <c r="BC1902" s="40"/>
      <c r="BD1902" s="40"/>
      <c r="BE1902" s="40"/>
      <c r="BF1902" s="40"/>
      <c r="BG1902" s="40"/>
      <c r="BH1902" s="40"/>
      <c r="BI1902" s="40"/>
      <c r="BJ1902" s="40"/>
      <c r="BK1902" s="40"/>
      <c r="BL1902" s="40"/>
      <c r="BM1902" s="40"/>
      <c r="BN1902" s="40"/>
      <c r="BO1902" s="40"/>
      <c r="BP1902" s="40"/>
      <c r="BQ1902" s="40"/>
      <c r="BR1902" s="40"/>
      <c r="BS1902" s="40"/>
      <c r="BT1902" s="40"/>
      <c r="BU1902" s="40"/>
      <c r="BV1902" s="40"/>
      <c r="BW1902" s="40"/>
      <c r="BX1902" s="40"/>
      <c r="BY1902" s="40"/>
      <c r="BZ1902" s="40"/>
      <c r="CA1902" s="40"/>
      <c r="CB1902" s="40"/>
      <c r="CC1902" s="40"/>
      <c r="CD1902" s="40"/>
      <c r="CE1902" s="40"/>
      <c r="CF1902" s="40"/>
      <c r="CG1902" s="28"/>
      <c r="CH1902" s="28"/>
      <c r="CI1902" s="41"/>
      <c r="CJ1902" s="27"/>
      <c r="CK1902" s="27"/>
      <c r="CL1902" s="27"/>
      <c r="CM1902" s="27"/>
      <c r="CN1902" s="27"/>
      <c r="CO1902" s="27"/>
      <c r="CP1902" s="27"/>
      <c r="CQ1902" s="27"/>
      <c r="CR1902" s="27"/>
      <c r="CS1902" s="27"/>
      <c r="CT1902" s="27"/>
      <c r="CU1902" s="27"/>
      <c r="CV1902" s="27"/>
      <c r="CW1902" s="27"/>
      <c r="CX1902" s="27"/>
      <c r="CY1902" s="27"/>
      <c r="CZ1902" s="40"/>
      <c r="DA1902" s="40"/>
      <c r="DB1902" s="40"/>
      <c r="DC1902" s="40"/>
      <c r="DF1902" s="42"/>
    </row>
    <row r="1903" spans="2:110" x14ac:dyDescent="0.2">
      <c r="B1903" s="28"/>
      <c r="C1903" s="41"/>
      <c r="D1903" s="40"/>
      <c r="E1903" s="41"/>
      <c r="F1903" s="40"/>
      <c r="M1903" s="151"/>
      <c r="N1903" s="151"/>
      <c r="P1903" s="153"/>
      <c r="Q1903" s="159"/>
      <c r="R1903" s="151"/>
      <c r="S1903" s="151"/>
      <c r="T1903" s="28"/>
      <c r="U1903" s="137"/>
      <c r="V1903" s="40"/>
      <c r="W1903" s="40"/>
      <c r="X1903" s="40"/>
      <c r="Y1903" s="40"/>
      <c r="Z1903" s="40"/>
      <c r="AA1903" s="40"/>
      <c r="AB1903" s="40"/>
      <c r="AC1903" s="40"/>
      <c r="AD1903" s="40"/>
      <c r="AE1903" s="40"/>
      <c r="AF1903" s="40"/>
      <c r="AG1903" s="40"/>
      <c r="AH1903" s="40"/>
      <c r="AI1903" s="40"/>
      <c r="AJ1903" s="40"/>
      <c r="AK1903" s="40"/>
      <c r="AL1903" s="40"/>
      <c r="AM1903" s="40"/>
      <c r="AN1903" s="40"/>
      <c r="AO1903" s="40"/>
      <c r="AP1903" s="40"/>
      <c r="AQ1903" s="40"/>
      <c r="AR1903" s="40"/>
      <c r="AS1903" s="40"/>
      <c r="AT1903" s="40"/>
      <c r="AU1903" s="40"/>
      <c r="AV1903" s="40"/>
      <c r="AW1903" s="40"/>
      <c r="AX1903" s="40"/>
      <c r="AY1903" s="40"/>
      <c r="AZ1903" s="40"/>
      <c r="BA1903" s="28"/>
      <c r="BB1903" s="28"/>
      <c r="BC1903" s="40"/>
      <c r="BD1903" s="40"/>
      <c r="BE1903" s="40"/>
      <c r="BF1903" s="40"/>
      <c r="BG1903" s="40"/>
      <c r="BH1903" s="40"/>
      <c r="BI1903" s="40"/>
      <c r="BJ1903" s="40"/>
      <c r="BK1903" s="40"/>
      <c r="BL1903" s="40"/>
      <c r="BM1903" s="40"/>
      <c r="BN1903" s="40"/>
      <c r="BO1903" s="40"/>
      <c r="BP1903" s="40"/>
      <c r="BQ1903" s="40"/>
      <c r="BR1903" s="40"/>
      <c r="BS1903" s="40"/>
      <c r="BT1903" s="40"/>
      <c r="BU1903" s="40"/>
      <c r="BV1903" s="40"/>
      <c r="BW1903" s="40"/>
      <c r="BX1903" s="40"/>
      <c r="BY1903" s="40"/>
      <c r="BZ1903" s="40"/>
      <c r="CA1903" s="40"/>
      <c r="CB1903" s="40"/>
      <c r="CC1903" s="40"/>
      <c r="CD1903" s="40"/>
      <c r="CE1903" s="40"/>
      <c r="CF1903" s="40"/>
      <c r="CG1903" s="28"/>
      <c r="CH1903" s="28"/>
      <c r="CI1903" s="41"/>
      <c r="CJ1903" s="27"/>
      <c r="CK1903" s="27"/>
      <c r="CL1903" s="27"/>
      <c r="CM1903" s="27"/>
      <c r="CN1903" s="27"/>
      <c r="CO1903" s="27"/>
      <c r="CP1903" s="27"/>
      <c r="CQ1903" s="27"/>
      <c r="CR1903" s="27"/>
      <c r="CS1903" s="27"/>
      <c r="CT1903" s="27"/>
      <c r="CU1903" s="27"/>
      <c r="CV1903" s="27"/>
      <c r="CW1903" s="27"/>
      <c r="CX1903" s="27"/>
      <c r="CY1903" s="27"/>
      <c r="CZ1903" s="40"/>
      <c r="DA1903" s="40"/>
      <c r="DB1903" s="40"/>
      <c r="DC1903" s="40"/>
      <c r="DF1903" s="42"/>
    </row>
    <row r="1904" spans="2:110" x14ac:dyDescent="0.2">
      <c r="B1904" s="28"/>
      <c r="C1904" s="41"/>
      <c r="D1904" s="40"/>
      <c r="E1904" s="41"/>
      <c r="F1904" s="40"/>
      <c r="M1904" s="151"/>
      <c r="N1904" s="151"/>
      <c r="P1904" s="153"/>
      <c r="Q1904" s="159"/>
      <c r="R1904" s="151"/>
      <c r="S1904" s="151"/>
      <c r="T1904" s="28"/>
      <c r="U1904" s="137"/>
      <c r="V1904" s="40"/>
      <c r="W1904" s="40"/>
      <c r="X1904" s="40"/>
      <c r="Y1904" s="40"/>
      <c r="Z1904" s="40"/>
      <c r="AA1904" s="40"/>
      <c r="AB1904" s="40"/>
      <c r="AC1904" s="40"/>
      <c r="AD1904" s="40"/>
      <c r="AE1904" s="40"/>
      <c r="AF1904" s="40"/>
      <c r="AG1904" s="40"/>
      <c r="AH1904" s="40"/>
      <c r="AI1904" s="40"/>
      <c r="AJ1904" s="40"/>
      <c r="AK1904" s="40"/>
      <c r="AL1904" s="40"/>
      <c r="AM1904" s="40"/>
      <c r="AN1904" s="40"/>
      <c r="AO1904" s="40"/>
      <c r="AP1904" s="40"/>
      <c r="AQ1904" s="40"/>
      <c r="AR1904" s="40"/>
      <c r="AS1904" s="40"/>
      <c r="AT1904" s="40"/>
      <c r="AU1904" s="40"/>
      <c r="AV1904" s="40"/>
      <c r="AW1904" s="40"/>
      <c r="AX1904" s="40"/>
      <c r="AY1904" s="40"/>
      <c r="AZ1904" s="40"/>
      <c r="BA1904" s="28"/>
      <c r="BB1904" s="28"/>
      <c r="BC1904" s="40"/>
      <c r="BD1904" s="40"/>
      <c r="BE1904" s="40"/>
      <c r="BF1904" s="40"/>
      <c r="BG1904" s="40"/>
      <c r="BH1904" s="40"/>
      <c r="BI1904" s="40"/>
      <c r="BJ1904" s="40"/>
      <c r="BK1904" s="40"/>
      <c r="BL1904" s="40"/>
      <c r="BM1904" s="40"/>
      <c r="BN1904" s="40"/>
      <c r="BO1904" s="40"/>
      <c r="BP1904" s="40"/>
      <c r="BQ1904" s="40"/>
      <c r="BR1904" s="40"/>
      <c r="BS1904" s="40"/>
      <c r="BT1904" s="40"/>
      <c r="BU1904" s="40"/>
      <c r="BV1904" s="40"/>
      <c r="BW1904" s="40"/>
      <c r="BX1904" s="40"/>
      <c r="BY1904" s="40"/>
      <c r="BZ1904" s="40"/>
      <c r="CA1904" s="40"/>
      <c r="CB1904" s="40"/>
      <c r="CC1904" s="40"/>
      <c r="CD1904" s="40"/>
      <c r="CE1904" s="40"/>
      <c r="CF1904" s="40"/>
      <c r="CG1904" s="28"/>
      <c r="CH1904" s="28"/>
      <c r="CI1904" s="41"/>
      <c r="CJ1904" s="27"/>
      <c r="CK1904" s="27"/>
      <c r="CL1904" s="27"/>
      <c r="CM1904" s="27"/>
      <c r="CN1904" s="27"/>
      <c r="CO1904" s="27"/>
      <c r="CP1904" s="27"/>
      <c r="CQ1904" s="27"/>
      <c r="CR1904" s="27"/>
      <c r="CS1904" s="27"/>
      <c r="CT1904" s="27"/>
      <c r="CU1904" s="27"/>
      <c r="CV1904" s="27"/>
      <c r="CW1904" s="27"/>
      <c r="CX1904" s="27"/>
      <c r="CY1904" s="27"/>
      <c r="CZ1904" s="40"/>
      <c r="DA1904" s="40"/>
      <c r="DB1904" s="40"/>
      <c r="DC1904" s="40"/>
      <c r="DF1904" s="42"/>
    </row>
    <row r="1905" spans="2:110" x14ac:dyDescent="0.2">
      <c r="B1905" s="28"/>
      <c r="C1905" s="41"/>
      <c r="D1905" s="40"/>
      <c r="E1905" s="41"/>
      <c r="F1905" s="40"/>
      <c r="M1905" s="151"/>
      <c r="N1905" s="151"/>
      <c r="P1905" s="153"/>
      <c r="Q1905" s="159"/>
      <c r="R1905" s="151"/>
      <c r="S1905" s="151"/>
      <c r="T1905" s="28"/>
      <c r="U1905" s="137"/>
      <c r="V1905" s="40"/>
      <c r="W1905" s="40"/>
      <c r="X1905" s="40"/>
      <c r="Y1905" s="40"/>
      <c r="Z1905" s="40"/>
      <c r="AA1905" s="40"/>
      <c r="AB1905" s="40"/>
      <c r="AC1905" s="40"/>
      <c r="AD1905" s="40"/>
      <c r="AE1905" s="40"/>
      <c r="AF1905" s="40"/>
      <c r="AG1905" s="40"/>
      <c r="AH1905" s="40"/>
      <c r="AI1905" s="40"/>
      <c r="AJ1905" s="40"/>
      <c r="AK1905" s="40"/>
      <c r="AL1905" s="40"/>
      <c r="AM1905" s="40"/>
      <c r="AN1905" s="40"/>
      <c r="AO1905" s="40"/>
      <c r="AP1905" s="40"/>
      <c r="AQ1905" s="40"/>
      <c r="AR1905" s="40"/>
      <c r="AS1905" s="40"/>
      <c r="AT1905" s="40"/>
      <c r="AU1905" s="40"/>
      <c r="AV1905" s="40"/>
      <c r="AW1905" s="40"/>
      <c r="AX1905" s="40"/>
      <c r="AY1905" s="40"/>
      <c r="AZ1905" s="40"/>
      <c r="BA1905" s="28"/>
      <c r="BB1905" s="28"/>
      <c r="BC1905" s="40"/>
      <c r="BD1905" s="40"/>
      <c r="BE1905" s="40"/>
      <c r="BF1905" s="40"/>
      <c r="BG1905" s="40"/>
      <c r="BH1905" s="40"/>
      <c r="BI1905" s="40"/>
      <c r="BJ1905" s="40"/>
      <c r="BK1905" s="40"/>
      <c r="BL1905" s="40"/>
      <c r="BM1905" s="40"/>
      <c r="BN1905" s="40"/>
      <c r="BO1905" s="40"/>
      <c r="BP1905" s="40"/>
      <c r="BQ1905" s="40"/>
      <c r="BR1905" s="40"/>
      <c r="BS1905" s="40"/>
      <c r="BT1905" s="40"/>
      <c r="BU1905" s="40"/>
      <c r="BV1905" s="40"/>
      <c r="BW1905" s="40"/>
      <c r="BX1905" s="40"/>
      <c r="BY1905" s="40"/>
      <c r="BZ1905" s="40"/>
      <c r="CA1905" s="40"/>
      <c r="CB1905" s="40"/>
      <c r="CC1905" s="40"/>
      <c r="CD1905" s="40"/>
      <c r="CE1905" s="40"/>
      <c r="CF1905" s="40"/>
      <c r="CG1905" s="28"/>
      <c r="CH1905" s="28"/>
      <c r="CI1905" s="41"/>
      <c r="CJ1905" s="27"/>
      <c r="CK1905" s="27"/>
      <c r="CL1905" s="27"/>
      <c r="CM1905" s="27"/>
      <c r="CN1905" s="27"/>
      <c r="CO1905" s="27"/>
      <c r="CP1905" s="27"/>
      <c r="CQ1905" s="27"/>
      <c r="CR1905" s="27"/>
      <c r="CS1905" s="27"/>
      <c r="CT1905" s="27"/>
      <c r="CU1905" s="27"/>
      <c r="CV1905" s="27"/>
      <c r="CW1905" s="27"/>
      <c r="CX1905" s="27"/>
      <c r="CY1905" s="27"/>
      <c r="CZ1905" s="40"/>
      <c r="DA1905" s="40"/>
      <c r="DB1905" s="40"/>
      <c r="DC1905" s="40"/>
      <c r="DF1905" s="42"/>
    </row>
    <row r="1906" spans="2:110" x14ac:dyDescent="0.2">
      <c r="B1906" s="28"/>
      <c r="C1906" s="41"/>
      <c r="D1906" s="40"/>
      <c r="E1906" s="41"/>
      <c r="F1906" s="40"/>
      <c r="M1906" s="151"/>
      <c r="N1906" s="151"/>
      <c r="P1906" s="153"/>
      <c r="Q1906" s="159"/>
      <c r="R1906" s="151"/>
      <c r="S1906" s="151"/>
      <c r="T1906" s="28"/>
      <c r="U1906" s="137"/>
      <c r="V1906" s="40"/>
      <c r="W1906" s="40"/>
      <c r="X1906" s="40"/>
      <c r="Y1906" s="40"/>
      <c r="Z1906" s="40"/>
      <c r="AA1906" s="40"/>
      <c r="AB1906" s="40"/>
      <c r="AC1906" s="40"/>
      <c r="AD1906" s="40"/>
      <c r="AE1906" s="40"/>
      <c r="AF1906" s="40"/>
      <c r="AG1906" s="40"/>
      <c r="AH1906" s="40"/>
      <c r="AI1906" s="40"/>
      <c r="AJ1906" s="40"/>
      <c r="AK1906" s="40"/>
      <c r="AL1906" s="40"/>
      <c r="AM1906" s="40"/>
      <c r="AN1906" s="40"/>
      <c r="AO1906" s="40"/>
      <c r="AP1906" s="40"/>
      <c r="AQ1906" s="40"/>
      <c r="AR1906" s="40"/>
      <c r="AS1906" s="40"/>
      <c r="AT1906" s="40"/>
      <c r="AU1906" s="40"/>
      <c r="AV1906" s="40"/>
      <c r="AW1906" s="40"/>
      <c r="AX1906" s="40"/>
      <c r="AY1906" s="40"/>
      <c r="AZ1906" s="40"/>
      <c r="BA1906" s="28"/>
      <c r="BB1906" s="28"/>
      <c r="BC1906" s="40"/>
      <c r="BD1906" s="40"/>
      <c r="BE1906" s="40"/>
      <c r="BF1906" s="40"/>
      <c r="BG1906" s="40"/>
      <c r="BH1906" s="40"/>
      <c r="BI1906" s="40"/>
      <c r="BJ1906" s="40"/>
      <c r="BK1906" s="40"/>
      <c r="BL1906" s="40"/>
      <c r="BM1906" s="40"/>
      <c r="BN1906" s="40"/>
      <c r="BO1906" s="40"/>
      <c r="BP1906" s="40"/>
      <c r="BQ1906" s="40"/>
      <c r="BR1906" s="40"/>
      <c r="BS1906" s="40"/>
      <c r="BT1906" s="40"/>
      <c r="BU1906" s="40"/>
      <c r="BV1906" s="40"/>
      <c r="BW1906" s="40"/>
      <c r="BX1906" s="40"/>
      <c r="BY1906" s="40"/>
      <c r="BZ1906" s="40"/>
      <c r="CA1906" s="40"/>
      <c r="CB1906" s="40"/>
      <c r="CC1906" s="40"/>
      <c r="CD1906" s="40"/>
      <c r="CE1906" s="40"/>
      <c r="CF1906" s="40"/>
      <c r="CG1906" s="28"/>
      <c r="CH1906" s="28"/>
      <c r="CI1906" s="41"/>
      <c r="CJ1906" s="27"/>
      <c r="CK1906" s="27"/>
      <c r="CL1906" s="27"/>
      <c r="CM1906" s="27"/>
      <c r="CN1906" s="27"/>
      <c r="CO1906" s="27"/>
      <c r="CP1906" s="27"/>
      <c r="CQ1906" s="27"/>
      <c r="CR1906" s="27"/>
      <c r="CS1906" s="27"/>
      <c r="CT1906" s="27"/>
      <c r="CU1906" s="27"/>
      <c r="CV1906" s="27"/>
      <c r="CW1906" s="27"/>
      <c r="CX1906" s="27"/>
      <c r="CY1906" s="27"/>
      <c r="CZ1906" s="40"/>
      <c r="DA1906" s="40"/>
      <c r="DB1906" s="40"/>
      <c r="DC1906" s="40"/>
      <c r="DF1906" s="42"/>
    </row>
    <row r="1907" spans="2:110" x14ac:dyDescent="0.2">
      <c r="B1907" s="28"/>
      <c r="C1907" s="41"/>
      <c r="D1907" s="40"/>
      <c r="E1907" s="41"/>
      <c r="F1907" s="40"/>
      <c r="M1907" s="151"/>
      <c r="N1907" s="151"/>
      <c r="P1907" s="153"/>
      <c r="Q1907" s="159"/>
      <c r="R1907" s="151"/>
      <c r="S1907" s="151"/>
      <c r="T1907" s="28"/>
      <c r="U1907" s="137"/>
      <c r="V1907" s="40"/>
      <c r="W1907" s="40"/>
      <c r="X1907" s="40"/>
      <c r="Y1907" s="40"/>
      <c r="Z1907" s="40"/>
      <c r="AA1907" s="40"/>
      <c r="AB1907" s="40"/>
      <c r="AC1907" s="40"/>
      <c r="AD1907" s="40"/>
      <c r="AE1907" s="40"/>
      <c r="AF1907" s="40"/>
      <c r="AG1907" s="40"/>
      <c r="AH1907" s="40"/>
      <c r="AI1907" s="40"/>
      <c r="AJ1907" s="40"/>
      <c r="AK1907" s="40"/>
      <c r="AL1907" s="40"/>
      <c r="AM1907" s="40"/>
      <c r="AN1907" s="40"/>
      <c r="AO1907" s="40"/>
      <c r="AP1907" s="40"/>
      <c r="AQ1907" s="40"/>
      <c r="AR1907" s="40"/>
      <c r="AS1907" s="40"/>
      <c r="AT1907" s="40"/>
      <c r="AU1907" s="40"/>
      <c r="AV1907" s="40"/>
      <c r="AW1907" s="40"/>
      <c r="AX1907" s="40"/>
      <c r="AY1907" s="40"/>
      <c r="AZ1907" s="40"/>
      <c r="BA1907" s="28"/>
      <c r="BB1907" s="28"/>
      <c r="BC1907" s="40"/>
      <c r="BD1907" s="40"/>
      <c r="BE1907" s="40"/>
      <c r="BF1907" s="40"/>
      <c r="BG1907" s="40"/>
      <c r="BH1907" s="40"/>
      <c r="BI1907" s="40"/>
      <c r="BJ1907" s="40"/>
      <c r="BK1907" s="40"/>
      <c r="BL1907" s="40"/>
      <c r="BM1907" s="40"/>
      <c r="BN1907" s="40"/>
      <c r="BO1907" s="40"/>
      <c r="BP1907" s="40"/>
      <c r="BQ1907" s="40"/>
      <c r="BR1907" s="40"/>
      <c r="BS1907" s="40"/>
      <c r="BT1907" s="40"/>
      <c r="BU1907" s="40"/>
      <c r="BV1907" s="40"/>
      <c r="BW1907" s="40"/>
      <c r="BX1907" s="40"/>
      <c r="BY1907" s="40"/>
      <c r="BZ1907" s="40"/>
      <c r="CA1907" s="40"/>
      <c r="CB1907" s="40"/>
      <c r="CC1907" s="40"/>
      <c r="CD1907" s="40"/>
      <c r="CE1907" s="40"/>
      <c r="CF1907" s="40"/>
      <c r="CG1907" s="28"/>
      <c r="CH1907" s="28"/>
      <c r="CI1907" s="41"/>
      <c r="CJ1907" s="27"/>
      <c r="CK1907" s="27"/>
      <c r="CL1907" s="27"/>
      <c r="CM1907" s="27"/>
      <c r="CN1907" s="27"/>
      <c r="CO1907" s="27"/>
      <c r="CP1907" s="27"/>
      <c r="CQ1907" s="27"/>
      <c r="CR1907" s="27"/>
      <c r="CS1907" s="27"/>
      <c r="CT1907" s="27"/>
      <c r="CU1907" s="27"/>
      <c r="CV1907" s="27"/>
      <c r="CW1907" s="27"/>
      <c r="CX1907" s="27"/>
      <c r="CY1907" s="27"/>
      <c r="CZ1907" s="40"/>
      <c r="DA1907" s="40"/>
      <c r="DB1907" s="40"/>
      <c r="DC1907" s="40"/>
      <c r="DF1907" s="42"/>
    </row>
    <row r="1908" spans="2:110" x14ac:dyDescent="0.2">
      <c r="B1908" s="28"/>
      <c r="C1908" s="41"/>
      <c r="D1908" s="40"/>
      <c r="E1908" s="41"/>
      <c r="F1908" s="40"/>
      <c r="M1908" s="151"/>
      <c r="N1908" s="151"/>
      <c r="P1908" s="153"/>
      <c r="Q1908" s="159"/>
      <c r="R1908" s="151"/>
      <c r="S1908" s="151"/>
      <c r="T1908" s="28"/>
      <c r="U1908" s="137"/>
      <c r="V1908" s="40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40"/>
      <c r="AH1908" s="40"/>
      <c r="AI1908" s="40"/>
      <c r="AJ1908" s="40"/>
      <c r="AK1908" s="40"/>
      <c r="AL1908" s="40"/>
      <c r="AM1908" s="40"/>
      <c r="AN1908" s="40"/>
      <c r="AO1908" s="40"/>
      <c r="AP1908" s="40"/>
      <c r="AQ1908" s="40"/>
      <c r="AR1908" s="40"/>
      <c r="AS1908" s="40"/>
      <c r="AT1908" s="40"/>
      <c r="AU1908" s="40"/>
      <c r="AV1908" s="40"/>
      <c r="AW1908" s="40"/>
      <c r="AX1908" s="40"/>
      <c r="AY1908" s="40"/>
      <c r="AZ1908" s="40"/>
      <c r="BA1908" s="28"/>
      <c r="BB1908" s="28"/>
      <c r="BC1908" s="40"/>
      <c r="BD1908" s="40"/>
      <c r="BE1908" s="40"/>
      <c r="BF1908" s="40"/>
      <c r="BG1908" s="40"/>
      <c r="BH1908" s="40"/>
      <c r="BI1908" s="40"/>
      <c r="BJ1908" s="40"/>
      <c r="BK1908" s="40"/>
      <c r="BL1908" s="40"/>
      <c r="BM1908" s="40"/>
      <c r="BN1908" s="40"/>
      <c r="BO1908" s="40"/>
      <c r="BP1908" s="40"/>
      <c r="BQ1908" s="40"/>
      <c r="BR1908" s="40"/>
      <c r="BS1908" s="40"/>
      <c r="BT1908" s="40"/>
      <c r="BU1908" s="40"/>
      <c r="BV1908" s="40"/>
      <c r="BW1908" s="40"/>
      <c r="BX1908" s="40"/>
      <c r="BY1908" s="40"/>
      <c r="BZ1908" s="40"/>
      <c r="CA1908" s="40"/>
      <c r="CB1908" s="40"/>
      <c r="CC1908" s="40"/>
      <c r="CD1908" s="40"/>
      <c r="CE1908" s="40"/>
      <c r="CF1908" s="40"/>
      <c r="CG1908" s="28"/>
      <c r="CH1908" s="28"/>
      <c r="CI1908" s="41"/>
      <c r="CJ1908" s="27"/>
      <c r="CK1908" s="27"/>
      <c r="CL1908" s="27"/>
      <c r="CM1908" s="27"/>
      <c r="CN1908" s="27"/>
      <c r="CO1908" s="27"/>
      <c r="CP1908" s="27"/>
      <c r="CQ1908" s="27"/>
      <c r="CR1908" s="27"/>
      <c r="CS1908" s="27"/>
      <c r="CT1908" s="27"/>
      <c r="CU1908" s="27"/>
      <c r="CV1908" s="27"/>
      <c r="CW1908" s="27"/>
      <c r="CX1908" s="27"/>
      <c r="CY1908" s="27"/>
      <c r="CZ1908" s="40"/>
      <c r="DA1908" s="40"/>
      <c r="DB1908" s="40"/>
      <c r="DC1908" s="40"/>
      <c r="DF1908" s="42"/>
    </row>
    <row r="1909" spans="2:110" x14ac:dyDescent="0.2">
      <c r="B1909" s="28"/>
      <c r="C1909" s="41"/>
      <c r="D1909" s="40"/>
      <c r="E1909" s="41"/>
      <c r="F1909" s="40"/>
      <c r="M1909" s="151"/>
      <c r="N1909" s="151"/>
      <c r="P1909" s="153"/>
      <c r="Q1909" s="159"/>
      <c r="R1909" s="151"/>
      <c r="S1909" s="151"/>
      <c r="T1909" s="28"/>
      <c r="U1909" s="137"/>
      <c r="V1909" s="40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40"/>
      <c r="AH1909" s="40"/>
      <c r="AI1909" s="40"/>
      <c r="AJ1909" s="40"/>
      <c r="AK1909" s="40"/>
      <c r="AL1909" s="40"/>
      <c r="AM1909" s="40"/>
      <c r="AN1909" s="40"/>
      <c r="AO1909" s="40"/>
      <c r="AP1909" s="40"/>
      <c r="AQ1909" s="40"/>
      <c r="AR1909" s="40"/>
      <c r="AS1909" s="40"/>
      <c r="AT1909" s="40"/>
      <c r="AU1909" s="40"/>
      <c r="AV1909" s="40"/>
      <c r="AW1909" s="40"/>
      <c r="AX1909" s="40"/>
      <c r="AY1909" s="40"/>
      <c r="AZ1909" s="40"/>
      <c r="BA1909" s="28"/>
      <c r="BB1909" s="28"/>
      <c r="BC1909" s="40"/>
      <c r="BD1909" s="40"/>
      <c r="BE1909" s="40"/>
      <c r="BF1909" s="40"/>
      <c r="BG1909" s="40"/>
      <c r="BH1909" s="40"/>
      <c r="BI1909" s="40"/>
      <c r="BJ1909" s="40"/>
      <c r="BK1909" s="40"/>
      <c r="BL1909" s="40"/>
      <c r="BM1909" s="40"/>
      <c r="BN1909" s="40"/>
      <c r="BO1909" s="40"/>
      <c r="BP1909" s="40"/>
      <c r="BQ1909" s="40"/>
      <c r="BR1909" s="40"/>
      <c r="BS1909" s="40"/>
      <c r="BT1909" s="40"/>
      <c r="BU1909" s="40"/>
      <c r="BV1909" s="40"/>
      <c r="BW1909" s="40"/>
      <c r="BX1909" s="40"/>
      <c r="BY1909" s="40"/>
      <c r="BZ1909" s="40"/>
      <c r="CA1909" s="40"/>
      <c r="CB1909" s="40"/>
      <c r="CC1909" s="40"/>
      <c r="CD1909" s="40"/>
      <c r="CE1909" s="40"/>
      <c r="CF1909" s="40"/>
      <c r="CG1909" s="28"/>
      <c r="CH1909" s="28"/>
      <c r="CI1909" s="41"/>
      <c r="CJ1909" s="27"/>
      <c r="CK1909" s="27"/>
      <c r="CL1909" s="27"/>
      <c r="CM1909" s="27"/>
      <c r="CN1909" s="27"/>
      <c r="CO1909" s="27"/>
      <c r="CP1909" s="27"/>
      <c r="CQ1909" s="27"/>
      <c r="CR1909" s="27"/>
      <c r="CS1909" s="27"/>
      <c r="CT1909" s="27"/>
      <c r="CU1909" s="27"/>
      <c r="CV1909" s="27"/>
      <c r="CW1909" s="27"/>
      <c r="CX1909" s="27"/>
      <c r="CY1909" s="27"/>
      <c r="CZ1909" s="40"/>
      <c r="DA1909" s="40"/>
      <c r="DB1909" s="40"/>
      <c r="DC1909" s="40"/>
      <c r="DF1909" s="42"/>
    </row>
    <row r="1910" spans="2:110" x14ac:dyDescent="0.2">
      <c r="B1910" s="28"/>
      <c r="C1910" s="41"/>
      <c r="D1910" s="40"/>
      <c r="E1910" s="41"/>
      <c r="F1910" s="40"/>
      <c r="M1910" s="151"/>
      <c r="N1910" s="151"/>
      <c r="P1910" s="153"/>
      <c r="Q1910" s="159"/>
      <c r="R1910" s="151"/>
      <c r="S1910" s="151"/>
      <c r="T1910" s="28"/>
      <c r="U1910" s="137"/>
      <c r="V1910" s="40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40"/>
      <c r="AH1910" s="40"/>
      <c r="AI1910" s="40"/>
      <c r="AJ1910" s="40"/>
      <c r="AK1910" s="40"/>
      <c r="AL1910" s="40"/>
      <c r="AM1910" s="40"/>
      <c r="AN1910" s="40"/>
      <c r="AO1910" s="40"/>
      <c r="AP1910" s="40"/>
      <c r="AQ1910" s="40"/>
      <c r="AR1910" s="40"/>
      <c r="AS1910" s="40"/>
      <c r="AT1910" s="40"/>
      <c r="AU1910" s="40"/>
      <c r="AV1910" s="40"/>
      <c r="AW1910" s="40"/>
      <c r="AX1910" s="40"/>
      <c r="AY1910" s="40"/>
      <c r="AZ1910" s="40"/>
      <c r="BA1910" s="28"/>
      <c r="BB1910" s="28"/>
      <c r="BC1910" s="40"/>
      <c r="BD1910" s="40"/>
      <c r="BE1910" s="40"/>
      <c r="BF1910" s="40"/>
      <c r="BG1910" s="40"/>
      <c r="BH1910" s="40"/>
      <c r="BI1910" s="40"/>
      <c r="BJ1910" s="40"/>
      <c r="BK1910" s="40"/>
      <c r="BL1910" s="40"/>
      <c r="BM1910" s="40"/>
      <c r="BN1910" s="40"/>
      <c r="BO1910" s="40"/>
      <c r="BP1910" s="40"/>
      <c r="BQ1910" s="40"/>
      <c r="BR1910" s="40"/>
      <c r="BS1910" s="40"/>
      <c r="BT1910" s="40"/>
      <c r="BU1910" s="40"/>
      <c r="BV1910" s="40"/>
      <c r="BW1910" s="40"/>
      <c r="BX1910" s="40"/>
      <c r="BY1910" s="40"/>
      <c r="BZ1910" s="40"/>
      <c r="CA1910" s="40"/>
      <c r="CB1910" s="40"/>
      <c r="CC1910" s="40"/>
      <c r="CD1910" s="40"/>
      <c r="CE1910" s="40"/>
      <c r="CF1910" s="40"/>
      <c r="CG1910" s="28"/>
      <c r="CH1910" s="28"/>
      <c r="CI1910" s="41"/>
      <c r="CJ1910" s="27"/>
      <c r="CK1910" s="27"/>
      <c r="CL1910" s="27"/>
      <c r="CM1910" s="27"/>
      <c r="CN1910" s="27"/>
      <c r="CO1910" s="27"/>
      <c r="CP1910" s="27"/>
      <c r="CQ1910" s="27"/>
      <c r="CR1910" s="27"/>
      <c r="CS1910" s="27"/>
      <c r="CT1910" s="27"/>
      <c r="CU1910" s="27"/>
      <c r="CV1910" s="27"/>
      <c r="CW1910" s="27"/>
      <c r="CX1910" s="27"/>
      <c r="CY1910" s="27"/>
      <c r="CZ1910" s="40"/>
      <c r="DA1910" s="40"/>
      <c r="DB1910" s="40"/>
      <c r="DC1910" s="40"/>
      <c r="DF1910" s="42"/>
    </row>
    <row r="1911" spans="2:110" x14ac:dyDescent="0.2">
      <c r="B1911" s="28"/>
      <c r="C1911" s="41"/>
      <c r="D1911" s="40"/>
      <c r="E1911" s="41"/>
      <c r="F1911" s="40"/>
      <c r="M1911" s="151"/>
      <c r="N1911" s="151"/>
      <c r="P1911" s="153"/>
      <c r="Q1911" s="159"/>
      <c r="R1911" s="151"/>
      <c r="S1911" s="151"/>
      <c r="T1911" s="28"/>
      <c r="U1911" s="137"/>
      <c r="V1911" s="40"/>
      <c r="W1911" s="40"/>
      <c r="X1911" s="40"/>
      <c r="Y1911" s="40"/>
      <c r="Z1911" s="40"/>
      <c r="AA1911" s="40"/>
      <c r="AB1911" s="40"/>
      <c r="AC1911" s="40"/>
      <c r="AD1911" s="40"/>
      <c r="AE1911" s="40"/>
      <c r="AF1911" s="40"/>
      <c r="AG1911" s="40"/>
      <c r="AH1911" s="40"/>
      <c r="AI1911" s="40"/>
      <c r="AJ1911" s="40"/>
      <c r="AK1911" s="40"/>
      <c r="AL1911" s="40"/>
      <c r="AM1911" s="40"/>
      <c r="AN1911" s="40"/>
      <c r="AO1911" s="40"/>
      <c r="AP1911" s="40"/>
      <c r="AQ1911" s="40"/>
      <c r="AR1911" s="40"/>
      <c r="AS1911" s="40"/>
      <c r="AT1911" s="40"/>
      <c r="AU1911" s="40"/>
      <c r="AV1911" s="40"/>
      <c r="AW1911" s="40"/>
      <c r="AX1911" s="40"/>
      <c r="AY1911" s="40"/>
      <c r="AZ1911" s="40"/>
      <c r="BA1911" s="28"/>
      <c r="BB1911" s="28"/>
      <c r="BC1911" s="40"/>
      <c r="BD1911" s="40"/>
      <c r="BE1911" s="40"/>
      <c r="BF1911" s="40"/>
      <c r="BG1911" s="40"/>
      <c r="BH1911" s="40"/>
      <c r="BI1911" s="40"/>
      <c r="BJ1911" s="40"/>
      <c r="BK1911" s="40"/>
      <c r="BL1911" s="40"/>
      <c r="BM1911" s="40"/>
      <c r="BN1911" s="40"/>
      <c r="BO1911" s="40"/>
      <c r="BP1911" s="40"/>
      <c r="BQ1911" s="40"/>
      <c r="BR1911" s="40"/>
      <c r="BS1911" s="40"/>
      <c r="BT1911" s="40"/>
      <c r="BU1911" s="40"/>
      <c r="BV1911" s="40"/>
      <c r="BW1911" s="40"/>
      <c r="BX1911" s="40"/>
      <c r="BY1911" s="40"/>
      <c r="BZ1911" s="40"/>
      <c r="CA1911" s="40"/>
      <c r="CB1911" s="40"/>
      <c r="CC1911" s="40"/>
      <c r="CD1911" s="40"/>
      <c r="CE1911" s="40"/>
      <c r="CF1911" s="40"/>
      <c r="CG1911" s="28"/>
      <c r="CH1911" s="28"/>
      <c r="CI1911" s="41"/>
      <c r="CJ1911" s="27"/>
      <c r="CK1911" s="27"/>
      <c r="CL1911" s="27"/>
      <c r="CM1911" s="27"/>
      <c r="CN1911" s="27"/>
      <c r="CO1911" s="27"/>
      <c r="CP1911" s="27"/>
      <c r="CQ1911" s="27"/>
      <c r="CR1911" s="27"/>
      <c r="CS1911" s="27"/>
      <c r="CT1911" s="27"/>
      <c r="CU1911" s="27"/>
      <c r="CV1911" s="27"/>
      <c r="CW1911" s="27"/>
      <c r="CX1911" s="27"/>
      <c r="CY1911" s="27"/>
      <c r="CZ1911" s="40"/>
      <c r="DA1911" s="40"/>
      <c r="DB1911" s="40"/>
      <c r="DC1911" s="40"/>
      <c r="DF1911" s="42"/>
    </row>
    <row r="1912" spans="2:110" x14ac:dyDescent="0.2">
      <c r="B1912" s="28"/>
      <c r="C1912" s="41"/>
      <c r="D1912" s="40"/>
      <c r="E1912" s="41"/>
      <c r="F1912" s="40"/>
      <c r="M1912" s="151"/>
      <c r="N1912" s="151"/>
      <c r="P1912" s="153"/>
      <c r="Q1912" s="159"/>
      <c r="R1912" s="151"/>
      <c r="S1912" s="151"/>
      <c r="T1912" s="28"/>
      <c r="U1912" s="137"/>
      <c r="V1912" s="40"/>
      <c r="W1912" s="40"/>
      <c r="X1912" s="40"/>
      <c r="Y1912" s="40"/>
      <c r="Z1912" s="40"/>
      <c r="AA1912" s="40"/>
      <c r="AB1912" s="40"/>
      <c r="AC1912" s="40"/>
      <c r="AD1912" s="40"/>
      <c r="AE1912" s="40"/>
      <c r="AF1912" s="40"/>
      <c r="AG1912" s="40"/>
      <c r="AH1912" s="40"/>
      <c r="AI1912" s="40"/>
      <c r="AJ1912" s="40"/>
      <c r="AK1912" s="40"/>
      <c r="AL1912" s="40"/>
      <c r="AM1912" s="40"/>
      <c r="AN1912" s="40"/>
      <c r="AO1912" s="40"/>
      <c r="AP1912" s="40"/>
      <c r="AQ1912" s="40"/>
      <c r="AR1912" s="40"/>
      <c r="AS1912" s="40"/>
      <c r="AT1912" s="40"/>
      <c r="AU1912" s="40"/>
      <c r="AV1912" s="40"/>
      <c r="AW1912" s="40"/>
      <c r="AX1912" s="40"/>
      <c r="AY1912" s="40"/>
      <c r="AZ1912" s="40"/>
      <c r="BA1912" s="28"/>
      <c r="BB1912" s="28"/>
      <c r="BC1912" s="40"/>
      <c r="BD1912" s="40"/>
      <c r="BE1912" s="40"/>
      <c r="BF1912" s="40"/>
      <c r="BG1912" s="40"/>
      <c r="BH1912" s="40"/>
      <c r="BI1912" s="40"/>
      <c r="BJ1912" s="40"/>
      <c r="BK1912" s="40"/>
      <c r="BL1912" s="40"/>
      <c r="BM1912" s="40"/>
      <c r="BN1912" s="40"/>
      <c r="BO1912" s="40"/>
      <c r="BP1912" s="40"/>
      <c r="BQ1912" s="40"/>
      <c r="BR1912" s="40"/>
      <c r="BS1912" s="40"/>
      <c r="BT1912" s="40"/>
      <c r="BU1912" s="40"/>
      <c r="BV1912" s="40"/>
      <c r="BW1912" s="40"/>
      <c r="BX1912" s="40"/>
      <c r="BY1912" s="40"/>
      <c r="BZ1912" s="40"/>
      <c r="CA1912" s="40"/>
      <c r="CB1912" s="40"/>
      <c r="CC1912" s="40"/>
      <c r="CD1912" s="40"/>
      <c r="CE1912" s="40"/>
      <c r="CF1912" s="40"/>
      <c r="CG1912" s="28"/>
      <c r="CH1912" s="28"/>
      <c r="CI1912" s="41"/>
      <c r="CJ1912" s="27"/>
      <c r="CK1912" s="27"/>
      <c r="CL1912" s="27"/>
      <c r="CM1912" s="27"/>
      <c r="CN1912" s="27"/>
      <c r="CO1912" s="27"/>
      <c r="CP1912" s="27"/>
      <c r="CQ1912" s="27"/>
      <c r="CR1912" s="27"/>
      <c r="CS1912" s="27"/>
      <c r="CT1912" s="27"/>
      <c r="CU1912" s="27"/>
      <c r="CV1912" s="27"/>
      <c r="CW1912" s="27"/>
      <c r="CX1912" s="27"/>
      <c r="CY1912" s="27"/>
      <c r="CZ1912" s="40"/>
      <c r="DA1912" s="40"/>
      <c r="DB1912" s="40"/>
      <c r="DC1912" s="40"/>
      <c r="DF1912" s="42"/>
    </row>
    <row r="1913" spans="2:110" x14ac:dyDescent="0.2">
      <c r="B1913" s="28"/>
      <c r="C1913" s="41"/>
      <c r="D1913" s="40"/>
      <c r="E1913" s="41"/>
      <c r="F1913" s="40"/>
      <c r="M1913" s="151"/>
      <c r="N1913" s="151"/>
      <c r="P1913" s="153"/>
      <c r="Q1913" s="159"/>
      <c r="R1913" s="151"/>
      <c r="S1913" s="151"/>
      <c r="T1913" s="28"/>
      <c r="U1913" s="137"/>
      <c r="V1913" s="40"/>
      <c r="W1913" s="40"/>
      <c r="X1913" s="40"/>
      <c r="Y1913" s="40"/>
      <c r="Z1913" s="40"/>
      <c r="AA1913" s="40"/>
      <c r="AB1913" s="40"/>
      <c r="AC1913" s="40"/>
      <c r="AD1913" s="40"/>
      <c r="AE1913" s="40"/>
      <c r="AF1913" s="40"/>
      <c r="AG1913" s="40"/>
      <c r="AH1913" s="40"/>
      <c r="AI1913" s="40"/>
      <c r="AJ1913" s="40"/>
      <c r="AK1913" s="40"/>
      <c r="AL1913" s="40"/>
      <c r="AM1913" s="40"/>
      <c r="AN1913" s="40"/>
      <c r="AO1913" s="40"/>
      <c r="AP1913" s="40"/>
      <c r="AQ1913" s="40"/>
      <c r="AR1913" s="40"/>
      <c r="AS1913" s="40"/>
      <c r="AT1913" s="40"/>
      <c r="AU1913" s="40"/>
      <c r="AV1913" s="40"/>
      <c r="AW1913" s="40"/>
      <c r="AX1913" s="40"/>
      <c r="AY1913" s="40"/>
      <c r="AZ1913" s="40"/>
      <c r="BA1913" s="28"/>
      <c r="BB1913" s="28"/>
      <c r="BC1913" s="40"/>
      <c r="BD1913" s="40"/>
      <c r="BE1913" s="40"/>
      <c r="BF1913" s="40"/>
      <c r="BG1913" s="40"/>
      <c r="BH1913" s="40"/>
      <c r="BI1913" s="41"/>
      <c r="BJ1913" s="41"/>
      <c r="BK1913" s="41"/>
      <c r="BL1913" s="41"/>
      <c r="BM1913" s="41"/>
      <c r="BN1913" s="41"/>
      <c r="BO1913" s="41"/>
      <c r="BP1913" s="41"/>
      <c r="BQ1913" s="41"/>
      <c r="BR1913" s="40"/>
      <c r="BS1913" s="40"/>
      <c r="BT1913" s="40"/>
      <c r="BU1913" s="41"/>
      <c r="BV1913" s="41"/>
      <c r="BW1913" s="41"/>
      <c r="BX1913" s="41"/>
      <c r="BY1913" s="41"/>
      <c r="BZ1913" s="41"/>
      <c r="CA1913" s="41"/>
      <c r="CB1913" s="41"/>
      <c r="CC1913" s="41"/>
      <c r="CD1913" s="41"/>
      <c r="CE1913" s="41"/>
      <c r="CF1913" s="41"/>
      <c r="CG1913" s="28"/>
      <c r="CH1913" s="28"/>
      <c r="CI1913" s="41"/>
      <c r="CJ1913" s="27"/>
      <c r="CK1913" s="27"/>
      <c r="CL1913" s="27"/>
      <c r="CM1913" s="27"/>
      <c r="CN1913" s="27"/>
      <c r="CO1913" s="27"/>
      <c r="CP1913" s="27"/>
      <c r="CQ1913" s="27"/>
      <c r="CR1913" s="27"/>
      <c r="CS1913" s="27"/>
      <c r="CT1913" s="27"/>
      <c r="CU1913" s="27"/>
      <c r="CV1913" s="27"/>
      <c r="CW1913" s="27"/>
      <c r="CX1913" s="27"/>
      <c r="CY1913" s="27"/>
      <c r="CZ1913" s="40"/>
      <c r="DA1913" s="40"/>
      <c r="DB1913" s="40"/>
      <c r="DC1913" s="40"/>
      <c r="DF1913" s="42"/>
    </row>
    <row r="1914" spans="2:110" x14ac:dyDescent="0.2">
      <c r="B1914" s="28"/>
      <c r="C1914" s="41"/>
      <c r="D1914" s="40"/>
      <c r="E1914" s="41"/>
      <c r="F1914" s="40"/>
      <c r="M1914" s="151"/>
      <c r="N1914" s="151"/>
      <c r="P1914" s="153"/>
      <c r="Q1914" s="159"/>
      <c r="R1914" s="151"/>
      <c r="S1914" s="151"/>
      <c r="T1914" s="28"/>
      <c r="U1914" s="137"/>
      <c r="V1914" s="40"/>
      <c r="W1914" s="40"/>
      <c r="X1914" s="40"/>
      <c r="Y1914" s="40"/>
      <c r="Z1914" s="40"/>
      <c r="AA1914" s="40"/>
      <c r="AB1914" s="40"/>
      <c r="AC1914" s="40"/>
      <c r="AD1914" s="40"/>
      <c r="AE1914" s="40"/>
      <c r="AF1914" s="40"/>
      <c r="AG1914" s="40"/>
      <c r="AH1914" s="40"/>
      <c r="AI1914" s="40"/>
      <c r="AJ1914" s="40"/>
      <c r="AK1914" s="40"/>
      <c r="AL1914" s="40"/>
      <c r="AM1914" s="40"/>
      <c r="AN1914" s="40"/>
      <c r="AO1914" s="40"/>
      <c r="AP1914" s="40"/>
      <c r="AQ1914" s="40"/>
      <c r="AR1914" s="40"/>
      <c r="AS1914" s="40"/>
      <c r="AT1914" s="40"/>
      <c r="AU1914" s="40"/>
      <c r="AV1914" s="40"/>
      <c r="AW1914" s="40"/>
      <c r="AX1914" s="40"/>
      <c r="AY1914" s="40"/>
      <c r="AZ1914" s="40"/>
      <c r="BA1914" s="28"/>
      <c r="BB1914" s="28"/>
      <c r="BC1914" s="40"/>
      <c r="BD1914" s="40"/>
      <c r="BE1914" s="40"/>
      <c r="BF1914" s="40"/>
      <c r="BG1914" s="40"/>
      <c r="BH1914" s="40"/>
      <c r="BI1914" s="41"/>
      <c r="BJ1914" s="41"/>
      <c r="BK1914" s="41"/>
      <c r="BL1914" s="41"/>
      <c r="BM1914" s="41"/>
      <c r="BN1914" s="41"/>
      <c r="BO1914" s="41"/>
      <c r="BP1914" s="41"/>
      <c r="BQ1914" s="41"/>
      <c r="BR1914" s="40"/>
      <c r="BS1914" s="40"/>
      <c r="BT1914" s="40"/>
      <c r="BU1914" s="41"/>
      <c r="BV1914" s="41"/>
      <c r="BW1914" s="41"/>
      <c r="BX1914" s="41"/>
      <c r="BY1914" s="41"/>
      <c r="BZ1914" s="41"/>
      <c r="CA1914" s="41"/>
      <c r="CB1914" s="41"/>
      <c r="CC1914" s="41"/>
      <c r="CD1914" s="41"/>
      <c r="CE1914" s="41"/>
      <c r="CF1914" s="41"/>
      <c r="CG1914" s="28"/>
      <c r="CH1914" s="28"/>
      <c r="CI1914" s="41"/>
      <c r="CJ1914" s="27"/>
      <c r="CK1914" s="27"/>
      <c r="CL1914" s="27"/>
      <c r="CM1914" s="27"/>
      <c r="CN1914" s="27"/>
      <c r="CO1914" s="27"/>
      <c r="CP1914" s="27"/>
      <c r="CQ1914" s="27"/>
      <c r="CR1914" s="27"/>
      <c r="CS1914" s="27"/>
      <c r="CT1914" s="27"/>
      <c r="CU1914" s="27"/>
      <c r="CV1914" s="27"/>
      <c r="CW1914" s="27"/>
      <c r="CX1914" s="27"/>
      <c r="CY1914" s="27"/>
      <c r="CZ1914" s="40"/>
      <c r="DA1914" s="40"/>
      <c r="DB1914" s="40"/>
      <c r="DC1914" s="40"/>
      <c r="DF1914" s="42"/>
    </row>
    <row r="1915" spans="2:110" x14ac:dyDescent="0.2">
      <c r="B1915" s="28"/>
      <c r="C1915" s="41"/>
      <c r="D1915" s="40"/>
      <c r="E1915" s="41"/>
      <c r="F1915" s="40"/>
      <c r="M1915" s="151"/>
      <c r="N1915" s="151"/>
      <c r="P1915" s="153"/>
      <c r="Q1915" s="159"/>
      <c r="R1915" s="151"/>
      <c r="S1915" s="151"/>
      <c r="T1915" s="28"/>
      <c r="U1915" s="137"/>
      <c r="V1915" s="40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40"/>
      <c r="AH1915" s="40"/>
      <c r="AI1915" s="40"/>
      <c r="AJ1915" s="40"/>
      <c r="AK1915" s="40"/>
      <c r="AL1915" s="40"/>
      <c r="AM1915" s="40"/>
      <c r="AN1915" s="40"/>
      <c r="AO1915" s="40"/>
      <c r="AP1915" s="40"/>
      <c r="AQ1915" s="40"/>
      <c r="AR1915" s="40"/>
      <c r="AS1915" s="40"/>
      <c r="AT1915" s="40"/>
      <c r="AU1915" s="40"/>
      <c r="AV1915" s="40"/>
      <c r="AW1915" s="40"/>
      <c r="AX1915" s="40"/>
      <c r="AY1915" s="40"/>
      <c r="AZ1915" s="40"/>
      <c r="BA1915" s="28"/>
      <c r="BB1915" s="28"/>
      <c r="BC1915" s="40"/>
      <c r="BD1915" s="40"/>
      <c r="BE1915" s="40"/>
      <c r="BF1915" s="40"/>
      <c r="BG1915" s="40"/>
      <c r="BH1915" s="40"/>
      <c r="BI1915" s="41"/>
      <c r="BJ1915" s="41"/>
      <c r="BK1915" s="41"/>
      <c r="BL1915" s="41"/>
      <c r="BM1915" s="41"/>
      <c r="BN1915" s="41"/>
      <c r="BO1915" s="41"/>
      <c r="BP1915" s="41"/>
      <c r="BQ1915" s="41"/>
      <c r="BR1915" s="40"/>
      <c r="BS1915" s="40"/>
      <c r="BT1915" s="40"/>
      <c r="BU1915" s="41"/>
      <c r="BV1915" s="41"/>
      <c r="BW1915" s="41"/>
      <c r="BX1915" s="41"/>
      <c r="BY1915" s="41"/>
      <c r="BZ1915" s="41"/>
      <c r="CA1915" s="41"/>
      <c r="CB1915" s="41"/>
      <c r="CC1915" s="41"/>
      <c r="CD1915" s="41"/>
      <c r="CE1915" s="41"/>
      <c r="CF1915" s="41"/>
      <c r="CG1915" s="28"/>
      <c r="CH1915" s="28"/>
      <c r="CI1915" s="41"/>
      <c r="CJ1915" s="27"/>
      <c r="CK1915" s="27"/>
      <c r="CL1915" s="27"/>
      <c r="CM1915" s="27"/>
      <c r="CN1915" s="27"/>
      <c r="CO1915" s="27"/>
      <c r="CP1915" s="27"/>
      <c r="CQ1915" s="27"/>
      <c r="CR1915" s="27"/>
      <c r="CS1915" s="27"/>
      <c r="CT1915" s="27"/>
      <c r="CU1915" s="27"/>
      <c r="CV1915" s="27"/>
      <c r="CW1915" s="27"/>
      <c r="CX1915" s="27"/>
      <c r="CY1915" s="27"/>
      <c r="CZ1915" s="40"/>
      <c r="DA1915" s="40"/>
      <c r="DB1915" s="40"/>
      <c r="DC1915" s="40"/>
      <c r="DF1915" s="42"/>
    </row>
    <row r="1916" spans="2:110" x14ac:dyDescent="0.2">
      <c r="B1916" s="28"/>
      <c r="C1916" s="41"/>
      <c r="D1916" s="40"/>
      <c r="E1916" s="41"/>
      <c r="F1916" s="40"/>
      <c r="M1916" s="151"/>
      <c r="N1916" s="151"/>
      <c r="P1916" s="153"/>
      <c r="Q1916" s="159"/>
      <c r="R1916" s="151"/>
      <c r="S1916" s="151"/>
      <c r="T1916" s="28"/>
      <c r="U1916" s="137"/>
      <c r="V1916" s="40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40"/>
      <c r="AH1916" s="40"/>
      <c r="AI1916" s="40"/>
      <c r="AJ1916" s="40"/>
      <c r="AK1916" s="40"/>
      <c r="AL1916" s="40"/>
      <c r="AM1916" s="40"/>
      <c r="AN1916" s="40"/>
      <c r="AO1916" s="40"/>
      <c r="AP1916" s="40"/>
      <c r="AQ1916" s="40"/>
      <c r="AR1916" s="40"/>
      <c r="AS1916" s="40"/>
      <c r="AT1916" s="40"/>
      <c r="AU1916" s="40"/>
      <c r="AV1916" s="40"/>
      <c r="AW1916" s="40"/>
      <c r="AX1916" s="40"/>
      <c r="AY1916" s="40"/>
      <c r="AZ1916" s="40"/>
      <c r="BA1916" s="28"/>
      <c r="BB1916" s="28"/>
      <c r="BC1916" s="40"/>
      <c r="BD1916" s="40"/>
      <c r="BE1916" s="40"/>
      <c r="BF1916" s="40"/>
      <c r="BG1916" s="40"/>
      <c r="BH1916" s="40"/>
      <c r="BI1916" s="41"/>
      <c r="BJ1916" s="41"/>
      <c r="BK1916" s="41"/>
      <c r="BL1916" s="41"/>
      <c r="BM1916" s="41"/>
      <c r="BN1916" s="41"/>
      <c r="BO1916" s="41"/>
      <c r="BP1916" s="41"/>
      <c r="BQ1916" s="41"/>
      <c r="BR1916" s="40"/>
      <c r="BS1916" s="40"/>
      <c r="BT1916" s="40"/>
      <c r="BU1916" s="41"/>
      <c r="BV1916" s="41"/>
      <c r="BW1916" s="41"/>
      <c r="BX1916" s="41"/>
      <c r="BY1916" s="41"/>
      <c r="BZ1916" s="41"/>
      <c r="CA1916" s="41"/>
      <c r="CB1916" s="41"/>
      <c r="CC1916" s="41"/>
      <c r="CD1916" s="41"/>
      <c r="CE1916" s="41"/>
      <c r="CF1916" s="41"/>
      <c r="CG1916" s="28"/>
      <c r="CH1916" s="28"/>
      <c r="CI1916" s="41"/>
      <c r="CJ1916" s="27"/>
      <c r="CK1916" s="27"/>
      <c r="CL1916" s="27"/>
      <c r="CM1916" s="27"/>
      <c r="CN1916" s="27"/>
      <c r="CO1916" s="27"/>
      <c r="CP1916" s="27"/>
      <c r="CQ1916" s="27"/>
      <c r="CR1916" s="27"/>
      <c r="CS1916" s="27"/>
      <c r="CT1916" s="27"/>
      <c r="CU1916" s="27"/>
      <c r="CV1916" s="27"/>
      <c r="CW1916" s="27"/>
      <c r="CX1916" s="27"/>
      <c r="CY1916" s="27"/>
      <c r="CZ1916" s="40"/>
      <c r="DA1916" s="40"/>
      <c r="DB1916" s="40"/>
      <c r="DC1916" s="40"/>
      <c r="DF1916" s="42"/>
    </row>
    <row r="1917" spans="2:110" x14ac:dyDescent="0.2">
      <c r="B1917" s="28"/>
      <c r="C1917" s="41"/>
      <c r="D1917" s="40"/>
      <c r="E1917" s="41"/>
      <c r="F1917" s="40"/>
      <c r="M1917" s="151"/>
      <c r="N1917" s="151"/>
      <c r="P1917" s="153"/>
      <c r="Q1917" s="159"/>
      <c r="R1917" s="151"/>
      <c r="S1917" s="151"/>
      <c r="T1917" s="28"/>
      <c r="U1917" s="137"/>
      <c r="V1917" s="40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40"/>
      <c r="AH1917" s="40"/>
      <c r="AI1917" s="40"/>
      <c r="AJ1917" s="40"/>
      <c r="AK1917" s="40"/>
      <c r="AL1917" s="40"/>
      <c r="AM1917" s="40"/>
      <c r="AN1917" s="40"/>
      <c r="AO1917" s="40"/>
      <c r="AP1917" s="40"/>
      <c r="AQ1917" s="40"/>
      <c r="AR1917" s="40"/>
      <c r="AS1917" s="40"/>
      <c r="AT1917" s="40"/>
      <c r="AU1917" s="40"/>
      <c r="AV1917" s="40"/>
      <c r="AW1917" s="40"/>
      <c r="AX1917" s="40"/>
      <c r="AY1917" s="40"/>
      <c r="AZ1917" s="40"/>
      <c r="BA1917" s="28"/>
      <c r="BB1917" s="28"/>
      <c r="BC1917" s="40"/>
      <c r="BD1917" s="40"/>
      <c r="BE1917" s="40"/>
      <c r="BF1917" s="40"/>
      <c r="BG1917" s="40"/>
      <c r="BH1917" s="40"/>
      <c r="BI1917" s="41"/>
      <c r="BJ1917" s="41"/>
      <c r="BK1917" s="41"/>
      <c r="BL1917" s="41"/>
      <c r="BM1917" s="41"/>
      <c r="BN1917" s="41"/>
      <c r="BO1917" s="41"/>
      <c r="BP1917" s="41"/>
      <c r="BQ1917" s="41"/>
      <c r="BR1917" s="40"/>
      <c r="BS1917" s="40"/>
      <c r="BT1917" s="40"/>
      <c r="BU1917" s="41"/>
      <c r="BV1917" s="41"/>
      <c r="BW1917" s="41"/>
      <c r="BX1917" s="41"/>
      <c r="BY1917" s="41"/>
      <c r="BZ1917" s="41"/>
      <c r="CA1917" s="41"/>
      <c r="CB1917" s="41"/>
      <c r="CC1917" s="41"/>
      <c r="CD1917" s="41"/>
      <c r="CE1917" s="41"/>
      <c r="CF1917" s="41"/>
      <c r="CG1917" s="28"/>
      <c r="CH1917" s="28"/>
      <c r="CI1917" s="41"/>
      <c r="CJ1917" s="27"/>
      <c r="CK1917" s="27"/>
      <c r="CL1917" s="27"/>
      <c r="CM1917" s="27"/>
      <c r="CN1917" s="27"/>
      <c r="CO1917" s="27"/>
      <c r="CP1917" s="27"/>
      <c r="CQ1917" s="27"/>
      <c r="CR1917" s="27"/>
      <c r="CS1917" s="27"/>
      <c r="CT1917" s="27"/>
      <c r="CU1917" s="27"/>
      <c r="CV1917" s="27"/>
      <c r="CW1917" s="27"/>
      <c r="CX1917" s="27"/>
      <c r="CY1917" s="27"/>
      <c r="CZ1917" s="40"/>
      <c r="DA1917" s="40"/>
      <c r="DB1917" s="40"/>
      <c r="DC1917" s="40"/>
      <c r="DF1917" s="42"/>
    </row>
    <row r="1918" spans="2:110" x14ac:dyDescent="0.2">
      <c r="B1918" s="28"/>
      <c r="C1918" s="41"/>
      <c r="D1918" s="40"/>
      <c r="E1918" s="41"/>
      <c r="F1918" s="40"/>
      <c r="M1918" s="151"/>
      <c r="N1918" s="151"/>
      <c r="P1918" s="153"/>
      <c r="Q1918" s="159"/>
      <c r="R1918" s="151"/>
      <c r="S1918" s="151"/>
      <c r="T1918" s="28"/>
      <c r="U1918" s="137"/>
      <c r="V1918" s="40"/>
      <c r="W1918" s="40"/>
      <c r="X1918" s="40"/>
      <c r="Y1918" s="40"/>
      <c r="Z1918" s="40"/>
      <c r="AA1918" s="40"/>
      <c r="AB1918" s="40"/>
      <c r="AC1918" s="40"/>
      <c r="AD1918" s="40"/>
      <c r="AE1918" s="40"/>
      <c r="AF1918" s="40"/>
      <c r="AG1918" s="40"/>
      <c r="AH1918" s="40"/>
      <c r="AI1918" s="40"/>
      <c r="AJ1918" s="40"/>
      <c r="AK1918" s="40"/>
      <c r="AL1918" s="40"/>
      <c r="AM1918" s="40"/>
      <c r="AN1918" s="40"/>
      <c r="AO1918" s="40"/>
      <c r="AP1918" s="40"/>
      <c r="AQ1918" s="40"/>
      <c r="AR1918" s="40"/>
      <c r="AS1918" s="40"/>
      <c r="AT1918" s="40"/>
      <c r="AU1918" s="40"/>
      <c r="AV1918" s="40"/>
      <c r="AW1918" s="40"/>
      <c r="AX1918" s="40"/>
      <c r="AY1918" s="40"/>
      <c r="AZ1918" s="40"/>
      <c r="BA1918" s="28"/>
      <c r="BB1918" s="28"/>
      <c r="BC1918" s="40"/>
      <c r="BD1918" s="40"/>
      <c r="BE1918" s="40"/>
      <c r="BF1918" s="40"/>
      <c r="BG1918" s="40"/>
      <c r="BH1918" s="40"/>
      <c r="BI1918" s="40"/>
      <c r="BJ1918" s="40"/>
      <c r="BK1918" s="40"/>
      <c r="BL1918" s="40"/>
      <c r="BM1918" s="40"/>
      <c r="BN1918" s="40"/>
      <c r="BO1918" s="40"/>
      <c r="BP1918" s="40"/>
      <c r="BQ1918" s="40"/>
      <c r="BR1918" s="40"/>
      <c r="BS1918" s="40"/>
      <c r="BT1918" s="40"/>
      <c r="BU1918" s="40"/>
      <c r="BV1918" s="40"/>
      <c r="BW1918" s="40"/>
      <c r="BX1918" s="40"/>
      <c r="BY1918" s="40"/>
      <c r="BZ1918" s="40"/>
      <c r="CA1918" s="40"/>
      <c r="CB1918" s="40"/>
      <c r="CC1918" s="40"/>
      <c r="CD1918" s="40"/>
      <c r="CE1918" s="40"/>
      <c r="CF1918" s="40"/>
      <c r="CG1918" s="28"/>
      <c r="CH1918" s="28"/>
      <c r="CI1918" s="41"/>
      <c r="CJ1918" s="27"/>
      <c r="CK1918" s="27"/>
      <c r="CL1918" s="27"/>
      <c r="CM1918" s="27"/>
      <c r="CN1918" s="27"/>
      <c r="CO1918" s="27"/>
      <c r="CP1918" s="27"/>
      <c r="CQ1918" s="27"/>
      <c r="CR1918" s="27"/>
      <c r="CS1918" s="27"/>
      <c r="CT1918" s="27"/>
      <c r="CU1918" s="27"/>
      <c r="CV1918" s="27"/>
      <c r="CW1918" s="27"/>
      <c r="CX1918" s="27"/>
      <c r="CY1918" s="27"/>
      <c r="CZ1918" s="40"/>
      <c r="DA1918" s="40"/>
      <c r="DB1918" s="40"/>
      <c r="DC1918" s="40"/>
      <c r="DF1918" s="42"/>
    </row>
    <row r="1919" spans="2:110" x14ac:dyDescent="0.2">
      <c r="B1919" s="28"/>
      <c r="C1919" s="41"/>
      <c r="D1919" s="40"/>
      <c r="E1919" s="41"/>
      <c r="F1919" s="40"/>
      <c r="M1919" s="151"/>
      <c r="N1919" s="151"/>
      <c r="P1919" s="153"/>
      <c r="Q1919" s="159"/>
      <c r="R1919" s="151"/>
      <c r="S1919" s="151"/>
      <c r="T1919" s="28"/>
      <c r="U1919" s="137"/>
      <c r="V1919" s="40"/>
      <c r="W1919" s="40"/>
      <c r="X1919" s="40"/>
      <c r="Y1919" s="40"/>
      <c r="Z1919" s="40"/>
      <c r="AA1919" s="40"/>
      <c r="AB1919" s="40"/>
      <c r="AC1919" s="40"/>
      <c r="AD1919" s="40"/>
      <c r="AE1919" s="40"/>
      <c r="AF1919" s="40"/>
      <c r="AG1919" s="40"/>
      <c r="AH1919" s="40"/>
      <c r="AI1919" s="40"/>
      <c r="AJ1919" s="40"/>
      <c r="AK1919" s="40"/>
      <c r="AL1919" s="40"/>
      <c r="AM1919" s="40"/>
      <c r="AN1919" s="40"/>
      <c r="AO1919" s="40"/>
      <c r="AP1919" s="40"/>
      <c r="AQ1919" s="40"/>
      <c r="AR1919" s="40"/>
      <c r="AS1919" s="40"/>
      <c r="AT1919" s="40"/>
      <c r="AU1919" s="40"/>
      <c r="AV1919" s="40"/>
      <c r="AW1919" s="40"/>
      <c r="AX1919" s="40"/>
      <c r="AY1919" s="40"/>
      <c r="AZ1919" s="40"/>
      <c r="BA1919" s="28"/>
      <c r="BB1919" s="28"/>
      <c r="BC1919" s="40"/>
      <c r="BD1919" s="40"/>
      <c r="BE1919" s="40"/>
      <c r="BF1919" s="40"/>
      <c r="BG1919" s="40"/>
      <c r="BH1919" s="40"/>
      <c r="BI1919" s="40"/>
      <c r="BJ1919" s="40"/>
      <c r="BK1919" s="40"/>
      <c r="BL1919" s="40"/>
      <c r="BM1919" s="40"/>
      <c r="BN1919" s="40"/>
      <c r="BO1919" s="40"/>
      <c r="BP1919" s="40"/>
      <c r="BQ1919" s="40"/>
      <c r="BR1919" s="40"/>
      <c r="BS1919" s="40"/>
      <c r="BT1919" s="40"/>
      <c r="BU1919" s="40"/>
      <c r="BV1919" s="40"/>
      <c r="BW1919" s="40"/>
      <c r="BX1919" s="40"/>
      <c r="BY1919" s="40"/>
      <c r="BZ1919" s="40"/>
      <c r="CA1919" s="40"/>
      <c r="CB1919" s="40"/>
      <c r="CC1919" s="40"/>
      <c r="CD1919" s="40"/>
      <c r="CE1919" s="40"/>
      <c r="CF1919" s="40"/>
      <c r="CG1919" s="28"/>
      <c r="CH1919" s="28"/>
      <c r="CI1919" s="41"/>
      <c r="CJ1919" s="27"/>
      <c r="CK1919" s="27"/>
      <c r="CL1919" s="27"/>
      <c r="CM1919" s="27"/>
      <c r="CN1919" s="27"/>
      <c r="CO1919" s="27"/>
      <c r="CP1919" s="27"/>
      <c r="CQ1919" s="27"/>
      <c r="CR1919" s="27"/>
      <c r="CS1919" s="27"/>
      <c r="CT1919" s="27"/>
      <c r="CU1919" s="27"/>
      <c r="CV1919" s="27"/>
      <c r="CW1919" s="27"/>
      <c r="CX1919" s="27"/>
      <c r="CY1919" s="27"/>
      <c r="CZ1919" s="40"/>
      <c r="DA1919" s="40"/>
      <c r="DB1919" s="40"/>
      <c r="DC1919" s="40"/>
      <c r="DF1919" s="42"/>
    </row>
    <row r="1920" spans="2:110" x14ac:dyDescent="0.2">
      <c r="B1920" s="28"/>
      <c r="C1920" s="41"/>
      <c r="D1920" s="40"/>
      <c r="E1920" s="41"/>
      <c r="F1920" s="40"/>
      <c r="M1920" s="151"/>
      <c r="N1920" s="151"/>
      <c r="P1920" s="153"/>
      <c r="Q1920" s="159"/>
      <c r="R1920" s="151"/>
      <c r="S1920" s="151"/>
      <c r="T1920" s="28"/>
      <c r="U1920" s="137"/>
      <c r="V1920" s="40"/>
      <c r="W1920" s="40"/>
      <c r="X1920" s="40"/>
      <c r="Y1920" s="40"/>
      <c r="Z1920" s="40"/>
      <c r="AA1920" s="40"/>
      <c r="AB1920" s="40"/>
      <c r="AC1920" s="40"/>
      <c r="AD1920" s="40"/>
      <c r="AE1920" s="40"/>
      <c r="AF1920" s="40"/>
      <c r="AG1920" s="40"/>
      <c r="AH1920" s="40"/>
      <c r="AI1920" s="40"/>
      <c r="AJ1920" s="40"/>
      <c r="AK1920" s="40"/>
      <c r="AL1920" s="40"/>
      <c r="AM1920" s="40"/>
      <c r="AN1920" s="40"/>
      <c r="AO1920" s="40"/>
      <c r="AP1920" s="40"/>
      <c r="AQ1920" s="40"/>
      <c r="AR1920" s="40"/>
      <c r="AS1920" s="40"/>
      <c r="AT1920" s="40"/>
      <c r="AU1920" s="40"/>
      <c r="AV1920" s="40"/>
      <c r="AW1920" s="40"/>
      <c r="AX1920" s="40"/>
      <c r="AY1920" s="40"/>
      <c r="AZ1920" s="40"/>
      <c r="BA1920" s="28"/>
      <c r="BB1920" s="28"/>
      <c r="BC1920" s="40"/>
      <c r="BD1920" s="40"/>
      <c r="BE1920" s="40"/>
      <c r="BF1920" s="40"/>
      <c r="BG1920" s="40"/>
      <c r="BH1920" s="40"/>
      <c r="BI1920" s="40"/>
      <c r="BJ1920" s="40"/>
      <c r="BK1920" s="40"/>
      <c r="BL1920" s="40"/>
      <c r="BM1920" s="40"/>
      <c r="BN1920" s="40"/>
      <c r="BO1920" s="40"/>
      <c r="BP1920" s="40"/>
      <c r="BQ1920" s="40"/>
      <c r="BR1920" s="40"/>
      <c r="BS1920" s="40"/>
      <c r="BT1920" s="40"/>
      <c r="BU1920" s="40"/>
      <c r="BV1920" s="40"/>
      <c r="BW1920" s="40"/>
      <c r="BX1920" s="40"/>
      <c r="BY1920" s="40"/>
      <c r="BZ1920" s="40"/>
      <c r="CA1920" s="40"/>
      <c r="CB1920" s="40"/>
      <c r="CC1920" s="40"/>
      <c r="CD1920" s="40"/>
      <c r="CE1920" s="40"/>
      <c r="CF1920" s="40"/>
      <c r="CG1920" s="28"/>
      <c r="CH1920" s="28"/>
      <c r="CI1920" s="41"/>
      <c r="CJ1920" s="27"/>
      <c r="CK1920" s="27"/>
      <c r="CL1920" s="27"/>
      <c r="CM1920" s="27"/>
      <c r="CN1920" s="27"/>
      <c r="CO1920" s="27"/>
      <c r="CP1920" s="27"/>
      <c r="CQ1920" s="27"/>
      <c r="CR1920" s="27"/>
      <c r="CS1920" s="27"/>
      <c r="CT1920" s="27"/>
      <c r="CU1920" s="27"/>
      <c r="CV1920" s="27"/>
      <c r="CW1920" s="27"/>
      <c r="CX1920" s="27"/>
      <c r="CY1920" s="27"/>
      <c r="CZ1920" s="40"/>
      <c r="DA1920" s="40"/>
      <c r="DB1920" s="40"/>
      <c r="DC1920" s="40"/>
      <c r="DF1920" s="42"/>
    </row>
    <row r="1921" spans="2:110" x14ac:dyDescent="0.2">
      <c r="B1921" s="28"/>
      <c r="C1921" s="41"/>
      <c r="D1921" s="40"/>
      <c r="E1921" s="41"/>
      <c r="F1921" s="40"/>
      <c r="M1921" s="151"/>
      <c r="N1921" s="151"/>
      <c r="P1921" s="153"/>
      <c r="Q1921" s="159"/>
      <c r="R1921" s="151"/>
      <c r="S1921" s="151"/>
      <c r="T1921" s="28"/>
      <c r="U1921" s="137"/>
      <c r="V1921" s="40"/>
      <c r="W1921" s="40"/>
      <c r="X1921" s="40"/>
      <c r="Y1921" s="40"/>
      <c r="Z1921" s="40"/>
      <c r="AA1921" s="40"/>
      <c r="AB1921" s="40"/>
      <c r="AC1921" s="40"/>
      <c r="AD1921" s="40"/>
      <c r="AE1921" s="40"/>
      <c r="AF1921" s="40"/>
      <c r="AG1921" s="40"/>
      <c r="AH1921" s="40"/>
      <c r="AI1921" s="40"/>
      <c r="AJ1921" s="40"/>
      <c r="AK1921" s="40"/>
      <c r="AL1921" s="40"/>
      <c r="AM1921" s="40"/>
      <c r="AN1921" s="40"/>
      <c r="AO1921" s="40"/>
      <c r="AP1921" s="40"/>
      <c r="AQ1921" s="40"/>
      <c r="AR1921" s="40"/>
      <c r="AS1921" s="40"/>
      <c r="AT1921" s="40"/>
      <c r="AU1921" s="40"/>
      <c r="AV1921" s="40"/>
      <c r="AW1921" s="40"/>
      <c r="AX1921" s="40"/>
      <c r="AY1921" s="40"/>
      <c r="AZ1921" s="40"/>
      <c r="BA1921" s="28"/>
      <c r="BB1921" s="28"/>
      <c r="BC1921" s="40"/>
      <c r="BD1921" s="40"/>
      <c r="BE1921" s="40"/>
      <c r="BF1921" s="40"/>
      <c r="BG1921" s="40"/>
      <c r="BH1921" s="40"/>
      <c r="BI1921" s="40"/>
      <c r="BJ1921" s="40"/>
      <c r="BK1921" s="40"/>
      <c r="BL1921" s="40"/>
      <c r="BM1921" s="40"/>
      <c r="BN1921" s="40"/>
      <c r="BO1921" s="40"/>
      <c r="BP1921" s="40"/>
      <c r="BQ1921" s="40"/>
      <c r="BR1921" s="40"/>
      <c r="BS1921" s="40"/>
      <c r="BT1921" s="40"/>
      <c r="BU1921" s="40"/>
      <c r="BV1921" s="40"/>
      <c r="BW1921" s="40"/>
      <c r="BX1921" s="40"/>
      <c r="BY1921" s="40"/>
      <c r="BZ1921" s="40"/>
      <c r="CA1921" s="40"/>
      <c r="CB1921" s="40"/>
      <c r="CC1921" s="40"/>
      <c r="CD1921" s="40"/>
      <c r="CE1921" s="40"/>
      <c r="CF1921" s="40"/>
      <c r="CG1921" s="28"/>
      <c r="CH1921" s="28"/>
      <c r="CI1921" s="41"/>
      <c r="CJ1921" s="27"/>
      <c r="CK1921" s="27"/>
      <c r="CL1921" s="27"/>
      <c r="CM1921" s="27"/>
      <c r="CN1921" s="27"/>
      <c r="CO1921" s="27"/>
      <c r="CP1921" s="27"/>
      <c r="CQ1921" s="27"/>
      <c r="CR1921" s="27"/>
      <c r="CS1921" s="27"/>
      <c r="CT1921" s="27"/>
      <c r="CU1921" s="27"/>
      <c r="CV1921" s="27"/>
      <c r="CW1921" s="27"/>
      <c r="CX1921" s="27"/>
      <c r="CY1921" s="27"/>
      <c r="CZ1921" s="40"/>
      <c r="DA1921" s="40"/>
      <c r="DB1921" s="40"/>
      <c r="DC1921" s="40"/>
      <c r="DF1921" s="42"/>
    </row>
    <row r="1922" spans="2:110" x14ac:dyDescent="0.2">
      <c r="B1922" s="28"/>
      <c r="C1922" s="41"/>
      <c r="D1922" s="40"/>
      <c r="E1922" s="41"/>
      <c r="F1922" s="40"/>
      <c r="M1922" s="151"/>
      <c r="N1922" s="151"/>
      <c r="P1922" s="153"/>
      <c r="Q1922" s="159"/>
      <c r="R1922" s="151"/>
      <c r="S1922" s="151"/>
      <c r="T1922" s="28"/>
      <c r="U1922" s="137"/>
      <c r="V1922" s="40"/>
      <c r="W1922" s="40"/>
      <c r="X1922" s="40"/>
      <c r="Y1922" s="40"/>
      <c r="Z1922" s="40"/>
      <c r="AA1922" s="40"/>
      <c r="AB1922" s="40"/>
      <c r="AC1922" s="40"/>
      <c r="AD1922" s="40"/>
      <c r="AE1922" s="40"/>
      <c r="AF1922" s="40"/>
      <c r="AG1922" s="40"/>
      <c r="AH1922" s="40"/>
      <c r="AI1922" s="40"/>
      <c r="AJ1922" s="40"/>
      <c r="AK1922" s="40"/>
      <c r="AL1922" s="40"/>
      <c r="AM1922" s="40"/>
      <c r="AN1922" s="40"/>
      <c r="AO1922" s="40"/>
      <c r="AP1922" s="40"/>
      <c r="AQ1922" s="40"/>
      <c r="AR1922" s="40"/>
      <c r="AS1922" s="40"/>
      <c r="AT1922" s="40"/>
      <c r="AU1922" s="40"/>
      <c r="AV1922" s="40"/>
      <c r="AW1922" s="40"/>
      <c r="AX1922" s="40"/>
      <c r="AY1922" s="40"/>
      <c r="AZ1922" s="40"/>
      <c r="BA1922" s="28"/>
      <c r="BB1922" s="28"/>
      <c r="BC1922" s="40"/>
      <c r="BD1922" s="40"/>
      <c r="BE1922" s="40"/>
      <c r="BF1922" s="40"/>
      <c r="BG1922" s="40"/>
      <c r="BH1922" s="40"/>
      <c r="BI1922" s="40"/>
      <c r="BJ1922" s="40"/>
      <c r="BK1922" s="40"/>
      <c r="BL1922" s="40"/>
      <c r="BM1922" s="40"/>
      <c r="BN1922" s="40"/>
      <c r="BO1922" s="40"/>
      <c r="BP1922" s="40"/>
      <c r="BQ1922" s="40"/>
      <c r="BR1922" s="40"/>
      <c r="BS1922" s="40"/>
      <c r="BT1922" s="40"/>
      <c r="BU1922" s="40"/>
      <c r="BV1922" s="40"/>
      <c r="BW1922" s="40"/>
      <c r="BX1922" s="40"/>
      <c r="BY1922" s="40"/>
      <c r="BZ1922" s="40"/>
      <c r="CA1922" s="40"/>
      <c r="CB1922" s="40"/>
      <c r="CC1922" s="40"/>
      <c r="CD1922" s="40"/>
      <c r="CE1922" s="40"/>
      <c r="CF1922" s="40"/>
      <c r="CG1922" s="28"/>
      <c r="CH1922" s="28"/>
      <c r="CI1922" s="41"/>
      <c r="CJ1922" s="27"/>
      <c r="CK1922" s="27"/>
      <c r="CL1922" s="27"/>
      <c r="CM1922" s="27"/>
      <c r="CN1922" s="27"/>
      <c r="CO1922" s="27"/>
      <c r="CP1922" s="27"/>
      <c r="CQ1922" s="27"/>
      <c r="CR1922" s="27"/>
      <c r="CS1922" s="27"/>
      <c r="CT1922" s="27"/>
      <c r="CU1922" s="27"/>
      <c r="CV1922" s="27"/>
      <c r="CW1922" s="27"/>
      <c r="CX1922" s="27"/>
      <c r="CY1922" s="27"/>
      <c r="CZ1922" s="40"/>
      <c r="DA1922" s="40"/>
      <c r="DB1922" s="40"/>
      <c r="DC1922" s="40"/>
      <c r="DF1922" s="42"/>
    </row>
    <row r="1923" spans="2:110" x14ac:dyDescent="0.2">
      <c r="B1923" s="28"/>
      <c r="C1923" s="41"/>
      <c r="D1923" s="40"/>
      <c r="E1923" s="41"/>
      <c r="F1923" s="40"/>
      <c r="M1923" s="151"/>
      <c r="N1923" s="151"/>
      <c r="P1923" s="153"/>
      <c r="Q1923" s="159"/>
      <c r="R1923" s="151"/>
      <c r="S1923" s="151"/>
      <c r="T1923" s="28"/>
      <c r="U1923" s="137"/>
      <c r="V1923" s="40"/>
      <c r="W1923" s="40"/>
      <c r="X1923" s="40"/>
      <c r="Y1923" s="40"/>
      <c r="Z1923" s="40"/>
      <c r="AA1923" s="40"/>
      <c r="AB1923" s="40"/>
      <c r="AC1923" s="40"/>
      <c r="AD1923" s="40"/>
      <c r="AE1923" s="40"/>
      <c r="AF1923" s="40"/>
      <c r="AG1923" s="40"/>
      <c r="AH1923" s="40"/>
      <c r="AI1923" s="40"/>
      <c r="AJ1923" s="40"/>
      <c r="AK1923" s="40"/>
      <c r="AL1923" s="40"/>
      <c r="AM1923" s="40"/>
      <c r="AN1923" s="40"/>
      <c r="AO1923" s="40"/>
      <c r="AP1923" s="40"/>
      <c r="AQ1923" s="40"/>
      <c r="AR1923" s="40"/>
      <c r="AS1923" s="40"/>
      <c r="AT1923" s="40"/>
      <c r="AU1923" s="40"/>
      <c r="AV1923" s="40"/>
      <c r="AW1923" s="40"/>
      <c r="AX1923" s="40"/>
      <c r="AY1923" s="40"/>
      <c r="AZ1923" s="40"/>
      <c r="BA1923" s="28"/>
      <c r="BB1923" s="28"/>
      <c r="BC1923" s="40"/>
      <c r="BD1923" s="40"/>
      <c r="BE1923" s="40"/>
      <c r="BF1923" s="40"/>
      <c r="BG1923" s="40"/>
      <c r="BH1923" s="40"/>
      <c r="BI1923" s="40"/>
      <c r="BJ1923" s="40"/>
      <c r="BK1923" s="40"/>
      <c r="BL1923" s="40"/>
      <c r="BM1923" s="40"/>
      <c r="BN1923" s="40"/>
      <c r="BO1923" s="40"/>
      <c r="BP1923" s="40"/>
      <c r="BQ1923" s="40"/>
      <c r="BR1923" s="40"/>
      <c r="BS1923" s="40"/>
      <c r="BT1923" s="40"/>
      <c r="BU1923" s="40"/>
      <c r="BV1923" s="40"/>
      <c r="BW1923" s="40"/>
      <c r="BX1923" s="40"/>
      <c r="BY1923" s="40"/>
      <c r="BZ1923" s="40"/>
      <c r="CA1923" s="40"/>
      <c r="CB1923" s="40"/>
      <c r="CC1923" s="40"/>
      <c r="CD1923" s="40"/>
      <c r="CE1923" s="40"/>
      <c r="CF1923" s="40"/>
      <c r="CG1923" s="28"/>
      <c r="CH1923" s="28"/>
      <c r="CI1923" s="41"/>
      <c r="CJ1923" s="27"/>
      <c r="CK1923" s="27"/>
      <c r="CL1923" s="27"/>
      <c r="CM1923" s="27"/>
      <c r="CN1923" s="27"/>
      <c r="CO1923" s="27"/>
      <c r="CP1923" s="27"/>
      <c r="CQ1923" s="27"/>
      <c r="CR1923" s="27"/>
      <c r="CS1923" s="27"/>
      <c r="CT1923" s="27"/>
      <c r="CU1923" s="27"/>
      <c r="CV1923" s="27"/>
      <c r="CW1923" s="27"/>
      <c r="CX1923" s="27"/>
      <c r="CY1923" s="27"/>
      <c r="CZ1923" s="40"/>
      <c r="DA1923" s="40"/>
      <c r="DB1923" s="40"/>
      <c r="DC1923" s="40"/>
      <c r="DF1923" s="42"/>
    </row>
    <row r="1924" spans="2:110" x14ac:dyDescent="0.2">
      <c r="B1924" s="28"/>
      <c r="C1924" s="41"/>
      <c r="D1924" s="40"/>
      <c r="E1924" s="41"/>
      <c r="F1924" s="40"/>
      <c r="M1924" s="151"/>
      <c r="N1924" s="151"/>
      <c r="P1924" s="153"/>
      <c r="Q1924" s="159"/>
      <c r="R1924" s="151"/>
      <c r="S1924" s="151"/>
      <c r="T1924" s="28"/>
      <c r="U1924" s="137"/>
      <c r="V1924" s="40"/>
      <c r="W1924" s="40"/>
      <c r="X1924" s="40"/>
      <c r="Y1924" s="40"/>
      <c r="Z1924" s="40"/>
      <c r="AA1924" s="40"/>
      <c r="AB1924" s="40"/>
      <c r="AC1924" s="40"/>
      <c r="AD1924" s="40"/>
      <c r="AE1924" s="40"/>
      <c r="AF1924" s="40"/>
      <c r="AG1924" s="40"/>
      <c r="AH1924" s="40"/>
      <c r="AI1924" s="40"/>
      <c r="AJ1924" s="40"/>
      <c r="AK1924" s="40"/>
      <c r="AL1924" s="40"/>
      <c r="AM1924" s="40"/>
      <c r="AN1924" s="40"/>
      <c r="AO1924" s="40"/>
      <c r="AP1924" s="40"/>
      <c r="AQ1924" s="40"/>
      <c r="AR1924" s="40"/>
      <c r="AS1924" s="40"/>
      <c r="AT1924" s="40"/>
      <c r="AU1924" s="40"/>
      <c r="AV1924" s="40"/>
      <c r="AW1924" s="40"/>
      <c r="AX1924" s="40"/>
      <c r="AY1924" s="40"/>
      <c r="AZ1924" s="40"/>
      <c r="BA1924" s="28"/>
      <c r="BB1924" s="28"/>
      <c r="BC1924" s="40"/>
      <c r="BD1924" s="40"/>
      <c r="BE1924" s="40"/>
      <c r="BF1924" s="40"/>
      <c r="BG1924" s="40"/>
      <c r="BH1924" s="40"/>
      <c r="BI1924" s="40"/>
      <c r="BJ1924" s="40"/>
      <c r="BK1924" s="40"/>
      <c r="BL1924" s="40"/>
      <c r="BM1924" s="40"/>
      <c r="BN1924" s="40"/>
      <c r="BO1924" s="40"/>
      <c r="BP1924" s="40"/>
      <c r="BQ1924" s="40"/>
      <c r="BR1924" s="40"/>
      <c r="BS1924" s="40"/>
      <c r="BT1924" s="40"/>
      <c r="BU1924" s="40"/>
      <c r="BV1924" s="40"/>
      <c r="BW1924" s="40"/>
      <c r="BX1924" s="40"/>
      <c r="BY1924" s="40"/>
      <c r="BZ1924" s="40"/>
      <c r="CA1924" s="40"/>
      <c r="CB1924" s="40"/>
      <c r="CC1924" s="40"/>
      <c r="CD1924" s="40"/>
      <c r="CE1924" s="40"/>
      <c r="CF1924" s="40"/>
      <c r="CG1924" s="28"/>
      <c r="CH1924" s="28"/>
      <c r="CI1924" s="41"/>
      <c r="CJ1924" s="27"/>
      <c r="CK1924" s="27"/>
      <c r="CL1924" s="27"/>
      <c r="CM1924" s="27"/>
      <c r="CN1924" s="27"/>
      <c r="CO1924" s="27"/>
      <c r="CP1924" s="27"/>
      <c r="CQ1924" s="27"/>
      <c r="CR1924" s="27"/>
      <c r="CS1924" s="27"/>
      <c r="CT1924" s="27"/>
      <c r="CU1924" s="27"/>
      <c r="CV1924" s="27"/>
      <c r="CW1924" s="27"/>
      <c r="CX1924" s="27"/>
      <c r="CY1924" s="27"/>
      <c r="CZ1924" s="40"/>
      <c r="DA1924" s="40"/>
      <c r="DB1924" s="40"/>
      <c r="DC1924" s="40"/>
      <c r="DF1924" s="42"/>
    </row>
    <row r="1925" spans="2:110" x14ac:dyDescent="0.2">
      <c r="B1925" s="28"/>
      <c r="C1925" s="41"/>
      <c r="D1925" s="40"/>
      <c r="E1925" s="41"/>
      <c r="F1925" s="40"/>
      <c r="M1925" s="151"/>
      <c r="N1925" s="151"/>
      <c r="P1925" s="153"/>
      <c r="Q1925" s="159"/>
      <c r="R1925" s="151"/>
      <c r="S1925" s="151"/>
      <c r="T1925" s="28"/>
      <c r="U1925" s="137"/>
      <c r="V1925" s="40"/>
      <c r="W1925" s="40"/>
      <c r="X1925" s="40"/>
      <c r="Y1925" s="40"/>
      <c r="Z1925" s="40"/>
      <c r="AA1925" s="40"/>
      <c r="AB1925" s="40"/>
      <c r="AC1925" s="40"/>
      <c r="AD1925" s="40"/>
      <c r="AE1925" s="40"/>
      <c r="AF1925" s="40"/>
      <c r="AG1925" s="40"/>
      <c r="AH1925" s="40"/>
      <c r="AI1925" s="40"/>
      <c r="AJ1925" s="40"/>
      <c r="AK1925" s="40"/>
      <c r="AL1925" s="40"/>
      <c r="AM1925" s="40"/>
      <c r="AN1925" s="40"/>
      <c r="AO1925" s="40"/>
      <c r="AP1925" s="40"/>
      <c r="AQ1925" s="40"/>
      <c r="AR1925" s="40"/>
      <c r="AS1925" s="40"/>
      <c r="AT1925" s="40"/>
      <c r="AU1925" s="40"/>
      <c r="AV1925" s="40"/>
      <c r="AW1925" s="40"/>
      <c r="AX1925" s="40"/>
      <c r="AY1925" s="40"/>
      <c r="AZ1925" s="40"/>
      <c r="BA1925" s="28"/>
      <c r="BB1925" s="28"/>
      <c r="BC1925" s="40"/>
      <c r="BD1925" s="40"/>
      <c r="BE1925" s="40"/>
      <c r="BF1925" s="40"/>
      <c r="BG1925" s="40"/>
      <c r="BH1925" s="40"/>
      <c r="BI1925" s="40"/>
      <c r="BJ1925" s="40"/>
      <c r="BK1925" s="40"/>
      <c r="BL1925" s="40"/>
      <c r="BM1925" s="40"/>
      <c r="BN1925" s="40"/>
      <c r="BO1925" s="40"/>
      <c r="BP1925" s="40"/>
      <c r="BQ1925" s="40"/>
      <c r="BR1925" s="40"/>
      <c r="BS1925" s="40"/>
      <c r="BT1925" s="40"/>
      <c r="BU1925" s="40"/>
      <c r="BV1925" s="40"/>
      <c r="BW1925" s="40"/>
      <c r="BX1925" s="40"/>
      <c r="BY1925" s="40"/>
      <c r="BZ1925" s="40"/>
      <c r="CA1925" s="40"/>
      <c r="CB1925" s="40"/>
      <c r="CC1925" s="40"/>
      <c r="CD1925" s="40"/>
      <c r="CE1925" s="40"/>
      <c r="CF1925" s="40"/>
      <c r="CG1925" s="28"/>
      <c r="CH1925" s="28"/>
      <c r="CI1925" s="41"/>
      <c r="CJ1925" s="27"/>
      <c r="CK1925" s="27"/>
      <c r="CL1925" s="27"/>
      <c r="CM1925" s="27"/>
      <c r="CN1925" s="27"/>
      <c r="CO1925" s="27"/>
      <c r="CP1925" s="27"/>
      <c r="CQ1925" s="27"/>
      <c r="CR1925" s="27"/>
      <c r="CS1925" s="27"/>
      <c r="CT1925" s="27"/>
      <c r="CU1925" s="27"/>
      <c r="CV1925" s="27"/>
      <c r="CW1925" s="27"/>
      <c r="CX1925" s="27"/>
      <c r="CY1925" s="27"/>
      <c r="CZ1925" s="40"/>
      <c r="DA1925" s="40"/>
      <c r="DB1925" s="40"/>
      <c r="DC1925" s="40"/>
      <c r="DF1925" s="42"/>
    </row>
    <row r="1926" spans="2:110" x14ac:dyDescent="0.2">
      <c r="B1926" s="28"/>
      <c r="C1926" s="41"/>
      <c r="D1926" s="40"/>
      <c r="E1926" s="41"/>
      <c r="F1926" s="40"/>
      <c r="M1926" s="151"/>
      <c r="N1926" s="151"/>
      <c r="P1926" s="153"/>
      <c r="Q1926" s="159"/>
      <c r="R1926" s="151"/>
      <c r="S1926" s="151"/>
      <c r="T1926" s="28"/>
      <c r="U1926" s="137"/>
      <c r="V1926" s="40"/>
      <c r="W1926" s="40"/>
      <c r="X1926" s="40"/>
      <c r="Y1926" s="40"/>
      <c r="Z1926" s="40"/>
      <c r="AA1926" s="40"/>
      <c r="AB1926" s="40"/>
      <c r="AC1926" s="40"/>
      <c r="AD1926" s="40"/>
      <c r="AE1926" s="40"/>
      <c r="AF1926" s="40"/>
      <c r="AG1926" s="40"/>
      <c r="AH1926" s="40"/>
      <c r="AI1926" s="40"/>
      <c r="AJ1926" s="40"/>
      <c r="AK1926" s="40"/>
      <c r="AL1926" s="40"/>
      <c r="AM1926" s="40"/>
      <c r="AN1926" s="40"/>
      <c r="AO1926" s="40"/>
      <c r="AP1926" s="40"/>
      <c r="AQ1926" s="40"/>
      <c r="AR1926" s="40"/>
      <c r="AS1926" s="40"/>
      <c r="AT1926" s="40"/>
      <c r="AU1926" s="40"/>
      <c r="AV1926" s="40"/>
      <c r="AW1926" s="40"/>
      <c r="AX1926" s="40"/>
      <c r="AY1926" s="40"/>
      <c r="AZ1926" s="40"/>
      <c r="BA1926" s="28"/>
      <c r="BB1926" s="28"/>
      <c r="BC1926" s="40"/>
      <c r="BD1926" s="40"/>
      <c r="BE1926" s="40"/>
      <c r="BF1926" s="40"/>
      <c r="BG1926" s="40"/>
      <c r="BH1926" s="40"/>
      <c r="BI1926" s="40"/>
      <c r="BJ1926" s="40"/>
      <c r="BK1926" s="40"/>
      <c r="BL1926" s="40"/>
      <c r="BM1926" s="40"/>
      <c r="BN1926" s="40"/>
      <c r="BO1926" s="40"/>
      <c r="BP1926" s="40"/>
      <c r="BQ1926" s="40"/>
      <c r="BR1926" s="40"/>
      <c r="BS1926" s="40"/>
      <c r="BT1926" s="40"/>
      <c r="BU1926" s="40"/>
      <c r="BV1926" s="40"/>
      <c r="BW1926" s="40"/>
      <c r="BX1926" s="40"/>
      <c r="BY1926" s="40"/>
      <c r="BZ1926" s="40"/>
      <c r="CA1926" s="40"/>
      <c r="CB1926" s="40"/>
      <c r="CC1926" s="40"/>
      <c r="CD1926" s="40"/>
      <c r="CE1926" s="40"/>
      <c r="CF1926" s="40"/>
      <c r="CG1926" s="28"/>
      <c r="CH1926" s="28"/>
      <c r="CI1926" s="41"/>
      <c r="CJ1926" s="27"/>
      <c r="CK1926" s="27"/>
      <c r="CL1926" s="27"/>
      <c r="CM1926" s="27"/>
      <c r="CN1926" s="27"/>
      <c r="CO1926" s="27"/>
      <c r="CP1926" s="27"/>
      <c r="CQ1926" s="27"/>
      <c r="CR1926" s="27"/>
      <c r="CS1926" s="27"/>
      <c r="CT1926" s="27"/>
      <c r="CU1926" s="27"/>
      <c r="CV1926" s="27"/>
      <c r="CW1926" s="27"/>
      <c r="CX1926" s="27"/>
      <c r="CY1926" s="27"/>
      <c r="CZ1926" s="40"/>
      <c r="DA1926" s="40"/>
      <c r="DB1926" s="40"/>
      <c r="DC1926" s="40"/>
      <c r="DF1926" s="42"/>
    </row>
    <row r="1927" spans="2:110" x14ac:dyDescent="0.2">
      <c r="B1927" s="28"/>
      <c r="C1927" s="41"/>
      <c r="D1927" s="40"/>
      <c r="E1927" s="41"/>
      <c r="F1927" s="40"/>
      <c r="M1927" s="151"/>
      <c r="N1927" s="151"/>
      <c r="P1927" s="153"/>
      <c r="Q1927" s="159"/>
      <c r="R1927" s="151"/>
      <c r="S1927" s="151"/>
      <c r="T1927" s="28"/>
      <c r="U1927" s="137"/>
      <c r="V1927" s="40"/>
      <c r="W1927" s="40"/>
      <c r="X1927" s="40"/>
      <c r="Y1927" s="40"/>
      <c r="Z1927" s="40"/>
      <c r="AA1927" s="40"/>
      <c r="AB1927" s="40"/>
      <c r="AC1927" s="40"/>
      <c r="AD1927" s="40"/>
      <c r="AE1927" s="40"/>
      <c r="AF1927" s="40"/>
      <c r="AG1927" s="40"/>
      <c r="AH1927" s="40"/>
      <c r="AI1927" s="40"/>
      <c r="AJ1927" s="40"/>
      <c r="AK1927" s="40"/>
      <c r="AL1927" s="40"/>
      <c r="AM1927" s="40"/>
      <c r="AN1927" s="40"/>
      <c r="AO1927" s="40"/>
      <c r="AP1927" s="40"/>
      <c r="AQ1927" s="40"/>
      <c r="AR1927" s="40"/>
      <c r="AS1927" s="40"/>
      <c r="AT1927" s="40"/>
      <c r="AU1927" s="40"/>
      <c r="AV1927" s="40"/>
      <c r="AW1927" s="40"/>
      <c r="AX1927" s="40"/>
      <c r="AY1927" s="40"/>
      <c r="AZ1927" s="40"/>
      <c r="BA1927" s="28"/>
      <c r="BB1927" s="28"/>
      <c r="BC1927" s="40"/>
      <c r="BD1927" s="40"/>
      <c r="BE1927" s="40"/>
      <c r="BF1927" s="40"/>
      <c r="BG1927" s="40"/>
      <c r="BH1927" s="40"/>
      <c r="BI1927" s="40"/>
      <c r="BJ1927" s="40"/>
      <c r="BK1927" s="40"/>
      <c r="BL1927" s="40"/>
      <c r="BM1927" s="40"/>
      <c r="BN1927" s="40"/>
      <c r="BO1927" s="40"/>
      <c r="BP1927" s="40"/>
      <c r="BQ1927" s="40"/>
      <c r="BR1927" s="40"/>
      <c r="BS1927" s="40"/>
      <c r="BT1927" s="40"/>
      <c r="BU1927" s="40"/>
      <c r="BV1927" s="40"/>
      <c r="BW1927" s="40"/>
      <c r="BX1927" s="40"/>
      <c r="BY1927" s="40"/>
      <c r="BZ1927" s="40"/>
      <c r="CA1927" s="40"/>
      <c r="CB1927" s="40"/>
      <c r="CC1927" s="40"/>
      <c r="CD1927" s="40"/>
      <c r="CE1927" s="40"/>
      <c r="CF1927" s="40"/>
      <c r="CG1927" s="28"/>
      <c r="CH1927" s="28"/>
      <c r="CI1927" s="41"/>
      <c r="CJ1927" s="27"/>
      <c r="CK1927" s="27"/>
      <c r="CL1927" s="27"/>
      <c r="CM1927" s="27"/>
      <c r="CN1927" s="27"/>
      <c r="CO1927" s="27"/>
      <c r="CP1927" s="27"/>
      <c r="CQ1927" s="27"/>
      <c r="CR1927" s="27"/>
      <c r="CS1927" s="27"/>
      <c r="CT1927" s="27"/>
      <c r="CU1927" s="27"/>
      <c r="CV1927" s="27"/>
      <c r="CW1927" s="27"/>
      <c r="CX1927" s="27"/>
      <c r="CY1927" s="27"/>
      <c r="CZ1927" s="40"/>
      <c r="DA1927" s="40"/>
      <c r="DB1927" s="40"/>
      <c r="DC1927" s="40"/>
      <c r="DF1927" s="42"/>
    </row>
    <row r="1928" spans="2:110" x14ac:dyDescent="0.2">
      <c r="B1928" s="28"/>
      <c r="C1928" s="41"/>
      <c r="D1928" s="40"/>
      <c r="E1928" s="41"/>
      <c r="F1928" s="40"/>
      <c r="M1928" s="151"/>
      <c r="N1928" s="151"/>
      <c r="P1928" s="153"/>
      <c r="Q1928" s="159"/>
      <c r="R1928" s="151"/>
      <c r="S1928" s="151"/>
      <c r="T1928" s="28"/>
      <c r="U1928" s="137"/>
      <c r="V1928" s="40"/>
      <c r="W1928" s="40"/>
      <c r="X1928" s="40"/>
      <c r="Y1928" s="40"/>
      <c r="Z1928" s="40"/>
      <c r="AA1928" s="40"/>
      <c r="AB1928" s="40"/>
      <c r="AC1928" s="40"/>
      <c r="AD1928" s="40"/>
      <c r="AE1928" s="40"/>
      <c r="AF1928" s="40"/>
      <c r="AG1928" s="40"/>
      <c r="AH1928" s="40"/>
      <c r="AI1928" s="40"/>
      <c r="AJ1928" s="40"/>
      <c r="AK1928" s="40"/>
      <c r="AL1928" s="40"/>
      <c r="AM1928" s="40"/>
      <c r="AN1928" s="40"/>
      <c r="AO1928" s="40"/>
      <c r="AP1928" s="40"/>
      <c r="AQ1928" s="40"/>
      <c r="AR1928" s="40"/>
      <c r="AS1928" s="40"/>
      <c r="AT1928" s="40"/>
      <c r="AU1928" s="40"/>
      <c r="AV1928" s="40"/>
      <c r="AW1928" s="40"/>
      <c r="AX1928" s="40"/>
      <c r="AY1928" s="40"/>
      <c r="AZ1928" s="40"/>
      <c r="BA1928" s="28"/>
      <c r="BB1928" s="28"/>
      <c r="BC1928" s="40"/>
      <c r="BD1928" s="40"/>
      <c r="BE1928" s="40"/>
      <c r="BF1928" s="40"/>
      <c r="BG1928" s="40"/>
      <c r="BH1928" s="40"/>
      <c r="BI1928" s="40"/>
      <c r="BJ1928" s="40"/>
      <c r="BK1928" s="40"/>
      <c r="BL1928" s="40"/>
      <c r="BM1928" s="40"/>
      <c r="BN1928" s="40"/>
      <c r="BO1928" s="40"/>
      <c r="BP1928" s="40"/>
      <c r="BQ1928" s="40"/>
      <c r="BR1928" s="40"/>
      <c r="BS1928" s="40"/>
      <c r="BT1928" s="40"/>
      <c r="BU1928" s="40"/>
      <c r="BV1928" s="40"/>
      <c r="BW1928" s="40"/>
      <c r="BX1928" s="40"/>
      <c r="BY1928" s="40"/>
      <c r="BZ1928" s="40"/>
      <c r="CA1928" s="40"/>
      <c r="CB1928" s="40"/>
      <c r="CC1928" s="40"/>
      <c r="CD1928" s="40"/>
      <c r="CE1928" s="40"/>
      <c r="CF1928" s="40"/>
      <c r="CG1928" s="28"/>
      <c r="CH1928" s="28"/>
      <c r="CI1928" s="41"/>
      <c r="CJ1928" s="27"/>
      <c r="CK1928" s="27"/>
      <c r="CL1928" s="27"/>
      <c r="CM1928" s="27"/>
      <c r="CN1928" s="27"/>
      <c r="CO1928" s="27"/>
      <c r="CP1928" s="27"/>
      <c r="CQ1928" s="27"/>
      <c r="CR1928" s="27"/>
      <c r="CS1928" s="27"/>
      <c r="CT1928" s="27"/>
      <c r="CU1928" s="27"/>
      <c r="CV1928" s="27"/>
      <c r="CW1928" s="27"/>
      <c r="CX1928" s="27"/>
      <c r="CY1928" s="27"/>
      <c r="CZ1928" s="40"/>
      <c r="DA1928" s="40"/>
      <c r="DB1928" s="40"/>
      <c r="DC1928" s="40"/>
      <c r="DF1928" s="42"/>
    </row>
    <row r="1929" spans="2:110" x14ac:dyDescent="0.2">
      <c r="B1929" s="28"/>
      <c r="C1929" s="40"/>
      <c r="D1929" s="40"/>
      <c r="E1929" s="41"/>
      <c r="F1929" s="40"/>
      <c r="M1929" s="151"/>
      <c r="N1929" s="151"/>
      <c r="P1929" s="153"/>
      <c r="Q1929" s="159"/>
      <c r="R1929" s="151"/>
      <c r="S1929" s="151"/>
      <c r="T1929" s="28"/>
      <c r="U1929" s="28"/>
      <c r="V1929" s="40"/>
      <c r="W1929" s="40"/>
      <c r="X1929" s="40"/>
      <c r="Y1929" s="40"/>
      <c r="Z1929" s="40"/>
      <c r="AA1929" s="40"/>
      <c r="AB1929" s="40"/>
      <c r="AC1929" s="40"/>
      <c r="AD1929" s="40"/>
      <c r="AE1929" s="40"/>
      <c r="AF1929" s="40"/>
      <c r="AG1929" s="40"/>
      <c r="AH1929" s="40"/>
      <c r="AI1929" s="40"/>
      <c r="AJ1929" s="40"/>
      <c r="AK1929" s="40"/>
      <c r="AL1929" s="40"/>
      <c r="AM1929" s="40"/>
      <c r="AN1929" s="40"/>
      <c r="AO1929" s="40"/>
      <c r="AP1929" s="40"/>
      <c r="AQ1929" s="40"/>
      <c r="AR1929" s="40"/>
      <c r="AS1929" s="40"/>
      <c r="AT1929" s="40"/>
      <c r="AU1929" s="40"/>
      <c r="AV1929" s="40"/>
      <c r="AW1929" s="40"/>
      <c r="AX1929" s="40"/>
      <c r="AY1929" s="40"/>
      <c r="AZ1929" s="40"/>
      <c r="BA1929" s="28"/>
      <c r="BB1929" s="28"/>
      <c r="BC1929" s="40"/>
      <c r="BD1929" s="40"/>
      <c r="BE1929" s="40"/>
      <c r="BF1929" s="40"/>
      <c r="BG1929" s="40"/>
      <c r="BH1929" s="40"/>
      <c r="BI1929" s="40"/>
      <c r="BJ1929" s="40"/>
      <c r="BK1929" s="40"/>
      <c r="BL1929" s="40"/>
      <c r="BM1929" s="40"/>
      <c r="BN1929" s="40"/>
      <c r="BO1929" s="40"/>
      <c r="BP1929" s="40"/>
      <c r="BQ1929" s="40"/>
      <c r="BR1929" s="40"/>
      <c r="BS1929" s="40"/>
      <c r="BT1929" s="40"/>
      <c r="BU1929" s="40"/>
      <c r="BV1929" s="40"/>
      <c r="BW1929" s="40"/>
      <c r="BX1929" s="40"/>
      <c r="BY1929" s="40"/>
      <c r="BZ1929" s="40"/>
      <c r="CA1929" s="40"/>
      <c r="CB1929" s="40"/>
      <c r="CC1929" s="40"/>
      <c r="CD1929" s="40"/>
      <c r="CE1929" s="40"/>
      <c r="CF1929" s="40"/>
      <c r="CG1929" s="28"/>
      <c r="CH1929" s="28"/>
      <c r="CI1929" s="41"/>
      <c r="CJ1929" s="27"/>
      <c r="CK1929" s="27"/>
      <c r="CL1929" s="27"/>
      <c r="CM1929" s="27"/>
      <c r="CN1929" s="27"/>
      <c r="CO1929" s="27"/>
      <c r="CP1929" s="27"/>
      <c r="CQ1929" s="27"/>
      <c r="CR1929" s="27"/>
      <c r="CS1929" s="27"/>
      <c r="CT1929" s="27"/>
      <c r="CU1929" s="27"/>
      <c r="CV1929" s="27"/>
      <c r="CW1929" s="27"/>
      <c r="CX1929" s="27"/>
      <c r="CY1929" s="27"/>
      <c r="CZ1929" s="40"/>
      <c r="DA1929" s="40"/>
      <c r="DB1929" s="40"/>
      <c r="DC1929" s="40"/>
      <c r="DF1929" s="42"/>
    </row>
    <row r="1930" spans="2:110" x14ac:dyDescent="0.2">
      <c r="B1930" s="28"/>
      <c r="C1930" s="41"/>
      <c r="D1930" s="40"/>
      <c r="E1930" s="41"/>
      <c r="F1930" s="40"/>
      <c r="M1930" s="151"/>
      <c r="N1930" s="151"/>
      <c r="P1930" s="153"/>
      <c r="Q1930" s="159"/>
      <c r="R1930" s="151"/>
      <c r="S1930" s="151"/>
      <c r="T1930" s="28"/>
      <c r="U1930" s="28"/>
      <c r="V1930" s="40"/>
      <c r="W1930" s="40"/>
      <c r="X1930" s="40"/>
      <c r="Y1930" s="40"/>
      <c r="Z1930" s="40"/>
      <c r="AA1930" s="40"/>
      <c r="AB1930" s="40"/>
      <c r="AC1930" s="40"/>
      <c r="AD1930" s="40"/>
      <c r="AE1930" s="40"/>
      <c r="AF1930" s="40"/>
      <c r="AG1930" s="40"/>
      <c r="AH1930" s="40"/>
      <c r="AI1930" s="40"/>
      <c r="AJ1930" s="40"/>
      <c r="AK1930" s="40"/>
      <c r="AL1930" s="40"/>
      <c r="AM1930" s="40"/>
      <c r="AN1930" s="40"/>
      <c r="AO1930" s="40"/>
      <c r="AP1930" s="40"/>
      <c r="AQ1930" s="40"/>
      <c r="AR1930" s="40"/>
      <c r="AS1930" s="40"/>
      <c r="AT1930" s="40"/>
      <c r="AU1930" s="40"/>
      <c r="AV1930" s="40"/>
      <c r="AW1930" s="40"/>
      <c r="AX1930" s="40"/>
      <c r="AY1930" s="40"/>
      <c r="AZ1930" s="40"/>
      <c r="BA1930" s="28"/>
      <c r="BB1930" s="28"/>
      <c r="BC1930" s="40"/>
      <c r="BD1930" s="40"/>
      <c r="BE1930" s="40"/>
      <c r="BF1930" s="40"/>
      <c r="BG1930" s="40"/>
      <c r="BH1930" s="40"/>
      <c r="BI1930" s="40"/>
      <c r="BJ1930" s="40"/>
      <c r="BK1930" s="40"/>
      <c r="BL1930" s="40"/>
      <c r="BM1930" s="40"/>
      <c r="BN1930" s="40"/>
      <c r="BO1930" s="40"/>
      <c r="BP1930" s="40"/>
      <c r="BQ1930" s="40"/>
      <c r="BR1930" s="40"/>
      <c r="BS1930" s="40"/>
      <c r="BT1930" s="40"/>
      <c r="BU1930" s="40"/>
      <c r="BV1930" s="40"/>
      <c r="BW1930" s="40"/>
      <c r="BX1930" s="40"/>
      <c r="BY1930" s="40"/>
      <c r="BZ1930" s="40"/>
      <c r="CA1930" s="40"/>
      <c r="CB1930" s="40"/>
      <c r="CC1930" s="40"/>
      <c r="CD1930" s="40"/>
      <c r="CE1930" s="40"/>
      <c r="CF1930" s="40"/>
      <c r="CG1930" s="28"/>
      <c r="CH1930" s="28"/>
      <c r="CI1930" s="41"/>
      <c r="CJ1930" s="27"/>
      <c r="CK1930" s="27"/>
      <c r="CL1930" s="27"/>
      <c r="CM1930" s="27"/>
      <c r="CN1930" s="27"/>
      <c r="CO1930" s="27"/>
      <c r="CP1930" s="27"/>
      <c r="CQ1930" s="27"/>
      <c r="CR1930" s="27"/>
      <c r="CS1930" s="27"/>
      <c r="CT1930" s="27"/>
      <c r="CU1930" s="27"/>
      <c r="CV1930" s="27"/>
      <c r="CW1930" s="27"/>
      <c r="CX1930" s="27"/>
      <c r="CY1930" s="27"/>
      <c r="CZ1930" s="40"/>
      <c r="DA1930" s="40"/>
      <c r="DB1930" s="40"/>
      <c r="DC1930" s="40"/>
      <c r="DF1930" s="42"/>
    </row>
    <row r="1931" spans="2:110" x14ac:dyDescent="0.2">
      <c r="B1931" s="40"/>
      <c r="C1931" s="40"/>
      <c r="D1931" s="40"/>
      <c r="E1931" s="40"/>
      <c r="F1931" s="40"/>
      <c r="T1931" s="137"/>
      <c r="U1931" s="137"/>
      <c r="V1931" s="137"/>
      <c r="W1931" s="137"/>
      <c r="X1931" s="40"/>
      <c r="Y1931" s="40"/>
      <c r="Z1931" s="40"/>
      <c r="AA1931" s="40"/>
      <c r="AB1931" s="40"/>
      <c r="AC1931" s="40"/>
      <c r="AD1931" s="40"/>
      <c r="AE1931" s="40"/>
      <c r="AF1931" s="40"/>
      <c r="AG1931" s="40"/>
      <c r="AH1931" s="40"/>
      <c r="AI1931" s="40"/>
      <c r="AJ1931" s="40"/>
      <c r="AK1931" s="40"/>
      <c r="AL1931" s="40"/>
      <c r="AM1931" s="40"/>
      <c r="AN1931" s="40"/>
      <c r="AO1931" s="40"/>
      <c r="AP1931" s="40"/>
      <c r="AQ1931" s="40"/>
      <c r="AR1931" s="40"/>
      <c r="AS1931" s="40"/>
      <c r="AT1931" s="40"/>
      <c r="AU1931" s="40"/>
      <c r="AV1931" s="40"/>
      <c r="AW1931" s="40"/>
      <c r="AX1931" s="40"/>
      <c r="AY1931" s="40"/>
      <c r="AZ1931" s="40"/>
      <c r="BA1931" s="28"/>
      <c r="BB1931" s="28"/>
      <c r="BC1931" s="40"/>
      <c r="BD1931" s="40"/>
      <c r="BE1931" s="40"/>
      <c r="BF1931" s="40"/>
      <c r="BG1931" s="40"/>
      <c r="BH1931" s="40"/>
      <c r="BI1931" s="40"/>
      <c r="BJ1931" s="40"/>
      <c r="BK1931" s="40"/>
      <c r="BL1931" s="40"/>
      <c r="BM1931" s="40"/>
      <c r="BN1931" s="40"/>
      <c r="BO1931" s="40"/>
      <c r="BP1931" s="40"/>
      <c r="BQ1931" s="40"/>
      <c r="BR1931" s="40"/>
      <c r="BS1931" s="40"/>
      <c r="BT1931" s="40"/>
      <c r="BU1931" s="40"/>
      <c r="BV1931" s="40"/>
      <c r="BW1931" s="40"/>
      <c r="BX1931" s="40"/>
      <c r="BY1931" s="40"/>
      <c r="BZ1931" s="40"/>
      <c r="CA1931" s="40"/>
      <c r="CB1931" s="40"/>
      <c r="CC1931" s="40"/>
      <c r="CD1931" s="40"/>
      <c r="CE1931" s="40"/>
      <c r="CF1931" s="40"/>
      <c r="CG1931" s="137"/>
      <c r="CH1931" s="137"/>
      <c r="CI1931" s="41"/>
      <c r="CJ1931" s="40"/>
      <c r="CK1931" s="40"/>
      <c r="CL1931" s="40"/>
      <c r="CM1931" s="40"/>
      <c r="CN1931" s="40"/>
      <c r="CO1931" s="40"/>
      <c r="CP1931" s="40"/>
      <c r="CQ1931" s="40"/>
      <c r="CR1931" s="40"/>
      <c r="CS1931" s="40"/>
      <c r="CT1931" s="40"/>
      <c r="CU1931" s="40"/>
      <c r="CV1931" s="40"/>
      <c r="CW1931" s="40"/>
      <c r="CX1931" s="28"/>
      <c r="CY1931" s="40"/>
      <c r="CZ1931" s="40"/>
      <c r="DA1931" s="40"/>
      <c r="DB1931" s="40"/>
      <c r="DC1931" s="40"/>
    </row>
    <row r="1932" spans="2:110" x14ac:dyDescent="0.2">
      <c r="F1932" s="136" t="str">
        <f t="shared" ref="F1932:F1963" si="443">IF($A1932&lt;&gt;"",VLOOKUP($A1932,$DT$107:$EC$144,6),"")</f>
        <v/>
      </c>
      <c r="U1932" s="137"/>
      <c r="V1932" s="137"/>
      <c r="W1932" s="137"/>
      <c r="X1932" s="40"/>
      <c r="Y1932" s="40"/>
      <c r="Z1932" s="40"/>
      <c r="AA1932" s="40"/>
      <c r="AB1932" s="40"/>
      <c r="AC1932" s="40"/>
      <c r="AD1932" s="40"/>
      <c r="AE1932" s="40"/>
      <c r="AF1932" s="40"/>
      <c r="AG1932" s="40"/>
      <c r="AH1932" s="40"/>
      <c r="AI1932" s="40"/>
      <c r="AJ1932" s="40"/>
      <c r="AK1932" s="40"/>
      <c r="AL1932" s="40"/>
      <c r="AM1932" s="40"/>
      <c r="AN1932" s="40"/>
      <c r="AO1932" s="40"/>
      <c r="AP1932" s="40"/>
      <c r="AQ1932" s="40"/>
      <c r="AR1932" s="40"/>
      <c r="AS1932" s="40"/>
      <c r="AT1932" s="40"/>
      <c r="AU1932" s="40"/>
      <c r="AV1932" s="40"/>
      <c r="AW1932" s="40"/>
      <c r="AX1932" s="40"/>
      <c r="AY1932" s="40"/>
      <c r="AZ1932" s="40"/>
      <c r="BA1932" s="28"/>
      <c r="BB1932" s="28"/>
      <c r="BC1932" s="40"/>
      <c r="BD1932" s="40"/>
      <c r="BE1932" s="40"/>
      <c r="BF1932" s="40"/>
      <c r="BG1932" s="40"/>
      <c r="BH1932" s="40"/>
      <c r="BI1932" s="40"/>
      <c r="BJ1932" s="40"/>
      <c r="BK1932" s="40"/>
      <c r="BL1932" s="40"/>
      <c r="BM1932" s="40"/>
      <c r="BN1932" s="40"/>
      <c r="BO1932" s="40"/>
      <c r="BP1932" s="40"/>
      <c r="BQ1932" s="40"/>
      <c r="BR1932" s="40"/>
      <c r="BS1932" s="40"/>
      <c r="BT1932" s="40"/>
      <c r="BU1932" s="40"/>
      <c r="BV1932" s="40"/>
      <c r="BW1932" s="40"/>
      <c r="BX1932" s="40"/>
      <c r="BY1932" s="40"/>
      <c r="BZ1932" s="40"/>
      <c r="CA1932" s="40"/>
      <c r="CB1932" s="40"/>
      <c r="CC1932" s="40"/>
      <c r="CD1932" s="40"/>
      <c r="CE1932" s="40"/>
      <c r="CF1932" s="40"/>
      <c r="CG1932" s="137"/>
      <c r="CH1932" s="137"/>
      <c r="CI1932" s="41"/>
      <c r="CJ1932" s="40"/>
      <c r="CK1932" s="40"/>
    </row>
    <row r="1933" spans="2:110" x14ac:dyDescent="0.2">
      <c r="F1933" s="75" t="str">
        <f t="shared" si="443"/>
        <v/>
      </c>
      <c r="U1933" s="137"/>
      <c r="V1933" s="137"/>
      <c r="W1933" s="137"/>
      <c r="X1933" s="40"/>
      <c r="Y1933" s="40"/>
      <c r="Z1933" s="40"/>
      <c r="AA1933" s="40"/>
      <c r="AB1933" s="40"/>
      <c r="AC1933" s="40"/>
      <c r="AD1933" s="40"/>
      <c r="AE1933" s="40"/>
      <c r="AF1933" s="40"/>
      <c r="AG1933" s="40"/>
      <c r="AH1933" s="40"/>
      <c r="AI1933" s="40"/>
      <c r="AJ1933" s="40"/>
      <c r="AK1933" s="40"/>
      <c r="AL1933" s="40"/>
      <c r="AM1933" s="40"/>
      <c r="AN1933" s="40"/>
      <c r="AO1933" s="40"/>
      <c r="AP1933" s="40"/>
      <c r="AQ1933" s="40"/>
      <c r="AR1933" s="40"/>
      <c r="AS1933" s="40"/>
      <c r="AT1933" s="40"/>
      <c r="AU1933" s="40"/>
      <c r="AV1933" s="40"/>
      <c r="AW1933" s="40"/>
      <c r="AX1933" s="40"/>
      <c r="AY1933" s="40"/>
      <c r="AZ1933" s="40"/>
      <c r="BA1933" s="28"/>
      <c r="BB1933" s="28"/>
      <c r="BC1933" s="40"/>
      <c r="BD1933" s="40"/>
      <c r="BE1933" s="40"/>
      <c r="BF1933" s="40"/>
      <c r="BG1933" s="40"/>
      <c r="BH1933" s="40"/>
      <c r="BI1933" s="40"/>
      <c r="BJ1933" s="40"/>
      <c r="BK1933" s="40"/>
      <c r="BL1933" s="40"/>
      <c r="BM1933" s="40"/>
      <c r="BN1933" s="40"/>
      <c r="BO1933" s="40"/>
      <c r="BP1933" s="40"/>
      <c r="BQ1933" s="40"/>
      <c r="BR1933" s="40"/>
      <c r="BS1933" s="40"/>
      <c r="BT1933" s="40"/>
      <c r="BU1933" s="40"/>
      <c r="BV1933" s="40"/>
      <c r="BW1933" s="40"/>
      <c r="BX1933" s="40"/>
      <c r="BY1933" s="40"/>
      <c r="BZ1933" s="40"/>
      <c r="CA1933" s="40"/>
      <c r="CB1933" s="40"/>
      <c r="CC1933" s="40"/>
      <c r="CD1933" s="40"/>
      <c r="CE1933" s="40"/>
      <c r="CF1933" s="40"/>
      <c r="CG1933" s="137"/>
      <c r="CH1933" s="137"/>
      <c r="CI1933" s="41"/>
      <c r="CJ1933" s="40"/>
      <c r="CK1933" s="40"/>
    </row>
    <row r="1934" spans="2:110" x14ac:dyDescent="0.2">
      <c r="F1934" s="75" t="str">
        <f t="shared" si="443"/>
        <v/>
      </c>
      <c r="U1934" s="137"/>
      <c r="V1934" s="137"/>
      <c r="W1934" s="137"/>
      <c r="X1934" s="40"/>
      <c r="Y1934" s="40"/>
      <c r="Z1934" s="40"/>
      <c r="AA1934" s="40"/>
      <c r="AB1934" s="40"/>
      <c r="AC1934" s="40"/>
      <c r="AD1934" s="40"/>
      <c r="AE1934" s="40"/>
      <c r="AF1934" s="40"/>
      <c r="AG1934" s="40"/>
      <c r="AH1934" s="40"/>
      <c r="AI1934" s="40"/>
      <c r="AJ1934" s="40"/>
      <c r="AK1934" s="40"/>
      <c r="AL1934" s="40"/>
      <c r="AM1934" s="40"/>
      <c r="AN1934" s="40"/>
      <c r="AO1934" s="40"/>
      <c r="AP1934" s="40"/>
      <c r="AQ1934" s="40"/>
      <c r="AR1934" s="40"/>
      <c r="AS1934" s="40"/>
      <c r="AT1934" s="40"/>
      <c r="AU1934" s="40"/>
      <c r="AV1934" s="40"/>
      <c r="AW1934" s="40"/>
      <c r="AX1934" s="40"/>
      <c r="AY1934" s="40"/>
      <c r="AZ1934" s="40"/>
      <c r="BA1934" s="28"/>
      <c r="BB1934" s="28"/>
      <c r="BC1934" s="40"/>
      <c r="BD1934" s="40"/>
      <c r="BE1934" s="40"/>
      <c r="BF1934" s="40"/>
      <c r="BG1934" s="40"/>
      <c r="BH1934" s="40"/>
      <c r="BI1934" s="40"/>
      <c r="BJ1934" s="40"/>
      <c r="BK1934" s="40"/>
      <c r="BL1934" s="40"/>
      <c r="BM1934" s="40"/>
      <c r="BN1934" s="40"/>
      <c r="BO1934" s="40"/>
      <c r="BP1934" s="40"/>
      <c r="BQ1934" s="40"/>
      <c r="BR1934" s="40"/>
      <c r="BS1934" s="40"/>
      <c r="BT1934" s="40"/>
      <c r="BU1934" s="40"/>
      <c r="BV1934" s="40"/>
      <c r="BW1934" s="40"/>
      <c r="BX1934" s="40"/>
      <c r="BY1934" s="40"/>
      <c r="BZ1934" s="40"/>
      <c r="CA1934" s="40"/>
      <c r="CB1934" s="40"/>
      <c r="CC1934" s="40"/>
      <c r="CD1934" s="40"/>
      <c r="CE1934" s="40"/>
      <c r="CF1934" s="40"/>
      <c r="CG1934" s="137"/>
      <c r="CH1934" s="137"/>
      <c r="CI1934" s="41"/>
      <c r="CJ1934" s="40"/>
      <c r="CK1934" s="40"/>
    </row>
    <row r="1935" spans="2:110" x14ac:dyDescent="0.2">
      <c r="F1935" s="75" t="str">
        <f t="shared" si="443"/>
        <v/>
      </c>
      <c r="U1935" s="137"/>
      <c r="V1935" s="137"/>
      <c r="W1935" s="137"/>
      <c r="X1935" s="40"/>
      <c r="Y1935" s="40"/>
      <c r="Z1935" s="40"/>
      <c r="AA1935" s="40"/>
      <c r="AB1935" s="40"/>
      <c r="AC1935" s="40"/>
      <c r="AD1935" s="40"/>
      <c r="AE1935" s="40"/>
      <c r="AF1935" s="40"/>
      <c r="AG1935" s="40"/>
      <c r="AH1935" s="40"/>
      <c r="AI1935" s="40"/>
      <c r="AJ1935" s="40"/>
      <c r="AK1935" s="40"/>
      <c r="AL1935" s="40"/>
      <c r="AM1935" s="40"/>
      <c r="AN1935" s="40"/>
      <c r="AO1935" s="40"/>
      <c r="AP1935" s="40"/>
      <c r="AQ1935" s="40"/>
      <c r="AR1935" s="40"/>
      <c r="AS1935" s="40"/>
      <c r="AT1935" s="40"/>
      <c r="AU1935" s="40"/>
      <c r="AV1935" s="40"/>
      <c r="AW1935" s="40"/>
      <c r="AX1935" s="40"/>
      <c r="AY1935" s="40"/>
      <c r="AZ1935" s="40"/>
      <c r="BA1935" s="28"/>
      <c r="BB1935" s="28"/>
      <c r="BC1935" s="40"/>
      <c r="BD1935" s="40"/>
      <c r="BE1935" s="40"/>
      <c r="BF1935" s="40"/>
      <c r="BG1935" s="40"/>
      <c r="BH1935" s="40"/>
      <c r="BI1935" s="40"/>
      <c r="BJ1935" s="40"/>
      <c r="BK1935" s="40"/>
      <c r="BL1935" s="40"/>
      <c r="BM1935" s="40"/>
      <c r="BN1935" s="40"/>
      <c r="BO1935" s="40"/>
      <c r="BP1935" s="40"/>
      <c r="BQ1935" s="40"/>
      <c r="BR1935" s="40"/>
      <c r="BS1935" s="40"/>
      <c r="BT1935" s="40"/>
      <c r="BU1935" s="40"/>
      <c r="BV1935" s="40"/>
      <c r="BW1935" s="40"/>
      <c r="BX1935" s="40"/>
      <c r="BY1935" s="40"/>
      <c r="BZ1935" s="40"/>
      <c r="CA1935" s="40"/>
      <c r="CB1935" s="40"/>
      <c r="CC1935" s="40"/>
      <c r="CD1935" s="40"/>
      <c r="CE1935" s="40"/>
      <c r="CF1935" s="40"/>
      <c r="CG1935" s="137"/>
      <c r="CH1935" s="137"/>
      <c r="CI1935" s="41"/>
      <c r="CJ1935" s="40"/>
      <c r="CK1935" s="40"/>
    </row>
    <row r="1936" spans="2:110" x14ac:dyDescent="0.2">
      <c r="F1936" s="75" t="str">
        <f t="shared" si="443"/>
        <v/>
      </c>
      <c r="U1936" s="137"/>
      <c r="V1936" s="137"/>
      <c r="W1936" s="137"/>
      <c r="X1936" s="40"/>
      <c r="Y1936" s="40"/>
      <c r="Z1936" s="40"/>
      <c r="AA1936" s="40"/>
      <c r="AB1936" s="40"/>
      <c r="AC1936" s="40"/>
      <c r="AD1936" s="40"/>
      <c r="AE1936" s="40"/>
      <c r="AF1936" s="40"/>
      <c r="AG1936" s="40"/>
      <c r="AH1936" s="40"/>
      <c r="AI1936" s="40"/>
      <c r="AJ1936" s="40"/>
      <c r="AK1936" s="40"/>
      <c r="AL1936" s="40"/>
      <c r="AM1936" s="40"/>
      <c r="AN1936" s="40"/>
      <c r="AO1936" s="40"/>
      <c r="AP1936" s="40"/>
      <c r="AQ1936" s="40"/>
      <c r="AR1936" s="40"/>
      <c r="AS1936" s="40"/>
      <c r="AT1936" s="40"/>
      <c r="AU1936" s="40"/>
      <c r="AV1936" s="40"/>
      <c r="AW1936" s="40"/>
      <c r="AX1936" s="40"/>
      <c r="AY1936" s="40"/>
      <c r="AZ1936" s="40"/>
      <c r="BA1936" s="28"/>
      <c r="BB1936" s="28"/>
      <c r="BC1936" s="40"/>
      <c r="BD1936" s="40"/>
      <c r="BE1936" s="40"/>
      <c r="BF1936" s="40"/>
      <c r="BG1936" s="40"/>
      <c r="BH1936" s="40"/>
      <c r="BI1936" s="40"/>
      <c r="BJ1936" s="40"/>
      <c r="BK1936" s="40"/>
      <c r="BL1936" s="40"/>
      <c r="BM1936" s="40"/>
      <c r="BN1936" s="40"/>
      <c r="BO1936" s="40"/>
      <c r="BP1936" s="40"/>
      <c r="BQ1936" s="40"/>
      <c r="BR1936" s="40"/>
      <c r="BS1936" s="40"/>
      <c r="BT1936" s="40"/>
      <c r="BU1936" s="40"/>
      <c r="BV1936" s="40"/>
      <c r="BW1936" s="40"/>
      <c r="BX1936" s="40"/>
      <c r="BY1936" s="40"/>
      <c r="BZ1936" s="40"/>
      <c r="CA1936" s="40"/>
      <c r="CB1936" s="40"/>
      <c r="CC1936" s="40"/>
      <c r="CD1936" s="40"/>
      <c r="CE1936" s="40"/>
      <c r="CF1936" s="40"/>
      <c r="CG1936" s="137"/>
      <c r="CH1936" s="137"/>
      <c r="CI1936" s="41"/>
      <c r="CJ1936" s="40"/>
      <c r="CK1936" s="40"/>
    </row>
    <row r="1937" spans="6:89" x14ac:dyDescent="0.2">
      <c r="F1937" s="75" t="str">
        <f t="shared" si="443"/>
        <v/>
      </c>
      <c r="U1937" s="137"/>
      <c r="V1937" s="137"/>
      <c r="W1937" s="137"/>
      <c r="X1937" s="40"/>
      <c r="Y1937" s="40"/>
      <c r="Z1937" s="40"/>
      <c r="AA1937" s="40"/>
      <c r="AB1937" s="40"/>
      <c r="AC1937" s="40"/>
      <c r="AD1937" s="40"/>
      <c r="AE1937" s="40"/>
      <c r="AF1937" s="40"/>
      <c r="AG1937" s="40"/>
      <c r="AH1937" s="40"/>
      <c r="AI1937" s="40"/>
      <c r="AJ1937" s="40"/>
      <c r="AK1937" s="40"/>
      <c r="AL1937" s="40"/>
      <c r="AM1937" s="40"/>
      <c r="AN1937" s="40"/>
      <c r="AO1937" s="40"/>
      <c r="AP1937" s="40"/>
      <c r="AQ1937" s="40"/>
      <c r="AR1937" s="40"/>
      <c r="AS1937" s="40"/>
      <c r="AT1937" s="40"/>
      <c r="AU1937" s="40"/>
      <c r="AV1937" s="40"/>
      <c r="AW1937" s="40"/>
      <c r="AX1937" s="40"/>
      <c r="AY1937" s="40"/>
      <c r="AZ1937" s="40"/>
      <c r="BA1937" s="28"/>
      <c r="BB1937" s="28"/>
      <c r="BC1937" s="40"/>
      <c r="BD1937" s="40"/>
      <c r="BE1937" s="40"/>
      <c r="BF1937" s="40"/>
      <c r="BG1937" s="40"/>
      <c r="BH1937" s="40"/>
      <c r="BI1937" s="40"/>
      <c r="BJ1937" s="40"/>
      <c r="BK1937" s="40"/>
      <c r="BL1937" s="40"/>
      <c r="BM1937" s="40"/>
      <c r="BN1937" s="40"/>
      <c r="BO1937" s="40"/>
      <c r="BP1937" s="40"/>
      <c r="BQ1937" s="40"/>
      <c r="BR1937" s="40"/>
      <c r="BS1937" s="40"/>
      <c r="BT1937" s="40"/>
      <c r="BU1937" s="40"/>
      <c r="BV1937" s="40"/>
      <c r="BW1937" s="40"/>
      <c r="BX1937" s="40"/>
      <c r="BY1937" s="40"/>
      <c r="BZ1937" s="40"/>
      <c r="CA1937" s="40"/>
      <c r="CB1937" s="40"/>
      <c r="CC1937" s="40"/>
      <c r="CD1937" s="40"/>
      <c r="CE1937" s="40"/>
      <c r="CF1937" s="40"/>
      <c r="CG1937" s="137"/>
      <c r="CH1937" s="137"/>
      <c r="CI1937" s="41"/>
      <c r="CJ1937" s="40"/>
      <c r="CK1937" s="40"/>
    </row>
    <row r="1938" spans="6:89" x14ac:dyDescent="0.2">
      <c r="F1938" s="75" t="str">
        <f t="shared" si="443"/>
        <v/>
      </c>
      <c r="U1938" s="137"/>
      <c r="V1938" s="137"/>
      <c r="W1938" s="137"/>
      <c r="X1938" s="40"/>
      <c r="Y1938" s="40"/>
      <c r="Z1938" s="40"/>
      <c r="AA1938" s="40"/>
      <c r="AB1938" s="40"/>
      <c r="AC1938" s="40"/>
      <c r="AD1938" s="40"/>
      <c r="AE1938" s="40"/>
      <c r="AF1938" s="40"/>
      <c r="AG1938" s="40"/>
      <c r="AH1938" s="40"/>
      <c r="AI1938" s="40"/>
      <c r="AJ1938" s="40"/>
      <c r="AK1938" s="40"/>
      <c r="AL1938" s="40"/>
      <c r="AM1938" s="40"/>
      <c r="AN1938" s="40"/>
      <c r="AO1938" s="40"/>
      <c r="AP1938" s="40"/>
      <c r="AQ1938" s="40"/>
      <c r="AR1938" s="40"/>
      <c r="AS1938" s="40"/>
      <c r="AT1938" s="40"/>
      <c r="AU1938" s="40"/>
      <c r="AV1938" s="40"/>
      <c r="AW1938" s="40"/>
      <c r="AX1938" s="40"/>
      <c r="AY1938" s="40"/>
      <c r="AZ1938" s="40"/>
      <c r="BA1938" s="28"/>
      <c r="BB1938" s="28"/>
      <c r="BC1938" s="40"/>
      <c r="BD1938" s="40"/>
      <c r="BE1938" s="40"/>
      <c r="BF1938" s="40"/>
      <c r="BG1938" s="40"/>
      <c r="BH1938" s="40"/>
      <c r="BI1938" s="40"/>
      <c r="BJ1938" s="40"/>
      <c r="BK1938" s="40"/>
      <c r="BL1938" s="40"/>
      <c r="BM1938" s="40"/>
      <c r="BN1938" s="40"/>
      <c r="BO1938" s="40"/>
      <c r="BP1938" s="40"/>
      <c r="BQ1938" s="40"/>
      <c r="BR1938" s="40"/>
      <c r="BS1938" s="40"/>
      <c r="BT1938" s="40"/>
      <c r="BU1938" s="40"/>
      <c r="BV1938" s="40"/>
      <c r="BW1938" s="40"/>
      <c r="BX1938" s="40"/>
      <c r="BY1938" s="40"/>
      <c r="BZ1938" s="40"/>
      <c r="CA1938" s="40"/>
      <c r="CB1938" s="40"/>
      <c r="CC1938" s="40"/>
      <c r="CD1938" s="40"/>
      <c r="CE1938" s="40"/>
      <c r="CF1938" s="40"/>
      <c r="CG1938" s="137"/>
      <c r="CH1938" s="137"/>
      <c r="CI1938" s="41"/>
      <c r="CJ1938" s="40"/>
      <c r="CK1938" s="40"/>
    </row>
    <row r="1939" spans="6:89" x14ac:dyDescent="0.2">
      <c r="F1939" s="75" t="str">
        <f t="shared" si="443"/>
        <v/>
      </c>
      <c r="U1939" s="137"/>
      <c r="V1939" s="137"/>
      <c r="W1939" s="137"/>
      <c r="X1939" s="40"/>
      <c r="Y1939" s="40"/>
      <c r="Z1939" s="40"/>
      <c r="AA1939" s="40"/>
      <c r="AB1939" s="40"/>
      <c r="AC1939" s="40"/>
      <c r="AD1939" s="40"/>
      <c r="AE1939" s="40"/>
      <c r="AF1939" s="40"/>
      <c r="AG1939" s="40"/>
      <c r="AH1939" s="40"/>
      <c r="AI1939" s="40"/>
      <c r="AJ1939" s="40"/>
      <c r="AK1939" s="40"/>
      <c r="AL1939" s="40"/>
      <c r="AM1939" s="40"/>
      <c r="AN1939" s="40"/>
      <c r="AO1939" s="40"/>
      <c r="AP1939" s="40"/>
      <c r="AQ1939" s="40"/>
      <c r="AR1939" s="40"/>
      <c r="AS1939" s="40"/>
      <c r="AT1939" s="40"/>
      <c r="AU1939" s="40"/>
      <c r="AV1939" s="40"/>
      <c r="AW1939" s="40"/>
      <c r="AX1939" s="40"/>
      <c r="AY1939" s="40"/>
      <c r="AZ1939" s="40"/>
      <c r="BA1939" s="28"/>
      <c r="BB1939" s="28"/>
      <c r="BC1939" s="40"/>
      <c r="BD1939" s="40"/>
      <c r="BE1939" s="40"/>
      <c r="BF1939" s="40"/>
      <c r="BG1939" s="40"/>
      <c r="BH1939" s="40"/>
      <c r="BI1939" s="40"/>
      <c r="BJ1939" s="40"/>
      <c r="BK1939" s="40"/>
      <c r="BL1939" s="40"/>
      <c r="BM1939" s="40"/>
      <c r="BN1939" s="40"/>
      <c r="BO1939" s="40"/>
      <c r="BP1939" s="40"/>
      <c r="BQ1939" s="40"/>
      <c r="BR1939" s="40"/>
      <c r="BS1939" s="40"/>
      <c r="BT1939" s="40"/>
      <c r="BU1939" s="40"/>
      <c r="BV1939" s="40"/>
      <c r="BW1939" s="40"/>
      <c r="BX1939" s="40"/>
      <c r="BY1939" s="40"/>
      <c r="BZ1939" s="40"/>
      <c r="CA1939" s="40"/>
      <c r="CB1939" s="40"/>
      <c r="CC1939" s="40"/>
      <c r="CD1939" s="40"/>
      <c r="CE1939" s="40"/>
      <c r="CF1939" s="40"/>
      <c r="CG1939" s="137"/>
      <c r="CH1939" s="137"/>
      <c r="CI1939" s="41"/>
      <c r="CJ1939" s="40"/>
      <c r="CK1939" s="40"/>
    </row>
    <row r="1940" spans="6:89" x14ac:dyDescent="0.2">
      <c r="F1940" s="75" t="str">
        <f t="shared" si="443"/>
        <v/>
      </c>
      <c r="U1940" s="137"/>
      <c r="V1940" s="137"/>
      <c r="W1940" s="137"/>
      <c r="X1940" s="40"/>
      <c r="Y1940" s="40"/>
      <c r="Z1940" s="40"/>
      <c r="AA1940" s="40"/>
      <c r="AB1940" s="40"/>
      <c r="AC1940" s="40"/>
      <c r="AD1940" s="40"/>
      <c r="AE1940" s="40"/>
      <c r="AF1940" s="40"/>
      <c r="AG1940" s="40"/>
      <c r="AH1940" s="40"/>
      <c r="AI1940" s="40"/>
      <c r="AJ1940" s="40"/>
      <c r="AK1940" s="40"/>
      <c r="AL1940" s="40"/>
      <c r="AM1940" s="40"/>
      <c r="AN1940" s="40"/>
      <c r="AO1940" s="40"/>
      <c r="AP1940" s="40"/>
      <c r="AQ1940" s="40"/>
      <c r="AR1940" s="40"/>
      <c r="AS1940" s="40"/>
      <c r="AT1940" s="40"/>
      <c r="AU1940" s="40"/>
      <c r="AV1940" s="40"/>
      <c r="AW1940" s="40"/>
      <c r="AX1940" s="40"/>
      <c r="AY1940" s="40"/>
      <c r="AZ1940" s="40"/>
      <c r="BA1940" s="28"/>
      <c r="BB1940" s="28"/>
      <c r="BC1940" s="40"/>
      <c r="BD1940" s="40"/>
      <c r="BE1940" s="40"/>
      <c r="BF1940" s="40"/>
      <c r="BG1940" s="40"/>
      <c r="BH1940" s="40"/>
      <c r="BI1940" s="40"/>
      <c r="BJ1940" s="40"/>
      <c r="BK1940" s="40"/>
      <c r="BL1940" s="40"/>
      <c r="BM1940" s="40"/>
      <c r="BN1940" s="40"/>
      <c r="BO1940" s="40"/>
      <c r="BP1940" s="40"/>
      <c r="BQ1940" s="40"/>
      <c r="BR1940" s="40"/>
      <c r="BS1940" s="40"/>
      <c r="BT1940" s="40"/>
      <c r="BU1940" s="40"/>
      <c r="BV1940" s="40"/>
      <c r="BW1940" s="40"/>
      <c r="BX1940" s="40"/>
      <c r="BY1940" s="40"/>
      <c r="BZ1940" s="40"/>
      <c r="CA1940" s="40"/>
      <c r="CB1940" s="40"/>
      <c r="CC1940" s="40"/>
      <c r="CD1940" s="40"/>
      <c r="CE1940" s="40"/>
      <c r="CF1940" s="40"/>
      <c r="CG1940" s="137"/>
      <c r="CH1940" s="137"/>
      <c r="CI1940" s="41"/>
      <c r="CJ1940" s="40"/>
      <c r="CK1940" s="40"/>
    </row>
    <row r="1941" spans="6:89" x14ac:dyDescent="0.2">
      <c r="F1941" s="75" t="str">
        <f t="shared" si="443"/>
        <v/>
      </c>
      <c r="U1941" s="137"/>
      <c r="V1941" s="137"/>
      <c r="W1941" s="137"/>
      <c r="X1941" s="40"/>
      <c r="Y1941" s="40"/>
      <c r="Z1941" s="40"/>
      <c r="AA1941" s="40"/>
      <c r="AB1941" s="40"/>
      <c r="AC1941" s="40"/>
      <c r="AD1941" s="40"/>
      <c r="AE1941" s="40"/>
      <c r="AF1941" s="40"/>
      <c r="AG1941" s="40"/>
      <c r="AH1941" s="40"/>
      <c r="AI1941" s="40"/>
      <c r="AJ1941" s="40"/>
      <c r="AK1941" s="40"/>
      <c r="AL1941" s="40"/>
      <c r="AM1941" s="40"/>
      <c r="AN1941" s="40"/>
      <c r="AO1941" s="40"/>
      <c r="AP1941" s="40"/>
      <c r="AQ1941" s="40"/>
      <c r="AR1941" s="40"/>
      <c r="AS1941" s="40"/>
      <c r="AT1941" s="40"/>
      <c r="AU1941" s="40"/>
      <c r="AV1941" s="40"/>
      <c r="AW1941" s="40"/>
      <c r="AX1941" s="40"/>
      <c r="AY1941" s="40"/>
      <c r="AZ1941" s="40"/>
      <c r="BA1941" s="28"/>
      <c r="BB1941" s="28"/>
      <c r="BC1941" s="40"/>
      <c r="BD1941" s="40"/>
      <c r="BE1941" s="40"/>
      <c r="BF1941" s="40"/>
      <c r="BG1941" s="40"/>
      <c r="BH1941" s="40"/>
      <c r="BI1941" s="40"/>
      <c r="BJ1941" s="40"/>
      <c r="BK1941" s="40"/>
      <c r="BL1941" s="40"/>
      <c r="BM1941" s="40"/>
      <c r="BN1941" s="40"/>
      <c r="BO1941" s="40"/>
      <c r="BP1941" s="40"/>
      <c r="BQ1941" s="40"/>
      <c r="BR1941" s="40"/>
      <c r="BS1941" s="40"/>
      <c r="BT1941" s="40"/>
      <c r="BU1941" s="40"/>
      <c r="BV1941" s="40"/>
      <c r="BW1941" s="40"/>
      <c r="BX1941" s="40"/>
      <c r="BY1941" s="40"/>
      <c r="BZ1941" s="40"/>
      <c r="CA1941" s="40"/>
      <c r="CB1941" s="40"/>
      <c r="CC1941" s="40"/>
      <c r="CD1941" s="40"/>
      <c r="CE1941" s="40"/>
      <c r="CF1941" s="40"/>
      <c r="CG1941" s="137"/>
      <c r="CH1941" s="137"/>
      <c r="CI1941" s="41"/>
      <c r="CJ1941" s="40"/>
      <c r="CK1941" s="40"/>
    </row>
    <row r="1942" spans="6:89" x14ac:dyDescent="0.2">
      <c r="F1942" s="75" t="str">
        <f t="shared" si="443"/>
        <v/>
      </c>
      <c r="U1942" s="137"/>
      <c r="V1942" s="137"/>
      <c r="W1942" s="137"/>
      <c r="X1942" s="40"/>
      <c r="Y1942" s="40"/>
      <c r="Z1942" s="40"/>
      <c r="AA1942" s="40"/>
      <c r="AB1942" s="40"/>
      <c r="AC1942" s="40"/>
      <c r="AD1942" s="40"/>
      <c r="AE1942" s="40"/>
      <c r="AF1942" s="40"/>
      <c r="AG1942" s="40"/>
      <c r="AH1942" s="40"/>
      <c r="AI1942" s="40"/>
      <c r="AJ1942" s="40"/>
      <c r="AK1942" s="40"/>
      <c r="AL1942" s="40"/>
      <c r="AM1942" s="40"/>
      <c r="AN1942" s="40"/>
      <c r="AO1942" s="40"/>
      <c r="AP1942" s="40"/>
      <c r="AQ1942" s="40"/>
      <c r="AR1942" s="40"/>
      <c r="AS1942" s="40"/>
      <c r="AT1942" s="40"/>
      <c r="AU1942" s="40"/>
      <c r="AV1942" s="40"/>
      <c r="AW1942" s="40"/>
      <c r="AX1942" s="40"/>
      <c r="AY1942" s="40"/>
      <c r="AZ1942" s="40"/>
      <c r="BA1942" s="28"/>
      <c r="BB1942" s="28"/>
      <c r="BC1942" s="40"/>
      <c r="BD1942" s="40"/>
      <c r="BE1942" s="40"/>
      <c r="BF1942" s="40"/>
      <c r="BG1942" s="40"/>
      <c r="BH1942" s="40"/>
      <c r="BI1942" s="40"/>
      <c r="BJ1942" s="40"/>
      <c r="BK1942" s="40"/>
      <c r="BL1942" s="40"/>
      <c r="BM1942" s="40"/>
      <c r="BN1942" s="40"/>
      <c r="BO1942" s="40"/>
      <c r="BP1942" s="40"/>
      <c r="BQ1942" s="40"/>
      <c r="BR1942" s="40"/>
      <c r="BS1942" s="40"/>
      <c r="BT1942" s="40"/>
      <c r="BU1942" s="40"/>
      <c r="BV1942" s="40"/>
      <c r="BW1942" s="40"/>
      <c r="BX1942" s="40"/>
      <c r="BY1942" s="40"/>
      <c r="BZ1942" s="40"/>
      <c r="CA1942" s="40"/>
      <c r="CB1942" s="40"/>
      <c r="CC1942" s="40"/>
      <c r="CD1942" s="40"/>
      <c r="CE1942" s="40"/>
      <c r="CF1942" s="40"/>
      <c r="CG1942" s="137"/>
      <c r="CH1942" s="137"/>
      <c r="CI1942" s="41"/>
      <c r="CJ1942" s="40"/>
      <c r="CK1942" s="40"/>
    </row>
    <row r="1943" spans="6:89" x14ac:dyDescent="0.2">
      <c r="F1943" s="75" t="str">
        <f t="shared" si="443"/>
        <v/>
      </c>
      <c r="U1943" s="137"/>
      <c r="V1943" s="137"/>
      <c r="W1943" s="137"/>
      <c r="X1943" s="40"/>
      <c r="Y1943" s="40"/>
      <c r="Z1943" s="40"/>
      <c r="AA1943" s="40"/>
      <c r="AB1943" s="40"/>
      <c r="AC1943" s="40"/>
      <c r="AD1943" s="40"/>
      <c r="AE1943" s="40"/>
      <c r="AF1943" s="40"/>
      <c r="AG1943" s="40"/>
      <c r="AH1943" s="40"/>
      <c r="AI1943" s="40"/>
      <c r="AJ1943" s="40"/>
      <c r="AK1943" s="40"/>
      <c r="AL1943" s="40"/>
      <c r="AM1943" s="40"/>
      <c r="AN1943" s="40"/>
      <c r="AO1943" s="40"/>
      <c r="AP1943" s="40"/>
      <c r="AQ1943" s="40"/>
      <c r="AR1943" s="40"/>
      <c r="AS1943" s="40"/>
      <c r="AT1943" s="40"/>
      <c r="AU1943" s="40"/>
      <c r="AV1943" s="40"/>
      <c r="AW1943" s="40"/>
      <c r="AX1943" s="40"/>
      <c r="AY1943" s="40"/>
      <c r="AZ1943" s="40"/>
      <c r="BA1943" s="28"/>
      <c r="BB1943" s="28"/>
      <c r="BC1943" s="40"/>
      <c r="BD1943" s="40"/>
      <c r="BE1943" s="40"/>
      <c r="BF1943" s="40"/>
      <c r="BG1943" s="40"/>
      <c r="BH1943" s="40"/>
      <c r="BI1943" s="40"/>
      <c r="BJ1943" s="40"/>
      <c r="BK1943" s="40"/>
      <c r="BL1943" s="40"/>
      <c r="BM1943" s="40"/>
      <c r="BN1943" s="40"/>
      <c r="BO1943" s="40"/>
      <c r="BP1943" s="40"/>
      <c r="BQ1943" s="40"/>
      <c r="BR1943" s="40"/>
      <c r="BS1943" s="40"/>
      <c r="BT1943" s="40"/>
      <c r="BU1943" s="40"/>
      <c r="BV1943" s="40"/>
      <c r="BW1943" s="40"/>
      <c r="BX1943" s="40"/>
      <c r="BY1943" s="40"/>
      <c r="BZ1943" s="40"/>
      <c r="CA1943" s="40"/>
      <c r="CB1943" s="40"/>
      <c r="CC1943" s="40"/>
      <c r="CD1943" s="40"/>
      <c r="CE1943" s="40"/>
      <c r="CF1943" s="40"/>
      <c r="CG1943" s="137"/>
      <c r="CH1943" s="137"/>
      <c r="CI1943" s="41"/>
      <c r="CJ1943" s="40"/>
      <c r="CK1943" s="40"/>
    </row>
    <row r="1944" spans="6:89" x14ac:dyDescent="0.2">
      <c r="F1944" s="75" t="str">
        <f t="shared" si="443"/>
        <v/>
      </c>
      <c r="U1944" s="137"/>
      <c r="V1944" s="137"/>
      <c r="W1944" s="137"/>
      <c r="X1944" s="40"/>
      <c r="Y1944" s="40"/>
      <c r="Z1944" s="40"/>
      <c r="AA1944" s="40"/>
      <c r="AB1944" s="40"/>
      <c r="AC1944" s="40"/>
      <c r="AD1944" s="40"/>
      <c r="AE1944" s="40"/>
      <c r="AF1944" s="40"/>
      <c r="AG1944" s="40"/>
      <c r="AH1944" s="40"/>
      <c r="AI1944" s="40"/>
      <c r="AJ1944" s="40"/>
      <c r="AK1944" s="40"/>
      <c r="AL1944" s="40"/>
      <c r="AM1944" s="40"/>
      <c r="AN1944" s="40"/>
      <c r="AO1944" s="40"/>
      <c r="AP1944" s="40"/>
      <c r="AQ1944" s="40"/>
      <c r="AR1944" s="40"/>
      <c r="AS1944" s="40"/>
      <c r="AT1944" s="40"/>
      <c r="AU1944" s="40"/>
      <c r="AV1944" s="40"/>
      <c r="AW1944" s="40"/>
      <c r="AX1944" s="40"/>
      <c r="AY1944" s="40"/>
      <c r="AZ1944" s="40"/>
      <c r="BA1944" s="28"/>
      <c r="BB1944" s="28"/>
      <c r="BC1944" s="40"/>
      <c r="BD1944" s="40"/>
      <c r="BE1944" s="40"/>
      <c r="BF1944" s="40"/>
      <c r="BG1944" s="40"/>
      <c r="BH1944" s="40"/>
      <c r="BI1944" s="40"/>
      <c r="BJ1944" s="40"/>
      <c r="BK1944" s="40"/>
      <c r="BL1944" s="40"/>
      <c r="BM1944" s="40"/>
      <c r="BN1944" s="40"/>
      <c r="BO1944" s="40"/>
      <c r="BP1944" s="40"/>
      <c r="BQ1944" s="40"/>
      <c r="BR1944" s="40"/>
      <c r="BS1944" s="40"/>
      <c r="BT1944" s="40"/>
      <c r="BU1944" s="40"/>
      <c r="BV1944" s="40"/>
      <c r="BW1944" s="40"/>
      <c r="BX1944" s="40"/>
      <c r="BY1944" s="40"/>
      <c r="BZ1944" s="40"/>
      <c r="CA1944" s="40"/>
      <c r="CB1944" s="40"/>
      <c r="CC1944" s="40"/>
      <c r="CD1944" s="40"/>
      <c r="CE1944" s="40"/>
      <c r="CF1944" s="40"/>
      <c r="CG1944" s="137"/>
      <c r="CH1944" s="137"/>
      <c r="CI1944" s="41"/>
      <c r="CJ1944" s="40"/>
      <c r="CK1944" s="40"/>
    </row>
    <row r="1945" spans="6:89" x14ac:dyDescent="0.2">
      <c r="F1945" s="75" t="str">
        <f t="shared" si="443"/>
        <v/>
      </c>
      <c r="U1945" s="137"/>
      <c r="V1945" s="137"/>
      <c r="W1945" s="137"/>
      <c r="X1945" s="40"/>
      <c r="Y1945" s="40"/>
      <c r="Z1945" s="40"/>
      <c r="AA1945" s="40"/>
      <c r="AB1945" s="40"/>
      <c r="AC1945" s="40"/>
      <c r="AD1945" s="40"/>
      <c r="AE1945" s="40"/>
      <c r="AF1945" s="40"/>
      <c r="AG1945" s="40"/>
      <c r="AH1945" s="40"/>
      <c r="AI1945" s="40"/>
      <c r="AJ1945" s="40"/>
      <c r="AK1945" s="40"/>
      <c r="AL1945" s="40"/>
      <c r="AM1945" s="40"/>
      <c r="AN1945" s="40"/>
      <c r="AO1945" s="40"/>
      <c r="AP1945" s="40"/>
      <c r="AQ1945" s="40"/>
      <c r="AR1945" s="40"/>
      <c r="AS1945" s="40"/>
      <c r="AT1945" s="40"/>
      <c r="AU1945" s="40"/>
      <c r="AV1945" s="40"/>
      <c r="AW1945" s="40"/>
      <c r="AX1945" s="40"/>
      <c r="AY1945" s="40"/>
      <c r="AZ1945" s="40"/>
      <c r="BA1945" s="28"/>
      <c r="BB1945" s="28"/>
      <c r="BC1945" s="40"/>
      <c r="BD1945" s="40"/>
      <c r="BE1945" s="40"/>
      <c r="BF1945" s="40"/>
      <c r="BG1945" s="40"/>
      <c r="BH1945" s="40"/>
      <c r="BI1945" s="40"/>
      <c r="BJ1945" s="40"/>
      <c r="BK1945" s="40"/>
      <c r="BL1945" s="40"/>
      <c r="BM1945" s="40"/>
      <c r="BN1945" s="40"/>
      <c r="BO1945" s="40"/>
      <c r="BP1945" s="40"/>
      <c r="BQ1945" s="40"/>
      <c r="BR1945" s="40"/>
      <c r="BS1945" s="40"/>
      <c r="BT1945" s="40"/>
      <c r="BU1945" s="40"/>
      <c r="BV1945" s="40"/>
      <c r="BW1945" s="40"/>
      <c r="BX1945" s="40"/>
      <c r="BY1945" s="40"/>
      <c r="BZ1945" s="40"/>
      <c r="CA1945" s="40"/>
      <c r="CB1945" s="40"/>
      <c r="CC1945" s="40"/>
      <c r="CD1945" s="40"/>
      <c r="CE1945" s="40"/>
      <c r="CF1945" s="40"/>
      <c r="CG1945" s="137"/>
      <c r="CH1945" s="137"/>
      <c r="CI1945" s="41"/>
      <c r="CJ1945" s="40"/>
      <c r="CK1945" s="40"/>
    </row>
    <row r="1946" spans="6:89" x14ac:dyDescent="0.2">
      <c r="F1946" s="75" t="str">
        <f t="shared" si="443"/>
        <v/>
      </c>
      <c r="U1946" s="137"/>
      <c r="V1946" s="137"/>
      <c r="W1946" s="137"/>
      <c r="X1946" s="40"/>
      <c r="Y1946" s="40"/>
      <c r="Z1946" s="40"/>
      <c r="AA1946" s="40"/>
      <c r="AB1946" s="40"/>
      <c r="AC1946" s="40"/>
      <c r="AD1946" s="40"/>
      <c r="AE1946" s="40"/>
      <c r="AF1946" s="40"/>
      <c r="AG1946" s="40"/>
      <c r="AH1946" s="40"/>
      <c r="AI1946" s="40"/>
      <c r="AJ1946" s="40"/>
      <c r="AK1946" s="40"/>
      <c r="AL1946" s="40"/>
      <c r="AM1946" s="40"/>
      <c r="AN1946" s="40"/>
      <c r="AO1946" s="40"/>
      <c r="AP1946" s="40"/>
      <c r="AQ1946" s="40"/>
      <c r="AR1946" s="40"/>
      <c r="AS1946" s="40"/>
      <c r="AT1946" s="40"/>
      <c r="AU1946" s="40"/>
      <c r="AV1946" s="40"/>
      <c r="AW1946" s="40"/>
      <c r="AX1946" s="40"/>
      <c r="AY1946" s="40"/>
      <c r="AZ1946" s="40"/>
      <c r="BA1946" s="28"/>
      <c r="BB1946" s="28"/>
      <c r="BC1946" s="40"/>
      <c r="BD1946" s="40"/>
      <c r="BE1946" s="40"/>
      <c r="BF1946" s="40"/>
      <c r="BG1946" s="40"/>
      <c r="BH1946" s="40"/>
      <c r="BI1946" s="40"/>
      <c r="BJ1946" s="40"/>
      <c r="BK1946" s="40"/>
      <c r="BL1946" s="40"/>
      <c r="BM1946" s="40"/>
      <c r="BN1946" s="40"/>
      <c r="BO1946" s="40"/>
      <c r="BP1946" s="40"/>
      <c r="BQ1946" s="40"/>
      <c r="BR1946" s="40"/>
      <c r="BS1946" s="40"/>
      <c r="BT1946" s="40"/>
      <c r="BU1946" s="40"/>
      <c r="BV1946" s="40"/>
      <c r="BW1946" s="40"/>
      <c r="BX1946" s="40"/>
      <c r="BY1946" s="40"/>
      <c r="BZ1946" s="40"/>
      <c r="CA1946" s="40"/>
      <c r="CB1946" s="40"/>
      <c r="CC1946" s="40"/>
      <c r="CD1946" s="40"/>
      <c r="CE1946" s="40"/>
      <c r="CF1946" s="40"/>
      <c r="CG1946" s="137"/>
      <c r="CH1946" s="137"/>
      <c r="CI1946" s="41"/>
      <c r="CJ1946" s="40"/>
      <c r="CK1946" s="40"/>
    </row>
    <row r="1947" spans="6:89" x14ac:dyDescent="0.2">
      <c r="F1947" s="75" t="str">
        <f t="shared" si="443"/>
        <v/>
      </c>
      <c r="U1947" s="137"/>
      <c r="V1947" s="137"/>
      <c r="W1947" s="137"/>
      <c r="X1947" s="40"/>
      <c r="Y1947" s="40"/>
      <c r="Z1947" s="40"/>
      <c r="AA1947" s="40"/>
      <c r="AB1947" s="40"/>
      <c r="AC1947" s="40"/>
      <c r="AD1947" s="40"/>
      <c r="AE1947" s="40"/>
      <c r="AF1947" s="40"/>
      <c r="AG1947" s="40"/>
      <c r="AH1947" s="40"/>
      <c r="AI1947" s="40"/>
      <c r="AJ1947" s="40"/>
      <c r="AK1947" s="40"/>
      <c r="AL1947" s="40"/>
      <c r="AM1947" s="40"/>
      <c r="AN1947" s="40"/>
      <c r="AO1947" s="40"/>
      <c r="AP1947" s="40"/>
      <c r="AQ1947" s="40"/>
      <c r="AR1947" s="40"/>
      <c r="AS1947" s="40"/>
      <c r="AT1947" s="40"/>
      <c r="AU1947" s="40"/>
      <c r="AV1947" s="40"/>
      <c r="AW1947" s="40"/>
      <c r="AX1947" s="40"/>
      <c r="AY1947" s="40"/>
      <c r="AZ1947" s="40"/>
      <c r="BA1947" s="28"/>
      <c r="BB1947" s="28"/>
      <c r="BC1947" s="40"/>
      <c r="BD1947" s="40"/>
      <c r="BE1947" s="40"/>
      <c r="BF1947" s="40"/>
      <c r="BG1947" s="40"/>
      <c r="BH1947" s="40"/>
      <c r="BI1947" s="40"/>
      <c r="BJ1947" s="40"/>
      <c r="BK1947" s="40"/>
      <c r="BL1947" s="40"/>
      <c r="BM1947" s="40"/>
      <c r="BN1947" s="40"/>
      <c r="BO1947" s="40"/>
      <c r="BP1947" s="40"/>
      <c r="BQ1947" s="40"/>
      <c r="BR1947" s="40"/>
      <c r="BS1947" s="40"/>
      <c r="BT1947" s="40"/>
      <c r="BU1947" s="40"/>
      <c r="BV1947" s="40"/>
      <c r="BW1947" s="40"/>
      <c r="BX1947" s="40"/>
      <c r="BY1947" s="40"/>
      <c r="BZ1947" s="40"/>
      <c r="CA1947" s="40"/>
      <c r="CB1947" s="40"/>
      <c r="CC1947" s="40"/>
      <c r="CD1947" s="40"/>
      <c r="CE1947" s="40"/>
      <c r="CF1947" s="40"/>
      <c r="CG1947" s="137"/>
      <c r="CH1947" s="137"/>
      <c r="CI1947" s="41"/>
      <c r="CJ1947" s="40"/>
      <c r="CK1947" s="40"/>
    </row>
    <row r="1948" spans="6:89" x14ac:dyDescent="0.2">
      <c r="F1948" s="75" t="str">
        <f t="shared" si="443"/>
        <v/>
      </c>
      <c r="U1948" s="137"/>
      <c r="V1948" s="137"/>
      <c r="W1948" s="137"/>
      <c r="X1948" s="40"/>
      <c r="Y1948" s="40"/>
      <c r="Z1948" s="40"/>
      <c r="AA1948" s="40"/>
      <c r="AB1948" s="40"/>
      <c r="AC1948" s="40"/>
      <c r="AD1948" s="40"/>
      <c r="AE1948" s="40"/>
      <c r="AF1948" s="40"/>
      <c r="AG1948" s="40"/>
      <c r="AH1948" s="40"/>
      <c r="AI1948" s="40"/>
      <c r="AJ1948" s="40"/>
      <c r="AK1948" s="40"/>
      <c r="AL1948" s="40"/>
      <c r="AM1948" s="40"/>
      <c r="AN1948" s="40"/>
      <c r="AO1948" s="40"/>
      <c r="AP1948" s="40"/>
      <c r="AQ1948" s="40"/>
      <c r="AR1948" s="40"/>
      <c r="AS1948" s="40"/>
      <c r="AT1948" s="40"/>
      <c r="AU1948" s="40"/>
      <c r="AV1948" s="40"/>
      <c r="AW1948" s="40"/>
      <c r="AX1948" s="40"/>
      <c r="AY1948" s="40"/>
      <c r="AZ1948" s="40"/>
      <c r="BA1948" s="28"/>
      <c r="BB1948" s="28"/>
      <c r="BC1948" s="40"/>
      <c r="BD1948" s="40"/>
      <c r="BE1948" s="40"/>
      <c r="BF1948" s="40"/>
      <c r="BG1948" s="40"/>
      <c r="BH1948" s="40"/>
      <c r="BI1948" s="40"/>
      <c r="BJ1948" s="40"/>
      <c r="BK1948" s="40"/>
      <c r="BL1948" s="40"/>
      <c r="BM1948" s="40"/>
      <c r="BN1948" s="40"/>
      <c r="BO1948" s="40"/>
      <c r="BP1948" s="40"/>
      <c r="BQ1948" s="40"/>
      <c r="BR1948" s="40"/>
      <c r="BS1948" s="40"/>
      <c r="BT1948" s="40"/>
      <c r="BU1948" s="40"/>
      <c r="BV1948" s="40"/>
      <c r="BW1948" s="40"/>
      <c r="BX1948" s="40"/>
      <c r="BY1948" s="40"/>
      <c r="BZ1948" s="40"/>
      <c r="CA1948" s="40"/>
      <c r="CB1948" s="40"/>
      <c r="CC1948" s="40"/>
      <c r="CD1948" s="40"/>
      <c r="CE1948" s="40"/>
      <c r="CF1948" s="40"/>
      <c r="CG1948" s="137"/>
      <c r="CH1948" s="137"/>
      <c r="CI1948" s="41"/>
      <c r="CJ1948" s="40"/>
      <c r="CK1948" s="40"/>
    </row>
    <row r="1949" spans="6:89" x14ac:dyDescent="0.2">
      <c r="F1949" s="75" t="str">
        <f t="shared" si="443"/>
        <v/>
      </c>
      <c r="U1949" s="137"/>
      <c r="V1949" s="137"/>
      <c r="W1949" s="137"/>
      <c r="X1949" s="40"/>
      <c r="Y1949" s="40"/>
      <c r="Z1949" s="40"/>
      <c r="AA1949" s="40"/>
      <c r="AB1949" s="40"/>
      <c r="AC1949" s="40"/>
      <c r="AD1949" s="40"/>
      <c r="AE1949" s="40"/>
      <c r="AF1949" s="40"/>
      <c r="AG1949" s="40"/>
      <c r="AH1949" s="40"/>
      <c r="AI1949" s="40"/>
      <c r="AJ1949" s="40"/>
      <c r="AK1949" s="40"/>
      <c r="AL1949" s="40"/>
      <c r="AM1949" s="40"/>
      <c r="AN1949" s="40"/>
      <c r="AO1949" s="40"/>
      <c r="AP1949" s="40"/>
      <c r="AQ1949" s="40"/>
      <c r="AR1949" s="40"/>
      <c r="AS1949" s="40"/>
      <c r="AT1949" s="40"/>
      <c r="AU1949" s="40"/>
      <c r="AV1949" s="40"/>
      <c r="AW1949" s="40"/>
      <c r="AX1949" s="40"/>
      <c r="AY1949" s="40"/>
      <c r="AZ1949" s="40"/>
      <c r="BA1949" s="28"/>
      <c r="BB1949" s="28"/>
      <c r="BC1949" s="40"/>
      <c r="BD1949" s="40"/>
      <c r="BE1949" s="40"/>
      <c r="BF1949" s="40"/>
      <c r="BG1949" s="40"/>
      <c r="BH1949" s="40"/>
      <c r="BI1949" s="40"/>
      <c r="BJ1949" s="40"/>
      <c r="BK1949" s="40"/>
      <c r="BL1949" s="40"/>
      <c r="BM1949" s="40"/>
      <c r="BN1949" s="40"/>
      <c r="BO1949" s="40"/>
      <c r="BP1949" s="40"/>
      <c r="BQ1949" s="40"/>
      <c r="BR1949" s="40"/>
      <c r="BS1949" s="40"/>
      <c r="BT1949" s="40"/>
      <c r="BU1949" s="40"/>
      <c r="BV1949" s="40"/>
      <c r="BW1949" s="40"/>
      <c r="BX1949" s="40"/>
      <c r="BY1949" s="40"/>
      <c r="BZ1949" s="40"/>
      <c r="CA1949" s="40"/>
      <c r="CB1949" s="40"/>
      <c r="CC1949" s="40"/>
      <c r="CD1949" s="40"/>
      <c r="CE1949" s="40"/>
      <c r="CF1949" s="40"/>
      <c r="CG1949" s="137"/>
      <c r="CH1949" s="137"/>
      <c r="CI1949" s="41"/>
      <c r="CJ1949" s="40"/>
      <c r="CK1949" s="40"/>
    </row>
    <row r="1950" spans="6:89" x14ac:dyDescent="0.2">
      <c r="F1950" s="75" t="str">
        <f t="shared" si="443"/>
        <v/>
      </c>
      <c r="U1950" s="137"/>
      <c r="V1950" s="137"/>
      <c r="W1950" s="137"/>
      <c r="X1950" s="40"/>
      <c r="Y1950" s="40"/>
      <c r="Z1950" s="40"/>
      <c r="AA1950" s="40"/>
      <c r="AB1950" s="40"/>
      <c r="AC1950" s="40"/>
      <c r="AD1950" s="40"/>
      <c r="AE1950" s="40"/>
      <c r="AF1950" s="40"/>
      <c r="AG1950" s="40"/>
      <c r="AH1950" s="40"/>
      <c r="AI1950" s="40"/>
      <c r="AJ1950" s="40"/>
      <c r="AK1950" s="40"/>
      <c r="AL1950" s="40"/>
      <c r="AM1950" s="40"/>
      <c r="AN1950" s="40"/>
      <c r="AO1950" s="40"/>
      <c r="AP1950" s="40"/>
      <c r="AQ1950" s="40"/>
      <c r="AR1950" s="40"/>
      <c r="AS1950" s="40"/>
      <c r="AT1950" s="40"/>
      <c r="AU1950" s="40"/>
      <c r="AV1950" s="40"/>
      <c r="AW1950" s="40"/>
      <c r="AX1950" s="40"/>
      <c r="AY1950" s="40"/>
      <c r="AZ1950" s="40"/>
      <c r="BA1950" s="28"/>
      <c r="BB1950" s="28"/>
      <c r="BC1950" s="40"/>
      <c r="BD1950" s="40"/>
      <c r="BE1950" s="40"/>
      <c r="BF1950" s="40"/>
      <c r="BG1950" s="40"/>
      <c r="BH1950" s="40"/>
      <c r="BI1950" s="40"/>
      <c r="BJ1950" s="40"/>
      <c r="BK1950" s="40"/>
      <c r="BL1950" s="40"/>
      <c r="BM1950" s="40"/>
      <c r="BN1950" s="40"/>
      <c r="BO1950" s="40"/>
      <c r="BP1950" s="40"/>
      <c r="BQ1950" s="40"/>
      <c r="BR1950" s="40"/>
      <c r="BS1950" s="40"/>
      <c r="BT1950" s="40"/>
      <c r="BU1950" s="40"/>
      <c r="BV1950" s="40"/>
      <c r="BW1950" s="40"/>
      <c r="BX1950" s="40"/>
      <c r="BY1950" s="40"/>
      <c r="BZ1950" s="40"/>
      <c r="CA1950" s="40"/>
      <c r="CB1950" s="40"/>
      <c r="CC1950" s="40"/>
      <c r="CD1950" s="40"/>
      <c r="CE1950" s="40"/>
      <c r="CF1950" s="40"/>
      <c r="CG1950" s="137"/>
      <c r="CH1950" s="137"/>
      <c r="CI1950" s="41"/>
      <c r="CJ1950" s="40"/>
      <c r="CK1950" s="40"/>
    </row>
    <row r="1951" spans="6:89" x14ac:dyDescent="0.2">
      <c r="F1951" s="75" t="str">
        <f t="shared" si="443"/>
        <v/>
      </c>
      <c r="U1951" s="137"/>
      <c r="V1951" s="137"/>
      <c r="W1951" s="137"/>
      <c r="X1951" s="40"/>
      <c r="Y1951" s="40"/>
      <c r="Z1951" s="40"/>
      <c r="AA1951" s="40"/>
      <c r="AB1951" s="40"/>
      <c r="AC1951" s="40"/>
      <c r="AD1951" s="40"/>
      <c r="AE1951" s="40"/>
      <c r="AF1951" s="40"/>
      <c r="AG1951" s="40"/>
      <c r="AH1951" s="40"/>
      <c r="AI1951" s="40"/>
      <c r="AJ1951" s="40"/>
      <c r="AK1951" s="40"/>
      <c r="AL1951" s="40"/>
      <c r="AM1951" s="40"/>
      <c r="AN1951" s="40"/>
      <c r="AO1951" s="40"/>
      <c r="AP1951" s="40"/>
      <c r="AQ1951" s="40"/>
      <c r="AR1951" s="40"/>
      <c r="AS1951" s="40"/>
      <c r="AT1951" s="40"/>
      <c r="AU1951" s="40"/>
      <c r="AV1951" s="40"/>
      <c r="AW1951" s="40"/>
      <c r="AX1951" s="40"/>
      <c r="AY1951" s="40"/>
      <c r="AZ1951" s="40"/>
      <c r="BA1951" s="28"/>
      <c r="BB1951" s="28"/>
      <c r="BC1951" s="40"/>
      <c r="BD1951" s="40"/>
      <c r="BE1951" s="40"/>
      <c r="BF1951" s="40"/>
      <c r="BG1951" s="40"/>
      <c r="BH1951" s="40"/>
      <c r="BI1951" s="40"/>
      <c r="BJ1951" s="40"/>
      <c r="BK1951" s="40"/>
      <c r="BL1951" s="40"/>
      <c r="BM1951" s="40"/>
      <c r="BN1951" s="40"/>
      <c r="BO1951" s="40"/>
      <c r="BP1951" s="40"/>
      <c r="BQ1951" s="40"/>
      <c r="BR1951" s="40"/>
      <c r="BS1951" s="40"/>
      <c r="BT1951" s="40"/>
      <c r="BU1951" s="40"/>
      <c r="BV1951" s="40"/>
      <c r="BW1951" s="40"/>
      <c r="BX1951" s="40"/>
      <c r="BY1951" s="40"/>
      <c r="BZ1951" s="40"/>
      <c r="CA1951" s="40"/>
      <c r="CB1951" s="40"/>
      <c r="CC1951" s="40"/>
      <c r="CD1951" s="40"/>
      <c r="CE1951" s="40"/>
      <c r="CF1951" s="40"/>
      <c r="CG1951" s="137"/>
      <c r="CH1951" s="137"/>
      <c r="CI1951" s="41"/>
      <c r="CJ1951" s="40"/>
      <c r="CK1951" s="40"/>
    </row>
    <row r="1952" spans="6:89" x14ac:dyDescent="0.2">
      <c r="F1952" s="75" t="str">
        <f t="shared" si="443"/>
        <v/>
      </c>
      <c r="U1952" s="137"/>
      <c r="V1952" s="137"/>
      <c r="W1952" s="137"/>
      <c r="X1952" s="40"/>
      <c r="Y1952" s="40"/>
      <c r="Z1952" s="40"/>
      <c r="AA1952" s="40"/>
      <c r="AB1952" s="40"/>
      <c r="AC1952" s="40"/>
      <c r="AD1952" s="40"/>
      <c r="AE1952" s="40"/>
      <c r="AF1952" s="40"/>
      <c r="AG1952" s="40"/>
      <c r="AH1952" s="40"/>
      <c r="AI1952" s="40"/>
      <c r="AJ1952" s="40"/>
      <c r="AK1952" s="40"/>
      <c r="AL1952" s="40"/>
      <c r="AM1952" s="40"/>
      <c r="AN1952" s="40"/>
      <c r="AO1952" s="40"/>
      <c r="AP1952" s="40"/>
      <c r="AQ1952" s="40"/>
      <c r="AR1952" s="40"/>
      <c r="AS1952" s="40"/>
      <c r="AT1952" s="40"/>
      <c r="AU1952" s="40"/>
      <c r="AV1952" s="40"/>
      <c r="AW1952" s="40"/>
      <c r="AX1952" s="40"/>
      <c r="AY1952" s="40"/>
      <c r="AZ1952" s="40"/>
      <c r="BA1952" s="28"/>
      <c r="BB1952" s="28"/>
      <c r="BC1952" s="40"/>
      <c r="BD1952" s="40"/>
      <c r="BE1952" s="40"/>
      <c r="BF1952" s="40"/>
      <c r="BG1952" s="40"/>
      <c r="BH1952" s="40"/>
      <c r="BI1952" s="40"/>
      <c r="BJ1952" s="40"/>
      <c r="BK1952" s="40"/>
      <c r="BL1952" s="40"/>
      <c r="BM1952" s="40"/>
      <c r="BN1952" s="40"/>
      <c r="BO1952" s="40"/>
      <c r="BP1952" s="40"/>
      <c r="BQ1952" s="40"/>
      <c r="BR1952" s="40"/>
      <c r="BS1952" s="40"/>
      <c r="BT1952" s="40"/>
      <c r="BU1952" s="40"/>
      <c r="BV1952" s="40"/>
      <c r="BW1952" s="40"/>
      <c r="BX1952" s="40"/>
      <c r="BY1952" s="40"/>
      <c r="BZ1952" s="40"/>
      <c r="CA1952" s="40"/>
      <c r="CB1952" s="40"/>
      <c r="CC1952" s="40"/>
      <c r="CD1952" s="40"/>
      <c r="CE1952" s="40"/>
      <c r="CF1952" s="40"/>
      <c r="CG1952" s="137"/>
      <c r="CH1952" s="137"/>
      <c r="CI1952" s="41"/>
      <c r="CJ1952" s="40"/>
      <c r="CK1952" s="40"/>
    </row>
    <row r="1953" spans="6:89" x14ac:dyDescent="0.2">
      <c r="F1953" s="75" t="str">
        <f t="shared" si="443"/>
        <v/>
      </c>
      <c r="U1953" s="137"/>
      <c r="V1953" s="137"/>
      <c r="W1953" s="137"/>
      <c r="X1953" s="40"/>
      <c r="Y1953" s="40"/>
      <c r="Z1953" s="40"/>
      <c r="AA1953" s="40"/>
      <c r="AB1953" s="40"/>
      <c r="AC1953" s="40"/>
      <c r="AD1953" s="40"/>
      <c r="AE1953" s="40"/>
      <c r="AF1953" s="40"/>
      <c r="AG1953" s="40"/>
      <c r="AH1953" s="40"/>
      <c r="AI1953" s="40"/>
      <c r="AJ1953" s="40"/>
      <c r="AK1953" s="40"/>
      <c r="AL1953" s="40"/>
      <c r="AM1953" s="40"/>
      <c r="AN1953" s="40"/>
      <c r="AO1953" s="40"/>
      <c r="AP1953" s="40"/>
      <c r="AQ1953" s="40"/>
      <c r="AR1953" s="40"/>
      <c r="AS1953" s="40"/>
      <c r="AT1953" s="40"/>
      <c r="AU1953" s="40"/>
      <c r="AV1953" s="40"/>
      <c r="AW1953" s="40"/>
      <c r="AX1953" s="40"/>
      <c r="AY1953" s="40"/>
      <c r="AZ1953" s="40"/>
      <c r="BA1953" s="28"/>
      <c r="BB1953" s="28"/>
      <c r="BC1953" s="40"/>
      <c r="BD1953" s="40"/>
      <c r="BE1953" s="40"/>
      <c r="BF1953" s="40"/>
      <c r="BG1953" s="40"/>
      <c r="BH1953" s="40"/>
      <c r="BI1953" s="40"/>
      <c r="BJ1953" s="40"/>
      <c r="BK1953" s="40"/>
      <c r="BL1953" s="40"/>
      <c r="BM1953" s="40"/>
      <c r="BN1953" s="40"/>
      <c r="BO1953" s="40"/>
      <c r="BP1953" s="40"/>
      <c r="BQ1953" s="40"/>
      <c r="BR1953" s="40"/>
      <c r="BS1953" s="40"/>
      <c r="BT1953" s="40"/>
      <c r="BU1953" s="40"/>
      <c r="BV1953" s="40"/>
      <c r="BW1953" s="40"/>
      <c r="BX1953" s="40"/>
      <c r="BY1953" s="40"/>
      <c r="BZ1953" s="40"/>
      <c r="CA1953" s="40"/>
      <c r="CB1953" s="40"/>
      <c r="CC1953" s="40"/>
      <c r="CD1953" s="40"/>
      <c r="CE1953" s="40"/>
      <c r="CF1953" s="40"/>
      <c r="CG1953" s="137"/>
      <c r="CH1953" s="137"/>
      <c r="CI1953" s="41"/>
      <c r="CJ1953" s="40"/>
      <c r="CK1953" s="40"/>
    </row>
    <row r="1954" spans="6:89" x14ac:dyDescent="0.2">
      <c r="F1954" s="75" t="str">
        <f t="shared" si="443"/>
        <v/>
      </c>
      <c r="U1954" s="137"/>
      <c r="V1954" s="137"/>
      <c r="W1954" s="137"/>
      <c r="X1954" s="40"/>
      <c r="Y1954" s="40"/>
      <c r="Z1954" s="40"/>
      <c r="AA1954" s="40"/>
      <c r="AB1954" s="40"/>
      <c r="AC1954" s="40"/>
      <c r="AD1954" s="40"/>
      <c r="AE1954" s="40"/>
      <c r="AF1954" s="40"/>
      <c r="AG1954" s="40"/>
      <c r="AH1954" s="40"/>
      <c r="AI1954" s="40"/>
      <c r="AJ1954" s="40"/>
      <c r="AK1954" s="40"/>
      <c r="AL1954" s="40"/>
      <c r="AM1954" s="40"/>
      <c r="AN1954" s="40"/>
      <c r="AO1954" s="40"/>
      <c r="AP1954" s="40"/>
      <c r="AQ1954" s="40"/>
      <c r="AR1954" s="40"/>
      <c r="AS1954" s="40"/>
      <c r="AT1954" s="40"/>
      <c r="AU1954" s="40"/>
      <c r="AV1954" s="40"/>
      <c r="AW1954" s="40"/>
      <c r="AX1954" s="40"/>
      <c r="AY1954" s="40"/>
      <c r="AZ1954" s="40"/>
      <c r="BA1954" s="28"/>
      <c r="BB1954" s="28"/>
      <c r="BC1954" s="40"/>
      <c r="BD1954" s="40"/>
      <c r="BE1954" s="40"/>
      <c r="BF1954" s="40"/>
      <c r="BG1954" s="40"/>
      <c r="BH1954" s="40"/>
      <c r="BI1954" s="40"/>
      <c r="BJ1954" s="40"/>
      <c r="BK1954" s="40"/>
      <c r="BL1954" s="40"/>
      <c r="BM1954" s="40"/>
      <c r="BN1954" s="40"/>
      <c r="BO1954" s="40"/>
      <c r="BP1954" s="40"/>
      <c r="BQ1954" s="40"/>
      <c r="BR1954" s="40"/>
      <c r="BS1954" s="40"/>
      <c r="BT1954" s="40"/>
      <c r="BU1954" s="40"/>
      <c r="BV1954" s="40"/>
      <c r="BW1954" s="40"/>
      <c r="BX1954" s="40"/>
      <c r="BY1954" s="40"/>
      <c r="BZ1954" s="40"/>
      <c r="CA1954" s="40"/>
      <c r="CB1954" s="40"/>
      <c r="CC1954" s="40"/>
      <c r="CD1954" s="40"/>
      <c r="CE1954" s="40"/>
      <c r="CF1954" s="40"/>
      <c r="CG1954" s="137"/>
      <c r="CH1954" s="137"/>
      <c r="CI1954" s="41"/>
      <c r="CJ1954" s="40"/>
      <c r="CK1954" s="40"/>
    </row>
    <row r="1955" spans="6:89" x14ac:dyDescent="0.2">
      <c r="F1955" s="75" t="str">
        <f t="shared" si="443"/>
        <v/>
      </c>
      <c r="U1955" s="137"/>
      <c r="V1955" s="137"/>
      <c r="W1955" s="137"/>
      <c r="X1955" s="40"/>
      <c r="Y1955" s="40"/>
      <c r="Z1955" s="40"/>
      <c r="AA1955" s="40"/>
      <c r="AB1955" s="40"/>
      <c r="AC1955" s="40"/>
      <c r="AD1955" s="40"/>
      <c r="AE1955" s="40"/>
      <c r="AF1955" s="40"/>
      <c r="AG1955" s="40"/>
      <c r="AH1955" s="40"/>
      <c r="AI1955" s="40"/>
      <c r="AJ1955" s="40"/>
      <c r="AK1955" s="40"/>
      <c r="AL1955" s="40"/>
      <c r="AM1955" s="40"/>
      <c r="AN1955" s="40"/>
      <c r="AO1955" s="40"/>
      <c r="AP1955" s="40"/>
      <c r="AQ1955" s="40"/>
      <c r="AR1955" s="40"/>
      <c r="AS1955" s="40"/>
      <c r="AT1955" s="40"/>
      <c r="AU1955" s="40"/>
      <c r="AV1955" s="40"/>
      <c r="AW1955" s="40"/>
      <c r="AX1955" s="40"/>
      <c r="AY1955" s="40"/>
      <c r="AZ1955" s="40"/>
      <c r="BA1955" s="28"/>
      <c r="BB1955" s="28"/>
      <c r="BC1955" s="40"/>
      <c r="BD1955" s="40"/>
      <c r="BE1955" s="40"/>
      <c r="BF1955" s="40"/>
      <c r="BG1955" s="40"/>
      <c r="BH1955" s="40"/>
      <c r="BI1955" s="40"/>
      <c r="BJ1955" s="40"/>
      <c r="BK1955" s="40"/>
      <c r="BL1955" s="40"/>
      <c r="BM1955" s="40"/>
      <c r="BN1955" s="40"/>
      <c r="BO1955" s="40"/>
      <c r="BP1955" s="40"/>
      <c r="BQ1955" s="40"/>
      <c r="BR1955" s="40"/>
      <c r="BS1955" s="40"/>
      <c r="BT1955" s="40"/>
      <c r="BU1955" s="40"/>
      <c r="BV1955" s="40"/>
      <c r="BW1955" s="40"/>
      <c r="BX1955" s="40"/>
      <c r="BY1955" s="40"/>
      <c r="BZ1955" s="40"/>
      <c r="CA1955" s="40"/>
      <c r="CB1955" s="40"/>
      <c r="CC1955" s="40"/>
      <c r="CD1955" s="40"/>
      <c r="CE1955" s="40"/>
      <c r="CF1955" s="40"/>
      <c r="CG1955" s="137"/>
      <c r="CH1955" s="137"/>
      <c r="CI1955" s="41"/>
      <c r="CJ1955" s="40"/>
      <c r="CK1955" s="40"/>
    </row>
    <row r="1956" spans="6:89" x14ac:dyDescent="0.2">
      <c r="F1956" s="75" t="str">
        <f t="shared" si="443"/>
        <v/>
      </c>
      <c r="U1956" s="137"/>
      <c r="V1956" s="137"/>
      <c r="W1956" s="137"/>
      <c r="X1956" s="40"/>
      <c r="Y1956" s="40"/>
      <c r="Z1956" s="40"/>
      <c r="AA1956" s="40"/>
      <c r="AB1956" s="40"/>
      <c r="AC1956" s="40"/>
      <c r="AD1956" s="40"/>
      <c r="AE1956" s="40"/>
      <c r="AF1956" s="40"/>
      <c r="AG1956" s="40"/>
      <c r="AH1956" s="40"/>
      <c r="AI1956" s="40"/>
      <c r="AJ1956" s="40"/>
      <c r="AK1956" s="40"/>
      <c r="AL1956" s="40"/>
      <c r="AM1956" s="40"/>
      <c r="AN1956" s="40"/>
      <c r="AO1956" s="40"/>
      <c r="AP1956" s="40"/>
      <c r="AQ1956" s="40"/>
      <c r="AR1956" s="40"/>
      <c r="AS1956" s="40"/>
      <c r="AT1956" s="40"/>
      <c r="AU1956" s="40"/>
      <c r="AV1956" s="40"/>
      <c r="AW1956" s="40"/>
      <c r="AX1956" s="40"/>
      <c r="AY1956" s="40"/>
      <c r="AZ1956" s="40"/>
      <c r="BA1956" s="28"/>
      <c r="BB1956" s="28"/>
      <c r="BC1956" s="40"/>
      <c r="BD1956" s="40"/>
      <c r="BE1956" s="40"/>
      <c r="BF1956" s="40"/>
      <c r="BG1956" s="40"/>
      <c r="BH1956" s="40"/>
      <c r="BI1956" s="40"/>
      <c r="BJ1956" s="40"/>
      <c r="BK1956" s="40"/>
      <c r="BL1956" s="40"/>
      <c r="BM1956" s="40"/>
      <c r="BN1956" s="40"/>
      <c r="BO1956" s="40"/>
      <c r="BP1956" s="40"/>
      <c r="BQ1956" s="40"/>
      <c r="BR1956" s="40"/>
      <c r="BS1956" s="40"/>
      <c r="BT1956" s="40"/>
      <c r="BU1956" s="40"/>
      <c r="BV1956" s="40"/>
      <c r="BW1956" s="40"/>
      <c r="BX1956" s="40"/>
      <c r="BY1956" s="40"/>
      <c r="BZ1956" s="40"/>
      <c r="CA1956" s="40"/>
      <c r="CB1956" s="40"/>
      <c r="CC1956" s="40"/>
      <c r="CD1956" s="40"/>
      <c r="CE1956" s="40"/>
      <c r="CF1956" s="40"/>
      <c r="CG1956" s="137"/>
      <c r="CH1956" s="137"/>
      <c r="CI1956" s="41"/>
      <c r="CJ1956" s="40"/>
      <c r="CK1956" s="40"/>
    </row>
    <row r="1957" spans="6:89" x14ac:dyDescent="0.2">
      <c r="F1957" s="75" t="str">
        <f t="shared" si="443"/>
        <v/>
      </c>
      <c r="U1957" s="137"/>
      <c r="V1957" s="137"/>
      <c r="W1957" s="137"/>
      <c r="X1957" s="40"/>
      <c r="Y1957" s="40"/>
      <c r="Z1957" s="40"/>
      <c r="AA1957" s="40"/>
      <c r="AB1957" s="40"/>
      <c r="AC1957" s="40"/>
      <c r="AD1957" s="40"/>
      <c r="AE1957" s="40"/>
      <c r="AF1957" s="40"/>
      <c r="AG1957" s="40"/>
      <c r="AH1957" s="40"/>
      <c r="AI1957" s="40"/>
      <c r="AJ1957" s="40"/>
      <c r="AK1957" s="40"/>
      <c r="AL1957" s="40"/>
      <c r="AM1957" s="40"/>
      <c r="AN1957" s="40"/>
      <c r="AO1957" s="40"/>
      <c r="AP1957" s="40"/>
      <c r="AQ1957" s="40"/>
      <c r="AR1957" s="40"/>
      <c r="AS1957" s="40"/>
      <c r="AT1957" s="40"/>
      <c r="AU1957" s="40"/>
      <c r="AV1957" s="40"/>
      <c r="AW1957" s="40"/>
      <c r="AX1957" s="40"/>
      <c r="AY1957" s="40"/>
      <c r="AZ1957" s="40"/>
      <c r="BA1957" s="28"/>
      <c r="BB1957" s="28"/>
      <c r="BC1957" s="40"/>
      <c r="BD1957" s="40"/>
      <c r="BE1957" s="40"/>
      <c r="BF1957" s="40"/>
      <c r="BG1957" s="40"/>
      <c r="BH1957" s="40"/>
      <c r="BI1957" s="40"/>
      <c r="BJ1957" s="40"/>
      <c r="BK1957" s="40"/>
      <c r="BL1957" s="40"/>
      <c r="BM1957" s="40"/>
      <c r="BN1957" s="40"/>
      <c r="BO1957" s="40"/>
      <c r="BP1957" s="40"/>
      <c r="BQ1957" s="40"/>
      <c r="BR1957" s="40"/>
      <c r="BS1957" s="40"/>
      <c r="BT1957" s="40"/>
      <c r="BU1957" s="40"/>
      <c r="BV1957" s="40"/>
      <c r="BW1957" s="40"/>
      <c r="BX1957" s="40"/>
      <c r="BY1957" s="40"/>
      <c r="BZ1957" s="40"/>
      <c r="CA1957" s="40"/>
      <c r="CB1957" s="40"/>
      <c r="CC1957" s="40"/>
      <c r="CD1957" s="40"/>
      <c r="CE1957" s="40"/>
      <c r="CF1957" s="40"/>
      <c r="CG1957" s="137"/>
      <c r="CH1957" s="137"/>
      <c r="CI1957" s="41"/>
      <c r="CJ1957" s="40"/>
      <c r="CK1957" s="40"/>
    </row>
    <row r="1958" spans="6:89" x14ac:dyDescent="0.2">
      <c r="F1958" s="75" t="str">
        <f t="shared" si="443"/>
        <v/>
      </c>
      <c r="U1958" s="137"/>
      <c r="V1958" s="137"/>
      <c r="W1958" s="137"/>
      <c r="X1958" s="40"/>
      <c r="Y1958" s="40"/>
      <c r="Z1958" s="40"/>
      <c r="AA1958" s="40"/>
      <c r="AB1958" s="40"/>
      <c r="AC1958" s="40"/>
      <c r="AD1958" s="40"/>
      <c r="AE1958" s="40"/>
      <c r="AF1958" s="40"/>
      <c r="AG1958" s="40"/>
      <c r="AH1958" s="40"/>
      <c r="AI1958" s="40"/>
      <c r="AJ1958" s="40"/>
      <c r="AK1958" s="40"/>
      <c r="AL1958" s="40"/>
      <c r="AM1958" s="40"/>
      <c r="AN1958" s="40"/>
      <c r="AO1958" s="40"/>
      <c r="AP1958" s="40"/>
      <c r="AQ1958" s="40"/>
      <c r="AR1958" s="40"/>
      <c r="AS1958" s="40"/>
      <c r="AT1958" s="40"/>
      <c r="AU1958" s="40"/>
      <c r="AV1958" s="40"/>
      <c r="AW1958" s="40"/>
      <c r="AX1958" s="40"/>
      <c r="AY1958" s="40"/>
      <c r="AZ1958" s="40"/>
      <c r="BA1958" s="28"/>
      <c r="BB1958" s="28"/>
      <c r="BC1958" s="40"/>
      <c r="BD1958" s="40"/>
      <c r="BE1958" s="40"/>
      <c r="BF1958" s="40"/>
      <c r="BG1958" s="40"/>
      <c r="BH1958" s="40"/>
      <c r="BI1958" s="40"/>
      <c r="BJ1958" s="40"/>
      <c r="BK1958" s="40"/>
      <c r="BL1958" s="40"/>
      <c r="BM1958" s="40"/>
      <c r="BN1958" s="40"/>
      <c r="BO1958" s="40"/>
      <c r="BP1958" s="40"/>
      <c r="BQ1958" s="40"/>
      <c r="BR1958" s="40"/>
      <c r="BS1958" s="40"/>
      <c r="BT1958" s="40"/>
      <c r="BU1958" s="40"/>
      <c r="BV1958" s="40"/>
      <c r="BW1958" s="40"/>
      <c r="BX1958" s="40"/>
      <c r="BY1958" s="40"/>
      <c r="BZ1958" s="40"/>
      <c r="CA1958" s="40"/>
      <c r="CB1958" s="40"/>
      <c r="CC1958" s="40"/>
      <c r="CD1958" s="40"/>
      <c r="CE1958" s="40"/>
      <c r="CF1958" s="40"/>
      <c r="CG1958" s="137"/>
      <c r="CH1958" s="137"/>
      <c r="CI1958" s="41"/>
      <c r="CJ1958" s="40"/>
      <c r="CK1958" s="40"/>
    </row>
    <row r="1959" spans="6:89" x14ac:dyDescent="0.2">
      <c r="F1959" s="75" t="str">
        <f t="shared" si="443"/>
        <v/>
      </c>
      <c r="U1959" s="137"/>
      <c r="V1959" s="137"/>
      <c r="W1959" s="137"/>
      <c r="X1959" s="40"/>
      <c r="Y1959" s="40"/>
      <c r="Z1959" s="40"/>
      <c r="AA1959" s="40"/>
      <c r="AB1959" s="40"/>
      <c r="AC1959" s="40"/>
      <c r="AD1959" s="40"/>
      <c r="AE1959" s="40"/>
      <c r="AF1959" s="40"/>
      <c r="AG1959" s="40"/>
      <c r="AH1959" s="40"/>
      <c r="AI1959" s="40"/>
      <c r="AJ1959" s="40"/>
      <c r="AK1959" s="40"/>
      <c r="AL1959" s="40"/>
      <c r="AM1959" s="40"/>
      <c r="AN1959" s="40"/>
      <c r="AO1959" s="40"/>
      <c r="AP1959" s="40"/>
      <c r="AQ1959" s="40"/>
      <c r="AR1959" s="40"/>
      <c r="AS1959" s="40"/>
      <c r="AT1959" s="40"/>
      <c r="AU1959" s="40"/>
      <c r="AV1959" s="40"/>
      <c r="AW1959" s="40"/>
      <c r="AX1959" s="40"/>
      <c r="AY1959" s="40"/>
      <c r="AZ1959" s="40"/>
      <c r="BA1959" s="28"/>
      <c r="BB1959" s="28"/>
      <c r="BC1959" s="40"/>
      <c r="BD1959" s="40"/>
      <c r="BE1959" s="40"/>
      <c r="BF1959" s="40"/>
      <c r="BG1959" s="40"/>
      <c r="BH1959" s="40"/>
      <c r="BI1959" s="40"/>
      <c r="BJ1959" s="40"/>
      <c r="BK1959" s="40"/>
      <c r="BL1959" s="40"/>
      <c r="BM1959" s="40"/>
      <c r="BN1959" s="40"/>
      <c r="BO1959" s="40"/>
      <c r="BP1959" s="40"/>
      <c r="BQ1959" s="40"/>
      <c r="BR1959" s="40"/>
      <c r="BS1959" s="40"/>
      <c r="BT1959" s="40"/>
      <c r="BU1959" s="40"/>
      <c r="BV1959" s="40"/>
      <c r="BW1959" s="40"/>
      <c r="BX1959" s="40"/>
      <c r="BY1959" s="40"/>
      <c r="BZ1959" s="40"/>
      <c r="CA1959" s="40"/>
      <c r="CB1959" s="40"/>
      <c r="CC1959" s="40"/>
      <c r="CD1959" s="40"/>
      <c r="CE1959" s="40"/>
      <c r="CF1959" s="40"/>
      <c r="CG1959" s="137"/>
      <c r="CH1959" s="137"/>
      <c r="CI1959" s="41"/>
      <c r="CJ1959" s="40"/>
      <c r="CK1959" s="40"/>
    </row>
    <row r="1960" spans="6:89" x14ac:dyDescent="0.2">
      <c r="F1960" s="75" t="str">
        <f t="shared" si="443"/>
        <v/>
      </c>
      <c r="U1960" s="137"/>
      <c r="V1960" s="137"/>
      <c r="W1960" s="137"/>
      <c r="X1960" s="40"/>
      <c r="Y1960" s="40"/>
      <c r="Z1960" s="40"/>
      <c r="AA1960" s="40"/>
      <c r="AB1960" s="40"/>
      <c r="AC1960" s="40"/>
      <c r="AD1960" s="40"/>
      <c r="AE1960" s="40"/>
      <c r="AF1960" s="40"/>
      <c r="AG1960" s="40"/>
      <c r="AH1960" s="40"/>
      <c r="AI1960" s="40"/>
      <c r="AJ1960" s="40"/>
      <c r="AK1960" s="40"/>
      <c r="AL1960" s="40"/>
      <c r="AM1960" s="40"/>
      <c r="AN1960" s="40"/>
      <c r="AO1960" s="40"/>
      <c r="AP1960" s="40"/>
      <c r="AQ1960" s="40"/>
      <c r="AR1960" s="40"/>
      <c r="AS1960" s="40"/>
      <c r="AT1960" s="40"/>
      <c r="AU1960" s="40"/>
      <c r="AV1960" s="40"/>
      <c r="AW1960" s="40"/>
      <c r="AX1960" s="40"/>
      <c r="AY1960" s="40"/>
      <c r="AZ1960" s="40"/>
      <c r="BA1960" s="28"/>
      <c r="BB1960" s="28"/>
      <c r="BC1960" s="40"/>
      <c r="BD1960" s="40"/>
      <c r="BE1960" s="40"/>
      <c r="BF1960" s="40"/>
      <c r="BG1960" s="40"/>
      <c r="BH1960" s="40"/>
      <c r="BI1960" s="40"/>
      <c r="BJ1960" s="40"/>
      <c r="BK1960" s="40"/>
      <c r="BL1960" s="40"/>
      <c r="BM1960" s="40"/>
      <c r="BN1960" s="40"/>
      <c r="BO1960" s="40"/>
      <c r="BP1960" s="40"/>
      <c r="BQ1960" s="40"/>
      <c r="BR1960" s="40"/>
      <c r="BS1960" s="40"/>
      <c r="BT1960" s="40"/>
      <c r="BU1960" s="40"/>
      <c r="BV1960" s="40"/>
      <c r="BW1960" s="40"/>
      <c r="BX1960" s="40"/>
      <c r="BY1960" s="40"/>
      <c r="BZ1960" s="40"/>
      <c r="CA1960" s="40"/>
      <c r="CB1960" s="40"/>
      <c r="CC1960" s="40"/>
      <c r="CD1960" s="40"/>
      <c r="CE1960" s="40"/>
      <c r="CF1960" s="40"/>
      <c r="CG1960" s="137"/>
      <c r="CH1960" s="137"/>
      <c r="CI1960" s="41"/>
      <c r="CJ1960" s="40"/>
      <c r="CK1960" s="40"/>
    </row>
    <row r="1961" spans="6:89" x14ac:dyDescent="0.2">
      <c r="F1961" s="75" t="str">
        <f t="shared" si="443"/>
        <v/>
      </c>
      <c r="U1961" s="137"/>
      <c r="V1961" s="137"/>
      <c r="W1961" s="137"/>
      <c r="X1961" s="40"/>
      <c r="Y1961" s="40"/>
      <c r="Z1961" s="40"/>
      <c r="AA1961" s="40"/>
      <c r="AB1961" s="40"/>
      <c r="AC1961" s="40"/>
      <c r="AD1961" s="40"/>
      <c r="AE1961" s="40"/>
      <c r="AF1961" s="40"/>
      <c r="AG1961" s="40"/>
      <c r="AH1961" s="40"/>
      <c r="AI1961" s="40"/>
      <c r="AJ1961" s="40"/>
      <c r="AK1961" s="40"/>
      <c r="AL1961" s="40"/>
      <c r="AM1961" s="40"/>
      <c r="AN1961" s="40"/>
      <c r="AO1961" s="40"/>
      <c r="AP1961" s="40"/>
      <c r="AQ1961" s="40"/>
      <c r="AR1961" s="40"/>
      <c r="AS1961" s="40"/>
      <c r="AT1961" s="40"/>
      <c r="AU1961" s="40"/>
      <c r="AV1961" s="40"/>
      <c r="AW1961" s="40"/>
      <c r="AX1961" s="40"/>
      <c r="AY1961" s="40"/>
      <c r="AZ1961" s="40"/>
      <c r="BA1961" s="28"/>
      <c r="BB1961" s="28"/>
      <c r="BC1961" s="40"/>
      <c r="BD1961" s="40"/>
      <c r="BE1961" s="40"/>
      <c r="BF1961" s="40"/>
      <c r="BG1961" s="40"/>
      <c r="BH1961" s="40"/>
      <c r="BI1961" s="40"/>
      <c r="BJ1961" s="40"/>
      <c r="BK1961" s="40"/>
      <c r="BL1961" s="40"/>
      <c r="BM1961" s="40"/>
      <c r="BN1961" s="40"/>
      <c r="BO1961" s="40"/>
      <c r="BP1961" s="40"/>
      <c r="BQ1961" s="40"/>
      <c r="BR1961" s="40"/>
      <c r="BS1961" s="40"/>
      <c r="BT1961" s="40"/>
      <c r="BU1961" s="40"/>
      <c r="BV1961" s="40"/>
      <c r="BW1961" s="40"/>
      <c r="BX1961" s="40"/>
      <c r="BY1961" s="40"/>
      <c r="BZ1961" s="40"/>
      <c r="CA1961" s="40"/>
      <c r="CB1961" s="40"/>
      <c r="CC1961" s="40"/>
      <c r="CD1961" s="40"/>
      <c r="CE1961" s="40"/>
      <c r="CF1961" s="40"/>
      <c r="CG1961" s="137"/>
      <c r="CH1961" s="137"/>
      <c r="CI1961" s="41"/>
      <c r="CJ1961" s="40"/>
      <c r="CK1961" s="40"/>
    </row>
    <row r="1962" spans="6:89" x14ac:dyDescent="0.2">
      <c r="F1962" s="75" t="str">
        <f t="shared" si="443"/>
        <v/>
      </c>
      <c r="U1962" s="137"/>
      <c r="V1962" s="137"/>
      <c r="W1962" s="137"/>
      <c r="X1962" s="40"/>
      <c r="Y1962" s="40"/>
      <c r="Z1962" s="40"/>
      <c r="AA1962" s="40"/>
      <c r="AB1962" s="40"/>
      <c r="AC1962" s="40"/>
      <c r="AD1962" s="40"/>
      <c r="AE1962" s="40"/>
      <c r="AF1962" s="40"/>
      <c r="AG1962" s="40"/>
      <c r="AH1962" s="40"/>
      <c r="AI1962" s="40"/>
      <c r="AJ1962" s="40"/>
      <c r="AK1962" s="40"/>
      <c r="AL1962" s="40"/>
      <c r="AM1962" s="40"/>
      <c r="AN1962" s="40"/>
      <c r="AO1962" s="40"/>
      <c r="AP1962" s="40"/>
      <c r="AQ1962" s="40"/>
      <c r="AR1962" s="40"/>
      <c r="AS1962" s="40"/>
      <c r="AT1962" s="40"/>
      <c r="AU1962" s="40"/>
      <c r="AV1962" s="40"/>
      <c r="AW1962" s="40"/>
      <c r="AX1962" s="40"/>
      <c r="AY1962" s="40"/>
      <c r="AZ1962" s="40"/>
      <c r="BA1962" s="28"/>
      <c r="BB1962" s="28"/>
      <c r="BC1962" s="40"/>
      <c r="BD1962" s="40"/>
      <c r="BE1962" s="40"/>
      <c r="BF1962" s="40"/>
      <c r="BG1962" s="40"/>
      <c r="BH1962" s="40"/>
      <c r="BI1962" s="40"/>
      <c r="BJ1962" s="40"/>
      <c r="BK1962" s="40"/>
      <c r="BL1962" s="40"/>
      <c r="BM1962" s="40"/>
      <c r="BN1962" s="40"/>
      <c r="BO1962" s="40"/>
      <c r="BP1962" s="40"/>
      <c r="BQ1962" s="40"/>
      <c r="BR1962" s="40"/>
      <c r="BS1962" s="40"/>
      <c r="BT1962" s="40"/>
      <c r="BU1962" s="40"/>
      <c r="BV1962" s="40"/>
      <c r="BW1962" s="40"/>
      <c r="BX1962" s="40"/>
      <c r="BY1962" s="40"/>
      <c r="BZ1962" s="40"/>
      <c r="CA1962" s="40"/>
      <c r="CB1962" s="40"/>
      <c r="CC1962" s="40"/>
      <c r="CD1962" s="40"/>
      <c r="CE1962" s="40"/>
      <c r="CF1962" s="40"/>
      <c r="CG1962" s="137"/>
      <c r="CH1962" s="137"/>
      <c r="CI1962" s="41"/>
      <c r="CJ1962" s="40"/>
      <c r="CK1962" s="40"/>
    </row>
    <row r="1963" spans="6:89" x14ac:dyDescent="0.2">
      <c r="F1963" s="75" t="str">
        <f t="shared" si="443"/>
        <v/>
      </c>
      <c r="U1963" s="137"/>
      <c r="V1963" s="137"/>
      <c r="W1963" s="137"/>
      <c r="X1963" s="40"/>
      <c r="Y1963" s="40"/>
      <c r="Z1963" s="40"/>
      <c r="AA1963" s="40"/>
      <c r="AB1963" s="40"/>
      <c r="AC1963" s="40"/>
      <c r="AD1963" s="40"/>
      <c r="AE1963" s="40"/>
      <c r="AF1963" s="40"/>
      <c r="AG1963" s="40"/>
      <c r="AH1963" s="40"/>
      <c r="AI1963" s="40"/>
      <c r="AJ1963" s="40"/>
      <c r="AK1963" s="40"/>
      <c r="AL1963" s="40"/>
      <c r="AM1963" s="40"/>
      <c r="AN1963" s="40"/>
      <c r="AO1963" s="40"/>
      <c r="AP1963" s="40"/>
      <c r="AQ1963" s="40"/>
      <c r="AR1963" s="40"/>
      <c r="AS1963" s="40"/>
      <c r="AT1963" s="40"/>
      <c r="AU1963" s="40"/>
      <c r="AV1963" s="40"/>
      <c r="AW1963" s="40"/>
      <c r="AX1963" s="40"/>
      <c r="AY1963" s="40"/>
      <c r="AZ1963" s="40"/>
      <c r="BA1963" s="28"/>
      <c r="BB1963" s="28"/>
      <c r="BC1963" s="40"/>
      <c r="BD1963" s="40"/>
      <c r="BE1963" s="40"/>
      <c r="BF1963" s="40"/>
      <c r="BG1963" s="40"/>
      <c r="BH1963" s="40"/>
      <c r="BI1963" s="40"/>
      <c r="BJ1963" s="40"/>
      <c r="BK1963" s="40"/>
      <c r="BL1963" s="40"/>
      <c r="BM1963" s="40"/>
      <c r="BN1963" s="40"/>
      <c r="BO1963" s="40"/>
      <c r="BP1963" s="40"/>
      <c r="BQ1963" s="40"/>
      <c r="BR1963" s="40"/>
      <c r="BS1963" s="40"/>
      <c r="BT1963" s="40"/>
      <c r="BU1963" s="40"/>
      <c r="BV1963" s="40"/>
      <c r="BW1963" s="40"/>
      <c r="BX1963" s="40"/>
      <c r="BY1963" s="40"/>
      <c r="BZ1963" s="40"/>
      <c r="CA1963" s="40"/>
      <c r="CB1963" s="40"/>
      <c r="CC1963" s="40"/>
      <c r="CD1963" s="40"/>
      <c r="CE1963" s="40"/>
      <c r="CF1963" s="40"/>
      <c r="CG1963" s="137"/>
      <c r="CH1963" s="137"/>
      <c r="CI1963" s="41"/>
      <c r="CJ1963" s="40"/>
      <c r="CK1963" s="40"/>
    </row>
    <row r="1964" spans="6:89" x14ac:dyDescent="0.2">
      <c r="F1964" s="75" t="str">
        <f t="shared" ref="F1964:F1995" si="444">IF($A1964&lt;&gt;"",VLOOKUP($A1964,$DT$107:$EC$144,6),"")</f>
        <v/>
      </c>
      <c r="U1964" s="137"/>
      <c r="V1964" s="137"/>
      <c r="W1964" s="137"/>
      <c r="X1964" s="40"/>
      <c r="Y1964" s="40"/>
      <c r="Z1964" s="40"/>
      <c r="AA1964" s="40"/>
      <c r="AB1964" s="40"/>
      <c r="AC1964" s="40"/>
      <c r="AD1964" s="40"/>
      <c r="AE1964" s="40"/>
      <c r="AF1964" s="40"/>
      <c r="AG1964" s="40"/>
      <c r="AH1964" s="40"/>
      <c r="AI1964" s="40"/>
      <c r="AJ1964" s="40"/>
      <c r="AK1964" s="40"/>
      <c r="AL1964" s="40"/>
      <c r="AM1964" s="40"/>
      <c r="AN1964" s="40"/>
      <c r="AO1964" s="40"/>
      <c r="AP1964" s="40"/>
      <c r="AQ1964" s="40"/>
      <c r="AR1964" s="40"/>
      <c r="AS1964" s="40"/>
      <c r="AT1964" s="40"/>
      <c r="AU1964" s="40"/>
      <c r="AV1964" s="40"/>
      <c r="AW1964" s="40"/>
      <c r="AX1964" s="40"/>
      <c r="AY1964" s="40"/>
      <c r="AZ1964" s="40"/>
      <c r="BA1964" s="28"/>
      <c r="BB1964" s="28"/>
      <c r="BC1964" s="40"/>
      <c r="BD1964" s="40"/>
      <c r="BE1964" s="40"/>
      <c r="BF1964" s="40"/>
      <c r="BG1964" s="40"/>
      <c r="BH1964" s="40"/>
      <c r="BI1964" s="40"/>
      <c r="BJ1964" s="40"/>
      <c r="BK1964" s="40"/>
      <c r="BL1964" s="40"/>
      <c r="BM1964" s="40"/>
      <c r="BN1964" s="40"/>
      <c r="BO1964" s="40"/>
      <c r="BP1964" s="40"/>
      <c r="BQ1964" s="40"/>
      <c r="BR1964" s="40"/>
      <c r="BS1964" s="40"/>
      <c r="BT1964" s="40"/>
      <c r="BU1964" s="40"/>
      <c r="BV1964" s="40"/>
      <c r="BW1964" s="40"/>
      <c r="BX1964" s="40"/>
      <c r="BY1964" s="40"/>
      <c r="BZ1964" s="40"/>
      <c r="CA1964" s="40"/>
      <c r="CB1964" s="40"/>
      <c r="CC1964" s="40"/>
      <c r="CD1964" s="40"/>
      <c r="CE1964" s="40"/>
      <c r="CF1964" s="40"/>
      <c r="CG1964" s="137"/>
      <c r="CH1964" s="137"/>
      <c r="CI1964" s="41"/>
      <c r="CJ1964" s="40"/>
      <c r="CK1964" s="40"/>
    </row>
    <row r="1965" spans="6:89" x14ac:dyDescent="0.2">
      <c r="F1965" s="75" t="str">
        <f t="shared" si="444"/>
        <v/>
      </c>
      <c r="U1965" s="137"/>
      <c r="V1965" s="137"/>
      <c r="W1965" s="137"/>
      <c r="X1965" s="40"/>
      <c r="Y1965" s="40"/>
      <c r="Z1965" s="40"/>
      <c r="AA1965" s="40"/>
      <c r="AB1965" s="40"/>
      <c r="AC1965" s="40"/>
      <c r="AD1965" s="40"/>
      <c r="AE1965" s="40"/>
      <c r="AF1965" s="40"/>
      <c r="AG1965" s="40"/>
      <c r="AH1965" s="40"/>
      <c r="AI1965" s="40"/>
      <c r="AJ1965" s="40"/>
      <c r="AK1965" s="40"/>
      <c r="AL1965" s="40"/>
      <c r="AM1965" s="40"/>
      <c r="AN1965" s="40"/>
      <c r="AO1965" s="40"/>
      <c r="AP1965" s="40"/>
      <c r="AQ1965" s="40"/>
      <c r="AR1965" s="40"/>
      <c r="AS1965" s="40"/>
      <c r="AT1965" s="40"/>
      <c r="AU1965" s="40"/>
      <c r="AV1965" s="40"/>
      <c r="AW1965" s="40"/>
      <c r="AX1965" s="40"/>
      <c r="AY1965" s="40"/>
      <c r="AZ1965" s="40"/>
      <c r="BA1965" s="28"/>
      <c r="BB1965" s="28"/>
      <c r="BC1965" s="40"/>
      <c r="BD1965" s="40"/>
      <c r="BE1965" s="40"/>
      <c r="BF1965" s="40"/>
      <c r="BG1965" s="40"/>
      <c r="BH1965" s="40"/>
      <c r="BI1965" s="40"/>
      <c r="BJ1965" s="40"/>
      <c r="BK1965" s="40"/>
      <c r="BL1965" s="40"/>
      <c r="BM1965" s="40"/>
      <c r="BN1965" s="40"/>
      <c r="BO1965" s="40"/>
      <c r="BP1965" s="40"/>
      <c r="BQ1965" s="40"/>
      <c r="BR1965" s="40"/>
      <c r="BS1965" s="40"/>
      <c r="BT1965" s="40"/>
      <c r="BU1965" s="40"/>
      <c r="BV1965" s="40"/>
      <c r="BW1965" s="40"/>
      <c r="BX1965" s="40"/>
      <c r="BY1965" s="40"/>
      <c r="BZ1965" s="40"/>
      <c r="CA1965" s="40"/>
      <c r="CB1965" s="40"/>
      <c r="CC1965" s="40"/>
      <c r="CD1965" s="40"/>
      <c r="CE1965" s="40"/>
      <c r="CF1965" s="40"/>
      <c r="CG1965" s="137"/>
      <c r="CH1965" s="137"/>
      <c r="CI1965" s="41"/>
      <c r="CJ1965" s="40"/>
      <c r="CK1965" s="40"/>
    </row>
    <row r="1966" spans="6:89" x14ac:dyDescent="0.2">
      <c r="F1966" s="75" t="str">
        <f t="shared" si="444"/>
        <v/>
      </c>
      <c r="U1966" s="137"/>
      <c r="V1966" s="137"/>
      <c r="W1966" s="137"/>
      <c r="X1966" s="40"/>
      <c r="Y1966" s="40"/>
      <c r="Z1966" s="40"/>
      <c r="AA1966" s="40"/>
      <c r="AB1966" s="40"/>
      <c r="AC1966" s="40"/>
      <c r="AD1966" s="40"/>
      <c r="AE1966" s="40"/>
      <c r="AF1966" s="40"/>
      <c r="AG1966" s="40"/>
      <c r="AH1966" s="40"/>
      <c r="AI1966" s="40"/>
      <c r="AJ1966" s="40"/>
      <c r="AK1966" s="40"/>
      <c r="AL1966" s="40"/>
      <c r="AM1966" s="40"/>
      <c r="AN1966" s="40"/>
      <c r="AO1966" s="40"/>
      <c r="AP1966" s="40"/>
      <c r="AQ1966" s="40"/>
      <c r="AR1966" s="40"/>
      <c r="AS1966" s="40"/>
      <c r="AT1966" s="40"/>
      <c r="AU1966" s="40"/>
      <c r="AV1966" s="40"/>
      <c r="AW1966" s="40"/>
      <c r="AX1966" s="40"/>
      <c r="AY1966" s="40"/>
      <c r="AZ1966" s="40"/>
      <c r="BA1966" s="28"/>
      <c r="BB1966" s="28"/>
      <c r="BC1966" s="40"/>
      <c r="BD1966" s="40"/>
      <c r="BE1966" s="40"/>
      <c r="BF1966" s="40"/>
      <c r="BG1966" s="40"/>
      <c r="BH1966" s="40"/>
      <c r="BI1966" s="40"/>
      <c r="BJ1966" s="40"/>
      <c r="BK1966" s="40"/>
      <c r="BL1966" s="40"/>
      <c r="BM1966" s="40"/>
      <c r="BN1966" s="40"/>
      <c r="BO1966" s="40"/>
      <c r="BP1966" s="40"/>
      <c r="BQ1966" s="40"/>
      <c r="BR1966" s="40"/>
      <c r="BS1966" s="40"/>
      <c r="BT1966" s="40"/>
      <c r="BU1966" s="40"/>
      <c r="BV1966" s="40"/>
      <c r="BW1966" s="40"/>
      <c r="BX1966" s="40"/>
      <c r="BY1966" s="40"/>
      <c r="BZ1966" s="40"/>
      <c r="CA1966" s="40"/>
      <c r="CB1966" s="40"/>
      <c r="CC1966" s="40"/>
      <c r="CD1966" s="40"/>
      <c r="CE1966" s="40"/>
      <c r="CF1966" s="40"/>
      <c r="CG1966" s="137"/>
      <c r="CH1966" s="137"/>
      <c r="CI1966" s="41"/>
      <c r="CJ1966" s="40"/>
      <c r="CK1966" s="40"/>
    </row>
    <row r="1967" spans="6:89" x14ac:dyDescent="0.2">
      <c r="F1967" s="75" t="str">
        <f t="shared" si="444"/>
        <v/>
      </c>
      <c r="U1967" s="137"/>
      <c r="V1967" s="137"/>
      <c r="W1967" s="137"/>
      <c r="X1967" s="40"/>
      <c r="Y1967" s="40"/>
      <c r="Z1967" s="40"/>
      <c r="AA1967" s="40"/>
      <c r="AB1967" s="40"/>
      <c r="AC1967" s="40"/>
      <c r="AD1967" s="40"/>
      <c r="AE1967" s="40"/>
      <c r="AF1967" s="40"/>
      <c r="AG1967" s="40"/>
      <c r="AH1967" s="40"/>
      <c r="AI1967" s="40"/>
      <c r="AJ1967" s="40"/>
      <c r="AK1967" s="40"/>
      <c r="AL1967" s="40"/>
      <c r="AM1967" s="40"/>
      <c r="AN1967" s="40"/>
      <c r="AO1967" s="40"/>
      <c r="AP1967" s="40"/>
      <c r="AQ1967" s="40"/>
      <c r="AR1967" s="40"/>
      <c r="AS1967" s="40"/>
      <c r="AT1967" s="40"/>
      <c r="AU1967" s="40"/>
      <c r="AV1967" s="40"/>
      <c r="AW1967" s="40"/>
      <c r="AX1967" s="40"/>
      <c r="AY1967" s="40"/>
      <c r="AZ1967" s="40"/>
      <c r="BA1967" s="28"/>
      <c r="BB1967" s="28"/>
      <c r="BC1967" s="40"/>
      <c r="BD1967" s="40"/>
      <c r="BE1967" s="40"/>
      <c r="BF1967" s="40"/>
      <c r="BG1967" s="40"/>
      <c r="BH1967" s="40"/>
      <c r="BI1967" s="40"/>
      <c r="BJ1967" s="40"/>
      <c r="BK1967" s="40"/>
      <c r="BL1967" s="40"/>
      <c r="BM1967" s="40"/>
      <c r="BN1967" s="40"/>
      <c r="BO1967" s="40"/>
      <c r="BP1967" s="40"/>
      <c r="BQ1967" s="40"/>
      <c r="BR1967" s="40"/>
      <c r="BS1967" s="40"/>
      <c r="BT1967" s="40"/>
      <c r="BU1967" s="40"/>
      <c r="BV1967" s="40"/>
      <c r="BW1967" s="40"/>
      <c r="BX1967" s="40"/>
      <c r="BY1967" s="40"/>
      <c r="BZ1967" s="40"/>
      <c r="CA1967" s="40"/>
      <c r="CB1967" s="40"/>
      <c r="CC1967" s="40"/>
      <c r="CD1967" s="40"/>
      <c r="CE1967" s="40"/>
      <c r="CF1967" s="40"/>
      <c r="CG1967" s="137"/>
      <c r="CH1967" s="137"/>
      <c r="CI1967" s="41"/>
      <c r="CJ1967" s="40"/>
      <c r="CK1967" s="40"/>
    </row>
    <row r="1968" spans="6:89" x14ac:dyDescent="0.2">
      <c r="F1968" s="75" t="str">
        <f t="shared" si="444"/>
        <v/>
      </c>
      <c r="U1968" s="137"/>
      <c r="V1968" s="137"/>
      <c r="W1968" s="137"/>
      <c r="X1968" s="40"/>
      <c r="Y1968" s="40"/>
      <c r="Z1968" s="40"/>
      <c r="AA1968" s="40"/>
      <c r="AB1968" s="40"/>
      <c r="AC1968" s="40"/>
      <c r="AD1968" s="40"/>
      <c r="AE1968" s="40"/>
      <c r="AF1968" s="40"/>
      <c r="AG1968" s="40"/>
      <c r="AH1968" s="40"/>
      <c r="AI1968" s="40"/>
      <c r="AJ1968" s="40"/>
      <c r="AK1968" s="40"/>
      <c r="AL1968" s="40"/>
      <c r="AM1968" s="40"/>
      <c r="AN1968" s="40"/>
      <c r="AO1968" s="40"/>
      <c r="AP1968" s="40"/>
      <c r="AQ1968" s="40"/>
      <c r="AR1968" s="40"/>
      <c r="AS1968" s="40"/>
      <c r="AT1968" s="40"/>
      <c r="AU1968" s="40"/>
      <c r="AV1968" s="40"/>
      <c r="AW1968" s="40"/>
      <c r="AX1968" s="40"/>
      <c r="AY1968" s="40"/>
      <c r="AZ1968" s="40"/>
      <c r="BA1968" s="28"/>
      <c r="BB1968" s="28"/>
      <c r="BC1968" s="40"/>
      <c r="BD1968" s="40"/>
      <c r="BE1968" s="40"/>
      <c r="BF1968" s="40"/>
      <c r="BG1968" s="40"/>
      <c r="BH1968" s="40"/>
      <c r="BI1968" s="40"/>
      <c r="BJ1968" s="40"/>
      <c r="BK1968" s="40"/>
      <c r="BL1968" s="40"/>
      <c r="BM1968" s="40"/>
      <c r="BN1968" s="40"/>
      <c r="BO1968" s="40"/>
      <c r="BP1968" s="40"/>
      <c r="BQ1968" s="40"/>
      <c r="BR1968" s="40"/>
      <c r="BS1968" s="40"/>
      <c r="BT1968" s="40"/>
      <c r="BU1968" s="40"/>
      <c r="BV1968" s="40"/>
      <c r="BW1968" s="40"/>
      <c r="BX1968" s="40"/>
      <c r="BY1968" s="40"/>
      <c r="BZ1968" s="40"/>
      <c r="CA1968" s="40"/>
      <c r="CB1968" s="40"/>
      <c r="CC1968" s="40"/>
      <c r="CD1968" s="40"/>
      <c r="CE1968" s="40"/>
      <c r="CF1968" s="40"/>
      <c r="CG1968" s="137"/>
      <c r="CH1968" s="137"/>
      <c r="CI1968" s="41"/>
      <c r="CJ1968" s="40"/>
      <c r="CK1968" s="40"/>
    </row>
    <row r="1969" spans="6:89" x14ac:dyDescent="0.2">
      <c r="F1969" s="75" t="str">
        <f t="shared" si="444"/>
        <v/>
      </c>
      <c r="U1969" s="137"/>
      <c r="V1969" s="137"/>
      <c r="W1969" s="137"/>
      <c r="X1969" s="40"/>
      <c r="Y1969" s="40"/>
      <c r="Z1969" s="40"/>
      <c r="AA1969" s="40"/>
      <c r="AB1969" s="40"/>
      <c r="AC1969" s="40"/>
      <c r="AD1969" s="40"/>
      <c r="AE1969" s="40"/>
      <c r="AF1969" s="40"/>
      <c r="AG1969" s="40"/>
      <c r="AH1969" s="40"/>
      <c r="AI1969" s="40"/>
      <c r="AJ1969" s="40"/>
      <c r="AK1969" s="40"/>
      <c r="AL1969" s="40"/>
      <c r="AM1969" s="40"/>
      <c r="AN1969" s="40"/>
      <c r="AO1969" s="40"/>
      <c r="AP1969" s="40"/>
      <c r="AQ1969" s="40"/>
      <c r="AR1969" s="40"/>
      <c r="AS1969" s="40"/>
      <c r="AT1969" s="40"/>
      <c r="AU1969" s="40"/>
      <c r="AV1969" s="40"/>
      <c r="AW1969" s="40"/>
      <c r="AX1969" s="40"/>
      <c r="AY1969" s="40"/>
      <c r="AZ1969" s="40"/>
      <c r="BA1969" s="28"/>
      <c r="BB1969" s="28"/>
      <c r="BC1969" s="40"/>
      <c r="BD1969" s="40"/>
      <c r="BE1969" s="40"/>
      <c r="BF1969" s="40"/>
      <c r="BG1969" s="40"/>
      <c r="BH1969" s="40"/>
      <c r="BI1969" s="40"/>
      <c r="BJ1969" s="40"/>
      <c r="BK1969" s="40"/>
      <c r="BL1969" s="40"/>
      <c r="BM1969" s="40"/>
      <c r="BN1969" s="40"/>
      <c r="BO1969" s="40"/>
      <c r="BP1969" s="40"/>
      <c r="BQ1969" s="40"/>
      <c r="BR1969" s="40"/>
      <c r="BS1969" s="40"/>
      <c r="BT1969" s="40"/>
      <c r="BU1969" s="40"/>
      <c r="BV1969" s="40"/>
      <c r="BW1969" s="40"/>
      <c r="BX1969" s="40"/>
      <c r="BY1969" s="40"/>
      <c r="BZ1969" s="40"/>
      <c r="CA1969" s="40"/>
      <c r="CB1969" s="40"/>
      <c r="CC1969" s="40"/>
      <c r="CD1969" s="40"/>
      <c r="CE1969" s="40"/>
      <c r="CF1969" s="40"/>
      <c r="CG1969" s="137"/>
      <c r="CH1969" s="137"/>
      <c r="CI1969" s="41"/>
      <c r="CJ1969" s="40"/>
      <c r="CK1969" s="40"/>
    </row>
    <row r="1970" spans="6:89" x14ac:dyDescent="0.2">
      <c r="F1970" s="75" t="str">
        <f t="shared" si="444"/>
        <v/>
      </c>
      <c r="U1970" s="137"/>
      <c r="V1970" s="137"/>
      <c r="W1970" s="137"/>
      <c r="X1970" s="40"/>
      <c r="Y1970" s="40"/>
      <c r="Z1970" s="40"/>
      <c r="AA1970" s="40"/>
      <c r="AB1970" s="40"/>
      <c r="AC1970" s="40"/>
      <c r="AD1970" s="40"/>
      <c r="AE1970" s="40"/>
      <c r="AF1970" s="40"/>
      <c r="AG1970" s="40"/>
      <c r="AH1970" s="40"/>
      <c r="AI1970" s="40"/>
      <c r="AJ1970" s="40"/>
      <c r="AK1970" s="40"/>
      <c r="AL1970" s="40"/>
      <c r="AM1970" s="40"/>
      <c r="AN1970" s="40"/>
      <c r="AO1970" s="40"/>
      <c r="AP1970" s="40"/>
      <c r="AQ1970" s="40"/>
      <c r="AR1970" s="40"/>
      <c r="AS1970" s="40"/>
      <c r="AT1970" s="40"/>
      <c r="AU1970" s="40"/>
      <c r="AV1970" s="40"/>
      <c r="AW1970" s="40"/>
      <c r="AX1970" s="40"/>
      <c r="AY1970" s="40"/>
      <c r="AZ1970" s="40"/>
      <c r="BA1970" s="28"/>
      <c r="BB1970" s="28"/>
      <c r="BC1970" s="40"/>
      <c r="BD1970" s="40"/>
      <c r="BE1970" s="40"/>
      <c r="BF1970" s="40"/>
      <c r="BG1970" s="40"/>
      <c r="BH1970" s="40"/>
      <c r="BI1970" s="40"/>
      <c r="BJ1970" s="40"/>
      <c r="BK1970" s="40"/>
      <c r="BL1970" s="40"/>
      <c r="BM1970" s="40"/>
      <c r="BN1970" s="40"/>
      <c r="BO1970" s="40"/>
      <c r="BP1970" s="40"/>
      <c r="BQ1970" s="40"/>
      <c r="BR1970" s="40"/>
      <c r="BS1970" s="40"/>
      <c r="BT1970" s="40"/>
      <c r="BU1970" s="40"/>
      <c r="BV1970" s="40"/>
      <c r="BW1970" s="40"/>
      <c r="BX1970" s="40"/>
      <c r="BY1970" s="40"/>
      <c r="BZ1970" s="40"/>
      <c r="CA1970" s="40"/>
      <c r="CB1970" s="40"/>
      <c r="CC1970" s="40"/>
      <c r="CD1970" s="40"/>
      <c r="CE1970" s="40"/>
      <c r="CF1970" s="40"/>
      <c r="CG1970" s="137"/>
      <c r="CH1970" s="137"/>
      <c r="CI1970" s="41"/>
      <c r="CJ1970" s="40"/>
      <c r="CK1970" s="40"/>
    </row>
    <row r="1971" spans="6:89" x14ac:dyDescent="0.2">
      <c r="F1971" s="75" t="str">
        <f t="shared" si="444"/>
        <v/>
      </c>
      <c r="U1971" s="137"/>
      <c r="V1971" s="137"/>
      <c r="W1971" s="137"/>
      <c r="X1971" s="40"/>
      <c r="Y1971" s="40"/>
      <c r="Z1971" s="40"/>
      <c r="AA1971" s="40"/>
      <c r="AB1971" s="40"/>
      <c r="AC1971" s="40"/>
      <c r="AD1971" s="40"/>
      <c r="AE1971" s="40"/>
      <c r="AF1971" s="40"/>
      <c r="AG1971" s="40"/>
      <c r="AH1971" s="40"/>
      <c r="AI1971" s="40"/>
      <c r="AJ1971" s="40"/>
      <c r="AK1971" s="40"/>
      <c r="AL1971" s="40"/>
      <c r="AM1971" s="40"/>
      <c r="AN1971" s="40"/>
      <c r="AO1971" s="40"/>
      <c r="AP1971" s="40"/>
      <c r="AQ1971" s="40"/>
      <c r="AR1971" s="40"/>
      <c r="AS1971" s="40"/>
      <c r="AT1971" s="40"/>
      <c r="AU1971" s="40"/>
      <c r="AV1971" s="40"/>
      <c r="AW1971" s="40"/>
      <c r="AX1971" s="40"/>
      <c r="AY1971" s="40"/>
      <c r="AZ1971" s="40"/>
      <c r="BA1971" s="28"/>
      <c r="BB1971" s="28"/>
      <c r="BC1971" s="40"/>
      <c r="BD1971" s="40"/>
      <c r="BE1971" s="40"/>
      <c r="BF1971" s="40"/>
      <c r="BG1971" s="40"/>
      <c r="BH1971" s="40"/>
      <c r="BI1971" s="40"/>
      <c r="BJ1971" s="40"/>
      <c r="BK1971" s="40"/>
      <c r="BL1971" s="40"/>
      <c r="BM1971" s="40"/>
      <c r="BN1971" s="40"/>
      <c r="BO1971" s="40"/>
      <c r="BP1971" s="40"/>
      <c r="BQ1971" s="40"/>
      <c r="BR1971" s="40"/>
      <c r="BS1971" s="40"/>
      <c r="BT1971" s="40"/>
      <c r="BU1971" s="40"/>
      <c r="BV1971" s="40"/>
      <c r="BW1971" s="40"/>
      <c r="BX1971" s="40"/>
      <c r="BY1971" s="40"/>
      <c r="BZ1971" s="40"/>
      <c r="CA1971" s="40"/>
      <c r="CB1971" s="40"/>
      <c r="CC1971" s="40"/>
      <c r="CD1971" s="40"/>
      <c r="CE1971" s="40"/>
      <c r="CF1971" s="40"/>
      <c r="CG1971" s="137"/>
      <c r="CH1971" s="137"/>
      <c r="CI1971" s="41"/>
      <c r="CJ1971" s="40"/>
      <c r="CK1971" s="40"/>
    </row>
    <row r="1972" spans="6:89" x14ac:dyDescent="0.2">
      <c r="F1972" s="75" t="str">
        <f t="shared" si="444"/>
        <v/>
      </c>
      <c r="U1972" s="137"/>
      <c r="V1972" s="137"/>
      <c r="W1972" s="137"/>
      <c r="X1972" s="40"/>
      <c r="Y1972" s="40"/>
      <c r="Z1972" s="40"/>
      <c r="AA1972" s="40"/>
      <c r="AB1972" s="40"/>
      <c r="AC1972" s="40"/>
      <c r="AD1972" s="40"/>
      <c r="AE1972" s="40"/>
      <c r="AF1972" s="40"/>
      <c r="AG1972" s="40"/>
      <c r="AH1972" s="40"/>
      <c r="AI1972" s="40"/>
      <c r="AJ1972" s="40"/>
      <c r="AK1972" s="40"/>
      <c r="AL1972" s="40"/>
      <c r="AM1972" s="40"/>
      <c r="AN1972" s="40"/>
      <c r="AO1972" s="40"/>
      <c r="AP1972" s="40"/>
      <c r="AQ1972" s="40"/>
      <c r="AR1972" s="40"/>
      <c r="AS1972" s="40"/>
      <c r="AT1972" s="40"/>
      <c r="AU1972" s="40"/>
      <c r="AV1972" s="40"/>
      <c r="AW1972" s="40"/>
      <c r="AX1972" s="40"/>
      <c r="AY1972" s="40"/>
      <c r="AZ1972" s="40"/>
      <c r="BA1972" s="28"/>
      <c r="BB1972" s="28"/>
      <c r="BC1972" s="40"/>
      <c r="BD1972" s="40"/>
      <c r="BE1972" s="40"/>
      <c r="BF1972" s="40"/>
      <c r="BG1972" s="40"/>
      <c r="BH1972" s="40"/>
      <c r="BI1972" s="40"/>
      <c r="BJ1972" s="40"/>
      <c r="BK1972" s="40"/>
      <c r="BL1972" s="40"/>
      <c r="BM1972" s="40"/>
      <c r="BN1972" s="40"/>
      <c r="BO1972" s="40"/>
      <c r="BP1972" s="40"/>
      <c r="BQ1972" s="40"/>
      <c r="BR1972" s="40"/>
      <c r="BS1972" s="40"/>
      <c r="BT1972" s="40"/>
      <c r="BU1972" s="40"/>
      <c r="BV1972" s="40"/>
      <c r="BW1972" s="40"/>
      <c r="BX1972" s="40"/>
      <c r="BY1972" s="40"/>
      <c r="BZ1972" s="40"/>
      <c r="CA1972" s="40"/>
      <c r="CB1972" s="40"/>
      <c r="CC1972" s="40"/>
      <c r="CD1972" s="40"/>
      <c r="CE1972" s="40"/>
      <c r="CF1972" s="40"/>
      <c r="CG1972" s="137"/>
      <c r="CH1972" s="137"/>
      <c r="CI1972" s="137"/>
      <c r="CJ1972" s="40"/>
      <c r="CK1972" s="40"/>
    </row>
    <row r="1973" spans="6:89" x14ac:dyDescent="0.2">
      <c r="F1973" s="75" t="str">
        <f t="shared" si="444"/>
        <v/>
      </c>
      <c r="U1973" s="137"/>
      <c r="V1973" s="137"/>
      <c r="W1973" s="137"/>
      <c r="X1973" s="40"/>
      <c r="Y1973" s="40"/>
      <c r="Z1973" s="40"/>
      <c r="AA1973" s="40"/>
      <c r="AB1973" s="40"/>
      <c r="AC1973" s="40"/>
      <c r="AD1973" s="40"/>
      <c r="AE1973" s="40"/>
      <c r="AF1973" s="40"/>
      <c r="AG1973" s="40"/>
      <c r="AH1973" s="40"/>
      <c r="AI1973" s="40"/>
      <c r="AJ1973" s="40"/>
      <c r="AK1973" s="40"/>
      <c r="AL1973" s="40"/>
      <c r="AM1973" s="40"/>
      <c r="AN1973" s="40"/>
      <c r="AO1973" s="40"/>
      <c r="AP1973" s="40"/>
      <c r="AQ1973" s="40"/>
      <c r="AR1973" s="40"/>
      <c r="AS1973" s="40"/>
      <c r="AT1973" s="40"/>
      <c r="AU1973" s="40"/>
      <c r="AV1973" s="40"/>
      <c r="AW1973" s="40"/>
      <c r="AX1973" s="40"/>
      <c r="AY1973" s="40"/>
      <c r="AZ1973" s="40"/>
      <c r="BA1973" s="28"/>
      <c r="BB1973" s="28"/>
      <c r="BC1973" s="40"/>
      <c r="BD1973" s="40"/>
      <c r="BE1973" s="40"/>
      <c r="BF1973" s="40"/>
      <c r="BG1973" s="40"/>
      <c r="BH1973" s="40"/>
      <c r="BI1973" s="40"/>
      <c r="BJ1973" s="40"/>
      <c r="BK1973" s="40"/>
      <c r="BL1973" s="40"/>
      <c r="BM1973" s="40"/>
      <c r="BN1973" s="40"/>
      <c r="BO1973" s="40"/>
      <c r="BP1973" s="40"/>
      <c r="BQ1973" s="40"/>
      <c r="BR1973" s="40"/>
      <c r="BS1973" s="40"/>
      <c r="BT1973" s="40"/>
      <c r="BU1973" s="40"/>
      <c r="BV1973" s="40"/>
      <c r="BW1973" s="40"/>
      <c r="BX1973" s="40"/>
      <c r="BY1973" s="40"/>
      <c r="BZ1973" s="40"/>
      <c r="CA1973" s="40"/>
      <c r="CB1973" s="40"/>
      <c r="CC1973" s="40"/>
      <c r="CD1973" s="40"/>
      <c r="CE1973" s="40"/>
      <c r="CF1973" s="40"/>
      <c r="CG1973" s="137"/>
      <c r="CH1973" s="137"/>
      <c r="CI1973" s="137"/>
      <c r="CJ1973" s="40"/>
      <c r="CK1973" s="40"/>
    </row>
    <row r="1974" spans="6:89" x14ac:dyDescent="0.2">
      <c r="F1974" s="75" t="str">
        <f t="shared" si="444"/>
        <v/>
      </c>
      <c r="U1974" s="137"/>
      <c r="V1974" s="137"/>
      <c r="W1974" s="137"/>
      <c r="X1974" s="40"/>
      <c r="Y1974" s="40"/>
      <c r="Z1974" s="40"/>
      <c r="AA1974" s="40"/>
      <c r="AB1974" s="40"/>
      <c r="AC1974" s="40"/>
      <c r="AD1974" s="40"/>
      <c r="AE1974" s="40"/>
      <c r="AF1974" s="40"/>
      <c r="AG1974" s="40"/>
      <c r="AH1974" s="40"/>
      <c r="AI1974" s="40"/>
      <c r="AJ1974" s="40"/>
      <c r="AK1974" s="40"/>
      <c r="AL1974" s="40"/>
      <c r="AM1974" s="40"/>
      <c r="AN1974" s="40"/>
      <c r="AO1974" s="40"/>
      <c r="AP1974" s="40"/>
      <c r="AQ1974" s="40"/>
      <c r="AR1974" s="40"/>
      <c r="AS1974" s="40"/>
      <c r="AT1974" s="40"/>
      <c r="AU1974" s="40"/>
      <c r="AV1974" s="40"/>
      <c r="AW1974" s="40"/>
      <c r="AX1974" s="40"/>
      <c r="AY1974" s="40"/>
      <c r="AZ1974" s="40"/>
      <c r="BA1974" s="28"/>
      <c r="BB1974" s="28"/>
      <c r="BC1974" s="40"/>
      <c r="BD1974" s="40"/>
      <c r="BE1974" s="40"/>
      <c r="BF1974" s="40"/>
      <c r="BG1974" s="40"/>
      <c r="BH1974" s="40"/>
      <c r="BI1974" s="40"/>
      <c r="BJ1974" s="40"/>
      <c r="BK1974" s="40"/>
      <c r="BL1974" s="40"/>
      <c r="BM1974" s="40"/>
      <c r="BN1974" s="40"/>
      <c r="BO1974" s="40"/>
      <c r="BP1974" s="40"/>
      <c r="BQ1974" s="40"/>
      <c r="BR1974" s="40"/>
      <c r="BS1974" s="40"/>
      <c r="BT1974" s="40"/>
      <c r="BU1974" s="40"/>
      <c r="BV1974" s="40"/>
      <c r="BW1974" s="40"/>
      <c r="BX1974" s="40"/>
      <c r="BY1974" s="40"/>
      <c r="BZ1974" s="40"/>
      <c r="CA1974" s="40"/>
      <c r="CB1974" s="40"/>
      <c r="CC1974" s="40"/>
      <c r="CD1974" s="40"/>
      <c r="CE1974" s="40"/>
      <c r="CF1974" s="40"/>
      <c r="CG1974" s="137"/>
      <c r="CH1974" s="137"/>
      <c r="CI1974" s="137"/>
      <c r="CJ1974" s="40"/>
      <c r="CK1974" s="40"/>
    </row>
    <row r="1975" spans="6:89" x14ac:dyDescent="0.2">
      <c r="F1975" s="75" t="str">
        <f t="shared" si="444"/>
        <v/>
      </c>
      <c r="U1975" s="137"/>
      <c r="V1975" s="137"/>
      <c r="W1975" s="137"/>
      <c r="X1975" s="40"/>
      <c r="Y1975" s="40"/>
      <c r="Z1975" s="40"/>
      <c r="AA1975" s="40"/>
      <c r="AB1975" s="40"/>
      <c r="AC1975" s="40"/>
      <c r="AD1975" s="40"/>
      <c r="AE1975" s="40"/>
      <c r="AF1975" s="40"/>
      <c r="AG1975" s="40"/>
      <c r="AH1975" s="40"/>
      <c r="AI1975" s="40"/>
      <c r="AJ1975" s="40"/>
      <c r="AK1975" s="40"/>
      <c r="AL1975" s="40"/>
      <c r="AM1975" s="40"/>
      <c r="AN1975" s="40"/>
      <c r="AO1975" s="40"/>
      <c r="AP1975" s="40"/>
      <c r="AQ1975" s="40"/>
      <c r="AR1975" s="40"/>
      <c r="AS1975" s="40"/>
      <c r="AT1975" s="40"/>
      <c r="AU1975" s="40"/>
      <c r="AV1975" s="40"/>
      <c r="AW1975" s="40"/>
      <c r="AX1975" s="40"/>
      <c r="AY1975" s="40"/>
      <c r="AZ1975" s="40"/>
      <c r="BA1975" s="28"/>
      <c r="BB1975" s="28"/>
      <c r="BC1975" s="40"/>
      <c r="BD1975" s="40"/>
      <c r="BE1975" s="40"/>
      <c r="BF1975" s="40"/>
      <c r="BG1975" s="40"/>
      <c r="BH1975" s="40"/>
      <c r="BI1975" s="40"/>
      <c r="BJ1975" s="40"/>
      <c r="BK1975" s="40"/>
      <c r="BL1975" s="40"/>
      <c r="BM1975" s="40"/>
      <c r="BN1975" s="40"/>
      <c r="BO1975" s="40"/>
      <c r="BP1975" s="40"/>
      <c r="BQ1975" s="40"/>
      <c r="BR1975" s="40"/>
      <c r="BS1975" s="40"/>
      <c r="BT1975" s="40"/>
      <c r="BU1975" s="40"/>
      <c r="BV1975" s="40"/>
      <c r="BW1975" s="40"/>
      <c r="BX1975" s="40"/>
      <c r="BY1975" s="40"/>
      <c r="BZ1975" s="40"/>
      <c r="CA1975" s="40"/>
      <c r="CB1975" s="40"/>
      <c r="CC1975" s="40"/>
      <c r="CD1975" s="40"/>
      <c r="CE1975" s="40"/>
      <c r="CF1975" s="40"/>
      <c r="CG1975" s="137"/>
      <c r="CH1975" s="137"/>
      <c r="CI1975" s="137"/>
      <c r="CJ1975" s="40"/>
      <c r="CK1975" s="40"/>
    </row>
    <row r="1976" spans="6:89" x14ac:dyDescent="0.2">
      <c r="F1976" s="75" t="str">
        <f t="shared" si="444"/>
        <v/>
      </c>
      <c r="U1976" s="137"/>
      <c r="V1976" s="137"/>
      <c r="W1976" s="137"/>
      <c r="X1976" s="40"/>
      <c r="Y1976" s="40"/>
      <c r="Z1976" s="40"/>
      <c r="AA1976" s="40"/>
      <c r="AB1976" s="40"/>
      <c r="AC1976" s="40"/>
      <c r="AD1976" s="40"/>
      <c r="AE1976" s="40"/>
      <c r="AF1976" s="40"/>
      <c r="AG1976" s="40"/>
      <c r="AH1976" s="40"/>
      <c r="AI1976" s="40"/>
      <c r="AJ1976" s="40"/>
      <c r="AK1976" s="40"/>
      <c r="AL1976" s="40"/>
      <c r="AM1976" s="40"/>
      <c r="AN1976" s="40"/>
      <c r="AO1976" s="40"/>
      <c r="AP1976" s="40"/>
      <c r="AQ1976" s="40"/>
      <c r="AR1976" s="40"/>
      <c r="AS1976" s="40"/>
      <c r="AT1976" s="40"/>
      <c r="AU1976" s="40"/>
      <c r="AV1976" s="40"/>
      <c r="AW1976" s="40"/>
      <c r="AX1976" s="40"/>
      <c r="AY1976" s="40"/>
      <c r="AZ1976" s="40"/>
      <c r="BA1976" s="28"/>
      <c r="BB1976" s="28"/>
      <c r="BC1976" s="40"/>
      <c r="BD1976" s="40"/>
      <c r="BE1976" s="40"/>
      <c r="BF1976" s="40"/>
      <c r="BG1976" s="40"/>
      <c r="BH1976" s="40"/>
      <c r="BI1976" s="40"/>
      <c r="BJ1976" s="40"/>
      <c r="BK1976" s="40"/>
      <c r="BL1976" s="40"/>
      <c r="BM1976" s="40"/>
      <c r="BN1976" s="40"/>
      <c r="BO1976" s="40"/>
      <c r="BP1976" s="40"/>
      <c r="BQ1976" s="40"/>
      <c r="BR1976" s="40"/>
      <c r="BS1976" s="40"/>
      <c r="BT1976" s="40"/>
      <c r="BU1976" s="40"/>
      <c r="BV1976" s="40"/>
      <c r="BW1976" s="40"/>
      <c r="BX1976" s="40"/>
      <c r="BY1976" s="40"/>
      <c r="BZ1976" s="40"/>
      <c r="CA1976" s="40"/>
      <c r="CB1976" s="40"/>
      <c r="CC1976" s="40"/>
      <c r="CD1976" s="40"/>
      <c r="CE1976" s="40"/>
      <c r="CF1976" s="40"/>
      <c r="CG1976" s="137"/>
      <c r="CH1976" s="137"/>
      <c r="CI1976" s="137"/>
      <c r="CJ1976" s="40"/>
      <c r="CK1976" s="40"/>
    </row>
    <row r="1977" spans="6:89" x14ac:dyDescent="0.2">
      <c r="F1977" s="75" t="str">
        <f t="shared" si="444"/>
        <v/>
      </c>
      <c r="U1977" s="137"/>
      <c r="V1977" s="137"/>
      <c r="W1977" s="137"/>
      <c r="X1977" s="40"/>
      <c r="Y1977" s="40"/>
      <c r="Z1977" s="40"/>
      <c r="AA1977" s="40"/>
      <c r="AB1977" s="40"/>
      <c r="AC1977" s="40"/>
      <c r="AD1977" s="40"/>
      <c r="AE1977" s="40"/>
      <c r="AF1977" s="40"/>
      <c r="AG1977" s="40"/>
      <c r="AH1977" s="40"/>
      <c r="AI1977" s="40"/>
      <c r="AJ1977" s="40"/>
      <c r="AK1977" s="40"/>
      <c r="AL1977" s="40"/>
      <c r="AM1977" s="40"/>
      <c r="AN1977" s="40"/>
      <c r="AO1977" s="40"/>
      <c r="AP1977" s="40"/>
      <c r="AQ1977" s="40"/>
      <c r="AR1977" s="40"/>
      <c r="AS1977" s="40"/>
      <c r="AT1977" s="40"/>
      <c r="AU1977" s="40"/>
      <c r="AV1977" s="40"/>
      <c r="AW1977" s="40"/>
      <c r="AX1977" s="40"/>
      <c r="AY1977" s="40"/>
      <c r="AZ1977" s="40"/>
      <c r="BA1977" s="28"/>
      <c r="BB1977" s="28"/>
      <c r="BC1977" s="40"/>
      <c r="BD1977" s="40"/>
      <c r="BE1977" s="40"/>
      <c r="BF1977" s="40"/>
      <c r="BG1977" s="40"/>
      <c r="BH1977" s="40"/>
      <c r="BI1977" s="40"/>
      <c r="BJ1977" s="40"/>
      <c r="BK1977" s="40"/>
      <c r="BL1977" s="40"/>
      <c r="BM1977" s="40"/>
      <c r="BN1977" s="40"/>
      <c r="BO1977" s="40"/>
      <c r="BP1977" s="40"/>
      <c r="BQ1977" s="40"/>
      <c r="BR1977" s="40"/>
      <c r="BS1977" s="40"/>
      <c r="BT1977" s="40"/>
      <c r="BU1977" s="40"/>
      <c r="BV1977" s="40"/>
      <c r="BW1977" s="40"/>
      <c r="BX1977" s="40"/>
      <c r="BY1977" s="40"/>
      <c r="BZ1977" s="40"/>
      <c r="CA1977" s="40"/>
      <c r="CB1977" s="40"/>
      <c r="CC1977" s="40"/>
      <c r="CD1977" s="40"/>
      <c r="CE1977" s="40"/>
      <c r="CF1977" s="40"/>
      <c r="CG1977" s="137"/>
      <c r="CH1977" s="137"/>
      <c r="CI1977" s="137"/>
      <c r="CJ1977" s="40"/>
      <c r="CK1977" s="40"/>
    </row>
    <row r="1978" spans="6:89" x14ac:dyDescent="0.2">
      <c r="F1978" s="75" t="str">
        <f t="shared" si="444"/>
        <v/>
      </c>
      <c r="U1978" s="137"/>
      <c r="V1978" s="137"/>
      <c r="W1978" s="137"/>
      <c r="X1978" s="40"/>
      <c r="Y1978" s="40"/>
      <c r="Z1978" s="40"/>
      <c r="AA1978" s="40"/>
      <c r="AB1978" s="40"/>
      <c r="AC1978" s="40"/>
      <c r="AD1978" s="40"/>
      <c r="AE1978" s="40"/>
      <c r="AF1978" s="40"/>
      <c r="AG1978" s="40"/>
      <c r="AH1978" s="40"/>
      <c r="AI1978" s="40"/>
      <c r="AJ1978" s="40"/>
      <c r="AK1978" s="40"/>
      <c r="AL1978" s="40"/>
      <c r="AM1978" s="40"/>
      <c r="AN1978" s="40"/>
      <c r="AO1978" s="40"/>
      <c r="AP1978" s="40"/>
      <c r="AQ1978" s="40"/>
      <c r="AR1978" s="40"/>
      <c r="AS1978" s="40"/>
      <c r="AT1978" s="40"/>
      <c r="AU1978" s="40"/>
      <c r="AV1978" s="40"/>
      <c r="AW1978" s="40"/>
      <c r="AX1978" s="40"/>
      <c r="AY1978" s="40"/>
      <c r="AZ1978" s="40"/>
      <c r="BA1978" s="28"/>
      <c r="BB1978" s="28"/>
      <c r="BC1978" s="40"/>
      <c r="BD1978" s="40"/>
      <c r="BE1978" s="40"/>
      <c r="BF1978" s="40"/>
      <c r="BG1978" s="40"/>
      <c r="BH1978" s="40"/>
      <c r="BI1978" s="40"/>
      <c r="BJ1978" s="40"/>
      <c r="BK1978" s="40"/>
      <c r="BL1978" s="40"/>
      <c r="BM1978" s="40"/>
      <c r="BN1978" s="40"/>
      <c r="BO1978" s="40"/>
      <c r="BP1978" s="40"/>
      <c r="BQ1978" s="40"/>
      <c r="BR1978" s="40"/>
      <c r="BS1978" s="40"/>
      <c r="BT1978" s="40"/>
      <c r="BU1978" s="40"/>
      <c r="BV1978" s="40"/>
      <c r="BW1978" s="40"/>
      <c r="BX1978" s="40"/>
      <c r="BY1978" s="40"/>
      <c r="BZ1978" s="40"/>
      <c r="CA1978" s="40"/>
      <c r="CB1978" s="40"/>
      <c r="CC1978" s="40"/>
      <c r="CD1978" s="40"/>
      <c r="CE1978" s="40"/>
      <c r="CF1978" s="40"/>
      <c r="CG1978" s="137"/>
      <c r="CH1978" s="137"/>
      <c r="CI1978" s="137"/>
      <c r="CJ1978" s="40"/>
      <c r="CK1978" s="40"/>
    </row>
    <row r="1979" spans="6:89" x14ac:dyDescent="0.2">
      <c r="F1979" s="75" t="str">
        <f t="shared" si="444"/>
        <v/>
      </c>
      <c r="U1979" s="137"/>
      <c r="V1979" s="137"/>
      <c r="W1979" s="137"/>
      <c r="X1979" s="40"/>
      <c r="Y1979" s="40"/>
      <c r="Z1979" s="40"/>
      <c r="AA1979" s="40"/>
      <c r="AB1979" s="40"/>
      <c r="AC1979" s="40"/>
      <c r="AD1979" s="40"/>
      <c r="AE1979" s="40"/>
      <c r="AF1979" s="40"/>
      <c r="AG1979" s="40"/>
      <c r="AH1979" s="40"/>
      <c r="AI1979" s="40"/>
      <c r="AJ1979" s="40"/>
      <c r="AK1979" s="40"/>
      <c r="AL1979" s="40"/>
      <c r="AM1979" s="40"/>
      <c r="AN1979" s="40"/>
      <c r="AO1979" s="40"/>
      <c r="AP1979" s="40"/>
      <c r="AQ1979" s="40"/>
      <c r="AR1979" s="40"/>
      <c r="AS1979" s="40"/>
      <c r="AT1979" s="40"/>
      <c r="AU1979" s="40"/>
      <c r="AV1979" s="40"/>
      <c r="AW1979" s="40"/>
      <c r="AX1979" s="40"/>
      <c r="AY1979" s="40"/>
      <c r="AZ1979" s="40"/>
      <c r="BA1979" s="28"/>
      <c r="BB1979" s="28"/>
      <c r="BC1979" s="40"/>
      <c r="BD1979" s="40"/>
      <c r="BE1979" s="40"/>
      <c r="BF1979" s="40"/>
      <c r="BG1979" s="40"/>
      <c r="BH1979" s="40"/>
      <c r="BI1979" s="40"/>
      <c r="BJ1979" s="40"/>
      <c r="BK1979" s="40"/>
      <c r="BL1979" s="40"/>
      <c r="BM1979" s="40"/>
      <c r="BN1979" s="40"/>
      <c r="BO1979" s="40"/>
      <c r="BP1979" s="40"/>
      <c r="BQ1979" s="40"/>
      <c r="BR1979" s="40"/>
      <c r="BS1979" s="40"/>
      <c r="BT1979" s="40"/>
      <c r="BU1979" s="40"/>
      <c r="BV1979" s="40"/>
      <c r="BW1979" s="40"/>
      <c r="BX1979" s="40"/>
      <c r="BY1979" s="40"/>
      <c r="BZ1979" s="40"/>
      <c r="CA1979" s="40"/>
      <c r="CB1979" s="40"/>
      <c r="CC1979" s="40"/>
      <c r="CD1979" s="40"/>
      <c r="CE1979" s="40"/>
      <c r="CF1979" s="40"/>
      <c r="CG1979" s="137"/>
      <c r="CH1979" s="137"/>
      <c r="CI1979" s="137"/>
      <c r="CJ1979" s="40"/>
      <c r="CK1979" s="40"/>
    </row>
    <row r="1980" spans="6:89" x14ac:dyDescent="0.2">
      <c r="F1980" s="75" t="str">
        <f t="shared" si="444"/>
        <v/>
      </c>
      <c r="U1980" s="137"/>
      <c r="V1980" s="137"/>
      <c r="W1980" s="137"/>
      <c r="X1980" s="40"/>
      <c r="Y1980" s="40"/>
      <c r="Z1980" s="40"/>
      <c r="AA1980" s="40"/>
      <c r="AB1980" s="40"/>
      <c r="AC1980" s="40"/>
      <c r="AD1980" s="40"/>
      <c r="AE1980" s="40"/>
      <c r="AF1980" s="40"/>
      <c r="AG1980" s="40"/>
      <c r="AH1980" s="40"/>
      <c r="AI1980" s="40"/>
      <c r="AJ1980" s="40"/>
      <c r="AK1980" s="40"/>
      <c r="AL1980" s="40"/>
      <c r="AM1980" s="40"/>
      <c r="AN1980" s="40"/>
      <c r="AO1980" s="40"/>
      <c r="AP1980" s="40"/>
      <c r="AQ1980" s="40"/>
      <c r="AR1980" s="40"/>
      <c r="AS1980" s="40"/>
      <c r="AT1980" s="40"/>
      <c r="AU1980" s="40"/>
      <c r="AV1980" s="40"/>
      <c r="AW1980" s="40"/>
      <c r="AX1980" s="40"/>
      <c r="AY1980" s="40"/>
      <c r="AZ1980" s="40"/>
      <c r="BA1980" s="28"/>
      <c r="BB1980" s="28"/>
      <c r="BC1980" s="40"/>
      <c r="BD1980" s="40"/>
      <c r="BE1980" s="40"/>
      <c r="BF1980" s="40"/>
      <c r="BG1980" s="40"/>
      <c r="BH1980" s="40"/>
      <c r="BI1980" s="40"/>
      <c r="BJ1980" s="40"/>
      <c r="BK1980" s="40"/>
      <c r="BL1980" s="40"/>
      <c r="BM1980" s="40"/>
      <c r="BN1980" s="40"/>
      <c r="BO1980" s="40"/>
      <c r="BP1980" s="40"/>
      <c r="BQ1980" s="40"/>
      <c r="BR1980" s="40"/>
      <c r="BS1980" s="40"/>
      <c r="BT1980" s="40"/>
      <c r="BU1980" s="40"/>
      <c r="BV1980" s="40"/>
      <c r="BW1980" s="40"/>
      <c r="BX1980" s="40"/>
      <c r="BY1980" s="40"/>
      <c r="BZ1980" s="40"/>
      <c r="CA1980" s="40"/>
      <c r="CB1980" s="40"/>
      <c r="CC1980" s="40"/>
      <c r="CD1980" s="40"/>
      <c r="CE1980" s="40"/>
      <c r="CF1980" s="40"/>
      <c r="CG1980" s="137"/>
      <c r="CH1980" s="137"/>
      <c r="CI1980" s="137"/>
      <c r="CJ1980" s="40"/>
      <c r="CK1980" s="40"/>
    </row>
    <row r="1981" spans="6:89" x14ac:dyDescent="0.2">
      <c r="F1981" s="75" t="str">
        <f t="shared" si="444"/>
        <v/>
      </c>
      <c r="U1981" s="137"/>
      <c r="V1981" s="137"/>
      <c r="W1981" s="137"/>
      <c r="X1981" s="40"/>
      <c r="Y1981" s="40"/>
      <c r="Z1981" s="40"/>
      <c r="AA1981" s="40"/>
      <c r="AB1981" s="40"/>
      <c r="AC1981" s="40"/>
      <c r="AD1981" s="40"/>
      <c r="AE1981" s="40"/>
      <c r="AF1981" s="40"/>
      <c r="AG1981" s="40"/>
      <c r="AH1981" s="40"/>
      <c r="AI1981" s="40"/>
      <c r="AJ1981" s="40"/>
      <c r="AK1981" s="40"/>
      <c r="AL1981" s="40"/>
      <c r="AM1981" s="40"/>
      <c r="AN1981" s="40"/>
      <c r="AO1981" s="40"/>
      <c r="AP1981" s="40"/>
      <c r="AQ1981" s="40"/>
      <c r="AR1981" s="40"/>
      <c r="AS1981" s="40"/>
      <c r="AT1981" s="40"/>
      <c r="AU1981" s="40"/>
      <c r="AV1981" s="40"/>
      <c r="AW1981" s="40"/>
      <c r="AX1981" s="40"/>
      <c r="AY1981" s="40"/>
      <c r="AZ1981" s="40"/>
      <c r="BA1981" s="28"/>
      <c r="BB1981" s="28"/>
      <c r="BC1981" s="40"/>
      <c r="BD1981" s="40"/>
      <c r="BE1981" s="40"/>
      <c r="BF1981" s="40"/>
      <c r="BG1981" s="40"/>
      <c r="BH1981" s="40"/>
      <c r="BI1981" s="40"/>
      <c r="BJ1981" s="40"/>
      <c r="BK1981" s="40"/>
      <c r="BL1981" s="40"/>
      <c r="BM1981" s="40"/>
      <c r="BN1981" s="40"/>
      <c r="BO1981" s="40"/>
      <c r="BP1981" s="40"/>
      <c r="BQ1981" s="40"/>
      <c r="BR1981" s="40"/>
      <c r="BS1981" s="40"/>
      <c r="BT1981" s="40"/>
      <c r="BU1981" s="40"/>
      <c r="BV1981" s="40"/>
      <c r="BW1981" s="40"/>
      <c r="BX1981" s="40"/>
      <c r="BY1981" s="40"/>
      <c r="BZ1981" s="40"/>
      <c r="CA1981" s="40"/>
      <c r="CB1981" s="40"/>
      <c r="CC1981" s="40"/>
      <c r="CD1981" s="40"/>
      <c r="CE1981" s="40"/>
      <c r="CF1981" s="40"/>
      <c r="CG1981" s="137"/>
      <c r="CH1981" s="137"/>
      <c r="CI1981" s="137"/>
      <c r="CJ1981" s="40"/>
      <c r="CK1981" s="40"/>
    </row>
    <row r="1982" spans="6:89" x14ac:dyDescent="0.2">
      <c r="F1982" s="75" t="str">
        <f t="shared" si="444"/>
        <v/>
      </c>
      <c r="U1982" s="137"/>
      <c r="V1982" s="137"/>
      <c r="W1982" s="137"/>
      <c r="X1982" s="40"/>
      <c r="Y1982" s="40"/>
      <c r="Z1982" s="40"/>
      <c r="AA1982" s="40"/>
      <c r="AB1982" s="40"/>
      <c r="AC1982" s="40"/>
      <c r="AD1982" s="40"/>
      <c r="AE1982" s="40"/>
      <c r="AF1982" s="40"/>
      <c r="AG1982" s="40"/>
      <c r="AH1982" s="40"/>
      <c r="AI1982" s="40"/>
      <c r="AJ1982" s="40"/>
      <c r="AK1982" s="40"/>
      <c r="AL1982" s="40"/>
      <c r="AM1982" s="40"/>
      <c r="AN1982" s="40"/>
      <c r="AO1982" s="40"/>
      <c r="AP1982" s="40"/>
      <c r="AQ1982" s="40"/>
      <c r="AR1982" s="40"/>
      <c r="AS1982" s="40"/>
      <c r="AT1982" s="40"/>
      <c r="AU1982" s="40"/>
      <c r="AV1982" s="40"/>
      <c r="AW1982" s="40"/>
      <c r="AX1982" s="40"/>
      <c r="AY1982" s="40"/>
      <c r="AZ1982" s="40"/>
      <c r="BA1982" s="28"/>
      <c r="BB1982" s="28"/>
      <c r="BC1982" s="40"/>
      <c r="BD1982" s="40"/>
      <c r="BE1982" s="40"/>
      <c r="BF1982" s="40"/>
      <c r="BG1982" s="40"/>
      <c r="BH1982" s="40"/>
      <c r="BI1982" s="40"/>
      <c r="BJ1982" s="40"/>
      <c r="BK1982" s="40"/>
      <c r="BL1982" s="40"/>
      <c r="BM1982" s="40"/>
      <c r="BN1982" s="40"/>
      <c r="BO1982" s="40"/>
      <c r="BP1982" s="40"/>
      <c r="BQ1982" s="40"/>
      <c r="BR1982" s="40"/>
      <c r="BS1982" s="40"/>
      <c r="BT1982" s="40"/>
      <c r="BU1982" s="40"/>
      <c r="BV1982" s="40"/>
      <c r="BW1982" s="40"/>
      <c r="BX1982" s="40"/>
      <c r="BY1982" s="40"/>
      <c r="BZ1982" s="40"/>
      <c r="CA1982" s="40"/>
      <c r="CB1982" s="40"/>
      <c r="CC1982" s="40"/>
      <c r="CD1982" s="40"/>
      <c r="CE1982" s="40"/>
      <c r="CF1982" s="40"/>
      <c r="CG1982" s="137"/>
      <c r="CH1982" s="137"/>
      <c r="CI1982" s="137"/>
      <c r="CJ1982" s="40"/>
      <c r="CK1982" s="40"/>
    </row>
    <row r="1983" spans="6:89" x14ac:dyDescent="0.2">
      <c r="F1983" s="75" t="str">
        <f t="shared" si="444"/>
        <v/>
      </c>
      <c r="U1983" s="137"/>
      <c r="V1983" s="137"/>
      <c r="W1983" s="137"/>
      <c r="X1983" s="40"/>
      <c r="Y1983" s="40"/>
      <c r="Z1983" s="40"/>
      <c r="AA1983" s="40"/>
      <c r="AB1983" s="40"/>
      <c r="AC1983" s="40"/>
      <c r="AD1983" s="40"/>
      <c r="AE1983" s="40"/>
      <c r="AF1983" s="40"/>
      <c r="AG1983" s="40"/>
      <c r="AH1983" s="40"/>
      <c r="AI1983" s="40"/>
      <c r="AJ1983" s="40"/>
      <c r="AK1983" s="40"/>
      <c r="AL1983" s="40"/>
      <c r="AM1983" s="40"/>
      <c r="AN1983" s="40"/>
      <c r="AO1983" s="40"/>
      <c r="AP1983" s="40"/>
      <c r="AQ1983" s="40"/>
      <c r="AR1983" s="40"/>
      <c r="AS1983" s="40"/>
      <c r="AT1983" s="40"/>
      <c r="AU1983" s="40"/>
      <c r="AV1983" s="40"/>
      <c r="AW1983" s="40"/>
      <c r="AX1983" s="40"/>
      <c r="AY1983" s="40"/>
      <c r="AZ1983" s="40"/>
      <c r="BA1983" s="28"/>
      <c r="BB1983" s="28"/>
      <c r="BC1983" s="40"/>
      <c r="BD1983" s="40"/>
      <c r="BE1983" s="40"/>
      <c r="BF1983" s="40"/>
      <c r="BG1983" s="40"/>
      <c r="BH1983" s="40"/>
      <c r="BI1983" s="40"/>
      <c r="BJ1983" s="40"/>
      <c r="BK1983" s="40"/>
      <c r="BL1983" s="40"/>
      <c r="BM1983" s="40"/>
      <c r="BN1983" s="40"/>
      <c r="BO1983" s="40"/>
      <c r="BP1983" s="40"/>
      <c r="BQ1983" s="40"/>
      <c r="BR1983" s="40"/>
      <c r="BS1983" s="40"/>
      <c r="BT1983" s="40"/>
      <c r="BU1983" s="40"/>
      <c r="BV1983" s="40"/>
      <c r="BW1983" s="40"/>
      <c r="BX1983" s="40"/>
      <c r="BY1983" s="40"/>
      <c r="BZ1983" s="40"/>
      <c r="CA1983" s="40"/>
      <c r="CB1983" s="40"/>
      <c r="CC1983" s="40"/>
      <c r="CD1983" s="40"/>
      <c r="CE1983" s="40"/>
      <c r="CF1983" s="40"/>
      <c r="CG1983" s="137"/>
      <c r="CH1983" s="137"/>
      <c r="CI1983" s="137"/>
      <c r="CJ1983" s="40"/>
      <c r="CK1983" s="40"/>
    </row>
    <row r="1984" spans="6:89" x14ac:dyDescent="0.2">
      <c r="F1984" s="75" t="str">
        <f t="shared" si="444"/>
        <v/>
      </c>
      <c r="U1984" s="137"/>
      <c r="V1984" s="137"/>
      <c r="W1984" s="137"/>
      <c r="X1984" s="40"/>
      <c r="Y1984" s="40"/>
      <c r="Z1984" s="40"/>
      <c r="AA1984" s="40"/>
      <c r="AB1984" s="40"/>
      <c r="AC1984" s="40"/>
      <c r="AD1984" s="40"/>
      <c r="AE1984" s="40"/>
      <c r="AF1984" s="40"/>
      <c r="AG1984" s="40"/>
      <c r="AH1984" s="40"/>
      <c r="AI1984" s="40"/>
      <c r="AJ1984" s="40"/>
      <c r="AK1984" s="40"/>
      <c r="AL1984" s="40"/>
      <c r="AM1984" s="40"/>
      <c r="AN1984" s="40"/>
      <c r="AO1984" s="40"/>
      <c r="AP1984" s="40"/>
      <c r="AQ1984" s="40"/>
      <c r="AR1984" s="40"/>
      <c r="AS1984" s="40"/>
      <c r="AT1984" s="40"/>
      <c r="AU1984" s="40"/>
      <c r="AV1984" s="40"/>
      <c r="AW1984" s="40"/>
      <c r="AX1984" s="40"/>
      <c r="AY1984" s="40"/>
      <c r="AZ1984" s="40"/>
      <c r="BA1984" s="28"/>
      <c r="BB1984" s="28"/>
      <c r="BC1984" s="40"/>
      <c r="BD1984" s="40"/>
      <c r="BE1984" s="40"/>
      <c r="BF1984" s="40"/>
      <c r="BG1984" s="40"/>
      <c r="BH1984" s="40"/>
      <c r="BI1984" s="40"/>
      <c r="BJ1984" s="40"/>
      <c r="BK1984" s="40"/>
      <c r="BL1984" s="40"/>
      <c r="BM1984" s="40"/>
      <c r="BN1984" s="40"/>
      <c r="BO1984" s="40"/>
      <c r="BP1984" s="40"/>
      <c r="BQ1984" s="40"/>
      <c r="BR1984" s="40"/>
      <c r="BS1984" s="40"/>
      <c r="BT1984" s="40"/>
      <c r="BU1984" s="40"/>
      <c r="BV1984" s="40"/>
      <c r="BW1984" s="40"/>
      <c r="BX1984" s="40"/>
      <c r="BY1984" s="40"/>
      <c r="BZ1984" s="40"/>
      <c r="CA1984" s="40"/>
      <c r="CB1984" s="40"/>
      <c r="CC1984" s="40"/>
      <c r="CD1984" s="40"/>
      <c r="CE1984" s="40"/>
      <c r="CF1984" s="40"/>
      <c r="CG1984" s="137"/>
      <c r="CH1984" s="137"/>
      <c r="CI1984" s="137"/>
      <c r="CJ1984" s="40"/>
      <c r="CK1984" s="40"/>
    </row>
    <row r="1985" spans="6:89" x14ac:dyDescent="0.2">
      <c r="F1985" s="75" t="str">
        <f t="shared" si="444"/>
        <v/>
      </c>
      <c r="U1985" s="137"/>
      <c r="V1985" s="137"/>
      <c r="W1985" s="137"/>
      <c r="X1985" s="40"/>
      <c r="Y1985" s="40"/>
      <c r="Z1985" s="40"/>
      <c r="AA1985" s="40"/>
      <c r="AB1985" s="40"/>
      <c r="AC1985" s="40"/>
      <c r="AD1985" s="40"/>
      <c r="AE1985" s="40"/>
      <c r="AF1985" s="40"/>
      <c r="AG1985" s="40"/>
      <c r="AH1985" s="40"/>
      <c r="AI1985" s="40"/>
      <c r="AJ1985" s="40"/>
      <c r="AK1985" s="40"/>
      <c r="AL1985" s="40"/>
      <c r="AM1985" s="40"/>
      <c r="AN1985" s="40"/>
      <c r="AO1985" s="40"/>
      <c r="AP1985" s="40"/>
      <c r="AQ1985" s="40"/>
      <c r="AR1985" s="40"/>
      <c r="AS1985" s="40"/>
      <c r="AT1985" s="40"/>
      <c r="AU1985" s="40"/>
      <c r="AV1985" s="40"/>
      <c r="AW1985" s="40"/>
      <c r="AX1985" s="40"/>
      <c r="AY1985" s="40"/>
      <c r="AZ1985" s="40"/>
      <c r="BA1985" s="137"/>
      <c r="BB1985" s="28"/>
      <c r="BC1985" s="40"/>
      <c r="BD1985" s="40"/>
      <c r="BE1985" s="40"/>
      <c r="BF1985" s="40"/>
      <c r="BG1985" s="40"/>
      <c r="BH1985" s="40"/>
      <c r="BI1985" s="40"/>
      <c r="BJ1985" s="40"/>
      <c r="BK1985" s="40"/>
      <c r="BL1985" s="40"/>
      <c r="BM1985" s="40"/>
      <c r="BN1985" s="40"/>
      <c r="BO1985" s="40"/>
      <c r="BP1985" s="40"/>
      <c r="BQ1985" s="40"/>
      <c r="BR1985" s="40"/>
      <c r="BS1985" s="40"/>
      <c r="BT1985" s="40"/>
      <c r="BU1985" s="40"/>
      <c r="BV1985" s="40"/>
      <c r="BW1985" s="40"/>
      <c r="BX1985" s="40"/>
      <c r="BY1985" s="40"/>
      <c r="BZ1985" s="40"/>
      <c r="CA1985" s="40"/>
      <c r="CB1985" s="40"/>
      <c r="CC1985" s="40"/>
      <c r="CD1985" s="40"/>
      <c r="CE1985" s="40"/>
      <c r="CF1985" s="40"/>
      <c r="CG1985" s="137"/>
      <c r="CH1985" s="137"/>
      <c r="CI1985" s="137"/>
      <c r="CJ1985" s="40"/>
      <c r="CK1985" s="40"/>
    </row>
    <row r="1986" spans="6:89" x14ac:dyDescent="0.2">
      <c r="F1986" s="75" t="str">
        <f t="shared" si="444"/>
        <v/>
      </c>
      <c r="U1986" s="137"/>
      <c r="V1986" s="137"/>
      <c r="W1986" s="137"/>
      <c r="X1986" s="40"/>
      <c r="Y1986" s="40"/>
      <c r="Z1986" s="40"/>
      <c r="AA1986" s="40"/>
      <c r="AB1986" s="40"/>
      <c r="AC1986" s="40"/>
      <c r="AD1986" s="40"/>
      <c r="AE1986" s="40"/>
      <c r="AF1986" s="40"/>
      <c r="AG1986" s="40"/>
      <c r="AH1986" s="40"/>
      <c r="AI1986" s="40"/>
      <c r="AJ1986" s="40"/>
      <c r="AK1986" s="40"/>
      <c r="AL1986" s="40"/>
      <c r="AM1986" s="40"/>
      <c r="AN1986" s="40"/>
      <c r="AO1986" s="40"/>
      <c r="AP1986" s="40"/>
      <c r="AQ1986" s="40"/>
      <c r="AR1986" s="40"/>
      <c r="AS1986" s="40"/>
      <c r="AT1986" s="40"/>
      <c r="AU1986" s="40"/>
      <c r="AV1986" s="40"/>
      <c r="AW1986" s="40"/>
      <c r="AX1986" s="40"/>
      <c r="AY1986" s="40"/>
      <c r="AZ1986" s="40"/>
      <c r="BA1986" s="137"/>
      <c r="BB1986" s="28"/>
      <c r="BC1986" s="40"/>
      <c r="BD1986" s="40"/>
      <c r="BE1986" s="40"/>
      <c r="BF1986" s="40"/>
      <c r="BG1986" s="40"/>
      <c r="BH1986" s="40"/>
      <c r="BI1986" s="40"/>
      <c r="BJ1986" s="40"/>
      <c r="BK1986" s="40"/>
      <c r="BL1986" s="40"/>
      <c r="BM1986" s="40"/>
      <c r="BN1986" s="40"/>
      <c r="BO1986" s="40"/>
      <c r="BP1986" s="40"/>
      <c r="BQ1986" s="40"/>
      <c r="BR1986" s="40"/>
      <c r="BS1986" s="40"/>
      <c r="BT1986" s="40"/>
      <c r="BU1986" s="40"/>
      <c r="BV1986" s="40"/>
      <c r="BW1986" s="40"/>
      <c r="BX1986" s="40"/>
      <c r="BY1986" s="40"/>
      <c r="BZ1986" s="40"/>
      <c r="CA1986" s="40"/>
      <c r="CB1986" s="40"/>
      <c r="CC1986" s="40"/>
      <c r="CD1986" s="40"/>
      <c r="CE1986" s="40"/>
      <c r="CF1986" s="40"/>
      <c r="CG1986" s="137"/>
      <c r="CH1986" s="137"/>
      <c r="CI1986" s="137"/>
      <c r="CJ1986" s="40"/>
      <c r="CK1986" s="40"/>
    </row>
    <row r="1987" spans="6:89" x14ac:dyDescent="0.2">
      <c r="F1987" s="75" t="str">
        <f t="shared" si="444"/>
        <v/>
      </c>
      <c r="U1987" s="137"/>
      <c r="V1987" s="137"/>
      <c r="W1987" s="137"/>
      <c r="X1987" s="40"/>
      <c r="Y1987" s="40"/>
      <c r="Z1987" s="40"/>
      <c r="AA1987" s="40"/>
      <c r="AB1987" s="40"/>
      <c r="AC1987" s="40"/>
      <c r="AD1987" s="40"/>
      <c r="AE1987" s="40"/>
      <c r="AF1987" s="40"/>
      <c r="AG1987" s="40"/>
      <c r="AH1987" s="40"/>
      <c r="AI1987" s="40"/>
      <c r="AJ1987" s="40"/>
      <c r="AK1987" s="40"/>
      <c r="AL1987" s="40"/>
      <c r="AM1987" s="40"/>
      <c r="AN1987" s="40"/>
      <c r="AO1987" s="40"/>
      <c r="AP1987" s="40"/>
      <c r="AQ1987" s="40"/>
      <c r="AR1987" s="40"/>
      <c r="AS1987" s="40"/>
      <c r="AT1987" s="40"/>
      <c r="AU1987" s="40"/>
      <c r="AV1987" s="40"/>
      <c r="AW1987" s="40"/>
      <c r="AX1987" s="40"/>
      <c r="AY1987" s="40"/>
      <c r="AZ1987" s="40"/>
      <c r="BA1987" s="137"/>
      <c r="BB1987" s="28"/>
      <c r="BC1987" s="40"/>
      <c r="BD1987" s="40"/>
      <c r="BE1987" s="40"/>
      <c r="BF1987" s="40"/>
      <c r="BG1987" s="40"/>
      <c r="BH1987" s="40"/>
      <c r="BI1987" s="40"/>
      <c r="BJ1987" s="40"/>
      <c r="BK1987" s="40"/>
      <c r="BL1987" s="40"/>
      <c r="BM1987" s="40"/>
      <c r="BN1987" s="40"/>
      <c r="BO1987" s="40"/>
      <c r="BP1987" s="40"/>
      <c r="BQ1987" s="40"/>
      <c r="BR1987" s="40"/>
      <c r="BS1987" s="40"/>
      <c r="BT1987" s="40"/>
      <c r="BU1987" s="40"/>
      <c r="BV1987" s="40"/>
      <c r="BW1987" s="40"/>
      <c r="BX1987" s="40"/>
      <c r="BY1987" s="40"/>
      <c r="BZ1987" s="40"/>
      <c r="CA1987" s="40"/>
      <c r="CB1987" s="40"/>
      <c r="CC1987" s="40"/>
      <c r="CD1987" s="40"/>
      <c r="CE1987" s="40"/>
      <c r="CF1987" s="40"/>
      <c r="CG1987" s="137"/>
      <c r="CH1987" s="137"/>
      <c r="CI1987" s="137"/>
      <c r="CJ1987" s="40"/>
      <c r="CK1987" s="40"/>
    </row>
    <row r="1988" spans="6:89" x14ac:dyDescent="0.2">
      <c r="F1988" s="75" t="str">
        <f t="shared" si="444"/>
        <v/>
      </c>
      <c r="U1988" s="137"/>
      <c r="V1988" s="137"/>
      <c r="W1988" s="137"/>
      <c r="X1988" s="40"/>
      <c r="Y1988" s="40"/>
      <c r="Z1988" s="40"/>
      <c r="AA1988" s="40"/>
      <c r="AB1988" s="40"/>
      <c r="AC1988" s="40"/>
      <c r="AD1988" s="40"/>
      <c r="AE1988" s="40"/>
      <c r="AF1988" s="40"/>
      <c r="AG1988" s="40"/>
      <c r="AH1988" s="40"/>
      <c r="AI1988" s="40"/>
      <c r="AJ1988" s="40"/>
      <c r="AK1988" s="40"/>
      <c r="AL1988" s="40"/>
      <c r="AM1988" s="40"/>
      <c r="AN1988" s="40"/>
      <c r="AO1988" s="40"/>
      <c r="AP1988" s="40"/>
      <c r="AQ1988" s="40"/>
      <c r="AR1988" s="40"/>
      <c r="AS1988" s="40"/>
      <c r="AT1988" s="40"/>
      <c r="AU1988" s="40"/>
      <c r="AV1988" s="40"/>
      <c r="AW1988" s="40"/>
      <c r="AX1988" s="40"/>
      <c r="AY1988" s="40"/>
      <c r="AZ1988" s="40"/>
      <c r="BA1988" s="137"/>
      <c r="BB1988" s="28"/>
      <c r="BC1988" s="40"/>
      <c r="BD1988" s="40"/>
      <c r="BE1988" s="40"/>
      <c r="BF1988" s="40"/>
      <c r="BG1988" s="40"/>
      <c r="BH1988" s="40"/>
      <c r="BI1988" s="40"/>
      <c r="BJ1988" s="40"/>
      <c r="BK1988" s="40"/>
      <c r="BL1988" s="40"/>
      <c r="BM1988" s="40"/>
      <c r="BN1988" s="40"/>
      <c r="BO1988" s="40"/>
      <c r="BP1988" s="40"/>
      <c r="BQ1988" s="40"/>
      <c r="BR1988" s="40"/>
      <c r="BS1988" s="40"/>
      <c r="BT1988" s="40"/>
      <c r="BU1988" s="40"/>
      <c r="BV1988" s="40"/>
      <c r="BW1988" s="40"/>
      <c r="BX1988" s="40"/>
      <c r="BY1988" s="40"/>
      <c r="BZ1988" s="40"/>
      <c r="CA1988" s="40"/>
      <c r="CB1988" s="40"/>
      <c r="CC1988" s="40"/>
      <c r="CD1988" s="40"/>
      <c r="CE1988" s="40"/>
      <c r="CF1988" s="40"/>
      <c r="CG1988" s="137"/>
      <c r="CH1988" s="137"/>
      <c r="CI1988" s="137"/>
      <c r="CJ1988" s="40"/>
      <c r="CK1988" s="40"/>
    </row>
    <row r="1989" spans="6:89" x14ac:dyDescent="0.2">
      <c r="F1989" s="75" t="str">
        <f t="shared" si="444"/>
        <v/>
      </c>
      <c r="U1989" s="137"/>
      <c r="V1989" s="137"/>
      <c r="W1989" s="137"/>
      <c r="X1989" s="40"/>
      <c r="Y1989" s="40"/>
      <c r="Z1989" s="40"/>
      <c r="AA1989" s="40"/>
      <c r="AB1989" s="40"/>
      <c r="AC1989" s="40"/>
      <c r="AD1989" s="40"/>
      <c r="AE1989" s="40"/>
      <c r="AF1989" s="40"/>
      <c r="AG1989" s="40"/>
      <c r="AH1989" s="40"/>
      <c r="AI1989" s="40"/>
      <c r="AJ1989" s="40"/>
      <c r="AK1989" s="40"/>
      <c r="AL1989" s="40"/>
      <c r="AM1989" s="40"/>
      <c r="AN1989" s="40"/>
      <c r="AO1989" s="40"/>
      <c r="AP1989" s="40"/>
      <c r="AQ1989" s="40"/>
      <c r="AR1989" s="40"/>
      <c r="AS1989" s="40"/>
      <c r="AT1989" s="40"/>
      <c r="AU1989" s="40"/>
      <c r="AV1989" s="40"/>
      <c r="AW1989" s="40"/>
      <c r="AX1989" s="40"/>
      <c r="AY1989" s="40"/>
      <c r="AZ1989" s="40"/>
      <c r="BA1989" s="137"/>
      <c r="BB1989" s="28"/>
      <c r="BC1989" s="40"/>
      <c r="BD1989" s="40"/>
      <c r="BE1989" s="40"/>
      <c r="BF1989" s="40"/>
      <c r="BG1989" s="40"/>
      <c r="BH1989" s="40"/>
      <c r="BI1989" s="40"/>
      <c r="BJ1989" s="40"/>
      <c r="BK1989" s="40"/>
      <c r="BL1989" s="40"/>
      <c r="BM1989" s="40"/>
      <c r="BN1989" s="40"/>
      <c r="BO1989" s="40"/>
      <c r="BP1989" s="40"/>
      <c r="BQ1989" s="40"/>
      <c r="BR1989" s="40"/>
      <c r="BS1989" s="40"/>
      <c r="BT1989" s="40"/>
      <c r="BU1989" s="40"/>
      <c r="BV1989" s="40"/>
      <c r="BW1989" s="40"/>
      <c r="BX1989" s="40"/>
      <c r="BY1989" s="40"/>
      <c r="BZ1989" s="40"/>
      <c r="CA1989" s="40"/>
      <c r="CB1989" s="40"/>
      <c r="CC1989" s="40"/>
      <c r="CD1989" s="40"/>
      <c r="CE1989" s="40"/>
      <c r="CF1989" s="40"/>
      <c r="CG1989" s="137"/>
      <c r="CH1989" s="137"/>
      <c r="CI1989" s="137"/>
      <c r="CJ1989" s="40"/>
      <c r="CK1989" s="40"/>
    </row>
    <row r="1990" spans="6:89" x14ac:dyDescent="0.2">
      <c r="F1990" s="75" t="str">
        <f t="shared" si="444"/>
        <v/>
      </c>
      <c r="U1990" s="137"/>
      <c r="V1990" s="137"/>
      <c r="W1990" s="137"/>
      <c r="X1990" s="40"/>
      <c r="Y1990" s="40"/>
      <c r="Z1990" s="40"/>
      <c r="AA1990" s="40"/>
      <c r="AB1990" s="40"/>
      <c r="AC1990" s="40"/>
      <c r="AD1990" s="40"/>
      <c r="AE1990" s="40"/>
      <c r="AF1990" s="40"/>
      <c r="AG1990" s="40"/>
      <c r="AH1990" s="40"/>
      <c r="AI1990" s="40"/>
      <c r="AJ1990" s="40"/>
      <c r="AK1990" s="40"/>
      <c r="AL1990" s="40"/>
      <c r="AM1990" s="40"/>
      <c r="AN1990" s="40"/>
      <c r="AO1990" s="40"/>
      <c r="AP1990" s="40"/>
      <c r="AQ1990" s="40"/>
      <c r="AR1990" s="40"/>
      <c r="AS1990" s="40"/>
      <c r="AT1990" s="40"/>
      <c r="AU1990" s="40"/>
      <c r="AV1990" s="40"/>
      <c r="AW1990" s="40"/>
      <c r="AX1990" s="40"/>
      <c r="AY1990" s="40"/>
      <c r="AZ1990" s="40"/>
      <c r="BA1990" s="137"/>
      <c r="BB1990" s="28"/>
      <c r="BC1990" s="40"/>
      <c r="BD1990" s="40"/>
      <c r="BE1990" s="40"/>
      <c r="BF1990" s="40"/>
      <c r="BG1990" s="40"/>
      <c r="BH1990" s="40"/>
      <c r="BI1990" s="40"/>
      <c r="BJ1990" s="40"/>
      <c r="BK1990" s="40"/>
      <c r="BL1990" s="40"/>
      <c r="BM1990" s="40"/>
      <c r="BN1990" s="40"/>
      <c r="BO1990" s="40"/>
      <c r="BP1990" s="40"/>
      <c r="BQ1990" s="40"/>
      <c r="BR1990" s="40"/>
      <c r="BS1990" s="40"/>
      <c r="BT1990" s="40"/>
      <c r="BU1990" s="40"/>
      <c r="BV1990" s="40"/>
      <c r="BW1990" s="40"/>
      <c r="BX1990" s="40"/>
      <c r="BY1990" s="40"/>
      <c r="BZ1990" s="40"/>
      <c r="CA1990" s="40"/>
      <c r="CB1990" s="40"/>
      <c r="CC1990" s="40"/>
      <c r="CD1990" s="40"/>
      <c r="CE1990" s="40"/>
      <c r="CF1990" s="40"/>
      <c r="CG1990" s="137"/>
      <c r="CH1990" s="137"/>
      <c r="CI1990" s="137"/>
      <c r="CJ1990" s="40"/>
      <c r="CK1990" s="40"/>
    </row>
    <row r="1991" spans="6:89" x14ac:dyDescent="0.2">
      <c r="F1991" s="75" t="str">
        <f t="shared" si="444"/>
        <v/>
      </c>
      <c r="U1991" s="137"/>
      <c r="V1991" s="137"/>
      <c r="W1991" s="137"/>
      <c r="X1991" s="40"/>
      <c r="Y1991" s="40"/>
      <c r="Z1991" s="40"/>
      <c r="AA1991" s="40"/>
      <c r="AB1991" s="40"/>
      <c r="AC1991" s="40"/>
      <c r="AD1991" s="40"/>
      <c r="AE1991" s="40"/>
      <c r="AF1991" s="40"/>
      <c r="AG1991" s="40"/>
      <c r="AH1991" s="40"/>
      <c r="AI1991" s="40"/>
      <c r="AJ1991" s="40"/>
      <c r="AK1991" s="40"/>
      <c r="AL1991" s="40"/>
      <c r="AM1991" s="40"/>
      <c r="AN1991" s="40"/>
      <c r="AO1991" s="40"/>
      <c r="AP1991" s="40"/>
      <c r="AQ1991" s="40"/>
      <c r="AR1991" s="40"/>
      <c r="AS1991" s="40"/>
      <c r="AT1991" s="40"/>
      <c r="AU1991" s="40"/>
      <c r="AV1991" s="40"/>
      <c r="AW1991" s="40"/>
      <c r="AX1991" s="40"/>
      <c r="AY1991" s="40"/>
      <c r="AZ1991" s="40"/>
      <c r="BA1991" s="137"/>
      <c r="BB1991" s="28"/>
      <c r="BC1991" s="40"/>
      <c r="BD1991" s="40"/>
      <c r="BE1991" s="40"/>
      <c r="BF1991" s="40"/>
      <c r="BG1991" s="40"/>
      <c r="BH1991" s="40"/>
      <c r="BI1991" s="40"/>
      <c r="BJ1991" s="40"/>
      <c r="BK1991" s="40"/>
      <c r="BL1991" s="40"/>
      <c r="BM1991" s="40"/>
      <c r="BN1991" s="40"/>
      <c r="BO1991" s="40"/>
      <c r="BP1991" s="40"/>
      <c r="BQ1991" s="40"/>
      <c r="BR1991" s="40"/>
      <c r="BS1991" s="40"/>
      <c r="BT1991" s="40"/>
      <c r="BU1991" s="40"/>
      <c r="BV1991" s="40"/>
      <c r="BW1991" s="40"/>
      <c r="BX1991" s="40"/>
      <c r="BY1991" s="40"/>
      <c r="BZ1991" s="40"/>
      <c r="CA1991" s="40"/>
      <c r="CB1991" s="40"/>
      <c r="CC1991" s="40"/>
      <c r="CD1991" s="40"/>
      <c r="CE1991" s="40"/>
      <c r="CF1991" s="40"/>
      <c r="CG1991" s="137"/>
      <c r="CH1991" s="137"/>
      <c r="CI1991" s="137"/>
      <c r="CJ1991" s="40"/>
      <c r="CK1991" s="40"/>
    </row>
    <row r="1992" spans="6:89" x14ac:dyDescent="0.2">
      <c r="F1992" s="75" t="str">
        <f t="shared" si="444"/>
        <v/>
      </c>
      <c r="U1992" s="137"/>
      <c r="V1992" s="137"/>
      <c r="W1992" s="137"/>
      <c r="X1992" s="40"/>
      <c r="Y1992" s="40"/>
      <c r="Z1992" s="40"/>
      <c r="AA1992" s="40"/>
      <c r="AB1992" s="40"/>
      <c r="AC1992" s="40"/>
      <c r="AD1992" s="40"/>
      <c r="AE1992" s="40"/>
      <c r="AF1992" s="40"/>
      <c r="AG1992" s="40"/>
      <c r="AH1992" s="40"/>
      <c r="AI1992" s="40"/>
      <c r="AJ1992" s="40"/>
      <c r="AK1992" s="40"/>
      <c r="AL1992" s="40"/>
      <c r="AM1992" s="40"/>
      <c r="AN1992" s="40"/>
      <c r="AO1992" s="40"/>
      <c r="AP1992" s="40"/>
      <c r="AQ1992" s="40"/>
      <c r="AR1992" s="40"/>
      <c r="AS1992" s="40"/>
      <c r="AT1992" s="40"/>
      <c r="AU1992" s="40"/>
      <c r="AV1992" s="40"/>
      <c r="AW1992" s="40"/>
      <c r="AX1992" s="40"/>
      <c r="AY1992" s="40"/>
      <c r="AZ1992" s="40"/>
      <c r="BA1992" s="137"/>
      <c r="BB1992" s="28"/>
      <c r="BC1992" s="40"/>
      <c r="BD1992" s="40"/>
      <c r="BE1992" s="40"/>
      <c r="BF1992" s="40"/>
      <c r="BG1992" s="40"/>
      <c r="BH1992" s="40"/>
      <c r="BI1992" s="40"/>
      <c r="BJ1992" s="40"/>
      <c r="BK1992" s="40"/>
      <c r="BL1992" s="40"/>
      <c r="BM1992" s="40"/>
      <c r="BN1992" s="40"/>
      <c r="BO1992" s="40"/>
      <c r="BP1992" s="40"/>
      <c r="BQ1992" s="40"/>
      <c r="BR1992" s="40"/>
      <c r="BS1992" s="40"/>
      <c r="BT1992" s="40"/>
      <c r="BU1992" s="40"/>
      <c r="BV1992" s="40"/>
      <c r="BW1992" s="40"/>
      <c r="BX1992" s="40"/>
      <c r="BY1992" s="40"/>
      <c r="BZ1992" s="40"/>
      <c r="CA1992" s="40"/>
      <c r="CB1992" s="40"/>
      <c r="CC1992" s="40"/>
      <c r="CD1992" s="40"/>
      <c r="CE1992" s="40"/>
      <c r="CF1992" s="40"/>
      <c r="CG1992" s="137"/>
      <c r="CH1992" s="137"/>
      <c r="CI1992" s="137"/>
      <c r="CJ1992" s="40"/>
      <c r="CK1992" s="40"/>
    </row>
    <row r="1993" spans="6:89" x14ac:dyDescent="0.2">
      <c r="F1993" s="75" t="str">
        <f t="shared" si="444"/>
        <v/>
      </c>
      <c r="U1993" s="137"/>
      <c r="V1993" s="137"/>
      <c r="W1993" s="137"/>
      <c r="X1993" s="40"/>
      <c r="Y1993" s="40"/>
      <c r="Z1993" s="40"/>
      <c r="AA1993" s="40"/>
      <c r="AB1993" s="40"/>
      <c r="AC1993" s="40"/>
      <c r="AD1993" s="40"/>
      <c r="AE1993" s="40"/>
      <c r="AF1993" s="40"/>
      <c r="AG1993" s="40"/>
      <c r="AH1993" s="40"/>
      <c r="AI1993" s="40"/>
      <c r="AJ1993" s="40"/>
      <c r="AK1993" s="40"/>
      <c r="AL1993" s="40"/>
      <c r="AM1993" s="40"/>
      <c r="AN1993" s="40"/>
      <c r="AO1993" s="40"/>
      <c r="AP1993" s="40"/>
      <c r="AQ1993" s="40"/>
      <c r="AR1993" s="40"/>
      <c r="AS1993" s="40"/>
      <c r="AT1993" s="40"/>
      <c r="AU1993" s="40"/>
      <c r="AV1993" s="40"/>
      <c r="AW1993" s="40"/>
      <c r="AX1993" s="40"/>
      <c r="AY1993" s="40"/>
      <c r="AZ1993" s="40"/>
      <c r="BA1993" s="137"/>
      <c r="BB1993" s="28"/>
      <c r="BC1993" s="40"/>
      <c r="BD1993" s="40"/>
      <c r="BE1993" s="40"/>
      <c r="BF1993" s="40"/>
      <c r="BG1993" s="40"/>
      <c r="BH1993" s="40"/>
      <c r="BI1993" s="40"/>
      <c r="BJ1993" s="40"/>
      <c r="BK1993" s="40"/>
      <c r="BL1993" s="40"/>
      <c r="BM1993" s="40"/>
      <c r="BN1993" s="40"/>
      <c r="BO1993" s="40"/>
      <c r="BP1993" s="40"/>
      <c r="BQ1993" s="40"/>
      <c r="BR1993" s="40"/>
      <c r="BS1993" s="40"/>
      <c r="BT1993" s="40"/>
      <c r="BU1993" s="40"/>
      <c r="BV1993" s="40"/>
      <c r="BW1993" s="40"/>
      <c r="BX1993" s="40"/>
      <c r="BY1993" s="40"/>
      <c r="BZ1993" s="40"/>
      <c r="CA1993" s="40"/>
      <c r="CB1993" s="40"/>
      <c r="CC1993" s="40"/>
      <c r="CD1993" s="40"/>
      <c r="CE1993" s="40"/>
      <c r="CF1993" s="40"/>
      <c r="CG1993" s="137"/>
      <c r="CH1993" s="137"/>
      <c r="CI1993" s="137"/>
      <c r="CJ1993" s="40"/>
      <c r="CK1993" s="40"/>
    </row>
    <row r="1994" spans="6:89" x14ac:dyDescent="0.2">
      <c r="F1994" s="75" t="str">
        <f t="shared" si="444"/>
        <v/>
      </c>
      <c r="U1994" s="137"/>
      <c r="V1994" s="137"/>
      <c r="W1994" s="137"/>
      <c r="X1994" s="40"/>
      <c r="Y1994" s="40"/>
      <c r="Z1994" s="40"/>
      <c r="AA1994" s="40"/>
      <c r="AB1994" s="40"/>
      <c r="AC1994" s="40"/>
      <c r="AD1994" s="40"/>
      <c r="AE1994" s="40"/>
      <c r="AF1994" s="40"/>
      <c r="AG1994" s="40"/>
      <c r="AH1994" s="40"/>
      <c r="AI1994" s="40"/>
      <c r="AJ1994" s="40"/>
      <c r="AK1994" s="40"/>
      <c r="AL1994" s="40"/>
      <c r="AM1994" s="40"/>
      <c r="AN1994" s="40"/>
      <c r="AO1994" s="40"/>
      <c r="AP1994" s="40"/>
      <c r="AQ1994" s="40"/>
      <c r="AR1994" s="40"/>
      <c r="AS1994" s="40"/>
      <c r="AT1994" s="40"/>
      <c r="AU1994" s="40"/>
      <c r="AV1994" s="40"/>
      <c r="AW1994" s="40"/>
      <c r="AX1994" s="40"/>
      <c r="AY1994" s="40"/>
      <c r="AZ1994" s="40"/>
      <c r="BA1994" s="137"/>
      <c r="BB1994" s="28"/>
      <c r="BC1994" s="40"/>
      <c r="BD1994" s="40"/>
      <c r="BE1994" s="40"/>
      <c r="BF1994" s="40"/>
      <c r="BG1994" s="40"/>
      <c r="BH1994" s="40"/>
      <c r="BI1994" s="40"/>
      <c r="BJ1994" s="40"/>
      <c r="BK1994" s="40"/>
      <c r="BL1994" s="40"/>
      <c r="BM1994" s="40"/>
      <c r="BN1994" s="40"/>
      <c r="BO1994" s="40"/>
      <c r="BP1994" s="40"/>
      <c r="BQ1994" s="40"/>
      <c r="BR1994" s="40"/>
      <c r="BS1994" s="40"/>
      <c r="BT1994" s="40"/>
      <c r="BU1994" s="40"/>
      <c r="BV1994" s="40"/>
      <c r="BW1994" s="40"/>
      <c r="BX1994" s="40"/>
      <c r="BY1994" s="40"/>
      <c r="BZ1994" s="40"/>
      <c r="CA1994" s="40"/>
      <c r="CB1994" s="40"/>
      <c r="CC1994" s="40"/>
      <c r="CD1994" s="40"/>
      <c r="CE1994" s="40"/>
      <c r="CF1994" s="40"/>
      <c r="CG1994" s="137"/>
      <c r="CH1994" s="137"/>
      <c r="CI1994" s="137"/>
      <c r="CJ1994" s="40"/>
      <c r="CK1994" s="40"/>
    </row>
    <row r="1995" spans="6:89" x14ac:dyDescent="0.2">
      <c r="F1995" s="75" t="str">
        <f t="shared" si="444"/>
        <v/>
      </c>
      <c r="U1995" s="137"/>
      <c r="V1995" s="137"/>
      <c r="W1995" s="137"/>
      <c r="X1995" s="40"/>
      <c r="Y1995" s="40"/>
      <c r="Z1995" s="40"/>
      <c r="AA1995" s="40"/>
      <c r="AB1995" s="40"/>
      <c r="AC1995" s="40"/>
      <c r="AD1995" s="40"/>
      <c r="AE1995" s="40"/>
      <c r="AF1995" s="40"/>
      <c r="AG1995" s="40"/>
      <c r="AH1995" s="40"/>
      <c r="AI1995" s="40"/>
      <c r="AJ1995" s="40"/>
      <c r="AK1995" s="40"/>
      <c r="AL1995" s="40"/>
      <c r="AM1995" s="40"/>
      <c r="AN1995" s="40"/>
      <c r="AO1995" s="40"/>
      <c r="AP1995" s="40"/>
      <c r="AQ1995" s="40"/>
      <c r="AR1995" s="40"/>
      <c r="AS1995" s="40"/>
      <c r="AT1995" s="40"/>
      <c r="AU1995" s="40"/>
      <c r="AV1995" s="40"/>
      <c r="AW1995" s="40"/>
      <c r="AX1995" s="40"/>
      <c r="AY1995" s="40"/>
      <c r="AZ1995" s="40"/>
      <c r="BA1995" s="137"/>
      <c r="BB1995" s="28"/>
      <c r="BC1995" s="40"/>
      <c r="BD1995" s="40"/>
      <c r="BE1995" s="40"/>
      <c r="BF1995" s="40"/>
      <c r="BG1995" s="40"/>
      <c r="BH1995" s="40"/>
      <c r="BI1995" s="40"/>
      <c r="BJ1995" s="40"/>
      <c r="BK1995" s="40"/>
      <c r="BL1995" s="40"/>
      <c r="BM1995" s="40"/>
      <c r="BN1995" s="40"/>
      <c r="BO1995" s="40"/>
      <c r="BP1995" s="40"/>
      <c r="BQ1995" s="40"/>
      <c r="BR1995" s="40"/>
      <c r="BS1995" s="40"/>
      <c r="BT1995" s="40"/>
      <c r="BU1995" s="40"/>
      <c r="BV1995" s="40"/>
      <c r="BW1995" s="40"/>
      <c r="BX1995" s="40"/>
      <c r="BY1995" s="40"/>
      <c r="BZ1995" s="40"/>
      <c r="CA1995" s="40"/>
      <c r="CB1995" s="40"/>
      <c r="CC1995" s="40"/>
      <c r="CD1995" s="40"/>
      <c r="CE1995" s="40"/>
      <c r="CF1995" s="40"/>
      <c r="CG1995" s="137"/>
      <c r="CH1995" s="137"/>
      <c r="CI1995" s="137"/>
      <c r="CJ1995" s="40"/>
      <c r="CK1995" s="40"/>
    </row>
    <row r="1996" spans="6:89" x14ac:dyDescent="0.2">
      <c r="F1996" s="75" t="str">
        <f t="shared" ref="F1996:F2027" si="445">IF($A1996&lt;&gt;"",VLOOKUP($A1996,$DT$107:$EC$144,6),"")</f>
        <v/>
      </c>
      <c r="U1996" s="137"/>
      <c r="V1996" s="137"/>
      <c r="W1996" s="137"/>
      <c r="X1996" s="40"/>
      <c r="Y1996" s="40"/>
      <c r="Z1996" s="40"/>
      <c r="AA1996" s="40"/>
      <c r="AB1996" s="40"/>
      <c r="AC1996" s="40"/>
      <c r="AD1996" s="40"/>
      <c r="AE1996" s="40"/>
      <c r="AF1996" s="40"/>
      <c r="AG1996" s="40"/>
      <c r="AH1996" s="40"/>
      <c r="AI1996" s="40"/>
      <c r="AJ1996" s="40"/>
      <c r="AK1996" s="40"/>
      <c r="AL1996" s="40"/>
      <c r="AM1996" s="40"/>
      <c r="AN1996" s="40"/>
      <c r="AO1996" s="40"/>
      <c r="AP1996" s="40"/>
      <c r="AQ1996" s="40"/>
      <c r="AR1996" s="40"/>
      <c r="AS1996" s="40"/>
      <c r="AT1996" s="40"/>
      <c r="AU1996" s="40"/>
      <c r="AV1996" s="40"/>
      <c r="AW1996" s="40"/>
      <c r="AX1996" s="40"/>
      <c r="AY1996" s="40"/>
      <c r="AZ1996" s="40"/>
      <c r="BA1996" s="137"/>
      <c r="BB1996" s="28"/>
      <c r="BC1996" s="40"/>
      <c r="BD1996" s="40"/>
      <c r="BE1996" s="40"/>
      <c r="BF1996" s="40"/>
      <c r="BG1996" s="40"/>
      <c r="BH1996" s="40"/>
      <c r="BI1996" s="40"/>
      <c r="BJ1996" s="40"/>
      <c r="BK1996" s="40"/>
      <c r="BL1996" s="40"/>
      <c r="BM1996" s="40"/>
      <c r="BN1996" s="40"/>
      <c r="BO1996" s="40"/>
      <c r="BP1996" s="40"/>
      <c r="BQ1996" s="40"/>
      <c r="BR1996" s="40"/>
      <c r="BS1996" s="40"/>
      <c r="BT1996" s="40"/>
      <c r="BU1996" s="40"/>
      <c r="BV1996" s="40"/>
      <c r="BW1996" s="40"/>
      <c r="BX1996" s="40"/>
      <c r="BY1996" s="40"/>
      <c r="BZ1996" s="40"/>
      <c r="CA1996" s="40"/>
      <c r="CB1996" s="40"/>
      <c r="CC1996" s="40"/>
      <c r="CD1996" s="40"/>
      <c r="CE1996" s="40"/>
      <c r="CF1996" s="40"/>
      <c r="CG1996" s="137"/>
      <c r="CH1996" s="137"/>
      <c r="CI1996" s="137"/>
      <c r="CJ1996" s="40"/>
      <c r="CK1996" s="40"/>
    </row>
    <row r="1997" spans="6:89" x14ac:dyDescent="0.2">
      <c r="F1997" s="75" t="str">
        <f t="shared" si="445"/>
        <v/>
      </c>
      <c r="U1997" s="137"/>
      <c r="V1997" s="137"/>
      <c r="W1997" s="137"/>
      <c r="X1997" s="40"/>
      <c r="Y1997" s="40"/>
      <c r="Z1997" s="40"/>
      <c r="AA1997" s="40"/>
      <c r="AB1997" s="40"/>
      <c r="AC1997" s="40"/>
      <c r="AD1997" s="40"/>
      <c r="AE1997" s="40"/>
      <c r="AF1997" s="40"/>
      <c r="AG1997" s="40"/>
      <c r="AH1997" s="40"/>
      <c r="AI1997" s="40"/>
      <c r="AJ1997" s="40"/>
      <c r="AK1997" s="40"/>
      <c r="AL1997" s="40"/>
      <c r="AM1997" s="40"/>
      <c r="AN1997" s="40"/>
      <c r="AO1997" s="40"/>
      <c r="AP1997" s="40"/>
      <c r="AQ1997" s="40"/>
      <c r="AR1997" s="40"/>
      <c r="AS1997" s="40"/>
      <c r="AT1997" s="40"/>
      <c r="AU1997" s="40"/>
      <c r="AV1997" s="40"/>
      <c r="AW1997" s="40"/>
      <c r="AX1997" s="40"/>
      <c r="AY1997" s="40"/>
      <c r="AZ1997" s="40"/>
      <c r="BA1997" s="137"/>
      <c r="BB1997" s="28"/>
      <c r="BC1997" s="40"/>
      <c r="BD1997" s="40"/>
      <c r="BE1997" s="40"/>
      <c r="BF1997" s="40"/>
      <c r="BG1997" s="40"/>
      <c r="BH1997" s="40"/>
      <c r="BI1997" s="40"/>
      <c r="BJ1997" s="40"/>
      <c r="BK1997" s="40"/>
      <c r="BL1997" s="40"/>
      <c r="BM1997" s="40"/>
      <c r="BN1997" s="40"/>
      <c r="BO1997" s="40"/>
      <c r="BP1997" s="40"/>
      <c r="BQ1997" s="40"/>
      <c r="BR1997" s="40"/>
      <c r="BS1997" s="40"/>
      <c r="BT1997" s="40"/>
      <c r="BU1997" s="40"/>
      <c r="BV1997" s="40"/>
      <c r="BW1997" s="40"/>
      <c r="BX1997" s="40"/>
      <c r="BY1997" s="40"/>
      <c r="BZ1997" s="40"/>
      <c r="CA1997" s="40"/>
      <c r="CB1997" s="40"/>
      <c r="CC1997" s="40"/>
      <c r="CD1997" s="40"/>
      <c r="CE1997" s="40"/>
      <c r="CF1997" s="40"/>
      <c r="CG1997" s="137"/>
      <c r="CH1997" s="137"/>
      <c r="CI1997" s="137"/>
      <c r="CJ1997" s="40"/>
      <c r="CK1997" s="40"/>
    </row>
    <row r="1998" spans="6:89" x14ac:dyDescent="0.2">
      <c r="F1998" s="75" t="str">
        <f t="shared" si="445"/>
        <v/>
      </c>
      <c r="U1998" s="137"/>
      <c r="V1998" s="137"/>
      <c r="W1998" s="137"/>
      <c r="X1998" s="40"/>
      <c r="Y1998" s="40"/>
      <c r="Z1998" s="40"/>
      <c r="AA1998" s="40"/>
      <c r="AB1998" s="40"/>
      <c r="AC1998" s="40"/>
      <c r="AD1998" s="40"/>
      <c r="AE1998" s="40"/>
      <c r="AF1998" s="40"/>
      <c r="AG1998" s="40"/>
      <c r="AH1998" s="40"/>
      <c r="AI1998" s="40"/>
      <c r="AJ1998" s="40"/>
      <c r="AK1998" s="40"/>
      <c r="AL1998" s="40"/>
      <c r="AM1998" s="40"/>
      <c r="AN1998" s="40"/>
      <c r="AO1998" s="40"/>
      <c r="AP1998" s="40"/>
      <c r="AQ1998" s="40"/>
      <c r="AR1998" s="40"/>
      <c r="AS1998" s="40"/>
      <c r="AT1998" s="40"/>
      <c r="AU1998" s="40"/>
      <c r="AV1998" s="40"/>
      <c r="AW1998" s="40"/>
      <c r="AX1998" s="40"/>
      <c r="AY1998" s="40"/>
      <c r="AZ1998" s="40"/>
      <c r="BA1998" s="137"/>
      <c r="BB1998" s="28"/>
      <c r="BC1998" s="40"/>
      <c r="BD1998" s="40"/>
      <c r="BE1998" s="40"/>
      <c r="BF1998" s="40"/>
      <c r="BG1998" s="40"/>
      <c r="BH1998" s="40"/>
      <c r="BI1998" s="40"/>
      <c r="BJ1998" s="40"/>
      <c r="BK1998" s="40"/>
      <c r="BL1998" s="40"/>
      <c r="BM1998" s="40"/>
      <c r="BN1998" s="40"/>
      <c r="BO1998" s="40"/>
      <c r="BP1998" s="40"/>
      <c r="BQ1998" s="40"/>
      <c r="BR1998" s="40"/>
      <c r="BS1998" s="40"/>
      <c r="BT1998" s="40"/>
      <c r="BU1998" s="40"/>
      <c r="BV1998" s="40"/>
      <c r="BW1998" s="40"/>
      <c r="BX1998" s="40"/>
      <c r="BY1998" s="40"/>
      <c r="BZ1998" s="40"/>
      <c r="CA1998" s="40"/>
      <c r="CB1998" s="40"/>
      <c r="CC1998" s="40"/>
      <c r="CD1998" s="40"/>
      <c r="CE1998" s="40"/>
      <c r="CF1998" s="40"/>
      <c r="CG1998" s="137"/>
      <c r="CH1998" s="137"/>
      <c r="CI1998" s="137"/>
      <c r="CJ1998" s="40"/>
      <c r="CK1998" s="40"/>
    </row>
    <row r="1999" spans="6:89" x14ac:dyDescent="0.2">
      <c r="F1999" s="75" t="str">
        <f t="shared" si="445"/>
        <v/>
      </c>
      <c r="U1999" s="137"/>
      <c r="V1999" s="137"/>
      <c r="W1999" s="137"/>
      <c r="X1999" s="40"/>
      <c r="Y1999" s="40"/>
      <c r="Z1999" s="40"/>
      <c r="AA1999" s="40"/>
      <c r="AB1999" s="40"/>
      <c r="AC1999" s="40"/>
      <c r="AD1999" s="40"/>
      <c r="AE1999" s="40"/>
      <c r="AF1999" s="40"/>
      <c r="AG1999" s="40"/>
      <c r="AH1999" s="40"/>
      <c r="AI1999" s="40"/>
      <c r="AJ1999" s="40"/>
      <c r="AK1999" s="40"/>
      <c r="AL1999" s="40"/>
      <c r="AM1999" s="40"/>
      <c r="AN1999" s="40"/>
      <c r="AO1999" s="40"/>
      <c r="AP1999" s="40"/>
      <c r="AQ1999" s="40"/>
      <c r="AR1999" s="40"/>
      <c r="AS1999" s="40"/>
      <c r="AT1999" s="40"/>
      <c r="AU1999" s="40"/>
      <c r="AV1999" s="40"/>
      <c r="AW1999" s="40"/>
      <c r="AX1999" s="40"/>
      <c r="AY1999" s="40"/>
      <c r="AZ1999" s="40"/>
      <c r="BA1999" s="137"/>
      <c r="BB1999" s="28"/>
      <c r="BC1999" s="40"/>
      <c r="BD1999" s="40"/>
      <c r="BE1999" s="40"/>
      <c r="BF1999" s="40"/>
      <c r="BG1999" s="40"/>
      <c r="BH1999" s="40"/>
      <c r="BI1999" s="40"/>
      <c r="BJ1999" s="40"/>
      <c r="BK1999" s="40"/>
      <c r="BL1999" s="40"/>
      <c r="BM1999" s="40"/>
      <c r="BN1999" s="40"/>
      <c r="BO1999" s="40"/>
      <c r="BP1999" s="40"/>
      <c r="BQ1999" s="40"/>
      <c r="BR1999" s="40"/>
      <c r="BS1999" s="40"/>
      <c r="BT1999" s="40"/>
      <c r="BU1999" s="40"/>
      <c r="BV1999" s="40"/>
      <c r="BW1999" s="40"/>
      <c r="BX1999" s="40"/>
      <c r="BY1999" s="40"/>
      <c r="BZ1999" s="40"/>
      <c r="CA1999" s="40"/>
      <c r="CB1999" s="40"/>
      <c r="CC1999" s="40"/>
      <c r="CD1999" s="40"/>
      <c r="CE1999" s="40"/>
      <c r="CF1999" s="40"/>
      <c r="CG1999" s="137"/>
      <c r="CH1999" s="137"/>
      <c r="CI1999" s="137"/>
      <c r="CJ1999" s="40"/>
      <c r="CK1999" s="40"/>
    </row>
    <row r="2000" spans="6:89" x14ac:dyDescent="0.2">
      <c r="F2000" s="75" t="str">
        <f t="shared" si="445"/>
        <v/>
      </c>
      <c r="U2000" s="137"/>
      <c r="V2000" s="137"/>
      <c r="W2000" s="137"/>
      <c r="X2000" s="40"/>
      <c r="Y2000" s="40"/>
      <c r="Z2000" s="40"/>
      <c r="AA2000" s="40"/>
      <c r="AB2000" s="40"/>
      <c r="AC2000" s="40"/>
      <c r="AD2000" s="40"/>
      <c r="AE2000" s="40"/>
      <c r="AF2000" s="40"/>
      <c r="AG2000" s="40"/>
      <c r="AH2000" s="40"/>
      <c r="AI2000" s="40"/>
      <c r="AJ2000" s="40"/>
      <c r="AK2000" s="40"/>
      <c r="AL2000" s="40"/>
      <c r="AM2000" s="40"/>
      <c r="AN2000" s="40"/>
      <c r="AO2000" s="40"/>
      <c r="AP2000" s="40"/>
      <c r="AQ2000" s="40"/>
      <c r="AR2000" s="40"/>
      <c r="AS2000" s="40"/>
      <c r="AT2000" s="40"/>
      <c r="AU2000" s="40"/>
      <c r="AV2000" s="40"/>
      <c r="AW2000" s="40"/>
      <c r="AX2000" s="40"/>
      <c r="AY2000" s="40"/>
      <c r="AZ2000" s="40"/>
      <c r="BA2000" s="137"/>
      <c r="BB2000" s="28"/>
      <c r="BC2000" s="40"/>
      <c r="BD2000" s="40"/>
      <c r="BE2000" s="40"/>
      <c r="BF2000" s="40"/>
      <c r="BG2000" s="40"/>
      <c r="BH2000" s="40"/>
      <c r="BI2000" s="40"/>
      <c r="BJ2000" s="40"/>
      <c r="BK2000" s="40"/>
      <c r="BL2000" s="40"/>
      <c r="BM2000" s="40"/>
      <c r="BN2000" s="40"/>
      <c r="BO2000" s="40"/>
      <c r="BP2000" s="40"/>
      <c r="BQ2000" s="40"/>
      <c r="BR2000" s="40"/>
      <c r="BS2000" s="40"/>
      <c r="BT2000" s="40"/>
      <c r="BU2000" s="40"/>
      <c r="BV2000" s="40"/>
      <c r="BW2000" s="40"/>
      <c r="BX2000" s="40"/>
      <c r="BY2000" s="40"/>
      <c r="BZ2000" s="40"/>
      <c r="CA2000" s="40"/>
      <c r="CB2000" s="40"/>
      <c r="CC2000" s="40"/>
      <c r="CD2000" s="40"/>
      <c r="CE2000" s="40"/>
      <c r="CF2000" s="40"/>
      <c r="CG2000" s="137"/>
      <c r="CH2000" s="137"/>
      <c r="CI2000" s="137"/>
      <c r="CJ2000" s="40"/>
      <c r="CK2000" s="40"/>
    </row>
    <row r="2001" spans="6:89" x14ac:dyDescent="0.2">
      <c r="F2001" s="75" t="str">
        <f t="shared" si="445"/>
        <v/>
      </c>
      <c r="U2001" s="137"/>
      <c r="V2001" s="137"/>
      <c r="W2001" s="137"/>
      <c r="X2001" s="40"/>
      <c r="Y2001" s="40"/>
      <c r="Z2001" s="40"/>
      <c r="AA2001" s="40"/>
      <c r="AB2001" s="40"/>
      <c r="AC2001" s="40"/>
      <c r="AD2001" s="40"/>
      <c r="AE2001" s="40"/>
      <c r="AF2001" s="40"/>
      <c r="AG2001" s="40"/>
      <c r="AH2001" s="40"/>
      <c r="AI2001" s="40"/>
      <c r="AJ2001" s="40"/>
      <c r="AK2001" s="40"/>
      <c r="AL2001" s="40"/>
      <c r="AM2001" s="40"/>
      <c r="AN2001" s="40"/>
      <c r="AO2001" s="40"/>
      <c r="AP2001" s="40"/>
      <c r="AQ2001" s="40"/>
      <c r="AR2001" s="40"/>
      <c r="AS2001" s="40"/>
      <c r="AT2001" s="40"/>
      <c r="AU2001" s="40"/>
      <c r="AV2001" s="40"/>
      <c r="AW2001" s="40"/>
      <c r="AX2001" s="40"/>
      <c r="AY2001" s="40"/>
      <c r="AZ2001" s="40"/>
      <c r="BA2001" s="137"/>
      <c r="BB2001" s="28"/>
      <c r="BC2001" s="40"/>
      <c r="BD2001" s="40"/>
      <c r="BE2001" s="40"/>
      <c r="BF2001" s="40"/>
      <c r="BG2001" s="40"/>
      <c r="BH2001" s="40"/>
      <c r="BI2001" s="40"/>
      <c r="BJ2001" s="40"/>
      <c r="BK2001" s="40"/>
      <c r="BL2001" s="40"/>
      <c r="BM2001" s="40"/>
      <c r="BN2001" s="40"/>
      <c r="BO2001" s="40"/>
      <c r="BP2001" s="40"/>
      <c r="BQ2001" s="40"/>
      <c r="BR2001" s="40"/>
      <c r="BS2001" s="40"/>
      <c r="BT2001" s="40"/>
      <c r="BU2001" s="40"/>
      <c r="BV2001" s="40"/>
      <c r="BW2001" s="40"/>
      <c r="BX2001" s="40"/>
      <c r="BY2001" s="40"/>
      <c r="BZ2001" s="40"/>
      <c r="CA2001" s="40"/>
      <c r="CB2001" s="40"/>
      <c r="CC2001" s="40"/>
      <c r="CD2001" s="40"/>
      <c r="CE2001" s="40"/>
      <c r="CF2001" s="40"/>
      <c r="CG2001" s="137"/>
      <c r="CH2001" s="137"/>
      <c r="CI2001" s="137"/>
      <c r="CJ2001" s="40"/>
      <c r="CK2001" s="40"/>
    </row>
    <row r="2002" spans="6:89" x14ac:dyDescent="0.2">
      <c r="F2002" s="75" t="str">
        <f t="shared" si="445"/>
        <v/>
      </c>
      <c r="U2002" s="137"/>
      <c r="V2002" s="137"/>
      <c r="W2002" s="137"/>
      <c r="X2002" s="40"/>
      <c r="Y2002" s="40"/>
      <c r="Z2002" s="40"/>
      <c r="AA2002" s="40"/>
      <c r="AB2002" s="40"/>
      <c r="AC2002" s="40"/>
      <c r="AD2002" s="40"/>
      <c r="AE2002" s="40"/>
      <c r="AF2002" s="40"/>
      <c r="AG2002" s="40"/>
      <c r="AH2002" s="40"/>
      <c r="AI2002" s="40"/>
      <c r="AJ2002" s="40"/>
      <c r="AK2002" s="40"/>
      <c r="AL2002" s="40"/>
      <c r="AM2002" s="40"/>
      <c r="AN2002" s="40"/>
      <c r="AO2002" s="40"/>
      <c r="AP2002" s="40"/>
      <c r="AQ2002" s="40"/>
      <c r="AR2002" s="40"/>
      <c r="AS2002" s="40"/>
      <c r="AT2002" s="40"/>
      <c r="AU2002" s="40"/>
      <c r="AV2002" s="40"/>
      <c r="AW2002" s="40"/>
      <c r="AX2002" s="40"/>
      <c r="AY2002" s="40"/>
      <c r="AZ2002" s="40"/>
      <c r="BA2002" s="137"/>
      <c r="BB2002" s="28"/>
      <c r="BC2002" s="40"/>
      <c r="BD2002" s="40"/>
      <c r="BE2002" s="40"/>
      <c r="BF2002" s="40"/>
      <c r="BG2002" s="40"/>
      <c r="BH2002" s="40"/>
      <c r="BI2002" s="40"/>
      <c r="BJ2002" s="40"/>
      <c r="BK2002" s="40"/>
      <c r="BL2002" s="40"/>
      <c r="BM2002" s="40"/>
      <c r="BN2002" s="40"/>
      <c r="BO2002" s="40"/>
      <c r="BP2002" s="40"/>
      <c r="BQ2002" s="40"/>
      <c r="BR2002" s="40"/>
      <c r="BS2002" s="40"/>
      <c r="BT2002" s="40"/>
      <c r="BU2002" s="40"/>
      <c r="BV2002" s="40"/>
      <c r="BW2002" s="40"/>
      <c r="BX2002" s="40"/>
      <c r="BY2002" s="40"/>
      <c r="BZ2002" s="40"/>
      <c r="CA2002" s="40"/>
      <c r="CB2002" s="40"/>
      <c r="CC2002" s="40"/>
      <c r="CD2002" s="40"/>
      <c r="CE2002" s="40"/>
      <c r="CF2002" s="40"/>
      <c r="CG2002" s="137"/>
      <c r="CH2002" s="137"/>
      <c r="CI2002" s="137"/>
      <c r="CJ2002" s="40"/>
      <c r="CK2002" s="40"/>
    </row>
    <row r="2003" spans="6:89" x14ac:dyDescent="0.2">
      <c r="F2003" s="75" t="str">
        <f t="shared" si="445"/>
        <v/>
      </c>
      <c r="U2003" s="137"/>
      <c r="V2003" s="137"/>
      <c r="W2003" s="137"/>
      <c r="X2003" s="40"/>
      <c r="Y2003" s="40"/>
      <c r="Z2003" s="40"/>
      <c r="AA2003" s="40"/>
      <c r="AB2003" s="40"/>
      <c r="AC2003" s="40"/>
      <c r="AD2003" s="40"/>
      <c r="AE2003" s="40"/>
      <c r="AF2003" s="40"/>
      <c r="AG2003" s="40"/>
      <c r="AH2003" s="40"/>
      <c r="AI2003" s="40"/>
      <c r="AJ2003" s="40"/>
      <c r="AK2003" s="40"/>
      <c r="AL2003" s="40"/>
      <c r="AM2003" s="40"/>
      <c r="AN2003" s="40"/>
      <c r="AO2003" s="40"/>
      <c r="AP2003" s="40"/>
      <c r="AQ2003" s="40"/>
      <c r="AR2003" s="40"/>
      <c r="AS2003" s="40"/>
      <c r="AT2003" s="40"/>
      <c r="AU2003" s="40"/>
      <c r="AV2003" s="40"/>
      <c r="AW2003" s="40"/>
      <c r="AX2003" s="40"/>
      <c r="AY2003" s="40"/>
      <c r="AZ2003" s="40"/>
      <c r="BA2003" s="137"/>
      <c r="BB2003" s="28"/>
      <c r="BC2003" s="40"/>
      <c r="BD2003" s="40"/>
      <c r="BE2003" s="40"/>
      <c r="BF2003" s="40"/>
      <c r="BG2003" s="40"/>
      <c r="BH2003" s="40"/>
      <c r="BI2003" s="40"/>
      <c r="BJ2003" s="40"/>
      <c r="BK2003" s="40"/>
      <c r="BL2003" s="40"/>
      <c r="BM2003" s="40"/>
      <c r="BN2003" s="40"/>
      <c r="BO2003" s="40"/>
      <c r="BP2003" s="40"/>
      <c r="BQ2003" s="40"/>
      <c r="BR2003" s="40"/>
      <c r="BS2003" s="40"/>
      <c r="BT2003" s="40"/>
      <c r="BU2003" s="40"/>
      <c r="BV2003" s="40"/>
      <c r="BW2003" s="40"/>
      <c r="BX2003" s="40"/>
      <c r="BY2003" s="40"/>
      <c r="BZ2003" s="40"/>
      <c r="CA2003" s="40"/>
      <c r="CB2003" s="40"/>
      <c r="CC2003" s="40"/>
      <c r="CD2003" s="40"/>
      <c r="CE2003" s="40"/>
      <c r="CF2003" s="40"/>
      <c r="CG2003" s="137"/>
      <c r="CH2003" s="137"/>
      <c r="CI2003" s="137"/>
      <c r="CJ2003" s="40"/>
      <c r="CK2003" s="40"/>
    </row>
    <row r="2004" spans="6:89" x14ac:dyDescent="0.2">
      <c r="F2004" s="75" t="str">
        <f t="shared" si="445"/>
        <v/>
      </c>
      <c r="U2004" s="137"/>
      <c r="V2004" s="137"/>
      <c r="W2004" s="137"/>
      <c r="X2004" s="40"/>
      <c r="Y2004" s="40"/>
      <c r="Z2004" s="40"/>
      <c r="AA2004" s="40"/>
      <c r="AB2004" s="40"/>
      <c r="AC2004" s="40"/>
      <c r="AD2004" s="40"/>
      <c r="AE2004" s="40"/>
      <c r="AF2004" s="40"/>
      <c r="AG2004" s="40"/>
      <c r="AH2004" s="40"/>
      <c r="AI2004" s="40"/>
      <c r="AJ2004" s="40"/>
      <c r="AK2004" s="40"/>
      <c r="AL2004" s="40"/>
      <c r="AM2004" s="40"/>
      <c r="AN2004" s="40"/>
      <c r="AO2004" s="40"/>
      <c r="AP2004" s="40"/>
      <c r="AQ2004" s="40"/>
      <c r="AR2004" s="40"/>
      <c r="AS2004" s="40"/>
      <c r="AT2004" s="40"/>
      <c r="AU2004" s="40"/>
      <c r="AV2004" s="40"/>
      <c r="AW2004" s="40"/>
      <c r="AX2004" s="40"/>
      <c r="AY2004" s="40"/>
      <c r="AZ2004" s="40"/>
      <c r="BA2004" s="137"/>
      <c r="BB2004" s="28"/>
      <c r="BC2004" s="40"/>
      <c r="BD2004" s="40"/>
      <c r="BE2004" s="40"/>
      <c r="BF2004" s="40"/>
      <c r="BG2004" s="40"/>
      <c r="BH2004" s="40"/>
      <c r="BI2004" s="40"/>
      <c r="BJ2004" s="40"/>
      <c r="BK2004" s="40"/>
      <c r="BL2004" s="40"/>
      <c r="BM2004" s="40"/>
      <c r="BN2004" s="40"/>
      <c r="BO2004" s="40"/>
      <c r="BP2004" s="40"/>
      <c r="BQ2004" s="40"/>
      <c r="BR2004" s="40"/>
      <c r="BS2004" s="40"/>
      <c r="BT2004" s="40"/>
      <c r="BU2004" s="40"/>
      <c r="BV2004" s="40"/>
      <c r="BW2004" s="40"/>
      <c r="BX2004" s="40"/>
      <c r="BY2004" s="40"/>
      <c r="BZ2004" s="40"/>
      <c r="CA2004" s="40"/>
      <c r="CB2004" s="40"/>
      <c r="CC2004" s="40"/>
      <c r="CD2004" s="40"/>
      <c r="CE2004" s="40"/>
      <c r="CF2004" s="40"/>
      <c r="CG2004" s="137"/>
      <c r="CH2004" s="137"/>
      <c r="CI2004" s="137"/>
      <c r="CJ2004" s="40"/>
      <c r="CK2004" s="40"/>
    </row>
    <row r="2005" spans="6:89" x14ac:dyDescent="0.2">
      <c r="F2005" s="75" t="str">
        <f t="shared" si="445"/>
        <v/>
      </c>
      <c r="U2005" s="137"/>
      <c r="V2005" s="137"/>
      <c r="W2005" s="137"/>
      <c r="X2005" s="40"/>
      <c r="Y2005" s="40"/>
      <c r="Z2005" s="40"/>
      <c r="AA2005" s="40"/>
      <c r="AB2005" s="40"/>
      <c r="AC2005" s="40"/>
      <c r="AD2005" s="40"/>
      <c r="AE2005" s="40"/>
      <c r="AF2005" s="40"/>
      <c r="AG2005" s="40"/>
      <c r="AH2005" s="40"/>
      <c r="AI2005" s="40"/>
      <c r="AJ2005" s="40"/>
      <c r="AK2005" s="40"/>
      <c r="AL2005" s="40"/>
      <c r="AM2005" s="40"/>
      <c r="AN2005" s="40"/>
      <c r="AO2005" s="40"/>
      <c r="AP2005" s="40"/>
      <c r="AQ2005" s="40"/>
      <c r="AR2005" s="40"/>
      <c r="AS2005" s="40"/>
      <c r="AT2005" s="40"/>
      <c r="AU2005" s="40"/>
      <c r="AV2005" s="40"/>
      <c r="AW2005" s="40"/>
      <c r="AX2005" s="40"/>
      <c r="AY2005" s="40"/>
      <c r="AZ2005" s="40"/>
      <c r="BA2005" s="137"/>
      <c r="BB2005" s="28"/>
      <c r="BC2005" s="40"/>
      <c r="BD2005" s="40"/>
      <c r="BE2005" s="40"/>
      <c r="BF2005" s="40"/>
      <c r="BG2005" s="40"/>
      <c r="BH2005" s="40"/>
      <c r="BI2005" s="40"/>
      <c r="BJ2005" s="40"/>
      <c r="BK2005" s="40"/>
      <c r="BL2005" s="40"/>
      <c r="BM2005" s="40"/>
      <c r="BN2005" s="40"/>
      <c r="BO2005" s="40"/>
      <c r="BP2005" s="40"/>
      <c r="BQ2005" s="40"/>
      <c r="BR2005" s="40"/>
      <c r="BS2005" s="40"/>
      <c r="BT2005" s="40"/>
      <c r="BU2005" s="40"/>
      <c r="BV2005" s="40"/>
      <c r="BW2005" s="40"/>
      <c r="BX2005" s="40"/>
      <c r="BY2005" s="40"/>
      <c r="BZ2005" s="40"/>
      <c r="CA2005" s="40"/>
      <c r="CB2005" s="40"/>
      <c r="CC2005" s="40"/>
      <c r="CD2005" s="40"/>
      <c r="CE2005" s="40"/>
      <c r="CF2005" s="40"/>
      <c r="CG2005" s="137"/>
      <c r="CH2005" s="137"/>
      <c r="CI2005" s="137"/>
      <c r="CJ2005" s="40"/>
      <c r="CK2005" s="40"/>
    </row>
    <row r="2006" spans="6:89" x14ac:dyDescent="0.2">
      <c r="F2006" s="75" t="str">
        <f t="shared" si="445"/>
        <v/>
      </c>
      <c r="U2006" s="137"/>
      <c r="V2006" s="137"/>
      <c r="W2006" s="137"/>
      <c r="X2006" s="40"/>
      <c r="Y2006" s="40"/>
      <c r="Z2006" s="40"/>
      <c r="AA2006" s="40"/>
      <c r="AB2006" s="40"/>
      <c r="AC2006" s="40"/>
      <c r="AD2006" s="40"/>
      <c r="AE2006" s="40"/>
      <c r="AF2006" s="40"/>
      <c r="AG2006" s="40"/>
      <c r="AH2006" s="40"/>
      <c r="AI2006" s="40"/>
      <c r="AJ2006" s="40"/>
      <c r="AK2006" s="40"/>
      <c r="AL2006" s="40"/>
      <c r="AM2006" s="40"/>
      <c r="AN2006" s="40"/>
      <c r="AO2006" s="40"/>
      <c r="AP2006" s="40"/>
      <c r="AQ2006" s="40"/>
      <c r="AR2006" s="40"/>
      <c r="AS2006" s="40"/>
      <c r="AT2006" s="40"/>
      <c r="AU2006" s="40"/>
      <c r="AV2006" s="40"/>
      <c r="AW2006" s="40"/>
      <c r="AX2006" s="40"/>
      <c r="AY2006" s="40"/>
      <c r="AZ2006" s="40"/>
      <c r="BA2006" s="137"/>
      <c r="BB2006" s="28"/>
      <c r="BC2006" s="40"/>
      <c r="BD2006" s="40"/>
      <c r="BE2006" s="40"/>
      <c r="BF2006" s="40"/>
      <c r="BG2006" s="40"/>
      <c r="BH2006" s="40"/>
      <c r="BI2006" s="40"/>
      <c r="BJ2006" s="40"/>
      <c r="BK2006" s="40"/>
      <c r="BL2006" s="40"/>
      <c r="BM2006" s="40"/>
      <c r="BN2006" s="40"/>
      <c r="BO2006" s="40"/>
      <c r="BP2006" s="40"/>
      <c r="BQ2006" s="40"/>
      <c r="BR2006" s="40"/>
      <c r="BS2006" s="40"/>
      <c r="BT2006" s="40"/>
      <c r="BU2006" s="40"/>
      <c r="BV2006" s="40"/>
      <c r="BW2006" s="40"/>
      <c r="BX2006" s="40"/>
      <c r="BY2006" s="40"/>
      <c r="BZ2006" s="40"/>
      <c r="CA2006" s="40"/>
      <c r="CB2006" s="40"/>
      <c r="CC2006" s="40"/>
      <c r="CD2006" s="40"/>
      <c r="CE2006" s="40"/>
      <c r="CF2006" s="40"/>
      <c r="CG2006" s="137"/>
      <c r="CH2006" s="137"/>
      <c r="CI2006" s="137"/>
      <c r="CJ2006" s="40"/>
      <c r="CK2006" s="40"/>
    </row>
    <row r="2007" spans="6:89" x14ac:dyDescent="0.2">
      <c r="F2007" s="75" t="str">
        <f t="shared" si="445"/>
        <v/>
      </c>
      <c r="U2007" s="137"/>
      <c r="V2007" s="137"/>
      <c r="W2007" s="137"/>
      <c r="X2007" s="40"/>
      <c r="Y2007" s="40"/>
      <c r="Z2007" s="40"/>
      <c r="AA2007" s="40"/>
      <c r="AB2007" s="40"/>
      <c r="AC2007" s="40"/>
      <c r="AD2007" s="40"/>
      <c r="AE2007" s="40"/>
      <c r="AF2007" s="40"/>
      <c r="AG2007" s="40"/>
      <c r="AH2007" s="40"/>
      <c r="AI2007" s="40"/>
      <c r="AJ2007" s="40"/>
      <c r="AK2007" s="40"/>
      <c r="AL2007" s="40"/>
      <c r="AM2007" s="40"/>
      <c r="AN2007" s="40"/>
      <c r="AO2007" s="40"/>
      <c r="AP2007" s="40"/>
      <c r="AQ2007" s="40"/>
      <c r="AR2007" s="40"/>
      <c r="AS2007" s="40"/>
      <c r="AT2007" s="40"/>
      <c r="AU2007" s="40"/>
      <c r="AV2007" s="40"/>
      <c r="AW2007" s="40"/>
      <c r="AX2007" s="40"/>
      <c r="AY2007" s="40"/>
      <c r="AZ2007" s="40"/>
      <c r="BA2007" s="137"/>
      <c r="BB2007" s="28"/>
      <c r="BC2007" s="40"/>
      <c r="BD2007" s="40"/>
      <c r="BE2007" s="40"/>
      <c r="BF2007" s="40"/>
      <c r="BG2007" s="40"/>
      <c r="BH2007" s="40"/>
      <c r="BI2007" s="40"/>
      <c r="BJ2007" s="40"/>
      <c r="BK2007" s="40"/>
      <c r="BL2007" s="40"/>
      <c r="BM2007" s="40"/>
      <c r="BN2007" s="40"/>
      <c r="BO2007" s="40"/>
      <c r="BP2007" s="40"/>
      <c r="BQ2007" s="40"/>
      <c r="BR2007" s="40"/>
      <c r="BS2007" s="40"/>
      <c r="BT2007" s="40"/>
      <c r="BU2007" s="40"/>
      <c r="BV2007" s="40"/>
      <c r="BW2007" s="40"/>
      <c r="BX2007" s="40"/>
      <c r="BY2007" s="40"/>
      <c r="BZ2007" s="40"/>
      <c r="CA2007" s="40"/>
      <c r="CB2007" s="40"/>
      <c r="CC2007" s="40"/>
      <c r="CD2007" s="40"/>
      <c r="CE2007" s="40"/>
      <c r="CF2007" s="40"/>
      <c r="CG2007" s="137"/>
      <c r="CH2007" s="137"/>
      <c r="CI2007" s="137"/>
      <c r="CJ2007" s="40"/>
      <c r="CK2007" s="40"/>
    </row>
    <row r="2008" spans="6:89" x14ac:dyDescent="0.2">
      <c r="F2008" s="75" t="str">
        <f t="shared" si="445"/>
        <v/>
      </c>
      <c r="U2008" s="137"/>
      <c r="V2008" s="137"/>
      <c r="W2008" s="137"/>
      <c r="X2008" s="40"/>
      <c r="Y2008" s="40"/>
      <c r="Z2008" s="40"/>
      <c r="AA2008" s="40"/>
      <c r="AB2008" s="40"/>
      <c r="AC2008" s="40"/>
      <c r="AD2008" s="40"/>
      <c r="AE2008" s="40"/>
      <c r="AF2008" s="40"/>
      <c r="AG2008" s="40"/>
      <c r="AH2008" s="40"/>
      <c r="AI2008" s="40"/>
      <c r="AJ2008" s="40"/>
      <c r="AK2008" s="40"/>
      <c r="AL2008" s="40"/>
      <c r="AM2008" s="40"/>
      <c r="AN2008" s="40"/>
      <c r="AO2008" s="40"/>
      <c r="AP2008" s="40"/>
      <c r="AQ2008" s="40"/>
      <c r="AR2008" s="40"/>
      <c r="AS2008" s="40"/>
      <c r="AT2008" s="40"/>
      <c r="AU2008" s="40"/>
      <c r="AV2008" s="40"/>
      <c r="AW2008" s="40"/>
      <c r="AX2008" s="40"/>
      <c r="AY2008" s="40"/>
      <c r="AZ2008" s="40"/>
      <c r="BA2008" s="137"/>
      <c r="BB2008" s="28"/>
      <c r="BC2008" s="40"/>
      <c r="BD2008" s="40"/>
      <c r="BE2008" s="40"/>
      <c r="BF2008" s="40"/>
      <c r="BG2008" s="40"/>
      <c r="BH2008" s="40"/>
      <c r="BI2008" s="40"/>
      <c r="BJ2008" s="40"/>
      <c r="BK2008" s="40"/>
      <c r="BL2008" s="40"/>
      <c r="BM2008" s="40"/>
      <c r="BN2008" s="40"/>
      <c r="BO2008" s="40"/>
      <c r="BP2008" s="40"/>
      <c r="BQ2008" s="40"/>
      <c r="BR2008" s="40"/>
      <c r="BS2008" s="40"/>
      <c r="BT2008" s="40"/>
      <c r="BU2008" s="40"/>
      <c r="BV2008" s="40"/>
      <c r="BW2008" s="40"/>
      <c r="BX2008" s="40"/>
      <c r="BY2008" s="40"/>
      <c r="BZ2008" s="40"/>
      <c r="CA2008" s="40"/>
      <c r="CB2008" s="40"/>
      <c r="CC2008" s="40"/>
      <c r="CD2008" s="40"/>
      <c r="CE2008" s="40"/>
      <c r="CF2008" s="40"/>
      <c r="CG2008" s="137"/>
      <c r="CH2008" s="137"/>
      <c r="CI2008" s="137"/>
      <c r="CJ2008" s="40"/>
      <c r="CK2008" s="40"/>
    </row>
    <row r="2009" spans="6:89" x14ac:dyDescent="0.2">
      <c r="F2009" s="75" t="str">
        <f t="shared" si="445"/>
        <v/>
      </c>
      <c r="U2009" s="137"/>
      <c r="V2009" s="137"/>
      <c r="W2009" s="137"/>
      <c r="X2009" s="40"/>
      <c r="Y2009" s="40"/>
      <c r="Z2009" s="40"/>
      <c r="AA2009" s="40"/>
      <c r="AB2009" s="40"/>
      <c r="AC2009" s="40"/>
      <c r="AD2009" s="40"/>
      <c r="AE2009" s="40"/>
      <c r="AF2009" s="40"/>
      <c r="AG2009" s="40"/>
      <c r="AH2009" s="40"/>
      <c r="AI2009" s="40"/>
      <c r="AJ2009" s="40"/>
      <c r="AK2009" s="40"/>
      <c r="AL2009" s="40"/>
      <c r="AM2009" s="40"/>
      <c r="AN2009" s="40"/>
      <c r="AO2009" s="40"/>
      <c r="AP2009" s="40"/>
      <c r="AQ2009" s="40"/>
      <c r="AR2009" s="40"/>
      <c r="AS2009" s="40"/>
      <c r="AT2009" s="40"/>
      <c r="AU2009" s="40"/>
      <c r="AV2009" s="40"/>
      <c r="AW2009" s="40"/>
      <c r="AX2009" s="40"/>
      <c r="AY2009" s="40"/>
      <c r="AZ2009" s="40"/>
      <c r="BA2009" s="137"/>
      <c r="BB2009" s="28"/>
      <c r="BC2009" s="40"/>
      <c r="BD2009" s="40"/>
      <c r="BE2009" s="40"/>
      <c r="BF2009" s="40"/>
      <c r="BG2009" s="40"/>
      <c r="BH2009" s="40"/>
      <c r="BI2009" s="40"/>
      <c r="BJ2009" s="40"/>
      <c r="BK2009" s="40"/>
      <c r="BL2009" s="40"/>
      <c r="BM2009" s="40"/>
      <c r="BN2009" s="40"/>
      <c r="BO2009" s="40"/>
      <c r="BP2009" s="40"/>
      <c r="BQ2009" s="40"/>
      <c r="BR2009" s="40"/>
      <c r="BS2009" s="40"/>
      <c r="BT2009" s="40"/>
      <c r="BU2009" s="40"/>
      <c r="BV2009" s="40"/>
      <c r="BW2009" s="40"/>
      <c r="BX2009" s="40"/>
      <c r="BY2009" s="40"/>
      <c r="BZ2009" s="40"/>
      <c r="CA2009" s="40"/>
      <c r="CB2009" s="40"/>
      <c r="CC2009" s="40"/>
      <c r="CD2009" s="40"/>
      <c r="CE2009" s="40"/>
      <c r="CF2009" s="40"/>
      <c r="CG2009" s="137"/>
      <c r="CH2009" s="137"/>
      <c r="CI2009" s="137"/>
      <c r="CJ2009" s="40"/>
      <c r="CK2009" s="40"/>
    </row>
    <row r="2010" spans="6:89" x14ac:dyDescent="0.2">
      <c r="F2010" s="75" t="str">
        <f t="shared" si="445"/>
        <v/>
      </c>
      <c r="U2010" s="137"/>
      <c r="V2010" s="137"/>
      <c r="W2010" s="137"/>
      <c r="X2010" s="40"/>
      <c r="Y2010" s="40"/>
      <c r="Z2010" s="40"/>
      <c r="AA2010" s="40"/>
      <c r="AB2010" s="40"/>
      <c r="AC2010" s="40"/>
      <c r="AD2010" s="40"/>
      <c r="AE2010" s="40"/>
      <c r="AF2010" s="40"/>
      <c r="AG2010" s="40"/>
      <c r="AH2010" s="40"/>
      <c r="AI2010" s="40"/>
      <c r="AJ2010" s="40"/>
      <c r="AK2010" s="40"/>
      <c r="AL2010" s="40"/>
      <c r="AM2010" s="40"/>
      <c r="AN2010" s="40"/>
      <c r="AO2010" s="40"/>
      <c r="AP2010" s="40"/>
      <c r="AQ2010" s="40"/>
      <c r="AR2010" s="40"/>
      <c r="AS2010" s="40"/>
      <c r="AT2010" s="40"/>
      <c r="AU2010" s="40"/>
      <c r="AV2010" s="40"/>
      <c r="AW2010" s="40"/>
      <c r="AX2010" s="40"/>
      <c r="AY2010" s="40"/>
      <c r="AZ2010" s="40"/>
      <c r="BA2010" s="137"/>
      <c r="BB2010" s="28"/>
      <c r="BC2010" s="40"/>
      <c r="BD2010" s="40"/>
      <c r="BE2010" s="40"/>
      <c r="BF2010" s="40"/>
      <c r="BG2010" s="40"/>
      <c r="BH2010" s="40"/>
      <c r="BI2010" s="40"/>
      <c r="BJ2010" s="40"/>
      <c r="BK2010" s="40"/>
      <c r="BL2010" s="40"/>
      <c r="BM2010" s="40"/>
      <c r="BN2010" s="40"/>
      <c r="BO2010" s="40"/>
      <c r="BP2010" s="40"/>
      <c r="BQ2010" s="40"/>
      <c r="BR2010" s="40"/>
      <c r="BS2010" s="40"/>
      <c r="BT2010" s="40"/>
      <c r="BU2010" s="40"/>
      <c r="BV2010" s="40"/>
      <c r="BW2010" s="40"/>
      <c r="BX2010" s="40"/>
      <c r="BY2010" s="40"/>
      <c r="BZ2010" s="40"/>
      <c r="CA2010" s="40"/>
      <c r="CB2010" s="40"/>
      <c r="CC2010" s="40"/>
      <c r="CD2010" s="40"/>
      <c r="CE2010" s="40"/>
      <c r="CF2010" s="40"/>
      <c r="CG2010" s="137"/>
      <c r="CH2010" s="137"/>
      <c r="CI2010" s="137"/>
      <c r="CJ2010" s="40"/>
      <c r="CK2010" s="40"/>
    </row>
    <row r="2011" spans="6:89" x14ac:dyDescent="0.2">
      <c r="F2011" s="75" t="str">
        <f t="shared" si="445"/>
        <v/>
      </c>
      <c r="U2011" s="137"/>
      <c r="V2011" s="137"/>
      <c r="W2011" s="137"/>
      <c r="X2011" s="40"/>
      <c r="Y2011" s="40"/>
      <c r="Z2011" s="40"/>
      <c r="AA2011" s="40"/>
      <c r="AB2011" s="40"/>
      <c r="AC2011" s="40"/>
      <c r="AD2011" s="40"/>
      <c r="AE2011" s="40"/>
      <c r="AF2011" s="40"/>
      <c r="AG2011" s="40"/>
      <c r="AH2011" s="40"/>
      <c r="AI2011" s="40"/>
      <c r="AJ2011" s="40"/>
      <c r="AK2011" s="40"/>
      <c r="AL2011" s="40"/>
      <c r="AM2011" s="40"/>
      <c r="AN2011" s="40"/>
      <c r="AO2011" s="40"/>
      <c r="AP2011" s="40"/>
      <c r="AQ2011" s="40"/>
      <c r="AR2011" s="40"/>
      <c r="AS2011" s="40"/>
      <c r="AT2011" s="40"/>
      <c r="AU2011" s="40"/>
      <c r="AV2011" s="40"/>
      <c r="AW2011" s="40"/>
      <c r="AX2011" s="40"/>
      <c r="AY2011" s="40"/>
      <c r="AZ2011" s="40"/>
      <c r="BA2011" s="137"/>
      <c r="BB2011" s="28"/>
      <c r="BC2011" s="40"/>
      <c r="BD2011" s="40"/>
      <c r="BE2011" s="40"/>
      <c r="BF2011" s="40"/>
      <c r="BG2011" s="40"/>
      <c r="BH2011" s="40"/>
      <c r="BI2011" s="40"/>
      <c r="BJ2011" s="40"/>
      <c r="BK2011" s="40"/>
      <c r="BL2011" s="40"/>
      <c r="BM2011" s="40"/>
      <c r="BN2011" s="40"/>
      <c r="BO2011" s="40"/>
      <c r="BP2011" s="40"/>
      <c r="BQ2011" s="40"/>
      <c r="BR2011" s="40"/>
      <c r="BS2011" s="40"/>
      <c r="BT2011" s="40"/>
      <c r="BU2011" s="40"/>
      <c r="BV2011" s="40"/>
      <c r="BW2011" s="40"/>
      <c r="BX2011" s="40"/>
      <c r="BY2011" s="40"/>
      <c r="BZ2011" s="40"/>
      <c r="CA2011" s="40"/>
      <c r="CB2011" s="40"/>
      <c r="CC2011" s="40"/>
      <c r="CD2011" s="40"/>
      <c r="CE2011" s="40"/>
      <c r="CF2011" s="40"/>
      <c r="CG2011" s="137"/>
      <c r="CH2011" s="137"/>
      <c r="CI2011" s="137"/>
      <c r="CJ2011" s="40"/>
      <c r="CK2011" s="40"/>
    </row>
    <row r="2012" spans="6:89" x14ac:dyDescent="0.2">
      <c r="F2012" s="75" t="str">
        <f t="shared" si="445"/>
        <v/>
      </c>
      <c r="U2012" s="137"/>
      <c r="V2012" s="137"/>
      <c r="W2012" s="137"/>
      <c r="X2012" s="40"/>
      <c r="Y2012" s="40"/>
      <c r="Z2012" s="40"/>
      <c r="AA2012" s="40"/>
      <c r="AB2012" s="40"/>
      <c r="AC2012" s="40"/>
      <c r="AD2012" s="40"/>
      <c r="AE2012" s="40"/>
      <c r="AF2012" s="40"/>
      <c r="AG2012" s="40"/>
      <c r="AH2012" s="40"/>
      <c r="AI2012" s="40"/>
      <c r="AJ2012" s="40"/>
      <c r="AK2012" s="40"/>
      <c r="AL2012" s="40"/>
      <c r="AM2012" s="40"/>
      <c r="AN2012" s="40"/>
      <c r="AO2012" s="40"/>
      <c r="AP2012" s="40"/>
      <c r="AQ2012" s="40"/>
      <c r="AR2012" s="40"/>
      <c r="AS2012" s="40"/>
      <c r="AT2012" s="40"/>
      <c r="AU2012" s="40"/>
      <c r="AV2012" s="40"/>
      <c r="AW2012" s="40"/>
      <c r="AX2012" s="40"/>
      <c r="AY2012" s="40"/>
      <c r="AZ2012" s="40"/>
      <c r="BA2012" s="137"/>
      <c r="BB2012" s="28"/>
      <c r="BC2012" s="40"/>
      <c r="BD2012" s="40"/>
      <c r="BE2012" s="40"/>
      <c r="BF2012" s="40"/>
      <c r="BG2012" s="40"/>
      <c r="BH2012" s="40"/>
      <c r="BI2012" s="40"/>
      <c r="BJ2012" s="40"/>
      <c r="BK2012" s="40"/>
      <c r="BL2012" s="40"/>
      <c r="BM2012" s="40"/>
      <c r="BN2012" s="40"/>
      <c r="BO2012" s="40"/>
      <c r="BP2012" s="40"/>
      <c r="BQ2012" s="40"/>
      <c r="BR2012" s="40"/>
      <c r="BS2012" s="40"/>
      <c r="BT2012" s="40"/>
      <c r="BU2012" s="40"/>
      <c r="BV2012" s="40"/>
      <c r="BW2012" s="40"/>
      <c r="BX2012" s="40"/>
      <c r="BY2012" s="40"/>
      <c r="BZ2012" s="40"/>
      <c r="CA2012" s="40"/>
      <c r="CB2012" s="40"/>
      <c r="CC2012" s="40"/>
      <c r="CD2012" s="40"/>
      <c r="CE2012" s="40"/>
      <c r="CF2012" s="40"/>
      <c r="CG2012" s="137"/>
      <c r="CH2012" s="137"/>
      <c r="CI2012" s="137"/>
      <c r="CJ2012" s="40"/>
      <c r="CK2012" s="40"/>
    </row>
    <row r="2013" spans="6:89" x14ac:dyDescent="0.2">
      <c r="F2013" s="75" t="str">
        <f t="shared" si="445"/>
        <v/>
      </c>
      <c r="U2013" s="137"/>
      <c r="V2013" s="137"/>
      <c r="W2013" s="137"/>
      <c r="X2013" s="40"/>
      <c r="Y2013" s="40"/>
      <c r="Z2013" s="40"/>
      <c r="AA2013" s="40"/>
      <c r="AB2013" s="40"/>
      <c r="AC2013" s="40"/>
      <c r="AD2013" s="40"/>
      <c r="AE2013" s="40"/>
      <c r="AF2013" s="40"/>
      <c r="AG2013" s="40"/>
      <c r="AH2013" s="40"/>
      <c r="AI2013" s="40"/>
      <c r="AJ2013" s="40"/>
      <c r="AK2013" s="40"/>
      <c r="AL2013" s="40"/>
      <c r="AM2013" s="40"/>
      <c r="AN2013" s="40"/>
      <c r="AO2013" s="40"/>
      <c r="AP2013" s="40"/>
      <c r="AQ2013" s="40"/>
      <c r="AR2013" s="40"/>
      <c r="AS2013" s="40"/>
      <c r="AT2013" s="40"/>
      <c r="AU2013" s="40"/>
      <c r="AV2013" s="40"/>
      <c r="AW2013" s="40"/>
      <c r="AX2013" s="40"/>
      <c r="AY2013" s="40"/>
      <c r="AZ2013" s="40"/>
      <c r="BA2013" s="137"/>
      <c r="BB2013" s="28"/>
      <c r="BC2013" s="40"/>
      <c r="BD2013" s="40"/>
      <c r="BE2013" s="40"/>
      <c r="BF2013" s="40"/>
      <c r="BG2013" s="40"/>
      <c r="BH2013" s="40"/>
      <c r="BI2013" s="40"/>
      <c r="BJ2013" s="40"/>
      <c r="BK2013" s="40"/>
      <c r="BL2013" s="40"/>
      <c r="BM2013" s="40"/>
      <c r="BN2013" s="40"/>
      <c r="BO2013" s="40"/>
      <c r="BP2013" s="40"/>
      <c r="BQ2013" s="40"/>
      <c r="BR2013" s="40"/>
      <c r="BS2013" s="40"/>
      <c r="BT2013" s="40"/>
      <c r="BU2013" s="40"/>
      <c r="BV2013" s="40"/>
      <c r="BW2013" s="40"/>
      <c r="BX2013" s="40"/>
      <c r="BY2013" s="40"/>
      <c r="BZ2013" s="40"/>
      <c r="CA2013" s="40"/>
      <c r="CB2013" s="40"/>
      <c r="CC2013" s="40"/>
      <c r="CD2013" s="40"/>
      <c r="CE2013" s="40"/>
      <c r="CF2013" s="40"/>
      <c r="CG2013" s="137"/>
      <c r="CH2013" s="137"/>
      <c r="CI2013" s="137"/>
      <c r="CJ2013" s="40"/>
      <c r="CK2013" s="40"/>
    </row>
    <row r="2014" spans="6:89" x14ac:dyDescent="0.2">
      <c r="F2014" s="75" t="str">
        <f t="shared" si="445"/>
        <v/>
      </c>
      <c r="U2014" s="137"/>
      <c r="V2014" s="137"/>
      <c r="W2014" s="137"/>
      <c r="X2014" s="40"/>
      <c r="Y2014" s="40"/>
      <c r="Z2014" s="40"/>
      <c r="AA2014" s="40"/>
      <c r="AB2014" s="40"/>
      <c r="AC2014" s="40"/>
      <c r="AD2014" s="40"/>
      <c r="AE2014" s="40"/>
      <c r="AF2014" s="40"/>
      <c r="AG2014" s="40"/>
      <c r="AH2014" s="40"/>
      <c r="AI2014" s="40"/>
      <c r="AJ2014" s="40"/>
      <c r="AK2014" s="40"/>
      <c r="AL2014" s="40"/>
      <c r="AM2014" s="40"/>
      <c r="AN2014" s="40"/>
      <c r="AO2014" s="40"/>
      <c r="AP2014" s="40"/>
      <c r="AQ2014" s="40"/>
      <c r="AR2014" s="40"/>
      <c r="AS2014" s="40"/>
      <c r="AT2014" s="40"/>
      <c r="AU2014" s="40"/>
      <c r="AV2014" s="40"/>
      <c r="AW2014" s="40"/>
      <c r="AX2014" s="40"/>
      <c r="AY2014" s="40"/>
      <c r="AZ2014" s="40"/>
      <c r="BA2014" s="137"/>
      <c r="BB2014" s="28"/>
      <c r="BC2014" s="40"/>
      <c r="BD2014" s="40"/>
      <c r="BE2014" s="40"/>
      <c r="BF2014" s="40"/>
      <c r="BG2014" s="40"/>
      <c r="BH2014" s="40"/>
      <c r="BI2014" s="40"/>
      <c r="BJ2014" s="40"/>
      <c r="BK2014" s="40"/>
      <c r="BL2014" s="40"/>
      <c r="BM2014" s="40"/>
      <c r="BN2014" s="40"/>
      <c r="BO2014" s="40"/>
      <c r="BP2014" s="40"/>
      <c r="BQ2014" s="40"/>
      <c r="BR2014" s="40"/>
      <c r="BS2014" s="40"/>
      <c r="BT2014" s="40"/>
      <c r="BU2014" s="40"/>
      <c r="BV2014" s="40"/>
      <c r="BW2014" s="40"/>
      <c r="BX2014" s="40"/>
      <c r="BY2014" s="40"/>
      <c r="BZ2014" s="40"/>
      <c r="CA2014" s="40"/>
      <c r="CB2014" s="40"/>
      <c r="CC2014" s="40"/>
      <c r="CD2014" s="40"/>
      <c r="CE2014" s="40"/>
      <c r="CF2014" s="40"/>
      <c r="CG2014" s="137"/>
      <c r="CH2014" s="137"/>
      <c r="CI2014" s="137"/>
      <c r="CJ2014" s="40"/>
      <c r="CK2014" s="40"/>
    </row>
    <row r="2015" spans="6:89" x14ac:dyDescent="0.2">
      <c r="F2015" s="75" t="str">
        <f t="shared" si="445"/>
        <v/>
      </c>
      <c r="U2015" s="137"/>
      <c r="V2015" s="137"/>
      <c r="W2015" s="137"/>
      <c r="X2015" s="40"/>
      <c r="Y2015" s="40"/>
      <c r="Z2015" s="40"/>
      <c r="AA2015" s="40"/>
      <c r="AB2015" s="40"/>
      <c r="AC2015" s="40"/>
      <c r="AD2015" s="40"/>
      <c r="AE2015" s="40"/>
      <c r="AF2015" s="40"/>
      <c r="AG2015" s="40"/>
      <c r="AH2015" s="40"/>
      <c r="AI2015" s="40"/>
      <c r="AJ2015" s="40"/>
      <c r="AK2015" s="40"/>
      <c r="AL2015" s="40"/>
      <c r="AM2015" s="40"/>
      <c r="AN2015" s="40"/>
      <c r="AO2015" s="40"/>
      <c r="AP2015" s="40"/>
      <c r="AQ2015" s="40"/>
      <c r="AR2015" s="40"/>
      <c r="AS2015" s="40"/>
      <c r="AT2015" s="40"/>
      <c r="AU2015" s="40"/>
      <c r="AV2015" s="40"/>
      <c r="AW2015" s="40"/>
      <c r="AX2015" s="40"/>
      <c r="AY2015" s="40"/>
      <c r="AZ2015" s="40"/>
      <c r="BA2015" s="137"/>
      <c r="BB2015" s="28"/>
      <c r="BC2015" s="40"/>
      <c r="BD2015" s="40"/>
      <c r="BE2015" s="40"/>
      <c r="BF2015" s="40"/>
      <c r="BG2015" s="40"/>
      <c r="BH2015" s="40"/>
      <c r="BI2015" s="40"/>
      <c r="BJ2015" s="40"/>
      <c r="BK2015" s="40"/>
      <c r="BL2015" s="40"/>
      <c r="BM2015" s="40"/>
      <c r="BN2015" s="40"/>
      <c r="BO2015" s="40"/>
      <c r="BP2015" s="40"/>
      <c r="BQ2015" s="40"/>
      <c r="BR2015" s="40"/>
      <c r="BS2015" s="40"/>
      <c r="BT2015" s="40"/>
      <c r="BU2015" s="40"/>
      <c r="BV2015" s="40"/>
      <c r="BW2015" s="40"/>
      <c r="BX2015" s="40"/>
      <c r="BY2015" s="40"/>
      <c r="BZ2015" s="40"/>
      <c r="CA2015" s="40"/>
      <c r="CB2015" s="40"/>
      <c r="CC2015" s="40"/>
      <c r="CD2015" s="40"/>
      <c r="CE2015" s="40"/>
      <c r="CF2015" s="40"/>
      <c r="CG2015" s="137"/>
      <c r="CH2015" s="137"/>
      <c r="CI2015" s="137"/>
      <c r="CJ2015" s="40"/>
      <c r="CK2015" s="40"/>
    </row>
    <row r="2016" spans="6:89" x14ac:dyDescent="0.2">
      <c r="F2016" s="75" t="str">
        <f t="shared" si="445"/>
        <v/>
      </c>
      <c r="U2016" s="137"/>
      <c r="V2016" s="137"/>
      <c r="W2016" s="137"/>
      <c r="X2016" s="40"/>
      <c r="Y2016" s="40"/>
      <c r="Z2016" s="40"/>
      <c r="AA2016" s="40"/>
      <c r="AB2016" s="40"/>
      <c r="AC2016" s="40"/>
      <c r="AD2016" s="40"/>
      <c r="AE2016" s="40"/>
      <c r="AF2016" s="40"/>
      <c r="AG2016" s="40"/>
      <c r="AH2016" s="40"/>
      <c r="AI2016" s="40"/>
      <c r="AJ2016" s="40"/>
      <c r="AK2016" s="40"/>
      <c r="AL2016" s="40"/>
      <c r="AM2016" s="40"/>
      <c r="AN2016" s="40"/>
      <c r="AO2016" s="40"/>
      <c r="AP2016" s="40"/>
      <c r="AQ2016" s="40"/>
      <c r="AR2016" s="40"/>
      <c r="AS2016" s="40"/>
      <c r="AT2016" s="40"/>
      <c r="AU2016" s="40"/>
      <c r="AV2016" s="40"/>
      <c r="AW2016" s="40"/>
      <c r="AX2016" s="40"/>
      <c r="AY2016" s="40"/>
      <c r="AZ2016" s="40"/>
      <c r="BA2016" s="137"/>
      <c r="BB2016" s="28"/>
      <c r="BC2016" s="40"/>
      <c r="BD2016" s="40"/>
      <c r="BE2016" s="40"/>
      <c r="BF2016" s="40"/>
      <c r="BG2016" s="40"/>
      <c r="BH2016" s="40"/>
      <c r="BI2016" s="40"/>
      <c r="BJ2016" s="40"/>
      <c r="BK2016" s="40"/>
      <c r="BL2016" s="40"/>
      <c r="BM2016" s="40"/>
      <c r="BN2016" s="40"/>
      <c r="BO2016" s="40"/>
      <c r="BP2016" s="40"/>
      <c r="BQ2016" s="40"/>
      <c r="BR2016" s="40"/>
      <c r="BS2016" s="40"/>
      <c r="BT2016" s="40"/>
      <c r="BU2016" s="40"/>
      <c r="BV2016" s="40"/>
      <c r="BW2016" s="40"/>
      <c r="BX2016" s="40"/>
      <c r="BY2016" s="40"/>
      <c r="BZ2016" s="40"/>
      <c r="CA2016" s="40"/>
      <c r="CB2016" s="40"/>
      <c r="CC2016" s="40"/>
      <c r="CD2016" s="40"/>
      <c r="CE2016" s="40"/>
      <c r="CF2016" s="40"/>
      <c r="CG2016" s="137"/>
      <c r="CH2016" s="137"/>
      <c r="CI2016" s="137"/>
      <c r="CJ2016" s="40"/>
      <c r="CK2016" s="40"/>
    </row>
    <row r="2017" spans="6:89" x14ac:dyDescent="0.2">
      <c r="F2017" s="75" t="str">
        <f t="shared" si="445"/>
        <v/>
      </c>
      <c r="U2017" s="137"/>
      <c r="V2017" s="137"/>
      <c r="W2017" s="137"/>
      <c r="X2017" s="40"/>
      <c r="Y2017" s="40"/>
      <c r="Z2017" s="40"/>
      <c r="AA2017" s="40"/>
      <c r="AB2017" s="40"/>
      <c r="AC2017" s="40"/>
      <c r="AD2017" s="40"/>
      <c r="AE2017" s="40"/>
      <c r="AF2017" s="40"/>
      <c r="AG2017" s="40"/>
      <c r="AH2017" s="40"/>
      <c r="AI2017" s="40"/>
      <c r="AJ2017" s="40"/>
      <c r="AK2017" s="40"/>
      <c r="AL2017" s="40"/>
      <c r="AM2017" s="40"/>
      <c r="AN2017" s="40"/>
      <c r="AO2017" s="40"/>
      <c r="AP2017" s="40"/>
      <c r="AQ2017" s="40"/>
      <c r="AR2017" s="40"/>
      <c r="AS2017" s="40"/>
      <c r="AT2017" s="40"/>
      <c r="AU2017" s="40"/>
      <c r="AV2017" s="40"/>
      <c r="AW2017" s="40"/>
      <c r="AX2017" s="40"/>
      <c r="AY2017" s="40"/>
      <c r="AZ2017" s="40"/>
      <c r="BA2017" s="137"/>
      <c r="BB2017" s="28"/>
      <c r="BC2017" s="40"/>
      <c r="BD2017" s="40"/>
      <c r="BE2017" s="40"/>
      <c r="BF2017" s="40"/>
      <c r="BG2017" s="40"/>
      <c r="BH2017" s="40"/>
      <c r="BI2017" s="40"/>
      <c r="BJ2017" s="40"/>
      <c r="BK2017" s="40"/>
      <c r="BL2017" s="40"/>
      <c r="BM2017" s="40"/>
      <c r="BN2017" s="40"/>
      <c r="BO2017" s="40"/>
      <c r="BP2017" s="40"/>
      <c r="BQ2017" s="40"/>
      <c r="BR2017" s="40"/>
      <c r="BS2017" s="40"/>
      <c r="BT2017" s="40"/>
      <c r="BU2017" s="40"/>
      <c r="BV2017" s="40"/>
      <c r="BW2017" s="40"/>
      <c r="BX2017" s="40"/>
      <c r="BY2017" s="40"/>
      <c r="BZ2017" s="40"/>
      <c r="CA2017" s="40"/>
      <c r="CB2017" s="40"/>
      <c r="CC2017" s="40"/>
      <c r="CD2017" s="40"/>
      <c r="CE2017" s="40"/>
      <c r="CF2017" s="40"/>
      <c r="CG2017" s="137"/>
      <c r="CH2017" s="137"/>
      <c r="CI2017" s="137"/>
      <c r="CJ2017" s="40"/>
      <c r="CK2017" s="40"/>
    </row>
    <row r="2018" spans="6:89" x14ac:dyDescent="0.2">
      <c r="F2018" s="75" t="str">
        <f t="shared" si="445"/>
        <v/>
      </c>
      <c r="U2018" s="137"/>
      <c r="V2018" s="137"/>
      <c r="W2018" s="137"/>
      <c r="X2018" s="40"/>
      <c r="Y2018" s="40"/>
      <c r="Z2018" s="40"/>
      <c r="AA2018" s="40"/>
      <c r="AB2018" s="40"/>
      <c r="AC2018" s="40"/>
      <c r="AD2018" s="40"/>
      <c r="AE2018" s="40"/>
      <c r="AF2018" s="40"/>
      <c r="AG2018" s="40"/>
      <c r="AH2018" s="40"/>
      <c r="AI2018" s="40"/>
      <c r="AJ2018" s="40"/>
      <c r="AK2018" s="40"/>
      <c r="AL2018" s="40"/>
      <c r="AM2018" s="40"/>
      <c r="AN2018" s="40"/>
      <c r="AO2018" s="40"/>
      <c r="AP2018" s="40"/>
      <c r="AQ2018" s="40"/>
      <c r="AR2018" s="40"/>
      <c r="AS2018" s="40"/>
      <c r="AT2018" s="40"/>
      <c r="AU2018" s="40"/>
      <c r="AV2018" s="40"/>
      <c r="AW2018" s="40"/>
      <c r="AX2018" s="40"/>
      <c r="AY2018" s="40"/>
      <c r="AZ2018" s="40"/>
      <c r="BA2018" s="137"/>
      <c r="BB2018" s="28"/>
      <c r="BC2018" s="40"/>
      <c r="BD2018" s="40"/>
      <c r="BE2018" s="40"/>
      <c r="BF2018" s="40"/>
      <c r="BG2018" s="40"/>
      <c r="BH2018" s="40"/>
      <c r="BI2018" s="40"/>
      <c r="BJ2018" s="40"/>
      <c r="BK2018" s="40"/>
      <c r="BL2018" s="40"/>
      <c r="BM2018" s="40"/>
      <c r="BN2018" s="40"/>
      <c r="BO2018" s="40"/>
      <c r="BP2018" s="40"/>
      <c r="BQ2018" s="40"/>
      <c r="BR2018" s="40"/>
      <c r="BS2018" s="40"/>
      <c r="BT2018" s="40"/>
      <c r="BU2018" s="40"/>
      <c r="BV2018" s="40"/>
      <c r="BW2018" s="40"/>
      <c r="BX2018" s="40"/>
      <c r="BY2018" s="40"/>
      <c r="BZ2018" s="40"/>
      <c r="CA2018" s="40"/>
      <c r="CB2018" s="40"/>
      <c r="CC2018" s="40"/>
      <c r="CD2018" s="40"/>
      <c r="CE2018" s="40"/>
      <c r="CF2018" s="40"/>
      <c r="CG2018" s="137"/>
      <c r="CH2018" s="137"/>
      <c r="CI2018" s="137"/>
      <c r="CJ2018" s="40"/>
      <c r="CK2018" s="40"/>
    </row>
    <row r="2019" spans="6:89" x14ac:dyDescent="0.2">
      <c r="F2019" s="75" t="str">
        <f t="shared" si="445"/>
        <v/>
      </c>
      <c r="U2019" s="137"/>
      <c r="V2019" s="137"/>
      <c r="W2019" s="137"/>
      <c r="X2019" s="40"/>
      <c r="Y2019" s="40"/>
      <c r="Z2019" s="40"/>
      <c r="AA2019" s="40"/>
      <c r="AB2019" s="40"/>
      <c r="AC2019" s="40"/>
      <c r="AD2019" s="40"/>
      <c r="AE2019" s="40"/>
      <c r="AF2019" s="40"/>
      <c r="AG2019" s="40"/>
      <c r="AH2019" s="40"/>
      <c r="AI2019" s="40"/>
      <c r="AJ2019" s="40"/>
      <c r="AK2019" s="40"/>
      <c r="AL2019" s="40"/>
      <c r="AM2019" s="40"/>
      <c r="AN2019" s="40"/>
      <c r="AO2019" s="40"/>
      <c r="AP2019" s="40"/>
      <c r="AQ2019" s="40"/>
      <c r="AR2019" s="40"/>
      <c r="AS2019" s="40"/>
      <c r="AT2019" s="40"/>
      <c r="AU2019" s="40"/>
      <c r="AV2019" s="40"/>
      <c r="AW2019" s="40"/>
      <c r="AX2019" s="40"/>
      <c r="AY2019" s="40"/>
      <c r="AZ2019" s="40"/>
      <c r="BA2019" s="137"/>
      <c r="BB2019" s="28"/>
      <c r="BC2019" s="40"/>
      <c r="BD2019" s="40"/>
      <c r="BE2019" s="40"/>
      <c r="BF2019" s="40"/>
      <c r="BG2019" s="40"/>
      <c r="BH2019" s="40"/>
      <c r="BI2019" s="40"/>
      <c r="BJ2019" s="40"/>
      <c r="BK2019" s="40"/>
      <c r="BL2019" s="40"/>
      <c r="BM2019" s="40"/>
      <c r="BN2019" s="40"/>
      <c r="BO2019" s="40"/>
      <c r="BP2019" s="40"/>
      <c r="BQ2019" s="40"/>
      <c r="BR2019" s="40"/>
      <c r="BS2019" s="40"/>
      <c r="BT2019" s="40"/>
      <c r="BU2019" s="40"/>
      <c r="BV2019" s="40"/>
      <c r="BW2019" s="40"/>
      <c r="BX2019" s="40"/>
      <c r="BY2019" s="40"/>
      <c r="BZ2019" s="40"/>
      <c r="CA2019" s="40"/>
      <c r="CB2019" s="40"/>
      <c r="CC2019" s="40"/>
      <c r="CD2019" s="40"/>
      <c r="CE2019" s="40"/>
      <c r="CF2019" s="40"/>
      <c r="CG2019" s="137"/>
      <c r="CH2019" s="137"/>
      <c r="CI2019" s="137"/>
      <c r="CJ2019" s="40"/>
      <c r="CK2019" s="40"/>
    </row>
    <row r="2020" spans="6:89" x14ac:dyDescent="0.2">
      <c r="F2020" s="75" t="str">
        <f t="shared" si="445"/>
        <v/>
      </c>
      <c r="U2020" s="137"/>
      <c r="V2020" s="137"/>
      <c r="W2020" s="137"/>
      <c r="X2020" s="40"/>
      <c r="Y2020" s="40"/>
      <c r="Z2020" s="40"/>
      <c r="AA2020" s="40"/>
      <c r="AB2020" s="40"/>
      <c r="AC2020" s="40"/>
      <c r="AD2020" s="40"/>
      <c r="AE2020" s="40"/>
      <c r="AF2020" s="40"/>
      <c r="AG2020" s="40"/>
      <c r="AH2020" s="40"/>
      <c r="AI2020" s="40"/>
      <c r="AJ2020" s="40"/>
      <c r="AK2020" s="40"/>
      <c r="AL2020" s="40"/>
      <c r="AM2020" s="40"/>
      <c r="AN2020" s="40"/>
      <c r="AO2020" s="40"/>
      <c r="AP2020" s="40"/>
      <c r="AQ2020" s="40"/>
      <c r="AR2020" s="40"/>
      <c r="AS2020" s="40"/>
      <c r="AT2020" s="40"/>
      <c r="AU2020" s="40"/>
      <c r="AV2020" s="40"/>
      <c r="AW2020" s="40"/>
      <c r="AX2020" s="40"/>
      <c r="AY2020" s="40"/>
      <c r="AZ2020" s="40"/>
      <c r="BA2020" s="137"/>
      <c r="BB2020" s="28"/>
      <c r="BC2020" s="40"/>
      <c r="BD2020" s="40"/>
      <c r="BE2020" s="40"/>
      <c r="BF2020" s="40"/>
      <c r="BG2020" s="40"/>
      <c r="BH2020" s="40"/>
      <c r="BI2020" s="40"/>
      <c r="BJ2020" s="40"/>
      <c r="BK2020" s="40"/>
      <c r="BL2020" s="40"/>
      <c r="BM2020" s="40"/>
      <c r="BN2020" s="40"/>
      <c r="BO2020" s="40"/>
      <c r="BP2020" s="40"/>
      <c r="BQ2020" s="40"/>
      <c r="BR2020" s="40"/>
      <c r="BS2020" s="40"/>
      <c r="BT2020" s="40"/>
      <c r="BU2020" s="40"/>
      <c r="BV2020" s="40"/>
      <c r="BW2020" s="40"/>
      <c r="BX2020" s="40"/>
      <c r="BY2020" s="40"/>
      <c r="BZ2020" s="40"/>
      <c r="CA2020" s="40"/>
      <c r="CB2020" s="40"/>
      <c r="CC2020" s="40"/>
      <c r="CD2020" s="40"/>
      <c r="CE2020" s="40"/>
      <c r="CF2020" s="40"/>
      <c r="CG2020" s="137"/>
      <c r="CH2020" s="137"/>
      <c r="CI2020" s="137"/>
      <c r="CJ2020" s="40"/>
      <c r="CK2020" s="40"/>
    </row>
    <row r="2021" spans="6:89" x14ac:dyDescent="0.2">
      <c r="F2021" s="75" t="str">
        <f t="shared" si="445"/>
        <v/>
      </c>
      <c r="U2021" s="137"/>
      <c r="V2021" s="137"/>
      <c r="W2021" s="137"/>
      <c r="X2021" s="40"/>
      <c r="Y2021" s="40"/>
      <c r="Z2021" s="40"/>
      <c r="AA2021" s="40"/>
      <c r="AB2021" s="40"/>
      <c r="AC2021" s="40"/>
      <c r="AD2021" s="40"/>
      <c r="AE2021" s="40"/>
      <c r="AF2021" s="40"/>
      <c r="AG2021" s="40"/>
      <c r="AH2021" s="40"/>
      <c r="AI2021" s="40"/>
      <c r="AJ2021" s="40"/>
      <c r="AK2021" s="40"/>
      <c r="AL2021" s="40"/>
      <c r="AM2021" s="40"/>
      <c r="AN2021" s="40"/>
      <c r="AO2021" s="40"/>
      <c r="AP2021" s="40"/>
      <c r="AQ2021" s="40"/>
      <c r="AR2021" s="40"/>
      <c r="AS2021" s="40"/>
      <c r="AT2021" s="40"/>
      <c r="AU2021" s="40"/>
      <c r="AV2021" s="40"/>
      <c r="AW2021" s="40"/>
      <c r="AX2021" s="40"/>
      <c r="AY2021" s="40"/>
      <c r="AZ2021" s="40"/>
      <c r="BA2021" s="137"/>
      <c r="BB2021" s="137"/>
      <c r="BC2021" s="40"/>
      <c r="BD2021" s="40"/>
      <c r="BE2021" s="40"/>
      <c r="BF2021" s="40"/>
      <c r="BG2021" s="40"/>
      <c r="BH2021" s="40"/>
      <c r="BI2021" s="40"/>
      <c r="BJ2021" s="40"/>
      <c r="BK2021" s="40"/>
      <c r="BL2021" s="40"/>
      <c r="BM2021" s="40"/>
      <c r="BN2021" s="40"/>
      <c r="BO2021" s="40"/>
      <c r="BP2021" s="40"/>
      <c r="BQ2021" s="40"/>
      <c r="BR2021" s="40"/>
      <c r="BS2021" s="40"/>
      <c r="BT2021" s="40"/>
      <c r="BU2021" s="40"/>
      <c r="BV2021" s="40"/>
      <c r="BW2021" s="40"/>
      <c r="BX2021" s="40"/>
      <c r="BY2021" s="40"/>
      <c r="BZ2021" s="40"/>
      <c r="CA2021" s="40"/>
      <c r="CB2021" s="40"/>
      <c r="CC2021" s="40"/>
      <c r="CD2021" s="40"/>
      <c r="CE2021" s="40"/>
      <c r="CF2021" s="40"/>
      <c r="CG2021" s="137"/>
      <c r="CH2021" s="137"/>
      <c r="CI2021" s="137"/>
      <c r="CJ2021" s="40"/>
      <c r="CK2021" s="40"/>
    </row>
    <row r="2022" spans="6:89" x14ac:dyDescent="0.2">
      <c r="F2022" s="75" t="str">
        <f t="shared" si="445"/>
        <v/>
      </c>
      <c r="U2022" s="137"/>
      <c r="V2022" s="137"/>
      <c r="W2022" s="137"/>
      <c r="X2022" s="40"/>
      <c r="Y2022" s="40"/>
      <c r="Z2022" s="40"/>
      <c r="AA2022" s="40"/>
      <c r="AB2022" s="40"/>
      <c r="AC2022" s="40"/>
      <c r="AD2022" s="40"/>
      <c r="AE2022" s="40"/>
      <c r="AF2022" s="40"/>
      <c r="AG2022" s="40"/>
      <c r="AH2022" s="40"/>
      <c r="AI2022" s="40"/>
      <c r="AJ2022" s="40"/>
      <c r="AK2022" s="40"/>
      <c r="AL2022" s="40"/>
      <c r="AM2022" s="40"/>
      <c r="AN2022" s="40"/>
      <c r="AO2022" s="40"/>
      <c r="AP2022" s="40"/>
      <c r="AQ2022" s="40"/>
      <c r="AR2022" s="40"/>
      <c r="AS2022" s="40"/>
      <c r="AT2022" s="40"/>
      <c r="AU2022" s="40"/>
      <c r="AV2022" s="40"/>
      <c r="AW2022" s="40"/>
      <c r="AX2022" s="40"/>
      <c r="AY2022" s="40"/>
      <c r="AZ2022" s="40"/>
      <c r="BA2022" s="137"/>
      <c r="BB2022" s="137"/>
      <c r="BC2022" s="40"/>
      <c r="BD2022" s="40"/>
      <c r="BE2022" s="40"/>
      <c r="BF2022" s="40"/>
      <c r="BG2022" s="40"/>
      <c r="BH2022" s="40"/>
      <c r="BI2022" s="40"/>
      <c r="BJ2022" s="40"/>
      <c r="BK2022" s="40"/>
      <c r="BL2022" s="40"/>
      <c r="BM2022" s="40"/>
      <c r="BN2022" s="40"/>
      <c r="BO2022" s="40"/>
      <c r="BP2022" s="40"/>
      <c r="BQ2022" s="40"/>
      <c r="BR2022" s="40"/>
      <c r="BS2022" s="40"/>
      <c r="BT2022" s="40"/>
      <c r="BU2022" s="40"/>
      <c r="BV2022" s="40"/>
      <c r="BW2022" s="40"/>
      <c r="BX2022" s="40"/>
      <c r="BY2022" s="40"/>
      <c r="BZ2022" s="40"/>
      <c r="CA2022" s="40"/>
      <c r="CB2022" s="40"/>
      <c r="CC2022" s="40"/>
      <c r="CD2022" s="40"/>
      <c r="CE2022" s="40"/>
      <c r="CF2022" s="40"/>
      <c r="CG2022" s="137"/>
      <c r="CH2022" s="137"/>
      <c r="CI2022" s="137"/>
      <c r="CJ2022" s="40"/>
      <c r="CK2022" s="40"/>
    </row>
    <row r="2023" spans="6:89" x14ac:dyDescent="0.2">
      <c r="F2023" s="75" t="str">
        <f t="shared" si="445"/>
        <v/>
      </c>
      <c r="U2023" s="137"/>
      <c r="V2023" s="137"/>
      <c r="W2023" s="137"/>
      <c r="X2023" s="40"/>
      <c r="Y2023" s="40"/>
      <c r="Z2023" s="40"/>
      <c r="AA2023" s="40"/>
      <c r="AB2023" s="40"/>
      <c r="AC2023" s="40"/>
      <c r="AD2023" s="40"/>
      <c r="AE2023" s="40"/>
      <c r="AF2023" s="40"/>
      <c r="AG2023" s="40"/>
      <c r="AH2023" s="40"/>
      <c r="AI2023" s="40"/>
      <c r="AJ2023" s="40"/>
      <c r="AK2023" s="40"/>
      <c r="AL2023" s="40"/>
      <c r="AM2023" s="40"/>
      <c r="AN2023" s="40"/>
      <c r="AO2023" s="40"/>
      <c r="AP2023" s="40"/>
      <c r="AQ2023" s="40"/>
      <c r="AR2023" s="40"/>
      <c r="AS2023" s="40"/>
      <c r="AT2023" s="40"/>
      <c r="AU2023" s="40"/>
      <c r="AV2023" s="40"/>
      <c r="AW2023" s="40"/>
      <c r="AX2023" s="40"/>
      <c r="AY2023" s="40"/>
      <c r="AZ2023" s="40"/>
      <c r="BA2023" s="137"/>
      <c r="BB2023" s="137"/>
      <c r="BC2023" s="40"/>
      <c r="BD2023" s="40"/>
      <c r="BE2023" s="40"/>
      <c r="BF2023" s="40"/>
      <c r="BG2023" s="40"/>
      <c r="BH2023" s="40"/>
      <c r="BI2023" s="40"/>
      <c r="BJ2023" s="40"/>
      <c r="BK2023" s="40"/>
      <c r="BL2023" s="40"/>
      <c r="BM2023" s="40"/>
      <c r="BN2023" s="40"/>
      <c r="BO2023" s="40"/>
      <c r="BP2023" s="40"/>
      <c r="BQ2023" s="40"/>
      <c r="BR2023" s="40"/>
      <c r="BS2023" s="40"/>
      <c r="BT2023" s="40"/>
      <c r="BU2023" s="40"/>
      <c r="BV2023" s="40"/>
      <c r="BW2023" s="40"/>
      <c r="BX2023" s="40"/>
      <c r="BY2023" s="40"/>
      <c r="BZ2023" s="40"/>
      <c r="CA2023" s="40"/>
      <c r="CB2023" s="40"/>
      <c r="CC2023" s="40"/>
      <c r="CD2023" s="40"/>
      <c r="CE2023" s="40"/>
      <c r="CF2023" s="40"/>
      <c r="CG2023" s="137"/>
      <c r="CH2023" s="137"/>
      <c r="CI2023" s="137"/>
      <c r="CJ2023" s="40"/>
      <c r="CK2023" s="40"/>
    </row>
    <row r="2024" spans="6:89" x14ac:dyDescent="0.2">
      <c r="F2024" s="75" t="str">
        <f t="shared" si="445"/>
        <v/>
      </c>
      <c r="U2024" s="137"/>
      <c r="V2024" s="137"/>
      <c r="W2024" s="137"/>
      <c r="X2024" s="40"/>
      <c r="Y2024" s="40"/>
      <c r="Z2024" s="40"/>
      <c r="AA2024" s="40"/>
      <c r="AB2024" s="40"/>
      <c r="AC2024" s="40"/>
      <c r="AD2024" s="40"/>
      <c r="AE2024" s="40"/>
      <c r="AF2024" s="40"/>
      <c r="AG2024" s="40"/>
      <c r="AH2024" s="40"/>
      <c r="AI2024" s="40"/>
      <c r="AJ2024" s="40"/>
      <c r="AK2024" s="40"/>
      <c r="AL2024" s="40"/>
      <c r="AM2024" s="40"/>
      <c r="AN2024" s="40"/>
      <c r="AO2024" s="40"/>
      <c r="AP2024" s="40"/>
      <c r="AQ2024" s="40"/>
      <c r="AR2024" s="40"/>
      <c r="AS2024" s="40"/>
      <c r="AT2024" s="40"/>
      <c r="AU2024" s="40"/>
      <c r="AV2024" s="40"/>
      <c r="AW2024" s="40"/>
      <c r="AX2024" s="40"/>
      <c r="AY2024" s="40"/>
      <c r="AZ2024" s="40"/>
      <c r="BA2024" s="137"/>
      <c r="BB2024" s="137"/>
      <c r="BC2024" s="40"/>
      <c r="BD2024" s="40"/>
      <c r="BE2024" s="40"/>
      <c r="BF2024" s="40"/>
      <c r="BG2024" s="40"/>
      <c r="BH2024" s="40"/>
      <c r="BI2024" s="40"/>
      <c r="BJ2024" s="40"/>
      <c r="BK2024" s="40"/>
      <c r="BL2024" s="40"/>
      <c r="BM2024" s="40"/>
      <c r="BN2024" s="40"/>
      <c r="BO2024" s="40"/>
      <c r="BP2024" s="40"/>
      <c r="BQ2024" s="40"/>
      <c r="BR2024" s="40"/>
      <c r="BS2024" s="40"/>
      <c r="BT2024" s="40"/>
      <c r="BU2024" s="40"/>
      <c r="BV2024" s="40"/>
      <c r="BW2024" s="40"/>
      <c r="BX2024" s="40"/>
      <c r="BY2024" s="40"/>
      <c r="BZ2024" s="40"/>
      <c r="CA2024" s="40"/>
      <c r="CB2024" s="40"/>
      <c r="CC2024" s="40"/>
      <c r="CD2024" s="40"/>
      <c r="CE2024" s="40"/>
      <c r="CF2024" s="40"/>
      <c r="CG2024" s="137"/>
      <c r="CH2024" s="137"/>
      <c r="CI2024" s="137"/>
      <c r="CJ2024" s="40"/>
      <c r="CK2024" s="40"/>
    </row>
    <row r="2025" spans="6:89" x14ac:dyDescent="0.2">
      <c r="F2025" s="75" t="str">
        <f t="shared" si="445"/>
        <v/>
      </c>
      <c r="U2025" s="137"/>
      <c r="V2025" s="137"/>
      <c r="W2025" s="137"/>
      <c r="X2025" s="40"/>
      <c r="Y2025" s="40"/>
      <c r="Z2025" s="40"/>
      <c r="AA2025" s="40"/>
      <c r="AB2025" s="40"/>
      <c r="AC2025" s="40"/>
      <c r="AD2025" s="40"/>
      <c r="AE2025" s="40"/>
      <c r="AF2025" s="40"/>
      <c r="AG2025" s="40"/>
      <c r="AH2025" s="40"/>
      <c r="AI2025" s="40"/>
      <c r="AJ2025" s="40"/>
      <c r="AK2025" s="40"/>
      <c r="AL2025" s="40"/>
      <c r="AM2025" s="40"/>
      <c r="AN2025" s="40"/>
      <c r="AO2025" s="40"/>
      <c r="AP2025" s="40"/>
      <c r="AQ2025" s="40"/>
      <c r="AR2025" s="40"/>
      <c r="AS2025" s="40"/>
      <c r="AT2025" s="40"/>
      <c r="AU2025" s="40"/>
      <c r="AV2025" s="40"/>
      <c r="AW2025" s="40"/>
      <c r="AX2025" s="40"/>
      <c r="AY2025" s="40"/>
      <c r="AZ2025" s="40"/>
      <c r="BA2025" s="137"/>
      <c r="BB2025" s="137"/>
      <c r="BC2025" s="40"/>
      <c r="BD2025" s="40"/>
      <c r="BE2025" s="40"/>
      <c r="BF2025" s="40"/>
      <c r="BG2025" s="40"/>
      <c r="BH2025" s="40"/>
      <c r="BI2025" s="40"/>
      <c r="BJ2025" s="40"/>
      <c r="BK2025" s="40"/>
      <c r="BL2025" s="40"/>
      <c r="BM2025" s="40"/>
      <c r="BN2025" s="40"/>
      <c r="BO2025" s="40"/>
      <c r="BP2025" s="40"/>
      <c r="BQ2025" s="40"/>
      <c r="BR2025" s="40"/>
      <c r="BS2025" s="40"/>
      <c r="BT2025" s="40"/>
      <c r="BU2025" s="40"/>
      <c r="BV2025" s="40"/>
      <c r="BW2025" s="40"/>
      <c r="BX2025" s="40"/>
      <c r="BY2025" s="40"/>
      <c r="BZ2025" s="40"/>
      <c r="CA2025" s="40"/>
      <c r="CB2025" s="40"/>
      <c r="CC2025" s="40"/>
      <c r="CD2025" s="40"/>
      <c r="CE2025" s="40"/>
      <c r="CF2025" s="40"/>
      <c r="CG2025" s="137"/>
      <c r="CH2025" s="137"/>
      <c r="CI2025" s="137"/>
      <c r="CJ2025" s="40"/>
      <c r="CK2025" s="40"/>
    </row>
    <row r="2026" spans="6:89" x14ac:dyDescent="0.2">
      <c r="F2026" s="75" t="str">
        <f t="shared" si="445"/>
        <v/>
      </c>
      <c r="U2026" s="137"/>
      <c r="V2026" s="137"/>
      <c r="W2026" s="137"/>
      <c r="X2026" s="40"/>
      <c r="Y2026" s="40"/>
      <c r="Z2026" s="40"/>
      <c r="AA2026" s="40"/>
      <c r="AB2026" s="40"/>
      <c r="AC2026" s="40"/>
      <c r="AD2026" s="40"/>
      <c r="AE2026" s="40"/>
      <c r="AF2026" s="40"/>
      <c r="AG2026" s="40"/>
      <c r="AH2026" s="40"/>
      <c r="AI2026" s="40"/>
      <c r="AJ2026" s="40"/>
      <c r="AK2026" s="40"/>
      <c r="AL2026" s="40"/>
      <c r="AM2026" s="40"/>
      <c r="AN2026" s="40"/>
      <c r="AO2026" s="40"/>
      <c r="AP2026" s="40"/>
      <c r="AQ2026" s="40"/>
      <c r="AR2026" s="40"/>
      <c r="AS2026" s="40"/>
      <c r="AT2026" s="40"/>
      <c r="AU2026" s="40"/>
      <c r="AV2026" s="40"/>
      <c r="AW2026" s="40"/>
      <c r="AX2026" s="40"/>
      <c r="AY2026" s="40"/>
      <c r="AZ2026" s="40"/>
      <c r="BA2026" s="137"/>
      <c r="BB2026" s="137"/>
      <c r="BC2026" s="40"/>
      <c r="BD2026" s="40"/>
      <c r="BE2026" s="40"/>
      <c r="BF2026" s="40"/>
      <c r="BG2026" s="40"/>
      <c r="BH2026" s="40"/>
      <c r="BI2026" s="40"/>
      <c r="BJ2026" s="40"/>
      <c r="BK2026" s="40"/>
      <c r="BL2026" s="40"/>
      <c r="BM2026" s="40"/>
      <c r="BN2026" s="40"/>
      <c r="BO2026" s="40"/>
      <c r="BP2026" s="40"/>
      <c r="BQ2026" s="40"/>
      <c r="BR2026" s="40"/>
      <c r="BS2026" s="40"/>
      <c r="BT2026" s="40"/>
      <c r="BU2026" s="40"/>
      <c r="BV2026" s="40"/>
      <c r="BW2026" s="40"/>
      <c r="BX2026" s="40"/>
      <c r="BY2026" s="40"/>
      <c r="BZ2026" s="40"/>
      <c r="CA2026" s="40"/>
      <c r="CB2026" s="40"/>
      <c r="CC2026" s="40"/>
      <c r="CD2026" s="40"/>
      <c r="CE2026" s="40"/>
      <c r="CF2026" s="40"/>
      <c r="CG2026" s="137"/>
      <c r="CH2026" s="137"/>
      <c r="CI2026" s="137"/>
      <c r="CJ2026" s="40"/>
      <c r="CK2026" s="40"/>
    </row>
    <row r="2027" spans="6:89" x14ac:dyDescent="0.2">
      <c r="F2027" s="75" t="str">
        <f t="shared" si="445"/>
        <v/>
      </c>
      <c r="U2027" s="137"/>
      <c r="V2027" s="137"/>
      <c r="W2027" s="137"/>
      <c r="X2027" s="40"/>
      <c r="Y2027" s="40"/>
      <c r="Z2027" s="40"/>
      <c r="AA2027" s="40"/>
      <c r="AB2027" s="40"/>
      <c r="AC2027" s="40"/>
      <c r="AD2027" s="40"/>
      <c r="AE2027" s="40"/>
      <c r="AF2027" s="40"/>
      <c r="AG2027" s="40"/>
      <c r="AH2027" s="40"/>
      <c r="AI2027" s="40"/>
      <c r="AJ2027" s="40"/>
      <c r="AK2027" s="40"/>
      <c r="AL2027" s="40"/>
      <c r="AM2027" s="40"/>
      <c r="AN2027" s="40"/>
      <c r="AO2027" s="40"/>
      <c r="AP2027" s="40"/>
      <c r="AQ2027" s="40"/>
      <c r="AR2027" s="40"/>
      <c r="AS2027" s="40"/>
      <c r="AT2027" s="40"/>
      <c r="AU2027" s="40"/>
      <c r="AV2027" s="40"/>
      <c r="AW2027" s="40"/>
      <c r="AX2027" s="40"/>
      <c r="AY2027" s="40"/>
      <c r="AZ2027" s="40"/>
      <c r="BA2027" s="137"/>
      <c r="BB2027" s="137"/>
      <c r="BC2027" s="40"/>
      <c r="BD2027" s="40"/>
      <c r="BE2027" s="40"/>
      <c r="BF2027" s="40"/>
      <c r="BG2027" s="40"/>
      <c r="BH2027" s="40"/>
      <c r="BI2027" s="40"/>
      <c r="BJ2027" s="40"/>
      <c r="BK2027" s="40"/>
      <c r="BL2027" s="40"/>
      <c r="BM2027" s="40"/>
      <c r="BN2027" s="40"/>
      <c r="BO2027" s="40"/>
      <c r="BP2027" s="40"/>
      <c r="BQ2027" s="40"/>
      <c r="BR2027" s="40"/>
      <c r="BS2027" s="40"/>
      <c r="BT2027" s="40"/>
      <c r="BU2027" s="40"/>
      <c r="BV2027" s="40"/>
      <c r="BW2027" s="40"/>
      <c r="BX2027" s="40"/>
      <c r="BY2027" s="40"/>
      <c r="BZ2027" s="40"/>
      <c r="CA2027" s="40"/>
      <c r="CB2027" s="40"/>
      <c r="CC2027" s="40"/>
      <c r="CD2027" s="40"/>
      <c r="CE2027" s="40"/>
      <c r="CF2027" s="40"/>
      <c r="CG2027" s="137"/>
      <c r="CH2027" s="137"/>
      <c r="CI2027" s="137"/>
      <c r="CJ2027" s="40"/>
      <c r="CK2027" s="40"/>
    </row>
    <row r="2028" spans="6:89" x14ac:dyDescent="0.2">
      <c r="F2028" s="75" t="str">
        <f t="shared" ref="F2028:F2059" si="446">IF($A2028&lt;&gt;"",VLOOKUP($A2028,$DT$107:$EC$144,6),"")</f>
        <v/>
      </c>
      <c r="U2028" s="137"/>
      <c r="V2028" s="137"/>
      <c r="W2028" s="137"/>
      <c r="X2028" s="40"/>
      <c r="Y2028" s="40"/>
      <c r="Z2028" s="40"/>
      <c r="AA2028" s="40"/>
      <c r="AB2028" s="40"/>
      <c r="AC2028" s="40"/>
      <c r="AD2028" s="40"/>
      <c r="AE2028" s="40"/>
      <c r="AF2028" s="40"/>
      <c r="AG2028" s="40"/>
      <c r="AH2028" s="40"/>
      <c r="AI2028" s="40"/>
      <c r="AJ2028" s="40"/>
      <c r="AK2028" s="40"/>
      <c r="AL2028" s="40"/>
      <c r="AM2028" s="40"/>
      <c r="AN2028" s="40"/>
      <c r="AO2028" s="40"/>
      <c r="AP2028" s="40"/>
      <c r="AQ2028" s="40"/>
      <c r="AR2028" s="40"/>
      <c r="AS2028" s="40"/>
      <c r="AT2028" s="40"/>
      <c r="AU2028" s="40"/>
      <c r="AV2028" s="40"/>
      <c r="AW2028" s="40"/>
      <c r="AX2028" s="40"/>
      <c r="AY2028" s="40"/>
      <c r="AZ2028" s="40"/>
      <c r="BA2028" s="137"/>
      <c r="BB2028" s="137"/>
      <c r="BC2028" s="40"/>
      <c r="BD2028" s="40"/>
      <c r="BE2028" s="40"/>
      <c r="BF2028" s="40"/>
      <c r="BG2028" s="40"/>
      <c r="BH2028" s="40"/>
      <c r="BI2028" s="40"/>
      <c r="BJ2028" s="40"/>
      <c r="BK2028" s="40"/>
      <c r="BL2028" s="40"/>
      <c r="BM2028" s="40"/>
      <c r="BN2028" s="40"/>
      <c r="BO2028" s="40"/>
      <c r="BP2028" s="40"/>
      <c r="BQ2028" s="40"/>
      <c r="BR2028" s="40"/>
      <c r="BS2028" s="40"/>
      <c r="BT2028" s="40"/>
      <c r="BU2028" s="40"/>
      <c r="BV2028" s="40"/>
      <c r="BW2028" s="40"/>
      <c r="BX2028" s="40"/>
      <c r="BY2028" s="40"/>
      <c r="BZ2028" s="40"/>
      <c r="CA2028" s="40"/>
      <c r="CB2028" s="40"/>
      <c r="CC2028" s="40"/>
      <c r="CD2028" s="40"/>
      <c r="CE2028" s="40"/>
      <c r="CF2028" s="40"/>
      <c r="CG2028" s="137"/>
      <c r="CH2028" s="137"/>
      <c r="CI2028" s="137"/>
      <c r="CJ2028" s="40"/>
      <c r="CK2028" s="40"/>
    </row>
    <row r="2029" spans="6:89" x14ac:dyDescent="0.2">
      <c r="F2029" s="75" t="str">
        <f t="shared" si="446"/>
        <v/>
      </c>
      <c r="U2029" s="137"/>
      <c r="V2029" s="137"/>
      <c r="W2029" s="137"/>
      <c r="X2029" s="40"/>
      <c r="Y2029" s="40"/>
      <c r="Z2029" s="40"/>
      <c r="AA2029" s="40"/>
      <c r="AB2029" s="40"/>
      <c r="AC2029" s="40"/>
      <c r="AD2029" s="40"/>
      <c r="AE2029" s="40"/>
      <c r="AF2029" s="40"/>
      <c r="AG2029" s="40"/>
      <c r="AH2029" s="40"/>
      <c r="AI2029" s="40"/>
      <c r="AJ2029" s="40"/>
      <c r="AK2029" s="40"/>
      <c r="AL2029" s="40"/>
      <c r="AM2029" s="40"/>
      <c r="AN2029" s="40"/>
      <c r="AO2029" s="40"/>
      <c r="AP2029" s="40"/>
      <c r="AQ2029" s="40"/>
      <c r="AR2029" s="40"/>
      <c r="AS2029" s="40"/>
      <c r="AT2029" s="40"/>
      <c r="AU2029" s="40"/>
      <c r="AV2029" s="40"/>
      <c r="AW2029" s="40"/>
      <c r="AX2029" s="40"/>
      <c r="AY2029" s="40"/>
      <c r="AZ2029" s="40"/>
      <c r="BA2029" s="137"/>
      <c r="BB2029" s="137"/>
      <c r="BC2029" s="40"/>
      <c r="BD2029" s="40"/>
      <c r="BE2029" s="40"/>
      <c r="BF2029" s="40"/>
      <c r="BG2029" s="40"/>
      <c r="BH2029" s="40"/>
      <c r="BI2029" s="40"/>
      <c r="BJ2029" s="40"/>
      <c r="BK2029" s="40"/>
      <c r="BL2029" s="40"/>
      <c r="BM2029" s="40"/>
      <c r="BN2029" s="40"/>
      <c r="BO2029" s="40"/>
      <c r="BP2029" s="40"/>
      <c r="BQ2029" s="40"/>
      <c r="BR2029" s="40"/>
      <c r="BS2029" s="40"/>
      <c r="BT2029" s="40"/>
      <c r="BU2029" s="40"/>
      <c r="BV2029" s="40"/>
      <c r="BW2029" s="40"/>
      <c r="BX2029" s="40"/>
      <c r="BY2029" s="40"/>
      <c r="BZ2029" s="40"/>
      <c r="CA2029" s="40"/>
      <c r="CB2029" s="40"/>
      <c r="CC2029" s="40"/>
      <c r="CD2029" s="40"/>
      <c r="CE2029" s="40"/>
      <c r="CF2029" s="40"/>
      <c r="CG2029" s="137"/>
      <c r="CH2029" s="137"/>
      <c r="CI2029" s="137"/>
      <c r="CJ2029" s="40"/>
      <c r="CK2029" s="40"/>
    </row>
    <row r="2030" spans="6:89" x14ac:dyDescent="0.2">
      <c r="F2030" s="75" t="str">
        <f t="shared" si="446"/>
        <v/>
      </c>
      <c r="U2030" s="137"/>
      <c r="V2030" s="137"/>
      <c r="W2030" s="137"/>
      <c r="X2030" s="137"/>
      <c r="Y2030" s="137"/>
      <c r="Z2030" s="137"/>
      <c r="AA2030" s="137"/>
      <c r="AB2030" s="137"/>
      <c r="AC2030" s="137"/>
      <c r="AD2030" s="137"/>
      <c r="AE2030" s="137"/>
      <c r="AF2030" s="137"/>
      <c r="AG2030" s="137"/>
      <c r="AH2030" s="137"/>
      <c r="AI2030" s="137"/>
      <c r="AJ2030" s="137"/>
      <c r="AK2030" s="137"/>
      <c r="AL2030" s="137"/>
      <c r="AM2030" s="137"/>
      <c r="AN2030" s="137"/>
      <c r="AO2030" s="137"/>
      <c r="AP2030" s="137"/>
      <c r="AQ2030" s="137"/>
      <c r="AR2030" s="137"/>
      <c r="AS2030" s="137"/>
      <c r="AT2030" s="137"/>
      <c r="AU2030" s="137"/>
      <c r="AV2030" s="137"/>
      <c r="AW2030" s="137"/>
      <c r="AX2030" s="137"/>
      <c r="AY2030" s="137"/>
      <c r="AZ2030" s="137"/>
      <c r="BA2030" s="137"/>
      <c r="BB2030" s="137"/>
      <c r="BC2030" s="40"/>
      <c r="BD2030" s="40"/>
      <c r="BE2030" s="40"/>
      <c r="BF2030" s="40"/>
      <c r="BG2030" s="40"/>
      <c r="BH2030" s="40"/>
      <c r="BI2030" s="40"/>
      <c r="BJ2030" s="40"/>
      <c r="BK2030" s="40"/>
      <c r="BL2030" s="40"/>
      <c r="BM2030" s="40"/>
      <c r="BN2030" s="40"/>
      <c r="BO2030" s="40"/>
      <c r="BP2030" s="40"/>
      <c r="BQ2030" s="40"/>
      <c r="BR2030" s="40"/>
      <c r="BS2030" s="40"/>
      <c r="BT2030" s="40"/>
      <c r="BU2030" s="40"/>
      <c r="BV2030" s="40"/>
      <c r="BW2030" s="40"/>
      <c r="BX2030" s="40"/>
      <c r="BY2030" s="40"/>
      <c r="BZ2030" s="40"/>
      <c r="CA2030" s="40"/>
      <c r="CB2030" s="40"/>
      <c r="CC2030" s="40"/>
      <c r="CD2030" s="40"/>
      <c r="CE2030" s="40"/>
      <c r="CF2030" s="40"/>
      <c r="CG2030" s="137"/>
      <c r="CH2030" s="137"/>
      <c r="CI2030" s="137"/>
      <c r="CJ2030" s="40"/>
      <c r="CK2030" s="40"/>
    </row>
    <row r="2031" spans="6:89" x14ac:dyDescent="0.2">
      <c r="F2031" s="75" t="str">
        <f t="shared" si="446"/>
        <v/>
      </c>
      <c r="U2031" s="137"/>
      <c r="V2031" s="137"/>
      <c r="W2031" s="137"/>
      <c r="X2031" s="137"/>
      <c r="Y2031" s="137"/>
      <c r="Z2031" s="137"/>
      <c r="AA2031" s="137"/>
      <c r="AB2031" s="137"/>
      <c r="AC2031" s="137"/>
      <c r="AD2031" s="137"/>
      <c r="AE2031" s="137"/>
      <c r="AF2031" s="137"/>
      <c r="AG2031" s="137"/>
      <c r="AH2031" s="137"/>
      <c r="AI2031" s="137"/>
      <c r="AJ2031" s="137"/>
      <c r="AK2031" s="137"/>
      <c r="AL2031" s="137"/>
      <c r="AM2031" s="137"/>
      <c r="AN2031" s="137"/>
      <c r="AO2031" s="137"/>
      <c r="AP2031" s="137"/>
      <c r="AQ2031" s="137"/>
      <c r="AR2031" s="137"/>
      <c r="AS2031" s="137"/>
      <c r="AT2031" s="137"/>
      <c r="AU2031" s="137"/>
      <c r="AV2031" s="137"/>
      <c r="AW2031" s="137"/>
      <c r="AX2031" s="137"/>
      <c r="AY2031" s="137"/>
      <c r="AZ2031" s="137"/>
      <c r="BA2031" s="137"/>
      <c r="BB2031" s="137"/>
      <c r="BC2031" s="40"/>
      <c r="BD2031" s="40"/>
      <c r="BE2031" s="40"/>
      <c r="BF2031" s="40"/>
      <c r="BG2031" s="40"/>
      <c r="BH2031" s="40"/>
      <c r="BI2031" s="40"/>
      <c r="BJ2031" s="40"/>
      <c r="BK2031" s="40"/>
      <c r="BL2031" s="40"/>
      <c r="BM2031" s="40"/>
      <c r="BN2031" s="40"/>
      <c r="BO2031" s="40"/>
      <c r="BP2031" s="40"/>
      <c r="BQ2031" s="40"/>
      <c r="BR2031" s="40"/>
      <c r="BS2031" s="40"/>
      <c r="BT2031" s="40"/>
      <c r="BU2031" s="40"/>
      <c r="BV2031" s="40"/>
      <c r="BW2031" s="40"/>
      <c r="BX2031" s="40"/>
      <c r="BY2031" s="40"/>
      <c r="BZ2031" s="40"/>
      <c r="CA2031" s="40"/>
      <c r="CB2031" s="40"/>
      <c r="CC2031" s="40"/>
      <c r="CD2031" s="40"/>
      <c r="CE2031" s="40"/>
      <c r="CF2031" s="40"/>
      <c r="CG2031" s="137"/>
      <c r="CH2031" s="137"/>
      <c r="CI2031" s="137"/>
      <c r="CJ2031" s="40"/>
      <c r="CK2031" s="40"/>
    </row>
    <row r="2032" spans="6:89" x14ac:dyDescent="0.2">
      <c r="F2032" s="75" t="str">
        <f t="shared" si="446"/>
        <v/>
      </c>
      <c r="U2032" s="137"/>
      <c r="V2032" s="137"/>
      <c r="W2032" s="137"/>
      <c r="X2032" s="137"/>
      <c r="Y2032" s="137"/>
      <c r="Z2032" s="137"/>
      <c r="AA2032" s="137"/>
      <c r="AB2032" s="137"/>
      <c r="AC2032" s="137"/>
      <c r="AD2032" s="137"/>
      <c r="AE2032" s="137"/>
      <c r="AF2032" s="137"/>
      <c r="AG2032" s="137"/>
      <c r="AH2032" s="137"/>
      <c r="AI2032" s="137"/>
      <c r="AJ2032" s="137"/>
      <c r="AK2032" s="137"/>
      <c r="AL2032" s="137"/>
      <c r="AM2032" s="137"/>
      <c r="AN2032" s="137"/>
      <c r="AO2032" s="137"/>
      <c r="AP2032" s="137"/>
      <c r="AQ2032" s="137"/>
      <c r="AR2032" s="137"/>
      <c r="AS2032" s="137"/>
      <c r="AT2032" s="137"/>
      <c r="AU2032" s="137"/>
      <c r="AV2032" s="137"/>
      <c r="AW2032" s="137"/>
      <c r="AX2032" s="137"/>
      <c r="AY2032" s="137"/>
      <c r="AZ2032" s="137"/>
      <c r="BA2032" s="137"/>
      <c r="BB2032" s="137"/>
      <c r="BC2032" s="40"/>
      <c r="BD2032" s="40"/>
      <c r="BE2032" s="40"/>
      <c r="BF2032" s="40"/>
      <c r="BG2032" s="40"/>
      <c r="BH2032" s="40"/>
      <c r="BI2032" s="40"/>
      <c r="BJ2032" s="40"/>
      <c r="BK2032" s="40"/>
      <c r="BL2032" s="40"/>
      <c r="BM2032" s="40"/>
      <c r="BN2032" s="40"/>
      <c r="BO2032" s="40"/>
      <c r="BP2032" s="40"/>
      <c r="BQ2032" s="40"/>
      <c r="BR2032" s="40"/>
      <c r="BS2032" s="40"/>
      <c r="BT2032" s="40"/>
      <c r="BU2032" s="40"/>
      <c r="BV2032" s="40"/>
      <c r="BW2032" s="40"/>
      <c r="BX2032" s="40"/>
      <c r="BY2032" s="40"/>
      <c r="BZ2032" s="40"/>
      <c r="CA2032" s="40"/>
      <c r="CB2032" s="40"/>
      <c r="CC2032" s="40"/>
      <c r="CD2032" s="40"/>
      <c r="CE2032" s="40"/>
      <c r="CF2032" s="40"/>
      <c r="CG2032" s="137"/>
      <c r="CH2032" s="137"/>
      <c r="CI2032" s="137"/>
      <c r="CJ2032" s="40"/>
      <c r="CK2032" s="40"/>
    </row>
    <row r="2033" spans="6:89" x14ac:dyDescent="0.2">
      <c r="F2033" s="75" t="str">
        <f t="shared" si="446"/>
        <v/>
      </c>
      <c r="U2033" s="137"/>
      <c r="V2033" s="137"/>
      <c r="W2033" s="137"/>
      <c r="X2033" s="137"/>
      <c r="Y2033" s="137"/>
      <c r="Z2033" s="137"/>
      <c r="AA2033" s="137"/>
      <c r="AB2033" s="137"/>
      <c r="AC2033" s="137"/>
      <c r="AD2033" s="137"/>
      <c r="AE2033" s="137"/>
      <c r="AF2033" s="137"/>
      <c r="AG2033" s="137"/>
      <c r="AH2033" s="137"/>
      <c r="AI2033" s="137"/>
      <c r="AJ2033" s="137"/>
      <c r="AK2033" s="137"/>
      <c r="AL2033" s="137"/>
      <c r="AM2033" s="137"/>
      <c r="AN2033" s="137"/>
      <c r="AO2033" s="137"/>
      <c r="AP2033" s="137"/>
      <c r="AQ2033" s="137"/>
      <c r="AR2033" s="137"/>
      <c r="AS2033" s="137"/>
      <c r="AT2033" s="137"/>
      <c r="AU2033" s="137"/>
      <c r="AV2033" s="137"/>
      <c r="AW2033" s="137"/>
      <c r="AX2033" s="137"/>
      <c r="AY2033" s="137"/>
      <c r="AZ2033" s="137"/>
      <c r="BA2033" s="137"/>
      <c r="BB2033" s="137"/>
      <c r="BC2033" s="40"/>
      <c r="BD2033" s="40"/>
      <c r="BE2033" s="40"/>
      <c r="BF2033" s="40"/>
      <c r="BG2033" s="40"/>
      <c r="BH2033" s="40"/>
      <c r="BI2033" s="40"/>
      <c r="BJ2033" s="40"/>
      <c r="BK2033" s="40"/>
      <c r="BL2033" s="40"/>
      <c r="BM2033" s="40"/>
      <c r="BN2033" s="40"/>
      <c r="BO2033" s="40"/>
      <c r="BP2033" s="40"/>
      <c r="BQ2033" s="40"/>
      <c r="BR2033" s="40"/>
      <c r="BS2033" s="40"/>
      <c r="BT2033" s="40"/>
      <c r="BU2033" s="40"/>
      <c r="BV2033" s="40"/>
      <c r="BW2033" s="40"/>
      <c r="BX2033" s="40"/>
      <c r="BY2033" s="40"/>
      <c r="BZ2033" s="40"/>
      <c r="CA2033" s="40"/>
      <c r="CB2033" s="40"/>
      <c r="CC2033" s="40"/>
      <c r="CD2033" s="40"/>
      <c r="CE2033" s="40"/>
      <c r="CF2033" s="40"/>
      <c r="CG2033" s="137"/>
      <c r="CH2033" s="137"/>
      <c r="CI2033" s="137"/>
      <c r="CJ2033" s="40"/>
      <c r="CK2033" s="40"/>
    </row>
    <row r="2034" spans="6:89" x14ac:dyDescent="0.2">
      <c r="F2034" s="75" t="str">
        <f t="shared" si="446"/>
        <v/>
      </c>
      <c r="U2034" s="137"/>
      <c r="V2034" s="137"/>
      <c r="W2034" s="137"/>
      <c r="X2034" s="137"/>
      <c r="Y2034" s="137"/>
      <c r="Z2034" s="137"/>
      <c r="AA2034" s="137"/>
      <c r="AB2034" s="137"/>
      <c r="AC2034" s="137"/>
      <c r="AD2034" s="137"/>
      <c r="AE2034" s="137"/>
      <c r="AF2034" s="137"/>
      <c r="AG2034" s="137"/>
      <c r="AH2034" s="137"/>
      <c r="AI2034" s="137"/>
      <c r="AJ2034" s="137"/>
      <c r="AK2034" s="137"/>
      <c r="AL2034" s="137"/>
      <c r="AM2034" s="137"/>
      <c r="AN2034" s="137"/>
      <c r="AO2034" s="137"/>
      <c r="AP2034" s="137"/>
      <c r="AQ2034" s="137"/>
      <c r="AR2034" s="137"/>
      <c r="AS2034" s="137"/>
      <c r="AT2034" s="137"/>
      <c r="AU2034" s="137"/>
      <c r="AV2034" s="137"/>
      <c r="AW2034" s="137"/>
      <c r="AX2034" s="137"/>
      <c r="AY2034" s="137"/>
      <c r="AZ2034" s="137"/>
      <c r="BA2034" s="137"/>
      <c r="BB2034" s="137"/>
      <c r="BC2034" s="40"/>
      <c r="BD2034" s="40"/>
      <c r="BE2034" s="40"/>
      <c r="BF2034" s="40"/>
      <c r="BG2034" s="40"/>
      <c r="BH2034" s="40"/>
      <c r="BI2034" s="40"/>
      <c r="BJ2034" s="40"/>
      <c r="BK2034" s="40"/>
      <c r="BL2034" s="40"/>
      <c r="BM2034" s="40"/>
      <c r="BN2034" s="40"/>
      <c r="BO2034" s="40"/>
      <c r="BP2034" s="40"/>
      <c r="BQ2034" s="40"/>
      <c r="BR2034" s="40"/>
      <c r="BS2034" s="40"/>
      <c r="BT2034" s="40"/>
      <c r="BU2034" s="40"/>
      <c r="BV2034" s="40"/>
      <c r="BW2034" s="40"/>
      <c r="BX2034" s="40"/>
      <c r="BY2034" s="40"/>
      <c r="BZ2034" s="40"/>
      <c r="CA2034" s="40"/>
      <c r="CB2034" s="40"/>
      <c r="CC2034" s="40"/>
      <c r="CD2034" s="40"/>
      <c r="CE2034" s="40"/>
      <c r="CF2034" s="40"/>
      <c r="CG2034" s="137"/>
      <c r="CH2034" s="137"/>
      <c r="CI2034" s="137"/>
      <c r="CJ2034" s="40"/>
      <c r="CK2034" s="40"/>
    </row>
    <row r="2035" spans="6:89" x14ac:dyDescent="0.2">
      <c r="F2035" s="75" t="str">
        <f t="shared" si="446"/>
        <v/>
      </c>
      <c r="U2035" s="137"/>
      <c r="V2035" s="137"/>
      <c r="W2035" s="137"/>
      <c r="X2035" s="137"/>
      <c r="Y2035" s="137"/>
      <c r="Z2035" s="137"/>
      <c r="AA2035" s="137"/>
      <c r="AB2035" s="137"/>
      <c r="AC2035" s="137"/>
      <c r="AD2035" s="137"/>
      <c r="AE2035" s="137"/>
      <c r="AF2035" s="137"/>
      <c r="AG2035" s="137"/>
      <c r="AH2035" s="137"/>
      <c r="AI2035" s="137"/>
      <c r="AJ2035" s="137"/>
      <c r="AK2035" s="137"/>
      <c r="AL2035" s="137"/>
      <c r="AM2035" s="137"/>
      <c r="AN2035" s="137"/>
      <c r="AO2035" s="137"/>
      <c r="AP2035" s="137"/>
      <c r="AQ2035" s="137"/>
      <c r="AR2035" s="137"/>
      <c r="AS2035" s="137"/>
      <c r="AT2035" s="137"/>
      <c r="AU2035" s="137"/>
      <c r="AV2035" s="137"/>
      <c r="AW2035" s="137"/>
      <c r="AX2035" s="137"/>
      <c r="AY2035" s="137"/>
      <c r="AZ2035" s="137"/>
      <c r="BA2035" s="137"/>
      <c r="BB2035" s="137"/>
      <c r="BC2035" s="40"/>
      <c r="BD2035" s="40"/>
      <c r="BE2035" s="40"/>
      <c r="BF2035" s="40"/>
      <c r="BG2035" s="40"/>
      <c r="BH2035" s="40"/>
      <c r="BI2035" s="40"/>
      <c r="BJ2035" s="40"/>
      <c r="BK2035" s="40"/>
      <c r="BL2035" s="40"/>
      <c r="BM2035" s="40"/>
      <c r="BN2035" s="40"/>
      <c r="BO2035" s="40"/>
      <c r="BP2035" s="40"/>
      <c r="BQ2035" s="40"/>
      <c r="BR2035" s="40"/>
      <c r="BS2035" s="40"/>
      <c r="BT2035" s="40"/>
      <c r="BU2035" s="40"/>
      <c r="BV2035" s="40"/>
      <c r="BW2035" s="40"/>
      <c r="BX2035" s="40"/>
      <c r="BY2035" s="40"/>
      <c r="BZ2035" s="40"/>
      <c r="CA2035" s="40"/>
      <c r="CB2035" s="40"/>
      <c r="CC2035" s="40"/>
      <c r="CD2035" s="40"/>
      <c r="CE2035" s="40"/>
      <c r="CF2035" s="40"/>
      <c r="CG2035" s="137"/>
      <c r="CH2035" s="137"/>
      <c r="CI2035" s="137"/>
      <c r="CJ2035" s="40"/>
      <c r="CK2035" s="40"/>
    </row>
    <row r="2036" spans="6:89" x14ac:dyDescent="0.2">
      <c r="F2036" s="75" t="str">
        <f t="shared" si="446"/>
        <v/>
      </c>
      <c r="U2036" s="137"/>
      <c r="V2036" s="137"/>
      <c r="W2036" s="137"/>
      <c r="X2036" s="137"/>
      <c r="Y2036" s="137"/>
      <c r="Z2036" s="137"/>
      <c r="AA2036" s="137"/>
      <c r="AB2036" s="137"/>
      <c r="AC2036" s="137"/>
      <c r="AD2036" s="137"/>
      <c r="AE2036" s="137"/>
      <c r="AF2036" s="137"/>
      <c r="AG2036" s="137"/>
      <c r="AH2036" s="137"/>
      <c r="AI2036" s="137"/>
      <c r="AJ2036" s="137"/>
      <c r="AK2036" s="137"/>
      <c r="AL2036" s="137"/>
      <c r="AM2036" s="137"/>
      <c r="AN2036" s="137"/>
      <c r="AO2036" s="137"/>
      <c r="AP2036" s="137"/>
      <c r="AQ2036" s="137"/>
      <c r="AR2036" s="137"/>
      <c r="AS2036" s="137"/>
      <c r="AT2036" s="137"/>
      <c r="AU2036" s="137"/>
      <c r="AV2036" s="137"/>
      <c r="AW2036" s="137"/>
      <c r="AX2036" s="137"/>
      <c r="AY2036" s="137"/>
      <c r="AZ2036" s="137"/>
      <c r="BA2036" s="137"/>
      <c r="BB2036" s="137"/>
      <c r="BC2036" s="40"/>
      <c r="BD2036" s="40"/>
      <c r="BE2036" s="40"/>
      <c r="BF2036" s="40"/>
      <c r="BG2036" s="40"/>
      <c r="BH2036" s="40"/>
      <c r="BI2036" s="40"/>
      <c r="BJ2036" s="40"/>
      <c r="BK2036" s="40"/>
      <c r="BL2036" s="40"/>
      <c r="BM2036" s="40"/>
      <c r="BN2036" s="40"/>
      <c r="BO2036" s="40"/>
      <c r="BP2036" s="40"/>
      <c r="BQ2036" s="40"/>
      <c r="BR2036" s="40"/>
      <c r="BS2036" s="40"/>
      <c r="BT2036" s="40"/>
      <c r="BU2036" s="40"/>
      <c r="BV2036" s="40"/>
      <c r="BW2036" s="40"/>
      <c r="BX2036" s="40"/>
      <c r="BY2036" s="40"/>
      <c r="BZ2036" s="40"/>
      <c r="CA2036" s="40"/>
      <c r="CB2036" s="40"/>
      <c r="CC2036" s="40"/>
      <c r="CD2036" s="40"/>
      <c r="CE2036" s="40"/>
      <c r="CF2036" s="40"/>
      <c r="CG2036" s="137"/>
      <c r="CH2036" s="137"/>
      <c r="CI2036" s="137"/>
      <c r="CJ2036" s="40"/>
      <c r="CK2036" s="40"/>
    </row>
    <row r="2037" spans="6:89" x14ac:dyDescent="0.2">
      <c r="F2037" s="75" t="str">
        <f t="shared" si="446"/>
        <v/>
      </c>
      <c r="U2037" s="137"/>
      <c r="V2037" s="137"/>
      <c r="W2037" s="137"/>
      <c r="X2037" s="137"/>
      <c r="Y2037" s="137"/>
      <c r="Z2037" s="137"/>
      <c r="AA2037" s="137"/>
      <c r="AB2037" s="137"/>
      <c r="AC2037" s="137"/>
      <c r="AD2037" s="137"/>
      <c r="AE2037" s="137"/>
      <c r="AF2037" s="137"/>
      <c r="AG2037" s="137"/>
      <c r="AH2037" s="137"/>
      <c r="AI2037" s="137"/>
      <c r="AJ2037" s="137"/>
      <c r="AK2037" s="137"/>
      <c r="AL2037" s="137"/>
      <c r="AM2037" s="137"/>
      <c r="AN2037" s="137"/>
      <c r="AO2037" s="137"/>
      <c r="AP2037" s="137"/>
      <c r="AQ2037" s="137"/>
      <c r="AR2037" s="137"/>
      <c r="AS2037" s="137"/>
      <c r="AT2037" s="137"/>
      <c r="AU2037" s="137"/>
      <c r="AV2037" s="137"/>
      <c r="AW2037" s="137"/>
      <c r="AX2037" s="137"/>
      <c r="AY2037" s="137"/>
      <c r="AZ2037" s="137"/>
      <c r="BA2037" s="137"/>
      <c r="BB2037" s="137"/>
      <c r="BC2037" s="40"/>
      <c r="BD2037" s="40"/>
      <c r="BE2037" s="40"/>
      <c r="BF2037" s="40"/>
      <c r="BG2037" s="40"/>
      <c r="BH2037" s="40"/>
      <c r="BI2037" s="40"/>
      <c r="BJ2037" s="40"/>
      <c r="BK2037" s="40"/>
      <c r="BL2037" s="40"/>
      <c r="BM2037" s="40"/>
      <c r="BN2037" s="40"/>
      <c r="BO2037" s="40"/>
      <c r="BP2037" s="40"/>
      <c r="BQ2037" s="40"/>
      <c r="BR2037" s="40"/>
      <c r="BS2037" s="40"/>
      <c r="BT2037" s="40"/>
      <c r="BU2037" s="40"/>
      <c r="BV2037" s="40"/>
      <c r="BW2037" s="40"/>
      <c r="BX2037" s="40"/>
      <c r="BY2037" s="40"/>
      <c r="BZ2037" s="40"/>
      <c r="CA2037" s="40"/>
      <c r="CB2037" s="40"/>
      <c r="CC2037" s="40"/>
      <c r="CD2037" s="40"/>
      <c r="CE2037" s="40"/>
      <c r="CF2037" s="40"/>
      <c r="CG2037" s="137"/>
      <c r="CH2037" s="137"/>
      <c r="CI2037" s="137"/>
      <c r="CJ2037" s="40"/>
      <c r="CK2037" s="40"/>
    </row>
    <row r="2038" spans="6:89" x14ac:dyDescent="0.2">
      <c r="F2038" s="75" t="str">
        <f t="shared" si="446"/>
        <v/>
      </c>
      <c r="U2038" s="137"/>
      <c r="V2038" s="137"/>
      <c r="W2038" s="137"/>
      <c r="X2038" s="137"/>
      <c r="Y2038" s="137"/>
      <c r="Z2038" s="137"/>
      <c r="AA2038" s="137"/>
      <c r="AB2038" s="137"/>
      <c r="AC2038" s="137"/>
      <c r="AD2038" s="137"/>
      <c r="AE2038" s="137"/>
      <c r="AF2038" s="137"/>
      <c r="AG2038" s="137"/>
      <c r="AH2038" s="137"/>
      <c r="AI2038" s="137"/>
      <c r="AJ2038" s="137"/>
      <c r="AK2038" s="137"/>
      <c r="AL2038" s="137"/>
      <c r="AM2038" s="137"/>
      <c r="AN2038" s="137"/>
      <c r="AO2038" s="137"/>
      <c r="AP2038" s="137"/>
      <c r="AQ2038" s="137"/>
      <c r="AR2038" s="137"/>
      <c r="AS2038" s="137"/>
      <c r="AT2038" s="137"/>
      <c r="AU2038" s="137"/>
      <c r="AV2038" s="137"/>
      <c r="AW2038" s="137"/>
      <c r="AX2038" s="137"/>
      <c r="AY2038" s="137"/>
      <c r="AZ2038" s="137"/>
      <c r="BA2038" s="137"/>
      <c r="BB2038" s="137"/>
      <c r="BC2038" s="40"/>
      <c r="BD2038" s="40"/>
      <c r="BE2038" s="40"/>
      <c r="BF2038" s="40"/>
      <c r="BG2038" s="40"/>
      <c r="BH2038" s="40"/>
      <c r="BI2038" s="40"/>
      <c r="BJ2038" s="40"/>
      <c r="BK2038" s="40"/>
      <c r="BL2038" s="40"/>
      <c r="BM2038" s="40"/>
      <c r="BN2038" s="40"/>
      <c r="BO2038" s="40"/>
      <c r="BP2038" s="40"/>
      <c r="BQ2038" s="40"/>
      <c r="BR2038" s="40"/>
      <c r="BS2038" s="40"/>
      <c r="BT2038" s="40"/>
      <c r="BU2038" s="40"/>
      <c r="BV2038" s="40"/>
      <c r="BW2038" s="40"/>
      <c r="BX2038" s="40"/>
      <c r="BY2038" s="40"/>
      <c r="BZ2038" s="40"/>
      <c r="CA2038" s="40"/>
      <c r="CB2038" s="40"/>
      <c r="CC2038" s="40"/>
      <c r="CD2038" s="40"/>
      <c r="CE2038" s="40"/>
      <c r="CF2038" s="40"/>
      <c r="CG2038" s="137"/>
      <c r="CH2038" s="137"/>
      <c r="CI2038" s="137"/>
      <c r="CJ2038" s="40"/>
      <c r="CK2038" s="40"/>
    </row>
    <row r="2039" spans="6:89" x14ac:dyDescent="0.2">
      <c r="F2039" s="75" t="str">
        <f t="shared" si="446"/>
        <v/>
      </c>
      <c r="U2039" s="137"/>
      <c r="V2039" s="137"/>
      <c r="W2039" s="137"/>
      <c r="X2039" s="137"/>
      <c r="Y2039" s="137"/>
      <c r="Z2039" s="137"/>
      <c r="AA2039" s="137"/>
      <c r="AB2039" s="137"/>
      <c r="AC2039" s="137"/>
      <c r="AD2039" s="137"/>
      <c r="AE2039" s="137"/>
      <c r="AF2039" s="137"/>
      <c r="AG2039" s="137"/>
      <c r="AH2039" s="137"/>
      <c r="AI2039" s="137"/>
      <c r="AJ2039" s="137"/>
      <c r="AK2039" s="137"/>
      <c r="AL2039" s="137"/>
      <c r="AM2039" s="137"/>
      <c r="AN2039" s="137"/>
      <c r="AO2039" s="137"/>
      <c r="AP2039" s="137"/>
      <c r="AQ2039" s="137"/>
      <c r="AR2039" s="137"/>
      <c r="AS2039" s="137"/>
      <c r="AT2039" s="137"/>
      <c r="AU2039" s="137"/>
      <c r="AV2039" s="137"/>
      <c r="AW2039" s="137"/>
      <c r="AX2039" s="137"/>
      <c r="AY2039" s="137"/>
      <c r="AZ2039" s="137"/>
      <c r="BA2039" s="137"/>
      <c r="BB2039" s="137"/>
      <c r="BC2039" s="40"/>
      <c r="BD2039" s="40"/>
      <c r="BE2039" s="40"/>
      <c r="BF2039" s="40"/>
      <c r="BG2039" s="40"/>
      <c r="BH2039" s="40"/>
      <c r="BI2039" s="40"/>
      <c r="BJ2039" s="40"/>
      <c r="BK2039" s="40"/>
      <c r="BL2039" s="40"/>
      <c r="BM2039" s="40"/>
      <c r="BN2039" s="40"/>
      <c r="BO2039" s="40"/>
      <c r="BP2039" s="40"/>
      <c r="BQ2039" s="40"/>
      <c r="BR2039" s="40"/>
      <c r="BS2039" s="40"/>
      <c r="BT2039" s="40"/>
      <c r="BU2039" s="40"/>
      <c r="BV2039" s="40"/>
      <c r="BW2039" s="40"/>
      <c r="BX2039" s="40"/>
      <c r="BY2039" s="40"/>
      <c r="BZ2039" s="40"/>
      <c r="CA2039" s="40"/>
      <c r="CB2039" s="40"/>
      <c r="CC2039" s="40"/>
      <c r="CD2039" s="40"/>
      <c r="CE2039" s="40"/>
      <c r="CF2039" s="40"/>
      <c r="CG2039" s="137"/>
      <c r="CH2039" s="137"/>
      <c r="CI2039" s="137"/>
      <c r="CJ2039" s="40"/>
      <c r="CK2039" s="40"/>
    </row>
    <row r="2040" spans="6:89" x14ac:dyDescent="0.2">
      <c r="F2040" s="75" t="str">
        <f t="shared" si="446"/>
        <v/>
      </c>
      <c r="U2040" s="137"/>
      <c r="V2040" s="137"/>
      <c r="W2040" s="137"/>
      <c r="X2040" s="137"/>
      <c r="Y2040" s="137"/>
      <c r="Z2040" s="137"/>
      <c r="AA2040" s="137"/>
      <c r="AB2040" s="137"/>
      <c r="AC2040" s="137"/>
      <c r="AD2040" s="137"/>
      <c r="AE2040" s="137"/>
      <c r="AF2040" s="137"/>
      <c r="AG2040" s="137"/>
      <c r="AH2040" s="137"/>
      <c r="AI2040" s="137"/>
      <c r="AJ2040" s="137"/>
      <c r="AK2040" s="137"/>
      <c r="AL2040" s="137"/>
      <c r="AM2040" s="137"/>
      <c r="AN2040" s="137"/>
      <c r="AO2040" s="137"/>
      <c r="AP2040" s="137"/>
      <c r="AQ2040" s="137"/>
      <c r="AR2040" s="137"/>
      <c r="AS2040" s="137"/>
      <c r="AT2040" s="137"/>
      <c r="AU2040" s="137"/>
      <c r="AV2040" s="137"/>
      <c r="AW2040" s="137"/>
      <c r="AX2040" s="137"/>
      <c r="AY2040" s="137"/>
      <c r="AZ2040" s="137"/>
      <c r="BA2040" s="137"/>
      <c r="BB2040" s="137"/>
      <c r="BC2040" s="40"/>
      <c r="BD2040" s="40"/>
      <c r="BE2040" s="40"/>
      <c r="BF2040" s="40"/>
      <c r="BG2040" s="40"/>
      <c r="BH2040" s="40"/>
      <c r="BI2040" s="40"/>
      <c r="BJ2040" s="40"/>
      <c r="BK2040" s="40"/>
      <c r="BL2040" s="40"/>
      <c r="BM2040" s="40"/>
      <c r="BN2040" s="40"/>
      <c r="BO2040" s="40"/>
      <c r="BP2040" s="40"/>
      <c r="BQ2040" s="40"/>
      <c r="BR2040" s="40"/>
      <c r="BS2040" s="40"/>
      <c r="BT2040" s="40"/>
      <c r="BU2040" s="40"/>
      <c r="BV2040" s="40"/>
      <c r="BW2040" s="40"/>
      <c r="BX2040" s="40"/>
      <c r="BY2040" s="40"/>
      <c r="BZ2040" s="40"/>
      <c r="CA2040" s="40"/>
      <c r="CB2040" s="40"/>
      <c r="CC2040" s="40"/>
      <c r="CD2040" s="40"/>
      <c r="CE2040" s="40"/>
      <c r="CF2040" s="40"/>
      <c r="CG2040" s="137"/>
      <c r="CH2040" s="137"/>
      <c r="CI2040" s="137"/>
      <c r="CJ2040" s="40"/>
      <c r="CK2040" s="40"/>
    </row>
    <row r="2041" spans="6:89" x14ac:dyDescent="0.2">
      <c r="F2041" s="75" t="str">
        <f t="shared" si="446"/>
        <v/>
      </c>
      <c r="U2041" s="137"/>
      <c r="V2041" s="137"/>
      <c r="W2041" s="137"/>
      <c r="X2041" s="137"/>
      <c r="Y2041" s="137"/>
      <c r="Z2041" s="137"/>
      <c r="AA2041" s="137"/>
      <c r="AB2041" s="137"/>
      <c r="AC2041" s="137"/>
      <c r="AD2041" s="137"/>
      <c r="AE2041" s="137"/>
      <c r="AF2041" s="137"/>
      <c r="AG2041" s="137"/>
      <c r="AH2041" s="137"/>
      <c r="AI2041" s="137"/>
      <c r="AJ2041" s="137"/>
      <c r="AK2041" s="137"/>
      <c r="AL2041" s="137"/>
      <c r="AM2041" s="137"/>
      <c r="AN2041" s="137"/>
      <c r="AO2041" s="137"/>
      <c r="AP2041" s="137"/>
      <c r="AQ2041" s="137"/>
      <c r="AR2041" s="137"/>
      <c r="AS2041" s="137"/>
      <c r="AT2041" s="137"/>
      <c r="AU2041" s="137"/>
      <c r="AV2041" s="137"/>
      <c r="AW2041" s="137"/>
      <c r="AX2041" s="137"/>
      <c r="AY2041" s="137"/>
      <c r="AZ2041" s="137"/>
      <c r="BA2041" s="137"/>
      <c r="BB2041" s="137"/>
      <c r="BC2041" s="40"/>
      <c r="BD2041" s="40"/>
      <c r="BE2041" s="40"/>
      <c r="BF2041" s="40"/>
      <c r="BG2041" s="40"/>
      <c r="BH2041" s="40"/>
      <c r="BI2041" s="40"/>
      <c r="BJ2041" s="40"/>
      <c r="BK2041" s="40"/>
      <c r="BL2041" s="40"/>
      <c r="BM2041" s="40"/>
      <c r="BN2041" s="40"/>
      <c r="BO2041" s="40"/>
      <c r="BP2041" s="40"/>
      <c r="BQ2041" s="40"/>
      <c r="BR2041" s="40"/>
      <c r="BS2041" s="40"/>
      <c r="BT2041" s="40"/>
      <c r="BU2041" s="40"/>
      <c r="BV2041" s="40"/>
      <c r="BW2041" s="40"/>
      <c r="BX2041" s="40"/>
      <c r="BY2041" s="40"/>
      <c r="BZ2041" s="40"/>
      <c r="CA2041" s="40"/>
      <c r="CB2041" s="40"/>
      <c r="CC2041" s="40"/>
      <c r="CD2041" s="40"/>
      <c r="CE2041" s="40"/>
      <c r="CF2041" s="40"/>
      <c r="CG2041" s="137"/>
      <c r="CH2041" s="137"/>
      <c r="CI2041" s="137"/>
      <c r="CJ2041" s="40"/>
      <c r="CK2041" s="40"/>
    </row>
    <row r="2042" spans="6:89" x14ac:dyDescent="0.2">
      <c r="F2042" s="75" t="str">
        <f t="shared" si="446"/>
        <v/>
      </c>
      <c r="U2042" s="137"/>
      <c r="V2042" s="137"/>
      <c r="W2042" s="137"/>
      <c r="X2042" s="137"/>
      <c r="Y2042" s="137"/>
      <c r="Z2042" s="137"/>
      <c r="AA2042" s="137"/>
      <c r="AB2042" s="137"/>
      <c r="AC2042" s="137"/>
      <c r="AD2042" s="137"/>
      <c r="AE2042" s="137"/>
      <c r="AF2042" s="137"/>
      <c r="AG2042" s="137"/>
      <c r="AH2042" s="137"/>
      <c r="AI2042" s="137"/>
      <c r="AJ2042" s="137"/>
      <c r="AK2042" s="137"/>
      <c r="AL2042" s="137"/>
      <c r="AM2042" s="137"/>
      <c r="AN2042" s="137"/>
      <c r="AO2042" s="137"/>
      <c r="AP2042" s="137"/>
      <c r="AQ2042" s="137"/>
      <c r="AR2042" s="137"/>
      <c r="AS2042" s="137"/>
      <c r="AT2042" s="137"/>
      <c r="AU2042" s="137"/>
      <c r="AV2042" s="137"/>
      <c r="AW2042" s="137"/>
      <c r="AX2042" s="137"/>
      <c r="AY2042" s="137"/>
      <c r="AZ2042" s="137"/>
      <c r="BA2042" s="137"/>
      <c r="BB2042" s="137"/>
      <c r="BC2042" s="40"/>
      <c r="BD2042" s="40"/>
      <c r="BE2042" s="40"/>
      <c r="BF2042" s="40"/>
      <c r="BG2042" s="40"/>
      <c r="BH2042" s="40"/>
      <c r="BI2042" s="40"/>
      <c r="BJ2042" s="40"/>
      <c r="BK2042" s="40"/>
      <c r="BL2042" s="40"/>
      <c r="BM2042" s="40"/>
      <c r="BN2042" s="40"/>
      <c r="BO2042" s="40"/>
      <c r="BP2042" s="40"/>
      <c r="BQ2042" s="40"/>
      <c r="BR2042" s="40"/>
      <c r="BS2042" s="40"/>
      <c r="BT2042" s="40"/>
      <c r="BU2042" s="40"/>
      <c r="BV2042" s="40"/>
      <c r="BW2042" s="40"/>
      <c r="BX2042" s="40"/>
      <c r="BY2042" s="40"/>
      <c r="BZ2042" s="40"/>
      <c r="CA2042" s="40"/>
      <c r="CB2042" s="40"/>
      <c r="CC2042" s="40"/>
      <c r="CD2042" s="40"/>
      <c r="CE2042" s="40"/>
      <c r="CF2042" s="40"/>
      <c r="CG2042" s="137"/>
      <c r="CH2042" s="137"/>
      <c r="CI2042" s="137"/>
      <c r="CJ2042" s="40"/>
      <c r="CK2042" s="40"/>
    </row>
    <row r="2043" spans="6:89" x14ac:dyDescent="0.2">
      <c r="F2043" s="75" t="str">
        <f t="shared" si="446"/>
        <v/>
      </c>
      <c r="U2043" s="137"/>
      <c r="V2043" s="137"/>
      <c r="W2043" s="137"/>
      <c r="X2043" s="137"/>
      <c r="Y2043" s="137"/>
      <c r="Z2043" s="137"/>
      <c r="AA2043" s="137"/>
      <c r="AB2043" s="137"/>
      <c r="AC2043" s="137"/>
      <c r="AD2043" s="137"/>
      <c r="AE2043" s="137"/>
      <c r="AF2043" s="137"/>
      <c r="AG2043" s="137"/>
      <c r="AH2043" s="137"/>
      <c r="AI2043" s="137"/>
      <c r="AJ2043" s="137"/>
      <c r="AK2043" s="137"/>
      <c r="AL2043" s="137"/>
      <c r="AM2043" s="137"/>
      <c r="AN2043" s="137"/>
      <c r="AO2043" s="137"/>
      <c r="AP2043" s="137"/>
      <c r="AQ2043" s="137"/>
      <c r="AR2043" s="137"/>
      <c r="AS2043" s="137"/>
      <c r="AT2043" s="137"/>
      <c r="AU2043" s="137"/>
      <c r="AV2043" s="137"/>
      <c r="AW2043" s="137"/>
      <c r="AX2043" s="137"/>
      <c r="AY2043" s="137"/>
      <c r="AZ2043" s="137"/>
      <c r="BA2043" s="137"/>
      <c r="BB2043" s="137"/>
      <c r="BC2043" s="40"/>
      <c r="BD2043" s="40"/>
      <c r="BE2043" s="40"/>
      <c r="BF2043" s="40"/>
      <c r="BG2043" s="40"/>
      <c r="BH2043" s="40"/>
      <c r="BI2043" s="40"/>
      <c r="BJ2043" s="40"/>
      <c r="BK2043" s="40"/>
      <c r="BL2043" s="40"/>
      <c r="BM2043" s="40"/>
      <c r="BN2043" s="40"/>
      <c r="BO2043" s="40"/>
      <c r="BP2043" s="40"/>
      <c r="BQ2043" s="40"/>
      <c r="BR2043" s="40"/>
      <c r="BS2043" s="40"/>
      <c r="BT2043" s="40"/>
      <c r="BU2043" s="40"/>
      <c r="BV2043" s="40"/>
      <c r="BW2043" s="40"/>
      <c r="BX2043" s="40"/>
      <c r="BY2043" s="40"/>
      <c r="BZ2043" s="40"/>
      <c r="CA2043" s="40"/>
      <c r="CB2043" s="40"/>
      <c r="CC2043" s="40"/>
      <c r="CD2043" s="40"/>
      <c r="CE2043" s="40"/>
      <c r="CF2043" s="40"/>
      <c r="CG2043" s="137"/>
      <c r="CH2043" s="137"/>
      <c r="CI2043" s="137"/>
      <c r="CJ2043" s="40"/>
      <c r="CK2043" s="40"/>
    </row>
    <row r="2044" spans="6:89" x14ac:dyDescent="0.2">
      <c r="F2044" s="75" t="str">
        <f t="shared" si="446"/>
        <v/>
      </c>
      <c r="U2044" s="137"/>
      <c r="V2044" s="137"/>
      <c r="W2044" s="137"/>
      <c r="X2044" s="137"/>
      <c r="Y2044" s="137"/>
      <c r="Z2044" s="137"/>
      <c r="AA2044" s="137"/>
      <c r="AB2044" s="137"/>
      <c r="AC2044" s="137"/>
      <c r="AD2044" s="137"/>
      <c r="AE2044" s="137"/>
      <c r="AF2044" s="137"/>
      <c r="AG2044" s="137"/>
      <c r="AH2044" s="137"/>
      <c r="AI2044" s="137"/>
      <c r="AJ2044" s="137"/>
      <c r="AK2044" s="137"/>
      <c r="AL2044" s="137"/>
      <c r="AM2044" s="137"/>
      <c r="AN2044" s="137"/>
      <c r="AO2044" s="137"/>
      <c r="AP2044" s="137"/>
      <c r="AQ2044" s="137"/>
      <c r="AR2044" s="137"/>
      <c r="AS2044" s="137"/>
      <c r="AT2044" s="137"/>
      <c r="AU2044" s="137"/>
      <c r="AV2044" s="137"/>
      <c r="AW2044" s="137"/>
      <c r="AX2044" s="137"/>
      <c r="AY2044" s="137"/>
      <c r="AZ2044" s="137"/>
      <c r="BA2044" s="137"/>
      <c r="BB2044" s="137"/>
      <c r="BC2044" s="40"/>
      <c r="BD2044" s="40"/>
      <c r="BE2044" s="40"/>
      <c r="BF2044" s="40"/>
      <c r="BG2044" s="40"/>
      <c r="BH2044" s="40"/>
      <c r="BI2044" s="40"/>
      <c r="BJ2044" s="40"/>
      <c r="BK2044" s="40"/>
      <c r="BL2044" s="40"/>
      <c r="BM2044" s="40"/>
      <c r="BN2044" s="40"/>
      <c r="BO2044" s="40"/>
      <c r="BP2044" s="40"/>
      <c r="BQ2044" s="40"/>
      <c r="BR2044" s="40"/>
      <c r="BS2044" s="40"/>
      <c r="BT2044" s="40"/>
      <c r="BU2044" s="40"/>
      <c r="BV2044" s="40"/>
      <c r="BW2044" s="40"/>
      <c r="BX2044" s="40"/>
      <c r="BY2044" s="40"/>
      <c r="BZ2044" s="40"/>
      <c r="CA2044" s="40"/>
      <c r="CB2044" s="40"/>
      <c r="CC2044" s="40"/>
      <c r="CD2044" s="40"/>
      <c r="CE2044" s="40"/>
      <c r="CF2044" s="40"/>
      <c r="CG2044" s="137"/>
      <c r="CH2044" s="137"/>
      <c r="CI2044" s="137"/>
      <c r="CJ2044" s="40"/>
      <c r="CK2044" s="40"/>
    </row>
    <row r="2045" spans="6:89" x14ac:dyDescent="0.2">
      <c r="F2045" s="75" t="str">
        <f t="shared" si="446"/>
        <v/>
      </c>
      <c r="U2045" s="137"/>
      <c r="V2045" s="137"/>
      <c r="W2045" s="137"/>
      <c r="X2045" s="137"/>
      <c r="Y2045" s="137"/>
      <c r="Z2045" s="137"/>
      <c r="AA2045" s="137"/>
      <c r="AB2045" s="137"/>
      <c r="AC2045" s="137"/>
      <c r="AD2045" s="137"/>
      <c r="AE2045" s="137"/>
      <c r="AF2045" s="137"/>
      <c r="AG2045" s="137"/>
      <c r="AH2045" s="137"/>
      <c r="AI2045" s="137"/>
      <c r="AJ2045" s="137"/>
      <c r="AK2045" s="137"/>
      <c r="AL2045" s="137"/>
      <c r="AM2045" s="137"/>
      <c r="AN2045" s="137"/>
      <c r="AO2045" s="137"/>
      <c r="AP2045" s="137"/>
      <c r="AQ2045" s="137"/>
      <c r="AR2045" s="137"/>
      <c r="AS2045" s="137"/>
      <c r="AT2045" s="137"/>
      <c r="AU2045" s="137"/>
      <c r="AV2045" s="137"/>
      <c r="AW2045" s="137"/>
      <c r="AX2045" s="137"/>
      <c r="AY2045" s="137"/>
      <c r="AZ2045" s="137"/>
      <c r="BA2045" s="137"/>
      <c r="BB2045" s="137"/>
      <c r="BC2045" s="40"/>
      <c r="BD2045" s="40"/>
      <c r="BE2045" s="40"/>
      <c r="BF2045" s="40"/>
      <c r="BG2045" s="40"/>
      <c r="BH2045" s="40"/>
      <c r="BI2045" s="40"/>
      <c r="BJ2045" s="40"/>
      <c r="BK2045" s="40"/>
      <c r="BL2045" s="40"/>
      <c r="BM2045" s="40"/>
      <c r="BN2045" s="40"/>
      <c r="BO2045" s="40"/>
      <c r="BP2045" s="40"/>
      <c r="BQ2045" s="40"/>
      <c r="BR2045" s="40"/>
      <c r="BS2045" s="40"/>
      <c r="BT2045" s="40"/>
      <c r="BU2045" s="40"/>
      <c r="BV2045" s="40"/>
      <c r="BW2045" s="40"/>
      <c r="BX2045" s="40"/>
      <c r="BY2045" s="40"/>
      <c r="BZ2045" s="40"/>
      <c r="CA2045" s="40"/>
      <c r="CB2045" s="40"/>
      <c r="CC2045" s="40"/>
      <c r="CD2045" s="40"/>
      <c r="CE2045" s="40"/>
      <c r="CF2045" s="40"/>
      <c r="CG2045" s="137"/>
      <c r="CH2045" s="137"/>
      <c r="CI2045" s="137"/>
      <c r="CJ2045" s="40"/>
      <c r="CK2045" s="40"/>
    </row>
    <row r="2046" spans="6:89" x14ac:dyDescent="0.2">
      <c r="F2046" s="75" t="str">
        <f t="shared" si="446"/>
        <v/>
      </c>
      <c r="U2046" s="137"/>
      <c r="V2046" s="137"/>
      <c r="W2046" s="137"/>
      <c r="X2046" s="137"/>
      <c r="Y2046" s="137"/>
      <c r="Z2046" s="137"/>
      <c r="AA2046" s="137"/>
      <c r="AB2046" s="137"/>
      <c r="AC2046" s="137"/>
      <c r="AD2046" s="137"/>
      <c r="AE2046" s="137"/>
      <c r="AF2046" s="137"/>
      <c r="AG2046" s="137"/>
      <c r="AH2046" s="137"/>
      <c r="AI2046" s="137"/>
      <c r="AJ2046" s="137"/>
      <c r="AK2046" s="137"/>
      <c r="AL2046" s="137"/>
      <c r="AM2046" s="137"/>
      <c r="AN2046" s="137"/>
      <c r="AO2046" s="137"/>
      <c r="AP2046" s="137"/>
      <c r="AQ2046" s="137"/>
      <c r="AR2046" s="137"/>
      <c r="AS2046" s="137"/>
      <c r="AT2046" s="137"/>
      <c r="AU2046" s="137"/>
      <c r="AV2046" s="137"/>
      <c r="AW2046" s="137"/>
      <c r="AX2046" s="137"/>
      <c r="AY2046" s="137"/>
      <c r="AZ2046" s="137"/>
      <c r="BA2046" s="137"/>
      <c r="BB2046" s="137"/>
      <c r="BC2046" s="40"/>
      <c r="BD2046" s="40"/>
      <c r="BE2046" s="40"/>
      <c r="BF2046" s="40"/>
      <c r="BG2046" s="40"/>
      <c r="BH2046" s="40"/>
      <c r="BI2046" s="40"/>
      <c r="BJ2046" s="40"/>
      <c r="BK2046" s="40"/>
      <c r="BL2046" s="40"/>
      <c r="BM2046" s="40"/>
      <c r="BN2046" s="40"/>
      <c r="BO2046" s="40"/>
      <c r="BP2046" s="40"/>
      <c r="BQ2046" s="40"/>
      <c r="BR2046" s="40"/>
      <c r="BS2046" s="40"/>
      <c r="BT2046" s="40"/>
      <c r="BU2046" s="40"/>
      <c r="BV2046" s="40"/>
      <c r="BW2046" s="40"/>
      <c r="BX2046" s="40"/>
      <c r="BY2046" s="40"/>
      <c r="BZ2046" s="40"/>
      <c r="CA2046" s="40"/>
      <c r="CB2046" s="40"/>
      <c r="CC2046" s="40"/>
      <c r="CD2046" s="40"/>
      <c r="CE2046" s="40"/>
      <c r="CF2046" s="40"/>
      <c r="CG2046" s="137"/>
      <c r="CH2046" s="137"/>
      <c r="CI2046" s="137"/>
      <c r="CJ2046" s="40"/>
      <c r="CK2046" s="40"/>
    </row>
    <row r="2047" spans="6:89" x14ac:dyDescent="0.2">
      <c r="F2047" s="75" t="str">
        <f t="shared" si="446"/>
        <v/>
      </c>
      <c r="U2047" s="137"/>
      <c r="V2047" s="137"/>
      <c r="W2047" s="137"/>
      <c r="X2047" s="137"/>
      <c r="Y2047" s="137"/>
      <c r="Z2047" s="137"/>
      <c r="AA2047" s="137"/>
      <c r="AB2047" s="137"/>
      <c r="AC2047" s="137"/>
      <c r="AD2047" s="137"/>
      <c r="AE2047" s="137"/>
      <c r="AF2047" s="137"/>
      <c r="AG2047" s="137"/>
      <c r="AH2047" s="137"/>
      <c r="AI2047" s="137"/>
      <c r="AJ2047" s="137"/>
      <c r="AK2047" s="137"/>
      <c r="AL2047" s="137"/>
      <c r="AM2047" s="137"/>
      <c r="AN2047" s="137"/>
      <c r="AO2047" s="137"/>
      <c r="AP2047" s="137"/>
      <c r="AQ2047" s="137"/>
      <c r="AR2047" s="137"/>
      <c r="AS2047" s="137"/>
      <c r="AT2047" s="137"/>
      <c r="AU2047" s="137"/>
      <c r="AV2047" s="137"/>
      <c r="AW2047" s="137"/>
      <c r="AX2047" s="137"/>
      <c r="AY2047" s="137"/>
      <c r="AZ2047" s="137"/>
      <c r="BA2047" s="137"/>
      <c r="BB2047" s="137"/>
      <c r="BC2047" s="40"/>
      <c r="BD2047" s="40"/>
      <c r="BE2047" s="40"/>
      <c r="BF2047" s="40"/>
      <c r="BG2047" s="40"/>
      <c r="BH2047" s="40"/>
      <c r="BI2047" s="40"/>
      <c r="BJ2047" s="40"/>
      <c r="BK2047" s="40"/>
      <c r="BL2047" s="40"/>
      <c r="BM2047" s="40"/>
      <c r="BN2047" s="40"/>
      <c r="BO2047" s="40"/>
      <c r="BP2047" s="40"/>
      <c r="BQ2047" s="40"/>
      <c r="BR2047" s="40"/>
      <c r="BS2047" s="40"/>
      <c r="BT2047" s="40"/>
      <c r="BU2047" s="40"/>
      <c r="BV2047" s="40"/>
      <c r="BW2047" s="40"/>
      <c r="BX2047" s="40"/>
      <c r="BY2047" s="40"/>
      <c r="BZ2047" s="40"/>
      <c r="CA2047" s="40"/>
      <c r="CB2047" s="40"/>
      <c r="CC2047" s="40"/>
      <c r="CD2047" s="40"/>
      <c r="CE2047" s="40"/>
      <c r="CF2047" s="40"/>
      <c r="CG2047" s="137"/>
      <c r="CH2047" s="137"/>
      <c r="CI2047" s="137"/>
      <c r="CJ2047" s="40"/>
      <c r="CK2047" s="40"/>
    </row>
    <row r="2048" spans="6:89" x14ac:dyDescent="0.2">
      <c r="F2048" s="75" t="str">
        <f t="shared" si="446"/>
        <v/>
      </c>
      <c r="U2048" s="137"/>
      <c r="V2048" s="137"/>
      <c r="W2048" s="137"/>
      <c r="X2048" s="137"/>
      <c r="Y2048" s="137"/>
      <c r="Z2048" s="137"/>
      <c r="AA2048" s="137"/>
      <c r="AB2048" s="137"/>
      <c r="AC2048" s="137"/>
      <c r="AD2048" s="137"/>
      <c r="AE2048" s="137"/>
      <c r="AF2048" s="137"/>
      <c r="AG2048" s="137"/>
      <c r="AH2048" s="137"/>
      <c r="AI2048" s="137"/>
      <c r="AJ2048" s="137"/>
      <c r="AK2048" s="137"/>
      <c r="AL2048" s="137"/>
      <c r="AM2048" s="137"/>
      <c r="AN2048" s="137"/>
      <c r="AO2048" s="137"/>
      <c r="AP2048" s="137"/>
      <c r="AQ2048" s="137"/>
      <c r="AR2048" s="137"/>
      <c r="AS2048" s="137"/>
      <c r="AT2048" s="137"/>
      <c r="AU2048" s="137"/>
      <c r="AV2048" s="137"/>
      <c r="AW2048" s="137"/>
      <c r="AX2048" s="137"/>
      <c r="AY2048" s="137"/>
      <c r="AZ2048" s="137"/>
      <c r="BA2048" s="137"/>
      <c r="BB2048" s="137"/>
      <c r="BC2048" s="40"/>
      <c r="BD2048" s="40"/>
      <c r="BE2048" s="40"/>
      <c r="BF2048" s="40"/>
      <c r="BG2048" s="40"/>
      <c r="BH2048" s="40"/>
      <c r="BI2048" s="40"/>
      <c r="BJ2048" s="40"/>
      <c r="BK2048" s="40"/>
      <c r="BL2048" s="40"/>
      <c r="BM2048" s="40"/>
      <c r="BN2048" s="40"/>
      <c r="BO2048" s="40"/>
      <c r="BP2048" s="40"/>
      <c r="BQ2048" s="40"/>
      <c r="BR2048" s="40"/>
      <c r="BS2048" s="40"/>
      <c r="BT2048" s="40"/>
      <c r="BU2048" s="40"/>
      <c r="BV2048" s="40"/>
      <c r="BW2048" s="40"/>
      <c r="BX2048" s="40"/>
      <c r="BY2048" s="40"/>
      <c r="BZ2048" s="40"/>
      <c r="CA2048" s="40"/>
      <c r="CB2048" s="40"/>
      <c r="CC2048" s="40"/>
      <c r="CD2048" s="40"/>
      <c r="CE2048" s="40"/>
      <c r="CF2048" s="40"/>
      <c r="CG2048" s="137"/>
      <c r="CH2048" s="137"/>
      <c r="CI2048" s="137"/>
      <c r="CJ2048" s="40"/>
      <c r="CK2048" s="40"/>
    </row>
    <row r="2049" spans="6:89" x14ac:dyDescent="0.2">
      <c r="F2049" s="75" t="str">
        <f t="shared" si="446"/>
        <v/>
      </c>
      <c r="U2049" s="137"/>
      <c r="V2049" s="137"/>
      <c r="W2049" s="137"/>
      <c r="X2049" s="137"/>
      <c r="Y2049" s="137"/>
      <c r="Z2049" s="137"/>
      <c r="AA2049" s="137"/>
      <c r="AB2049" s="137"/>
      <c r="AC2049" s="137"/>
      <c r="AD2049" s="137"/>
      <c r="AE2049" s="137"/>
      <c r="AF2049" s="137"/>
      <c r="AG2049" s="137"/>
      <c r="AH2049" s="137"/>
      <c r="AI2049" s="137"/>
      <c r="AJ2049" s="137"/>
      <c r="AK2049" s="137"/>
      <c r="AL2049" s="137"/>
      <c r="AM2049" s="137"/>
      <c r="AN2049" s="137"/>
      <c r="AO2049" s="137"/>
      <c r="AP2049" s="137"/>
      <c r="AQ2049" s="137"/>
      <c r="AR2049" s="137"/>
      <c r="AS2049" s="137"/>
      <c r="AT2049" s="137"/>
      <c r="AU2049" s="137"/>
      <c r="AV2049" s="137"/>
      <c r="AW2049" s="137"/>
      <c r="AX2049" s="137"/>
      <c r="AY2049" s="137"/>
      <c r="AZ2049" s="137"/>
      <c r="BA2049" s="137"/>
      <c r="BB2049" s="137"/>
      <c r="BC2049" s="40"/>
      <c r="BD2049" s="40"/>
      <c r="BE2049" s="40"/>
      <c r="BF2049" s="40"/>
      <c r="BG2049" s="40"/>
      <c r="BH2049" s="40"/>
      <c r="BI2049" s="40"/>
      <c r="BJ2049" s="40"/>
      <c r="BK2049" s="40"/>
      <c r="BL2049" s="40"/>
      <c r="BM2049" s="40"/>
      <c r="BN2049" s="40"/>
      <c r="BO2049" s="40"/>
      <c r="BP2049" s="40"/>
      <c r="BQ2049" s="40"/>
      <c r="BR2049" s="40"/>
      <c r="BS2049" s="40"/>
      <c r="BT2049" s="40"/>
      <c r="BU2049" s="40"/>
      <c r="BV2049" s="40"/>
      <c r="BW2049" s="40"/>
      <c r="BX2049" s="40"/>
      <c r="BY2049" s="40"/>
      <c r="BZ2049" s="40"/>
      <c r="CA2049" s="40"/>
      <c r="CB2049" s="40"/>
      <c r="CC2049" s="40"/>
      <c r="CD2049" s="40"/>
      <c r="CE2049" s="40"/>
      <c r="CF2049" s="40"/>
      <c r="CG2049" s="137"/>
      <c r="CH2049" s="137"/>
      <c r="CI2049" s="137"/>
      <c r="CJ2049" s="40"/>
      <c r="CK2049" s="40"/>
    </row>
    <row r="2050" spans="6:89" x14ac:dyDescent="0.2">
      <c r="F2050" s="75" t="str">
        <f t="shared" si="446"/>
        <v/>
      </c>
      <c r="U2050" s="137"/>
      <c r="V2050" s="137"/>
      <c r="W2050" s="137"/>
      <c r="X2050" s="137"/>
      <c r="Y2050" s="137"/>
      <c r="Z2050" s="137"/>
      <c r="AA2050" s="137"/>
      <c r="AB2050" s="137"/>
      <c r="AC2050" s="137"/>
      <c r="AD2050" s="137"/>
      <c r="AE2050" s="137"/>
      <c r="AF2050" s="137"/>
      <c r="AG2050" s="137"/>
      <c r="AH2050" s="137"/>
      <c r="AI2050" s="137"/>
      <c r="AJ2050" s="137"/>
      <c r="AK2050" s="137"/>
      <c r="AL2050" s="137"/>
      <c r="AM2050" s="137"/>
      <c r="AN2050" s="137"/>
      <c r="AO2050" s="137"/>
      <c r="AP2050" s="137"/>
      <c r="AQ2050" s="137"/>
      <c r="AR2050" s="137"/>
      <c r="AS2050" s="137"/>
      <c r="AT2050" s="137"/>
      <c r="AU2050" s="137"/>
      <c r="AV2050" s="137"/>
      <c r="AW2050" s="137"/>
      <c r="AX2050" s="137"/>
      <c r="AY2050" s="137"/>
      <c r="AZ2050" s="137"/>
      <c r="BA2050" s="137"/>
      <c r="BB2050" s="137"/>
      <c r="BC2050" s="40"/>
      <c r="BD2050" s="40"/>
      <c r="BE2050" s="40"/>
      <c r="BF2050" s="40"/>
      <c r="BG2050" s="40"/>
      <c r="BH2050" s="40"/>
      <c r="BI2050" s="40"/>
      <c r="BJ2050" s="40"/>
      <c r="BK2050" s="40"/>
      <c r="BL2050" s="40"/>
      <c r="BM2050" s="40"/>
      <c r="BN2050" s="40"/>
      <c r="BO2050" s="40"/>
      <c r="BP2050" s="40"/>
      <c r="BQ2050" s="40"/>
      <c r="BR2050" s="40"/>
      <c r="BS2050" s="40"/>
      <c r="BT2050" s="40"/>
      <c r="BU2050" s="40"/>
      <c r="BV2050" s="40"/>
      <c r="BW2050" s="40"/>
      <c r="BX2050" s="40"/>
      <c r="BY2050" s="40"/>
      <c r="BZ2050" s="40"/>
      <c r="CA2050" s="40"/>
      <c r="CB2050" s="40"/>
      <c r="CC2050" s="40"/>
      <c r="CD2050" s="40"/>
      <c r="CE2050" s="40"/>
      <c r="CF2050" s="40"/>
      <c r="CG2050" s="137"/>
      <c r="CH2050" s="137"/>
      <c r="CI2050" s="137"/>
      <c r="CJ2050" s="40"/>
      <c r="CK2050" s="40"/>
    </row>
    <row r="2051" spans="6:89" x14ac:dyDescent="0.2">
      <c r="F2051" s="75" t="str">
        <f t="shared" si="446"/>
        <v/>
      </c>
      <c r="U2051" s="137"/>
      <c r="V2051" s="137"/>
      <c r="W2051" s="137"/>
      <c r="X2051" s="137"/>
      <c r="Y2051" s="137"/>
      <c r="Z2051" s="137"/>
      <c r="AA2051" s="137"/>
      <c r="AB2051" s="137"/>
      <c r="AC2051" s="137"/>
      <c r="AD2051" s="137"/>
      <c r="AE2051" s="137"/>
      <c r="AF2051" s="137"/>
      <c r="AG2051" s="137"/>
      <c r="AH2051" s="137"/>
      <c r="AI2051" s="137"/>
      <c r="AJ2051" s="137"/>
      <c r="AK2051" s="137"/>
      <c r="AL2051" s="137"/>
      <c r="AM2051" s="137"/>
      <c r="AN2051" s="137"/>
      <c r="AO2051" s="137"/>
      <c r="AP2051" s="137"/>
      <c r="AQ2051" s="137"/>
      <c r="AR2051" s="137"/>
      <c r="AS2051" s="137"/>
      <c r="AT2051" s="137"/>
      <c r="AU2051" s="137"/>
      <c r="AV2051" s="137"/>
      <c r="AW2051" s="137"/>
      <c r="AX2051" s="137"/>
      <c r="AY2051" s="137"/>
      <c r="AZ2051" s="137"/>
      <c r="BA2051" s="137"/>
      <c r="BB2051" s="137"/>
      <c r="BC2051" s="40"/>
      <c r="BD2051" s="40"/>
      <c r="BE2051" s="40"/>
      <c r="BF2051" s="40"/>
      <c r="BG2051" s="40"/>
      <c r="BH2051" s="40"/>
      <c r="BI2051" s="40"/>
      <c r="BJ2051" s="40"/>
      <c r="BK2051" s="40"/>
      <c r="BL2051" s="40"/>
      <c r="BM2051" s="40"/>
      <c r="BN2051" s="40"/>
      <c r="BO2051" s="40"/>
      <c r="BP2051" s="40"/>
      <c r="BQ2051" s="40"/>
      <c r="BR2051" s="40"/>
      <c r="BS2051" s="40"/>
      <c r="BT2051" s="40"/>
      <c r="BU2051" s="40"/>
      <c r="BV2051" s="40"/>
      <c r="BW2051" s="40"/>
      <c r="BX2051" s="40"/>
      <c r="BY2051" s="40"/>
      <c r="BZ2051" s="40"/>
      <c r="CA2051" s="40"/>
      <c r="CB2051" s="40"/>
      <c r="CC2051" s="40"/>
      <c r="CD2051" s="40"/>
      <c r="CE2051" s="40"/>
      <c r="CF2051" s="40"/>
      <c r="CG2051" s="137"/>
      <c r="CH2051" s="137"/>
      <c r="CI2051" s="137"/>
      <c r="CJ2051" s="40"/>
      <c r="CK2051" s="40"/>
    </row>
    <row r="2052" spans="6:89" x14ac:dyDescent="0.2">
      <c r="F2052" s="75" t="str">
        <f t="shared" si="446"/>
        <v/>
      </c>
      <c r="U2052" s="137"/>
      <c r="V2052" s="137"/>
      <c r="W2052" s="137"/>
      <c r="X2052" s="137"/>
      <c r="Y2052" s="137"/>
      <c r="Z2052" s="137"/>
      <c r="AA2052" s="137"/>
      <c r="AB2052" s="137"/>
      <c r="AC2052" s="137"/>
      <c r="AD2052" s="137"/>
      <c r="AE2052" s="137"/>
      <c r="AF2052" s="137"/>
      <c r="AG2052" s="137"/>
      <c r="AH2052" s="137"/>
      <c r="AI2052" s="137"/>
      <c r="AJ2052" s="137"/>
      <c r="AK2052" s="137"/>
      <c r="AL2052" s="137"/>
      <c r="AM2052" s="137"/>
      <c r="AN2052" s="137"/>
      <c r="AO2052" s="137"/>
      <c r="AP2052" s="137"/>
      <c r="AQ2052" s="137"/>
      <c r="AR2052" s="137"/>
      <c r="AS2052" s="137"/>
      <c r="AT2052" s="137"/>
      <c r="AU2052" s="137"/>
      <c r="AV2052" s="137"/>
      <c r="AW2052" s="137"/>
      <c r="AX2052" s="137"/>
      <c r="AY2052" s="137"/>
      <c r="AZ2052" s="137"/>
      <c r="BA2052" s="137"/>
      <c r="BB2052" s="137"/>
      <c r="BC2052" s="40"/>
      <c r="BD2052" s="40"/>
      <c r="BE2052" s="40"/>
      <c r="BF2052" s="40"/>
      <c r="BG2052" s="40"/>
      <c r="BH2052" s="40"/>
      <c r="BI2052" s="40"/>
      <c r="BJ2052" s="40"/>
      <c r="BK2052" s="40"/>
      <c r="BL2052" s="40"/>
      <c r="BM2052" s="40"/>
      <c r="BN2052" s="40"/>
      <c r="BO2052" s="40"/>
      <c r="BP2052" s="40"/>
      <c r="BQ2052" s="40"/>
      <c r="BR2052" s="40"/>
      <c r="BS2052" s="40"/>
      <c r="BT2052" s="40"/>
      <c r="BU2052" s="40"/>
      <c r="BV2052" s="40"/>
      <c r="BW2052" s="40"/>
      <c r="BX2052" s="40"/>
      <c r="BY2052" s="40"/>
      <c r="BZ2052" s="40"/>
      <c r="CA2052" s="40"/>
      <c r="CB2052" s="40"/>
      <c r="CC2052" s="40"/>
      <c r="CD2052" s="40"/>
      <c r="CE2052" s="40"/>
      <c r="CF2052" s="40"/>
      <c r="CG2052" s="137"/>
      <c r="CH2052" s="137"/>
      <c r="CI2052" s="137"/>
      <c r="CJ2052" s="40"/>
      <c r="CK2052" s="40"/>
    </row>
    <row r="2053" spans="6:89" x14ac:dyDescent="0.2">
      <c r="F2053" s="75" t="str">
        <f t="shared" si="446"/>
        <v/>
      </c>
      <c r="U2053" s="137"/>
      <c r="V2053" s="137"/>
      <c r="W2053" s="137"/>
      <c r="X2053" s="137"/>
      <c r="Y2053" s="137"/>
      <c r="Z2053" s="137"/>
      <c r="AA2053" s="137"/>
      <c r="AB2053" s="137"/>
      <c r="AC2053" s="137"/>
      <c r="AD2053" s="137"/>
      <c r="AE2053" s="137"/>
      <c r="AF2053" s="137"/>
      <c r="AG2053" s="137"/>
      <c r="AH2053" s="137"/>
      <c r="AI2053" s="137"/>
      <c r="AJ2053" s="137"/>
      <c r="AK2053" s="137"/>
      <c r="AL2053" s="137"/>
      <c r="AM2053" s="137"/>
      <c r="AN2053" s="137"/>
      <c r="AO2053" s="137"/>
      <c r="AP2053" s="137"/>
      <c r="AQ2053" s="137"/>
      <c r="AR2053" s="137"/>
      <c r="AS2053" s="137"/>
      <c r="AT2053" s="137"/>
      <c r="AU2053" s="137"/>
      <c r="AV2053" s="137"/>
      <c r="AW2053" s="137"/>
      <c r="AX2053" s="137"/>
      <c r="AY2053" s="137"/>
      <c r="AZ2053" s="137"/>
      <c r="BA2053" s="137"/>
      <c r="BB2053" s="137"/>
      <c r="BC2053" s="40"/>
      <c r="BD2053" s="40"/>
      <c r="BE2053" s="40"/>
      <c r="BF2053" s="40"/>
      <c r="BG2053" s="40"/>
      <c r="BH2053" s="40"/>
      <c r="BI2053" s="40"/>
      <c r="BJ2053" s="40"/>
      <c r="BK2053" s="40"/>
      <c r="BL2053" s="40"/>
      <c r="BM2053" s="40"/>
      <c r="BN2053" s="40"/>
      <c r="BO2053" s="40"/>
      <c r="BP2053" s="40"/>
      <c r="BQ2053" s="40"/>
      <c r="BR2053" s="40"/>
      <c r="BS2053" s="40"/>
      <c r="BT2053" s="40"/>
      <c r="BU2053" s="40"/>
      <c r="BV2053" s="40"/>
      <c r="BW2053" s="40"/>
      <c r="BX2053" s="40"/>
      <c r="BY2053" s="40"/>
      <c r="BZ2053" s="40"/>
      <c r="CA2053" s="40"/>
      <c r="CB2053" s="40"/>
      <c r="CC2053" s="40"/>
      <c r="CD2053" s="40"/>
      <c r="CE2053" s="40"/>
      <c r="CF2053" s="40"/>
      <c r="CG2053" s="137"/>
      <c r="CH2053" s="137"/>
      <c r="CI2053" s="137"/>
      <c r="CJ2053" s="40"/>
      <c r="CK2053" s="40"/>
    </row>
    <row r="2054" spans="6:89" x14ac:dyDescent="0.2">
      <c r="F2054" s="75" t="str">
        <f t="shared" si="446"/>
        <v/>
      </c>
      <c r="U2054" s="137"/>
      <c r="V2054" s="137"/>
      <c r="W2054" s="137"/>
      <c r="X2054" s="137"/>
      <c r="Y2054" s="137"/>
      <c r="Z2054" s="137"/>
      <c r="AA2054" s="137"/>
      <c r="AB2054" s="137"/>
      <c r="AC2054" s="137"/>
      <c r="AD2054" s="137"/>
      <c r="AE2054" s="137"/>
      <c r="AF2054" s="137"/>
      <c r="AG2054" s="137"/>
      <c r="AH2054" s="137"/>
      <c r="AI2054" s="137"/>
      <c r="AJ2054" s="137"/>
      <c r="AK2054" s="137"/>
      <c r="AL2054" s="137"/>
      <c r="AM2054" s="137"/>
      <c r="AN2054" s="137"/>
      <c r="AO2054" s="137"/>
      <c r="AP2054" s="137"/>
      <c r="AQ2054" s="137"/>
      <c r="AR2054" s="137"/>
      <c r="AS2054" s="137"/>
      <c r="AT2054" s="137"/>
      <c r="AU2054" s="137"/>
      <c r="AV2054" s="137"/>
      <c r="AW2054" s="137"/>
      <c r="AX2054" s="137"/>
      <c r="AY2054" s="137"/>
      <c r="AZ2054" s="137"/>
      <c r="BA2054" s="137"/>
      <c r="BB2054" s="137"/>
      <c r="BC2054" s="40"/>
      <c r="BD2054" s="40"/>
      <c r="BE2054" s="40"/>
      <c r="BF2054" s="40"/>
      <c r="BG2054" s="40"/>
      <c r="BH2054" s="40"/>
      <c r="BI2054" s="40"/>
      <c r="BJ2054" s="40"/>
      <c r="BK2054" s="40"/>
      <c r="BL2054" s="40"/>
      <c r="BM2054" s="40"/>
      <c r="BN2054" s="40"/>
      <c r="BO2054" s="40"/>
      <c r="BP2054" s="40"/>
      <c r="BQ2054" s="40"/>
      <c r="BR2054" s="40"/>
      <c r="BS2054" s="40"/>
      <c r="BT2054" s="40"/>
      <c r="BU2054" s="40"/>
      <c r="BV2054" s="40"/>
      <c r="BW2054" s="40"/>
      <c r="BX2054" s="40"/>
      <c r="BY2054" s="40"/>
      <c r="BZ2054" s="40"/>
      <c r="CA2054" s="40"/>
      <c r="CB2054" s="40"/>
      <c r="CC2054" s="40"/>
      <c r="CD2054" s="40"/>
      <c r="CE2054" s="40"/>
      <c r="CF2054" s="40"/>
      <c r="CG2054" s="137"/>
      <c r="CH2054" s="137"/>
      <c r="CI2054" s="137"/>
      <c r="CJ2054" s="40"/>
      <c r="CK2054" s="40"/>
    </row>
    <row r="2055" spans="6:89" x14ac:dyDescent="0.2">
      <c r="F2055" s="75" t="str">
        <f t="shared" si="446"/>
        <v/>
      </c>
      <c r="U2055" s="137"/>
      <c r="V2055" s="137"/>
      <c r="W2055" s="137"/>
      <c r="X2055" s="137"/>
      <c r="Y2055" s="137"/>
      <c r="Z2055" s="137"/>
      <c r="AA2055" s="137"/>
      <c r="AB2055" s="137"/>
      <c r="AC2055" s="137"/>
      <c r="AD2055" s="137"/>
      <c r="AE2055" s="137"/>
      <c r="AF2055" s="137"/>
      <c r="AG2055" s="137"/>
      <c r="AH2055" s="137"/>
      <c r="AI2055" s="137"/>
      <c r="AJ2055" s="137"/>
      <c r="AK2055" s="137"/>
      <c r="AL2055" s="137"/>
      <c r="AM2055" s="137"/>
      <c r="AN2055" s="137"/>
      <c r="AO2055" s="137"/>
      <c r="AP2055" s="137"/>
      <c r="AQ2055" s="137"/>
      <c r="AR2055" s="137"/>
      <c r="AS2055" s="137"/>
      <c r="AT2055" s="137"/>
      <c r="AU2055" s="137"/>
      <c r="AV2055" s="137"/>
      <c r="AW2055" s="137"/>
      <c r="AX2055" s="137"/>
      <c r="AY2055" s="137"/>
      <c r="AZ2055" s="137"/>
      <c r="BA2055" s="137"/>
      <c r="BB2055" s="137"/>
      <c r="BC2055" s="40"/>
      <c r="BD2055" s="40"/>
      <c r="BE2055" s="40"/>
      <c r="BF2055" s="40"/>
      <c r="BG2055" s="40"/>
      <c r="BH2055" s="40"/>
      <c r="BI2055" s="40"/>
      <c r="BJ2055" s="40"/>
      <c r="BK2055" s="40"/>
      <c r="BL2055" s="40"/>
      <c r="BM2055" s="40"/>
      <c r="BN2055" s="40"/>
      <c r="BO2055" s="40"/>
      <c r="BP2055" s="40"/>
      <c r="BQ2055" s="40"/>
      <c r="BR2055" s="40"/>
      <c r="BS2055" s="40"/>
      <c r="BT2055" s="40"/>
      <c r="BU2055" s="40"/>
      <c r="BV2055" s="40"/>
      <c r="BW2055" s="40"/>
      <c r="BX2055" s="40"/>
      <c r="BY2055" s="40"/>
      <c r="BZ2055" s="40"/>
      <c r="CA2055" s="40"/>
      <c r="CB2055" s="40"/>
      <c r="CC2055" s="40"/>
      <c r="CD2055" s="40"/>
      <c r="CE2055" s="40"/>
      <c r="CF2055" s="40"/>
      <c r="CG2055" s="137"/>
      <c r="CH2055" s="137"/>
      <c r="CI2055" s="137"/>
      <c r="CJ2055" s="40"/>
      <c r="CK2055" s="40"/>
    </row>
    <row r="2056" spans="6:89" x14ac:dyDescent="0.2">
      <c r="F2056" s="75" t="str">
        <f t="shared" si="446"/>
        <v/>
      </c>
      <c r="U2056" s="137"/>
      <c r="V2056" s="137"/>
      <c r="W2056" s="137"/>
      <c r="X2056" s="137"/>
      <c r="Y2056" s="137"/>
      <c r="Z2056" s="137"/>
      <c r="AA2056" s="137"/>
      <c r="AB2056" s="137"/>
      <c r="AC2056" s="137"/>
      <c r="AD2056" s="137"/>
      <c r="AE2056" s="137"/>
      <c r="AF2056" s="137"/>
      <c r="AG2056" s="137"/>
      <c r="AH2056" s="137"/>
      <c r="AI2056" s="137"/>
      <c r="AJ2056" s="137"/>
      <c r="AK2056" s="137"/>
      <c r="AL2056" s="137"/>
      <c r="AM2056" s="137"/>
      <c r="AN2056" s="137"/>
      <c r="AO2056" s="137"/>
      <c r="AP2056" s="137"/>
      <c r="AQ2056" s="137"/>
      <c r="AR2056" s="137"/>
      <c r="AS2056" s="137"/>
      <c r="AT2056" s="137"/>
      <c r="AU2056" s="137"/>
      <c r="AV2056" s="137"/>
      <c r="AW2056" s="137"/>
      <c r="AX2056" s="137"/>
      <c r="AY2056" s="137"/>
      <c r="AZ2056" s="137"/>
      <c r="BA2056" s="137"/>
      <c r="BB2056" s="137"/>
      <c r="BC2056" s="40"/>
      <c r="BD2056" s="40"/>
      <c r="BE2056" s="40"/>
      <c r="BF2056" s="40"/>
      <c r="BG2056" s="40"/>
      <c r="BH2056" s="40"/>
      <c r="BI2056" s="40"/>
      <c r="BJ2056" s="40"/>
      <c r="BK2056" s="40"/>
      <c r="BL2056" s="40"/>
      <c r="BM2056" s="40"/>
      <c r="BN2056" s="40"/>
      <c r="BO2056" s="40"/>
      <c r="BP2056" s="40"/>
      <c r="BQ2056" s="40"/>
      <c r="BR2056" s="40"/>
      <c r="BS2056" s="40"/>
      <c r="BT2056" s="40"/>
      <c r="BU2056" s="40"/>
      <c r="BV2056" s="40"/>
      <c r="BW2056" s="40"/>
      <c r="BX2056" s="40"/>
      <c r="BY2056" s="40"/>
      <c r="BZ2056" s="40"/>
      <c r="CA2056" s="40"/>
      <c r="CB2056" s="40"/>
      <c r="CC2056" s="40"/>
      <c r="CD2056" s="40"/>
      <c r="CE2056" s="40"/>
      <c r="CF2056" s="40"/>
      <c r="CG2056" s="137"/>
      <c r="CH2056" s="137"/>
      <c r="CI2056" s="137"/>
      <c r="CJ2056" s="40"/>
      <c r="CK2056" s="40"/>
    </row>
    <row r="2057" spans="6:89" x14ac:dyDescent="0.2">
      <c r="F2057" s="75" t="str">
        <f t="shared" si="446"/>
        <v/>
      </c>
      <c r="U2057" s="137"/>
      <c r="V2057" s="137"/>
      <c r="W2057" s="137"/>
      <c r="X2057" s="137"/>
      <c r="Y2057" s="137"/>
      <c r="Z2057" s="137"/>
      <c r="AA2057" s="137"/>
      <c r="AB2057" s="137"/>
      <c r="AC2057" s="137"/>
      <c r="AD2057" s="137"/>
      <c r="AE2057" s="137"/>
      <c r="AF2057" s="137"/>
      <c r="AG2057" s="137"/>
      <c r="AH2057" s="137"/>
      <c r="AI2057" s="137"/>
      <c r="AJ2057" s="137"/>
      <c r="AK2057" s="137"/>
      <c r="AL2057" s="137"/>
      <c r="AM2057" s="137"/>
      <c r="AN2057" s="137"/>
      <c r="AO2057" s="137"/>
      <c r="AP2057" s="137"/>
      <c r="AQ2057" s="137"/>
      <c r="AR2057" s="137"/>
      <c r="AS2057" s="137"/>
      <c r="AT2057" s="137"/>
      <c r="AU2057" s="137"/>
      <c r="AV2057" s="137"/>
      <c r="AW2057" s="137"/>
      <c r="AX2057" s="137"/>
      <c r="AY2057" s="137"/>
      <c r="AZ2057" s="137"/>
      <c r="BA2057" s="137"/>
      <c r="BB2057" s="137"/>
      <c r="BC2057" s="40"/>
      <c r="BD2057" s="40"/>
      <c r="BE2057" s="40"/>
      <c r="BF2057" s="40"/>
      <c r="BG2057" s="40"/>
      <c r="BH2057" s="40"/>
      <c r="BI2057" s="40"/>
      <c r="BJ2057" s="40"/>
      <c r="BK2057" s="40"/>
      <c r="BL2057" s="40"/>
      <c r="BM2057" s="40"/>
      <c r="BN2057" s="40"/>
      <c r="BO2057" s="40"/>
      <c r="BP2057" s="40"/>
      <c r="BQ2057" s="40"/>
      <c r="BR2057" s="40"/>
      <c r="BS2057" s="40"/>
      <c r="BT2057" s="40"/>
      <c r="BU2057" s="40"/>
      <c r="BV2057" s="40"/>
      <c r="BW2057" s="40"/>
      <c r="BX2057" s="40"/>
      <c r="BY2057" s="40"/>
      <c r="BZ2057" s="40"/>
      <c r="CA2057" s="40"/>
      <c r="CB2057" s="40"/>
      <c r="CC2057" s="40"/>
      <c r="CD2057" s="40"/>
      <c r="CE2057" s="40"/>
      <c r="CF2057" s="40"/>
      <c r="CG2057" s="137"/>
      <c r="CH2057" s="137"/>
      <c r="CI2057" s="137"/>
      <c r="CJ2057" s="40"/>
      <c r="CK2057" s="40"/>
    </row>
    <row r="2058" spans="6:89" x14ac:dyDescent="0.2">
      <c r="F2058" s="75" t="str">
        <f t="shared" si="446"/>
        <v/>
      </c>
      <c r="U2058" s="137"/>
      <c r="V2058" s="137"/>
      <c r="W2058" s="137"/>
      <c r="X2058" s="137"/>
      <c r="Y2058" s="137"/>
      <c r="Z2058" s="137"/>
      <c r="AA2058" s="137"/>
      <c r="AB2058" s="137"/>
      <c r="AC2058" s="137"/>
      <c r="AD2058" s="137"/>
      <c r="AE2058" s="137"/>
      <c r="AF2058" s="137"/>
      <c r="AG2058" s="137"/>
      <c r="AH2058" s="137"/>
      <c r="AI2058" s="137"/>
      <c r="AJ2058" s="137"/>
      <c r="AK2058" s="137"/>
      <c r="AL2058" s="137"/>
      <c r="AM2058" s="137"/>
      <c r="AN2058" s="137"/>
      <c r="AO2058" s="137"/>
      <c r="AP2058" s="137"/>
      <c r="AQ2058" s="137"/>
      <c r="AR2058" s="137"/>
      <c r="AS2058" s="137"/>
      <c r="AT2058" s="137"/>
      <c r="AU2058" s="137"/>
      <c r="AV2058" s="137"/>
      <c r="AW2058" s="137"/>
      <c r="AX2058" s="137"/>
      <c r="AY2058" s="137"/>
      <c r="AZ2058" s="137"/>
      <c r="BA2058" s="137"/>
      <c r="BB2058" s="137"/>
      <c r="BC2058" s="40"/>
      <c r="BD2058" s="40"/>
      <c r="BE2058" s="40"/>
      <c r="BF2058" s="40"/>
      <c r="BG2058" s="40"/>
      <c r="BH2058" s="40"/>
      <c r="BI2058" s="40"/>
      <c r="BJ2058" s="40"/>
      <c r="BK2058" s="40"/>
      <c r="BL2058" s="40"/>
      <c r="BM2058" s="40"/>
      <c r="BN2058" s="40"/>
      <c r="BO2058" s="40"/>
      <c r="BP2058" s="40"/>
      <c r="BQ2058" s="40"/>
      <c r="BR2058" s="40"/>
      <c r="BS2058" s="40"/>
      <c r="BT2058" s="40"/>
      <c r="BU2058" s="40"/>
      <c r="BV2058" s="40"/>
      <c r="BW2058" s="40"/>
      <c r="BX2058" s="40"/>
      <c r="BY2058" s="40"/>
      <c r="BZ2058" s="40"/>
      <c r="CA2058" s="40"/>
      <c r="CB2058" s="40"/>
      <c r="CC2058" s="40"/>
      <c r="CD2058" s="40"/>
      <c r="CE2058" s="40"/>
      <c r="CF2058" s="40"/>
      <c r="CG2058" s="137"/>
      <c r="CH2058" s="137"/>
      <c r="CI2058" s="137"/>
      <c r="CJ2058" s="40"/>
      <c r="CK2058" s="40"/>
    </row>
    <row r="2059" spans="6:89" x14ac:dyDescent="0.2">
      <c r="F2059" s="75" t="str">
        <f t="shared" si="446"/>
        <v/>
      </c>
      <c r="U2059" s="137"/>
      <c r="V2059" s="137"/>
      <c r="W2059" s="137"/>
      <c r="X2059" s="137"/>
      <c r="Y2059" s="137"/>
      <c r="Z2059" s="137"/>
      <c r="AA2059" s="137"/>
      <c r="AB2059" s="137"/>
      <c r="AC2059" s="137"/>
      <c r="AD2059" s="137"/>
      <c r="AE2059" s="137"/>
      <c r="AF2059" s="137"/>
      <c r="AG2059" s="137"/>
      <c r="AH2059" s="137"/>
      <c r="AI2059" s="137"/>
      <c r="AJ2059" s="137"/>
      <c r="AK2059" s="137"/>
      <c r="AL2059" s="137"/>
      <c r="AM2059" s="137"/>
      <c r="AN2059" s="137"/>
      <c r="AO2059" s="137"/>
      <c r="AP2059" s="137"/>
      <c r="AQ2059" s="137"/>
      <c r="AR2059" s="137"/>
      <c r="AS2059" s="137"/>
      <c r="AT2059" s="137"/>
      <c r="AU2059" s="137"/>
      <c r="AV2059" s="137"/>
      <c r="AW2059" s="137"/>
      <c r="AX2059" s="137"/>
      <c r="AY2059" s="137"/>
      <c r="AZ2059" s="137"/>
      <c r="BA2059" s="137"/>
      <c r="BB2059" s="137"/>
      <c r="BC2059" s="40"/>
      <c r="BD2059" s="40"/>
      <c r="BE2059" s="40"/>
      <c r="BF2059" s="40"/>
      <c r="BG2059" s="40"/>
      <c r="BH2059" s="40"/>
      <c r="BI2059" s="40"/>
      <c r="BJ2059" s="40"/>
      <c r="BK2059" s="40"/>
      <c r="BL2059" s="40"/>
      <c r="BM2059" s="40"/>
      <c r="BN2059" s="40"/>
      <c r="BO2059" s="40"/>
      <c r="BP2059" s="40"/>
      <c r="BQ2059" s="40"/>
      <c r="BR2059" s="40"/>
      <c r="BS2059" s="40"/>
      <c r="BT2059" s="40"/>
      <c r="BU2059" s="40"/>
      <c r="BV2059" s="40"/>
      <c r="BW2059" s="40"/>
      <c r="BX2059" s="40"/>
      <c r="BY2059" s="40"/>
      <c r="BZ2059" s="40"/>
      <c r="CA2059" s="40"/>
      <c r="CB2059" s="40"/>
      <c r="CC2059" s="40"/>
      <c r="CD2059" s="40"/>
      <c r="CE2059" s="40"/>
      <c r="CF2059" s="40"/>
      <c r="CG2059" s="137"/>
      <c r="CH2059" s="137"/>
      <c r="CI2059" s="137"/>
      <c r="CJ2059" s="40"/>
      <c r="CK2059" s="40"/>
    </row>
    <row r="2060" spans="6:89" x14ac:dyDescent="0.2">
      <c r="F2060" s="75" t="str">
        <f t="shared" ref="F2060:F2072" si="447">IF($A2060&lt;&gt;"",VLOOKUP($A2060,$DT$107:$EC$144,6),"")</f>
        <v/>
      </c>
      <c r="U2060" s="137"/>
      <c r="V2060" s="137"/>
      <c r="W2060" s="137"/>
      <c r="X2060" s="137"/>
      <c r="Y2060" s="137"/>
      <c r="Z2060" s="137"/>
      <c r="AA2060" s="137"/>
      <c r="AB2060" s="137"/>
      <c r="AC2060" s="137"/>
      <c r="AD2060" s="137"/>
      <c r="AE2060" s="137"/>
      <c r="AF2060" s="137"/>
      <c r="AG2060" s="137"/>
      <c r="AH2060" s="137"/>
      <c r="AI2060" s="137"/>
      <c r="AJ2060" s="137"/>
      <c r="AK2060" s="137"/>
      <c r="AL2060" s="137"/>
      <c r="AM2060" s="137"/>
      <c r="AN2060" s="137"/>
      <c r="AO2060" s="137"/>
      <c r="AP2060" s="137"/>
      <c r="AQ2060" s="137"/>
      <c r="AR2060" s="137"/>
      <c r="AS2060" s="137"/>
      <c r="AT2060" s="137"/>
      <c r="AU2060" s="137"/>
      <c r="AV2060" s="137"/>
      <c r="AW2060" s="137"/>
      <c r="AX2060" s="137"/>
      <c r="AY2060" s="137"/>
      <c r="AZ2060" s="137"/>
      <c r="BA2060" s="137"/>
      <c r="BB2060" s="137"/>
      <c r="BC2060" s="40"/>
      <c r="BD2060" s="40"/>
      <c r="BE2060" s="40"/>
      <c r="BF2060" s="40"/>
      <c r="BG2060" s="40"/>
      <c r="BH2060" s="40"/>
      <c r="BI2060" s="40"/>
      <c r="BJ2060" s="40"/>
      <c r="BK2060" s="40"/>
      <c r="BL2060" s="40"/>
      <c r="BM2060" s="40"/>
      <c r="BN2060" s="40"/>
      <c r="BO2060" s="40"/>
      <c r="BP2060" s="40"/>
      <c r="BQ2060" s="40"/>
      <c r="BR2060" s="40"/>
      <c r="BS2060" s="40"/>
      <c r="BT2060" s="40"/>
      <c r="BU2060" s="40"/>
      <c r="BV2060" s="40"/>
      <c r="BW2060" s="40"/>
      <c r="BX2060" s="40"/>
      <c r="BY2060" s="40"/>
      <c r="BZ2060" s="40"/>
      <c r="CA2060" s="40"/>
      <c r="CB2060" s="40"/>
      <c r="CC2060" s="40"/>
      <c r="CD2060" s="40"/>
      <c r="CE2060" s="40"/>
      <c r="CF2060" s="40"/>
      <c r="CG2060" s="137"/>
      <c r="CH2060" s="137"/>
      <c r="CI2060" s="137"/>
      <c r="CJ2060" s="40"/>
      <c r="CK2060" s="40"/>
    </row>
    <row r="2061" spans="6:89" x14ac:dyDescent="0.2">
      <c r="F2061" s="75" t="str">
        <f t="shared" si="447"/>
        <v/>
      </c>
      <c r="U2061" s="137"/>
      <c r="V2061" s="137"/>
      <c r="W2061" s="137"/>
      <c r="X2061" s="137"/>
      <c r="Y2061" s="137"/>
      <c r="Z2061" s="137"/>
      <c r="AA2061" s="137"/>
      <c r="AB2061" s="137"/>
      <c r="AC2061" s="137"/>
      <c r="AD2061" s="137"/>
      <c r="AE2061" s="137"/>
      <c r="AF2061" s="137"/>
      <c r="AG2061" s="137"/>
      <c r="AH2061" s="137"/>
      <c r="AI2061" s="137"/>
      <c r="AJ2061" s="137"/>
      <c r="AK2061" s="137"/>
      <c r="AL2061" s="137"/>
      <c r="AM2061" s="137"/>
      <c r="AN2061" s="137"/>
      <c r="AO2061" s="137"/>
      <c r="AP2061" s="137"/>
      <c r="AQ2061" s="137"/>
      <c r="AR2061" s="137"/>
      <c r="AS2061" s="137"/>
      <c r="AT2061" s="137"/>
      <c r="AU2061" s="137"/>
      <c r="AV2061" s="137"/>
      <c r="AW2061" s="137"/>
      <c r="AX2061" s="137"/>
      <c r="AY2061" s="137"/>
      <c r="AZ2061" s="137"/>
      <c r="BA2061" s="137"/>
      <c r="BB2061" s="137"/>
      <c r="BC2061" s="40"/>
      <c r="BD2061" s="40"/>
      <c r="BE2061" s="40"/>
      <c r="BF2061" s="40"/>
      <c r="BG2061" s="40"/>
      <c r="BH2061" s="40"/>
      <c r="BI2061" s="40"/>
      <c r="BJ2061" s="40"/>
      <c r="BK2061" s="40"/>
      <c r="BL2061" s="40"/>
      <c r="BM2061" s="40"/>
      <c r="BN2061" s="40"/>
      <c r="BO2061" s="40"/>
      <c r="BP2061" s="40"/>
      <c r="BQ2061" s="40"/>
      <c r="BR2061" s="40"/>
      <c r="BS2061" s="40"/>
      <c r="BT2061" s="40"/>
      <c r="BU2061" s="40"/>
      <c r="BV2061" s="40"/>
      <c r="BW2061" s="40"/>
      <c r="BX2061" s="40"/>
      <c r="BY2061" s="40"/>
      <c r="BZ2061" s="40"/>
      <c r="CA2061" s="40"/>
      <c r="CB2061" s="40"/>
      <c r="CC2061" s="40"/>
      <c r="CD2061" s="40"/>
      <c r="CE2061" s="40"/>
      <c r="CF2061" s="40"/>
      <c r="CG2061" s="137"/>
      <c r="CH2061" s="137"/>
      <c r="CI2061" s="137"/>
      <c r="CJ2061" s="40"/>
      <c r="CK2061" s="40"/>
    </row>
    <row r="2062" spans="6:89" x14ac:dyDescent="0.2">
      <c r="F2062" s="75" t="str">
        <f t="shared" si="447"/>
        <v/>
      </c>
      <c r="U2062" s="137"/>
      <c r="V2062" s="137"/>
      <c r="W2062" s="137"/>
      <c r="X2062" s="137"/>
      <c r="Y2062" s="137"/>
      <c r="Z2062" s="137"/>
      <c r="AA2062" s="137"/>
      <c r="AB2062" s="137"/>
      <c r="AC2062" s="137"/>
      <c r="AD2062" s="137"/>
      <c r="AE2062" s="137"/>
      <c r="AF2062" s="137"/>
      <c r="AG2062" s="137"/>
      <c r="AH2062" s="137"/>
      <c r="AI2062" s="137"/>
      <c r="AJ2062" s="137"/>
      <c r="AK2062" s="137"/>
      <c r="AL2062" s="137"/>
      <c r="AM2062" s="137"/>
      <c r="AN2062" s="137"/>
      <c r="AO2062" s="137"/>
      <c r="AP2062" s="137"/>
      <c r="AQ2062" s="137"/>
      <c r="AR2062" s="137"/>
      <c r="AS2062" s="137"/>
      <c r="AT2062" s="137"/>
      <c r="AU2062" s="137"/>
      <c r="AV2062" s="137"/>
      <c r="AW2062" s="137"/>
      <c r="AX2062" s="137"/>
      <c r="AY2062" s="137"/>
      <c r="AZ2062" s="137"/>
      <c r="BA2062" s="137"/>
      <c r="BB2062" s="137"/>
      <c r="BC2062" s="40"/>
      <c r="BD2062" s="40"/>
      <c r="BE2062" s="40"/>
      <c r="BF2062" s="40"/>
      <c r="BG2062" s="40"/>
      <c r="BH2062" s="40"/>
      <c r="BI2062" s="40"/>
      <c r="BJ2062" s="40"/>
      <c r="BK2062" s="40"/>
      <c r="BL2062" s="40"/>
      <c r="BM2062" s="40"/>
      <c r="BN2062" s="40"/>
      <c r="BO2062" s="40"/>
      <c r="BP2062" s="40"/>
      <c r="BQ2062" s="40"/>
      <c r="BR2062" s="40"/>
      <c r="BS2062" s="40"/>
      <c r="BT2062" s="40"/>
      <c r="BU2062" s="40"/>
      <c r="BV2062" s="40"/>
      <c r="BW2062" s="40"/>
      <c r="BX2062" s="40"/>
      <c r="BY2062" s="40"/>
      <c r="BZ2062" s="40"/>
      <c r="CA2062" s="40"/>
      <c r="CB2062" s="40"/>
      <c r="CC2062" s="40"/>
      <c r="CD2062" s="40"/>
      <c r="CE2062" s="40"/>
      <c r="CF2062" s="40"/>
      <c r="CG2062" s="137"/>
      <c r="CH2062" s="137"/>
      <c r="CI2062" s="137"/>
      <c r="CJ2062" s="40"/>
      <c r="CK2062" s="40"/>
    </row>
    <row r="2063" spans="6:89" x14ac:dyDescent="0.2">
      <c r="F2063" s="75" t="str">
        <f t="shared" si="447"/>
        <v/>
      </c>
      <c r="U2063" s="137"/>
      <c r="V2063" s="137"/>
      <c r="W2063" s="137"/>
      <c r="X2063" s="137"/>
      <c r="Y2063" s="137"/>
      <c r="Z2063" s="137"/>
      <c r="AA2063" s="137"/>
      <c r="AB2063" s="137"/>
      <c r="AC2063" s="137"/>
      <c r="AD2063" s="137"/>
      <c r="AE2063" s="137"/>
      <c r="AF2063" s="137"/>
      <c r="AG2063" s="137"/>
      <c r="AH2063" s="137"/>
      <c r="AI2063" s="137"/>
      <c r="AJ2063" s="137"/>
      <c r="AK2063" s="137"/>
      <c r="AL2063" s="137"/>
      <c r="AM2063" s="137"/>
      <c r="AN2063" s="137"/>
      <c r="AO2063" s="137"/>
      <c r="AP2063" s="137"/>
      <c r="AQ2063" s="137"/>
      <c r="AR2063" s="137"/>
      <c r="AS2063" s="137"/>
      <c r="AT2063" s="137"/>
      <c r="AU2063" s="137"/>
      <c r="AV2063" s="137"/>
      <c r="AW2063" s="137"/>
      <c r="AX2063" s="137"/>
      <c r="AY2063" s="137"/>
      <c r="AZ2063" s="137"/>
      <c r="BA2063" s="137"/>
      <c r="BB2063" s="137"/>
      <c r="BC2063" s="40"/>
      <c r="BD2063" s="40"/>
      <c r="BE2063" s="40"/>
      <c r="BF2063" s="40"/>
      <c r="BG2063" s="40"/>
      <c r="BH2063" s="40"/>
      <c r="BI2063" s="40"/>
      <c r="BJ2063" s="40"/>
      <c r="BK2063" s="40"/>
      <c r="BL2063" s="40"/>
      <c r="BM2063" s="40"/>
      <c r="BN2063" s="40"/>
      <c r="BO2063" s="40"/>
      <c r="BP2063" s="40"/>
      <c r="BQ2063" s="40"/>
      <c r="BR2063" s="40"/>
      <c r="BS2063" s="40"/>
      <c r="BT2063" s="40"/>
      <c r="BU2063" s="40"/>
      <c r="BV2063" s="40"/>
      <c r="BW2063" s="40"/>
      <c r="BX2063" s="40"/>
      <c r="BY2063" s="40"/>
      <c r="BZ2063" s="40"/>
      <c r="CA2063" s="40"/>
      <c r="CB2063" s="40"/>
      <c r="CC2063" s="40"/>
      <c r="CD2063" s="40"/>
      <c r="CE2063" s="40"/>
      <c r="CF2063" s="40"/>
      <c r="CG2063" s="137"/>
      <c r="CH2063" s="137"/>
      <c r="CI2063" s="137"/>
      <c r="CJ2063" s="40"/>
      <c r="CK2063" s="40"/>
    </row>
    <row r="2064" spans="6:89" x14ac:dyDescent="0.2">
      <c r="F2064" s="75" t="str">
        <f t="shared" si="447"/>
        <v/>
      </c>
      <c r="U2064" s="137"/>
      <c r="V2064" s="137"/>
      <c r="W2064" s="137"/>
      <c r="X2064" s="137"/>
      <c r="Y2064" s="137"/>
      <c r="Z2064" s="137"/>
      <c r="AA2064" s="137"/>
      <c r="AB2064" s="137"/>
      <c r="AC2064" s="137"/>
      <c r="AD2064" s="137"/>
      <c r="AE2064" s="137"/>
      <c r="AF2064" s="137"/>
      <c r="AG2064" s="137"/>
      <c r="AH2064" s="137"/>
      <c r="AI2064" s="137"/>
      <c r="AJ2064" s="137"/>
      <c r="AK2064" s="137"/>
      <c r="AL2064" s="137"/>
      <c r="AM2064" s="137"/>
      <c r="AN2064" s="137"/>
      <c r="AO2064" s="137"/>
      <c r="AP2064" s="137"/>
      <c r="AQ2064" s="137"/>
      <c r="AR2064" s="137"/>
      <c r="AS2064" s="137"/>
      <c r="AT2064" s="137"/>
      <c r="AU2064" s="137"/>
      <c r="AV2064" s="137"/>
      <c r="AW2064" s="137"/>
      <c r="AX2064" s="137"/>
      <c r="AY2064" s="137"/>
      <c r="AZ2064" s="137"/>
      <c r="BA2064" s="137"/>
      <c r="BB2064" s="137"/>
      <c r="BC2064" s="40"/>
      <c r="BD2064" s="40"/>
      <c r="BE2064" s="40"/>
      <c r="BF2064" s="40"/>
      <c r="BG2064" s="40"/>
      <c r="BH2064" s="40"/>
      <c r="BI2064" s="40"/>
      <c r="BJ2064" s="40"/>
      <c r="BK2064" s="40"/>
      <c r="BL2064" s="40"/>
      <c r="BM2064" s="40"/>
      <c r="BN2064" s="40"/>
      <c r="BO2064" s="40"/>
      <c r="BP2064" s="40"/>
      <c r="BQ2064" s="40"/>
      <c r="BR2064" s="40"/>
      <c r="BS2064" s="40"/>
      <c r="BT2064" s="40"/>
      <c r="BU2064" s="40"/>
      <c r="BV2064" s="40"/>
      <c r="BW2064" s="40"/>
      <c r="BX2064" s="40"/>
      <c r="BY2064" s="40"/>
      <c r="BZ2064" s="40"/>
      <c r="CA2064" s="40"/>
      <c r="CB2064" s="40"/>
      <c r="CC2064" s="40"/>
      <c r="CD2064" s="40"/>
      <c r="CE2064" s="40"/>
      <c r="CF2064" s="40"/>
      <c r="CG2064" s="137"/>
      <c r="CH2064" s="137"/>
      <c r="CI2064" s="137"/>
      <c r="CJ2064" s="40"/>
      <c r="CK2064" s="40"/>
    </row>
    <row r="2065" spans="6:89" x14ac:dyDescent="0.2">
      <c r="F2065" s="75" t="str">
        <f t="shared" si="447"/>
        <v/>
      </c>
      <c r="U2065" s="137"/>
      <c r="V2065" s="137"/>
      <c r="W2065" s="137"/>
      <c r="X2065" s="137"/>
      <c r="Y2065" s="137"/>
      <c r="Z2065" s="137"/>
      <c r="AA2065" s="137"/>
      <c r="AB2065" s="137"/>
      <c r="AC2065" s="137"/>
      <c r="AD2065" s="137"/>
      <c r="AE2065" s="137"/>
      <c r="AF2065" s="137"/>
      <c r="AG2065" s="137"/>
      <c r="AH2065" s="137"/>
      <c r="AI2065" s="137"/>
      <c r="AJ2065" s="137"/>
      <c r="AK2065" s="137"/>
      <c r="AL2065" s="137"/>
      <c r="AM2065" s="137"/>
      <c r="AN2065" s="137"/>
      <c r="AO2065" s="137"/>
      <c r="AP2065" s="137"/>
      <c r="AQ2065" s="137"/>
      <c r="AR2065" s="137"/>
      <c r="AS2065" s="137"/>
      <c r="AT2065" s="137"/>
      <c r="AU2065" s="137"/>
      <c r="AV2065" s="137"/>
      <c r="AW2065" s="137"/>
      <c r="AX2065" s="137"/>
      <c r="AY2065" s="137"/>
      <c r="AZ2065" s="137"/>
      <c r="BA2065" s="137"/>
      <c r="BB2065" s="137"/>
      <c r="BC2065" s="40"/>
      <c r="BD2065" s="40"/>
      <c r="BE2065" s="40"/>
      <c r="BF2065" s="40"/>
      <c r="BG2065" s="40"/>
      <c r="BH2065" s="40"/>
      <c r="BI2065" s="40"/>
      <c r="BJ2065" s="40"/>
      <c r="BK2065" s="40"/>
      <c r="BL2065" s="40"/>
      <c r="BM2065" s="40"/>
      <c r="BN2065" s="40"/>
      <c r="BO2065" s="40"/>
      <c r="BP2065" s="40"/>
      <c r="BQ2065" s="40"/>
      <c r="BR2065" s="40"/>
      <c r="BS2065" s="40"/>
      <c r="BT2065" s="40"/>
      <c r="BU2065" s="40"/>
      <c r="BV2065" s="40"/>
      <c r="BW2065" s="40"/>
      <c r="BX2065" s="40"/>
      <c r="BY2065" s="40"/>
      <c r="BZ2065" s="40"/>
      <c r="CA2065" s="40"/>
      <c r="CB2065" s="40"/>
      <c r="CC2065" s="40"/>
      <c r="CD2065" s="40"/>
      <c r="CE2065" s="40"/>
      <c r="CF2065" s="40"/>
      <c r="CG2065" s="137"/>
      <c r="CH2065" s="137"/>
      <c r="CI2065" s="137"/>
      <c r="CJ2065" s="40"/>
      <c r="CK2065" s="40"/>
    </row>
    <row r="2066" spans="6:89" x14ac:dyDescent="0.2">
      <c r="F2066" s="75" t="str">
        <f t="shared" si="447"/>
        <v/>
      </c>
      <c r="U2066" s="137"/>
      <c r="V2066" s="137"/>
      <c r="W2066" s="137"/>
      <c r="X2066" s="137"/>
      <c r="Y2066" s="137"/>
      <c r="Z2066" s="137"/>
      <c r="AA2066" s="137"/>
      <c r="AB2066" s="137"/>
      <c r="AC2066" s="137"/>
      <c r="AD2066" s="137"/>
      <c r="AE2066" s="137"/>
      <c r="AF2066" s="137"/>
      <c r="AG2066" s="137"/>
      <c r="AH2066" s="137"/>
      <c r="AI2066" s="137"/>
      <c r="AJ2066" s="137"/>
      <c r="AK2066" s="137"/>
      <c r="AL2066" s="137"/>
      <c r="AM2066" s="137"/>
      <c r="AN2066" s="137"/>
      <c r="AO2066" s="137"/>
      <c r="AP2066" s="137"/>
      <c r="AQ2066" s="137"/>
      <c r="AR2066" s="137"/>
      <c r="AS2066" s="137"/>
      <c r="AT2066" s="137"/>
      <c r="AU2066" s="137"/>
      <c r="AV2066" s="137"/>
      <c r="AW2066" s="137"/>
      <c r="AX2066" s="137"/>
      <c r="AY2066" s="137"/>
      <c r="AZ2066" s="137"/>
      <c r="BA2066" s="137"/>
      <c r="BB2066" s="137"/>
      <c r="BC2066" s="40"/>
      <c r="BD2066" s="40"/>
      <c r="BE2066" s="40"/>
      <c r="BF2066" s="40"/>
      <c r="BG2066" s="40"/>
      <c r="BH2066" s="40"/>
      <c r="BI2066" s="40"/>
      <c r="BJ2066" s="40"/>
      <c r="BK2066" s="40"/>
      <c r="BL2066" s="40"/>
      <c r="BM2066" s="40"/>
      <c r="BN2066" s="40"/>
      <c r="BO2066" s="40"/>
      <c r="BP2066" s="40"/>
      <c r="BQ2066" s="40"/>
      <c r="BR2066" s="40"/>
      <c r="BS2066" s="40"/>
      <c r="BT2066" s="40"/>
      <c r="BU2066" s="40"/>
      <c r="BV2066" s="40"/>
      <c r="BW2066" s="40"/>
      <c r="BX2066" s="40"/>
      <c r="BY2066" s="40"/>
      <c r="BZ2066" s="40"/>
      <c r="CA2066" s="40"/>
      <c r="CB2066" s="40"/>
      <c r="CC2066" s="40"/>
      <c r="CD2066" s="40"/>
      <c r="CE2066" s="40"/>
      <c r="CF2066" s="40"/>
      <c r="CG2066" s="137"/>
      <c r="CH2066" s="137"/>
      <c r="CI2066" s="137"/>
      <c r="CJ2066" s="40"/>
      <c r="CK2066" s="40"/>
    </row>
    <row r="2067" spans="6:89" x14ac:dyDescent="0.2">
      <c r="F2067" s="75" t="str">
        <f t="shared" si="447"/>
        <v/>
      </c>
      <c r="U2067" s="137"/>
      <c r="V2067" s="137"/>
      <c r="W2067" s="137"/>
      <c r="X2067" s="137"/>
      <c r="Y2067" s="137"/>
      <c r="Z2067" s="137"/>
      <c r="AA2067" s="137"/>
      <c r="AB2067" s="137"/>
      <c r="AC2067" s="137"/>
      <c r="AD2067" s="137"/>
      <c r="AE2067" s="137"/>
      <c r="AF2067" s="137"/>
      <c r="AG2067" s="137"/>
      <c r="AH2067" s="137"/>
      <c r="AI2067" s="137"/>
      <c r="AJ2067" s="137"/>
      <c r="AK2067" s="137"/>
      <c r="AL2067" s="137"/>
      <c r="AM2067" s="137"/>
      <c r="AN2067" s="137"/>
      <c r="AO2067" s="137"/>
      <c r="AP2067" s="137"/>
      <c r="AQ2067" s="137"/>
      <c r="AR2067" s="137"/>
      <c r="AS2067" s="137"/>
      <c r="AT2067" s="137"/>
      <c r="AU2067" s="137"/>
      <c r="AV2067" s="137"/>
      <c r="AW2067" s="137"/>
      <c r="AX2067" s="137"/>
      <c r="AY2067" s="137"/>
      <c r="AZ2067" s="137"/>
      <c r="BA2067" s="137"/>
      <c r="BB2067" s="137"/>
      <c r="BC2067" s="40"/>
      <c r="BD2067" s="40"/>
      <c r="BE2067" s="40"/>
      <c r="BF2067" s="40"/>
      <c r="BG2067" s="40"/>
      <c r="BH2067" s="40"/>
      <c r="BI2067" s="40"/>
      <c r="BJ2067" s="40"/>
      <c r="BK2067" s="40"/>
      <c r="BL2067" s="40"/>
      <c r="BM2067" s="40"/>
      <c r="BN2067" s="40"/>
      <c r="BO2067" s="40"/>
      <c r="BP2067" s="40"/>
      <c r="BQ2067" s="40"/>
      <c r="BR2067" s="40"/>
      <c r="BS2067" s="40"/>
      <c r="BT2067" s="40"/>
      <c r="BU2067" s="40"/>
      <c r="BV2067" s="40"/>
      <c r="BW2067" s="40"/>
      <c r="BX2067" s="40"/>
      <c r="BY2067" s="40"/>
      <c r="BZ2067" s="40"/>
      <c r="CA2067" s="40"/>
      <c r="CB2067" s="40"/>
      <c r="CC2067" s="40"/>
      <c r="CD2067" s="40"/>
      <c r="CE2067" s="40"/>
      <c r="CF2067" s="40"/>
      <c r="CG2067" s="137"/>
      <c r="CH2067" s="137"/>
      <c r="CI2067" s="137"/>
      <c r="CJ2067" s="40"/>
      <c r="CK2067" s="40"/>
    </row>
    <row r="2068" spans="6:89" x14ac:dyDescent="0.2">
      <c r="F2068" s="75" t="str">
        <f t="shared" si="447"/>
        <v/>
      </c>
      <c r="U2068" s="137"/>
      <c r="V2068" s="137"/>
      <c r="W2068" s="137"/>
      <c r="X2068" s="137"/>
      <c r="Y2068" s="137"/>
      <c r="Z2068" s="137"/>
      <c r="AA2068" s="137"/>
      <c r="AB2068" s="137"/>
      <c r="AC2068" s="137"/>
      <c r="AD2068" s="137"/>
      <c r="AE2068" s="137"/>
      <c r="AF2068" s="137"/>
      <c r="AG2068" s="137"/>
      <c r="AH2068" s="137"/>
      <c r="AI2068" s="137"/>
      <c r="AJ2068" s="137"/>
      <c r="AK2068" s="137"/>
      <c r="AL2068" s="137"/>
      <c r="AM2068" s="137"/>
      <c r="AN2068" s="137"/>
      <c r="AO2068" s="137"/>
      <c r="AP2068" s="137"/>
      <c r="AQ2068" s="137"/>
      <c r="AR2068" s="137"/>
      <c r="AS2068" s="137"/>
      <c r="AT2068" s="137"/>
      <c r="AU2068" s="137"/>
      <c r="AV2068" s="137"/>
      <c r="AW2068" s="137"/>
      <c r="AX2068" s="137"/>
      <c r="AY2068" s="137"/>
      <c r="AZ2068" s="137"/>
      <c r="BA2068" s="137"/>
      <c r="BB2068" s="137"/>
      <c r="BC2068" s="40"/>
      <c r="BD2068" s="40"/>
      <c r="BE2068" s="40"/>
      <c r="BF2068" s="40"/>
      <c r="BG2068" s="40"/>
      <c r="BH2068" s="40"/>
      <c r="BI2068" s="40"/>
      <c r="BJ2068" s="40"/>
      <c r="BK2068" s="40"/>
      <c r="BL2068" s="40"/>
      <c r="BM2068" s="40"/>
      <c r="BN2068" s="40"/>
      <c r="BO2068" s="40"/>
      <c r="BP2068" s="40"/>
      <c r="BQ2068" s="40"/>
      <c r="BR2068" s="40"/>
      <c r="BS2068" s="40"/>
      <c r="BT2068" s="40"/>
      <c r="BU2068" s="40"/>
      <c r="BV2068" s="40"/>
      <c r="BW2068" s="40"/>
      <c r="BX2068" s="40"/>
      <c r="BY2068" s="40"/>
      <c r="BZ2068" s="40"/>
      <c r="CA2068" s="40"/>
      <c r="CB2068" s="40"/>
      <c r="CC2068" s="40"/>
      <c r="CD2068" s="40"/>
      <c r="CE2068" s="40"/>
      <c r="CF2068" s="40"/>
      <c r="CG2068" s="137"/>
      <c r="CH2068" s="137"/>
      <c r="CI2068" s="137"/>
      <c r="CJ2068" s="40"/>
      <c r="CK2068" s="40"/>
    </row>
    <row r="2069" spans="6:89" x14ac:dyDescent="0.2">
      <c r="F2069" s="75" t="str">
        <f t="shared" si="447"/>
        <v/>
      </c>
      <c r="BC2069" s="118" t="str">
        <f>IF($A2068&lt;&gt;"",IF(OR(CJ2068&lt;&gt;0,CK2068&lt;&gt;0),"",IF(OR($CG2068&gt;0,BC2068=""),"",$DD$8)),"")</f>
        <v/>
      </c>
      <c r="BD2069" s="119" t="str">
        <f t="shared" ref="BD2069:BD2074" si="448">IF($BC2069&lt;&gt;"",BD2068,"")</f>
        <v/>
      </c>
      <c r="BE2069" s="119" t="str">
        <f t="shared" ref="BE2069:BE2074" si="449">IF($BC2069&lt;&gt;"",BE2068,"")</f>
        <v/>
      </c>
      <c r="BF2069" s="119" t="str">
        <f t="shared" ref="BF2069:BF2074" si="450">IF($BC2069&lt;&gt;"",BF2068,"")</f>
        <v/>
      </c>
      <c r="BG2069" s="119" t="str">
        <f t="shared" ref="BG2069:BG2074" si="451">IF($BC2069&lt;&gt;"",BG2068,"")</f>
        <v/>
      </c>
      <c r="BH2069" s="119" t="str">
        <f t="shared" ref="BH2069:BH2074" si="452">IF($BC2069&lt;&gt;"",BH2068,"")</f>
        <v/>
      </c>
      <c r="BI2069" s="119" t="str">
        <f t="shared" ref="BI2069:BI2074" si="453">IF($BC2069&lt;&gt;"",BI2068,"")</f>
        <v/>
      </c>
      <c r="BJ2069" s="119" t="str">
        <f t="shared" ref="BJ2069:BJ2074" si="454">IF($BC2069&lt;&gt;"",BJ2068,"")</f>
        <v/>
      </c>
      <c r="BK2069" s="119" t="str">
        <f t="shared" ref="BK2069:BK2074" si="455">IF($BC2069&lt;&gt;"",BK2068,"")</f>
        <v/>
      </c>
      <c r="BL2069" s="119" t="str">
        <f t="shared" ref="BL2069:BL2074" si="456">IF($BC2069&lt;&gt;"",BL2068,"")</f>
        <v/>
      </c>
      <c r="BM2069" s="119" t="str">
        <f t="shared" ref="BM2069:BM2074" si="457">IF($BC2069&lt;&gt;"",BM2068,"")</f>
        <v/>
      </c>
      <c r="BN2069" s="119" t="str">
        <f t="shared" ref="BN2069:BN2074" si="458">IF($BC2069&lt;&gt;"",BN2068,"")</f>
        <v/>
      </c>
      <c r="BO2069" s="119" t="str">
        <f t="shared" ref="BO2069:BO2074" si="459">IF($BC2069&lt;&gt;"",BO2068,"")</f>
        <v/>
      </c>
      <c r="BP2069" s="119" t="str">
        <f t="shared" ref="BP2069:BP2074" si="460">IF($BC2069&lt;&gt;"",BP2068,"")</f>
        <v/>
      </c>
      <c r="BQ2069" s="119" t="str">
        <f t="shared" ref="BQ2069:BQ2074" si="461">IF($BC2069&lt;&gt;"",BQ2068,"")</f>
        <v/>
      </c>
      <c r="BR2069" s="40"/>
      <c r="BS2069" s="40"/>
      <c r="BT2069" s="40"/>
      <c r="BU2069" s="40"/>
      <c r="BV2069" s="40"/>
      <c r="BW2069" s="40"/>
      <c r="BX2069" s="40"/>
      <c r="BY2069" s="40"/>
      <c r="BZ2069" s="40"/>
      <c r="CA2069" s="40"/>
      <c r="CB2069" s="40"/>
      <c r="CC2069" s="40"/>
      <c r="CD2069" s="40"/>
      <c r="CE2069" s="40"/>
      <c r="CF2069" s="100"/>
      <c r="CJ2069" s="126"/>
    </row>
    <row r="2070" spans="6:89" x14ac:dyDescent="0.2">
      <c r="F2070" s="75" t="str">
        <f t="shared" si="447"/>
        <v/>
      </c>
      <c r="BC2070" s="72" t="str">
        <f>IF($A2069&lt;&gt;"",IF(OR(CJ2069&lt;&gt;0,CK2069&lt;&gt;0),"",IF(OR($CG2069&gt;0,BC2069=""),"",$DD$9)),"")</f>
        <v/>
      </c>
      <c r="BD2070" s="83" t="str">
        <f t="shared" si="448"/>
        <v/>
      </c>
      <c r="BE2070" s="83" t="str">
        <f t="shared" si="449"/>
        <v/>
      </c>
      <c r="BF2070" s="83" t="str">
        <f t="shared" si="450"/>
        <v/>
      </c>
      <c r="BG2070" s="83" t="str">
        <f t="shared" si="451"/>
        <v/>
      </c>
      <c r="BH2070" s="83" t="str">
        <f t="shared" si="452"/>
        <v/>
      </c>
      <c r="BI2070" s="83" t="str">
        <f t="shared" si="453"/>
        <v/>
      </c>
      <c r="BJ2070" s="83" t="str">
        <f t="shared" si="454"/>
        <v/>
      </c>
      <c r="BK2070" s="83" t="str">
        <f t="shared" si="455"/>
        <v/>
      </c>
      <c r="BL2070" s="83" t="str">
        <f t="shared" si="456"/>
        <v/>
      </c>
      <c r="BM2070" s="83" t="str">
        <f t="shared" si="457"/>
        <v/>
      </c>
      <c r="BN2070" s="83" t="str">
        <f t="shared" si="458"/>
        <v/>
      </c>
      <c r="BO2070" s="83" t="str">
        <f t="shared" si="459"/>
        <v/>
      </c>
      <c r="BP2070" s="83" t="str">
        <f t="shared" si="460"/>
        <v/>
      </c>
      <c r="BQ2070" s="83" t="str">
        <f t="shared" si="461"/>
        <v/>
      </c>
      <c r="BR2070" s="40"/>
      <c r="BS2070" s="40"/>
      <c r="BT2070" s="40"/>
      <c r="BU2070" s="40"/>
      <c r="BV2070" s="40"/>
      <c r="BW2070" s="40"/>
      <c r="BX2070" s="40"/>
      <c r="BY2070" s="40"/>
      <c r="BZ2070" s="40"/>
      <c r="CA2070" s="40"/>
      <c r="CB2070" s="40"/>
      <c r="CC2070" s="40"/>
      <c r="CD2070" s="40"/>
      <c r="CE2070" s="40"/>
      <c r="CF2070" s="100"/>
    </row>
    <row r="2071" spans="6:89" x14ac:dyDescent="0.2">
      <c r="F2071" s="75" t="str">
        <f t="shared" si="447"/>
        <v/>
      </c>
      <c r="BC2071" s="72" t="str">
        <f>IF($A2070&lt;&gt;"",IF(OR(CJ2070&lt;&gt;0,CK2070&lt;&gt;0),"",IF(OR($CG2070&gt;0,BC2070=""),"",$DD$10)),"")</f>
        <v/>
      </c>
      <c r="BD2071" s="83" t="str">
        <f t="shared" si="448"/>
        <v/>
      </c>
      <c r="BE2071" s="83" t="str">
        <f t="shared" si="449"/>
        <v/>
      </c>
      <c r="BF2071" s="83" t="str">
        <f t="shared" si="450"/>
        <v/>
      </c>
      <c r="BG2071" s="83" t="str">
        <f t="shared" si="451"/>
        <v/>
      </c>
      <c r="BH2071" s="83" t="str">
        <f t="shared" si="452"/>
        <v/>
      </c>
      <c r="BI2071" s="83" t="str">
        <f t="shared" si="453"/>
        <v/>
      </c>
      <c r="BJ2071" s="83" t="str">
        <f t="shared" si="454"/>
        <v/>
      </c>
      <c r="BK2071" s="83" t="str">
        <f t="shared" si="455"/>
        <v/>
      </c>
      <c r="BL2071" s="83" t="str">
        <f t="shared" si="456"/>
        <v/>
      </c>
      <c r="BM2071" s="83" t="str">
        <f t="shared" si="457"/>
        <v/>
      </c>
      <c r="BN2071" s="83" t="str">
        <f t="shared" si="458"/>
        <v/>
      </c>
      <c r="BO2071" s="83" t="str">
        <f t="shared" si="459"/>
        <v/>
      </c>
      <c r="BP2071" s="83" t="str">
        <f t="shared" si="460"/>
        <v/>
      </c>
      <c r="BQ2071" s="83" t="str">
        <f t="shared" si="461"/>
        <v/>
      </c>
      <c r="BR2071" s="40"/>
      <c r="BS2071" s="40"/>
      <c r="BT2071" s="40"/>
      <c r="BU2071" s="40"/>
      <c r="BV2071" s="40"/>
      <c r="BW2071" s="40"/>
      <c r="BX2071" s="40"/>
      <c r="BY2071" s="40"/>
      <c r="BZ2071" s="40"/>
      <c r="CA2071" s="40"/>
      <c r="CB2071" s="40"/>
      <c r="CC2071" s="40"/>
      <c r="CD2071" s="40"/>
      <c r="CE2071" s="40"/>
      <c r="CF2071" s="100"/>
    </row>
    <row r="2072" spans="6:89" x14ac:dyDescent="0.2">
      <c r="F2072" s="75" t="str">
        <f t="shared" si="447"/>
        <v/>
      </c>
      <c r="BC2072" s="72" t="str">
        <f>IF($A2071&lt;&gt;"",IF(OR(CJ2071&lt;&gt;0,CK2071&lt;&gt;0),"",IF(OR($CG2071&gt;0,BC2071=""),"",$DD$11)),"")</f>
        <v/>
      </c>
      <c r="BD2072" s="83" t="str">
        <f t="shared" si="448"/>
        <v/>
      </c>
      <c r="BE2072" s="83" t="str">
        <f t="shared" si="449"/>
        <v/>
      </c>
      <c r="BF2072" s="83" t="str">
        <f t="shared" si="450"/>
        <v/>
      </c>
      <c r="BG2072" s="83" t="str">
        <f t="shared" si="451"/>
        <v/>
      </c>
      <c r="BH2072" s="83" t="str">
        <f t="shared" si="452"/>
        <v/>
      </c>
      <c r="BI2072" s="83" t="str">
        <f t="shared" si="453"/>
        <v/>
      </c>
      <c r="BJ2072" s="83" t="str">
        <f t="shared" si="454"/>
        <v/>
      </c>
      <c r="BK2072" s="83" t="str">
        <f t="shared" si="455"/>
        <v/>
      </c>
      <c r="BL2072" s="83" t="str">
        <f t="shared" si="456"/>
        <v/>
      </c>
      <c r="BM2072" s="83" t="str">
        <f t="shared" si="457"/>
        <v/>
      </c>
      <c r="BN2072" s="83" t="str">
        <f t="shared" si="458"/>
        <v/>
      </c>
      <c r="BO2072" s="83" t="str">
        <f t="shared" si="459"/>
        <v/>
      </c>
      <c r="BP2072" s="83" t="str">
        <f t="shared" si="460"/>
        <v/>
      </c>
      <c r="BQ2072" s="83" t="str">
        <f t="shared" si="461"/>
        <v/>
      </c>
      <c r="BR2072" s="40"/>
      <c r="BS2072" s="40"/>
      <c r="BT2072" s="40"/>
      <c r="BU2072" s="40"/>
      <c r="BV2072" s="40"/>
      <c r="BW2072" s="40"/>
      <c r="BX2072" s="40"/>
      <c r="BY2072" s="40"/>
      <c r="BZ2072" s="40"/>
      <c r="CA2072" s="40"/>
      <c r="CB2072" s="40"/>
      <c r="CC2072" s="40"/>
      <c r="CD2072" s="40"/>
      <c r="CE2072" s="40"/>
      <c r="CF2072" s="100"/>
    </row>
    <row r="2073" spans="6:89" x14ac:dyDescent="0.2">
      <c r="BC2073" s="72" t="str">
        <f>IF($A2072&lt;&gt;"",IF(OR(CJ2072&lt;&gt;0,CK2072&lt;&gt;0),"",IF(OR($CG2072&gt;0,BC2072=""),"",$DD$12)),"")</f>
        <v/>
      </c>
      <c r="BD2073" s="83" t="str">
        <f t="shared" si="448"/>
        <v/>
      </c>
      <c r="BE2073" s="83" t="str">
        <f t="shared" si="449"/>
        <v/>
      </c>
      <c r="BF2073" s="83" t="str">
        <f t="shared" si="450"/>
        <v/>
      </c>
      <c r="BG2073" s="83" t="str">
        <f t="shared" si="451"/>
        <v/>
      </c>
      <c r="BH2073" s="83" t="str">
        <f t="shared" si="452"/>
        <v/>
      </c>
      <c r="BI2073" s="83" t="str">
        <f t="shared" si="453"/>
        <v/>
      </c>
      <c r="BJ2073" s="83" t="str">
        <f t="shared" si="454"/>
        <v/>
      </c>
      <c r="BK2073" s="83" t="str">
        <f t="shared" si="455"/>
        <v/>
      </c>
      <c r="BL2073" s="83" t="str">
        <f t="shared" si="456"/>
        <v/>
      </c>
      <c r="BM2073" s="83" t="str">
        <f t="shared" si="457"/>
        <v/>
      </c>
      <c r="BN2073" s="83" t="str">
        <f t="shared" si="458"/>
        <v/>
      </c>
      <c r="BO2073" s="83" t="str">
        <f t="shared" si="459"/>
        <v/>
      </c>
      <c r="BP2073" s="83" t="str">
        <f t="shared" si="460"/>
        <v/>
      </c>
      <c r="BQ2073" s="83" t="str">
        <f t="shared" si="461"/>
        <v/>
      </c>
      <c r="BR2073" s="40"/>
      <c r="BS2073" s="40"/>
      <c r="BT2073" s="40"/>
      <c r="BU2073" s="40"/>
      <c r="BV2073" s="40"/>
      <c r="BW2073" s="40"/>
      <c r="BX2073" s="40"/>
      <c r="BY2073" s="40"/>
      <c r="BZ2073" s="40"/>
      <c r="CA2073" s="40"/>
      <c r="CB2073" s="40"/>
      <c r="CC2073" s="40"/>
      <c r="CD2073" s="40"/>
      <c r="CE2073" s="40"/>
      <c r="CF2073" s="100"/>
    </row>
    <row r="2074" spans="6:89" x14ac:dyDescent="0.2">
      <c r="BC2074" s="72" t="str">
        <f>IF($A2073&lt;&gt;"",IF(OR(CJ2073&lt;&gt;0,CK2073&lt;&gt;0),"",IF(OR($CG2073&gt;0,BC2073=""),"",$DD$13)),"")</f>
        <v/>
      </c>
      <c r="BD2074" s="83" t="str">
        <f t="shared" si="448"/>
        <v/>
      </c>
      <c r="BE2074" s="83" t="str">
        <f t="shared" si="449"/>
        <v/>
      </c>
      <c r="BF2074" s="83" t="str">
        <f t="shared" si="450"/>
        <v/>
      </c>
      <c r="BG2074" s="83" t="str">
        <f t="shared" si="451"/>
        <v/>
      </c>
      <c r="BH2074" s="83" t="str">
        <f t="shared" si="452"/>
        <v/>
      </c>
      <c r="BI2074" s="83" t="str">
        <f t="shared" si="453"/>
        <v/>
      </c>
      <c r="BJ2074" s="83" t="str">
        <f t="shared" si="454"/>
        <v/>
      </c>
      <c r="BK2074" s="83" t="str">
        <f t="shared" si="455"/>
        <v/>
      </c>
      <c r="BL2074" s="83" t="str">
        <f t="shared" si="456"/>
        <v/>
      </c>
      <c r="BM2074" s="83" t="str">
        <f t="shared" si="457"/>
        <v/>
      </c>
      <c r="BN2074" s="83" t="str">
        <f t="shared" si="458"/>
        <v/>
      </c>
      <c r="BO2074" s="83" t="str">
        <f t="shared" si="459"/>
        <v/>
      </c>
      <c r="BP2074" s="83" t="str">
        <f t="shared" si="460"/>
        <v/>
      </c>
      <c r="BQ2074" s="83" t="str">
        <f t="shared" si="461"/>
        <v/>
      </c>
      <c r="BR2074" s="40"/>
      <c r="BS2074" s="40"/>
      <c r="BT2074" s="40"/>
      <c r="BU2074" s="40"/>
      <c r="BV2074" s="40"/>
      <c r="BW2074" s="40"/>
      <c r="BX2074" s="40"/>
      <c r="BY2074" s="40"/>
      <c r="BZ2074" s="40"/>
      <c r="CA2074" s="40"/>
      <c r="CB2074" s="40"/>
      <c r="CC2074" s="40"/>
      <c r="CD2074" s="40"/>
      <c r="CE2074" s="40"/>
      <c r="CF2074" s="100"/>
    </row>
    <row r="2075" spans="6:89" x14ac:dyDescent="0.2">
      <c r="BC2075" s="72" t="str">
        <f>IF($A2074&lt;&gt;"",IF(OR(CJ2074&lt;&gt;0,CK2074&lt;&gt;0),"",$DD$5),"")</f>
        <v/>
      </c>
      <c r="BD2075" s="83" t="str">
        <f>IF($A2074&lt;&gt;"",IF(OR(CJ2074&lt;&gt;0,CK2074&lt;&gt;0),"",IF(#REF!="LER","01,",IF(#REF!="LOR","01,",IF(#REF!="LEB","02,",IF(#REF!="LOB","01,",IF(#REF!="HER","19,",IF(#REF!="HOR","19,",IF(#REF!="HEB","20,",IF(#REF!="HOB","19,",""))))))))),"")</f>
        <v/>
      </c>
      <c r="BE2075" s="83" t="str">
        <f>IF($A2074&lt;&gt;"",IF(OR(CJ2074&lt;&gt;0,CK2074&lt;&gt;0),"",IF(#REF!="LER","02,",IF(#REF!="LOR","03,",IF(#REF!="LEB","04,",IF(#REF!="LOB","02,",IF(#REF!="HER","20,",IF(#REF!="HOR","21,",IF(#REF!="HEB","22,",IF(#REF!="HOB","20,",""))))))))),"")</f>
        <v/>
      </c>
      <c r="BF2075" s="83" t="str">
        <f>IF($A2074&lt;&gt;"",IF(OR(CJ2074&lt;&gt;0,CK2074&lt;&gt;0),"",IF(#REF!="LER","03,",IF(#REF!="LOR","05,",IF(#REF!="LEB","06,",IF(#REF!="LOB","03,",IF(#REF!="HER","21,",IF(#REF!="HOR","23,",IF(#REF!="HEB","24,",IF(#REF!="HOB","21,",""))))))))),"")</f>
        <v/>
      </c>
      <c r="BG2075" s="83" t="str">
        <f>IF($A2074&lt;&gt;"",IF(OR(CJ2074&lt;&gt;0,CK2074&lt;&gt;0),"",IF(#REF!="LER","04,",IF(#REF!="LOR","07,",IF(#REF!="LEB","08,",IF(#REF!="LOB","04,",IF(#REF!="HER","22,",IF(#REF!="HOR","25,",IF(#REF!="HEB","26,",IF(#REF!="HOB","22,",""))))))))),"")</f>
        <v/>
      </c>
      <c r="BH2075" s="83" t="str">
        <f>IF($A2074&lt;&gt;"",IF(OR(CJ2074&lt;&gt;0,CK2074&lt;&gt;0),"",IF(#REF!="LER","05,",IF(#REF!="LOR","09,",IF(#REF!="LEB","10,",IF(#REF!="LOB","05,",IF(#REF!="HER","23,",IF(#REF!="HOR","27,",IF(#REF!="HEB","28,",IF(#REF!="HOB","23,",""))))))))),"")</f>
        <v/>
      </c>
      <c r="BI2075" s="83" t="str">
        <f>IF($A2074&lt;&gt;"",IF(OR(CJ2074&lt;&gt;0,CK2074&lt;&gt;0),"",IF(#REF!="LER","06,",IF(#REF!="LOR","11,",IF(#REF!="LEB","11,",IF(#REF!="LOB","06,",IF(#REF!="HER","24,",IF(#REF!="HOR","29,",IF(#REF!="HEB","29,",IF(#REF!="HOB","24,",""))))))))),"")</f>
        <v/>
      </c>
      <c r="BJ2075" s="83" t="str">
        <f>IF($A2074&lt;&gt;"",IF(OR(CJ2074&lt;&gt;0,CK2074&lt;&gt;0),"",IF(#REF!="LER","07,",IF(#REF!="LOR","12,",IF(#REF!="LEB","12,",IF(#REF!="LOB","08,",IF(#REF!="HER","25,",IF(#REF!="HOR","30,",IF(#REF!="HEB","30,",IF(#REF!="HOB","25,",""))))))))),"")</f>
        <v/>
      </c>
      <c r="BK2075" s="83" t="str">
        <f>IF($A2074&lt;&gt;"",IF(OR(CJ2074&lt;&gt;0,CK2074&lt;&gt;0),"",IF(#REF!="LER","08,",IF(#REF!="LOR","13,",IF(#REF!="LEB","13,",IF(#REF!="LOB","09,",IF(#REF!="HER","26,",IF(#REF!="HOR","31,",IF(#REF!="HEB","31,",IF(#REF!="HOB","26,",""))))))))),"")</f>
        <v/>
      </c>
      <c r="BL2075" s="83" t="str">
        <f>IF($A2074&lt;&gt;"",IF(OR(CJ2074&lt;&gt;0,CK2074&lt;&gt;0),"",IF(#REF!="LER","09,",IF(#REF!="LOR","14,",IF(#REF!="LEB","14,",IF(#REF!="LOB","10,",IF(#REF!="HER","27,",IF(#REF!="HOR","32,",IF(#REF!="HEB","32,",IF(#REF!="HOB","27,",""))))))))),"")</f>
        <v/>
      </c>
      <c r="BM2075" s="83" t="str">
        <f>IF($A2074&lt;&gt;"",IF(OR(CJ2074&lt;&gt;0,CK2074&lt;&gt;0),"",IF(#REF!="LER","10,",IF(#REF!="LOR","15,",IF(#REF!="LEB","15,",IF(#REF!="LOB","11,",IF(#REF!="HER","28,",IF(#REF!="HOR","33,",IF(#REF!="HEB","33,",IF(#REF!="HOB","28,",""))))))))),"")</f>
        <v/>
      </c>
      <c r="BN2075" s="83" t="str">
        <f>IF($A2074&lt;&gt;"",IF(OR(CJ2074&lt;&gt;0,CK2074&lt;&gt;0),"",IF(#REF!="LER","12,",IF(#REF!="LOR","16,",IF(#REF!="LEB","16,",IF(#REF!="LOB","13,",IF(#REF!="HER","30,",IF(#REF!="HOR","34,",IF(#REF!="HEB","34,",IF(#REF!="HOB","29,",""))))))))),"")</f>
        <v/>
      </c>
      <c r="BO2075" s="83" t="str">
        <f>IF($A2074&lt;&gt;"",IF(OR(CJ2074&lt;&gt;0,CK2074&lt;&gt;0),"",IF(#REF!="LER","14,",IF(#REF!="LOR","17,",IF(#REF!="LEB","17,",IF(#REF!="LOB","15,",IF(#REF!="HER","32,",IF(#REF!="HOR","35,",IF(#REF!="HEB","35,",IF(#REF!="HOB","31,",""))))))))),"")</f>
        <v/>
      </c>
      <c r="BP2075" s="83" t="str">
        <f>IF($A2074&lt;&gt;"",IF(OR(CJ2074&lt;&gt;0,CK2074&lt;&gt;0),"",IF(#REF!="LER","16,",IF(#REF!="LOR","18,",IF(#REF!="LEB","18,",IF(#REF!="LOB","17,",IF(#REF!="HER","34,",IF(#REF!="HOR","36,",IF(#REF!="HEB","36,",IF(#REF!="HOB","33,",""))))))))),"")</f>
        <v/>
      </c>
      <c r="BQ2075" s="83" t="str">
        <f>IF($A2074&lt;&gt;"",IF(OR(CJ2074&lt;&gt;0,CK2074&lt;&gt;0),"",IF(#REF!="LER","18,",IF(#REF!="LOR","",IF(#REF!="LEB","",IF(#REF!="LOB","",IF(#REF!="HER","36,",IF(#REF!="HOR","",IF(#REF!="HEB","",IF(#REF!="HOB","35,",""))))))))),"")</f>
        <v/>
      </c>
      <c r="BR2075" s="40"/>
      <c r="BS2075" s="40"/>
      <c r="BT2075" s="40"/>
      <c r="BU2075" s="40"/>
      <c r="BV2075" s="40"/>
      <c r="BW2075" s="40"/>
      <c r="BX2075" s="40"/>
      <c r="BY2075" s="40"/>
      <c r="BZ2075" s="40"/>
      <c r="CA2075" s="40"/>
      <c r="CB2075" s="40"/>
      <c r="CC2075" s="40"/>
      <c r="CD2075" s="40"/>
      <c r="CE2075" s="40"/>
      <c r="CF2075" s="100"/>
    </row>
    <row r="2076" spans="6:89" x14ac:dyDescent="0.2">
      <c r="BC2076" s="72" t="str">
        <f>IF($A2075&lt;&gt;"",IF(OR(CJ2075&lt;&gt;0,CK2075&lt;&gt;0),"",IF(OR($CG2075&gt;0,BC2075=""),"",$DD$6)),"")</f>
        <v/>
      </c>
      <c r="BD2076" s="83" t="str">
        <f>IF($BC2076&lt;&gt;"",BD2075,"")</f>
        <v/>
      </c>
      <c r="BE2076" s="83" t="str">
        <f t="shared" ref="BE2076:BE2083" si="462">IF($BC2076&lt;&gt;"",BE2075,"")</f>
        <v/>
      </c>
      <c r="BF2076" s="83" t="str">
        <f t="shared" ref="BF2076:BF2083" si="463">IF($BC2076&lt;&gt;"",BF2075,"")</f>
        <v/>
      </c>
      <c r="BG2076" s="83" t="str">
        <f t="shared" ref="BG2076:BG2083" si="464">IF($BC2076&lt;&gt;"",BG2075,"")</f>
        <v/>
      </c>
      <c r="BH2076" s="83" t="str">
        <f t="shared" ref="BH2076:BH2083" si="465">IF($BC2076&lt;&gt;"",BH2075,"")</f>
        <v/>
      </c>
      <c r="BI2076" s="83" t="str">
        <f t="shared" ref="BI2076:BI2083" si="466">IF($BC2076&lt;&gt;"",BI2075,"")</f>
        <v/>
      </c>
      <c r="BJ2076" s="83" t="str">
        <f t="shared" ref="BJ2076:BJ2083" si="467">IF($BC2076&lt;&gt;"",BJ2075,"")</f>
        <v/>
      </c>
      <c r="BK2076" s="83" t="str">
        <f t="shared" ref="BK2076:BK2083" si="468">IF($BC2076&lt;&gt;"",BK2075,"")</f>
        <v/>
      </c>
      <c r="BL2076" s="83" t="str">
        <f t="shared" ref="BL2076:BL2083" si="469">IF($BC2076&lt;&gt;"",BL2075,"")</f>
        <v/>
      </c>
      <c r="BM2076" s="83" t="str">
        <f t="shared" ref="BM2076:BM2083" si="470">IF($BC2076&lt;&gt;"",BM2075,"")</f>
        <v/>
      </c>
      <c r="BN2076" s="83" t="str">
        <f t="shared" ref="BN2076:BN2083" si="471">IF($BC2076&lt;&gt;"",BN2075,"")</f>
        <v/>
      </c>
      <c r="BO2076" s="83" t="str">
        <f t="shared" ref="BO2076:BO2083" si="472">IF($BC2076&lt;&gt;"",BO2075,"")</f>
        <v/>
      </c>
      <c r="BP2076" s="83" t="str">
        <f t="shared" ref="BP2076:BP2083" si="473">IF($BC2076&lt;&gt;"",BP2075,"")</f>
        <v/>
      </c>
      <c r="BQ2076" s="83" t="str">
        <f t="shared" ref="BQ2076:BQ2083" si="474">IF($BC2076&lt;&gt;"",BQ2075,"")</f>
        <v/>
      </c>
      <c r="BR2076" s="40"/>
      <c r="BS2076" s="40"/>
      <c r="BT2076" s="40"/>
      <c r="BU2076" s="40"/>
      <c r="BV2076" s="40"/>
      <c r="BW2076" s="40"/>
      <c r="BX2076" s="40"/>
      <c r="BY2076" s="40"/>
      <c r="BZ2076" s="40"/>
      <c r="CA2076" s="40"/>
      <c r="CB2076" s="40"/>
      <c r="CC2076" s="40"/>
      <c r="CD2076" s="40"/>
      <c r="CE2076" s="40"/>
      <c r="CF2076" s="100"/>
    </row>
    <row r="2077" spans="6:89" x14ac:dyDescent="0.2">
      <c r="BC2077" s="72" t="str">
        <f>IF($A2076&lt;&gt;"",IF(OR(CJ2076&lt;&gt;0,CK2076&lt;&gt;0),"",IF(OR($CG2076&gt;0,BC2076=""),"",$DD$7)),"")</f>
        <v/>
      </c>
      <c r="BD2077" s="83" t="str">
        <f t="shared" ref="BD2077:BD2083" si="475">IF($BC2077&lt;&gt;"",BD2076,"")</f>
        <v/>
      </c>
      <c r="BE2077" s="83" t="str">
        <f t="shared" si="462"/>
        <v/>
      </c>
      <c r="BF2077" s="83" t="str">
        <f t="shared" si="463"/>
        <v/>
      </c>
      <c r="BG2077" s="83" t="str">
        <f t="shared" si="464"/>
        <v/>
      </c>
      <c r="BH2077" s="83" t="str">
        <f t="shared" si="465"/>
        <v/>
      </c>
      <c r="BI2077" s="83" t="str">
        <f t="shared" si="466"/>
        <v/>
      </c>
      <c r="BJ2077" s="83" t="str">
        <f t="shared" si="467"/>
        <v/>
      </c>
      <c r="BK2077" s="83" t="str">
        <f t="shared" si="468"/>
        <v/>
      </c>
      <c r="BL2077" s="83" t="str">
        <f t="shared" si="469"/>
        <v/>
      </c>
      <c r="BM2077" s="83" t="str">
        <f t="shared" si="470"/>
        <v/>
      </c>
      <c r="BN2077" s="83" t="str">
        <f t="shared" si="471"/>
        <v/>
      </c>
      <c r="BO2077" s="83" t="str">
        <f t="shared" si="472"/>
        <v/>
      </c>
      <c r="BP2077" s="83" t="str">
        <f t="shared" si="473"/>
        <v/>
      </c>
      <c r="BQ2077" s="83" t="str">
        <f t="shared" si="474"/>
        <v/>
      </c>
      <c r="BR2077" s="40"/>
      <c r="BS2077" s="40"/>
      <c r="BT2077" s="40"/>
      <c r="BU2077" s="40"/>
      <c r="BV2077" s="40"/>
      <c r="BW2077" s="40"/>
      <c r="BX2077" s="40"/>
      <c r="BY2077" s="40"/>
      <c r="BZ2077" s="40"/>
      <c r="CA2077" s="40"/>
      <c r="CB2077" s="40"/>
      <c r="CC2077" s="40"/>
      <c r="CD2077" s="40"/>
      <c r="CE2077" s="40"/>
      <c r="CF2077" s="100"/>
    </row>
    <row r="2078" spans="6:89" x14ac:dyDescent="0.2">
      <c r="BC2078" s="72" t="str">
        <f>IF($A2077&lt;&gt;"",IF(OR(CJ2077&lt;&gt;0,CK2077&lt;&gt;0),"",IF(OR($CG2077&gt;0,BC2077=""),"",$DD$8)),"")</f>
        <v/>
      </c>
      <c r="BD2078" s="83" t="str">
        <f t="shared" si="475"/>
        <v/>
      </c>
      <c r="BE2078" s="83" t="str">
        <f t="shared" si="462"/>
        <v/>
      </c>
      <c r="BF2078" s="83" t="str">
        <f t="shared" si="463"/>
        <v/>
      </c>
      <c r="BG2078" s="83" t="str">
        <f t="shared" si="464"/>
        <v/>
      </c>
      <c r="BH2078" s="83" t="str">
        <f t="shared" si="465"/>
        <v/>
      </c>
      <c r="BI2078" s="83" t="str">
        <f t="shared" si="466"/>
        <v/>
      </c>
      <c r="BJ2078" s="83" t="str">
        <f t="shared" si="467"/>
        <v/>
      </c>
      <c r="BK2078" s="83" t="str">
        <f t="shared" si="468"/>
        <v/>
      </c>
      <c r="BL2078" s="83" t="str">
        <f t="shared" si="469"/>
        <v/>
      </c>
      <c r="BM2078" s="83" t="str">
        <f t="shared" si="470"/>
        <v/>
      </c>
      <c r="BN2078" s="83" t="str">
        <f t="shared" si="471"/>
        <v/>
      </c>
      <c r="BO2078" s="83" t="str">
        <f t="shared" si="472"/>
        <v/>
      </c>
      <c r="BP2078" s="83" t="str">
        <f t="shared" si="473"/>
        <v/>
      </c>
      <c r="BQ2078" s="83" t="str">
        <f t="shared" si="474"/>
        <v/>
      </c>
      <c r="BR2078" s="40"/>
      <c r="BS2078" s="40"/>
      <c r="BT2078" s="40"/>
      <c r="BU2078" s="40"/>
      <c r="BV2078" s="40"/>
      <c r="BW2078" s="40"/>
      <c r="BX2078" s="40"/>
      <c r="BY2078" s="40"/>
      <c r="BZ2078" s="40"/>
      <c r="CA2078" s="40"/>
      <c r="CB2078" s="40"/>
      <c r="CC2078" s="40"/>
      <c r="CD2078" s="40"/>
      <c r="CE2078" s="40"/>
      <c r="CF2078" s="100"/>
    </row>
    <row r="2079" spans="6:89" x14ac:dyDescent="0.2">
      <c r="BC2079" s="72" t="str">
        <f>IF($A2078&lt;&gt;"",IF(OR(CJ2078&lt;&gt;0,CK2078&lt;&gt;0),"",IF(OR($CG2078&gt;0,BC2078=""),"",$DD$9)),"")</f>
        <v/>
      </c>
      <c r="BD2079" s="83" t="str">
        <f t="shared" si="475"/>
        <v/>
      </c>
      <c r="BE2079" s="83" t="str">
        <f t="shared" si="462"/>
        <v/>
      </c>
      <c r="BF2079" s="83" t="str">
        <f t="shared" si="463"/>
        <v/>
      </c>
      <c r="BG2079" s="83" t="str">
        <f t="shared" si="464"/>
        <v/>
      </c>
      <c r="BH2079" s="83" t="str">
        <f t="shared" si="465"/>
        <v/>
      </c>
      <c r="BI2079" s="83" t="str">
        <f t="shared" si="466"/>
        <v/>
      </c>
      <c r="BJ2079" s="83" t="str">
        <f t="shared" si="467"/>
        <v/>
      </c>
      <c r="BK2079" s="83" t="str">
        <f t="shared" si="468"/>
        <v/>
      </c>
      <c r="BL2079" s="83" t="str">
        <f t="shared" si="469"/>
        <v/>
      </c>
      <c r="BM2079" s="83" t="str">
        <f t="shared" si="470"/>
        <v/>
      </c>
      <c r="BN2079" s="83" t="str">
        <f t="shared" si="471"/>
        <v/>
      </c>
      <c r="BO2079" s="83" t="str">
        <f t="shared" si="472"/>
        <v/>
      </c>
      <c r="BP2079" s="83" t="str">
        <f t="shared" si="473"/>
        <v/>
      </c>
      <c r="BQ2079" s="83" t="str">
        <f t="shared" si="474"/>
        <v/>
      </c>
      <c r="BR2079" s="40"/>
      <c r="BS2079" s="40"/>
      <c r="BT2079" s="40"/>
      <c r="BU2079" s="40"/>
      <c r="BV2079" s="40"/>
      <c r="BW2079" s="40"/>
      <c r="BX2079" s="40"/>
      <c r="BY2079" s="40"/>
      <c r="BZ2079" s="40"/>
      <c r="CA2079" s="40"/>
      <c r="CB2079" s="40"/>
      <c r="CC2079" s="40"/>
      <c r="CD2079" s="40"/>
      <c r="CE2079" s="40"/>
      <c r="CF2079" s="100"/>
    </row>
    <row r="2080" spans="6:89" x14ac:dyDescent="0.2">
      <c r="BC2080" s="72" t="str">
        <f>IF($A2079&lt;&gt;"",IF(OR(CJ2079&lt;&gt;0,CK2079&lt;&gt;0),"",IF(OR($CG2079&gt;0,BC2079=""),"",$DD$10)),"")</f>
        <v/>
      </c>
      <c r="BD2080" s="83" t="str">
        <f t="shared" si="475"/>
        <v/>
      </c>
      <c r="BE2080" s="83" t="str">
        <f t="shared" si="462"/>
        <v/>
      </c>
      <c r="BF2080" s="83" t="str">
        <f t="shared" si="463"/>
        <v/>
      </c>
      <c r="BG2080" s="83" t="str">
        <f t="shared" si="464"/>
        <v/>
      </c>
      <c r="BH2080" s="83" t="str">
        <f t="shared" si="465"/>
        <v/>
      </c>
      <c r="BI2080" s="83" t="str">
        <f t="shared" si="466"/>
        <v/>
      </c>
      <c r="BJ2080" s="83" t="str">
        <f t="shared" si="467"/>
        <v/>
      </c>
      <c r="BK2080" s="83" t="str">
        <f t="shared" si="468"/>
        <v/>
      </c>
      <c r="BL2080" s="83" t="str">
        <f t="shared" si="469"/>
        <v/>
      </c>
      <c r="BM2080" s="83" t="str">
        <f t="shared" si="470"/>
        <v/>
      </c>
      <c r="BN2080" s="83" t="str">
        <f t="shared" si="471"/>
        <v/>
      </c>
      <c r="BO2080" s="83" t="str">
        <f t="shared" si="472"/>
        <v/>
      </c>
      <c r="BP2080" s="83" t="str">
        <f t="shared" si="473"/>
        <v/>
      </c>
      <c r="BQ2080" s="83" t="str">
        <f t="shared" si="474"/>
        <v/>
      </c>
      <c r="BR2080" s="40"/>
      <c r="BS2080" s="40"/>
      <c r="BT2080" s="40"/>
      <c r="BU2080" s="40"/>
      <c r="BV2080" s="40"/>
      <c r="BW2080" s="40"/>
      <c r="BX2080" s="40"/>
      <c r="BY2080" s="40"/>
      <c r="BZ2080" s="40"/>
      <c r="CA2080" s="40"/>
      <c r="CB2080" s="40"/>
      <c r="CC2080" s="40"/>
      <c r="CD2080" s="40"/>
      <c r="CE2080" s="40"/>
      <c r="CF2080" s="100"/>
    </row>
    <row r="2081" spans="55:84" x14ac:dyDescent="0.2">
      <c r="BC2081" s="72" t="str">
        <f>IF($A2080&lt;&gt;"",IF(OR(CJ2080&lt;&gt;0,CK2080&lt;&gt;0),"",IF(OR($CG2080&gt;0,BC2080=""),"",$DD$11)),"")</f>
        <v/>
      </c>
      <c r="BD2081" s="83" t="str">
        <f t="shared" si="475"/>
        <v/>
      </c>
      <c r="BE2081" s="83" t="str">
        <f t="shared" si="462"/>
        <v/>
      </c>
      <c r="BF2081" s="83" t="str">
        <f t="shared" si="463"/>
        <v/>
      </c>
      <c r="BG2081" s="83" t="str">
        <f t="shared" si="464"/>
        <v/>
      </c>
      <c r="BH2081" s="83" t="str">
        <f t="shared" si="465"/>
        <v/>
      </c>
      <c r="BI2081" s="83" t="str">
        <f t="shared" si="466"/>
        <v/>
      </c>
      <c r="BJ2081" s="83" t="str">
        <f t="shared" si="467"/>
        <v/>
      </c>
      <c r="BK2081" s="83" t="str">
        <f t="shared" si="468"/>
        <v/>
      </c>
      <c r="BL2081" s="83" t="str">
        <f t="shared" si="469"/>
        <v/>
      </c>
      <c r="BM2081" s="83" t="str">
        <f t="shared" si="470"/>
        <v/>
      </c>
      <c r="BN2081" s="83" t="str">
        <f t="shared" si="471"/>
        <v/>
      </c>
      <c r="BO2081" s="83" t="str">
        <f t="shared" si="472"/>
        <v/>
      </c>
      <c r="BP2081" s="83" t="str">
        <f t="shared" si="473"/>
        <v/>
      </c>
      <c r="BQ2081" s="83" t="str">
        <f t="shared" si="474"/>
        <v/>
      </c>
      <c r="BR2081" s="40"/>
      <c r="BS2081" s="40"/>
      <c r="BT2081" s="40"/>
      <c r="BU2081" s="40"/>
      <c r="BV2081" s="40"/>
      <c r="BW2081" s="40"/>
      <c r="BX2081" s="40"/>
      <c r="BY2081" s="40"/>
      <c r="BZ2081" s="40"/>
      <c r="CA2081" s="40"/>
      <c r="CB2081" s="40"/>
      <c r="CC2081" s="40"/>
      <c r="CD2081" s="40"/>
      <c r="CE2081" s="40"/>
      <c r="CF2081" s="100"/>
    </row>
    <row r="2082" spans="55:84" x14ac:dyDescent="0.2">
      <c r="BC2082" s="72" t="str">
        <f>IF($A2081&lt;&gt;"",IF(OR(CJ2081&lt;&gt;0,CK2081&lt;&gt;0),"",IF(OR($CG2081&gt;0,BC2081=""),"",$DD$12)),"")</f>
        <v/>
      </c>
      <c r="BD2082" s="83" t="str">
        <f t="shared" si="475"/>
        <v/>
      </c>
      <c r="BE2082" s="83" t="str">
        <f t="shared" si="462"/>
        <v/>
      </c>
      <c r="BF2082" s="83" t="str">
        <f t="shared" si="463"/>
        <v/>
      </c>
      <c r="BG2082" s="83" t="str">
        <f t="shared" si="464"/>
        <v/>
      </c>
      <c r="BH2082" s="83" t="str">
        <f t="shared" si="465"/>
        <v/>
      </c>
      <c r="BI2082" s="83" t="str">
        <f t="shared" si="466"/>
        <v/>
      </c>
      <c r="BJ2082" s="83" t="str">
        <f t="shared" si="467"/>
        <v/>
      </c>
      <c r="BK2082" s="83" t="str">
        <f t="shared" si="468"/>
        <v/>
      </c>
      <c r="BL2082" s="83" t="str">
        <f t="shared" si="469"/>
        <v/>
      </c>
      <c r="BM2082" s="83" t="str">
        <f t="shared" si="470"/>
        <v/>
      </c>
      <c r="BN2082" s="83" t="str">
        <f t="shared" si="471"/>
        <v/>
      </c>
      <c r="BO2082" s="83" t="str">
        <f t="shared" si="472"/>
        <v/>
      </c>
      <c r="BP2082" s="83" t="str">
        <f t="shared" si="473"/>
        <v/>
      </c>
      <c r="BQ2082" s="83" t="str">
        <f t="shared" si="474"/>
        <v/>
      </c>
      <c r="BR2082" s="40"/>
      <c r="BS2082" s="40"/>
      <c r="BT2082" s="40"/>
      <c r="BU2082" s="40"/>
      <c r="BV2082" s="40"/>
      <c r="BW2082" s="40"/>
      <c r="BX2082" s="40"/>
      <c r="BY2082" s="40"/>
      <c r="BZ2082" s="40"/>
      <c r="CA2082" s="40"/>
      <c r="CB2082" s="40"/>
      <c r="CC2082" s="40"/>
      <c r="CD2082" s="40"/>
      <c r="CE2082" s="40"/>
      <c r="CF2082" s="100"/>
    </row>
    <row r="2083" spans="55:84" x14ac:dyDescent="0.2">
      <c r="BC2083" s="72" t="str">
        <f>IF($A2082&lt;&gt;"",IF(OR(CJ2082&lt;&gt;0,CK2082&lt;&gt;0),"",IF(OR($CG2082&gt;0,BC2082=""),"",$DD$13)),"")</f>
        <v/>
      </c>
      <c r="BD2083" s="83" t="str">
        <f t="shared" si="475"/>
        <v/>
      </c>
      <c r="BE2083" s="83" t="str">
        <f t="shared" si="462"/>
        <v/>
      </c>
      <c r="BF2083" s="83" t="str">
        <f t="shared" si="463"/>
        <v/>
      </c>
      <c r="BG2083" s="83" t="str">
        <f t="shared" si="464"/>
        <v/>
      </c>
      <c r="BH2083" s="83" t="str">
        <f t="shared" si="465"/>
        <v/>
      </c>
      <c r="BI2083" s="83" t="str">
        <f t="shared" si="466"/>
        <v/>
      </c>
      <c r="BJ2083" s="83" t="str">
        <f t="shared" si="467"/>
        <v/>
      </c>
      <c r="BK2083" s="83" t="str">
        <f t="shared" si="468"/>
        <v/>
      </c>
      <c r="BL2083" s="83" t="str">
        <f t="shared" si="469"/>
        <v/>
      </c>
      <c r="BM2083" s="83" t="str">
        <f t="shared" si="470"/>
        <v/>
      </c>
      <c r="BN2083" s="83" t="str">
        <f t="shared" si="471"/>
        <v/>
      </c>
      <c r="BO2083" s="83" t="str">
        <f t="shared" si="472"/>
        <v/>
      </c>
      <c r="BP2083" s="83" t="str">
        <f t="shared" si="473"/>
        <v/>
      </c>
      <c r="BQ2083" s="83" t="str">
        <f t="shared" si="474"/>
        <v/>
      </c>
      <c r="BR2083" s="40"/>
      <c r="BS2083" s="40"/>
      <c r="BT2083" s="40"/>
      <c r="BU2083" s="40"/>
      <c r="BV2083" s="40"/>
      <c r="BW2083" s="40"/>
      <c r="BX2083" s="40"/>
      <c r="BY2083" s="40"/>
      <c r="BZ2083" s="40"/>
      <c r="CA2083" s="40"/>
      <c r="CB2083" s="40"/>
      <c r="CC2083" s="40"/>
      <c r="CD2083" s="40"/>
      <c r="CE2083" s="40"/>
      <c r="CF2083" s="100"/>
    </row>
    <row r="2084" spans="55:84" x14ac:dyDescent="0.2">
      <c r="BC2084" s="72" t="str">
        <f>IF($A2083&lt;&gt;"",IF(OR(CJ2083&lt;&gt;0,CK2083&lt;&gt;0),"",$DD$5),"")</f>
        <v/>
      </c>
      <c r="BD2084" s="83" t="str">
        <f>IF($A2083&lt;&gt;"",IF(OR(CJ2083&lt;&gt;0,CK2083&lt;&gt;0),"",IF(#REF!="LER","01,",IF(#REF!="LOR","01,",IF(#REF!="LEB","02,",IF(#REF!="LOB","01,",IF(#REF!="HER","19,",IF(#REF!="HOR","19,",IF(#REF!="HEB","20,",IF(#REF!="HOB","19,",""))))))))),"")</f>
        <v/>
      </c>
      <c r="BE2084" s="83" t="str">
        <f>IF($A2083&lt;&gt;"",IF(OR(CJ2083&lt;&gt;0,CK2083&lt;&gt;0),"",IF(#REF!="LER","02,",IF(#REF!="LOR","03,",IF(#REF!="LEB","04,",IF(#REF!="LOB","02,",IF(#REF!="HER","20,",IF(#REF!="HOR","21,",IF(#REF!="HEB","22,",IF(#REF!="HOB","20,",""))))))))),"")</f>
        <v/>
      </c>
      <c r="BF2084" s="83" t="str">
        <f>IF($A2083&lt;&gt;"",IF(OR(CJ2083&lt;&gt;0,CK2083&lt;&gt;0),"",IF(#REF!="LER","03,",IF(#REF!="LOR","05,",IF(#REF!="LEB","06,",IF(#REF!="LOB","03,",IF(#REF!="HER","21,",IF(#REF!="HOR","23,",IF(#REF!="HEB","24,",IF(#REF!="HOB","21,",""))))))))),"")</f>
        <v/>
      </c>
      <c r="BG2084" s="83" t="str">
        <f>IF($A2083&lt;&gt;"",IF(OR(CJ2083&lt;&gt;0,CK2083&lt;&gt;0),"",IF(#REF!="LER","04,",IF(#REF!="LOR","07,",IF(#REF!="LEB","08,",IF(#REF!="LOB","04,",IF(#REF!="HER","22,",IF(#REF!="HOR","25,",IF(#REF!="HEB","26,",IF(#REF!="HOB","22,",""))))))))),"")</f>
        <v/>
      </c>
      <c r="BH2084" s="83" t="str">
        <f>IF($A2083&lt;&gt;"",IF(OR(CJ2083&lt;&gt;0,CK2083&lt;&gt;0),"",IF(#REF!="LER","05,",IF(#REF!="LOR","09,",IF(#REF!="LEB","10,",IF(#REF!="LOB","05,",IF(#REF!="HER","23,",IF(#REF!="HOR","27,",IF(#REF!="HEB","28,",IF(#REF!="HOB","23,",""))))))))),"")</f>
        <v/>
      </c>
      <c r="BI2084" s="83" t="str">
        <f>IF($A2083&lt;&gt;"",IF(OR(CJ2083&lt;&gt;0,CK2083&lt;&gt;0),"",IF(#REF!="LER","06,",IF(#REF!="LOR","11,",IF(#REF!="LEB","11,",IF(#REF!="LOB","06,",IF(#REF!="HER","24,",IF(#REF!="HOR","29,",IF(#REF!="HEB","29,",IF(#REF!="HOB","24,",""))))))))),"")</f>
        <v/>
      </c>
      <c r="BJ2084" s="83" t="str">
        <f>IF($A2083&lt;&gt;"",IF(OR(CJ2083&lt;&gt;0,CK2083&lt;&gt;0),"",IF(#REF!="LER","07,",IF(#REF!="LOR","12,",IF(#REF!="LEB","12,",IF(#REF!="LOB","08,",IF(#REF!="HER","25,",IF(#REF!="HOR","30,",IF(#REF!="HEB","30,",IF(#REF!="HOB","25,",""))))))))),"")</f>
        <v/>
      </c>
      <c r="BK2084" s="83" t="str">
        <f>IF($A2083&lt;&gt;"",IF(OR(CJ2083&lt;&gt;0,CK2083&lt;&gt;0),"",IF(#REF!="LER","08,",IF(#REF!="LOR","13,",IF(#REF!="LEB","13,",IF(#REF!="LOB","09,",IF(#REF!="HER","26,",IF(#REF!="HOR","31,",IF(#REF!="HEB","31,",IF(#REF!="HOB","26,",""))))))))),"")</f>
        <v/>
      </c>
      <c r="BL2084" s="83" t="str">
        <f>IF($A2083&lt;&gt;"",IF(OR(CJ2083&lt;&gt;0,CK2083&lt;&gt;0),"",IF(#REF!="LER","09,",IF(#REF!="LOR","14,",IF(#REF!="LEB","14,",IF(#REF!="LOB","10,",IF(#REF!="HER","27,",IF(#REF!="HOR","32,",IF(#REF!="HEB","32,",IF(#REF!="HOB","27,",""))))))))),"")</f>
        <v/>
      </c>
      <c r="BM2084" s="83" t="str">
        <f>IF($A2083&lt;&gt;"",IF(OR(CJ2083&lt;&gt;0,CK2083&lt;&gt;0),"",IF(#REF!="LER","10,",IF(#REF!="LOR","15,",IF(#REF!="LEB","15,",IF(#REF!="LOB","11,",IF(#REF!="HER","28,",IF(#REF!="HOR","33,",IF(#REF!="HEB","33,",IF(#REF!="HOB","28,",""))))))))),"")</f>
        <v/>
      </c>
      <c r="BN2084" s="83" t="str">
        <f>IF($A2083&lt;&gt;"",IF(OR(CJ2083&lt;&gt;0,CK2083&lt;&gt;0),"",IF(#REF!="LER","12,",IF(#REF!="LOR","16,",IF(#REF!="LEB","16,",IF(#REF!="LOB","13,",IF(#REF!="HER","30,",IF(#REF!="HOR","34,",IF(#REF!="HEB","34,",IF(#REF!="HOB","29,",""))))))))),"")</f>
        <v/>
      </c>
      <c r="BO2084" s="83" t="str">
        <f>IF($A2083&lt;&gt;"",IF(OR(CJ2083&lt;&gt;0,CK2083&lt;&gt;0),"",IF(#REF!="LER","14,",IF(#REF!="LOR","17,",IF(#REF!="LEB","17,",IF(#REF!="LOB","15,",IF(#REF!="HER","32,",IF(#REF!="HOR","35,",IF(#REF!="HEB","35,",IF(#REF!="HOB","31,",""))))))))),"")</f>
        <v/>
      </c>
      <c r="BP2084" s="83" t="str">
        <f>IF($A2083&lt;&gt;"",IF(OR(CJ2083&lt;&gt;0,CK2083&lt;&gt;0),"",IF(#REF!="LER","16,",IF(#REF!="LOR","18,",IF(#REF!="LEB","18,",IF(#REF!="LOB","17,",IF(#REF!="HER","34,",IF(#REF!="HOR","36,",IF(#REF!="HEB","36,",IF(#REF!="HOB","33,",""))))))))),"")</f>
        <v/>
      </c>
      <c r="BQ2084" s="83" t="str">
        <f>IF($A2083&lt;&gt;"",IF(OR(CJ2083&lt;&gt;0,CK2083&lt;&gt;0),"",IF(#REF!="LER","18,",IF(#REF!="LOR","",IF(#REF!="LEB","",IF(#REF!="LOB","",IF(#REF!="HER","36,",IF(#REF!="HOR","",IF(#REF!="HEB","",IF(#REF!="HOB","35,",""))))))))),"")</f>
        <v/>
      </c>
      <c r="BR2084" s="40"/>
      <c r="BS2084" s="40"/>
      <c r="BT2084" s="40"/>
      <c r="BU2084" s="40"/>
      <c r="BV2084" s="40"/>
      <c r="BW2084" s="40"/>
      <c r="BX2084" s="40"/>
      <c r="BY2084" s="40"/>
      <c r="BZ2084" s="40"/>
      <c r="CA2084" s="40"/>
      <c r="CB2084" s="40"/>
      <c r="CC2084" s="40"/>
      <c r="CD2084" s="40"/>
      <c r="CE2084" s="40"/>
      <c r="CF2084" s="100"/>
    </row>
    <row r="2085" spans="55:84" x14ac:dyDescent="0.2">
      <c r="BC2085" s="72" t="str">
        <f>IF($A2084&lt;&gt;"",IF(OR(CJ2084&lt;&gt;0,CK2084&lt;&gt;0),"",IF(OR($CG2084&gt;0,BC2084=""),"",$DD$6)),"")</f>
        <v/>
      </c>
      <c r="BD2085" s="83" t="str">
        <f>IF($BC2085&lt;&gt;"",BD2084,"")</f>
        <v/>
      </c>
      <c r="BE2085" s="83" t="str">
        <f t="shared" ref="BE2085:BE2092" si="476">IF($BC2085&lt;&gt;"",BE2084,"")</f>
        <v/>
      </c>
      <c r="BF2085" s="83" t="str">
        <f t="shared" ref="BF2085:BF2092" si="477">IF($BC2085&lt;&gt;"",BF2084,"")</f>
        <v/>
      </c>
      <c r="BG2085" s="83" t="str">
        <f t="shared" ref="BG2085:BG2092" si="478">IF($BC2085&lt;&gt;"",BG2084,"")</f>
        <v/>
      </c>
      <c r="BH2085" s="83" t="str">
        <f t="shared" ref="BH2085:BH2092" si="479">IF($BC2085&lt;&gt;"",BH2084,"")</f>
        <v/>
      </c>
      <c r="BI2085" s="83" t="str">
        <f t="shared" ref="BI2085:BI2092" si="480">IF($BC2085&lt;&gt;"",BI2084,"")</f>
        <v/>
      </c>
      <c r="BJ2085" s="83" t="str">
        <f t="shared" ref="BJ2085:BJ2092" si="481">IF($BC2085&lt;&gt;"",BJ2084,"")</f>
        <v/>
      </c>
      <c r="BK2085" s="83" t="str">
        <f t="shared" ref="BK2085:BK2092" si="482">IF($BC2085&lt;&gt;"",BK2084,"")</f>
        <v/>
      </c>
      <c r="BL2085" s="83" t="str">
        <f t="shared" ref="BL2085:BL2092" si="483">IF($BC2085&lt;&gt;"",BL2084,"")</f>
        <v/>
      </c>
      <c r="BM2085" s="83" t="str">
        <f t="shared" ref="BM2085:BM2092" si="484">IF($BC2085&lt;&gt;"",BM2084,"")</f>
        <v/>
      </c>
      <c r="BN2085" s="83" t="str">
        <f t="shared" ref="BN2085:BN2092" si="485">IF($BC2085&lt;&gt;"",BN2084,"")</f>
        <v/>
      </c>
      <c r="BO2085" s="83" t="str">
        <f t="shared" ref="BO2085:BO2092" si="486">IF($BC2085&lt;&gt;"",BO2084,"")</f>
        <v/>
      </c>
      <c r="BP2085" s="83" t="str">
        <f t="shared" ref="BP2085:BP2092" si="487">IF($BC2085&lt;&gt;"",BP2084,"")</f>
        <v/>
      </c>
      <c r="BQ2085" s="83" t="str">
        <f t="shared" ref="BQ2085:BQ2092" si="488">IF($BC2085&lt;&gt;"",BQ2084,"")</f>
        <v/>
      </c>
      <c r="BR2085" s="40"/>
      <c r="BS2085" s="40"/>
      <c r="BT2085" s="40"/>
      <c r="BU2085" s="40"/>
      <c r="BV2085" s="40"/>
      <c r="BW2085" s="40"/>
      <c r="BX2085" s="40"/>
      <c r="BY2085" s="40"/>
      <c r="BZ2085" s="40"/>
      <c r="CA2085" s="40"/>
      <c r="CB2085" s="40"/>
      <c r="CC2085" s="40"/>
      <c r="CD2085" s="40"/>
      <c r="CE2085" s="40"/>
      <c r="CF2085" s="100"/>
    </row>
    <row r="2086" spans="55:84" x14ac:dyDescent="0.2">
      <c r="BC2086" s="72" t="str">
        <f>IF($A2085&lt;&gt;"",IF(OR(CJ2085&lt;&gt;0,CK2085&lt;&gt;0),"",IF(OR($CG2085&gt;0,BC2085=""),"",$DD$7)),"")</f>
        <v/>
      </c>
      <c r="BD2086" s="83" t="str">
        <f t="shared" ref="BD2086:BD2092" si="489">IF($BC2086&lt;&gt;"",BD2085,"")</f>
        <v/>
      </c>
      <c r="BE2086" s="83" t="str">
        <f t="shared" si="476"/>
        <v/>
      </c>
      <c r="BF2086" s="83" t="str">
        <f t="shared" si="477"/>
        <v/>
      </c>
      <c r="BG2086" s="83" t="str">
        <f t="shared" si="478"/>
        <v/>
      </c>
      <c r="BH2086" s="83" t="str">
        <f t="shared" si="479"/>
        <v/>
      </c>
      <c r="BI2086" s="83" t="str">
        <f t="shared" si="480"/>
        <v/>
      </c>
      <c r="BJ2086" s="83" t="str">
        <f t="shared" si="481"/>
        <v/>
      </c>
      <c r="BK2086" s="83" t="str">
        <f t="shared" si="482"/>
        <v/>
      </c>
      <c r="BL2086" s="83" t="str">
        <f t="shared" si="483"/>
        <v/>
      </c>
      <c r="BM2086" s="83" t="str">
        <f t="shared" si="484"/>
        <v/>
      </c>
      <c r="BN2086" s="83" t="str">
        <f t="shared" si="485"/>
        <v/>
      </c>
      <c r="BO2086" s="83" t="str">
        <f t="shared" si="486"/>
        <v/>
      </c>
      <c r="BP2086" s="83" t="str">
        <f t="shared" si="487"/>
        <v/>
      </c>
      <c r="BQ2086" s="83" t="str">
        <f t="shared" si="488"/>
        <v/>
      </c>
      <c r="BR2086" s="40"/>
      <c r="BS2086" s="40"/>
      <c r="BT2086" s="40"/>
      <c r="BU2086" s="40"/>
      <c r="BV2086" s="40"/>
      <c r="BW2086" s="40"/>
      <c r="BX2086" s="40"/>
      <c r="BY2086" s="40"/>
      <c r="BZ2086" s="40"/>
      <c r="CA2086" s="40"/>
      <c r="CB2086" s="40"/>
      <c r="CC2086" s="40"/>
      <c r="CD2086" s="40"/>
      <c r="CE2086" s="40"/>
      <c r="CF2086" s="100"/>
    </row>
    <row r="2087" spans="55:84" x14ac:dyDescent="0.2">
      <c r="BC2087" s="72" t="str">
        <f>IF($A2086&lt;&gt;"",IF(OR(CJ2086&lt;&gt;0,CK2086&lt;&gt;0),"",IF(OR($CG2086&gt;0,BC2086=""),"",$DD$8)),"")</f>
        <v/>
      </c>
      <c r="BD2087" s="83" t="str">
        <f t="shared" si="489"/>
        <v/>
      </c>
      <c r="BE2087" s="83" t="str">
        <f t="shared" si="476"/>
        <v/>
      </c>
      <c r="BF2087" s="83" t="str">
        <f t="shared" si="477"/>
        <v/>
      </c>
      <c r="BG2087" s="83" t="str">
        <f t="shared" si="478"/>
        <v/>
      </c>
      <c r="BH2087" s="83" t="str">
        <f t="shared" si="479"/>
        <v/>
      </c>
      <c r="BI2087" s="83" t="str">
        <f t="shared" si="480"/>
        <v/>
      </c>
      <c r="BJ2087" s="83" t="str">
        <f t="shared" si="481"/>
        <v/>
      </c>
      <c r="BK2087" s="83" t="str">
        <f t="shared" si="482"/>
        <v/>
      </c>
      <c r="BL2087" s="83" t="str">
        <f t="shared" si="483"/>
        <v/>
      </c>
      <c r="BM2087" s="83" t="str">
        <f t="shared" si="484"/>
        <v/>
      </c>
      <c r="BN2087" s="83" t="str">
        <f t="shared" si="485"/>
        <v/>
      </c>
      <c r="BO2087" s="83" t="str">
        <f t="shared" si="486"/>
        <v/>
      </c>
      <c r="BP2087" s="83" t="str">
        <f t="shared" si="487"/>
        <v/>
      </c>
      <c r="BQ2087" s="83" t="str">
        <f t="shared" si="488"/>
        <v/>
      </c>
      <c r="BR2087" s="40"/>
      <c r="BS2087" s="40"/>
      <c r="BT2087" s="40"/>
      <c r="BU2087" s="40"/>
      <c r="BV2087" s="40"/>
      <c r="BW2087" s="40"/>
      <c r="BX2087" s="40"/>
      <c r="BY2087" s="40"/>
      <c r="BZ2087" s="40"/>
      <c r="CA2087" s="40"/>
      <c r="CB2087" s="40"/>
      <c r="CC2087" s="40"/>
      <c r="CD2087" s="40"/>
      <c r="CE2087" s="40"/>
      <c r="CF2087" s="100"/>
    </row>
    <row r="2088" spans="55:84" x14ac:dyDescent="0.2">
      <c r="BC2088" s="72" t="str">
        <f>IF($A2087&lt;&gt;"",IF(OR(CJ2087&lt;&gt;0,CK2087&lt;&gt;0),"",IF(OR($CG2087&gt;0,BC2087=""),"",$DD$9)),"")</f>
        <v/>
      </c>
      <c r="BD2088" s="83" t="str">
        <f t="shared" si="489"/>
        <v/>
      </c>
      <c r="BE2088" s="83" t="str">
        <f t="shared" si="476"/>
        <v/>
      </c>
      <c r="BF2088" s="83" t="str">
        <f t="shared" si="477"/>
        <v/>
      </c>
      <c r="BG2088" s="83" t="str">
        <f t="shared" si="478"/>
        <v/>
      </c>
      <c r="BH2088" s="83" t="str">
        <f t="shared" si="479"/>
        <v/>
      </c>
      <c r="BI2088" s="83" t="str">
        <f t="shared" si="480"/>
        <v/>
      </c>
      <c r="BJ2088" s="83" t="str">
        <f t="shared" si="481"/>
        <v/>
      </c>
      <c r="BK2088" s="83" t="str">
        <f t="shared" si="482"/>
        <v/>
      </c>
      <c r="BL2088" s="83" t="str">
        <f t="shared" si="483"/>
        <v/>
      </c>
      <c r="BM2088" s="83" t="str">
        <f t="shared" si="484"/>
        <v/>
      </c>
      <c r="BN2088" s="83" t="str">
        <f t="shared" si="485"/>
        <v/>
      </c>
      <c r="BO2088" s="83" t="str">
        <f t="shared" si="486"/>
        <v/>
      </c>
      <c r="BP2088" s="83" t="str">
        <f t="shared" si="487"/>
        <v/>
      </c>
      <c r="BQ2088" s="83" t="str">
        <f t="shared" si="488"/>
        <v/>
      </c>
      <c r="BR2088" s="40"/>
      <c r="BS2088" s="40"/>
      <c r="BT2088" s="40"/>
      <c r="BU2088" s="40"/>
      <c r="BV2088" s="40"/>
      <c r="BW2088" s="40"/>
      <c r="BX2088" s="40"/>
      <c r="BY2088" s="40"/>
      <c r="BZ2088" s="40"/>
      <c r="CA2088" s="40"/>
      <c r="CB2088" s="40"/>
      <c r="CC2088" s="40"/>
      <c r="CD2088" s="40"/>
      <c r="CE2088" s="40"/>
      <c r="CF2088" s="100"/>
    </row>
    <row r="2089" spans="55:84" x14ac:dyDescent="0.2">
      <c r="BC2089" s="72" t="str">
        <f>IF($A2088&lt;&gt;"",IF(OR(CJ2088&lt;&gt;0,CK2088&lt;&gt;0),"",IF(OR($CG2088&gt;0,BC2088=""),"",$DD$10)),"")</f>
        <v/>
      </c>
      <c r="BD2089" s="83" t="str">
        <f t="shared" si="489"/>
        <v/>
      </c>
      <c r="BE2089" s="83" t="str">
        <f t="shared" si="476"/>
        <v/>
      </c>
      <c r="BF2089" s="83" t="str">
        <f t="shared" si="477"/>
        <v/>
      </c>
      <c r="BG2089" s="83" t="str">
        <f t="shared" si="478"/>
        <v/>
      </c>
      <c r="BH2089" s="83" t="str">
        <f t="shared" si="479"/>
        <v/>
      </c>
      <c r="BI2089" s="83" t="str">
        <f t="shared" si="480"/>
        <v/>
      </c>
      <c r="BJ2089" s="83" t="str">
        <f t="shared" si="481"/>
        <v/>
      </c>
      <c r="BK2089" s="83" t="str">
        <f t="shared" si="482"/>
        <v/>
      </c>
      <c r="BL2089" s="83" t="str">
        <f t="shared" si="483"/>
        <v/>
      </c>
      <c r="BM2089" s="83" t="str">
        <f t="shared" si="484"/>
        <v/>
      </c>
      <c r="BN2089" s="83" t="str">
        <f t="shared" si="485"/>
        <v/>
      </c>
      <c r="BO2089" s="83" t="str">
        <f t="shared" si="486"/>
        <v/>
      </c>
      <c r="BP2089" s="83" t="str">
        <f t="shared" si="487"/>
        <v/>
      </c>
      <c r="BQ2089" s="83" t="str">
        <f t="shared" si="488"/>
        <v/>
      </c>
      <c r="BR2089" s="40"/>
      <c r="BS2089" s="40"/>
      <c r="BT2089" s="40"/>
      <c r="BU2089" s="40"/>
      <c r="BV2089" s="40"/>
      <c r="BW2089" s="40"/>
      <c r="BX2089" s="40"/>
      <c r="BY2089" s="40"/>
      <c r="BZ2089" s="40"/>
      <c r="CA2089" s="40"/>
      <c r="CB2089" s="40"/>
      <c r="CC2089" s="40"/>
      <c r="CD2089" s="40"/>
      <c r="CE2089" s="40"/>
      <c r="CF2089" s="100"/>
    </row>
    <row r="2090" spans="55:84" x14ac:dyDescent="0.2">
      <c r="BC2090" s="72" t="str">
        <f>IF($A2089&lt;&gt;"",IF(OR(CJ2089&lt;&gt;0,CK2089&lt;&gt;0),"",IF(OR($CG2089&gt;0,BC2089=""),"",$DD$11)),"")</f>
        <v/>
      </c>
      <c r="BD2090" s="83" t="str">
        <f t="shared" si="489"/>
        <v/>
      </c>
      <c r="BE2090" s="83" t="str">
        <f t="shared" si="476"/>
        <v/>
      </c>
      <c r="BF2090" s="83" t="str">
        <f t="shared" si="477"/>
        <v/>
      </c>
      <c r="BG2090" s="83" t="str">
        <f t="shared" si="478"/>
        <v/>
      </c>
      <c r="BH2090" s="83" t="str">
        <f t="shared" si="479"/>
        <v/>
      </c>
      <c r="BI2090" s="83" t="str">
        <f t="shared" si="480"/>
        <v/>
      </c>
      <c r="BJ2090" s="83" t="str">
        <f t="shared" si="481"/>
        <v/>
      </c>
      <c r="BK2090" s="83" t="str">
        <f t="shared" si="482"/>
        <v/>
      </c>
      <c r="BL2090" s="83" t="str">
        <f t="shared" si="483"/>
        <v/>
      </c>
      <c r="BM2090" s="83" t="str">
        <f t="shared" si="484"/>
        <v/>
      </c>
      <c r="BN2090" s="83" t="str">
        <f t="shared" si="485"/>
        <v/>
      </c>
      <c r="BO2090" s="83" t="str">
        <f t="shared" si="486"/>
        <v/>
      </c>
      <c r="BP2090" s="83" t="str">
        <f t="shared" si="487"/>
        <v/>
      </c>
      <c r="BQ2090" s="83" t="str">
        <f t="shared" si="488"/>
        <v/>
      </c>
      <c r="BR2090" s="40"/>
      <c r="BS2090" s="40"/>
      <c r="BT2090" s="40"/>
      <c r="BU2090" s="40"/>
      <c r="BV2090" s="40"/>
      <c r="BW2090" s="40"/>
      <c r="BX2090" s="40"/>
      <c r="BY2090" s="40"/>
      <c r="BZ2090" s="40"/>
      <c r="CA2090" s="40"/>
      <c r="CB2090" s="40"/>
      <c r="CC2090" s="40"/>
      <c r="CD2090" s="40"/>
      <c r="CE2090" s="40"/>
      <c r="CF2090" s="100"/>
    </row>
    <row r="2091" spans="55:84" x14ac:dyDescent="0.2">
      <c r="BC2091" s="72" t="str">
        <f>IF($A2090&lt;&gt;"",IF(OR(CJ2090&lt;&gt;0,CK2090&lt;&gt;0),"",IF(OR($CG2090&gt;0,BC2090=""),"",$DD$12)),"")</f>
        <v/>
      </c>
      <c r="BD2091" s="83" t="str">
        <f t="shared" si="489"/>
        <v/>
      </c>
      <c r="BE2091" s="83" t="str">
        <f t="shared" si="476"/>
        <v/>
      </c>
      <c r="BF2091" s="83" t="str">
        <f t="shared" si="477"/>
        <v/>
      </c>
      <c r="BG2091" s="83" t="str">
        <f t="shared" si="478"/>
        <v/>
      </c>
      <c r="BH2091" s="83" t="str">
        <f t="shared" si="479"/>
        <v/>
      </c>
      <c r="BI2091" s="83" t="str">
        <f t="shared" si="480"/>
        <v/>
      </c>
      <c r="BJ2091" s="83" t="str">
        <f t="shared" si="481"/>
        <v/>
      </c>
      <c r="BK2091" s="83" t="str">
        <f t="shared" si="482"/>
        <v/>
      </c>
      <c r="BL2091" s="83" t="str">
        <f t="shared" si="483"/>
        <v/>
      </c>
      <c r="BM2091" s="83" t="str">
        <f t="shared" si="484"/>
        <v/>
      </c>
      <c r="BN2091" s="83" t="str">
        <f t="shared" si="485"/>
        <v/>
      </c>
      <c r="BO2091" s="83" t="str">
        <f t="shared" si="486"/>
        <v/>
      </c>
      <c r="BP2091" s="83" t="str">
        <f t="shared" si="487"/>
        <v/>
      </c>
      <c r="BQ2091" s="83" t="str">
        <f t="shared" si="488"/>
        <v/>
      </c>
      <c r="BR2091" s="40"/>
      <c r="BS2091" s="40"/>
      <c r="BT2091" s="40"/>
      <c r="BU2091" s="40"/>
      <c r="BV2091" s="40"/>
      <c r="BW2091" s="40"/>
      <c r="BX2091" s="40"/>
      <c r="BY2091" s="40"/>
      <c r="BZ2091" s="40"/>
      <c r="CA2091" s="40"/>
      <c r="CB2091" s="40"/>
      <c r="CC2091" s="40"/>
      <c r="CD2091" s="40"/>
      <c r="CE2091" s="40"/>
      <c r="CF2091" s="100"/>
    </row>
    <row r="2092" spans="55:84" x14ac:dyDescent="0.2">
      <c r="BC2092" s="72" t="str">
        <f>IF($A2091&lt;&gt;"",IF(OR(CJ2091&lt;&gt;0,CK2091&lt;&gt;0),"",IF(OR($CG2091&gt;0,BC2091=""),"",$DD$13)),"")</f>
        <v/>
      </c>
      <c r="BD2092" s="83" t="str">
        <f t="shared" si="489"/>
        <v/>
      </c>
      <c r="BE2092" s="83" t="str">
        <f t="shared" si="476"/>
        <v/>
      </c>
      <c r="BF2092" s="83" t="str">
        <f t="shared" si="477"/>
        <v/>
      </c>
      <c r="BG2092" s="83" t="str">
        <f t="shared" si="478"/>
        <v/>
      </c>
      <c r="BH2092" s="83" t="str">
        <f t="shared" si="479"/>
        <v/>
      </c>
      <c r="BI2092" s="83" t="str">
        <f t="shared" si="480"/>
        <v/>
      </c>
      <c r="BJ2092" s="83" t="str">
        <f t="shared" si="481"/>
        <v/>
      </c>
      <c r="BK2092" s="83" t="str">
        <f t="shared" si="482"/>
        <v/>
      </c>
      <c r="BL2092" s="83" t="str">
        <f t="shared" si="483"/>
        <v/>
      </c>
      <c r="BM2092" s="83" t="str">
        <f t="shared" si="484"/>
        <v/>
      </c>
      <c r="BN2092" s="83" t="str">
        <f t="shared" si="485"/>
        <v/>
      </c>
      <c r="BO2092" s="83" t="str">
        <f t="shared" si="486"/>
        <v/>
      </c>
      <c r="BP2092" s="83" t="str">
        <f t="shared" si="487"/>
        <v/>
      </c>
      <c r="BQ2092" s="83" t="str">
        <f t="shared" si="488"/>
        <v/>
      </c>
      <c r="BR2092" s="40"/>
      <c r="BS2092" s="40"/>
      <c r="BT2092" s="40"/>
      <c r="BU2092" s="40"/>
      <c r="BV2092" s="40"/>
      <c r="BW2092" s="40"/>
      <c r="BX2092" s="40"/>
      <c r="BY2092" s="40"/>
      <c r="BZ2092" s="40"/>
      <c r="CA2092" s="40"/>
      <c r="CB2092" s="40"/>
      <c r="CC2092" s="40"/>
      <c r="CD2092" s="40"/>
      <c r="CE2092" s="40"/>
      <c r="CF2092" s="100"/>
    </row>
    <row r="2093" spans="55:84" x14ac:dyDescent="0.2">
      <c r="BC2093" s="72" t="str">
        <f>IF($A2092&lt;&gt;"",IF(OR(CJ2092&lt;&gt;0,CK2092&lt;&gt;0),"",$DD$5),"")</f>
        <v/>
      </c>
      <c r="BD2093" s="83" t="str">
        <f>IF($A2092&lt;&gt;"",IF(OR(CJ2092&lt;&gt;0,CK2092&lt;&gt;0),"",IF(#REF!="LER","01,",IF(#REF!="LOR","01,",IF(#REF!="LEB","02,",IF(#REF!="LOB","01,",IF(#REF!="HER","19,",IF(#REF!="HOR","19,",IF(#REF!="HEB","20,",IF(#REF!="HOB","19,",""))))))))),"")</f>
        <v/>
      </c>
      <c r="BE2093" s="83" t="str">
        <f>IF($A2092&lt;&gt;"",IF(OR(CJ2092&lt;&gt;0,CK2092&lt;&gt;0),"",IF(#REF!="LER","02,",IF(#REF!="LOR","03,",IF(#REF!="LEB","04,",IF(#REF!="LOB","02,",IF(#REF!="HER","20,",IF(#REF!="HOR","21,",IF(#REF!="HEB","22,",IF(#REF!="HOB","20,",""))))))))),"")</f>
        <v/>
      </c>
      <c r="BF2093" s="83" t="str">
        <f>IF($A2092&lt;&gt;"",IF(OR(CJ2092&lt;&gt;0,CK2092&lt;&gt;0),"",IF(#REF!="LER","03,",IF(#REF!="LOR","05,",IF(#REF!="LEB","06,",IF(#REF!="LOB","03,",IF(#REF!="HER","21,",IF(#REF!="HOR","23,",IF(#REF!="HEB","24,",IF(#REF!="HOB","21,",""))))))))),"")</f>
        <v/>
      </c>
      <c r="BG2093" s="83" t="str">
        <f>IF($A2092&lt;&gt;"",IF(OR(CJ2092&lt;&gt;0,CK2092&lt;&gt;0),"",IF(#REF!="LER","04,",IF(#REF!="LOR","07,",IF(#REF!="LEB","08,",IF(#REF!="LOB","04,",IF(#REF!="HER","22,",IF(#REF!="HOR","25,",IF(#REF!="HEB","26,",IF(#REF!="HOB","22,",""))))))))),"")</f>
        <v/>
      </c>
      <c r="BH2093" s="83" t="str">
        <f>IF($A2092&lt;&gt;"",IF(OR(CJ2092&lt;&gt;0,CK2092&lt;&gt;0),"",IF(#REF!="LER","05,",IF(#REF!="LOR","09,",IF(#REF!="LEB","10,",IF(#REF!="LOB","05,",IF(#REF!="HER","23,",IF(#REF!="HOR","27,",IF(#REF!="HEB","28,",IF(#REF!="HOB","23,",""))))))))),"")</f>
        <v/>
      </c>
      <c r="BI2093" s="83" t="str">
        <f>IF($A2092&lt;&gt;"",IF(OR(CJ2092&lt;&gt;0,CK2092&lt;&gt;0),"",IF(#REF!="LER","06,",IF(#REF!="LOR","11,",IF(#REF!="LEB","11,",IF(#REF!="LOB","06,",IF(#REF!="HER","24,",IF(#REF!="HOR","29,",IF(#REF!="HEB","29,",IF(#REF!="HOB","24,",""))))))))),"")</f>
        <v/>
      </c>
      <c r="BJ2093" s="83" t="str">
        <f>IF($A2092&lt;&gt;"",IF(OR(CJ2092&lt;&gt;0,CK2092&lt;&gt;0),"",IF(#REF!="LER","07,",IF(#REF!="LOR","12,",IF(#REF!="LEB","12,",IF(#REF!="LOB","08,",IF(#REF!="HER","25,",IF(#REF!="HOR","30,",IF(#REF!="HEB","30,",IF(#REF!="HOB","25,",""))))))))),"")</f>
        <v/>
      </c>
      <c r="BK2093" s="83" t="str">
        <f>IF($A2092&lt;&gt;"",IF(OR(CJ2092&lt;&gt;0,CK2092&lt;&gt;0),"",IF(#REF!="LER","08,",IF(#REF!="LOR","13,",IF(#REF!="LEB","13,",IF(#REF!="LOB","09,",IF(#REF!="HER","26,",IF(#REF!="HOR","31,",IF(#REF!="HEB","31,",IF(#REF!="HOB","26,",""))))))))),"")</f>
        <v/>
      </c>
      <c r="BL2093" s="83" t="str">
        <f>IF($A2092&lt;&gt;"",IF(OR(CJ2092&lt;&gt;0,CK2092&lt;&gt;0),"",IF(#REF!="LER","09,",IF(#REF!="LOR","14,",IF(#REF!="LEB","14,",IF(#REF!="LOB","10,",IF(#REF!="HER","27,",IF(#REF!="HOR","32,",IF(#REF!="HEB","32,",IF(#REF!="HOB","27,",""))))))))),"")</f>
        <v/>
      </c>
      <c r="BM2093" s="83" t="str">
        <f>IF($A2092&lt;&gt;"",IF(OR(CJ2092&lt;&gt;0,CK2092&lt;&gt;0),"",IF(#REF!="LER","10,",IF(#REF!="LOR","15,",IF(#REF!="LEB","15,",IF(#REF!="LOB","11,",IF(#REF!="HER","28,",IF(#REF!="HOR","33,",IF(#REF!="HEB","33,",IF(#REF!="HOB","28,",""))))))))),"")</f>
        <v/>
      </c>
      <c r="BN2093" s="83" t="str">
        <f>IF($A2092&lt;&gt;"",IF(OR(CJ2092&lt;&gt;0,CK2092&lt;&gt;0),"",IF(#REF!="LER","12,",IF(#REF!="LOR","16,",IF(#REF!="LEB","16,",IF(#REF!="LOB","13,",IF(#REF!="HER","30,",IF(#REF!="HOR","34,",IF(#REF!="HEB","34,",IF(#REF!="HOB","29,",""))))))))),"")</f>
        <v/>
      </c>
      <c r="BO2093" s="83" t="str">
        <f>IF($A2092&lt;&gt;"",IF(OR(CJ2092&lt;&gt;0,CK2092&lt;&gt;0),"",IF(#REF!="LER","14,",IF(#REF!="LOR","17,",IF(#REF!="LEB","17,",IF(#REF!="LOB","15,",IF(#REF!="HER","32,",IF(#REF!="HOR","35,",IF(#REF!="HEB","35,",IF(#REF!="HOB","31,",""))))))))),"")</f>
        <v/>
      </c>
      <c r="BP2093" s="83" t="str">
        <f>IF($A2092&lt;&gt;"",IF(OR(CJ2092&lt;&gt;0,CK2092&lt;&gt;0),"",IF(#REF!="LER","16,",IF(#REF!="LOR","18,",IF(#REF!="LEB","18,",IF(#REF!="LOB","17,",IF(#REF!="HER","34,",IF(#REF!="HOR","36,",IF(#REF!="HEB","36,",IF(#REF!="HOB","33,",""))))))))),"")</f>
        <v/>
      </c>
      <c r="BQ2093" s="83" t="str">
        <f>IF($A2092&lt;&gt;"",IF(OR(CJ2092&lt;&gt;0,CK2092&lt;&gt;0),"",IF(#REF!="LER","18,",IF(#REF!="LOR","",IF(#REF!="LEB","",IF(#REF!="LOB","",IF(#REF!="HER","36,",IF(#REF!="HOR","",IF(#REF!="HEB","",IF(#REF!="HOB","35,",""))))))))),"")</f>
        <v/>
      </c>
      <c r="BR2093" s="40"/>
      <c r="BS2093" s="40"/>
      <c r="BT2093" s="40"/>
      <c r="BU2093" s="40"/>
      <c r="BV2093" s="40"/>
      <c r="BW2093" s="40"/>
      <c r="BX2093" s="40"/>
      <c r="BY2093" s="40"/>
      <c r="BZ2093" s="40"/>
      <c r="CA2093" s="40"/>
      <c r="CB2093" s="40"/>
      <c r="CC2093" s="40"/>
      <c r="CD2093" s="40"/>
      <c r="CE2093" s="40"/>
      <c r="CF2093" s="100"/>
    </row>
    <row r="2094" spans="55:84" x14ac:dyDescent="0.2">
      <c r="BC2094" s="72" t="str">
        <f>IF($A2093&lt;&gt;"",IF(OR(CJ2093&lt;&gt;0,CK2093&lt;&gt;0),"",IF(OR($CG2093&gt;0,BC2093=""),"",$DD$6)),"")</f>
        <v/>
      </c>
      <c r="BD2094" s="83" t="str">
        <f>IF($BC2094&lt;&gt;"",BD2093,"")</f>
        <v/>
      </c>
      <c r="BE2094" s="83" t="str">
        <f t="shared" ref="BE2094:BE2101" si="490">IF($BC2094&lt;&gt;"",BE2093,"")</f>
        <v/>
      </c>
      <c r="BF2094" s="83" t="str">
        <f t="shared" ref="BF2094:BF2101" si="491">IF($BC2094&lt;&gt;"",BF2093,"")</f>
        <v/>
      </c>
      <c r="BG2094" s="83" t="str">
        <f t="shared" ref="BG2094:BG2101" si="492">IF($BC2094&lt;&gt;"",BG2093,"")</f>
        <v/>
      </c>
      <c r="BH2094" s="83" t="str">
        <f t="shared" ref="BH2094:BH2101" si="493">IF($BC2094&lt;&gt;"",BH2093,"")</f>
        <v/>
      </c>
      <c r="BI2094" s="83" t="str">
        <f t="shared" ref="BI2094:BI2101" si="494">IF($BC2094&lt;&gt;"",BI2093,"")</f>
        <v/>
      </c>
      <c r="BJ2094" s="83" t="str">
        <f t="shared" ref="BJ2094:BJ2101" si="495">IF($BC2094&lt;&gt;"",BJ2093,"")</f>
        <v/>
      </c>
      <c r="BK2094" s="83" t="str">
        <f t="shared" ref="BK2094:BK2101" si="496">IF($BC2094&lt;&gt;"",BK2093,"")</f>
        <v/>
      </c>
      <c r="BL2094" s="83" t="str">
        <f t="shared" ref="BL2094:BL2101" si="497">IF($BC2094&lt;&gt;"",BL2093,"")</f>
        <v/>
      </c>
      <c r="BM2094" s="83" t="str">
        <f t="shared" ref="BM2094:BM2101" si="498">IF($BC2094&lt;&gt;"",BM2093,"")</f>
        <v/>
      </c>
      <c r="BN2094" s="83" t="str">
        <f t="shared" ref="BN2094:BN2101" si="499">IF($BC2094&lt;&gt;"",BN2093,"")</f>
        <v/>
      </c>
      <c r="BO2094" s="83" t="str">
        <f t="shared" ref="BO2094:BO2101" si="500">IF($BC2094&lt;&gt;"",BO2093,"")</f>
        <v/>
      </c>
      <c r="BP2094" s="83" t="str">
        <f t="shared" ref="BP2094:BP2101" si="501">IF($BC2094&lt;&gt;"",BP2093,"")</f>
        <v/>
      </c>
      <c r="BQ2094" s="83" t="str">
        <f t="shared" ref="BQ2094:BQ2101" si="502">IF($BC2094&lt;&gt;"",BQ2093,"")</f>
        <v/>
      </c>
      <c r="BR2094" s="40"/>
      <c r="BS2094" s="40"/>
      <c r="BT2094" s="40"/>
      <c r="BU2094" s="40"/>
      <c r="BV2094" s="40"/>
      <c r="BW2094" s="40"/>
      <c r="BX2094" s="40"/>
      <c r="BY2094" s="40"/>
      <c r="BZ2094" s="40"/>
      <c r="CA2094" s="40"/>
      <c r="CB2094" s="40"/>
      <c r="CC2094" s="40"/>
      <c r="CD2094" s="40"/>
      <c r="CE2094" s="40"/>
      <c r="CF2094" s="100"/>
    </row>
    <row r="2095" spans="55:84" x14ac:dyDescent="0.2">
      <c r="BC2095" s="72" t="str">
        <f>IF($A2094&lt;&gt;"",IF(OR(CJ2094&lt;&gt;0,CK2094&lt;&gt;0),"",IF(OR($CG2094&gt;0,BC2094=""),"",$DD$7)),"")</f>
        <v/>
      </c>
      <c r="BD2095" s="83" t="str">
        <f t="shared" ref="BD2095:BD2101" si="503">IF($BC2095&lt;&gt;"",BD2094,"")</f>
        <v/>
      </c>
      <c r="BE2095" s="83" t="str">
        <f t="shared" si="490"/>
        <v/>
      </c>
      <c r="BF2095" s="83" t="str">
        <f t="shared" si="491"/>
        <v/>
      </c>
      <c r="BG2095" s="83" t="str">
        <f t="shared" si="492"/>
        <v/>
      </c>
      <c r="BH2095" s="83" t="str">
        <f t="shared" si="493"/>
        <v/>
      </c>
      <c r="BI2095" s="83" t="str">
        <f t="shared" si="494"/>
        <v/>
      </c>
      <c r="BJ2095" s="83" t="str">
        <f t="shared" si="495"/>
        <v/>
      </c>
      <c r="BK2095" s="83" t="str">
        <f t="shared" si="496"/>
        <v/>
      </c>
      <c r="BL2095" s="83" t="str">
        <f t="shared" si="497"/>
        <v/>
      </c>
      <c r="BM2095" s="83" t="str">
        <f t="shared" si="498"/>
        <v/>
      </c>
      <c r="BN2095" s="83" t="str">
        <f t="shared" si="499"/>
        <v/>
      </c>
      <c r="BO2095" s="83" t="str">
        <f t="shared" si="500"/>
        <v/>
      </c>
      <c r="BP2095" s="83" t="str">
        <f t="shared" si="501"/>
        <v/>
      </c>
      <c r="BQ2095" s="83" t="str">
        <f t="shared" si="502"/>
        <v/>
      </c>
      <c r="BR2095" s="40"/>
      <c r="BS2095" s="40"/>
      <c r="BT2095" s="40"/>
      <c r="BU2095" s="40"/>
      <c r="BV2095" s="40"/>
      <c r="BW2095" s="40"/>
      <c r="BX2095" s="40"/>
      <c r="BY2095" s="40"/>
      <c r="BZ2095" s="40"/>
      <c r="CA2095" s="40"/>
      <c r="CB2095" s="40"/>
      <c r="CC2095" s="40"/>
      <c r="CD2095" s="40"/>
      <c r="CE2095" s="40"/>
      <c r="CF2095" s="100"/>
    </row>
    <row r="2096" spans="55:84" x14ac:dyDescent="0.2">
      <c r="BC2096" s="72" t="str">
        <f>IF($A2095&lt;&gt;"",IF(OR(CJ2095&lt;&gt;0,CK2095&lt;&gt;0),"",IF(OR($CG2095&gt;0,BC2095=""),"",$DD$8)),"")</f>
        <v/>
      </c>
      <c r="BD2096" s="83" t="str">
        <f t="shared" si="503"/>
        <v/>
      </c>
      <c r="BE2096" s="83" t="str">
        <f t="shared" si="490"/>
        <v/>
      </c>
      <c r="BF2096" s="83" t="str">
        <f t="shared" si="491"/>
        <v/>
      </c>
      <c r="BG2096" s="83" t="str">
        <f t="shared" si="492"/>
        <v/>
      </c>
      <c r="BH2096" s="83" t="str">
        <f t="shared" si="493"/>
        <v/>
      </c>
      <c r="BI2096" s="83" t="str">
        <f t="shared" si="494"/>
        <v/>
      </c>
      <c r="BJ2096" s="83" t="str">
        <f t="shared" si="495"/>
        <v/>
      </c>
      <c r="BK2096" s="83" t="str">
        <f t="shared" si="496"/>
        <v/>
      </c>
      <c r="BL2096" s="83" t="str">
        <f t="shared" si="497"/>
        <v/>
      </c>
      <c r="BM2096" s="83" t="str">
        <f t="shared" si="498"/>
        <v/>
      </c>
      <c r="BN2096" s="83" t="str">
        <f t="shared" si="499"/>
        <v/>
      </c>
      <c r="BO2096" s="83" t="str">
        <f t="shared" si="500"/>
        <v/>
      </c>
      <c r="BP2096" s="83" t="str">
        <f t="shared" si="501"/>
        <v/>
      </c>
      <c r="BQ2096" s="83" t="str">
        <f t="shared" si="502"/>
        <v/>
      </c>
      <c r="BR2096" s="40"/>
      <c r="BS2096" s="40"/>
      <c r="BT2096" s="40"/>
      <c r="BU2096" s="40"/>
      <c r="BV2096" s="40"/>
      <c r="BW2096" s="40"/>
      <c r="BX2096" s="40"/>
      <c r="BY2096" s="40"/>
      <c r="BZ2096" s="40"/>
      <c r="CA2096" s="40"/>
      <c r="CB2096" s="40"/>
      <c r="CC2096" s="40"/>
      <c r="CD2096" s="40"/>
      <c r="CE2096" s="40"/>
      <c r="CF2096" s="100"/>
    </row>
    <row r="2097" spans="55:84" x14ac:dyDescent="0.2">
      <c r="BC2097" s="72" t="str">
        <f>IF($A2096&lt;&gt;"",IF(OR(CJ2096&lt;&gt;0,CK2096&lt;&gt;0),"",IF(OR($CG2096&gt;0,BC2096=""),"",$DD$9)),"")</f>
        <v/>
      </c>
      <c r="BD2097" s="83" t="str">
        <f t="shared" si="503"/>
        <v/>
      </c>
      <c r="BE2097" s="83" t="str">
        <f t="shared" si="490"/>
        <v/>
      </c>
      <c r="BF2097" s="83" t="str">
        <f t="shared" si="491"/>
        <v/>
      </c>
      <c r="BG2097" s="83" t="str">
        <f t="shared" si="492"/>
        <v/>
      </c>
      <c r="BH2097" s="83" t="str">
        <f t="shared" si="493"/>
        <v/>
      </c>
      <c r="BI2097" s="83" t="str">
        <f t="shared" si="494"/>
        <v/>
      </c>
      <c r="BJ2097" s="83" t="str">
        <f t="shared" si="495"/>
        <v/>
      </c>
      <c r="BK2097" s="83" t="str">
        <f t="shared" si="496"/>
        <v/>
      </c>
      <c r="BL2097" s="83" t="str">
        <f t="shared" si="497"/>
        <v/>
      </c>
      <c r="BM2097" s="83" t="str">
        <f t="shared" si="498"/>
        <v/>
      </c>
      <c r="BN2097" s="83" t="str">
        <f t="shared" si="499"/>
        <v/>
      </c>
      <c r="BO2097" s="83" t="str">
        <f t="shared" si="500"/>
        <v/>
      </c>
      <c r="BP2097" s="83" t="str">
        <f t="shared" si="501"/>
        <v/>
      </c>
      <c r="BQ2097" s="83" t="str">
        <f t="shared" si="502"/>
        <v/>
      </c>
      <c r="BR2097" s="40"/>
      <c r="BS2097" s="40"/>
      <c r="BT2097" s="40"/>
      <c r="BU2097" s="40"/>
      <c r="BV2097" s="40"/>
      <c r="BW2097" s="40"/>
      <c r="BX2097" s="40"/>
      <c r="BY2097" s="40"/>
      <c r="BZ2097" s="40"/>
      <c r="CA2097" s="40"/>
      <c r="CB2097" s="40"/>
      <c r="CC2097" s="40"/>
      <c r="CD2097" s="40"/>
      <c r="CE2097" s="40"/>
      <c r="CF2097" s="100"/>
    </row>
    <row r="2098" spans="55:84" x14ac:dyDescent="0.2">
      <c r="BC2098" s="72" t="str">
        <f>IF($A2097&lt;&gt;"",IF(OR(CJ2097&lt;&gt;0,CK2097&lt;&gt;0),"",IF(OR($CG2097&gt;0,BC2097=""),"",$DD$10)),"")</f>
        <v/>
      </c>
      <c r="BD2098" s="83" t="str">
        <f t="shared" si="503"/>
        <v/>
      </c>
      <c r="BE2098" s="83" t="str">
        <f t="shared" si="490"/>
        <v/>
      </c>
      <c r="BF2098" s="83" t="str">
        <f t="shared" si="491"/>
        <v/>
      </c>
      <c r="BG2098" s="83" t="str">
        <f t="shared" si="492"/>
        <v/>
      </c>
      <c r="BH2098" s="83" t="str">
        <f t="shared" si="493"/>
        <v/>
      </c>
      <c r="BI2098" s="83" t="str">
        <f t="shared" si="494"/>
        <v/>
      </c>
      <c r="BJ2098" s="83" t="str">
        <f t="shared" si="495"/>
        <v/>
      </c>
      <c r="BK2098" s="83" t="str">
        <f t="shared" si="496"/>
        <v/>
      </c>
      <c r="BL2098" s="83" t="str">
        <f t="shared" si="497"/>
        <v/>
      </c>
      <c r="BM2098" s="83" t="str">
        <f t="shared" si="498"/>
        <v/>
      </c>
      <c r="BN2098" s="83" t="str">
        <f t="shared" si="499"/>
        <v/>
      </c>
      <c r="BO2098" s="83" t="str">
        <f t="shared" si="500"/>
        <v/>
      </c>
      <c r="BP2098" s="83" t="str">
        <f t="shared" si="501"/>
        <v/>
      </c>
      <c r="BQ2098" s="83" t="str">
        <f t="shared" si="502"/>
        <v/>
      </c>
      <c r="BR2098" s="40"/>
      <c r="BS2098" s="40"/>
      <c r="BT2098" s="40"/>
      <c r="BU2098" s="40"/>
      <c r="BV2098" s="40"/>
      <c r="BW2098" s="40"/>
      <c r="BX2098" s="40"/>
      <c r="BY2098" s="40"/>
      <c r="BZ2098" s="40"/>
      <c r="CA2098" s="40"/>
      <c r="CB2098" s="40"/>
      <c r="CC2098" s="40"/>
      <c r="CD2098" s="40"/>
      <c r="CE2098" s="40"/>
      <c r="CF2098" s="100"/>
    </row>
    <row r="2099" spans="55:84" x14ac:dyDescent="0.2">
      <c r="BC2099" s="72" t="str">
        <f>IF($A2098&lt;&gt;"",IF(OR(CJ2098&lt;&gt;0,CK2098&lt;&gt;0),"",IF(OR($CG2098&gt;0,BC2098=""),"",$DD$11)),"")</f>
        <v/>
      </c>
      <c r="BD2099" s="83" t="str">
        <f t="shared" si="503"/>
        <v/>
      </c>
      <c r="BE2099" s="83" t="str">
        <f t="shared" si="490"/>
        <v/>
      </c>
      <c r="BF2099" s="83" t="str">
        <f t="shared" si="491"/>
        <v/>
      </c>
      <c r="BG2099" s="83" t="str">
        <f t="shared" si="492"/>
        <v/>
      </c>
      <c r="BH2099" s="83" t="str">
        <f t="shared" si="493"/>
        <v/>
      </c>
      <c r="BI2099" s="83" t="str">
        <f t="shared" si="494"/>
        <v/>
      </c>
      <c r="BJ2099" s="83" t="str">
        <f t="shared" si="495"/>
        <v/>
      </c>
      <c r="BK2099" s="83" t="str">
        <f t="shared" si="496"/>
        <v/>
      </c>
      <c r="BL2099" s="83" t="str">
        <f t="shared" si="497"/>
        <v/>
      </c>
      <c r="BM2099" s="83" t="str">
        <f t="shared" si="498"/>
        <v/>
      </c>
      <c r="BN2099" s="83" t="str">
        <f t="shared" si="499"/>
        <v/>
      </c>
      <c r="BO2099" s="83" t="str">
        <f t="shared" si="500"/>
        <v/>
      </c>
      <c r="BP2099" s="83" t="str">
        <f t="shared" si="501"/>
        <v/>
      </c>
      <c r="BQ2099" s="83" t="str">
        <f t="shared" si="502"/>
        <v/>
      </c>
      <c r="BR2099" s="40"/>
      <c r="BS2099" s="40"/>
      <c r="BT2099" s="40"/>
      <c r="BU2099" s="40"/>
      <c r="BV2099" s="40"/>
      <c r="BW2099" s="40"/>
      <c r="BX2099" s="40"/>
      <c r="BY2099" s="40"/>
      <c r="BZ2099" s="40"/>
      <c r="CA2099" s="40"/>
      <c r="CB2099" s="40"/>
      <c r="CC2099" s="40"/>
      <c r="CD2099" s="40"/>
      <c r="CE2099" s="40"/>
      <c r="CF2099" s="100"/>
    </row>
    <row r="2100" spans="55:84" x14ac:dyDescent="0.2">
      <c r="BC2100" s="72" t="str">
        <f>IF($A2099&lt;&gt;"",IF(OR(CJ2099&lt;&gt;0,CK2099&lt;&gt;0),"",IF(OR($CG2099&gt;0,BC2099=""),"",$DD$12)),"")</f>
        <v/>
      </c>
      <c r="BD2100" s="83" t="str">
        <f t="shared" si="503"/>
        <v/>
      </c>
      <c r="BE2100" s="83" t="str">
        <f t="shared" si="490"/>
        <v/>
      </c>
      <c r="BF2100" s="83" t="str">
        <f t="shared" si="491"/>
        <v/>
      </c>
      <c r="BG2100" s="83" t="str">
        <f t="shared" si="492"/>
        <v/>
      </c>
      <c r="BH2100" s="83" t="str">
        <f t="shared" si="493"/>
        <v/>
      </c>
      <c r="BI2100" s="83" t="str">
        <f t="shared" si="494"/>
        <v/>
      </c>
      <c r="BJ2100" s="83" t="str">
        <f t="shared" si="495"/>
        <v/>
      </c>
      <c r="BK2100" s="83" t="str">
        <f t="shared" si="496"/>
        <v/>
      </c>
      <c r="BL2100" s="83" t="str">
        <f t="shared" si="497"/>
        <v/>
      </c>
      <c r="BM2100" s="83" t="str">
        <f t="shared" si="498"/>
        <v/>
      </c>
      <c r="BN2100" s="83" t="str">
        <f t="shared" si="499"/>
        <v/>
      </c>
      <c r="BO2100" s="83" t="str">
        <f t="shared" si="500"/>
        <v/>
      </c>
      <c r="BP2100" s="83" t="str">
        <f t="shared" si="501"/>
        <v/>
      </c>
      <c r="BQ2100" s="83" t="str">
        <f t="shared" si="502"/>
        <v/>
      </c>
      <c r="BR2100" s="40"/>
      <c r="BS2100" s="40"/>
      <c r="BT2100" s="40"/>
      <c r="BU2100" s="40"/>
      <c r="BV2100" s="40"/>
      <c r="BW2100" s="40"/>
      <c r="BX2100" s="40"/>
      <c r="BY2100" s="40"/>
      <c r="BZ2100" s="40"/>
      <c r="CA2100" s="40"/>
      <c r="CB2100" s="40"/>
      <c r="CC2100" s="40"/>
      <c r="CD2100" s="40"/>
      <c r="CE2100" s="40"/>
      <c r="CF2100" s="100"/>
    </row>
    <row r="2101" spans="55:84" x14ac:dyDescent="0.2">
      <c r="BC2101" s="72" t="str">
        <f>IF($A2100&lt;&gt;"",IF(OR(CJ2100&lt;&gt;0,CK2100&lt;&gt;0),"",IF(OR($CG2100&gt;0,BC2100=""),"",$DD$13)),"")</f>
        <v/>
      </c>
      <c r="BD2101" s="83" t="str">
        <f t="shared" si="503"/>
        <v/>
      </c>
      <c r="BE2101" s="83" t="str">
        <f t="shared" si="490"/>
        <v/>
      </c>
      <c r="BF2101" s="83" t="str">
        <f t="shared" si="491"/>
        <v/>
      </c>
      <c r="BG2101" s="83" t="str">
        <f t="shared" si="492"/>
        <v/>
      </c>
      <c r="BH2101" s="83" t="str">
        <f t="shared" si="493"/>
        <v/>
      </c>
      <c r="BI2101" s="83" t="str">
        <f t="shared" si="494"/>
        <v/>
      </c>
      <c r="BJ2101" s="83" t="str">
        <f t="shared" si="495"/>
        <v/>
      </c>
      <c r="BK2101" s="83" t="str">
        <f t="shared" si="496"/>
        <v/>
      </c>
      <c r="BL2101" s="83" t="str">
        <f t="shared" si="497"/>
        <v/>
      </c>
      <c r="BM2101" s="83" t="str">
        <f t="shared" si="498"/>
        <v/>
      </c>
      <c r="BN2101" s="83" t="str">
        <f t="shared" si="499"/>
        <v/>
      </c>
      <c r="BO2101" s="83" t="str">
        <f t="shared" si="500"/>
        <v/>
      </c>
      <c r="BP2101" s="83" t="str">
        <f t="shared" si="501"/>
        <v/>
      </c>
      <c r="BQ2101" s="83" t="str">
        <f t="shared" si="502"/>
        <v/>
      </c>
      <c r="BR2101" s="40"/>
      <c r="BS2101" s="40"/>
      <c r="BT2101" s="40"/>
      <c r="BU2101" s="40"/>
      <c r="BV2101" s="40"/>
      <c r="BW2101" s="40"/>
      <c r="BX2101" s="40"/>
      <c r="BY2101" s="40"/>
      <c r="BZ2101" s="40"/>
      <c r="CA2101" s="40"/>
      <c r="CB2101" s="40"/>
      <c r="CC2101" s="40"/>
      <c r="CD2101" s="40"/>
      <c r="CE2101" s="40"/>
      <c r="CF2101" s="100"/>
    </row>
    <row r="2102" spans="55:84" x14ac:dyDescent="0.2">
      <c r="BC2102" s="72" t="str">
        <f>IF($A2101&lt;&gt;"",IF(OR(CJ2101&lt;&gt;0,CK2101&lt;&gt;0),"",$DD$5),"")</f>
        <v/>
      </c>
      <c r="BD2102" s="83" t="str">
        <f>IF($A2101&lt;&gt;"",IF(OR(CJ2101&lt;&gt;0,CK2101&lt;&gt;0),"",IF(#REF!="LER","01,",IF(#REF!="LOR","01,",IF(#REF!="LEB","02,",IF(#REF!="LOB","01,",IF(#REF!="HER","19,",IF(#REF!="HOR","19,",IF(#REF!="HEB","20,",IF(#REF!="HOB","19,",""))))))))),"")</f>
        <v/>
      </c>
      <c r="BE2102" s="83" t="str">
        <f>IF($A2101&lt;&gt;"",IF(OR(CJ2101&lt;&gt;0,CK2101&lt;&gt;0),"",IF(#REF!="LER","02,",IF(#REF!="LOR","03,",IF(#REF!="LEB","04,",IF(#REF!="LOB","02,",IF(#REF!="HER","20,",IF(#REF!="HOR","21,",IF(#REF!="HEB","22,",IF(#REF!="HOB","20,",""))))))))),"")</f>
        <v/>
      </c>
      <c r="BF2102" s="83" t="str">
        <f>IF($A2101&lt;&gt;"",IF(OR(CJ2101&lt;&gt;0,CK2101&lt;&gt;0),"",IF(#REF!="LER","03,",IF(#REF!="LOR","05,",IF(#REF!="LEB","06,",IF(#REF!="LOB","03,",IF(#REF!="HER","21,",IF(#REF!="HOR","23,",IF(#REF!="HEB","24,",IF(#REF!="HOB","21,",""))))))))),"")</f>
        <v/>
      </c>
      <c r="BG2102" s="83" t="str">
        <f>IF($A2101&lt;&gt;"",IF(OR(CJ2101&lt;&gt;0,CK2101&lt;&gt;0),"",IF(#REF!="LER","04,",IF(#REF!="LOR","07,",IF(#REF!="LEB","08,",IF(#REF!="LOB","04,",IF(#REF!="HER","22,",IF(#REF!="HOR","25,",IF(#REF!="HEB","26,",IF(#REF!="HOB","22,",""))))))))),"")</f>
        <v/>
      </c>
      <c r="BH2102" s="83" t="str">
        <f>IF($A2101&lt;&gt;"",IF(OR(CJ2101&lt;&gt;0,CK2101&lt;&gt;0),"",IF(#REF!="LER","05,",IF(#REF!="LOR","09,",IF(#REF!="LEB","10,",IF(#REF!="LOB","05,",IF(#REF!="HER","23,",IF(#REF!="HOR","27,",IF(#REF!="HEB","28,",IF(#REF!="HOB","23,",""))))))))),"")</f>
        <v/>
      </c>
      <c r="BI2102" s="83" t="str">
        <f>IF($A2101&lt;&gt;"",IF(OR(CJ2101&lt;&gt;0,CK2101&lt;&gt;0),"",IF(#REF!="LER","06,",IF(#REF!="LOR","11,",IF(#REF!="LEB","11,",IF(#REF!="LOB","06,",IF(#REF!="HER","24,",IF(#REF!="HOR","29,",IF(#REF!="HEB","29,",IF(#REF!="HOB","24,",""))))))))),"")</f>
        <v/>
      </c>
      <c r="BJ2102" s="83" t="str">
        <f>IF($A2101&lt;&gt;"",IF(OR(CJ2101&lt;&gt;0,CK2101&lt;&gt;0),"",IF(#REF!="LER","07,",IF(#REF!="LOR","12,",IF(#REF!="LEB","12,",IF(#REF!="LOB","08,",IF(#REF!="HER","25,",IF(#REF!="HOR","30,",IF(#REF!="HEB","30,",IF(#REF!="HOB","25,",""))))))))),"")</f>
        <v/>
      </c>
      <c r="BK2102" s="83" t="str">
        <f>IF($A2101&lt;&gt;"",IF(OR(CJ2101&lt;&gt;0,CK2101&lt;&gt;0),"",IF(#REF!="LER","08,",IF(#REF!="LOR","13,",IF(#REF!="LEB","13,",IF(#REF!="LOB","09,",IF(#REF!="HER","26,",IF(#REF!="HOR","31,",IF(#REF!="HEB","31,",IF(#REF!="HOB","26,",""))))))))),"")</f>
        <v/>
      </c>
      <c r="BL2102" s="83" t="str">
        <f>IF($A2101&lt;&gt;"",IF(OR(CJ2101&lt;&gt;0,CK2101&lt;&gt;0),"",IF(#REF!="LER","09,",IF(#REF!="LOR","14,",IF(#REF!="LEB","14,",IF(#REF!="LOB","10,",IF(#REF!="HER","27,",IF(#REF!="HOR","32,",IF(#REF!="HEB","32,",IF(#REF!="HOB","27,",""))))))))),"")</f>
        <v/>
      </c>
      <c r="BM2102" s="83" t="str">
        <f>IF($A2101&lt;&gt;"",IF(OR(CJ2101&lt;&gt;0,CK2101&lt;&gt;0),"",IF(#REF!="LER","10,",IF(#REF!="LOR","15,",IF(#REF!="LEB","15,",IF(#REF!="LOB","11,",IF(#REF!="HER","28,",IF(#REF!="HOR","33,",IF(#REF!="HEB","33,",IF(#REF!="HOB","28,",""))))))))),"")</f>
        <v/>
      </c>
      <c r="BN2102" s="83" t="str">
        <f>IF($A2101&lt;&gt;"",IF(OR(CJ2101&lt;&gt;0,CK2101&lt;&gt;0),"",IF(#REF!="LER","12,",IF(#REF!="LOR","16,",IF(#REF!="LEB","16,",IF(#REF!="LOB","13,",IF(#REF!="HER","30,",IF(#REF!="HOR","34,",IF(#REF!="HEB","34,",IF(#REF!="HOB","29,",""))))))))),"")</f>
        <v/>
      </c>
      <c r="BO2102" s="83" t="str">
        <f>IF($A2101&lt;&gt;"",IF(OR(CJ2101&lt;&gt;0,CK2101&lt;&gt;0),"",IF(#REF!="LER","14,",IF(#REF!="LOR","17,",IF(#REF!="LEB","17,",IF(#REF!="LOB","15,",IF(#REF!="HER","32,",IF(#REF!="HOR","35,",IF(#REF!="HEB","35,",IF(#REF!="HOB","31,",""))))))))),"")</f>
        <v/>
      </c>
      <c r="BP2102" s="83" t="str">
        <f>IF($A2101&lt;&gt;"",IF(OR(CJ2101&lt;&gt;0,CK2101&lt;&gt;0),"",IF(#REF!="LER","16,",IF(#REF!="LOR","18,",IF(#REF!="LEB","18,",IF(#REF!="LOB","17,",IF(#REF!="HER","34,",IF(#REF!="HOR","36,",IF(#REF!="HEB","36,",IF(#REF!="HOB","33,",""))))))))),"")</f>
        <v/>
      </c>
      <c r="BQ2102" s="83" t="str">
        <f>IF($A2101&lt;&gt;"",IF(OR(CJ2101&lt;&gt;0,CK2101&lt;&gt;0),"",IF(#REF!="LER","18,",IF(#REF!="LOR","",IF(#REF!="LEB","",IF(#REF!="LOB","",IF(#REF!="HER","36,",IF(#REF!="HOR","",IF(#REF!="HEB","",IF(#REF!="HOB","35,",""))))))))),"")</f>
        <v/>
      </c>
      <c r="BR2102" s="40"/>
      <c r="BS2102" s="40"/>
      <c r="BT2102" s="40"/>
      <c r="BU2102" s="40"/>
      <c r="BV2102" s="40"/>
      <c r="BW2102" s="40"/>
      <c r="BX2102" s="40"/>
      <c r="BY2102" s="40"/>
      <c r="BZ2102" s="40"/>
      <c r="CA2102" s="40"/>
      <c r="CB2102" s="40"/>
      <c r="CC2102" s="40"/>
      <c r="CD2102" s="40"/>
      <c r="CE2102" s="40"/>
      <c r="CF2102" s="100"/>
    </row>
    <row r="2103" spans="55:84" x14ac:dyDescent="0.2">
      <c r="BC2103" s="72" t="str">
        <f>IF($A2102&lt;&gt;"",IF(OR(CJ2102&lt;&gt;0,CK2102&lt;&gt;0),"",IF(OR($CG2102&gt;0,BC2102=""),"",$DD$6)),"")</f>
        <v/>
      </c>
      <c r="BD2103" s="83" t="str">
        <f>IF($BC2103&lt;&gt;"",BD2102,"")</f>
        <v/>
      </c>
      <c r="BE2103" s="83" t="str">
        <f t="shared" ref="BE2103:BE2110" si="504">IF($BC2103&lt;&gt;"",BE2102,"")</f>
        <v/>
      </c>
      <c r="BF2103" s="83" t="str">
        <f t="shared" ref="BF2103:BF2110" si="505">IF($BC2103&lt;&gt;"",BF2102,"")</f>
        <v/>
      </c>
      <c r="BG2103" s="83" t="str">
        <f t="shared" ref="BG2103:BG2110" si="506">IF($BC2103&lt;&gt;"",BG2102,"")</f>
        <v/>
      </c>
      <c r="BH2103" s="83" t="str">
        <f t="shared" ref="BH2103:BH2110" si="507">IF($BC2103&lt;&gt;"",BH2102,"")</f>
        <v/>
      </c>
      <c r="BI2103" s="83" t="str">
        <f t="shared" ref="BI2103:BI2110" si="508">IF($BC2103&lt;&gt;"",BI2102,"")</f>
        <v/>
      </c>
      <c r="BJ2103" s="83" t="str">
        <f t="shared" ref="BJ2103:BJ2110" si="509">IF($BC2103&lt;&gt;"",BJ2102,"")</f>
        <v/>
      </c>
      <c r="BK2103" s="83" t="str">
        <f t="shared" ref="BK2103:BK2110" si="510">IF($BC2103&lt;&gt;"",BK2102,"")</f>
        <v/>
      </c>
      <c r="BL2103" s="83" t="str">
        <f t="shared" ref="BL2103:BL2110" si="511">IF($BC2103&lt;&gt;"",BL2102,"")</f>
        <v/>
      </c>
      <c r="BM2103" s="83" t="str">
        <f t="shared" ref="BM2103:BM2110" si="512">IF($BC2103&lt;&gt;"",BM2102,"")</f>
        <v/>
      </c>
      <c r="BN2103" s="83" t="str">
        <f t="shared" ref="BN2103:BN2110" si="513">IF($BC2103&lt;&gt;"",BN2102,"")</f>
        <v/>
      </c>
      <c r="BO2103" s="83" t="str">
        <f t="shared" ref="BO2103:BO2110" si="514">IF($BC2103&lt;&gt;"",BO2102,"")</f>
        <v/>
      </c>
      <c r="BP2103" s="83" t="str">
        <f t="shared" ref="BP2103:BP2110" si="515">IF($BC2103&lt;&gt;"",BP2102,"")</f>
        <v/>
      </c>
      <c r="BQ2103" s="83" t="str">
        <f t="shared" ref="BQ2103:BQ2110" si="516">IF($BC2103&lt;&gt;"",BQ2102,"")</f>
        <v/>
      </c>
      <c r="BR2103" s="40"/>
      <c r="BS2103" s="40"/>
      <c r="BT2103" s="40"/>
      <c r="BU2103" s="40"/>
      <c r="BV2103" s="40"/>
      <c r="BW2103" s="40"/>
      <c r="BX2103" s="40"/>
      <c r="BY2103" s="40"/>
      <c r="BZ2103" s="40"/>
      <c r="CA2103" s="40"/>
      <c r="CB2103" s="40"/>
      <c r="CC2103" s="40"/>
      <c r="CD2103" s="40"/>
      <c r="CE2103" s="40"/>
      <c r="CF2103" s="100"/>
    </row>
    <row r="2104" spans="55:84" x14ac:dyDescent="0.2">
      <c r="BC2104" s="72" t="str">
        <f>IF($A2103&lt;&gt;"",IF(OR(CJ2103&lt;&gt;0,CK2103&lt;&gt;0),"",IF(OR($CG2103&gt;0,BC2103=""),"",$DD$7)),"")</f>
        <v/>
      </c>
      <c r="BD2104" s="83" t="str">
        <f t="shared" ref="BD2104:BD2110" si="517">IF($BC2104&lt;&gt;"",BD2103,"")</f>
        <v/>
      </c>
      <c r="BE2104" s="83" t="str">
        <f t="shared" si="504"/>
        <v/>
      </c>
      <c r="BF2104" s="83" t="str">
        <f t="shared" si="505"/>
        <v/>
      </c>
      <c r="BG2104" s="83" t="str">
        <f t="shared" si="506"/>
        <v/>
      </c>
      <c r="BH2104" s="83" t="str">
        <f t="shared" si="507"/>
        <v/>
      </c>
      <c r="BI2104" s="83" t="str">
        <f t="shared" si="508"/>
        <v/>
      </c>
      <c r="BJ2104" s="83" t="str">
        <f t="shared" si="509"/>
        <v/>
      </c>
      <c r="BK2104" s="83" t="str">
        <f t="shared" si="510"/>
        <v/>
      </c>
      <c r="BL2104" s="83" t="str">
        <f t="shared" si="511"/>
        <v/>
      </c>
      <c r="BM2104" s="83" t="str">
        <f t="shared" si="512"/>
        <v/>
      </c>
      <c r="BN2104" s="83" t="str">
        <f t="shared" si="513"/>
        <v/>
      </c>
      <c r="BO2104" s="83" t="str">
        <f t="shared" si="514"/>
        <v/>
      </c>
      <c r="BP2104" s="83" t="str">
        <f t="shared" si="515"/>
        <v/>
      </c>
      <c r="BQ2104" s="83" t="str">
        <f t="shared" si="516"/>
        <v/>
      </c>
      <c r="BR2104" s="40"/>
      <c r="BS2104" s="40"/>
      <c r="BT2104" s="40"/>
      <c r="BU2104" s="40"/>
      <c r="BV2104" s="40"/>
      <c r="BW2104" s="40"/>
      <c r="BX2104" s="40"/>
      <c r="BY2104" s="40"/>
      <c r="BZ2104" s="40"/>
      <c r="CA2104" s="40"/>
      <c r="CB2104" s="40"/>
      <c r="CC2104" s="40"/>
      <c r="CD2104" s="40"/>
      <c r="CE2104" s="40"/>
      <c r="CF2104" s="100"/>
    </row>
    <row r="2105" spans="55:84" x14ac:dyDescent="0.2">
      <c r="BC2105" s="72" t="str">
        <f>IF($A2104&lt;&gt;"",IF(OR(CJ2104&lt;&gt;0,CK2104&lt;&gt;0),"",IF(OR($CG2104&gt;0,BC2104=""),"",$DD$8)),"")</f>
        <v/>
      </c>
      <c r="BD2105" s="83" t="str">
        <f t="shared" si="517"/>
        <v/>
      </c>
      <c r="BE2105" s="83" t="str">
        <f t="shared" si="504"/>
        <v/>
      </c>
      <c r="BF2105" s="83" t="str">
        <f t="shared" si="505"/>
        <v/>
      </c>
      <c r="BG2105" s="83" t="str">
        <f t="shared" si="506"/>
        <v/>
      </c>
      <c r="BH2105" s="83" t="str">
        <f t="shared" si="507"/>
        <v/>
      </c>
      <c r="BI2105" s="83" t="str">
        <f t="shared" si="508"/>
        <v/>
      </c>
      <c r="BJ2105" s="83" t="str">
        <f t="shared" si="509"/>
        <v/>
      </c>
      <c r="BK2105" s="83" t="str">
        <f t="shared" si="510"/>
        <v/>
      </c>
      <c r="BL2105" s="83" t="str">
        <f t="shared" si="511"/>
        <v/>
      </c>
      <c r="BM2105" s="83" t="str">
        <f t="shared" si="512"/>
        <v/>
      </c>
      <c r="BN2105" s="83" t="str">
        <f t="shared" si="513"/>
        <v/>
      </c>
      <c r="BO2105" s="83" t="str">
        <f t="shared" si="514"/>
        <v/>
      </c>
      <c r="BP2105" s="83" t="str">
        <f t="shared" si="515"/>
        <v/>
      </c>
      <c r="BQ2105" s="83" t="str">
        <f t="shared" si="516"/>
        <v/>
      </c>
      <c r="BR2105" s="40"/>
      <c r="BS2105" s="40"/>
      <c r="BT2105" s="40"/>
      <c r="BU2105" s="40"/>
      <c r="BV2105" s="40"/>
      <c r="BW2105" s="40"/>
      <c r="BX2105" s="40"/>
      <c r="BY2105" s="40"/>
      <c r="BZ2105" s="40"/>
      <c r="CA2105" s="40"/>
      <c r="CB2105" s="40"/>
      <c r="CC2105" s="40"/>
      <c r="CD2105" s="40"/>
      <c r="CE2105" s="40"/>
      <c r="CF2105" s="100"/>
    </row>
    <row r="2106" spans="55:84" x14ac:dyDescent="0.2">
      <c r="BC2106" s="72" t="str">
        <f>IF($A2105&lt;&gt;"",IF(OR(CJ2105&lt;&gt;0,CK2105&lt;&gt;0),"",IF(OR($CG2105&gt;0,BC2105=""),"",$DD$9)),"")</f>
        <v/>
      </c>
      <c r="BD2106" s="83" t="str">
        <f t="shared" si="517"/>
        <v/>
      </c>
      <c r="BE2106" s="83" t="str">
        <f t="shared" si="504"/>
        <v/>
      </c>
      <c r="BF2106" s="83" t="str">
        <f t="shared" si="505"/>
        <v/>
      </c>
      <c r="BG2106" s="83" t="str">
        <f t="shared" si="506"/>
        <v/>
      </c>
      <c r="BH2106" s="83" t="str">
        <f t="shared" si="507"/>
        <v/>
      </c>
      <c r="BI2106" s="83" t="str">
        <f t="shared" si="508"/>
        <v/>
      </c>
      <c r="BJ2106" s="83" t="str">
        <f t="shared" si="509"/>
        <v/>
      </c>
      <c r="BK2106" s="83" t="str">
        <f t="shared" si="510"/>
        <v/>
      </c>
      <c r="BL2106" s="83" t="str">
        <f t="shared" si="511"/>
        <v/>
      </c>
      <c r="BM2106" s="83" t="str">
        <f t="shared" si="512"/>
        <v/>
      </c>
      <c r="BN2106" s="83" t="str">
        <f t="shared" si="513"/>
        <v/>
      </c>
      <c r="BO2106" s="83" t="str">
        <f t="shared" si="514"/>
        <v/>
      </c>
      <c r="BP2106" s="83" t="str">
        <f t="shared" si="515"/>
        <v/>
      </c>
      <c r="BQ2106" s="83" t="str">
        <f t="shared" si="516"/>
        <v/>
      </c>
      <c r="BR2106" s="40"/>
      <c r="BS2106" s="40"/>
      <c r="BT2106" s="40"/>
      <c r="BU2106" s="40"/>
      <c r="BV2106" s="40"/>
      <c r="BW2106" s="40"/>
      <c r="BX2106" s="40"/>
      <c r="BY2106" s="40"/>
      <c r="BZ2106" s="40"/>
      <c r="CA2106" s="40"/>
      <c r="CB2106" s="40"/>
      <c r="CC2106" s="40"/>
      <c r="CD2106" s="40"/>
      <c r="CE2106" s="40"/>
      <c r="CF2106" s="100"/>
    </row>
    <row r="2107" spans="55:84" x14ac:dyDescent="0.2">
      <c r="BC2107" s="72" t="str">
        <f>IF($A2106&lt;&gt;"",IF(OR(CJ2106&lt;&gt;0,CK2106&lt;&gt;0),"",IF(OR($CG2106&gt;0,BC2106=""),"",$DD$10)),"")</f>
        <v/>
      </c>
      <c r="BD2107" s="83" t="str">
        <f t="shared" si="517"/>
        <v/>
      </c>
      <c r="BE2107" s="83" t="str">
        <f t="shared" si="504"/>
        <v/>
      </c>
      <c r="BF2107" s="83" t="str">
        <f t="shared" si="505"/>
        <v/>
      </c>
      <c r="BG2107" s="83" t="str">
        <f t="shared" si="506"/>
        <v/>
      </c>
      <c r="BH2107" s="83" t="str">
        <f t="shared" si="507"/>
        <v/>
      </c>
      <c r="BI2107" s="83" t="str">
        <f t="shared" si="508"/>
        <v/>
      </c>
      <c r="BJ2107" s="83" t="str">
        <f t="shared" si="509"/>
        <v/>
      </c>
      <c r="BK2107" s="83" t="str">
        <f t="shared" si="510"/>
        <v/>
      </c>
      <c r="BL2107" s="83" t="str">
        <f t="shared" si="511"/>
        <v/>
      </c>
      <c r="BM2107" s="83" t="str">
        <f t="shared" si="512"/>
        <v/>
      </c>
      <c r="BN2107" s="83" t="str">
        <f t="shared" si="513"/>
        <v/>
      </c>
      <c r="BO2107" s="83" t="str">
        <f t="shared" si="514"/>
        <v/>
      </c>
      <c r="BP2107" s="83" t="str">
        <f t="shared" si="515"/>
        <v/>
      </c>
      <c r="BQ2107" s="83" t="str">
        <f t="shared" si="516"/>
        <v/>
      </c>
      <c r="BR2107" s="40"/>
      <c r="BS2107" s="40"/>
      <c r="BT2107" s="40"/>
      <c r="BU2107" s="40"/>
      <c r="BV2107" s="40"/>
      <c r="BW2107" s="40"/>
      <c r="BX2107" s="40"/>
      <c r="BY2107" s="40"/>
      <c r="BZ2107" s="40"/>
      <c r="CA2107" s="40"/>
      <c r="CB2107" s="40"/>
      <c r="CC2107" s="40"/>
      <c r="CD2107" s="40"/>
      <c r="CE2107" s="40"/>
      <c r="CF2107" s="100"/>
    </row>
    <row r="2108" spans="55:84" x14ac:dyDescent="0.2">
      <c r="BC2108" s="72" t="str">
        <f>IF($A2107&lt;&gt;"",IF(OR(CJ2107&lt;&gt;0,CK2107&lt;&gt;0),"",IF(OR($CG2107&gt;0,BC2107=""),"",$DD$11)),"")</f>
        <v/>
      </c>
      <c r="BD2108" s="83" t="str">
        <f t="shared" si="517"/>
        <v/>
      </c>
      <c r="BE2108" s="83" t="str">
        <f t="shared" si="504"/>
        <v/>
      </c>
      <c r="BF2108" s="83" t="str">
        <f t="shared" si="505"/>
        <v/>
      </c>
      <c r="BG2108" s="83" t="str">
        <f t="shared" si="506"/>
        <v/>
      </c>
      <c r="BH2108" s="83" t="str">
        <f t="shared" si="507"/>
        <v/>
      </c>
      <c r="BI2108" s="83" t="str">
        <f t="shared" si="508"/>
        <v/>
      </c>
      <c r="BJ2108" s="83" t="str">
        <f t="shared" si="509"/>
        <v/>
      </c>
      <c r="BK2108" s="83" t="str">
        <f t="shared" si="510"/>
        <v/>
      </c>
      <c r="BL2108" s="83" t="str">
        <f t="shared" si="511"/>
        <v/>
      </c>
      <c r="BM2108" s="83" t="str">
        <f t="shared" si="512"/>
        <v/>
      </c>
      <c r="BN2108" s="83" t="str">
        <f t="shared" si="513"/>
        <v/>
      </c>
      <c r="BO2108" s="83" t="str">
        <f t="shared" si="514"/>
        <v/>
      </c>
      <c r="BP2108" s="83" t="str">
        <f t="shared" si="515"/>
        <v/>
      </c>
      <c r="BQ2108" s="83" t="str">
        <f t="shared" si="516"/>
        <v/>
      </c>
      <c r="BR2108" s="40"/>
      <c r="BS2108" s="40"/>
      <c r="BT2108" s="40"/>
      <c r="BU2108" s="40"/>
      <c r="BV2108" s="40"/>
      <c r="BW2108" s="40"/>
      <c r="BX2108" s="40"/>
      <c r="BY2108" s="40"/>
      <c r="BZ2108" s="40"/>
      <c r="CA2108" s="40"/>
      <c r="CB2108" s="40"/>
      <c r="CC2108" s="40"/>
      <c r="CD2108" s="40"/>
      <c r="CE2108" s="40"/>
      <c r="CF2108" s="100"/>
    </row>
    <row r="2109" spans="55:84" x14ac:dyDescent="0.2">
      <c r="BC2109" s="72" t="str">
        <f>IF($A2108&lt;&gt;"",IF(OR(CJ2108&lt;&gt;0,CK2108&lt;&gt;0),"",IF(OR($CG2108&gt;0,BC2108=""),"",$DD$12)),"")</f>
        <v/>
      </c>
      <c r="BD2109" s="83" t="str">
        <f t="shared" si="517"/>
        <v/>
      </c>
      <c r="BE2109" s="83" t="str">
        <f t="shared" si="504"/>
        <v/>
      </c>
      <c r="BF2109" s="83" t="str">
        <f t="shared" si="505"/>
        <v/>
      </c>
      <c r="BG2109" s="83" t="str">
        <f t="shared" si="506"/>
        <v/>
      </c>
      <c r="BH2109" s="83" t="str">
        <f t="shared" si="507"/>
        <v/>
      </c>
      <c r="BI2109" s="83" t="str">
        <f t="shared" si="508"/>
        <v/>
      </c>
      <c r="BJ2109" s="83" t="str">
        <f t="shared" si="509"/>
        <v/>
      </c>
      <c r="BK2109" s="83" t="str">
        <f t="shared" si="510"/>
        <v/>
      </c>
      <c r="BL2109" s="83" t="str">
        <f t="shared" si="511"/>
        <v/>
      </c>
      <c r="BM2109" s="83" t="str">
        <f t="shared" si="512"/>
        <v/>
      </c>
      <c r="BN2109" s="83" t="str">
        <f t="shared" si="513"/>
        <v/>
      </c>
      <c r="BO2109" s="83" t="str">
        <f t="shared" si="514"/>
        <v/>
      </c>
      <c r="BP2109" s="83" t="str">
        <f t="shared" si="515"/>
        <v/>
      </c>
      <c r="BQ2109" s="83" t="str">
        <f t="shared" si="516"/>
        <v/>
      </c>
      <c r="BR2109" s="40"/>
      <c r="BS2109" s="40"/>
      <c r="BT2109" s="40"/>
      <c r="BU2109" s="40"/>
      <c r="BV2109" s="40"/>
      <c r="BW2109" s="40"/>
      <c r="BX2109" s="40"/>
      <c r="BY2109" s="40"/>
      <c r="BZ2109" s="40"/>
      <c r="CA2109" s="40"/>
      <c r="CB2109" s="40"/>
      <c r="CC2109" s="40"/>
      <c r="CD2109" s="40"/>
      <c r="CE2109" s="40"/>
      <c r="CF2109" s="100"/>
    </row>
    <row r="2110" spans="55:84" x14ac:dyDescent="0.2">
      <c r="BC2110" s="72" t="str">
        <f>IF($A2109&lt;&gt;"",IF(OR(CJ2109&lt;&gt;0,CK2109&lt;&gt;0),"",IF(OR($CG2109&gt;0,BC2109=""),"",$DD$13)),"")</f>
        <v/>
      </c>
      <c r="BD2110" s="83" t="str">
        <f t="shared" si="517"/>
        <v/>
      </c>
      <c r="BE2110" s="83" t="str">
        <f t="shared" si="504"/>
        <v/>
      </c>
      <c r="BF2110" s="83" t="str">
        <f t="shared" si="505"/>
        <v/>
      </c>
      <c r="BG2110" s="83" t="str">
        <f t="shared" si="506"/>
        <v/>
      </c>
      <c r="BH2110" s="83" t="str">
        <f t="shared" si="507"/>
        <v/>
      </c>
      <c r="BI2110" s="83" t="str">
        <f t="shared" si="508"/>
        <v/>
      </c>
      <c r="BJ2110" s="83" t="str">
        <f t="shared" si="509"/>
        <v/>
      </c>
      <c r="BK2110" s="83" t="str">
        <f t="shared" si="510"/>
        <v/>
      </c>
      <c r="BL2110" s="83" t="str">
        <f t="shared" si="511"/>
        <v/>
      </c>
      <c r="BM2110" s="83" t="str">
        <f t="shared" si="512"/>
        <v/>
      </c>
      <c r="BN2110" s="83" t="str">
        <f t="shared" si="513"/>
        <v/>
      </c>
      <c r="BO2110" s="83" t="str">
        <f t="shared" si="514"/>
        <v/>
      </c>
      <c r="BP2110" s="83" t="str">
        <f t="shared" si="515"/>
        <v/>
      </c>
      <c r="BQ2110" s="83" t="str">
        <f t="shared" si="516"/>
        <v/>
      </c>
      <c r="BR2110" s="40"/>
      <c r="BS2110" s="40"/>
      <c r="BT2110" s="40"/>
      <c r="BU2110" s="40"/>
      <c r="BV2110" s="40"/>
      <c r="BW2110" s="40"/>
      <c r="BX2110" s="40"/>
      <c r="BY2110" s="40"/>
      <c r="BZ2110" s="40"/>
      <c r="CA2110" s="40"/>
      <c r="CB2110" s="40"/>
      <c r="CC2110" s="40"/>
      <c r="CD2110" s="40"/>
      <c r="CE2110" s="40"/>
      <c r="CF2110" s="100"/>
    </row>
    <row r="2111" spans="55:84" x14ac:dyDescent="0.2">
      <c r="BC2111" s="72" t="str">
        <f>IF($A2110&lt;&gt;"",IF(OR(CJ2110&lt;&gt;0,CK2110&lt;&gt;0),"",$DD$5),"")</f>
        <v/>
      </c>
      <c r="BD2111" s="83" t="str">
        <f>IF($A2110&lt;&gt;"",IF(OR(CJ2110&lt;&gt;0,CK2110&lt;&gt;0),"",IF(#REF!="LER","01,",IF(#REF!="LOR","01,",IF(#REF!="LEB","02,",IF(#REF!="LOB","01,",IF(#REF!="HER","19,",IF(#REF!="HOR","19,",IF(#REF!="HEB","20,",IF(#REF!="HOB","19,",""))))))))),"")</f>
        <v/>
      </c>
      <c r="BE2111" s="83" t="str">
        <f>IF($A2110&lt;&gt;"",IF(OR(CJ2110&lt;&gt;0,CK2110&lt;&gt;0),"",IF(#REF!="LER","02,",IF(#REF!="LOR","03,",IF(#REF!="LEB","04,",IF(#REF!="LOB","02,",IF(#REF!="HER","20,",IF(#REF!="HOR","21,",IF(#REF!="HEB","22,",IF(#REF!="HOB","20,",""))))))))),"")</f>
        <v/>
      </c>
      <c r="BF2111" s="83" t="str">
        <f>IF($A2110&lt;&gt;"",IF(OR(CJ2110&lt;&gt;0,CK2110&lt;&gt;0),"",IF(#REF!="LER","03,",IF(#REF!="LOR","05,",IF(#REF!="LEB","06,",IF(#REF!="LOB","03,",IF(#REF!="HER","21,",IF(#REF!="HOR","23,",IF(#REF!="HEB","24,",IF(#REF!="HOB","21,",""))))))))),"")</f>
        <v/>
      </c>
      <c r="BG2111" s="83" t="str">
        <f>IF($A2110&lt;&gt;"",IF(OR(CJ2110&lt;&gt;0,CK2110&lt;&gt;0),"",IF(#REF!="LER","04,",IF(#REF!="LOR","07,",IF(#REF!="LEB","08,",IF(#REF!="LOB","04,",IF(#REF!="HER","22,",IF(#REF!="HOR","25,",IF(#REF!="HEB","26,",IF(#REF!="HOB","22,",""))))))))),"")</f>
        <v/>
      </c>
      <c r="BH2111" s="83" t="str">
        <f>IF($A2110&lt;&gt;"",IF(OR(CJ2110&lt;&gt;0,CK2110&lt;&gt;0),"",IF(#REF!="LER","05,",IF(#REF!="LOR","09,",IF(#REF!="LEB","10,",IF(#REF!="LOB","05,",IF(#REF!="HER","23,",IF(#REF!="HOR","27,",IF(#REF!="HEB","28,",IF(#REF!="HOB","23,",""))))))))),"")</f>
        <v/>
      </c>
      <c r="BI2111" s="83" t="str">
        <f>IF($A2110&lt;&gt;"",IF(OR(CJ2110&lt;&gt;0,CK2110&lt;&gt;0),"",IF(#REF!="LER","06,",IF(#REF!="LOR","11,",IF(#REF!="LEB","11,",IF(#REF!="LOB","06,",IF(#REF!="HER","24,",IF(#REF!="HOR","29,",IF(#REF!="HEB","29,",IF(#REF!="HOB","24,",""))))))))),"")</f>
        <v/>
      </c>
      <c r="BJ2111" s="83" t="str">
        <f>IF($A2110&lt;&gt;"",IF(OR(CJ2110&lt;&gt;0,CK2110&lt;&gt;0),"",IF(#REF!="LER","07,",IF(#REF!="LOR","12,",IF(#REF!="LEB","12,",IF(#REF!="LOB","08,",IF(#REF!="HER","25,",IF(#REF!="HOR","30,",IF(#REF!="HEB","30,",IF(#REF!="HOB","25,",""))))))))),"")</f>
        <v/>
      </c>
      <c r="BK2111" s="83" t="str">
        <f>IF($A2110&lt;&gt;"",IF(OR(CJ2110&lt;&gt;0,CK2110&lt;&gt;0),"",IF(#REF!="LER","08,",IF(#REF!="LOR","13,",IF(#REF!="LEB","13,",IF(#REF!="LOB","09,",IF(#REF!="HER","26,",IF(#REF!="HOR","31,",IF(#REF!="HEB","31,",IF(#REF!="HOB","26,",""))))))))),"")</f>
        <v/>
      </c>
      <c r="BL2111" s="83" t="str">
        <f>IF($A2110&lt;&gt;"",IF(OR(CJ2110&lt;&gt;0,CK2110&lt;&gt;0),"",IF(#REF!="LER","09,",IF(#REF!="LOR","14,",IF(#REF!="LEB","14,",IF(#REF!="LOB","10,",IF(#REF!="HER","27,",IF(#REF!="HOR","32,",IF(#REF!="HEB","32,",IF(#REF!="HOB","27,",""))))))))),"")</f>
        <v/>
      </c>
      <c r="BM2111" s="83" t="str">
        <f>IF($A2110&lt;&gt;"",IF(OR(CJ2110&lt;&gt;0,CK2110&lt;&gt;0),"",IF(#REF!="LER","10,",IF(#REF!="LOR","15,",IF(#REF!="LEB","15,",IF(#REF!="LOB","11,",IF(#REF!="HER","28,",IF(#REF!="HOR","33,",IF(#REF!="HEB","33,",IF(#REF!="HOB","28,",""))))))))),"")</f>
        <v/>
      </c>
      <c r="BN2111" s="83" t="str">
        <f>IF($A2110&lt;&gt;"",IF(OR(CJ2110&lt;&gt;0,CK2110&lt;&gt;0),"",IF(#REF!="LER","12,",IF(#REF!="LOR","16,",IF(#REF!="LEB","16,",IF(#REF!="LOB","13,",IF(#REF!="HER","30,",IF(#REF!="HOR","34,",IF(#REF!="HEB","34,",IF(#REF!="HOB","29,",""))))))))),"")</f>
        <v/>
      </c>
      <c r="BO2111" s="83" t="str">
        <f>IF($A2110&lt;&gt;"",IF(OR(CJ2110&lt;&gt;0,CK2110&lt;&gt;0),"",IF(#REF!="LER","14,",IF(#REF!="LOR","17,",IF(#REF!="LEB","17,",IF(#REF!="LOB","15,",IF(#REF!="HER","32,",IF(#REF!="HOR","35,",IF(#REF!="HEB","35,",IF(#REF!="HOB","31,",""))))))))),"")</f>
        <v/>
      </c>
      <c r="BP2111" s="83" t="str">
        <f>IF($A2110&lt;&gt;"",IF(OR(CJ2110&lt;&gt;0,CK2110&lt;&gt;0),"",IF(#REF!="LER","16,",IF(#REF!="LOR","18,",IF(#REF!="LEB","18,",IF(#REF!="LOB","17,",IF(#REF!="HER","34,",IF(#REF!="HOR","36,",IF(#REF!="HEB","36,",IF(#REF!="HOB","33,",""))))))))),"")</f>
        <v/>
      </c>
      <c r="BQ2111" s="83" t="str">
        <f>IF($A2110&lt;&gt;"",IF(OR(CJ2110&lt;&gt;0,CK2110&lt;&gt;0),"",IF(#REF!="LER","18,",IF(#REF!="LOR","",IF(#REF!="LEB","",IF(#REF!="LOB","",IF(#REF!="HER","36,",IF(#REF!="HOR","",IF(#REF!="HEB","",IF(#REF!="HOB","35,",""))))))))),"")</f>
        <v/>
      </c>
      <c r="BR2111" s="40"/>
      <c r="BS2111" s="40"/>
      <c r="BT2111" s="40"/>
      <c r="BU2111" s="40"/>
      <c r="BV2111" s="40"/>
      <c r="BW2111" s="40"/>
      <c r="BX2111" s="40"/>
      <c r="BY2111" s="40"/>
      <c r="BZ2111" s="40"/>
      <c r="CA2111" s="40"/>
      <c r="CB2111" s="40"/>
      <c r="CC2111" s="40"/>
      <c r="CD2111" s="40"/>
      <c r="CE2111" s="40"/>
      <c r="CF2111" s="100"/>
    </row>
    <row r="2112" spans="55:84" x14ac:dyDescent="0.2">
      <c r="BC2112" s="72" t="str">
        <f>IF($A2111&lt;&gt;"",IF(OR(CJ2111&lt;&gt;0,CK2111&lt;&gt;0),"",IF(OR($CG2111&gt;0,BC2111=""),"",$DD$6)),"")</f>
        <v/>
      </c>
      <c r="BD2112" s="83" t="str">
        <f>IF($BC2112&lt;&gt;"",BD2111,"")</f>
        <v/>
      </c>
      <c r="BE2112" s="83" t="str">
        <f t="shared" ref="BE2112:BE2119" si="518">IF($BC2112&lt;&gt;"",BE2111,"")</f>
        <v/>
      </c>
      <c r="BF2112" s="83" t="str">
        <f t="shared" ref="BF2112:BF2119" si="519">IF($BC2112&lt;&gt;"",BF2111,"")</f>
        <v/>
      </c>
      <c r="BG2112" s="83" t="str">
        <f t="shared" ref="BG2112:BG2119" si="520">IF($BC2112&lt;&gt;"",BG2111,"")</f>
        <v/>
      </c>
      <c r="BH2112" s="83" t="str">
        <f t="shared" ref="BH2112:BH2119" si="521">IF($BC2112&lt;&gt;"",BH2111,"")</f>
        <v/>
      </c>
      <c r="BI2112" s="83" t="str">
        <f t="shared" ref="BI2112:BI2119" si="522">IF($BC2112&lt;&gt;"",BI2111,"")</f>
        <v/>
      </c>
      <c r="BJ2112" s="83" t="str">
        <f t="shared" ref="BJ2112:BJ2119" si="523">IF($BC2112&lt;&gt;"",BJ2111,"")</f>
        <v/>
      </c>
      <c r="BK2112" s="83" t="str">
        <f t="shared" ref="BK2112:BK2119" si="524">IF($BC2112&lt;&gt;"",BK2111,"")</f>
        <v/>
      </c>
      <c r="BL2112" s="83" t="str">
        <f t="shared" ref="BL2112:BL2119" si="525">IF($BC2112&lt;&gt;"",BL2111,"")</f>
        <v/>
      </c>
      <c r="BM2112" s="83" t="str">
        <f t="shared" ref="BM2112:BM2119" si="526">IF($BC2112&lt;&gt;"",BM2111,"")</f>
        <v/>
      </c>
      <c r="BN2112" s="83" t="str">
        <f t="shared" ref="BN2112:BN2119" si="527">IF($BC2112&lt;&gt;"",BN2111,"")</f>
        <v/>
      </c>
      <c r="BO2112" s="83" t="str">
        <f t="shared" ref="BO2112:BO2119" si="528">IF($BC2112&lt;&gt;"",BO2111,"")</f>
        <v/>
      </c>
      <c r="BP2112" s="83" t="str">
        <f t="shared" ref="BP2112:BP2119" si="529">IF($BC2112&lt;&gt;"",BP2111,"")</f>
        <v/>
      </c>
      <c r="BQ2112" s="83" t="str">
        <f t="shared" ref="BQ2112:BQ2119" si="530">IF($BC2112&lt;&gt;"",BQ2111,"")</f>
        <v/>
      </c>
      <c r="BR2112" s="40"/>
      <c r="BS2112" s="40"/>
      <c r="BT2112" s="40"/>
      <c r="BU2112" s="40"/>
      <c r="BV2112" s="40"/>
      <c r="BW2112" s="40"/>
      <c r="BX2112" s="40"/>
      <c r="BY2112" s="40"/>
      <c r="BZ2112" s="40"/>
      <c r="CA2112" s="40"/>
      <c r="CB2112" s="40"/>
      <c r="CC2112" s="40"/>
      <c r="CD2112" s="40"/>
      <c r="CE2112" s="40"/>
      <c r="CF2112" s="100"/>
    </row>
    <row r="2113" spans="55:84" x14ac:dyDescent="0.2">
      <c r="BC2113" s="72" t="str">
        <f>IF($A2112&lt;&gt;"",IF(OR(CJ2112&lt;&gt;0,CK2112&lt;&gt;0),"",IF(OR($CG2112&gt;0,BC2112=""),"",$DD$7)),"")</f>
        <v/>
      </c>
      <c r="BD2113" s="83" t="str">
        <f t="shared" ref="BD2113:BD2119" si="531">IF($BC2113&lt;&gt;"",BD2112,"")</f>
        <v/>
      </c>
      <c r="BE2113" s="83" t="str">
        <f t="shared" si="518"/>
        <v/>
      </c>
      <c r="BF2113" s="83" t="str">
        <f t="shared" si="519"/>
        <v/>
      </c>
      <c r="BG2113" s="83" t="str">
        <f t="shared" si="520"/>
        <v/>
      </c>
      <c r="BH2113" s="83" t="str">
        <f t="shared" si="521"/>
        <v/>
      </c>
      <c r="BI2113" s="83" t="str">
        <f t="shared" si="522"/>
        <v/>
      </c>
      <c r="BJ2113" s="83" t="str">
        <f t="shared" si="523"/>
        <v/>
      </c>
      <c r="BK2113" s="83" t="str">
        <f t="shared" si="524"/>
        <v/>
      </c>
      <c r="BL2113" s="83" t="str">
        <f t="shared" si="525"/>
        <v/>
      </c>
      <c r="BM2113" s="83" t="str">
        <f t="shared" si="526"/>
        <v/>
      </c>
      <c r="BN2113" s="83" t="str">
        <f t="shared" si="527"/>
        <v/>
      </c>
      <c r="BO2113" s="83" t="str">
        <f t="shared" si="528"/>
        <v/>
      </c>
      <c r="BP2113" s="83" t="str">
        <f t="shared" si="529"/>
        <v/>
      </c>
      <c r="BQ2113" s="83" t="str">
        <f t="shared" si="530"/>
        <v/>
      </c>
      <c r="BR2113" s="40"/>
      <c r="BS2113" s="40"/>
      <c r="BT2113" s="40"/>
      <c r="BU2113" s="40"/>
      <c r="BV2113" s="40"/>
      <c r="BW2113" s="40"/>
      <c r="BX2113" s="40"/>
      <c r="BY2113" s="40"/>
      <c r="BZ2113" s="40"/>
      <c r="CA2113" s="40"/>
      <c r="CB2113" s="40"/>
      <c r="CC2113" s="40"/>
      <c r="CD2113" s="40"/>
      <c r="CE2113" s="40"/>
      <c r="CF2113" s="100"/>
    </row>
    <row r="2114" spans="55:84" x14ac:dyDescent="0.2">
      <c r="BC2114" s="72" t="str">
        <f>IF($A2113&lt;&gt;"",IF(OR(CJ2113&lt;&gt;0,CK2113&lt;&gt;0),"",IF(OR($CG2113&gt;0,BC2113=""),"",$DD$8)),"")</f>
        <v/>
      </c>
      <c r="BD2114" s="83" t="str">
        <f t="shared" si="531"/>
        <v/>
      </c>
      <c r="BE2114" s="83" t="str">
        <f t="shared" si="518"/>
        <v/>
      </c>
      <c r="BF2114" s="83" t="str">
        <f t="shared" si="519"/>
        <v/>
      </c>
      <c r="BG2114" s="83" t="str">
        <f t="shared" si="520"/>
        <v/>
      </c>
      <c r="BH2114" s="83" t="str">
        <f t="shared" si="521"/>
        <v/>
      </c>
      <c r="BI2114" s="83" t="str">
        <f t="shared" si="522"/>
        <v/>
      </c>
      <c r="BJ2114" s="83" t="str">
        <f t="shared" si="523"/>
        <v/>
      </c>
      <c r="BK2114" s="83" t="str">
        <f t="shared" si="524"/>
        <v/>
      </c>
      <c r="BL2114" s="83" t="str">
        <f t="shared" si="525"/>
        <v/>
      </c>
      <c r="BM2114" s="83" t="str">
        <f t="shared" si="526"/>
        <v/>
      </c>
      <c r="BN2114" s="83" t="str">
        <f t="shared" si="527"/>
        <v/>
      </c>
      <c r="BO2114" s="83" t="str">
        <f t="shared" si="528"/>
        <v/>
      </c>
      <c r="BP2114" s="83" t="str">
        <f t="shared" si="529"/>
        <v/>
      </c>
      <c r="BQ2114" s="83" t="str">
        <f t="shared" si="530"/>
        <v/>
      </c>
      <c r="BR2114" s="40"/>
      <c r="BS2114" s="40"/>
      <c r="BT2114" s="40"/>
      <c r="BU2114" s="40"/>
      <c r="BV2114" s="40"/>
      <c r="BW2114" s="40"/>
      <c r="BX2114" s="40"/>
      <c r="BY2114" s="40"/>
      <c r="BZ2114" s="40"/>
      <c r="CA2114" s="40"/>
      <c r="CB2114" s="40"/>
      <c r="CC2114" s="40"/>
      <c r="CD2114" s="40"/>
      <c r="CE2114" s="40"/>
      <c r="CF2114" s="100"/>
    </row>
    <row r="2115" spans="55:84" x14ac:dyDescent="0.2">
      <c r="BC2115" s="72" t="str">
        <f>IF($A2114&lt;&gt;"",IF(OR(CJ2114&lt;&gt;0,CK2114&lt;&gt;0),"",IF(OR($CG2114&gt;0,BC2114=""),"",$DD$9)),"")</f>
        <v/>
      </c>
      <c r="BD2115" s="83" t="str">
        <f t="shared" si="531"/>
        <v/>
      </c>
      <c r="BE2115" s="83" t="str">
        <f t="shared" si="518"/>
        <v/>
      </c>
      <c r="BF2115" s="83" t="str">
        <f t="shared" si="519"/>
        <v/>
      </c>
      <c r="BG2115" s="83" t="str">
        <f t="shared" si="520"/>
        <v/>
      </c>
      <c r="BH2115" s="83" t="str">
        <f t="shared" si="521"/>
        <v/>
      </c>
      <c r="BI2115" s="83" t="str">
        <f t="shared" si="522"/>
        <v/>
      </c>
      <c r="BJ2115" s="83" t="str">
        <f t="shared" si="523"/>
        <v/>
      </c>
      <c r="BK2115" s="83" t="str">
        <f t="shared" si="524"/>
        <v/>
      </c>
      <c r="BL2115" s="83" t="str">
        <f t="shared" si="525"/>
        <v/>
      </c>
      <c r="BM2115" s="83" t="str">
        <f t="shared" si="526"/>
        <v/>
      </c>
      <c r="BN2115" s="83" t="str">
        <f t="shared" si="527"/>
        <v/>
      </c>
      <c r="BO2115" s="83" t="str">
        <f t="shared" si="528"/>
        <v/>
      </c>
      <c r="BP2115" s="83" t="str">
        <f t="shared" si="529"/>
        <v/>
      </c>
      <c r="BQ2115" s="83" t="str">
        <f t="shared" si="530"/>
        <v/>
      </c>
      <c r="BR2115" s="40"/>
      <c r="BS2115" s="40"/>
      <c r="BT2115" s="40"/>
      <c r="BU2115" s="40"/>
      <c r="BV2115" s="40"/>
      <c r="BW2115" s="40"/>
      <c r="BX2115" s="40"/>
      <c r="BY2115" s="40"/>
      <c r="BZ2115" s="40"/>
      <c r="CA2115" s="40"/>
      <c r="CB2115" s="40"/>
      <c r="CC2115" s="40"/>
      <c r="CD2115" s="40"/>
      <c r="CE2115" s="40"/>
      <c r="CF2115" s="100"/>
    </row>
    <row r="2116" spans="55:84" x14ac:dyDescent="0.2">
      <c r="BC2116" s="72" t="str">
        <f>IF($A2115&lt;&gt;"",IF(OR(CJ2115&lt;&gt;0,CK2115&lt;&gt;0),"",IF(OR($CG2115&gt;0,BC2115=""),"",$DD$10)),"")</f>
        <v/>
      </c>
      <c r="BD2116" s="83" t="str">
        <f t="shared" si="531"/>
        <v/>
      </c>
      <c r="BE2116" s="83" t="str">
        <f t="shared" si="518"/>
        <v/>
      </c>
      <c r="BF2116" s="83" t="str">
        <f t="shared" si="519"/>
        <v/>
      </c>
      <c r="BG2116" s="83" t="str">
        <f t="shared" si="520"/>
        <v/>
      </c>
      <c r="BH2116" s="83" t="str">
        <f t="shared" si="521"/>
        <v/>
      </c>
      <c r="BI2116" s="83" t="str">
        <f t="shared" si="522"/>
        <v/>
      </c>
      <c r="BJ2116" s="83" t="str">
        <f t="shared" si="523"/>
        <v/>
      </c>
      <c r="BK2116" s="83" t="str">
        <f t="shared" si="524"/>
        <v/>
      </c>
      <c r="BL2116" s="83" t="str">
        <f t="shared" si="525"/>
        <v/>
      </c>
      <c r="BM2116" s="83" t="str">
        <f t="shared" si="526"/>
        <v/>
      </c>
      <c r="BN2116" s="83" t="str">
        <f t="shared" si="527"/>
        <v/>
      </c>
      <c r="BO2116" s="83" t="str">
        <f t="shared" si="528"/>
        <v/>
      </c>
      <c r="BP2116" s="83" t="str">
        <f t="shared" si="529"/>
        <v/>
      </c>
      <c r="BQ2116" s="83" t="str">
        <f t="shared" si="530"/>
        <v/>
      </c>
      <c r="BR2116" s="40"/>
      <c r="BS2116" s="40"/>
      <c r="BT2116" s="40"/>
      <c r="BU2116" s="40"/>
      <c r="BV2116" s="40"/>
      <c r="BW2116" s="40"/>
      <c r="BX2116" s="40"/>
      <c r="BY2116" s="40"/>
      <c r="BZ2116" s="40"/>
      <c r="CA2116" s="40"/>
      <c r="CB2116" s="40"/>
      <c r="CC2116" s="40"/>
      <c r="CD2116" s="40"/>
      <c r="CE2116" s="40"/>
      <c r="CF2116" s="100"/>
    </row>
    <row r="2117" spans="55:84" x14ac:dyDescent="0.2">
      <c r="BC2117" s="72" t="str">
        <f>IF($A2116&lt;&gt;"",IF(OR(CJ2116&lt;&gt;0,CK2116&lt;&gt;0),"",IF(OR($CG2116&gt;0,BC2116=""),"",$DD$11)),"")</f>
        <v/>
      </c>
      <c r="BD2117" s="83" t="str">
        <f t="shared" si="531"/>
        <v/>
      </c>
      <c r="BE2117" s="83" t="str">
        <f t="shared" si="518"/>
        <v/>
      </c>
      <c r="BF2117" s="83" t="str">
        <f t="shared" si="519"/>
        <v/>
      </c>
      <c r="BG2117" s="83" t="str">
        <f t="shared" si="520"/>
        <v/>
      </c>
      <c r="BH2117" s="83" t="str">
        <f t="shared" si="521"/>
        <v/>
      </c>
      <c r="BI2117" s="83" t="str">
        <f t="shared" si="522"/>
        <v/>
      </c>
      <c r="BJ2117" s="83" t="str">
        <f t="shared" si="523"/>
        <v/>
      </c>
      <c r="BK2117" s="83" t="str">
        <f t="shared" si="524"/>
        <v/>
      </c>
      <c r="BL2117" s="83" t="str">
        <f t="shared" si="525"/>
        <v/>
      </c>
      <c r="BM2117" s="83" t="str">
        <f t="shared" si="526"/>
        <v/>
      </c>
      <c r="BN2117" s="83" t="str">
        <f t="shared" si="527"/>
        <v/>
      </c>
      <c r="BO2117" s="83" t="str">
        <f t="shared" si="528"/>
        <v/>
      </c>
      <c r="BP2117" s="83" t="str">
        <f t="shared" si="529"/>
        <v/>
      </c>
      <c r="BQ2117" s="83" t="str">
        <f t="shared" si="530"/>
        <v/>
      </c>
      <c r="BR2117" s="40"/>
      <c r="BS2117" s="40"/>
      <c r="BT2117" s="40"/>
      <c r="BU2117" s="40"/>
      <c r="BV2117" s="40"/>
      <c r="BW2117" s="40"/>
      <c r="BX2117" s="40"/>
      <c r="BY2117" s="40"/>
      <c r="BZ2117" s="40"/>
      <c r="CA2117" s="40"/>
      <c r="CB2117" s="40"/>
      <c r="CC2117" s="40"/>
      <c r="CD2117" s="40"/>
      <c r="CE2117" s="40"/>
      <c r="CF2117" s="100"/>
    </row>
    <row r="2118" spans="55:84" x14ac:dyDescent="0.2">
      <c r="BC2118" s="72" t="str">
        <f>IF($A2117&lt;&gt;"",IF(OR(CJ2117&lt;&gt;0,CK2117&lt;&gt;0),"",IF(OR($CG2117&gt;0,BC2117=""),"",$DD$12)),"")</f>
        <v/>
      </c>
      <c r="BD2118" s="83" t="str">
        <f t="shared" si="531"/>
        <v/>
      </c>
      <c r="BE2118" s="83" t="str">
        <f t="shared" si="518"/>
        <v/>
      </c>
      <c r="BF2118" s="83" t="str">
        <f t="shared" si="519"/>
        <v/>
      </c>
      <c r="BG2118" s="83" t="str">
        <f t="shared" si="520"/>
        <v/>
      </c>
      <c r="BH2118" s="83" t="str">
        <f t="shared" si="521"/>
        <v/>
      </c>
      <c r="BI2118" s="83" t="str">
        <f t="shared" si="522"/>
        <v/>
      </c>
      <c r="BJ2118" s="83" t="str">
        <f t="shared" si="523"/>
        <v/>
      </c>
      <c r="BK2118" s="83" t="str">
        <f t="shared" si="524"/>
        <v/>
      </c>
      <c r="BL2118" s="83" t="str">
        <f t="shared" si="525"/>
        <v/>
      </c>
      <c r="BM2118" s="83" t="str">
        <f t="shared" si="526"/>
        <v/>
      </c>
      <c r="BN2118" s="83" t="str">
        <f t="shared" si="527"/>
        <v/>
      </c>
      <c r="BO2118" s="83" t="str">
        <f t="shared" si="528"/>
        <v/>
      </c>
      <c r="BP2118" s="83" t="str">
        <f t="shared" si="529"/>
        <v/>
      </c>
      <c r="BQ2118" s="83" t="str">
        <f t="shared" si="530"/>
        <v/>
      </c>
      <c r="BR2118" s="40"/>
      <c r="BS2118" s="40"/>
      <c r="BT2118" s="40"/>
      <c r="BU2118" s="40"/>
      <c r="BV2118" s="40"/>
      <c r="BW2118" s="40"/>
      <c r="BX2118" s="40"/>
      <c r="BY2118" s="40"/>
      <c r="BZ2118" s="40"/>
      <c r="CA2118" s="40"/>
      <c r="CB2118" s="40"/>
      <c r="CC2118" s="40"/>
      <c r="CD2118" s="40"/>
      <c r="CE2118" s="40"/>
      <c r="CF2118" s="100"/>
    </row>
    <row r="2119" spans="55:84" x14ac:dyDescent="0.2">
      <c r="BC2119" s="72" t="str">
        <f>IF($A2118&lt;&gt;"",IF(OR(CJ2118&lt;&gt;0,CK2118&lt;&gt;0),"",IF(OR($CG2118&gt;0,BC2118=""),"",$DD$13)),"")</f>
        <v/>
      </c>
      <c r="BD2119" s="83" t="str">
        <f t="shared" si="531"/>
        <v/>
      </c>
      <c r="BE2119" s="83" t="str">
        <f t="shared" si="518"/>
        <v/>
      </c>
      <c r="BF2119" s="83" t="str">
        <f t="shared" si="519"/>
        <v/>
      </c>
      <c r="BG2119" s="83" t="str">
        <f t="shared" si="520"/>
        <v/>
      </c>
      <c r="BH2119" s="83" t="str">
        <f t="shared" si="521"/>
        <v/>
      </c>
      <c r="BI2119" s="83" t="str">
        <f t="shared" si="522"/>
        <v/>
      </c>
      <c r="BJ2119" s="83" t="str">
        <f t="shared" si="523"/>
        <v/>
      </c>
      <c r="BK2119" s="83" t="str">
        <f t="shared" si="524"/>
        <v/>
      </c>
      <c r="BL2119" s="83" t="str">
        <f t="shared" si="525"/>
        <v/>
      </c>
      <c r="BM2119" s="83" t="str">
        <f t="shared" si="526"/>
        <v/>
      </c>
      <c r="BN2119" s="83" t="str">
        <f t="shared" si="527"/>
        <v/>
      </c>
      <c r="BO2119" s="83" t="str">
        <f t="shared" si="528"/>
        <v/>
      </c>
      <c r="BP2119" s="83" t="str">
        <f t="shared" si="529"/>
        <v/>
      </c>
      <c r="BQ2119" s="83" t="str">
        <f t="shared" si="530"/>
        <v/>
      </c>
      <c r="BR2119" s="40"/>
      <c r="BS2119" s="40"/>
      <c r="BT2119" s="40"/>
      <c r="BU2119" s="40"/>
      <c r="BV2119" s="40"/>
      <c r="BW2119" s="40"/>
      <c r="BX2119" s="40"/>
      <c r="BY2119" s="40"/>
      <c r="BZ2119" s="40"/>
      <c r="CA2119" s="40"/>
      <c r="CB2119" s="40"/>
      <c r="CC2119" s="40"/>
      <c r="CD2119" s="40"/>
      <c r="CE2119" s="40"/>
      <c r="CF2119" s="100"/>
    </row>
    <row r="2120" spans="55:84" x14ac:dyDescent="0.2">
      <c r="BC2120" s="72" t="str">
        <f>IF($A2119&lt;&gt;"",IF(OR(CJ2119&lt;&gt;0,CK2119&lt;&gt;0),"",$DD$5),"")</f>
        <v/>
      </c>
      <c r="BD2120" s="83" t="str">
        <f>IF($A2119&lt;&gt;"",IF(OR(CJ2119&lt;&gt;0,CK2119&lt;&gt;0),"",IF(#REF!="LER","01,",IF(#REF!="LOR","01,",IF(#REF!="LEB","02,",IF(#REF!="LOB","01,",IF(#REF!="HER","19,",IF(#REF!="HOR","19,",IF(#REF!="HEB","20,",IF(#REF!="HOB","19,",""))))))))),"")</f>
        <v/>
      </c>
      <c r="BE2120" s="83" t="str">
        <f>IF($A2119&lt;&gt;"",IF(OR(CJ2119&lt;&gt;0,CK2119&lt;&gt;0),"",IF(#REF!="LER","02,",IF(#REF!="LOR","03,",IF(#REF!="LEB","04,",IF(#REF!="LOB","02,",IF(#REF!="HER","20,",IF(#REF!="HOR","21,",IF(#REF!="HEB","22,",IF(#REF!="HOB","20,",""))))))))),"")</f>
        <v/>
      </c>
      <c r="BF2120" s="83" t="str">
        <f>IF($A2119&lt;&gt;"",IF(OR(CJ2119&lt;&gt;0,CK2119&lt;&gt;0),"",IF(#REF!="LER","03,",IF(#REF!="LOR","05,",IF(#REF!="LEB","06,",IF(#REF!="LOB","03,",IF(#REF!="HER","21,",IF(#REF!="HOR","23,",IF(#REF!="HEB","24,",IF(#REF!="HOB","21,",""))))))))),"")</f>
        <v/>
      </c>
      <c r="BG2120" s="83" t="str">
        <f>IF($A2119&lt;&gt;"",IF(OR(CJ2119&lt;&gt;0,CK2119&lt;&gt;0),"",IF(#REF!="LER","04,",IF(#REF!="LOR","07,",IF(#REF!="LEB","08,",IF(#REF!="LOB","04,",IF(#REF!="HER","22,",IF(#REF!="HOR","25,",IF(#REF!="HEB","26,",IF(#REF!="HOB","22,",""))))))))),"")</f>
        <v/>
      </c>
      <c r="BH2120" s="83" t="str">
        <f>IF($A2119&lt;&gt;"",IF(OR(CJ2119&lt;&gt;0,CK2119&lt;&gt;0),"",IF(#REF!="LER","05,",IF(#REF!="LOR","09,",IF(#REF!="LEB","10,",IF(#REF!="LOB","05,",IF(#REF!="HER","23,",IF(#REF!="HOR","27,",IF(#REF!="HEB","28,",IF(#REF!="HOB","23,",""))))))))),"")</f>
        <v/>
      </c>
      <c r="BI2120" s="83" t="str">
        <f>IF($A2119&lt;&gt;"",IF(OR(CJ2119&lt;&gt;0,CK2119&lt;&gt;0),"",IF(#REF!="LER","06,",IF(#REF!="LOR","11,",IF(#REF!="LEB","11,",IF(#REF!="LOB","06,",IF(#REF!="HER","24,",IF(#REF!="HOR","29,",IF(#REF!="HEB","29,",IF(#REF!="HOB","24,",""))))))))),"")</f>
        <v/>
      </c>
      <c r="BJ2120" s="83" t="str">
        <f>IF($A2119&lt;&gt;"",IF(OR(CJ2119&lt;&gt;0,CK2119&lt;&gt;0),"",IF(#REF!="LER","07,",IF(#REF!="LOR","12,",IF(#REF!="LEB","12,",IF(#REF!="LOB","08,",IF(#REF!="HER","25,",IF(#REF!="HOR","30,",IF(#REF!="HEB","30,",IF(#REF!="HOB","25,",""))))))))),"")</f>
        <v/>
      </c>
      <c r="BK2120" s="83" t="str">
        <f>IF($A2119&lt;&gt;"",IF(OR(CJ2119&lt;&gt;0,CK2119&lt;&gt;0),"",IF(#REF!="LER","08,",IF(#REF!="LOR","13,",IF(#REF!="LEB","13,",IF(#REF!="LOB","09,",IF(#REF!="HER","26,",IF(#REF!="HOR","31,",IF(#REF!="HEB","31,",IF(#REF!="HOB","26,",""))))))))),"")</f>
        <v/>
      </c>
      <c r="BL2120" s="83" t="str">
        <f>IF($A2119&lt;&gt;"",IF(OR(CJ2119&lt;&gt;0,CK2119&lt;&gt;0),"",IF(#REF!="LER","09,",IF(#REF!="LOR","14,",IF(#REF!="LEB","14,",IF(#REF!="LOB","10,",IF(#REF!="HER","27,",IF(#REF!="HOR","32,",IF(#REF!="HEB","32,",IF(#REF!="HOB","27,",""))))))))),"")</f>
        <v/>
      </c>
      <c r="BM2120" s="83" t="str">
        <f>IF($A2119&lt;&gt;"",IF(OR(CJ2119&lt;&gt;0,CK2119&lt;&gt;0),"",IF(#REF!="LER","10,",IF(#REF!="LOR","15,",IF(#REF!="LEB","15,",IF(#REF!="LOB","11,",IF(#REF!="HER","28,",IF(#REF!="HOR","33,",IF(#REF!="HEB","33,",IF(#REF!="HOB","28,",""))))))))),"")</f>
        <v/>
      </c>
      <c r="BN2120" s="83" t="str">
        <f>IF($A2119&lt;&gt;"",IF(OR(CJ2119&lt;&gt;0,CK2119&lt;&gt;0),"",IF(#REF!="LER","12,",IF(#REF!="LOR","16,",IF(#REF!="LEB","16,",IF(#REF!="LOB","13,",IF(#REF!="HER","30,",IF(#REF!="HOR","34,",IF(#REF!="HEB","34,",IF(#REF!="HOB","29,",""))))))))),"")</f>
        <v/>
      </c>
      <c r="BO2120" s="83" t="str">
        <f>IF($A2119&lt;&gt;"",IF(OR(CJ2119&lt;&gt;0,CK2119&lt;&gt;0),"",IF(#REF!="LER","14,",IF(#REF!="LOR","17,",IF(#REF!="LEB","17,",IF(#REF!="LOB","15,",IF(#REF!="HER","32,",IF(#REF!="HOR","35,",IF(#REF!="HEB","35,",IF(#REF!="HOB","31,",""))))))))),"")</f>
        <v/>
      </c>
      <c r="BP2120" s="83" t="str">
        <f>IF($A2119&lt;&gt;"",IF(OR(CJ2119&lt;&gt;0,CK2119&lt;&gt;0),"",IF(#REF!="LER","16,",IF(#REF!="LOR","18,",IF(#REF!="LEB","18,",IF(#REF!="LOB","17,",IF(#REF!="HER","34,",IF(#REF!="HOR","36,",IF(#REF!="HEB","36,",IF(#REF!="HOB","33,",""))))))))),"")</f>
        <v/>
      </c>
      <c r="BQ2120" s="83" t="str">
        <f>IF($A2119&lt;&gt;"",IF(OR(CJ2119&lt;&gt;0,CK2119&lt;&gt;0),"",IF(#REF!="LER","18,",IF(#REF!="LOR","",IF(#REF!="LEB","",IF(#REF!="LOB","",IF(#REF!="HER","36,",IF(#REF!="HOR","",IF(#REF!="HEB","",IF(#REF!="HOB","35,",""))))))))),"")</f>
        <v/>
      </c>
      <c r="BR2120" s="40"/>
      <c r="BS2120" s="40"/>
      <c r="BT2120" s="40"/>
      <c r="BU2120" s="40"/>
      <c r="BV2120" s="40"/>
      <c r="BW2120" s="40"/>
      <c r="BX2120" s="40"/>
      <c r="BY2120" s="40"/>
      <c r="BZ2120" s="40"/>
      <c r="CA2120" s="40"/>
      <c r="CB2120" s="40"/>
      <c r="CC2120" s="40"/>
      <c r="CD2120" s="40"/>
      <c r="CE2120" s="40"/>
      <c r="CF2120" s="100"/>
    </row>
    <row r="2121" spans="55:84" x14ac:dyDescent="0.2">
      <c r="BC2121" s="72" t="str">
        <f>IF($A2120&lt;&gt;"",IF(OR(CJ2120&lt;&gt;0,CK2120&lt;&gt;0),"",IF(OR($CG2120&gt;0,BC2120=""),"",$DD$6)),"")</f>
        <v/>
      </c>
      <c r="BD2121" s="83" t="str">
        <f>IF($BC2121&lt;&gt;"",BD2120,"")</f>
        <v/>
      </c>
      <c r="BE2121" s="83" t="str">
        <f t="shared" ref="BE2121:BE2128" si="532">IF($BC2121&lt;&gt;"",BE2120,"")</f>
        <v/>
      </c>
      <c r="BF2121" s="83" t="str">
        <f t="shared" ref="BF2121:BF2128" si="533">IF($BC2121&lt;&gt;"",BF2120,"")</f>
        <v/>
      </c>
      <c r="BG2121" s="83" t="str">
        <f t="shared" ref="BG2121:BG2128" si="534">IF($BC2121&lt;&gt;"",BG2120,"")</f>
        <v/>
      </c>
      <c r="BH2121" s="83" t="str">
        <f t="shared" ref="BH2121:BH2128" si="535">IF($BC2121&lt;&gt;"",BH2120,"")</f>
        <v/>
      </c>
      <c r="BI2121" s="83" t="str">
        <f t="shared" ref="BI2121:BI2128" si="536">IF($BC2121&lt;&gt;"",BI2120,"")</f>
        <v/>
      </c>
      <c r="BJ2121" s="83" t="str">
        <f t="shared" ref="BJ2121:BJ2128" si="537">IF($BC2121&lt;&gt;"",BJ2120,"")</f>
        <v/>
      </c>
      <c r="BK2121" s="83" t="str">
        <f t="shared" ref="BK2121:BK2128" si="538">IF($BC2121&lt;&gt;"",BK2120,"")</f>
        <v/>
      </c>
      <c r="BL2121" s="83" t="str">
        <f t="shared" ref="BL2121:BL2128" si="539">IF($BC2121&lt;&gt;"",BL2120,"")</f>
        <v/>
      </c>
      <c r="BM2121" s="83" t="str">
        <f t="shared" ref="BM2121:BM2128" si="540">IF($BC2121&lt;&gt;"",BM2120,"")</f>
        <v/>
      </c>
      <c r="BN2121" s="83" t="str">
        <f t="shared" ref="BN2121:BN2128" si="541">IF($BC2121&lt;&gt;"",BN2120,"")</f>
        <v/>
      </c>
      <c r="BO2121" s="83" t="str">
        <f t="shared" ref="BO2121:BO2128" si="542">IF($BC2121&lt;&gt;"",BO2120,"")</f>
        <v/>
      </c>
      <c r="BP2121" s="83" t="str">
        <f t="shared" ref="BP2121:BP2128" si="543">IF($BC2121&lt;&gt;"",BP2120,"")</f>
        <v/>
      </c>
      <c r="BQ2121" s="83" t="str">
        <f t="shared" ref="BQ2121:BQ2128" si="544">IF($BC2121&lt;&gt;"",BQ2120,"")</f>
        <v/>
      </c>
      <c r="BR2121" s="40"/>
      <c r="BS2121" s="40"/>
      <c r="BT2121" s="40"/>
      <c r="BU2121" s="40"/>
      <c r="BV2121" s="40"/>
      <c r="BW2121" s="40"/>
      <c r="BX2121" s="40"/>
      <c r="BY2121" s="40"/>
      <c r="BZ2121" s="40"/>
      <c r="CA2121" s="40"/>
      <c r="CB2121" s="40"/>
      <c r="CC2121" s="40"/>
      <c r="CD2121" s="40"/>
      <c r="CE2121" s="40"/>
      <c r="CF2121" s="100"/>
    </row>
    <row r="2122" spans="55:84" x14ac:dyDescent="0.2">
      <c r="BC2122" s="72" t="str">
        <f>IF($A2121&lt;&gt;"",IF(OR(CJ2121&lt;&gt;0,CK2121&lt;&gt;0),"",IF(OR($CG2121&gt;0,BC2121=""),"",$DD$7)),"")</f>
        <v/>
      </c>
      <c r="BD2122" s="83" t="str">
        <f t="shared" ref="BD2122:BD2128" si="545">IF($BC2122&lt;&gt;"",BD2121,"")</f>
        <v/>
      </c>
      <c r="BE2122" s="83" t="str">
        <f t="shared" si="532"/>
        <v/>
      </c>
      <c r="BF2122" s="83" t="str">
        <f t="shared" si="533"/>
        <v/>
      </c>
      <c r="BG2122" s="83" t="str">
        <f t="shared" si="534"/>
        <v/>
      </c>
      <c r="BH2122" s="83" t="str">
        <f t="shared" si="535"/>
        <v/>
      </c>
      <c r="BI2122" s="83" t="str">
        <f t="shared" si="536"/>
        <v/>
      </c>
      <c r="BJ2122" s="83" t="str">
        <f t="shared" si="537"/>
        <v/>
      </c>
      <c r="BK2122" s="83" t="str">
        <f t="shared" si="538"/>
        <v/>
      </c>
      <c r="BL2122" s="83" t="str">
        <f t="shared" si="539"/>
        <v/>
      </c>
      <c r="BM2122" s="83" t="str">
        <f t="shared" si="540"/>
        <v/>
      </c>
      <c r="BN2122" s="83" t="str">
        <f t="shared" si="541"/>
        <v/>
      </c>
      <c r="BO2122" s="83" t="str">
        <f t="shared" si="542"/>
        <v/>
      </c>
      <c r="BP2122" s="83" t="str">
        <f t="shared" si="543"/>
        <v/>
      </c>
      <c r="BQ2122" s="83" t="str">
        <f t="shared" si="544"/>
        <v/>
      </c>
      <c r="BR2122" s="40"/>
      <c r="BS2122" s="40"/>
      <c r="BT2122" s="40"/>
      <c r="BU2122" s="40"/>
      <c r="BV2122" s="40"/>
      <c r="BW2122" s="40"/>
      <c r="BX2122" s="40"/>
      <c r="BY2122" s="40"/>
      <c r="BZ2122" s="40"/>
      <c r="CA2122" s="40"/>
      <c r="CB2122" s="40"/>
      <c r="CC2122" s="40"/>
      <c r="CD2122" s="40"/>
      <c r="CE2122" s="40"/>
      <c r="CF2122" s="100"/>
    </row>
    <row r="2123" spans="55:84" x14ac:dyDescent="0.2">
      <c r="BC2123" s="72" t="str">
        <f>IF($A2122&lt;&gt;"",IF(OR(CJ2122&lt;&gt;0,CK2122&lt;&gt;0),"",IF(OR($CG2122&gt;0,BC2122=""),"",$DD$8)),"")</f>
        <v/>
      </c>
      <c r="BD2123" s="83" t="str">
        <f t="shared" si="545"/>
        <v/>
      </c>
      <c r="BE2123" s="83" t="str">
        <f t="shared" si="532"/>
        <v/>
      </c>
      <c r="BF2123" s="83" t="str">
        <f t="shared" si="533"/>
        <v/>
      </c>
      <c r="BG2123" s="83" t="str">
        <f t="shared" si="534"/>
        <v/>
      </c>
      <c r="BH2123" s="83" t="str">
        <f t="shared" si="535"/>
        <v/>
      </c>
      <c r="BI2123" s="83" t="str">
        <f t="shared" si="536"/>
        <v/>
      </c>
      <c r="BJ2123" s="83" t="str">
        <f t="shared" si="537"/>
        <v/>
      </c>
      <c r="BK2123" s="83" t="str">
        <f t="shared" si="538"/>
        <v/>
      </c>
      <c r="BL2123" s="83" t="str">
        <f t="shared" si="539"/>
        <v/>
      </c>
      <c r="BM2123" s="83" t="str">
        <f t="shared" si="540"/>
        <v/>
      </c>
      <c r="BN2123" s="83" t="str">
        <f t="shared" si="541"/>
        <v/>
      </c>
      <c r="BO2123" s="83" t="str">
        <f t="shared" si="542"/>
        <v/>
      </c>
      <c r="BP2123" s="83" t="str">
        <f t="shared" si="543"/>
        <v/>
      </c>
      <c r="BQ2123" s="83" t="str">
        <f t="shared" si="544"/>
        <v/>
      </c>
      <c r="BR2123" s="40"/>
      <c r="BS2123" s="40"/>
      <c r="BT2123" s="40"/>
      <c r="BU2123" s="40"/>
      <c r="BV2123" s="40"/>
      <c r="BW2123" s="40"/>
      <c r="BX2123" s="40"/>
      <c r="BY2123" s="40"/>
      <c r="BZ2123" s="40"/>
      <c r="CA2123" s="40"/>
      <c r="CB2123" s="40"/>
      <c r="CC2123" s="40"/>
      <c r="CD2123" s="40"/>
      <c r="CE2123" s="40"/>
      <c r="CF2123" s="100"/>
    </row>
    <row r="2124" spans="55:84" x14ac:dyDescent="0.2">
      <c r="BC2124" s="72" t="str">
        <f>IF($A2123&lt;&gt;"",IF(OR(CJ2123&lt;&gt;0,CK2123&lt;&gt;0),"",IF(OR($CG2123&gt;0,BC2123=""),"",$DD$9)),"")</f>
        <v/>
      </c>
      <c r="BD2124" s="83" t="str">
        <f t="shared" si="545"/>
        <v/>
      </c>
      <c r="BE2124" s="83" t="str">
        <f t="shared" si="532"/>
        <v/>
      </c>
      <c r="BF2124" s="83" t="str">
        <f t="shared" si="533"/>
        <v/>
      </c>
      <c r="BG2124" s="83" t="str">
        <f t="shared" si="534"/>
        <v/>
      </c>
      <c r="BH2124" s="83" t="str">
        <f t="shared" si="535"/>
        <v/>
      </c>
      <c r="BI2124" s="83" t="str">
        <f t="shared" si="536"/>
        <v/>
      </c>
      <c r="BJ2124" s="83" t="str">
        <f t="shared" si="537"/>
        <v/>
      </c>
      <c r="BK2124" s="83" t="str">
        <f t="shared" si="538"/>
        <v/>
      </c>
      <c r="BL2124" s="83" t="str">
        <f t="shared" si="539"/>
        <v/>
      </c>
      <c r="BM2124" s="83" t="str">
        <f t="shared" si="540"/>
        <v/>
      </c>
      <c r="BN2124" s="83" t="str">
        <f t="shared" si="541"/>
        <v/>
      </c>
      <c r="BO2124" s="83" t="str">
        <f t="shared" si="542"/>
        <v/>
      </c>
      <c r="BP2124" s="83" t="str">
        <f t="shared" si="543"/>
        <v/>
      </c>
      <c r="BQ2124" s="83" t="str">
        <f t="shared" si="544"/>
        <v/>
      </c>
      <c r="BR2124" s="40"/>
      <c r="BS2124" s="40"/>
      <c r="BT2124" s="40"/>
      <c r="BU2124" s="40"/>
      <c r="BV2124" s="40"/>
      <c r="BW2124" s="40"/>
      <c r="BX2124" s="40"/>
      <c r="BY2124" s="40"/>
      <c r="BZ2124" s="40"/>
      <c r="CA2124" s="40"/>
      <c r="CB2124" s="40"/>
      <c r="CC2124" s="40"/>
      <c r="CD2124" s="40"/>
      <c r="CE2124" s="40"/>
      <c r="CF2124" s="100"/>
    </row>
    <row r="2125" spans="55:84" x14ac:dyDescent="0.2">
      <c r="BC2125" s="72" t="str">
        <f>IF($A2124&lt;&gt;"",IF(OR(CJ2124&lt;&gt;0,CK2124&lt;&gt;0),"",IF(OR($CG2124&gt;0,BC2124=""),"",$DD$10)),"")</f>
        <v/>
      </c>
      <c r="BD2125" s="83" t="str">
        <f t="shared" si="545"/>
        <v/>
      </c>
      <c r="BE2125" s="83" t="str">
        <f t="shared" si="532"/>
        <v/>
      </c>
      <c r="BF2125" s="83" t="str">
        <f t="shared" si="533"/>
        <v/>
      </c>
      <c r="BG2125" s="83" t="str">
        <f t="shared" si="534"/>
        <v/>
      </c>
      <c r="BH2125" s="83" t="str">
        <f t="shared" si="535"/>
        <v/>
      </c>
      <c r="BI2125" s="83" t="str">
        <f t="shared" si="536"/>
        <v/>
      </c>
      <c r="BJ2125" s="83" t="str">
        <f t="shared" si="537"/>
        <v/>
      </c>
      <c r="BK2125" s="83" t="str">
        <f t="shared" si="538"/>
        <v/>
      </c>
      <c r="BL2125" s="83" t="str">
        <f t="shared" si="539"/>
        <v/>
      </c>
      <c r="BM2125" s="83" t="str">
        <f t="shared" si="540"/>
        <v/>
      </c>
      <c r="BN2125" s="83" t="str">
        <f t="shared" si="541"/>
        <v/>
      </c>
      <c r="BO2125" s="83" t="str">
        <f t="shared" si="542"/>
        <v/>
      </c>
      <c r="BP2125" s="83" t="str">
        <f t="shared" si="543"/>
        <v/>
      </c>
      <c r="BQ2125" s="83" t="str">
        <f t="shared" si="544"/>
        <v/>
      </c>
      <c r="BR2125" s="40"/>
      <c r="BS2125" s="40"/>
      <c r="BT2125" s="40"/>
      <c r="BU2125" s="40"/>
      <c r="BV2125" s="40"/>
      <c r="BW2125" s="40"/>
      <c r="BX2125" s="40"/>
      <c r="BY2125" s="40"/>
      <c r="BZ2125" s="40"/>
      <c r="CA2125" s="40"/>
      <c r="CB2125" s="40"/>
      <c r="CC2125" s="40"/>
      <c r="CD2125" s="40"/>
      <c r="CE2125" s="40"/>
      <c r="CF2125" s="100"/>
    </row>
    <row r="2126" spans="55:84" x14ac:dyDescent="0.2">
      <c r="BC2126" s="72" t="str">
        <f>IF($A2125&lt;&gt;"",IF(OR(CJ2125&lt;&gt;0,CK2125&lt;&gt;0),"",IF(OR($CG2125&gt;0,BC2125=""),"",$DD$11)),"")</f>
        <v/>
      </c>
      <c r="BD2126" s="83" t="str">
        <f t="shared" si="545"/>
        <v/>
      </c>
      <c r="BE2126" s="83" t="str">
        <f t="shared" si="532"/>
        <v/>
      </c>
      <c r="BF2126" s="83" t="str">
        <f t="shared" si="533"/>
        <v/>
      </c>
      <c r="BG2126" s="83" t="str">
        <f t="shared" si="534"/>
        <v/>
      </c>
      <c r="BH2126" s="83" t="str">
        <f t="shared" si="535"/>
        <v/>
      </c>
      <c r="BI2126" s="83" t="str">
        <f t="shared" si="536"/>
        <v/>
      </c>
      <c r="BJ2126" s="83" t="str">
        <f t="shared" si="537"/>
        <v/>
      </c>
      <c r="BK2126" s="83" t="str">
        <f t="shared" si="538"/>
        <v/>
      </c>
      <c r="BL2126" s="83" t="str">
        <f t="shared" si="539"/>
        <v/>
      </c>
      <c r="BM2126" s="83" t="str">
        <f t="shared" si="540"/>
        <v/>
      </c>
      <c r="BN2126" s="83" t="str">
        <f t="shared" si="541"/>
        <v/>
      </c>
      <c r="BO2126" s="83" t="str">
        <f t="shared" si="542"/>
        <v/>
      </c>
      <c r="BP2126" s="83" t="str">
        <f t="shared" si="543"/>
        <v/>
      </c>
      <c r="BQ2126" s="83" t="str">
        <f t="shared" si="544"/>
        <v/>
      </c>
      <c r="BR2126" s="40"/>
      <c r="BS2126" s="40"/>
      <c r="BT2126" s="40"/>
      <c r="BU2126" s="40"/>
      <c r="BV2126" s="40"/>
      <c r="BW2126" s="40"/>
      <c r="BX2126" s="40"/>
      <c r="BY2126" s="40"/>
      <c r="BZ2126" s="40"/>
      <c r="CA2126" s="40"/>
      <c r="CB2126" s="40"/>
      <c r="CC2126" s="40"/>
      <c r="CD2126" s="40"/>
      <c r="CE2126" s="40"/>
      <c r="CF2126" s="100"/>
    </row>
    <row r="2127" spans="55:84" x14ac:dyDescent="0.2">
      <c r="BC2127" s="72" t="str">
        <f>IF($A2126&lt;&gt;"",IF(OR(CJ2126&lt;&gt;0,CK2126&lt;&gt;0),"",IF(OR($CG2126&gt;0,BC2126=""),"",$DD$12)),"")</f>
        <v/>
      </c>
      <c r="BD2127" s="83" t="str">
        <f t="shared" si="545"/>
        <v/>
      </c>
      <c r="BE2127" s="83" t="str">
        <f t="shared" si="532"/>
        <v/>
      </c>
      <c r="BF2127" s="83" t="str">
        <f t="shared" si="533"/>
        <v/>
      </c>
      <c r="BG2127" s="83" t="str">
        <f t="shared" si="534"/>
        <v/>
      </c>
      <c r="BH2127" s="83" t="str">
        <f t="shared" si="535"/>
        <v/>
      </c>
      <c r="BI2127" s="83" t="str">
        <f t="shared" si="536"/>
        <v/>
      </c>
      <c r="BJ2127" s="83" t="str">
        <f t="shared" si="537"/>
        <v/>
      </c>
      <c r="BK2127" s="83" t="str">
        <f t="shared" si="538"/>
        <v/>
      </c>
      <c r="BL2127" s="83" t="str">
        <f t="shared" si="539"/>
        <v/>
      </c>
      <c r="BM2127" s="83" t="str">
        <f t="shared" si="540"/>
        <v/>
      </c>
      <c r="BN2127" s="83" t="str">
        <f t="shared" si="541"/>
        <v/>
      </c>
      <c r="BO2127" s="83" t="str">
        <f t="shared" si="542"/>
        <v/>
      </c>
      <c r="BP2127" s="83" t="str">
        <f t="shared" si="543"/>
        <v/>
      </c>
      <c r="BQ2127" s="83" t="str">
        <f t="shared" si="544"/>
        <v/>
      </c>
      <c r="BR2127" s="40"/>
      <c r="BS2127" s="40"/>
      <c r="BT2127" s="40"/>
      <c r="BU2127" s="40"/>
      <c r="BV2127" s="40"/>
      <c r="BW2127" s="40"/>
      <c r="BX2127" s="40"/>
      <c r="BY2127" s="40"/>
      <c r="BZ2127" s="40"/>
      <c r="CA2127" s="40"/>
      <c r="CB2127" s="40"/>
      <c r="CC2127" s="40"/>
      <c r="CD2127" s="40"/>
      <c r="CE2127" s="40"/>
      <c r="CF2127" s="100"/>
    </row>
    <row r="2128" spans="55:84" x14ac:dyDescent="0.2">
      <c r="BC2128" s="72" t="str">
        <f>IF($A2127&lt;&gt;"",IF(OR(CJ2127&lt;&gt;0,CK2127&lt;&gt;0),"",IF(OR($CG2127&gt;0,BC2127=""),"",$DD$13)),"")</f>
        <v/>
      </c>
      <c r="BD2128" s="83" t="str">
        <f t="shared" si="545"/>
        <v/>
      </c>
      <c r="BE2128" s="83" t="str">
        <f t="shared" si="532"/>
        <v/>
      </c>
      <c r="BF2128" s="83" t="str">
        <f t="shared" si="533"/>
        <v/>
      </c>
      <c r="BG2128" s="83" t="str">
        <f t="shared" si="534"/>
        <v/>
      </c>
      <c r="BH2128" s="83" t="str">
        <f t="shared" si="535"/>
        <v/>
      </c>
      <c r="BI2128" s="83" t="str">
        <f t="shared" si="536"/>
        <v/>
      </c>
      <c r="BJ2128" s="83" t="str">
        <f t="shared" si="537"/>
        <v/>
      </c>
      <c r="BK2128" s="83" t="str">
        <f t="shared" si="538"/>
        <v/>
      </c>
      <c r="BL2128" s="83" t="str">
        <f t="shared" si="539"/>
        <v/>
      </c>
      <c r="BM2128" s="83" t="str">
        <f t="shared" si="540"/>
        <v/>
      </c>
      <c r="BN2128" s="83" t="str">
        <f t="shared" si="541"/>
        <v/>
      </c>
      <c r="BO2128" s="83" t="str">
        <f t="shared" si="542"/>
        <v/>
      </c>
      <c r="BP2128" s="83" t="str">
        <f t="shared" si="543"/>
        <v/>
      </c>
      <c r="BQ2128" s="83" t="str">
        <f t="shared" si="544"/>
        <v/>
      </c>
      <c r="BR2128" s="40"/>
      <c r="BS2128" s="40"/>
      <c r="BT2128" s="40"/>
      <c r="BU2128" s="40"/>
      <c r="BV2128" s="40"/>
      <c r="BW2128" s="40"/>
      <c r="BX2128" s="40"/>
      <c r="BY2128" s="40"/>
      <c r="BZ2128" s="40"/>
      <c r="CA2128" s="40"/>
      <c r="CB2128" s="40"/>
      <c r="CC2128" s="40"/>
      <c r="CD2128" s="40"/>
      <c r="CE2128" s="40"/>
      <c r="CF2128" s="100"/>
    </row>
    <row r="2129" spans="55:84" x14ac:dyDescent="0.2">
      <c r="BC2129" s="72" t="str">
        <f>IF($A2128&lt;&gt;"",IF(OR(CJ2128&lt;&gt;0,CK2128&lt;&gt;0),"",$DD$5),"")</f>
        <v/>
      </c>
      <c r="BD2129" s="83" t="str">
        <f>IF($A2128&lt;&gt;"",IF(OR(CJ2128&lt;&gt;0,CK2128&lt;&gt;0),"",IF(#REF!="LER","01,",IF(#REF!="LOR","01,",IF(#REF!="LEB","02,",IF(#REF!="LOB","01,",IF(#REF!="HER","19,",IF(#REF!="HOR","19,",IF(#REF!="HEB","20,",IF(#REF!="HOB","19,",""))))))))),"")</f>
        <v/>
      </c>
      <c r="BE2129" s="83" t="str">
        <f>IF($A2128&lt;&gt;"",IF(OR(CJ2128&lt;&gt;0,CK2128&lt;&gt;0),"",IF(#REF!="LER","02,",IF(#REF!="LOR","03,",IF(#REF!="LEB","04,",IF(#REF!="LOB","02,",IF(#REF!="HER","20,",IF(#REF!="HOR","21,",IF(#REF!="HEB","22,",IF(#REF!="HOB","20,",""))))))))),"")</f>
        <v/>
      </c>
      <c r="BF2129" s="83" t="str">
        <f>IF($A2128&lt;&gt;"",IF(OR(CJ2128&lt;&gt;0,CK2128&lt;&gt;0),"",IF(#REF!="LER","03,",IF(#REF!="LOR","05,",IF(#REF!="LEB","06,",IF(#REF!="LOB","03,",IF(#REF!="HER","21,",IF(#REF!="HOR","23,",IF(#REF!="HEB","24,",IF(#REF!="HOB","21,",""))))))))),"")</f>
        <v/>
      </c>
      <c r="BG2129" s="83" t="str">
        <f>IF($A2128&lt;&gt;"",IF(OR(CJ2128&lt;&gt;0,CK2128&lt;&gt;0),"",IF(#REF!="LER","04,",IF(#REF!="LOR","07,",IF(#REF!="LEB","08,",IF(#REF!="LOB","04,",IF(#REF!="HER","22,",IF(#REF!="HOR","25,",IF(#REF!="HEB","26,",IF(#REF!="HOB","22,",""))))))))),"")</f>
        <v/>
      </c>
      <c r="BH2129" s="83" t="str">
        <f>IF($A2128&lt;&gt;"",IF(OR(CJ2128&lt;&gt;0,CK2128&lt;&gt;0),"",IF(#REF!="LER","05,",IF(#REF!="LOR","09,",IF(#REF!="LEB","10,",IF(#REF!="LOB","05,",IF(#REF!="HER","23,",IF(#REF!="HOR","27,",IF(#REF!="HEB","28,",IF(#REF!="HOB","23,",""))))))))),"")</f>
        <v/>
      </c>
      <c r="BI2129" s="83" t="str">
        <f>IF($A2128&lt;&gt;"",IF(OR(CJ2128&lt;&gt;0,CK2128&lt;&gt;0),"",IF(#REF!="LER","06,",IF(#REF!="LOR","11,",IF(#REF!="LEB","11,",IF(#REF!="LOB","06,",IF(#REF!="HER","24,",IF(#REF!="HOR","29,",IF(#REF!="HEB","29,",IF(#REF!="HOB","24,",""))))))))),"")</f>
        <v/>
      </c>
      <c r="BJ2129" s="83" t="str">
        <f>IF($A2128&lt;&gt;"",IF(OR(CJ2128&lt;&gt;0,CK2128&lt;&gt;0),"",IF(#REF!="LER","07,",IF(#REF!="LOR","12,",IF(#REF!="LEB","12,",IF(#REF!="LOB","08,",IF(#REF!="HER","25,",IF(#REF!="HOR","30,",IF(#REF!="HEB","30,",IF(#REF!="HOB","25,",""))))))))),"")</f>
        <v/>
      </c>
      <c r="BK2129" s="83" t="str">
        <f>IF($A2128&lt;&gt;"",IF(OR(CJ2128&lt;&gt;0,CK2128&lt;&gt;0),"",IF(#REF!="LER","08,",IF(#REF!="LOR","13,",IF(#REF!="LEB","13,",IF(#REF!="LOB","09,",IF(#REF!="HER","26,",IF(#REF!="HOR","31,",IF(#REF!="HEB","31,",IF(#REF!="HOB","26,",""))))))))),"")</f>
        <v/>
      </c>
      <c r="BL2129" s="83" t="str">
        <f>IF($A2128&lt;&gt;"",IF(OR(CJ2128&lt;&gt;0,CK2128&lt;&gt;0),"",IF(#REF!="LER","09,",IF(#REF!="LOR","14,",IF(#REF!="LEB","14,",IF(#REF!="LOB","10,",IF(#REF!="HER","27,",IF(#REF!="HOR","32,",IF(#REF!="HEB","32,",IF(#REF!="HOB","27,",""))))))))),"")</f>
        <v/>
      </c>
      <c r="BM2129" s="83" t="str">
        <f>IF($A2128&lt;&gt;"",IF(OR(CJ2128&lt;&gt;0,CK2128&lt;&gt;0),"",IF(#REF!="LER","10,",IF(#REF!="LOR","15,",IF(#REF!="LEB","15,",IF(#REF!="LOB","11,",IF(#REF!="HER","28,",IF(#REF!="HOR","33,",IF(#REF!="HEB","33,",IF(#REF!="HOB","28,",""))))))))),"")</f>
        <v/>
      </c>
      <c r="BN2129" s="83" t="str">
        <f>IF($A2128&lt;&gt;"",IF(OR(CJ2128&lt;&gt;0,CK2128&lt;&gt;0),"",IF(#REF!="LER","12,",IF(#REF!="LOR","16,",IF(#REF!="LEB","16,",IF(#REF!="LOB","13,",IF(#REF!="HER","30,",IF(#REF!="HOR","34,",IF(#REF!="HEB","34,",IF(#REF!="HOB","29,",""))))))))),"")</f>
        <v/>
      </c>
      <c r="BO2129" s="83" t="str">
        <f>IF($A2128&lt;&gt;"",IF(OR(CJ2128&lt;&gt;0,CK2128&lt;&gt;0),"",IF(#REF!="LER","14,",IF(#REF!="LOR","17,",IF(#REF!="LEB","17,",IF(#REF!="LOB","15,",IF(#REF!="HER","32,",IF(#REF!="HOR","35,",IF(#REF!="HEB","35,",IF(#REF!="HOB","31,",""))))))))),"")</f>
        <v/>
      </c>
      <c r="BP2129" s="83" t="str">
        <f>IF($A2128&lt;&gt;"",IF(OR(CJ2128&lt;&gt;0,CK2128&lt;&gt;0),"",IF(#REF!="LER","16,",IF(#REF!="LOR","18,",IF(#REF!="LEB","18,",IF(#REF!="LOB","17,",IF(#REF!="HER","34,",IF(#REF!="HOR","36,",IF(#REF!="HEB","36,",IF(#REF!="HOB","33,",""))))))))),"")</f>
        <v/>
      </c>
      <c r="BQ2129" s="83" t="str">
        <f>IF($A2128&lt;&gt;"",IF(OR(CJ2128&lt;&gt;0,CK2128&lt;&gt;0),"",IF(#REF!="LER","18,",IF(#REF!="LOR","",IF(#REF!="LEB","",IF(#REF!="LOB","",IF(#REF!="HER","36,",IF(#REF!="HOR","",IF(#REF!="HEB","",IF(#REF!="HOB","35,",""))))))))),"")</f>
        <v/>
      </c>
      <c r="BR2129" s="40"/>
      <c r="BS2129" s="40"/>
      <c r="BT2129" s="40"/>
      <c r="BU2129" s="40"/>
      <c r="BV2129" s="40"/>
      <c r="BW2129" s="40"/>
      <c r="BX2129" s="40"/>
      <c r="BY2129" s="40"/>
      <c r="BZ2129" s="40"/>
      <c r="CA2129" s="40"/>
      <c r="CB2129" s="40"/>
      <c r="CC2129" s="40"/>
      <c r="CD2129" s="40"/>
      <c r="CE2129" s="40"/>
      <c r="CF2129" s="100"/>
    </row>
    <row r="2130" spans="55:84" x14ac:dyDescent="0.2">
      <c r="BC2130" s="72" t="str">
        <f>IF($A2129&lt;&gt;"",IF(OR(CJ2129&lt;&gt;0,CK2129&lt;&gt;0),"",IF(OR($CG2129&gt;0,BC2129=""),"",$DD$6)),"")</f>
        <v/>
      </c>
      <c r="BD2130" s="83" t="str">
        <f>IF($BC2130&lt;&gt;"",BD2129,"")</f>
        <v/>
      </c>
      <c r="BE2130" s="83" t="str">
        <f t="shared" ref="BE2130:BE2137" si="546">IF($BC2130&lt;&gt;"",BE2129,"")</f>
        <v/>
      </c>
      <c r="BF2130" s="83" t="str">
        <f t="shared" ref="BF2130:BF2137" si="547">IF($BC2130&lt;&gt;"",BF2129,"")</f>
        <v/>
      </c>
      <c r="BG2130" s="83" t="str">
        <f t="shared" ref="BG2130:BG2137" si="548">IF($BC2130&lt;&gt;"",BG2129,"")</f>
        <v/>
      </c>
      <c r="BH2130" s="83" t="str">
        <f t="shared" ref="BH2130:BH2137" si="549">IF($BC2130&lt;&gt;"",BH2129,"")</f>
        <v/>
      </c>
      <c r="BI2130" s="83" t="str">
        <f t="shared" ref="BI2130:BI2137" si="550">IF($BC2130&lt;&gt;"",BI2129,"")</f>
        <v/>
      </c>
      <c r="BJ2130" s="83" t="str">
        <f t="shared" ref="BJ2130:BJ2137" si="551">IF($BC2130&lt;&gt;"",BJ2129,"")</f>
        <v/>
      </c>
      <c r="BK2130" s="83" t="str">
        <f t="shared" ref="BK2130:BK2137" si="552">IF($BC2130&lt;&gt;"",BK2129,"")</f>
        <v/>
      </c>
      <c r="BL2130" s="83" t="str">
        <f t="shared" ref="BL2130:BL2137" si="553">IF($BC2130&lt;&gt;"",BL2129,"")</f>
        <v/>
      </c>
      <c r="BM2130" s="83" t="str">
        <f t="shared" ref="BM2130:BM2137" si="554">IF($BC2130&lt;&gt;"",BM2129,"")</f>
        <v/>
      </c>
      <c r="BN2130" s="83" t="str">
        <f t="shared" ref="BN2130:BN2137" si="555">IF($BC2130&lt;&gt;"",BN2129,"")</f>
        <v/>
      </c>
      <c r="BO2130" s="83" t="str">
        <f t="shared" ref="BO2130:BO2137" si="556">IF($BC2130&lt;&gt;"",BO2129,"")</f>
        <v/>
      </c>
      <c r="BP2130" s="83" t="str">
        <f t="shared" ref="BP2130:BP2137" si="557">IF($BC2130&lt;&gt;"",BP2129,"")</f>
        <v/>
      </c>
      <c r="BQ2130" s="83" t="str">
        <f t="shared" ref="BQ2130:BQ2137" si="558">IF($BC2130&lt;&gt;"",BQ2129,"")</f>
        <v/>
      </c>
      <c r="BR2130" s="40"/>
      <c r="BS2130" s="40"/>
      <c r="BT2130" s="40"/>
      <c r="BU2130" s="40"/>
      <c r="BV2130" s="40"/>
      <c r="BW2130" s="40"/>
      <c r="BX2130" s="40"/>
      <c r="BY2130" s="40"/>
      <c r="BZ2130" s="40"/>
      <c r="CA2130" s="40"/>
      <c r="CB2130" s="40"/>
      <c r="CC2130" s="40"/>
      <c r="CD2130" s="40"/>
      <c r="CE2130" s="40"/>
      <c r="CF2130" s="100"/>
    </row>
    <row r="2131" spans="55:84" x14ac:dyDescent="0.2">
      <c r="BC2131" s="72" t="str">
        <f>IF($A2130&lt;&gt;"",IF(OR(CJ2130&lt;&gt;0,CK2130&lt;&gt;0),"",IF(OR($CG2130&gt;0,BC2130=""),"",$DD$7)),"")</f>
        <v/>
      </c>
      <c r="BD2131" s="83" t="str">
        <f t="shared" ref="BD2131:BD2137" si="559">IF($BC2131&lt;&gt;"",BD2130,"")</f>
        <v/>
      </c>
      <c r="BE2131" s="83" t="str">
        <f t="shared" si="546"/>
        <v/>
      </c>
      <c r="BF2131" s="83" t="str">
        <f t="shared" si="547"/>
        <v/>
      </c>
      <c r="BG2131" s="83" t="str">
        <f t="shared" si="548"/>
        <v/>
      </c>
      <c r="BH2131" s="83" t="str">
        <f t="shared" si="549"/>
        <v/>
      </c>
      <c r="BI2131" s="83" t="str">
        <f t="shared" si="550"/>
        <v/>
      </c>
      <c r="BJ2131" s="83" t="str">
        <f t="shared" si="551"/>
        <v/>
      </c>
      <c r="BK2131" s="83" t="str">
        <f t="shared" si="552"/>
        <v/>
      </c>
      <c r="BL2131" s="83" t="str">
        <f t="shared" si="553"/>
        <v/>
      </c>
      <c r="BM2131" s="83" t="str">
        <f t="shared" si="554"/>
        <v/>
      </c>
      <c r="BN2131" s="83" t="str">
        <f t="shared" si="555"/>
        <v/>
      </c>
      <c r="BO2131" s="83" t="str">
        <f t="shared" si="556"/>
        <v/>
      </c>
      <c r="BP2131" s="83" t="str">
        <f t="shared" si="557"/>
        <v/>
      </c>
      <c r="BQ2131" s="83" t="str">
        <f t="shared" si="558"/>
        <v/>
      </c>
      <c r="BR2131" s="40"/>
      <c r="BS2131" s="40"/>
      <c r="BT2131" s="40"/>
      <c r="BU2131" s="40"/>
      <c r="BV2131" s="40"/>
      <c r="BW2131" s="40"/>
      <c r="BX2131" s="40"/>
      <c r="BY2131" s="40"/>
      <c r="BZ2131" s="40"/>
      <c r="CA2131" s="40"/>
      <c r="CB2131" s="40"/>
      <c r="CC2131" s="40"/>
      <c r="CD2131" s="40"/>
      <c r="CE2131" s="40"/>
      <c r="CF2131" s="100"/>
    </row>
    <row r="2132" spans="55:84" x14ac:dyDescent="0.2">
      <c r="BC2132" s="72" t="str">
        <f>IF($A2131&lt;&gt;"",IF(OR(CJ2131&lt;&gt;0,CK2131&lt;&gt;0),"",IF(OR($CG2131&gt;0,BC2131=""),"",$DD$8)),"")</f>
        <v/>
      </c>
      <c r="BD2132" s="83" t="str">
        <f t="shared" si="559"/>
        <v/>
      </c>
      <c r="BE2132" s="83" t="str">
        <f t="shared" si="546"/>
        <v/>
      </c>
      <c r="BF2132" s="83" t="str">
        <f t="shared" si="547"/>
        <v/>
      </c>
      <c r="BG2132" s="83" t="str">
        <f t="shared" si="548"/>
        <v/>
      </c>
      <c r="BH2132" s="83" t="str">
        <f t="shared" si="549"/>
        <v/>
      </c>
      <c r="BI2132" s="83" t="str">
        <f t="shared" si="550"/>
        <v/>
      </c>
      <c r="BJ2132" s="83" t="str">
        <f t="shared" si="551"/>
        <v/>
      </c>
      <c r="BK2132" s="83" t="str">
        <f t="shared" si="552"/>
        <v/>
      </c>
      <c r="BL2132" s="83" t="str">
        <f t="shared" si="553"/>
        <v/>
      </c>
      <c r="BM2132" s="83" t="str">
        <f t="shared" si="554"/>
        <v/>
      </c>
      <c r="BN2132" s="83" t="str">
        <f t="shared" si="555"/>
        <v/>
      </c>
      <c r="BO2132" s="83" t="str">
        <f t="shared" si="556"/>
        <v/>
      </c>
      <c r="BP2132" s="83" t="str">
        <f t="shared" si="557"/>
        <v/>
      </c>
      <c r="BQ2132" s="83" t="str">
        <f t="shared" si="558"/>
        <v/>
      </c>
      <c r="BR2132" s="40"/>
      <c r="BS2132" s="40"/>
      <c r="BT2132" s="40"/>
      <c r="BU2132" s="40"/>
      <c r="BV2132" s="40"/>
      <c r="BW2132" s="40"/>
      <c r="BX2132" s="40"/>
      <c r="BY2132" s="40"/>
      <c r="BZ2132" s="40"/>
      <c r="CA2132" s="40"/>
      <c r="CB2132" s="40"/>
      <c r="CC2132" s="40"/>
      <c r="CD2132" s="40"/>
      <c r="CE2132" s="40"/>
      <c r="CF2132" s="100"/>
    </row>
    <row r="2133" spans="55:84" x14ac:dyDescent="0.2">
      <c r="BC2133" s="72" t="str">
        <f>IF($A2132&lt;&gt;"",IF(OR(CJ2132&lt;&gt;0,CK2132&lt;&gt;0),"",IF(OR($CG2132&gt;0,BC2132=""),"",$DD$9)),"")</f>
        <v/>
      </c>
      <c r="BD2133" s="83" t="str">
        <f t="shared" si="559"/>
        <v/>
      </c>
      <c r="BE2133" s="83" t="str">
        <f t="shared" si="546"/>
        <v/>
      </c>
      <c r="BF2133" s="83" t="str">
        <f t="shared" si="547"/>
        <v/>
      </c>
      <c r="BG2133" s="83" t="str">
        <f t="shared" si="548"/>
        <v/>
      </c>
      <c r="BH2133" s="83" t="str">
        <f t="shared" si="549"/>
        <v/>
      </c>
      <c r="BI2133" s="83" t="str">
        <f t="shared" si="550"/>
        <v/>
      </c>
      <c r="BJ2133" s="83" t="str">
        <f t="shared" si="551"/>
        <v/>
      </c>
      <c r="BK2133" s="83" t="str">
        <f t="shared" si="552"/>
        <v/>
      </c>
      <c r="BL2133" s="83" t="str">
        <f t="shared" si="553"/>
        <v/>
      </c>
      <c r="BM2133" s="83" t="str">
        <f t="shared" si="554"/>
        <v/>
      </c>
      <c r="BN2133" s="83" t="str">
        <f t="shared" si="555"/>
        <v/>
      </c>
      <c r="BO2133" s="83" t="str">
        <f t="shared" si="556"/>
        <v/>
      </c>
      <c r="BP2133" s="83" t="str">
        <f t="shared" si="557"/>
        <v/>
      </c>
      <c r="BQ2133" s="83" t="str">
        <f t="shared" si="558"/>
        <v/>
      </c>
      <c r="BR2133" s="40"/>
      <c r="BS2133" s="40"/>
      <c r="BT2133" s="40"/>
      <c r="BU2133" s="40"/>
      <c r="BV2133" s="40"/>
      <c r="BW2133" s="40"/>
      <c r="BX2133" s="40"/>
      <c r="BY2133" s="40"/>
      <c r="BZ2133" s="40"/>
      <c r="CA2133" s="40"/>
      <c r="CB2133" s="40"/>
      <c r="CC2133" s="40"/>
      <c r="CD2133" s="40"/>
      <c r="CE2133" s="40"/>
      <c r="CF2133" s="100"/>
    </row>
    <row r="2134" spans="55:84" x14ac:dyDescent="0.2">
      <c r="BC2134" s="72" t="str">
        <f>IF($A2133&lt;&gt;"",IF(OR(CJ2133&lt;&gt;0,CK2133&lt;&gt;0),"",IF(OR($CG2133&gt;0,BC2133=""),"",$DD$10)),"")</f>
        <v/>
      </c>
      <c r="BD2134" s="83" t="str">
        <f t="shared" si="559"/>
        <v/>
      </c>
      <c r="BE2134" s="83" t="str">
        <f t="shared" si="546"/>
        <v/>
      </c>
      <c r="BF2134" s="83" t="str">
        <f t="shared" si="547"/>
        <v/>
      </c>
      <c r="BG2134" s="83" t="str">
        <f t="shared" si="548"/>
        <v/>
      </c>
      <c r="BH2134" s="83" t="str">
        <f t="shared" si="549"/>
        <v/>
      </c>
      <c r="BI2134" s="83" t="str">
        <f t="shared" si="550"/>
        <v/>
      </c>
      <c r="BJ2134" s="83" t="str">
        <f t="shared" si="551"/>
        <v/>
      </c>
      <c r="BK2134" s="83" t="str">
        <f t="shared" si="552"/>
        <v/>
      </c>
      <c r="BL2134" s="83" t="str">
        <f t="shared" si="553"/>
        <v/>
      </c>
      <c r="BM2134" s="83" t="str">
        <f t="shared" si="554"/>
        <v/>
      </c>
      <c r="BN2134" s="83" t="str">
        <f t="shared" si="555"/>
        <v/>
      </c>
      <c r="BO2134" s="83" t="str">
        <f t="shared" si="556"/>
        <v/>
      </c>
      <c r="BP2134" s="83" t="str">
        <f t="shared" si="557"/>
        <v/>
      </c>
      <c r="BQ2134" s="83" t="str">
        <f t="shared" si="558"/>
        <v/>
      </c>
      <c r="BR2134" s="40"/>
      <c r="BS2134" s="40"/>
      <c r="BT2134" s="40"/>
      <c r="BU2134" s="40"/>
      <c r="BV2134" s="40"/>
      <c r="BW2134" s="40"/>
      <c r="BX2134" s="40"/>
      <c r="BY2134" s="40"/>
      <c r="BZ2134" s="40"/>
      <c r="CA2134" s="40"/>
      <c r="CB2134" s="40"/>
      <c r="CC2134" s="40"/>
      <c r="CD2134" s="40"/>
      <c r="CE2134" s="40"/>
      <c r="CF2134" s="100"/>
    </row>
    <row r="2135" spans="55:84" x14ac:dyDescent="0.2">
      <c r="BC2135" s="72" t="str">
        <f>IF($A2134&lt;&gt;"",IF(OR(CJ2134&lt;&gt;0,CK2134&lt;&gt;0),"",IF(OR($CG2134&gt;0,BC2134=""),"",$DD$11)),"")</f>
        <v/>
      </c>
      <c r="BD2135" s="83" t="str">
        <f t="shared" si="559"/>
        <v/>
      </c>
      <c r="BE2135" s="83" t="str">
        <f t="shared" si="546"/>
        <v/>
      </c>
      <c r="BF2135" s="83" t="str">
        <f t="shared" si="547"/>
        <v/>
      </c>
      <c r="BG2135" s="83" t="str">
        <f t="shared" si="548"/>
        <v/>
      </c>
      <c r="BH2135" s="83" t="str">
        <f t="shared" si="549"/>
        <v/>
      </c>
      <c r="BI2135" s="83" t="str">
        <f t="shared" si="550"/>
        <v/>
      </c>
      <c r="BJ2135" s="83" t="str">
        <f t="shared" si="551"/>
        <v/>
      </c>
      <c r="BK2135" s="83" t="str">
        <f t="shared" si="552"/>
        <v/>
      </c>
      <c r="BL2135" s="83" t="str">
        <f t="shared" si="553"/>
        <v/>
      </c>
      <c r="BM2135" s="83" t="str">
        <f t="shared" si="554"/>
        <v/>
      </c>
      <c r="BN2135" s="83" t="str">
        <f t="shared" si="555"/>
        <v/>
      </c>
      <c r="BO2135" s="83" t="str">
        <f t="shared" si="556"/>
        <v/>
      </c>
      <c r="BP2135" s="83" t="str">
        <f t="shared" si="557"/>
        <v/>
      </c>
      <c r="BQ2135" s="83" t="str">
        <f t="shared" si="558"/>
        <v/>
      </c>
      <c r="BR2135" s="40"/>
      <c r="BS2135" s="40"/>
      <c r="BT2135" s="40"/>
      <c r="BU2135" s="40"/>
      <c r="BV2135" s="40"/>
      <c r="BW2135" s="40"/>
      <c r="BX2135" s="40"/>
      <c r="BY2135" s="40"/>
      <c r="BZ2135" s="40"/>
      <c r="CA2135" s="40"/>
      <c r="CB2135" s="40"/>
      <c r="CC2135" s="40"/>
      <c r="CD2135" s="40"/>
      <c r="CE2135" s="40"/>
      <c r="CF2135" s="100"/>
    </row>
    <row r="2136" spans="55:84" x14ac:dyDescent="0.2">
      <c r="BC2136" s="72" t="str">
        <f>IF($A2135&lt;&gt;"",IF(OR(CJ2135&lt;&gt;0,CK2135&lt;&gt;0),"",IF(OR($CG2135&gt;0,BC2135=""),"",$DD$12)),"")</f>
        <v/>
      </c>
      <c r="BD2136" s="83" t="str">
        <f t="shared" si="559"/>
        <v/>
      </c>
      <c r="BE2136" s="83" t="str">
        <f t="shared" si="546"/>
        <v/>
      </c>
      <c r="BF2136" s="83" t="str">
        <f t="shared" si="547"/>
        <v/>
      </c>
      <c r="BG2136" s="83" t="str">
        <f t="shared" si="548"/>
        <v/>
      </c>
      <c r="BH2136" s="83" t="str">
        <f t="shared" si="549"/>
        <v/>
      </c>
      <c r="BI2136" s="83" t="str">
        <f t="shared" si="550"/>
        <v/>
      </c>
      <c r="BJ2136" s="83" t="str">
        <f t="shared" si="551"/>
        <v/>
      </c>
      <c r="BK2136" s="83" t="str">
        <f t="shared" si="552"/>
        <v/>
      </c>
      <c r="BL2136" s="83" t="str">
        <f t="shared" si="553"/>
        <v/>
      </c>
      <c r="BM2136" s="83" t="str">
        <f t="shared" si="554"/>
        <v/>
      </c>
      <c r="BN2136" s="83" t="str">
        <f t="shared" si="555"/>
        <v/>
      </c>
      <c r="BO2136" s="83" t="str">
        <f t="shared" si="556"/>
        <v/>
      </c>
      <c r="BP2136" s="83" t="str">
        <f t="shared" si="557"/>
        <v/>
      </c>
      <c r="BQ2136" s="83" t="str">
        <f t="shared" si="558"/>
        <v/>
      </c>
      <c r="BR2136" s="40"/>
      <c r="BS2136" s="40"/>
      <c r="BT2136" s="40"/>
      <c r="BU2136" s="40"/>
      <c r="BV2136" s="40"/>
      <c r="BW2136" s="40"/>
      <c r="BX2136" s="40"/>
      <c r="BY2136" s="40"/>
      <c r="BZ2136" s="40"/>
      <c r="CA2136" s="40"/>
      <c r="CB2136" s="40"/>
      <c r="CC2136" s="40"/>
      <c r="CD2136" s="40"/>
      <c r="CE2136" s="40"/>
      <c r="CF2136" s="100"/>
    </row>
    <row r="2137" spans="55:84" x14ac:dyDescent="0.2">
      <c r="BC2137" s="72" t="str">
        <f>IF($A2136&lt;&gt;"",IF(OR(CJ2136&lt;&gt;0,CK2136&lt;&gt;0),"",IF(OR($CG2136&gt;0,BC2136=""),"",$DD$13)),"")</f>
        <v/>
      </c>
      <c r="BD2137" s="83" t="str">
        <f t="shared" si="559"/>
        <v/>
      </c>
      <c r="BE2137" s="83" t="str">
        <f t="shared" si="546"/>
        <v/>
      </c>
      <c r="BF2137" s="83" t="str">
        <f t="shared" si="547"/>
        <v/>
      </c>
      <c r="BG2137" s="83" t="str">
        <f t="shared" si="548"/>
        <v/>
      </c>
      <c r="BH2137" s="83" t="str">
        <f t="shared" si="549"/>
        <v/>
      </c>
      <c r="BI2137" s="83" t="str">
        <f t="shared" si="550"/>
        <v/>
      </c>
      <c r="BJ2137" s="83" t="str">
        <f t="shared" si="551"/>
        <v/>
      </c>
      <c r="BK2137" s="83" t="str">
        <f t="shared" si="552"/>
        <v/>
      </c>
      <c r="BL2137" s="83" t="str">
        <f t="shared" si="553"/>
        <v/>
      </c>
      <c r="BM2137" s="83" t="str">
        <f t="shared" si="554"/>
        <v/>
      </c>
      <c r="BN2137" s="83" t="str">
        <f t="shared" si="555"/>
        <v/>
      </c>
      <c r="BO2137" s="83" t="str">
        <f t="shared" si="556"/>
        <v/>
      </c>
      <c r="BP2137" s="83" t="str">
        <f t="shared" si="557"/>
        <v/>
      </c>
      <c r="BQ2137" s="83" t="str">
        <f t="shared" si="558"/>
        <v/>
      </c>
      <c r="BR2137" s="40"/>
      <c r="BS2137" s="40"/>
      <c r="BT2137" s="40"/>
      <c r="BU2137" s="40"/>
      <c r="BV2137" s="40"/>
      <c r="BW2137" s="40"/>
      <c r="BX2137" s="40"/>
      <c r="BY2137" s="40"/>
      <c r="BZ2137" s="40"/>
      <c r="CA2137" s="40"/>
      <c r="CB2137" s="40"/>
      <c r="CC2137" s="40"/>
      <c r="CD2137" s="40"/>
      <c r="CE2137" s="40"/>
      <c r="CF2137" s="100"/>
    </row>
    <row r="2138" spans="55:84" x14ac:dyDescent="0.2">
      <c r="BC2138" s="72" t="str">
        <f>IF($A2137&lt;&gt;"",IF(OR(CJ2137&lt;&gt;0,CK2137&lt;&gt;0),"",$DD$5),"")</f>
        <v/>
      </c>
      <c r="BD2138" s="83" t="str">
        <f>IF($A2137&lt;&gt;"",IF(OR(CJ2137&lt;&gt;0,CK2137&lt;&gt;0),"",IF(#REF!="LER","01,",IF(#REF!="LOR","01,",IF(#REF!="LEB","02,",IF(#REF!="LOB","01,",IF(#REF!="HER","19,",IF(#REF!="HOR","19,",IF(#REF!="HEB","20,",IF(#REF!="HOB","19,",""))))))))),"")</f>
        <v/>
      </c>
      <c r="BE2138" s="83" t="str">
        <f>IF($A2137&lt;&gt;"",IF(OR(CJ2137&lt;&gt;0,CK2137&lt;&gt;0),"",IF(#REF!="LER","02,",IF(#REF!="LOR","03,",IF(#REF!="LEB","04,",IF(#REF!="LOB","02,",IF(#REF!="HER","20,",IF(#REF!="HOR","21,",IF(#REF!="HEB","22,",IF(#REF!="HOB","20,",""))))))))),"")</f>
        <v/>
      </c>
      <c r="BF2138" s="83" t="str">
        <f>IF($A2137&lt;&gt;"",IF(OR(CJ2137&lt;&gt;0,CK2137&lt;&gt;0),"",IF(#REF!="LER","03,",IF(#REF!="LOR","05,",IF(#REF!="LEB","06,",IF(#REF!="LOB","03,",IF(#REF!="HER","21,",IF(#REF!="HOR","23,",IF(#REF!="HEB","24,",IF(#REF!="HOB","21,",""))))))))),"")</f>
        <v/>
      </c>
      <c r="BG2138" s="83" t="str">
        <f>IF($A2137&lt;&gt;"",IF(OR(CJ2137&lt;&gt;0,CK2137&lt;&gt;0),"",IF(#REF!="LER","04,",IF(#REF!="LOR","07,",IF(#REF!="LEB","08,",IF(#REF!="LOB","04,",IF(#REF!="HER","22,",IF(#REF!="HOR","25,",IF(#REF!="HEB","26,",IF(#REF!="HOB","22,",""))))))))),"")</f>
        <v/>
      </c>
      <c r="BH2138" s="83" t="str">
        <f>IF($A2137&lt;&gt;"",IF(OR(CJ2137&lt;&gt;0,CK2137&lt;&gt;0),"",IF(#REF!="LER","05,",IF(#REF!="LOR","09,",IF(#REF!="LEB","10,",IF(#REF!="LOB","05,",IF(#REF!="HER","23,",IF(#REF!="HOR","27,",IF(#REF!="HEB","28,",IF(#REF!="HOB","23,",""))))))))),"")</f>
        <v/>
      </c>
      <c r="BI2138" s="83" t="str">
        <f>IF($A2137&lt;&gt;"",IF(OR(CJ2137&lt;&gt;0,CK2137&lt;&gt;0),"",IF(#REF!="LER","06,",IF(#REF!="LOR","11,",IF(#REF!="LEB","11,",IF(#REF!="LOB","06,",IF(#REF!="HER","24,",IF(#REF!="HOR","29,",IF(#REF!="HEB","29,",IF(#REF!="HOB","24,",""))))))))),"")</f>
        <v/>
      </c>
      <c r="BJ2138" s="83" t="str">
        <f>IF($A2137&lt;&gt;"",IF(OR(CJ2137&lt;&gt;0,CK2137&lt;&gt;0),"",IF(#REF!="LER","07,",IF(#REF!="LOR","12,",IF(#REF!="LEB","12,",IF(#REF!="LOB","08,",IF(#REF!="HER","25,",IF(#REF!="HOR","30,",IF(#REF!="HEB","30,",IF(#REF!="HOB","25,",""))))))))),"")</f>
        <v/>
      </c>
      <c r="BK2138" s="83" t="str">
        <f>IF($A2137&lt;&gt;"",IF(OR(CJ2137&lt;&gt;0,CK2137&lt;&gt;0),"",IF(#REF!="LER","08,",IF(#REF!="LOR","13,",IF(#REF!="LEB","13,",IF(#REF!="LOB","09,",IF(#REF!="HER","26,",IF(#REF!="HOR","31,",IF(#REF!="HEB","31,",IF(#REF!="HOB","26,",""))))))))),"")</f>
        <v/>
      </c>
      <c r="BL2138" s="83" t="str">
        <f>IF($A2137&lt;&gt;"",IF(OR(CJ2137&lt;&gt;0,CK2137&lt;&gt;0),"",IF(#REF!="LER","09,",IF(#REF!="LOR","14,",IF(#REF!="LEB","14,",IF(#REF!="LOB","10,",IF(#REF!="HER","27,",IF(#REF!="HOR","32,",IF(#REF!="HEB","32,",IF(#REF!="HOB","27,",""))))))))),"")</f>
        <v/>
      </c>
      <c r="BM2138" s="83" t="str">
        <f>IF($A2137&lt;&gt;"",IF(OR(CJ2137&lt;&gt;0,CK2137&lt;&gt;0),"",IF(#REF!="LER","10,",IF(#REF!="LOR","15,",IF(#REF!="LEB","15,",IF(#REF!="LOB","11,",IF(#REF!="HER","28,",IF(#REF!="HOR","33,",IF(#REF!="HEB","33,",IF(#REF!="HOB","28,",""))))))))),"")</f>
        <v/>
      </c>
      <c r="BN2138" s="83" t="str">
        <f>IF($A2137&lt;&gt;"",IF(OR(CJ2137&lt;&gt;0,CK2137&lt;&gt;0),"",IF(#REF!="LER","12,",IF(#REF!="LOR","16,",IF(#REF!="LEB","16,",IF(#REF!="LOB","13,",IF(#REF!="HER","30,",IF(#REF!="HOR","34,",IF(#REF!="HEB","34,",IF(#REF!="HOB","29,",""))))))))),"")</f>
        <v/>
      </c>
      <c r="BO2138" s="83" t="str">
        <f>IF($A2137&lt;&gt;"",IF(OR(CJ2137&lt;&gt;0,CK2137&lt;&gt;0),"",IF(#REF!="LER","14,",IF(#REF!="LOR","17,",IF(#REF!="LEB","17,",IF(#REF!="LOB","15,",IF(#REF!="HER","32,",IF(#REF!="HOR","35,",IF(#REF!="HEB","35,",IF(#REF!="HOB","31,",""))))))))),"")</f>
        <v/>
      </c>
      <c r="BP2138" s="83" t="str">
        <f>IF($A2137&lt;&gt;"",IF(OR(CJ2137&lt;&gt;0,CK2137&lt;&gt;0),"",IF(#REF!="LER","16,",IF(#REF!="LOR","18,",IF(#REF!="LEB","18,",IF(#REF!="LOB","17,",IF(#REF!="HER","34,",IF(#REF!="HOR","36,",IF(#REF!="HEB","36,",IF(#REF!="HOB","33,",""))))))))),"")</f>
        <v/>
      </c>
      <c r="BQ2138" s="83" t="str">
        <f>IF($A2137&lt;&gt;"",IF(OR(CJ2137&lt;&gt;0,CK2137&lt;&gt;0),"",IF(#REF!="LER","18,",IF(#REF!="LOR","",IF(#REF!="LEB","",IF(#REF!="LOB","",IF(#REF!="HER","36,",IF(#REF!="HOR","",IF(#REF!="HEB","",IF(#REF!="HOB","35,",""))))))))),"")</f>
        <v/>
      </c>
      <c r="BR2138" s="40"/>
      <c r="BS2138" s="40"/>
      <c r="BT2138" s="40"/>
      <c r="BU2138" s="40"/>
      <c r="BV2138" s="40"/>
      <c r="BW2138" s="40"/>
      <c r="BX2138" s="40"/>
      <c r="BY2138" s="40"/>
      <c r="BZ2138" s="40"/>
      <c r="CA2138" s="40"/>
      <c r="CB2138" s="40"/>
      <c r="CC2138" s="40"/>
      <c r="CD2138" s="40"/>
      <c r="CE2138" s="40"/>
      <c r="CF2138" s="100"/>
    </row>
    <row r="2139" spans="55:84" x14ac:dyDescent="0.2">
      <c r="BC2139" s="72" t="str">
        <f>IF($A2138&lt;&gt;"",IF(OR(CJ2138&lt;&gt;0,CK2138&lt;&gt;0),"",IF(OR($CG2138&gt;0,BC2138=""),"",$DD$6)),"")</f>
        <v/>
      </c>
      <c r="BD2139" s="83" t="str">
        <f>IF($BC2139&lt;&gt;"",BD2138,"")</f>
        <v/>
      </c>
      <c r="BE2139" s="83" t="str">
        <f t="shared" ref="BE2139:BE2146" si="560">IF($BC2139&lt;&gt;"",BE2138,"")</f>
        <v/>
      </c>
      <c r="BF2139" s="83" t="str">
        <f t="shared" ref="BF2139:BF2146" si="561">IF($BC2139&lt;&gt;"",BF2138,"")</f>
        <v/>
      </c>
      <c r="BG2139" s="83" t="str">
        <f t="shared" ref="BG2139:BG2146" si="562">IF($BC2139&lt;&gt;"",BG2138,"")</f>
        <v/>
      </c>
      <c r="BH2139" s="83" t="str">
        <f t="shared" ref="BH2139:BH2146" si="563">IF($BC2139&lt;&gt;"",BH2138,"")</f>
        <v/>
      </c>
      <c r="BI2139" s="83" t="str">
        <f t="shared" ref="BI2139:BI2146" si="564">IF($BC2139&lt;&gt;"",BI2138,"")</f>
        <v/>
      </c>
      <c r="BJ2139" s="83" t="str">
        <f t="shared" ref="BJ2139:BJ2146" si="565">IF($BC2139&lt;&gt;"",BJ2138,"")</f>
        <v/>
      </c>
      <c r="BK2139" s="83" t="str">
        <f t="shared" ref="BK2139:BK2146" si="566">IF($BC2139&lt;&gt;"",BK2138,"")</f>
        <v/>
      </c>
      <c r="BL2139" s="83" t="str">
        <f t="shared" ref="BL2139:BL2146" si="567">IF($BC2139&lt;&gt;"",BL2138,"")</f>
        <v/>
      </c>
      <c r="BM2139" s="83" t="str">
        <f t="shared" ref="BM2139:BM2146" si="568">IF($BC2139&lt;&gt;"",BM2138,"")</f>
        <v/>
      </c>
      <c r="BN2139" s="83" t="str">
        <f t="shared" ref="BN2139:BN2146" si="569">IF($BC2139&lt;&gt;"",BN2138,"")</f>
        <v/>
      </c>
      <c r="BO2139" s="83" t="str">
        <f t="shared" ref="BO2139:BO2146" si="570">IF($BC2139&lt;&gt;"",BO2138,"")</f>
        <v/>
      </c>
      <c r="BP2139" s="83" t="str">
        <f t="shared" ref="BP2139:BP2146" si="571">IF($BC2139&lt;&gt;"",BP2138,"")</f>
        <v/>
      </c>
      <c r="BQ2139" s="83" t="str">
        <f t="shared" ref="BQ2139:BQ2146" si="572">IF($BC2139&lt;&gt;"",BQ2138,"")</f>
        <v/>
      </c>
      <c r="BR2139" s="40"/>
      <c r="BS2139" s="40"/>
      <c r="BT2139" s="40"/>
      <c r="BU2139" s="40"/>
      <c r="BV2139" s="40"/>
      <c r="BW2139" s="40"/>
      <c r="BX2139" s="40"/>
      <c r="BY2139" s="40"/>
      <c r="BZ2139" s="40"/>
      <c r="CA2139" s="40"/>
      <c r="CB2139" s="40"/>
      <c r="CC2139" s="40"/>
      <c r="CD2139" s="40"/>
      <c r="CE2139" s="40"/>
      <c r="CF2139" s="100"/>
    </row>
    <row r="2140" spans="55:84" x14ac:dyDescent="0.2">
      <c r="BC2140" s="72" t="str">
        <f>IF($A2139&lt;&gt;"",IF(OR(CJ2139&lt;&gt;0,CK2139&lt;&gt;0),"",IF(OR($CG2139&gt;0,BC2139=""),"",$DD$7)),"")</f>
        <v/>
      </c>
      <c r="BD2140" s="83" t="str">
        <f t="shared" ref="BD2140:BD2146" si="573">IF($BC2140&lt;&gt;"",BD2139,"")</f>
        <v/>
      </c>
      <c r="BE2140" s="83" t="str">
        <f t="shared" si="560"/>
        <v/>
      </c>
      <c r="BF2140" s="83" t="str">
        <f t="shared" si="561"/>
        <v/>
      </c>
      <c r="BG2140" s="83" t="str">
        <f t="shared" si="562"/>
        <v/>
      </c>
      <c r="BH2140" s="83" t="str">
        <f t="shared" si="563"/>
        <v/>
      </c>
      <c r="BI2140" s="83" t="str">
        <f t="shared" si="564"/>
        <v/>
      </c>
      <c r="BJ2140" s="83" t="str">
        <f t="shared" si="565"/>
        <v/>
      </c>
      <c r="BK2140" s="83" t="str">
        <f t="shared" si="566"/>
        <v/>
      </c>
      <c r="BL2140" s="83" t="str">
        <f t="shared" si="567"/>
        <v/>
      </c>
      <c r="BM2140" s="83" t="str">
        <f t="shared" si="568"/>
        <v/>
      </c>
      <c r="BN2140" s="83" t="str">
        <f t="shared" si="569"/>
        <v/>
      </c>
      <c r="BO2140" s="83" t="str">
        <f t="shared" si="570"/>
        <v/>
      </c>
      <c r="BP2140" s="83" t="str">
        <f t="shared" si="571"/>
        <v/>
      </c>
      <c r="BQ2140" s="83" t="str">
        <f t="shared" si="572"/>
        <v/>
      </c>
      <c r="BR2140" s="40"/>
      <c r="BS2140" s="40"/>
      <c r="BT2140" s="40"/>
      <c r="BU2140" s="40"/>
      <c r="BV2140" s="40"/>
      <c r="BW2140" s="40"/>
      <c r="BX2140" s="40"/>
      <c r="BY2140" s="40"/>
      <c r="BZ2140" s="40"/>
      <c r="CA2140" s="40"/>
      <c r="CB2140" s="40"/>
      <c r="CC2140" s="40"/>
      <c r="CD2140" s="40"/>
      <c r="CE2140" s="40"/>
      <c r="CF2140" s="100"/>
    </row>
    <row r="2141" spans="55:84" x14ac:dyDescent="0.2">
      <c r="BC2141" s="72" t="str">
        <f>IF($A2140&lt;&gt;"",IF(OR(CJ2140&lt;&gt;0,CK2140&lt;&gt;0),"",IF(OR($CG2140&gt;0,BC2140=""),"",$DD$8)),"")</f>
        <v/>
      </c>
      <c r="BD2141" s="83" t="str">
        <f t="shared" si="573"/>
        <v/>
      </c>
      <c r="BE2141" s="83" t="str">
        <f t="shared" si="560"/>
        <v/>
      </c>
      <c r="BF2141" s="83" t="str">
        <f t="shared" si="561"/>
        <v/>
      </c>
      <c r="BG2141" s="83" t="str">
        <f t="shared" si="562"/>
        <v/>
      </c>
      <c r="BH2141" s="83" t="str">
        <f t="shared" si="563"/>
        <v/>
      </c>
      <c r="BI2141" s="83" t="str">
        <f t="shared" si="564"/>
        <v/>
      </c>
      <c r="BJ2141" s="83" t="str">
        <f t="shared" si="565"/>
        <v/>
      </c>
      <c r="BK2141" s="83" t="str">
        <f t="shared" si="566"/>
        <v/>
      </c>
      <c r="BL2141" s="83" t="str">
        <f t="shared" si="567"/>
        <v/>
      </c>
      <c r="BM2141" s="83" t="str">
        <f t="shared" si="568"/>
        <v/>
      </c>
      <c r="BN2141" s="83" t="str">
        <f t="shared" si="569"/>
        <v/>
      </c>
      <c r="BO2141" s="83" t="str">
        <f t="shared" si="570"/>
        <v/>
      </c>
      <c r="BP2141" s="83" t="str">
        <f t="shared" si="571"/>
        <v/>
      </c>
      <c r="BQ2141" s="83" t="str">
        <f t="shared" si="572"/>
        <v/>
      </c>
      <c r="BR2141" s="40"/>
      <c r="BS2141" s="40"/>
      <c r="BT2141" s="40"/>
      <c r="BU2141" s="40"/>
      <c r="BV2141" s="40"/>
      <c r="BW2141" s="40"/>
      <c r="BX2141" s="40"/>
      <c r="BY2141" s="40"/>
      <c r="BZ2141" s="40"/>
      <c r="CA2141" s="40"/>
      <c r="CB2141" s="40"/>
      <c r="CC2141" s="40"/>
      <c r="CD2141" s="40"/>
      <c r="CE2141" s="40"/>
      <c r="CF2141" s="100"/>
    </row>
    <row r="2142" spans="55:84" x14ac:dyDescent="0.2">
      <c r="BC2142" s="72" t="str">
        <f>IF($A2141&lt;&gt;"",IF(OR(CJ2141&lt;&gt;0,CK2141&lt;&gt;0),"",IF(OR($CG2141&gt;0,BC2141=""),"",$DD$9)),"")</f>
        <v/>
      </c>
      <c r="BD2142" s="83" t="str">
        <f t="shared" si="573"/>
        <v/>
      </c>
      <c r="BE2142" s="83" t="str">
        <f t="shared" si="560"/>
        <v/>
      </c>
      <c r="BF2142" s="83" t="str">
        <f t="shared" si="561"/>
        <v/>
      </c>
      <c r="BG2142" s="83" t="str">
        <f t="shared" si="562"/>
        <v/>
      </c>
      <c r="BH2142" s="83" t="str">
        <f t="shared" si="563"/>
        <v/>
      </c>
      <c r="BI2142" s="83" t="str">
        <f t="shared" si="564"/>
        <v/>
      </c>
      <c r="BJ2142" s="83" t="str">
        <f t="shared" si="565"/>
        <v/>
      </c>
      <c r="BK2142" s="83" t="str">
        <f t="shared" si="566"/>
        <v/>
      </c>
      <c r="BL2142" s="83" t="str">
        <f t="shared" si="567"/>
        <v/>
      </c>
      <c r="BM2142" s="83" t="str">
        <f t="shared" si="568"/>
        <v/>
      </c>
      <c r="BN2142" s="83" t="str">
        <f t="shared" si="569"/>
        <v/>
      </c>
      <c r="BO2142" s="83" t="str">
        <f t="shared" si="570"/>
        <v/>
      </c>
      <c r="BP2142" s="83" t="str">
        <f t="shared" si="571"/>
        <v/>
      </c>
      <c r="BQ2142" s="83" t="str">
        <f t="shared" si="572"/>
        <v/>
      </c>
      <c r="BR2142" s="40"/>
      <c r="BS2142" s="40"/>
      <c r="BT2142" s="40"/>
      <c r="BU2142" s="40"/>
      <c r="BV2142" s="40"/>
      <c r="BW2142" s="40"/>
      <c r="BX2142" s="40"/>
      <c r="BY2142" s="40"/>
      <c r="BZ2142" s="40"/>
      <c r="CA2142" s="40"/>
      <c r="CB2142" s="40"/>
      <c r="CC2142" s="40"/>
      <c r="CD2142" s="40"/>
      <c r="CE2142" s="40"/>
      <c r="CF2142" s="100"/>
    </row>
    <row r="2143" spans="55:84" x14ac:dyDescent="0.2">
      <c r="BC2143" s="72" t="str">
        <f>IF($A2142&lt;&gt;"",IF(OR(CJ2142&lt;&gt;0,CK2142&lt;&gt;0),"",IF(OR($CG2142&gt;0,BC2142=""),"",$DD$10)),"")</f>
        <v/>
      </c>
      <c r="BD2143" s="83" t="str">
        <f t="shared" si="573"/>
        <v/>
      </c>
      <c r="BE2143" s="83" t="str">
        <f t="shared" si="560"/>
        <v/>
      </c>
      <c r="BF2143" s="83" t="str">
        <f t="shared" si="561"/>
        <v/>
      </c>
      <c r="BG2143" s="83" t="str">
        <f t="shared" si="562"/>
        <v/>
      </c>
      <c r="BH2143" s="83" t="str">
        <f t="shared" si="563"/>
        <v/>
      </c>
      <c r="BI2143" s="83" t="str">
        <f t="shared" si="564"/>
        <v/>
      </c>
      <c r="BJ2143" s="83" t="str">
        <f t="shared" si="565"/>
        <v/>
      </c>
      <c r="BK2143" s="83" t="str">
        <f t="shared" si="566"/>
        <v/>
      </c>
      <c r="BL2143" s="83" t="str">
        <f t="shared" si="567"/>
        <v/>
      </c>
      <c r="BM2143" s="83" t="str">
        <f t="shared" si="568"/>
        <v/>
      </c>
      <c r="BN2143" s="83" t="str">
        <f t="shared" si="569"/>
        <v/>
      </c>
      <c r="BO2143" s="83" t="str">
        <f t="shared" si="570"/>
        <v/>
      </c>
      <c r="BP2143" s="83" t="str">
        <f t="shared" si="571"/>
        <v/>
      </c>
      <c r="BQ2143" s="83" t="str">
        <f t="shared" si="572"/>
        <v/>
      </c>
      <c r="BR2143" s="40"/>
      <c r="BS2143" s="40"/>
      <c r="BT2143" s="40"/>
      <c r="BU2143" s="40"/>
      <c r="BV2143" s="40"/>
      <c r="BW2143" s="40"/>
      <c r="BX2143" s="40"/>
      <c r="BY2143" s="40"/>
      <c r="BZ2143" s="40"/>
      <c r="CA2143" s="40"/>
      <c r="CB2143" s="40"/>
      <c r="CC2143" s="40"/>
      <c r="CD2143" s="40"/>
      <c r="CE2143" s="40"/>
      <c r="CF2143" s="100"/>
    </row>
    <row r="2144" spans="55:84" x14ac:dyDescent="0.2">
      <c r="BC2144" s="72" t="str">
        <f>IF($A2143&lt;&gt;"",IF(OR(CJ2143&lt;&gt;0,CK2143&lt;&gt;0),"",IF(OR($CG2143&gt;0,BC2143=""),"",$DD$11)),"")</f>
        <v/>
      </c>
      <c r="BD2144" s="83" t="str">
        <f t="shared" si="573"/>
        <v/>
      </c>
      <c r="BE2144" s="83" t="str">
        <f t="shared" si="560"/>
        <v/>
      </c>
      <c r="BF2144" s="83" t="str">
        <f t="shared" si="561"/>
        <v/>
      </c>
      <c r="BG2144" s="83" t="str">
        <f t="shared" si="562"/>
        <v/>
      </c>
      <c r="BH2144" s="83" t="str">
        <f t="shared" si="563"/>
        <v/>
      </c>
      <c r="BI2144" s="83" t="str">
        <f t="shared" si="564"/>
        <v/>
      </c>
      <c r="BJ2144" s="83" t="str">
        <f t="shared" si="565"/>
        <v/>
      </c>
      <c r="BK2144" s="83" t="str">
        <f t="shared" si="566"/>
        <v/>
      </c>
      <c r="BL2144" s="83" t="str">
        <f t="shared" si="567"/>
        <v/>
      </c>
      <c r="BM2144" s="83" t="str">
        <f t="shared" si="568"/>
        <v/>
      </c>
      <c r="BN2144" s="83" t="str">
        <f t="shared" si="569"/>
        <v/>
      </c>
      <c r="BO2144" s="83" t="str">
        <f t="shared" si="570"/>
        <v/>
      </c>
      <c r="BP2144" s="83" t="str">
        <f t="shared" si="571"/>
        <v/>
      </c>
      <c r="BQ2144" s="83" t="str">
        <f t="shared" si="572"/>
        <v/>
      </c>
      <c r="BR2144" s="40"/>
      <c r="BS2144" s="40"/>
      <c r="BT2144" s="40"/>
      <c r="BU2144" s="40"/>
      <c r="BV2144" s="40"/>
      <c r="BW2144" s="40"/>
      <c r="BX2144" s="40"/>
      <c r="BY2144" s="40"/>
      <c r="BZ2144" s="40"/>
      <c r="CA2144" s="40"/>
      <c r="CB2144" s="40"/>
      <c r="CC2144" s="40"/>
      <c r="CD2144" s="40"/>
      <c r="CE2144" s="40"/>
      <c r="CF2144" s="100"/>
    </row>
    <row r="2145" spans="55:84" x14ac:dyDescent="0.2">
      <c r="BC2145" s="72" t="str">
        <f>IF($A2144&lt;&gt;"",IF(OR(CJ2144&lt;&gt;0,CK2144&lt;&gt;0),"",IF(OR($CG2144&gt;0,BC2144=""),"",$DD$12)),"")</f>
        <v/>
      </c>
      <c r="BD2145" s="83" t="str">
        <f t="shared" si="573"/>
        <v/>
      </c>
      <c r="BE2145" s="83" t="str">
        <f t="shared" si="560"/>
        <v/>
      </c>
      <c r="BF2145" s="83" t="str">
        <f t="shared" si="561"/>
        <v/>
      </c>
      <c r="BG2145" s="83" t="str">
        <f t="shared" si="562"/>
        <v/>
      </c>
      <c r="BH2145" s="83" t="str">
        <f t="shared" si="563"/>
        <v/>
      </c>
      <c r="BI2145" s="83" t="str">
        <f t="shared" si="564"/>
        <v/>
      </c>
      <c r="BJ2145" s="83" t="str">
        <f t="shared" si="565"/>
        <v/>
      </c>
      <c r="BK2145" s="83" t="str">
        <f t="shared" si="566"/>
        <v/>
      </c>
      <c r="BL2145" s="83" t="str">
        <f t="shared" si="567"/>
        <v/>
      </c>
      <c r="BM2145" s="83" t="str">
        <f t="shared" si="568"/>
        <v/>
      </c>
      <c r="BN2145" s="83" t="str">
        <f t="shared" si="569"/>
        <v/>
      </c>
      <c r="BO2145" s="83" t="str">
        <f t="shared" si="570"/>
        <v/>
      </c>
      <c r="BP2145" s="83" t="str">
        <f t="shared" si="571"/>
        <v/>
      </c>
      <c r="BQ2145" s="83" t="str">
        <f t="shared" si="572"/>
        <v/>
      </c>
      <c r="BR2145" s="40"/>
      <c r="BS2145" s="40"/>
      <c r="BT2145" s="40"/>
      <c r="BU2145" s="40"/>
      <c r="BV2145" s="40"/>
      <c r="BW2145" s="40"/>
      <c r="BX2145" s="40"/>
      <c r="BY2145" s="40"/>
      <c r="BZ2145" s="40"/>
      <c r="CA2145" s="40"/>
      <c r="CB2145" s="40"/>
      <c r="CC2145" s="40"/>
      <c r="CD2145" s="40"/>
      <c r="CE2145" s="40"/>
      <c r="CF2145" s="100"/>
    </row>
    <row r="2146" spans="55:84" x14ac:dyDescent="0.2">
      <c r="BC2146" s="72" t="str">
        <f>IF($A2145&lt;&gt;"",IF(OR(CJ2145&lt;&gt;0,CK2145&lt;&gt;0),"",IF(OR($CG2145&gt;0,BC2145=""),"",$DD$13)),"")</f>
        <v/>
      </c>
      <c r="BD2146" s="83" t="str">
        <f t="shared" si="573"/>
        <v/>
      </c>
      <c r="BE2146" s="83" t="str">
        <f t="shared" si="560"/>
        <v/>
      </c>
      <c r="BF2146" s="83" t="str">
        <f t="shared" si="561"/>
        <v/>
      </c>
      <c r="BG2146" s="83" t="str">
        <f t="shared" si="562"/>
        <v/>
      </c>
      <c r="BH2146" s="83" t="str">
        <f t="shared" si="563"/>
        <v/>
      </c>
      <c r="BI2146" s="83" t="str">
        <f t="shared" si="564"/>
        <v/>
      </c>
      <c r="BJ2146" s="83" t="str">
        <f t="shared" si="565"/>
        <v/>
      </c>
      <c r="BK2146" s="83" t="str">
        <f t="shared" si="566"/>
        <v/>
      </c>
      <c r="BL2146" s="83" t="str">
        <f t="shared" si="567"/>
        <v/>
      </c>
      <c r="BM2146" s="83" t="str">
        <f t="shared" si="568"/>
        <v/>
      </c>
      <c r="BN2146" s="83" t="str">
        <f t="shared" si="569"/>
        <v/>
      </c>
      <c r="BO2146" s="83" t="str">
        <f t="shared" si="570"/>
        <v/>
      </c>
      <c r="BP2146" s="83" t="str">
        <f t="shared" si="571"/>
        <v/>
      </c>
      <c r="BQ2146" s="83" t="str">
        <f t="shared" si="572"/>
        <v/>
      </c>
      <c r="BR2146" s="40"/>
      <c r="BS2146" s="40"/>
      <c r="BT2146" s="40"/>
      <c r="BU2146" s="40"/>
      <c r="BV2146" s="40"/>
      <c r="BW2146" s="40"/>
      <c r="BX2146" s="40"/>
      <c r="BY2146" s="40"/>
      <c r="BZ2146" s="40"/>
      <c r="CA2146" s="40"/>
      <c r="CB2146" s="40"/>
      <c r="CC2146" s="40"/>
      <c r="CD2146" s="40"/>
      <c r="CE2146" s="40"/>
      <c r="CF2146" s="100"/>
    </row>
    <row r="2147" spans="55:84" x14ac:dyDescent="0.2">
      <c r="BC2147" s="72" t="str">
        <f>IF($A2146&lt;&gt;"",IF(OR(CJ2146&lt;&gt;0,CK2146&lt;&gt;0),"",$DD$5),"")</f>
        <v/>
      </c>
      <c r="BD2147" s="83" t="str">
        <f>IF($A2146&lt;&gt;"",IF(OR(CJ2146&lt;&gt;0,CK2146&lt;&gt;0),"",IF(#REF!="LER","01,",IF(#REF!="LOR","01,",IF(#REF!="LEB","02,",IF(#REF!="LOB","01,",IF(#REF!="HER","19,",IF(#REF!="HOR","19,",IF(#REF!="HEB","20,",IF(#REF!="HOB","19,",""))))))))),"")</f>
        <v/>
      </c>
      <c r="BE2147" s="83" t="str">
        <f>IF($A2146&lt;&gt;"",IF(OR(CJ2146&lt;&gt;0,CK2146&lt;&gt;0),"",IF(#REF!="LER","02,",IF(#REF!="LOR","03,",IF(#REF!="LEB","04,",IF(#REF!="LOB","02,",IF(#REF!="HER","20,",IF(#REF!="HOR","21,",IF(#REF!="HEB","22,",IF(#REF!="HOB","20,",""))))))))),"")</f>
        <v/>
      </c>
      <c r="BF2147" s="83" t="str">
        <f>IF($A2146&lt;&gt;"",IF(OR(CJ2146&lt;&gt;0,CK2146&lt;&gt;0),"",IF(#REF!="LER","03,",IF(#REF!="LOR","05,",IF(#REF!="LEB","06,",IF(#REF!="LOB","03,",IF(#REF!="HER","21,",IF(#REF!="HOR","23,",IF(#REF!="HEB","24,",IF(#REF!="HOB","21,",""))))))))),"")</f>
        <v/>
      </c>
      <c r="BG2147" s="83" t="str">
        <f>IF($A2146&lt;&gt;"",IF(OR(CJ2146&lt;&gt;0,CK2146&lt;&gt;0),"",IF(#REF!="LER","04,",IF(#REF!="LOR","07,",IF(#REF!="LEB","08,",IF(#REF!="LOB","04,",IF(#REF!="HER","22,",IF(#REF!="HOR","25,",IF(#REF!="HEB","26,",IF(#REF!="HOB","22,",""))))))))),"")</f>
        <v/>
      </c>
      <c r="BH2147" s="83" t="str">
        <f>IF($A2146&lt;&gt;"",IF(OR(CJ2146&lt;&gt;0,CK2146&lt;&gt;0),"",IF(#REF!="LER","05,",IF(#REF!="LOR","09,",IF(#REF!="LEB","10,",IF(#REF!="LOB","05,",IF(#REF!="HER","23,",IF(#REF!="HOR","27,",IF(#REF!="HEB","28,",IF(#REF!="HOB","23,",""))))))))),"")</f>
        <v/>
      </c>
      <c r="BI2147" s="83" t="str">
        <f>IF($A2146&lt;&gt;"",IF(OR(CJ2146&lt;&gt;0,CK2146&lt;&gt;0),"",IF(#REF!="LER","06,",IF(#REF!="LOR","11,",IF(#REF!="LEB","11,",IF(#REF!="LOB","06,",IF(#REF!="HER","24,",IF(#REF!="HOR","29,",IF(#REF!="HEB","29,",IF(#REF!="HOB","24,",""))))))))),"")</f>
        <v/>
      </c>
      <c r="BJ2147" s="83" t="str">
        <f>IF($A2146&lt;&gt;"",IF(OR(CJ2146&lt;&gt;0,CK2146&lt;&gt;0),"",IF(#REF!="LER","07,",IF(#REF!="LOR","12,",IF(#REF!="LEB","12,",IF(#REF!="LOB","08,",IF(#REF!="HER","25,",IF(#REF!="HOR","30,",IF(#REF!="HEB","30,",IF(#REF!="HOB","25,",""))))))))),"")</f>
        <v/>
      </c>
      <c r="BK2147" s="83" t="str">
        <f>IF($A2146&lt;&gt;"",IF(OR(CJ2146&lt;&gt;0,CK2146&lt;&gt;0),"",IF(#REF!="LER","08,",IF(#REF!="LOR","13,",IF(#REF!="LEB","13,",IF(#REF!="LOB","09,",IF(#REF!="HER","26,",IF(#REF!="HOR","31,",IF(#REF!="HEB","31,",IF(#REF!="HOB","26,",""))))))))),"")</f>
        <v/>
      </c>
      <c r="BL2147" s="83" t="str">
        <f>IF($A2146&lt;&gt;"",IF(OR(CJ2146&lt;&gt;0,CK2146&lt;&gt;0),"",IF(#REF!="LER","09,",IF(#REF!="LOR","14,",IF(#REF!="LEB","14,",IF(#REF!="LOB","10,",IF(#REF!="HER","27,",IF(#REF!="HOR","32,",IF(#REF!="HEB","32,",IF(#REF!="HOB","27,",""))))))))),"")</f>
        <v/>
      </c>
      <c r="BM2147" s="83" t="str">
        <f>IF($A2146&lt;&gt;"",IF(OR(CJ2146&lt;&gt;0,CK2146&lt;&gt;0),"",IF(#REF!="LER","10,",IF(#REF!="LOR","15,",IF(#REF!="LEB","15,",IF(#REF!="LOB","11,",IF(#REF!="HER","28,",IF(#REF!="HOR","33,",IF(#REF!="HEB","33,",IF(#REF!="HOB","28,",""))))))))),"")</f>
        <v/>
      </c>
      <c r="BN2147" s="83" t="str">
        <f>IF($A2146&lt;&gt;"",IF(OR(CJ2146&lt;&gt;0,CK2146&lt;&gt;0),"",IF(#REF!="LER","12,",IF(#REF!="LOR","16,",IF(#REF!="LEB","16,",IF(#REF!="LOB","13,",IF(#REF!="HER","30,",IF(#REF!="HOR","34,",IF(#REF!="HEB","34,",IF(#REF!="HOB","29,",""))))))))),"")</f>
        <v/>
      </c>
      <c r="BO2147" s="83" t="str">
        <f>IF($A2146&lt;&gt;"",IF(OR(CJ2146&lt;&gt;0,CK2146&lt;&gt;0),"",IF(#REF!="LER","14,",IF(#REF!="LOR","17,",IF(#REF!="LEB","17,",IF(#REF!="LOB","15,",IF(#REF!="HER","32,",IF(#REF!="HOR","35,",IF(#REF!="HEB","35,",IF(#REF!="HOB","31,",""))))))))),"")</f>
        <v/>
      </c>
      <c r="BP2147" s="83" t="str">
        <f>IF($A2146&lt;&gt;"",IF(OR(CJ2146&lt;&gt;0,CK2146&lt;&gt;0),"",IF(#REF!="LER","16,",IF(#REF!="LOR","18,",IF(#REF!="LEB","18,",IF(#REF!="LOB","17,",IF(#REF!="HER","34,",IF(#REF!="HOR","36,",IF(#REF!="HEB","36,",IF(#REF!="HOB","33,",""))))))))),"")</f>
        <v/>
      </c>
      <c r="BQ2147" s="83" t="str">
        <f>IF($A2146&lt;&gt;"",IF(OR(CJ2146&lt;&gt;0,CK2146&lt;&gt;0),"",IF(#REF!="LER","18,",IF(#REF!="LOR","",IF(#REF!="LEB","",IF(#REF!="LOB","",IF(#REF!="HER","36,",IF(#REF!="HOR","",IF(#REF!="HEB","",IF(#REF!="HOB","35,",""))))))))),"")</f>
        <v/>
      </c>
      <c r="BR2147" s="40"/>
      <c r="BS2147" s="40"/>
      <c r="BT2147" s="40"/>
      <c r="BU2147" s="40"/>
      <c r="BV2147" s="40"/>
      <c r="BW2147" s="40"/>
      <c r="BX2147" s="40"/>
      <c r="BY2147" s="40"/>
      <c r="BZ2147" s="40"/>
      <c r="CA2147" s="40"/>
      <c r="CB2147" s="40"/>
      <c r="CC2147" s="40"/>
      <c r="CD2147" s="40"/>
      <c r="CE2147" s="40"/>
      <c r="CF2147" s="100"/>
    </row>
    <row r="2148" spans="55:84" x14ac:dyDescent="0.2">
      <c r="BC2148" s="72" t="str">
        <f>IF($A2147&lt;&gt;"",IF(OR(CJ2147&lt;&gt;0,CK2147&lt;&gt;0),"",IF(OR($CG2147&gt;0,BC2147=""),"",$DD$6)),"")</f>
        <v/>
      </c>
      <c r="BD2148" s="83" t="str">
        <f>IF($BC2148&lt;&gt;"",BD2147,"")</f>
        <v/>
      </c>
      <c r="BE2148" s="83" t="str">
        <f t="shared" ref="BE2148:BE2155" si="574">IF($BC2148&lt;&gt;"",BE2147,"")</f>
        <v/>
      </c>
      <c r="BF2148" s="83" t="str">
        <f t="shared" ref="BF2148:BF2155" si="575">IF($BC2148&lt;&gt;"",BF2147,"")</f>
        <v/>
      </c>
      <c r="BG2148" s="83" t="str">
        <f t="shared" ref="BG2148:BG2155" si="576">IF($BC2148&lt;&gt;"",BG2147,"")</f>
        <v/>
      </c>
      <c r="BH2148" s="83" t="str">
        <f t="shared" ref="BH2148:BH2155" si="577">IF($BC2148&lt;&gt;"",BH2147,"")</f>
        <v/>
      </c>
      <c r="BI2148" s="83" t="str">
        <f t="shared" ref="BI2148:BI2155" si="578">IF($BC2148&lt;&gt;"",BI2147,"")</f>
        <v/>
      </c>
      <c r="BJ2148" s="83" t="str">
        <f t="shared" ref="BJ2148:BJ2155" si="579">IF($BC2148&lt;&gt;"",BJ2147,"")</f>
        <v/>
      </c>
      <c r="BK2148" s="83" t="str">
        <f t="shared" ref="BK2148:BK2155" si="580">IF($BC2148&lt;&gt;"",BK2147,"")</f>
        <v/>
      </c>
      <c r="BL2148" s="83" t="str">
        <f t="shared" ref="BL2148:BL2155" si="581">IF($BC2148&lt;&gt;"",BL2147,"")</f>
        <v/>
      </c>
      <c r="BM2148" s="83" t="str">
        <f t="shared" ref="BM2148:BM2155" si="582">IF($BC2148&lt;&gt;"",BM2147,"")</f>
        <v/>
      </c>
      <c r="BN2148" s="83" t="str">
        <f t="shared" ref="BN2148:BN2155" si="583">IF($BC2148&lt;&gt;"",BN2147,"")</f>
        <v/>
      </c>
      <c r="BO2148" s="83" t="str">
        <f t="shared" ref="BO2148:BO2155" si="584">IF($BC2148&lt;&gt;"",BO2147,"")</f>
        <v/>
      </c>
      <c r="BP2148" s="83" t="str">
        <f t="shared" ref="BP2148:BP2155" si="585">IF($BC2148&lt;&gt;"",BP2147,"")</f>
        <v/>
      </c>
      <c r="BQ2148" s="83" t="str">
        <f t="shared" ref="BQ2148:BQ2155" si="586">IF($BC2148&lt;&gt;"",BQ2147,"")</f>
        <v/>
      </c>
      <c r="BR2148" s="40"/>
      <c r="BS2148" s="40"/>
      <c r="BT2148" s="40"/>
      <c r="BU2148" s="40"/>
      <c r="BV2148" s="40"/>
      <c r="BW2148" s="40"/>
      <c r="BX2148" s="40"/>
      <c r="BY2148" s="40"/>
      <c r="BZ2148" s="40"/>
      <c r="CA2148" s="40"/>
      <c r="CB2148" s="40"/>
      <c r="CC2148" s="40"/>
      <c r="CD2148" s="40"/>
      <c r="CE2148" s="40"/>
      <c r="CF2148" s="100"/>
    </row>
    <row r="2149" spans="55:84" x14ac:dyDescent="0.2">
      <c r="BC2149" s="72" t="str">
        <f>IF($A2148&lt;&gt;"",IF(OR(CJ2148&lt;&gt;0,CK2148&lt;&gt;0),"",IF(OR($CG2148&gt;0,BC2148=""),"",$DD$7)),"")</f>
        <v/>
      </c>
      <c r="BD2149" s="83" t="str">
        <f t="shared" ref="BD2149:BD2155" si="587">IF($BC2149&lt;&gt;"",BD2148,"")</f>
        <v/>
      </c>
      <c r="BE2149" s="83" t="str">
        <f t="shared" si="574"/>
        <v/>
      </c>
      <c r="BF2149" s="83" t="str">
        <f t="shared" si="575"/>
        <v/>
      </c>
      <c r="BG2149" s="83" t="str">
        <f t="shared" si="576"/>
        <v/>
      </c>
      <c r="BH2149" s="83" t="str">
        <f t="shared" si="577"/>
        <v/>
      </c>
      <c r="BI2149" s="83" t="str">
        <f t="shared" si="578"/>
        <v/>
      </c>
      <c r="BJ2149" s="83" t="str">
        <f t="shared" si="579"/>
        <v/>
      </c>
      <c r="BK2149" s="83" t="str">
        <f t="shared" si="580"/>
        <v/>
      </c>
      <c r="BL2149" s="83" t="str">
        <f t="shared" si="581"/>
        <v/>
      </c>
      <c r="BM2149" s="83" t="str">
        <f t="shared" si="582"/>
        <v/>
      </c>
      <c r="BN2149" s="83" t="str">
        <f t="shared" si="583"/>
        <v/>
      </c>
      <c r="BO2149" s="83" t="str">
        <f t="shared" si="584"/>
        <v/>
      </c>
      <c r="BP2149" s="83" t="str">
        <f t="shared" si="585"/>
        <v/>
      </c>
      <c r="BQ2149" s="83" t="str">
        <f t="shared" si="586"/>
        <v/>
      </c>
      <c r="BR2149" s="40"/>
      <c r="BS2149" s="40"/>
      <c r="BT2149" s="40"/>
      <c r="BU2149" s="40"/>
      <c r="BV2149" s="40"/>
      <c r="BW2149" s="40"/>
      <c r="BX2149" s="40"/>
      <c r="BY2149" s="40"/>
      <c r="BZ2149" s="40"/>
      <c r="CA2149" s="40"/>
      <c r="CB2149" s="40"/>
      <c r="CC2149" s="40"/>
      <c r="CD2149" s="40"/>
      <c r="CE2149" s="40"/>
      <c r="CF2149" s="100"/>
    </row>
    <row r="2150" spans="55:84" x14ac:dyDescent="0.2">
      <c r="BC2150" s="72" t="str">
        <f>IF($A2149&lt;&gt;"",IF(OR(CJ2149&lt;&gt;0,CK2149&lt;&gt;0),"",IF(OR($CG2149&gt;0,BC2149=""),"",$DD$8)),"")</f>
        <v/>
      </c>
      <c r="BD2150" s="83" t="str">
        <f t="shared" si="587"/>
        <v/>
      </c>
      <c r="BE2150" s="83" t="str">
        <f t="shared" si="574"/>
        <v/>
      </c>
      <c r="BF2150" s="83" t="str">
        <f t="shared" si="575"/>
        <v/>
      </c>
      <c r="BG2150" s="83" t="str">
        <f t="shared" si="576"/>
        <v/>
      </c>
      <c r="BH2150" s="83" t="str">
        <f t="shared" si="577"/>
        <v/>
      </c>
      <c r="BI2150" s="83" t="str">
        <f t="shared" si="578"/>
        <v/>
      </c>
      <c r="BJ2150" s="83" t="str">
        <f t="shared" si="579"/>
        <v/>
      </c>
      <c r="BK2150" s="83" t="str">
        <f t="shared" si="580"/>
        <v/>
      </c>
      <c r="BL2150" s="83" t="str">
        <f t="shared" si="581"/>
        <v/>
      </c>
      <c r="BM2150" s="83" t="str">
        <f t="shared" si="582"/>
        <v/>
      </c>
      <c r="BN2150" s="83" t="str">
        <f t="shared" si="583"/>
        <v/>
      </c>
      <c r="BO2150" s="83" t="str">
        <f t="shared" si="584"/>
        <v/>
      </c>
      <c r="BP2150" s="83" t="str">
        <f t="shared" si="585"/>
        <v/>
      </c>
      <c r="BQ2150" s="83" t="str">
        <f t="shared" si="586"/>
        <v/>
      </c>
      <c r="BR2150" s="40"/>
      <c r="BS2150" s="40"/>
      <c r="BT2150" s="40"/>
      <c r="BU2150" s="40"/>
      <c r="BV2150" s="40"/>
      <c r="BW2150" s="40"/>
      <c r="BX2150" s="40"/>
      <c r="BY2150" s="40"/>
      <c r="BZ2150" s="40"/>
      <c r="CA2150" s="40"/>
      <c r="CB2150" s="40"/>
      <c r="CC2150" s="40"/>
      <c r="CD2150" s="40"/>
      <c r="CE2150" s="40"/>
      <c r="CF2150" s="100"/>
    </row>
    <row r="2151" spans="55:84" x14ac:dyDescent="0.2">
      <c r="BC2151" s="72" t="str">
        <f>IF($A2150&lt;&gt;"",IF(OR(CJ2150&lt;&gt;0,CK2150&lt;&gt;0),"",IF(OR($CG2150&gt;0,BC2150=""),"",$DD$9)),"")</f>
        <v/>
      </c>
      <c r="BD2151" s="83" t="str">
        <f t="shared" si="587"/>
        <v/>
      </c>
      <c r="BE2151" s="83" t="str">
        <f t="shared" si="574"/>
        <v/>
      </c>
      <c r="BF2151" s="83" t="str">
        <f t="shared" si="575"/>
        <v/>
      </c>
      <c r="BG2151" s="83" t="str">
        <f t="shared" si="576"/>
        <v/>
      </c>
      <c r="BH2151" s="83" t="str">
        <f t="shared" si="577"/>
        <v/>
      </c>
      <c r="BI2151" s="83" t="str">
        <f t="shared" si="578"/>
        <v/>
      </c>
      <c r="BJ2151" s="83" t="str">
        <f t="shared" si="579"/>
        <v/>
      </c>
      <c r="BK2151" s="83" t="str">
        <f t="shared" si="580"/>
        <v/>
      </c>
      <c r="BL2151" s="83" t="str">
        <f t="shared" si="581"/>
        <v/>
      </c>
      <c r="BM2151" s="83" t="str">
        <f t="shared" si="582"/>
        <v/>
      </c>
      <c r="BN2151" s="83" t="str">
        <f t="shared" si="583"/>
        <v/>
      </c>
      <c r="BO2151" s="83" t="str">
        <f t="shared" si="584"/>
        <v/>
      </c>
      <c r="BP2151" s="83" t="str">
        <f t="shared" si="585"/>
        <v/>
      </c>
      <c r="BQ2151" s="83" t="str">
        <f t="shared" si="586"/>
        <v/>
      </c>
      <c r="BR2151" s="40"/>
      <c r="BS2151" s="40"/>
      <c r="BT2151" s="40"/>
      <c r="BU2151" s="40"/>
      <c r="BV2151" s="40"/>
      <c r="BW2151" s="40"/>
      <c r="BX2151" s="40"/>
      <c r="BY2151" s="40"/>
      <c r="BZ2151" s="40"/>
      <c r="CA2151" s="40"/>
      <c r="CB2151" s="40"/>
      <c r="CC2151" s="40"/>
      <c r="CD2151" s="40"/>
      <c r="CE2151" s="40"/>
      <c r="CF2151" s="100"/>
    </row>
    <row r="2152" spans="55:84" x14ac:dyDescent="0.2">
      <c r="BC2152" s="72" t="str">
        <f>IF($A2151&lt;&gt;"",IF(OR(CJ2151&lt;&gt;0,CK2151&lt;&gt;0),"",IF(OR($CG2151&gt;0,BC2151=""),"",$DD$10)),"")</f>
        <v/>
      </c>
      <c r="BD2152" s="83" t="str">
        <f t="shared" si="587"/>
        <v/>
      </c>
      <c r="BE2152" s="83" t="str">
        <f t="shared" si="574"/>
        <v/>
      </c>
      <c r="BF2152" s="83" t="str">
        <f t="shared" si="575"/>
        <v/>
      </c>
      <c r="BG2152" s="83" t="str">
        <f t="shared" si="576"/>
        <v/>
      </c>
      <c r="BH2152" s="83" t="str">
        <f t="shared" si="577"/>
        <v/>
      </c>
      <c r="BI2152" s="83" t="str">
        <f t="shared" si="578"/>
        <v/>
      </c>
      <c r="BJ2152" s="83" t="str">
        <f t="shared" si="579"/>
        <v/>
      </c>
      <c r="BK2152" s="83" t="str">
        <f t="shared" si="580"/>
        <v/>
      </c>
      <c r="BL2152" s="83" t="str">
        <f t="shared" si="581"/>
        <v/>
      </c>
      <c r="BM2152" s="83" t="str">
        <f t="shared" si="582"/>
        <v/>
      </c>
      <c r="BN2152" s="83" t="str">
        <f t="shared" si="583"/>
        <v/>
      </c>
      <c r="BO2152" s="83" t="str">
        <f t="shared" si="584"/>
        <v/>
      </c>
      <c r="BP2152" s="83" t="str">
        <f t="shared" si="585"/>
        <v/>
      </c>
      <c r="BQ2152" s="83" t="str">
        <f t="shared" si="586"/>
        <v/>
      </c>
      <c r="BR2152" s="40"/>
      <c r="BS2152" s="40"/>
      <c r="BT2152" s="40"/>
      <c r="BU2152" s="40"/>
      <c r="BV2152" s="40"/>
      <c r="BW2152" s="40"/>
      <c r="BX2152" s="40"/>
      <c r="BY2152" s="40"/>
      <c r="BZ2152" s="40"/>
      <c r="CA2152" s="40"/>
      <c r="CB2152" s="40"/>
      <c r="CC2152" s="40"/>
      <c r="CD2152" s="40"/>
      <c r="CE2152" s="40"/>
      <c r="CF2152" s="100"/>
    </row>
    <row r="2153" spans="55:84" x14ac:dyDescent="0.2">
      <c r="BC2153" s="72" t="str">
        <f>IF($A2152&lt;&gt;"",IF(OR(CJ2152&lt;&gt;0,CK2152&lt;&gt;0),"",IF(OR($CG2152&gt;0,BC2152=""),"",$DD$11)),"")</f>
        <v/>
      </c>
      <c r="BD2153" s="83" t="str">
        <f t="shared" si="587"/>
        <v/>
      </c>
      <c r="BE2153" s="83" t="str">
        <f t="shared" si="574"/>
        <v/>
      </c>
      <c r="BF2153" s="83" t="str">
        <f t="shared" si="575"/>
        <v/>
      </c>
      <c r="BG2153" s="83" t="str">
        <f t="shared" si="576"/>
        <v/>
      </c>
      <c r="BH2153" s="83" t="str">
        <f t="shared" si="577"/>
        <v/>
      </c>
      <c r="BI2153" s="83" t="str">
        <f t="shared" si="578"/>
        <v/>
      </c>
      <c r="BJ2153" s="83" t="str">
        <f t="shared" si="579"/>
        <v/>
      </c>
      <c r="BK2153" s="83" t="str">
        <f t="shared" si="580"/>
        <v/>
      </c>
      <c r="BL2153" s="83" t="str">
        <f t="shared" si="581"/>
        <v/>
      </c>
      <c r="BM2153" s="83" t="str">
        <f t="shared" si="582"/>
        <v/>
      </c>
      <c r="BN2153" s="83" t="str">
        <f t="shared" si="583"/>
        <v/>
      </c>
      <c r="BO2153" s="83" t="str">
        <f t="shared" si="584"/>
        <v/>
      </c>
      <c r="BP2153" s="83" t="str">
        <f t="shared" si="585"/>
        <v/>
      </c>
      <c r="BQ2153" s="83" t="str">
        <f t="shared" si="586"/>
        <v/>
      </c>
      <c r="BR2153" s="40"/>
      <c r="BS2153" s="40"/>
      <c r="BT2153" s="40"/>
      <c r="BU2153" s="40"/>
      <c r="BV2153" s="40"/>
      <c r="BW2153" s="40"/>
      <c r="BX2153" s="40"/>
      <c r="BY2153" s="40"/>
      <c r="BZ2153" s="40"/>
      <c r="CA2153" s="40"/>
      <c r="CB2153" s="40"/>
      <c r="CC2153" s="40"/>
      <c r="CD2153" s="40"/>
      <c r="CE2153" s="40"/>
      <c r="CF2153" s="100"/>
    </row>
    <row r="2154" spans="55:84" x14ac:dyDescent="0.2">
      <c r="BC2154" s="72" t="str">
        <f>IF($A2153&lt;&gt;"",IF(OR(CJ2153&lt;&gt;0,CK2153&lt;&gt;0),"",IF(OR($CG2153&gt;0,BC2153=""),"",$DD$12)),"")</f>
        <v/>
      </c>
      <c r="BD2154" s="83" t="str">
        <f t="shared" si="587"/>
        <v/>
      </c>
      <c r="BE2154" s="83" t="str">
        <f t="shared" si="574"/>
        <v/>
      </c>
      <c r="BF2154" s="83" t="str">
        <f t="shared" si="575"/>
        <v/>
      </c>
      <c r="BG2154" s="83" t="str">
        <f t="shared" si="576"/>
        <v/>
      </c>
      <c r="BH2154" s="83" t="str">
        <f t="shared" si="577"/>
        <v/>
      </c>
      <c r="BI2154" s="83" t="str">
        <f t="shared" si="578"/>
        <v/>
      </c>
      <c r="BJ2154" s="83" t="str">
        <f t="shared" si="579"/>
        <v/>
      </c>
      <c r="BK2154" s="83" t="str">
        <f t="shared" si="580"/>
        <v/>
      </c>
      <c r="BL2154" s="83" t="str">
        <f t="shared" si="581"/>
        <v/>
      </c>
      <c r="BM2154" s="83" t="str">
        <f t="shared" si="582"/>
        <v/>
      </c>
      <c r="BN2154" s="83" t="str">
        <f t="shared" si="583"/>
        <v/>
      </c>
      <c r="BO2154" s="83" t="str">
        <f t="shared" si="584"/>
        <v/>
      </c>
      <c r="BP2154" s="83" t="str">
        <f t="shared" si="585"/>
        <v/>
      </c>
      <c r="BQ2154" s="83" t="str">
        <f t="shared" si="586"/>
        <v/>
      </c>
      <c r="BR2154" s="40"/>
      <c r="BS2154" s="40"/>
      <c r="BT2154" s="40"/>
      <c r="BU2154" s="40"/>
      <c r="BV2154" s="40"/>
      <c r="BW2154" s="40"/>
      <c r="BX2154" s="40"/>
      <c r="BY2154" s="40"/>
      <c r="BZ2154" s="40"/>
      <c r="CA2154" s="40"/>
      <c r="CB2154" s="40"/>
      <c r="CC2154" s="40"/>
      <c r="CD2154" s="40"/>
      <c r="CE2154" s="40"/>
      <c r="CF2154" s="100"/>
    </row>
    <row r="2155" spans="55:84" x14ac:dyDescent="0.2">
      <c r="BC2155" s="72" t="str">
        <f>IF($A2154&lt;&gt;"",IF(OR(CJ2154&lt;&gt;0,CK2154&lt;&gt;0),"",IF(OR($CG2154&gt;0,BC2154=""),"",$DD$13)),"")</f>
        <v/>
      </c>
      <c r="BD2155" s="83" t="str">
        <f t="shared" si="587"/>
        <v/>
      </c>
      <c r="BE2155" s="83" t="str">
        <f t="shared" si="574"/>
        <v/>
      </c>
      <c r="BF2155" s="83" t="str">
        <f t="shared" si="575"/>
        <v/>
      </c>
      <c r="BG2155" s="83" t="str">
        <f t="shared" si="576"/>
        <v/>
      </c>
      <c r="BH2155" s="83" t="str">
        <f t="shared" si="577"/>
        <v/>
      </c>
      <c r="BI2155" s="83" t="str">
        <f t="shared" si="578"/>
        <v/>
      </c>
      <c r="BJ2155" s="83" t="str">
        <f t="shared" si="579"/>
        <v/>
      </c>
      <c r="BK2155" s="83" t="str">
        <f t="shared" si="580"/>
        <v/>
      </c>
      <c r="BL2155" s="83" t="str">
        <f t="shared" si="581"/>
        <v/>
      </c>
      <c r="BM2155" s="83" t="str">
        <f t="shared" si="582"/>
        <v/>
      </c>
      <c r="BN2155" s="83" t="str">
        <f t="shared" si="583"/>
        <v/>
      </c>
      <c r="BO2155" s="83" t="str">
        <f t="shared" si="584"/>
        <v/>
      </c>
      <c r="BP2155" s="83" t="str">
        <f t="shared" si="585"/>
        <v/>
      </c>
      <c r="BQ2155" s="83" t="str">
        <f t="shared" si="586"/>
        <v/>
      </c>
      <c r="BR2155" s="40"/>
      <c r="BS2155" s="40"/>
      <c r="BT2155" s="40"/>
      <c r="BU2155" s="40"/>
      <c r="BV2155" s="40"/>
      <c r="BW2155" s="40"/>
      <c r="BX2155" s="40"/>
      <c r="BY2155" s="40"/>
      <c r="BZ2155" s="40"/>
      <c r="CA2155" s="40"/>
      <c r="CB2155" s="40"/>
      <c r="CC2155" s="40"/>
      <c r="CD2155" s="40"/>
      <c r="CE2155" s="40"/>
      <c r="CF2155" s="100"/>
    </row>
    <row r="2156" spans="55:84" x14ac:dyDescent="0.2">
      <c r="BC2156" s="72" t="str">
        <f>IF($A2155&lt;&gt;"",IF(OR(CJ2155&lt;&gt;0,CK2155&lt;&gt;0),"",$DD$5),"")</f>
        <v/>
      </c>
      <c r="BD2156" s="83" t="str">
        <f>IF($A2155&lt;&gt;"",IF(OR(CJ2155&lt;&gt;0,CK2155&lt;&gt;0),"",IF(#REF!="LER","01,",IF(#REF!="LOR","01,",IF(#REF!="LEB","02,",IF(#REF!="LOB","01,",IF(#REF!="HER","19,",IF(#REF!="HOR","19,",IF(#REF!="HEB","20,",IF(#REF!="HOB","19,",""))))))))),"")</f>
        <v/>
      </c>
      <c r="BE2156" s="83" t="str">
        <f>IF($A2155&lt;&gt;"",IF(OR(CJ2155&lt;&gt;0,CK2155&lt;&gt;0),"",IF(#REF!="LER","02,",IF(#REF!="LOR","03,",IF(#REF!="LEB","04,",IF(#REF!="LOB","02,",IF(#REF!="HER","20,",IF(#REF!="HOR","21,",IF(#REF!="HEB","22,",IF(#REF!="HOB","20,",""))))))))),"")</f>
        <v/>
      </c>
      <c r="BF2156" s="83" t="str">
        <f>IF($A2155&lt;&gt;"",IF(OR(CJ2155&lt;&gt;0,CK2155&lt;&gt;0),"",IF(#REF!="LER","03,",IF(#REF!="LOR","05,",IF(#REF!="LEB","06,",IF(#REF!="LOB","03,",IF(#REF!="HER","21,",IF(#REF!="HOR","23,",IF(#REF!="HEB","24,",IF(#REF!="HOB","21,",""))))))))),"")</f>
        <v/>
      </c>
      <c r="BG2156" s="83" t="str">
        <f>IF($A2155&lt;&gt;"",IF(OR(CJ2155&lt;&gt;0,CK2155&lt;&gt;0),"",IF(#REF!="LER","04,",IF(#REF!="LOR","07,",IF(#REF!="LEB","08,",IF(#REF!="LOB","04,",IF(#REF!="HER","22,",IF(#REF!="HOR","25,",IF(#REF!="HEB","26,",IF(#REF!="HOB","22,",""))))))))),"")</f>
        <v/>
      </c>
      <c r="BH2156" s="83" t="str">
        <f>IF($A2155&lt;&gt;"",IF(OR(CJ2155&lt;&gt;0,CK2155&lt;&gt;0),"",IF(#REF!="LER","05,",IF(#REF!="LOR","09,",IF(#REF!="LEB","10,",IF(#REF!="LOB","05,",IF(#REF!="HER","23,",IF(#REF!="HOR","27,",IF(#REF!="HEB","28,",IF(#REF!="HOB","23,",""))))))))),"")</f>
        <v/>
      </c>
      <c r="BI2156" s="83" t="str">
        <f>IF($A2155&lt;&gt;"",IF(OR(CJ2155&lt;&gt;0,CK2155&lt;&gt;0),"",IF(#REF!="LER","06,",IF(#REF!="LOR","11,",IF(#REF!="LEB","11,",IF(#REF!="LOB","06,",IF(#REF!="HER","24,",IF(#REF!="HOR","29,",IF(#REF!="HEB","29,",IF(#REF!="HOB","24,",""))))))))),"")</f>
        <v/>
      </c>
      <c r="BJ2156" s="83" t="str">
        <f>IF($A2155&lt;&gt;"",IF(OR(CJ2155&lt;&gt;0,CK2155&lt;&gt;0),"",IF(#REF!="LER","07,",IF(#REF!="LOR","12,",IF(#REF!="LEB","12,",IF(#REF!="LOB","08,",IF(#REF!="HER","25,",IF(#REF!="HOR","30,",IF(#REF!="HEB","30,",IF(#REF!="HOB","25,",""))))))))),"")</f>
        <v/>
      </c>
      <c r="BK2156" s="83" t="str">
        <f>IF($A2155&lt;&gt;"",IF(OR(CJ2155&lt;&gt;0,CK2155&lt;&gt;0),"",IF(#REF!="LER","08,",IF(#REF!="LOR","13,",IF(#REF!="LEB","13,",IF(#REF!="LOB","09,",IF(#REF!="HER","26,",IF(#REF!="HOR","31,",IF(#REF!="HEB","31,",IF(#REF!="HOB","26,",""))))))))),"")</f>
        <v/>
      </c>
      <c r="BL2156" s="83" t="str">
        <f>IF($A2155&lt;&gt;"",IF(OR(CJ2155&lt;&gt;0,CK2155&lt;&gt;0),"",IF(#REF!="LER","09,",IF(#REF!="LOR","14,",IF(#REF!="LEB","14,",IF(#REF!="LOB","10,",IF(#REF!="HER","27,",IF(#REF!="HOR","32,",IF(#REF!="HEB","32,",IF(#REF!="HOB","27,",""))))))))),"")</f>
        <v/>
      </c>
      <c r="BM2156" s="83" t="str">
        <f>IF($A2155&lt;&gt;"",IF(OR(CJ2155&lt;&gt;0,CK2155&lt;&gt;0),"",IF(#REF!="LER","10,",IF(#REF!="LOR","15,",IF(#REF!="LEB","15,",IF(#REF!="LOB","11,",IF(#REF!="HER","28,",IF(#REF!="HOR","33,",IF(#REF!="HEB","33,",IF(#REF!="HOB","28,",""))))))))),"")</f>
        <v/>
      </c>
      <c r="BN2156" s="83" t="str">
        <f>IF($A2155&lt;&gt;"",IF(OR(CJ2155&lt;&gt;0,CK2155&lt;&gt;0),"",IF(#REF!="LER","12,",IF(#REF!="LOR","16,",IF(#REF!="LEB","16,",IF(#REF!="LOB","13,",IF(#REF!="HER","30,",IF(#REF!="HOR","34,",IF(#REF!="HEB","34,",IF(#REF!="HOB","29,",""))))))))),"")</f>
        <v/>
      </c>
      <c r="BO2156" s="83" t="str">
        <f>IF($A2155&lt;&gt;"",IF(OR(CJ2155&lt;&gt;0,CK2155&lt;&gt;0),"",IF(#REF!="LER","14,",IF(#REF!="LOR","17,",IF(#REF!="LEB","17,",IF(#REF!="LOB","15,",IF(#REF!="HER","32,",IF(#REF!="HOR","35,",IF(#REF!="HEB","35,",IF(#REF!="HOB","31,",""))))))))),"")</f>
        <v/>
      </c>
      <c r="BP2156" s="83" t="str">
        <f>IF($A2155&lt;&gt;"",IF(OR(CJ2155&lt;&gt;0,CK2155&lt;&gt;0),"",IF(#REF!="LER","16,",IF(#REF!="LOR","18,",IF(#REF!="LEB","18,",IF(#REF!="LOB","17,",IF(#REF!="HER","34,",IF(#REF!="HOR","36,",IF(#REF!="HEB","36,",IF(#REF!="HOB","33,",""))))))))),"")</f>
        <v/>
      </c>
      <c r="BQ2156" s="83" t="str">
        <f>IF($A2155&lt;&gt;"",IF(OR(CJ2155&lt;&gt;0,CK2155&lt;&gt;0),"",IF(#REF!="LER","18,",IF(#REF!="LOR","",IF(#REF!="LEB","",IF(#REF!="LOB","",IF(#REF!="HER","36,",IF(#REF!="HOR","",IF(#REF!="HEB","",IF(#REF!="HOB","35,",""))))))))),"")</f>
        <v/>
      </c>
      <c r="BR2156" s="40"/>
      <c r="BS2156" s="40"/>
      <c r="BT2156" s="40"/>
      <c r="BU2156" s="40"/>
      <c r="BV2156" s="40"/>
      <c r="BW2156" s="40"/>
      <c r="BX2156" s="40"/>
      <c r="BY2156" s="40"/>
      <c r="BZ2156" s="40"/>
      <c r="CA2156" s="40"/>
      <c r="CB2156" s="40"/>
      <c r="CC2156" s="40"/>
      <c r="CD2156" s="40"/>
      <c r="CE2156" s="40"/>
      <c r="CF2156" s="100"/>
    </row>
    <row r="2157" spans="55:84" x14ac:dyDescent="0.2">
      <c r="BC2157" s="72" t="str">
        <f>IF($A2156&lt;&gt;"",IF(OR(CJ2156&lt;&gt;0,CK2156&lt;&gt;0),"",IF(OR($CG2156&gt;0,BC2156=""),"",$DD$6)),"")</f>
        <v/>
      </c>
      <c r="BD2157" s="83" t="str">
        <f>IF($BC2157&lt;&gt;"",BD2156,"")</f>
        <v/>
      </c>
      <c r="BE2157" s="83" t="str">
        <f t="shared" ref="BE2157:BE2164" si="588">IF($BC2157&lt;&gt;"",BE2156,"")</f>
        <v/>
      </c>
      <c r="BF2157" s="83" t="str">
        <f t="shared" ref="BF2157:BF2164" si="589">IF($BC2157&lt;&gt;"",BF2156,"")</f>
        <v/>
      </c>
      <c r="BG2157" s="83" t="str">
        <f t="shared" ref="BG2157:BG2164" si="590">IF($BC2157&lt;&gt;"",BG2156,"")</f>
        <v/>
      </c>
      <c r="BH2157" s="83" t="str">
        <f t="shared" ref="BH2157:BH2164" si="591">IF($BC2157&lt;&gt;"",BH2156,"")</f>
        <v/>
      </c>
      <c r="BI2157" s="83" t="str">
        <f t="shared" ref="BI2157:BI2164" si="592">IF($BC2157&lt;&gt;"",BI2156,"")</f>
        <v/>
      </c>
      <c r="BJ2157" s="83" t="str">
        <f t="shared" ref="BJ2157:BJ2164" si="593">IF($BC2157&lt;&gt;"",BJ2156,"")</f>
        <v/>
      </c>
      <c r="BK2157" s="83" t="str">
        <f t="shared" ref="BK2157:BK2164" si="594">IF($BC2157&lt;&gt;"",BK2156,"")</f>
        <v/>
      </c>
      <c r="BL2157" s="83" t="str">
        <f t="shared" ref="BL2157:BL2164" si="595">IF($BC2157&lt;&gt;"",BL2156,"")</f>
        <v/>
      </c>
      <c r="BM2157" s="83" t="str">
        <f t="shared" ref="BM2157:BM2164" si="596">IF($BC2157&lt;&gt;"",BM2156,"")</f>
        <v/>
      </c>
      <c r="BN2157" s="83" t="str">
        <f t="shared" ref="BN2157:BN2164" si="597">IF($BC2157&lt;&gt;"",BN2156,"")</f>
        <v/>
      </c>
      <c r="BO2157" s="83" t="str">
        <f t="shared" ref="BO2157:BO2164" si="598">IF($BC2157&lt;&gt;"",BO2156,"")</f>
        <v/>
      </c>
      <c r="BP2157" s="83" t="str">
        <f t="shared" ref="BP2157:BP2164" si="599">IF($BC2157&lt;&gt;"",BP2156,"")</f>
        <v/>
      </c>
      <c r="BQ2157" s="83" t="str">
        <f t="shared" ref="BQ2157:BQ2164" si="600">IF($BC2157&lt;&gt;"",BQ2156,"")</f>
        <v/>
      </c>
      <c r="BR2157" s="40"/>
      <c r="BS2157" s="40"/>
      <c r="BT2157" s="40"/>
      <c r="BU2157" s="40"/>
      <c r="BV2157" s="40"/>
      <c r="BW2157" s="40"/>
      <c r="BX2157" s="40"/>
      <c r="BY2157" s="40"/>
      <c r="BZ2157" s="40"/>
      <c r="CA2157" s="40"/>
      <c r="CB2157" s="40"/>
      <c r="CC2157" s="40"/>
      <c r="CD2157" s="40"/>
      <c r="CE2157" s="40"/>
      <c r="CF2157" s="100"/>
    </row>
    <row r="2158" spans="55:84" x14ac:dyDescent="0.2">
      <c r="BC2158" s="72" t="str">
        <f>IF($A2157&lt;&gt;"",IF(OR(CJ2157&lt;&gt;0,CK2157&lt;&gt;0),"",IF(OR($CG2157&gt;0,BC2157=""),"",$DD$7)),"")</f>
        <v/>
      </c>
      <c r="BD2158" s="83" t="str">
        <f t="shared" ref="BD2158:BD2164" si="601">IF($BC2158&lt;&gt;"",BD2157,"")</f>
        <v/>
      </c>
      <c r="BE2158" s="83" t="str">
        <f t="shared" si="588"/>
        <v/>
      </c>
      <c r="BF2158" s="83" t="str">
        <f t="shared" si="589"/>
        <v/>
      </c>
      <c r="BG2158" s="83" t="str">
        <f t="shared" si="590"/>
        <v/>
      </c>
      <c r="BH2158" s="83" t="str">
        <f t="shared" si="591"/>
        <v/>
      </c>
      <c r="BI2158" s="83" t="str">
        <f t="shared" si="592"/>
        <v/>
      </c>
      <c r="BJ2158" s="83" t="str">
        <f t="shared" si="593"/>
        <v/>
      </c>
      <c r="BK2158" s="83" t="str">
        <f t="shared" si="594"/>
        <v/>
      </c>
      <c r="BL2158" s="83" t="str">
        <f t="shared" si="595"/>
        <v/>
      </c>
      <c r="BM2158" s="83" t="str">
        <f t="shared" si="596"/>
        <v/>
      </c>
      <c r="BN2158" s="83" t="str">
        <f t="shared" si="597"/>
        <v/>
      </c>
      <c r="BO2158" s="83" t="str">
        <f t="shared" si="598"/>
        <v/>
      </c>
      <c r="BP2158" s="83" t="str">
        <f t="shared" si="599"/>
        <v/>
      </c>
      <c r="BQ2158" s="83" t="str">
        <f t="shared" si="600"/>
        <v/>
      </c>
      <c r="BR2158" s="40"/>
      <c r="BS2158" s="40"/>
      <c r="BT2158" s="40"/>
      <c r="BU2158" s="40"/>
      <c r="BV2158" s="40"/>
      <c r="BW2158" s="40"/>
      <c r="BX2158" s="40"/>
      <c r="BY2158" s="40"/>
      <c r="BZ2158" s="40"/>
      <c r="CA2158" s="40"/>
      <c r="CB2158" s="40"/>
      <c r="CC2158" s="40"/>
      <c r="CD2158" s="40"/>
      <c r="CE2158" s="40"/>
      <c r="CF2158" s="100"/>
    </row>
    <row r="2159" spans="55:84" x14ac:dyDescent="0.2">
      <c r="BC2159" s="72" t="str">
        <f>IF($A2158&lt;&gt;"",IF(OR(CJ2158&lt;&gt;0,CK2158&lt;&gt;0),"",IF(OR($CG2158&gt;0,BC2158=""),"",$DD$8)),"")</f>
        <v/>
      </c>
      <c r="BD2159" s="83" t="str">
        <f t="shared" si="601"/>
        <v/>
      </c>
      <c r="BE2159" s="83" t="str">
        <f t="shared" si="588"/>
        <v/>
      </c>
      <c r="BF2159" s="83" t="str">
        <f t="shared" si="589"/>
        <v/>
      </c>
      <c r="BG2159" s="83" t="str">
        <f t="shared" si="590"/>
        <v/>
      </c>
      <c r="BH2159" s="83" t="str">
        <f t="shared" si="591"/>
        <v/>
      </c>
      <c r="BI2159" s="83" t="str">
        <f t="shared" si="592"/>
        <v/>
      </c>
      <c r="BJ2159" s="83" t="str">
        <f t="shared" si="593"/>
        <v/>
      </c>
      <c r="BK2159" s="83" t="str">
        <f t="shared" si="594"/>
        <v/>
      </c>
      <c r="BL2159" s="83" t="str">
        <f t="shared" si="595"/>
        <v/>
      </c>
      <c r="BM2159" s="83" t="str">
        <f t="shared" si="596"/>
        <v/>
      </c>
      <c r="BN2159" s="83" t="str">
        <f t="shared" si="597"/>
        <v/>
      </c>
      <c r="BO2159" s="83" t="str">
        <f t="shared" si="598"/>
        <v/>
      </c>
      <c r="BP2159" s="83" t="str">
        <f t="shared" si="599"/>
        <v/>
      </c>
      <c r="BQ2159" s="83" t="str">
        <f t="shared" si="600"/>
        <v/>
      </c>
      <c r="BR2159" s="40"/>
      <c r="BS2159" s="40"/>
      <c r="BT2159" s="40"/>
      <c r="BU2159" s="40"/>
      <c r="BV2159" s="40"/>
      <c r="BW2159" s="40"/>
      <c r="BX2159" s="40"/>
      <c r="BY2159" s="40"/>
      <c r="BZ2159" s="40"/>
      <c r="CA2159" s="40"/>
      <c r="CB2159" s="40"/>
      <c r="CC2159" s="40"/>
      <c r="CD2159" s="40"/>
      <c r="CE2159" s="40"/>
      <c r="CF2159" s="100"/>
    </row>
    <row r="2160" spans="55:84" x14ac:dyDescent="0.2">
      <c r="BC2160" s="72" t="str">
        <f>IF($A2159&lt;&gt;"",IF(OR(CJ2159&lt;&gt;0,CK2159&lt;&gt;0),"",IF(OR($CG2159&gt;0,BC2159=""),"",$DD$9)),"")</f>
        <v/>
      </c>
      <c r="BD2160" s="83" t="str">
        <f t="shared" si="601"/>
        <v/>
      </c>
      <c r="BE2160" s="83" t="str">
        <f t="shared" si="588"/>
        <v/>
      </c>
      <c r="BF2160" s="83" t="str">
        <f t="shared" si="589"/>
        <v/>
      </c>
      <c r="BG2160" s="83" t="str">
        <f t="shared" si="590"/>
        <v/>
      </c>
      <c r="BH2160" s="83" t="str">
        <f t="shared" si="591"/>
        <v/>
      </c>
      <c r="BI2160" s="83" t="str">
        <f t="shared" si="592"/>
        <v/>
      </c>
      <c r="BJ2160" s="83" t="str">
        <f t="shared" si="593"/>
        <v/>
      </c>
      <c r="BK2160" s="83" t="str">
        <f t="shared" si="594"/>
        <v/>
      </c>
      <c r="BL2160" s="83" t="str">
        <f t="shared" si="595"/>
        <v/>
      </c>
      <c r="BM2160" s="83" t="str">
        <f t="shared" si="596"/>
        <v/>
      </c>
      <c r="BN2160" s="83" t="str">
        <f t="shared" si="597"/>
        <v/>
      </c>
      <c r="BO2160" s="83" t="str">
        <f t="shared" si="598"/>
        <v/>
      </c>
      <c r="BP2160" s="83" t="str">
        <f t="shared" si="599"/>
        <v/>
      </c>
      <c r="BQ2160" s="83" t="str">
        <f t="shared" si="600"/>
        <v/>
      </c>
      <c r="BR2160" s="40"/>
      <c r="BS2160" s="40"/>
      <c r="BT2160" s="40"/>
      <c r="BU2160" s="40"/>
      <c r="BV2160" s="40"/>
      <c r="BW2160" s="40"/>
      <c r="BX2160" s="40"/>
      <c r="BY2160" s="40"/>
      <c r="BZ2160" s="40"/>
      <c r="CA2160" s="40"/>
      <c r="CB2160" s="40"/>
      <c r="CC2160" s="40"/>
      <c r="CD2160" s="40"/>
      <c r="CE2160" s="40"/>
      <c r="CF2160" s="100"/>
    </row>
    <row r="2161" spans="55:84" x14ac:dyDescent="0.2">
      <c r="BC2161" s="72" t="str">
        <f>IF($A2160&lt;&gt;"",IF(OR(CJ2160&lt;&gt;0,CK2160&lt;&gt;0),"",IF(OR($CG2160&gt;0,BC2160=""),"",$DD$10)),"")</f>
        <v/>
      </c>
      <c r="BD2161" s="83" t="str">
        <f t="shared" si="601"/>
        <v/>
      </c>
      <c r="BE2161" s="83" t="str">
        <f t="shared" si="588"/>
        <v/>
      </c>
      <c r="BF2161" s="83" t="str">
        <f t="shared" si="589"/>
        <v/>
      </c>
      <c r="BG2161" s="83" t="str">
        <f t="shared" si="590"/>
        <v/>
      </c>
      <c r="BH2161" s="83" t="str">
        <f t="shared" si="591"/>
        <v/>
      </c>
      <c r="BI2161" s="83" t="str">
        <f t="shared" si="592"/>
        <v/>
      </c>
      <c r="BJ2161" s="83" t="str">
        <f t="shared" si="593"/>
        <v/>
      </c>
      <c r="BK2161" s="83" t="str">
        <f t="shared" si="594"/>
        <v/>
      </c>
      <c r="BL2161" s="83" t="str">
        <f t="shared" si="595"/>
        <v/>
      </c>
      <c r="BM2161" s="83" t="str">
        <f t="shared" si="596"/>
        <v/>
      </c>
      <c r="BN2161" s="83" t="str">
        <f t="shared" si="597"/>
        <v/>
      </c>
      <c r="BO2161" s="83" t="str">
        <f t="shared" si="598"/>
        <v/>
      </c>
      <c r="BP2161" s="83" t="str">
        <f t="shared" si="599"/>
        <v/>
      </c>
      <c r="BQ2161" s="83" t="str">
        <f t="shared" si="600"/>
        <v/>
      </c>
      <c r="BR2161" s="40"/>
      <c r="BS2161" s="40"/>
      <c r="BT2161" s="40"/>
      <c r="BU2161" s="40"/>
      <c r="BV2161" s="40"/>
      <c r="BW2161" s="40"/>
      <c r="BX2161" s="40"/>
      <c r="BY2161" s="40"/>
      <c r="BZ2161" s="40"/>
      <c r="CA2161" s="40"/>
      <c r="CB2161" s="40"/>
      <c r="CC2161" s="40"/>
      <c r="CD2161" s="40"/>
      <c r="CE2161" s="40"/>
      <c r="CF2161" s="100"/>
    </row>
    <row r="2162" spans="55:84" x14ac:dyDescent="0.2">
      <c r="BC2162" s="72" t="str">
        <f>IF($A2161&lt;&gt;"",IF(OR(CJ2161&lt;&gt;0,CK2161&lt;&gt;0),"",IF(OR($CG2161&gt;0,BC2161=""),"",$DD$11)),"")</f>
        <v/>
      </c>
      <c r="BD2162" s="83" t="str">
        <f t="shared" si="601"/>
        <v/>
      </c>
      <c r="BE2162" s="83" t="str">
        <f t="shared" si="588"/>
        <v/>
      </c>
      <c r="BF2162" s="83" t="str">
        <f t="shared" si="589"/>
        <v/>
      </c>
      <c r="BG2162" s="83" t="str">
        <f t="shared" si="590"/>
        <v/>
      </c>
      <c r="BH2162" s="83" t="str">
        <f t="shared" si="591"/>
        <v/>
      </c>
      <c r="BI2162" s="83" t="str">
        <f t="shared" si="592"/>
        <v/>
      </c>
      <c r="BJ2162" s="83" t="str">
        <f t="shared" si="593"/>
        <v/>
      </c>
      <c r="BK2162" s="83" t="str">
        <f t="shared" si="594"/>
        <v/>
      </c>
      <c r="BL2162" s="83" t="str">
        <f t="shared" si="595"/>
        <v/>
      </c>
      <c r="BM2162" s="83" t="str">
        <f t="shared" si="596"/>
        <v/>
      </c>
      <c r="BN2162" s="83" t="str">
        <f t="shared" si="597"/>
        <v/>
      </c>
      <c r="BO2162" s="83" t="str">
        <f t="shared" si="598"/>
        <v/>
      </c>
      <c r="BP2162" s="83" t="str">
        <f t="shared" si="599"/>
        <v/>
      </c>
      <c r="BQ2162" s="83" t="str">
        <f t="shared" si="600"/>
        <v/>
      </c>
      <c r="BR2162" s="40"/>
      <c r="BS2162" s="40"/>
      <c r="BT2162" s="40"/>
      <c r="BU2162" s="40"/>
      <c r="BV2162" s="40"/>
      <c r="BW2162" s="40"/>
      <c r="BX2162" s="40"/>
      <c r="BY2162" s="40"/>
      <c r="BZ2162" s="40"/>
      <c r="CA2162" s="40"/>
      <c r="CB2162" s="40"/>
      <c r="CC2162" s="40"/>
      <c r="CD2162" s="40"/>
      <c r="CE2162" s="40"/>
      <c r="CF2162" s="100"/>
    </row>
    <row r="2163" spans="55:84" x14ac:dyDescent="0.2">
      <c r="BC2163" s="72" t="str">
        <f>IF($A2162&lt;&gt;"",IF(OR(CJ2162&lt;&gt;0,CK2162&lt;&gt;0),"",IF(OR($CG2162&gt;0,BC2162=""),"",$DD$12)),"")</f>
        <v/>
      </c>
      <c r="BD2163" s="83" t="str">
        <f t="shared" si="601"/>
        <v/>
      </c>
      <c r="BE2163" s="83" t="str">
        <f t="shared" si="588"/>
        <v/>
      </c>
      <c r="BF2163" s="83" t="str">
        <f t="shared" si="589"/>
        <v/>
      </c>
      <c r="BG2163" s="83" t="str">
        <f t="shared" si="590"/>
        <v/>
      </c>
      <c r="BH2163" s="83" t="str">
        <f t="shared" si="591"/>
        <v/>
      </c>
      <c r="BI2163" s="83" t="str">
        <f t="shared" si="592"/>
        <v/>
      </c>
      <c r="BJ2163" s="83" t="str">
        <f t="shared" si="593"/>
        <v/>
      </c>
      <c r="BK2163" s="83" t="str">
        <f t="shared" si="594"/>
        <v/>
      </c>
      <c r="BL2163" s="83" t="str">
        <f t="shared" si="595"/>
        <v/>
      </c>
      <c r="BM2163" s="83" t="str">
        <f t="shared" si="596"/>
        <v/>
      </c>
      <c r="BN2163" s="83" t="str">
        <f t="shared" si="597"/>
        <v/>
      </c>
      <c r="BO2163" s="83" t="str">
        <f t="shared" si="598"/>
        <v/>
      </c>
      <c r="BP2163" s="83" t="str">
        <f t="shared" si="599"/>
        <v/>
      </c>
      <c r="BQ2163" s="83" t="str">
        <f t="shared" si="600"/>
        <v/>
      </c>
      <c r="BR2163" s="40"/>
      <c r="BS2163" s="40"/>
      <c r="BT2163" s="40"/>
      <c r="BU2163" s="40"/>
      <c r="BV2163" s="40"/>
      <c r="BW2163" s="40"/>
      <c r="BX2163" s="40"/>
      <c r="BY2163" s="40"/>
      <c r="BZ2163" s="40"/>
      <c r="CA2163" s="40"/>
      <c r="CB2163" s="40"/>
      <c r="CC2163" s="40"/>
      <c r="CD2163" s="40"/>
      <c r="CE2163" s="40"/>
      <c r="CF2163" s="100"/>
    </row>
    <row r="2164" spans="55:84" x14ac:dyDescent="0.2">
      <c r="BC2164" s="72" t="str">
        <f>IF($A2163&lt;&gt;"",IF(OR(CJ2163&lt;&gt;0,CK2163&lt;&gt;0),"",IF(OR($CG2163&gt;0,BC2163=""),"",$DD$13)),"")</f>
        <v/>
      </c>
      <c r="BD2164" s="83" t="str">
        <f t="shared" si="601"/>
        <v/>
      </c>
      <c r="BE2164" s="83" t="str">
        <f t="shared" si="588"/>
        <v/>
      </c>
      <c r="BF2164" s="83" t="str">
        <f t="shared" si="589"/>
        <v/>
      </c>
      <c r="BG2164" s="83" t="str">
        <f t="shared" si="590"/>
        <v/>
      </c>
      <c r="BH2164" s="83" t="str">
        <f t="shared" si="591"/>
        <v/>
      </c>
      <c r="BI2164" s="83" t="str">
        <f t="shared" si="592"/>
        <v/>
      </c>
      <c r="BJ2164" s="83" t="str">
        <f t="shared" si="593"/>
        <v/>
      </c>
      <c r="BK2164" s="83" t="str">
        <f t="shared" si="594"/>
        <v/>
      </c>
      <c r="BL2164" s="83" t="str">
        <f t="shared" si="595"/>
        <v/>
      </c>
      <c r="BM2164" s="83" t="str">
        <f t="shared" si="596"/>
        <v/>
      </c>
      <c r="BN2164" s="83" t="str">
        <f t="shared" si="597"/>
        <v/>
      </c>
      <c r="BO2164" s="83" t="str">
        <f t="shared" si="598"/>
        <v/>
      </c>
      <c r="BP2164" s="83" t="str">
        <f t="shared" si="599"/>
        <v/>
      </c>
      <c r="BQ2164" s="83" t="str">
        <f t="shared" si="600"/>
        <v/>
      </c>
      <c r="BR2164" s="40"/>
      <c r="BS2164" s="40"/>
      <c r="BT2164" s="40"/>
      <c r="BU2164" s="40"/>
      <c r="BV2164" s="40"/>
      <c r="BW2164" s="40"/>
      <c r="BX2164" s="40"/>
      <c r="BY2164" s="40"/>
      <c r="BZ2164" s="40"/>
      <c r="CA2164" s="40"/>
      <c r="CB2164" s="40"/>
      <c r="CC2164" s="40"/>
      <c r="CD2164" s="40"/>
      <c r="CE2164" s="40"/>
      <c r="CF2164" s="100"/>
    </row>
    <row r="2165" spans="55:84" x14ac:dyDescent="0.2">
      <c r="BC2165" s="72" t="str">
        <f>IF($A2164&lt;&gt;"",IF(OR(CJ2164&lt;&gt;0,CK2164&lt;&gt;0),"",$DD$5),"")</f>
        <v/>
      </c>
      <c r="BD2165" s="83" t="str">
        <f>IF($A2164&lt;&gt;"",IF(OR(CJ2164&lt;&gt;0,CK2164&lt;&gt;0),"",IF(#REF!="LER","01,",IF(#REF!="LOR","01,",IF(#REF!="LEB","02,",IF(#REF!="LOB","01,",IF(#REF!="HER","19,",IF(#REF!="HOR","19,",IF(#REF!="HEB","20,",IF(#REF!="HOB","19,",""))))))))),"")</f>
        <v/>
      </c>
      <c r="BE2165" s="83" t="str">
        <f>IF($A2164&lt;&gt;"",IF(OR(CJ2164&lt;&gt;0,CK2164&lt;&gt;0),"",IF(#REF!="LER","02,",IF(#REF!="LOR","03,",IF(#REF!="LEB","04,",IF(#REF!="LOB","02,",IF(#REF!="HER","20,",IF(#REF!="HOR","21,",IF(#REF!="HEB","22,",IF(#REF!="HOB","20,",""))))))))),"")</f>
        <v/>
      </c>
      <c r="BF2165" s="83" t="str">
        <f>IF($A2164&lt;&gt;"",IF(OR(CJ2164&lt;&gt;0,CK2164&lt;&gt;0),"",IF(#REF!="LER","03,",IF(#REF!="LOR","05,",IF(#REF!="LEB","06,",IF(#REF!="LOB","03,",IF(#REF!="HER","21,",IF(#REF!="HOR","23,",IF(#REF!="HEB","24,",IF(#REF!="HOB","21,",""))))))))),"")</f>
        <v/>
      </c>
      <c r="BG2165" s="83" t="str">
        <f>IF($A2164&lt;&gt;"",IF(OR(CJ2164&lt;&gt;0,CK2164&lt;&gt;0),"",IF(#REF!="LER","04,",IF(#REF!="LOR","07,",IF(#REF!="LEB","08,",IF(#REF!="LOB","04,",IF(#REF!="HER","22,",IF(#REF!="HOR","25,",IF(#REF!="HEB","26,",IF(#REF!="HOB","22,",""))))))))),"")</f>
        <v/>
      </c>
      <c r="BH2165" s="83" t="str">
        <f>IF($A2164&lt;&gt;"",IF(OR(CJ2164&lt;&gt;0,CK2164&lt;&gt;0),"",IF(#REF!="LER","05,",IF(#REF!="LOR","09,",IF(#REF!="LEB","10,",IF(#REF!="LOB","05,",IF(#REF!="HER","23,",IF(#REF!="HOR","27,",IF(#REF!="HEB","28,",IF(#REF!="HOB","23,",""))))))))),"")</f>
        <v/>
      </c>
      <c r="BI2165" s="83" t="str">
        <f>IF($A2164&lt;&gt;"",IF(OR(CJ2164&lt;&gt;0,CK2164&lt;&gt;0),"",IF(#REF!="LER","06,",IF(#REF!="LOR","11,",IF(#REF!="LEB","11,",IF(#REF!="LOB","06,",IF(#REF!="HER","24,",IF(#REF!="HOR","29,",IF(#REF!="HEB","29,",IF(#REF!="HOB","24,",""))))))))),"")</f>
        <v/>
      </c>
      <c r="BJ2165" s="83" t="str">
        <f>IF($A2164&lt;&gt;"",IF(OR(CJ2164&lt;&gt;0,CK2164&lt;&gt;0),"",IF(#REF!="LER","07,",IF(#REF!="LOR","12,",IF(#REF!="LEB","12,",IF(#REF!="LOB","08,",IF(#REF!="HER","25,",IF(#REF!="HOR","30,",IF(#REF!="HEB","30,",IF(#REF!="HOB","25,",""))))))))),"")</f>
        <v/>
      </c>
      <c r="BK2165" s="83" t="str">
        <f>IF($A2164&lt;&gt;"",IF(OR(CJ2164&lt;&gt;0,CK2164&lt;&gt;0),"",IF(#REF!="LER","08,",IF(#REF!="LOR","13,",IF(#REF!="LEB","13,",IF(#REF!="LOB","09,",IF(#REF!="HER","26,",IF(#REF!="HOR","31,",IF(#REF!="HEB","31,",IF(#REF!="HOB","26,",""))))))))),"")</f>
        <v/>
      </c>
      <c r="BL2165" s="83" t="str">
        <f>IF($A2164&lt;&gt;"",IF(OR(CJ2164&lt;&gt;0,CK2164&lt;&gt;0),"",IF(#REF!="LER","09,",IF(#REF!="LOR","14,",IF(#REF!="LEB","14,",IF(#REF!="LOB","10,",IF(#REF!="HER","27,",IF(#REF!="HOR","32,",IF(#REF!="HEB","32,",IF(#REF!="HOB","27,",""))))))))),"")</f>
        <v/>
      </c>
      <c r="BM2165" s="83" t="str">
        <f>IF($A2164&lt;&gt;"",IF(OR(CJ2164&lt;&gt;0,CK2164&lt;&gt;0),"",IF(#REF!="LER","10,",IF(#REF!="LOR","15,",IF(#REF!="LEB","15,",IF(#REF!="LOB","11,",IF(#REF!="HER","28,",IF(#REF!="HOR","33,",IF(#REF!="HEB","33,",IF(#REF!="HOB","28,",""))))))))),"")</f>
        <v/>
      </c>
      <c r="BN2165" s="83" t="str">
        <f>IF($A2164&lt;&gt;"",IF(OR(CJ2164&lt;&gt;0,CK2164&lt;&gt;0),"",IF(#REF!="LER","12,",IF(#REF!="LOR","16,",IF(#REF!="LEB","16,",IF(#REF!="LOB","13,",IF(#REF!="HER","30,",IF(#REF!="HOR","34,",IF(#REF!="HEB","34,",IF(#REF!="HOB","29,",""))))))))),"")</f>
        <v/>
      </c>
      <c r="BO2165" s="83" t="str">
        <f>IF($A2164&lt;&gt;"",IF(OR(CJ2164&lt;&gt;0,CK2164&lt;&gt;0),"",IF(#REF!="LER","14,",IF(#REF!="LOR","17,",IF(#REF!="LEB","17,",IF(#REF!="LOB","15,",IF(#REF!="HER","32,",IF(#REF!="HOR","35,",IF(#REF!="HEB","35,",IF(#REF!="HOB","31,",""))))))))),"")</f>
        <v/>
      </c>
      <c r="BP2165" s="83" t="str">
        <f>IF($A2164&lt;&gt;"",IF(OR(CJ2164&lt;&gt;0,CK2164&lt;&gt;0),"",IF(#REF!="LER","16,",IF(#REF!="LOR","18,",IF(#REF!="LEB","18,",IF(#REF!="LOB","17,",IF(#REF!="HER","34,",IF(#REF!="HOR","36,",IF(#REF!="HEB","36,",IF(#REF!="HOB","33,",""))))))))),"")</f>
        <v/>
      </c>
      <c r="BQ2165" s="83" t="str">
        <f>IF($A2164&lt;&gt;"",IF(OR(CJ2164&lt;&gt;0,CK2164&lt;&gt;0),"",IF(#REF!="LER","18,",IF(#REF!="LOR","",IF(#REF!="LEB","",IF(#REF!="LOB","",IF(#REF!="HER","36,",IF(#REF!="HOR","",IF(#REF!="HEB","",IF(#REF!="HOB","35,",""))))))))),"")</f>
        <v/>
      </c>
    </row>
    <row r="2166" spans="55:84" x14ac:dyDescent="0.2">
      <c r="BC2166" s="72" t="str">
        <f t="shared" ref="BC2166:BC2173" si="602">IF($A2165&lt;&gt;"",IF(OR(CJ2165&lt;&gt;0,CK2165&lt;&gt;0),"",IF(OR($CG2165&gt;0,BC2165=""),"",$DD$6)),"")</f>
        <v/>
      </c>
      <c r="BD2166" s="83" t="str">
        <f>IF($BC2166&lt;&gt;"",BD2165,"")</f>
        <v/>
      </c>
      <c r="BE2166" s="83" t="str">
        <f t="shared" ref="BE2166:BE2173" si="603">IF($BC2166&lt;&gt;"",BE2165,"")</f>
        <v/>
      </c>
      <c r="BF2166" s="83" t="str">
        <f t="shared" ref="BF2166:BF2173" si="604">IF($BC2166&lt;&gt;"",BF2165,"")</f>
        <v/>
      </c>
      <c r="BG2166" s="83" t="str">
        <f t="shared" ref="BG2166:BG2173" si="605">IF($BC2166&lt;&gt;"",BG2165,"")</f>
        <v/>
      </c>
      <c r="BH2166" s="83" t="str">
        <f t="shared" ref="BH2166:BH2173" si="606">IF($BC2166&lt;&gt;"",BH2165,"")</f>
        <v/>
      </c>
      <c r="BI2166" s="83" t="str">
        <f t="shared" ref="BI2166:BI2173" si="607">IF($BC2166&lt;&gt;"",BI2165,"")</f>
        <v/>
      </c>
      <c r="BJ2166" s="83" t="str">
        <f t="shared" ref="BJ2166:BJ2173" si="608">IF($BC2166&lt;&gt;"",BJ2165,"")</f>
        <v/>
      </c>
      <c r="BK2166" s="83" t="str">
        <f t="shared" ref="BK2166:BK2173" si="609">IF($BC2166&lt;&gt;"",BK2165,"")</f>
        <v/>
      </c>
      <c r="BL2166" s="83" t="str">
        <f t="shared" ref="BL2166:BL2173" si="610">IF($BC2166&lt;&gt;"",BL2165,"")</f>
        <v/>
      </c>
      <c r="BM2166" s="83" t="str">
        <f t="shared" ref="BM2166:BM2173" si="611">IF($BC2166&lt;&gt;"",BM2165,"")</f>
        <v/>
      </c>
      <c r="BN2166" s="83" t="str">
        <f t="shared" ref="BN2166:BN2173" si="612">IF($BC2166&lt;&gt;"",BN2165,"")</f>
        <v/>
      </c>
      <c r="BO2166" s="83" t="str">
        <f t="shared" ref="BO2166:BO2173" si="613">IF($BC2166&lt;&gt;"",BO2165,"")</f>
        <v/>
      </c>
      <c r="BP2166" s="83" t="str">
        <f t="shared" ref="BP2166:BP2173" si="614">IF($BC2166&lt;&gt;"",BP2165,"")</f>
        <v/>
      </c>
      <c r="BQ2166" s="83" t="str">
        <f t="shared" ref="BQ2166:BQ2173" si="615">IF($BC2166&lt;&gt;"",BQ2165,"")</f>
        <v/>
      </c>
    </row>
    <row r="2167" spans="55:84" x14ac:dyDescent="0.2">
      <c r="BC2167" s="72" t="str">
        <f t="shared" si="602"/>
        <v/>
      </c>
      <c r="BD2167" s="83" t="str">
        <f t="shared" ref="BD2167:BD2173" si="616">IF($BC2167&lt;&gt;"",BD2166,"")</f>
        <v/>
      </c>
      <c r="BE2167" s="83" t="str">
        <f t="shared" si="603"/>
        <v/>
      </c>
      <c r="BF2167" s="83" t="str">
        <f t="shared" si="604"/>
        <v/>
      </c>
      <c r="BG2167" s="83" t="str">
        <f t="shared" si="605"/>
        <v/>
      </c>
      <c r="BH2167" s="83" t="str">
        <f t="shared" si="606"/>
        <v/>
      </c>
      <c r="BI2167" s="83" t="str">
        <f t="shared" si="607"/>
        <v/>
      </c>
      <c r="BJ2167" s="83" t="str">
        <f t="shared" si="608"/>
        <v/>
      </c>
      <c r="BK2167" s="83" t="str">
        <f t="shared" si="609"/>
        <v/>
      </c>
      <c r="BL2167" s="83" t="str">
        <f t="shared" si="610"/>
        <v/>
      </c>
      <c r="BM2167" s="83" t="str">
        <f t="shared" si="611"/>
        <v/>
      </c>
      <c r="BN2167" s="83" t="str">
        <f t="shared" si="612"/>
        <v/>
      </c>
      <c r="BO2167" s="83" t="str">
        <f t="shared" si="613"/>
        <v/>
      </c>
      <c r="BP2167" s="83" t="str">
        <f t="shared" si="614"/>
        <v/>
      </c>
      <c r="BQ2167" s="83" t="str">
        <f t="shared" si="615"/>
        <v/>
      </c>
    </row>
    <row r="2168" spans="55:84" x14ac:dyDescent="0.2">
      <c r="BC2168" s="72" t="str">
        <f t="shared" si="602"/>
        <v/>
      </c>
      <c r="BD2168" s="83" t="str">
        <f t="shared" si="616"/>
        <v/>
      </c>
      <c r="BE2168" s="83" t="str">
        <f t="shared" si="603"/>
        <v/>
      </c>
      <c r="BF2168" s="83" t="str">
        <f t="shared" si="604"/>
        <v/>
      </c>
      <c r="BG2168" s="83" t="str">
        <f t="shared" si="605"/>
        <v/>
      </c>
      <c r="BH2168" s="83" t="str">
        <f t="shared" si="606"/>
        <v/>
      </c>
      <c r="BI2168" s="83" t="str">
        <f t="shared" si="607"/>
        <v/>
      </c>
      <c r="BJ2168" s="83" t="str">
        <f t="shared" si="608"/>
        <v/>
      </c>
      <c r="BK2168" s="83" t="str">
        <f t="shared" si="609"/>
        <v/>
      </c>
      <c r="BL2168" s="83" t="str">
        <f t="shared" si="610"/>
        <v/>
      </c>
      <c r="BM2168" s="83" t="str">
        <f t="shared" si="611"/>
        <v/>
      </c>
      <c r="BN2168" s="83" t="str">
        <f t="shared" si="612"/>
        <v/>
      </c>
      <c r="BO2168" s="83" t="str">
        <f t="shared" si="613"/>
        <v/>
      </c>
      <c r="BP2168" s="83" t="str">
        <f t="shared" si="614"/>
        <v/>
      </c>
      <c r="BQ2168" s="83" t="str">
        <f t="shared" si="615"/>
        <v/>
      </c>
    </row>
    <row r="2169" spans="55:84" x14ac:dyDescent="0.2">
      <c r="BC2169" s="72" t="str">
        <f t="shared" si="602"/>
        <v/>
      </c>
      <c r="BD2169" s="83" t="str">
        <f t="shared" si="616"/>
        <v/>
      </c>
      <c r="BE2169" s="83" t="str">
        <f t="shared" si="603"/>
        <v/>
      </c>
      <c r="BF2169" s="83" t="str">
        <f t="shared" si="604"/>
        <v/>
      </c>
      <c r="BG2169" s="83" t="str">
        <f t="shared" si="605"/>
        <v/>
      </c>
      <c r="BH2169" s="83" t="str">
        <f t="shared" si="606"/>
        <v/>
      </c>
      <c r="BI2169" s="83" t="str">
        <f t="shared" si="607"/>
        <v/>
      </c>
      <c r="BJ2169" s="83" t="str">
        <f t="shared" si="608"/>
        <v/>
      </c>
      <c r="BK2169" s="83" t="str">
        <f t="shared" si="609"/>
        <v/>
      </c>
      <c r="BL2169" s="83" t="str">
        <f t="shared" si="610"/>
        <v/>
      </c>
      <c r="BM2169" s="83" t="str">
        <f t="shared" si="611"/>
        <v/>
      </c>
      <c r="BN2169" s="83" t="str">
        <f t="shared" si="612"/>
        <v/>
      </c>
      <c r="BO2169" s="83" t="str">
        <f t="shared" si="613"/>
        <v/>
      </c>
      <c r="BP2169" s="83" t="str">
        <f t="shared" si="614"/>
        <v/>
      </c>
      <c r="BQ2169" s="83" t="str">
        <f t="shared" si="615"/>
        <v/>
      </c>
    </row>
    <row r="2170" spans="55:84" x14ac:dyDescent="0.2">
      <c r="BC2170" s="72" t="str">
        <f t="shared" si="602"/>
        <v/>
      </c>
      <c r="BD2170" s="83" t="str">
        <f t="shared" si="616"/>
        <v/>
      </c>
      <c r="BE2170" s="83" t="str">
        <f t="shared" si="603"/>
        <v/>
      </c>
      <c r="BF2170" s="83" t="str">
        <f t="shared" si="604"/>
        <v/>
      </c>
      <c r="BG2170" s="83" t="str">
        <f t="shared" si="605"/>
        <v/>
      </c>
      <c r="BH2170" s="83" t="str">
        <f t="shared" si="606"/>
        <v/>
      </c>
      <c r="BI2170" s="83" t="str">
        <f t="shared" si="607"/>
        <v/>
      </c>
      <c r="BJ2170" s="83" t="str">
        <f t="shared" si="608"/>
        <v/>
      </c>
      <c r="BK2170" s="83" t="str">
        <f t="shared" si="609"/>
        <v/>
      </c>
      <c r="BL2170" s="83" t="str">
        <f t="shared" si="610"/>
        <v/>
      </c>
      <c r="BM2170" s="83" t="str">
        <f t="shared" si="611"/>
        <v/>
      </c>
      <c r="BN2170" s="83" t="str">
        <f t="shared" si="612"/>
        <v/>
      </c>
      <c r="BO2170" s="83" t="str">
        <f t="shared" si="613"/>
        <v/>
      </c>
      <c r="BP2170" s="83" t="str">
        <f t="shared" si="614"/>
        <v/>
      </c>
      <c r="BQ2170" s="83" t="str">
        <f t="shared" si="615"/>
        <v/>
      </c>
    </row>
    <row r="2171" spans="55:84" x14ac:dyDescent="0.2">
      <c r="BC2171" s="72" t="str">
        <f t="shared" si="602"/>
        <v/>
      </c>
      <c r="BD2171" s="83" t="str">
        <f t="shared" si="616"/>
        <v/>
      </c>
      <c r="BE2171" s="83" t="str">
        <f t="shared" si="603"/>
        <v/>
      </c>
      <c r="BF2171" s="83" t="str">
        <f t="shared" si="604"/>
        <v/>
      </c>
      <c r="BG2171" s="83" t="str">
        <f t="shared" si="605"/>
        <v/>
      </c>
      <c r="BH2171" s="83" t="str">
        <f t="shared" si="606"/>
        <v/>
      </c>
      <c r="BI2171" s="83" t="str">
        <f t="shared" si="607"/>
        <v/>
      </c>
      <c r="BJ2171" s="83" t="str">
        <f t="shared" si="608"/>
        <v/>
      </c>
      <c r="BK2171" s="83" t="str">
        <f t="shared" si="609"/>
        <v/>
      </c>
      <c r="BL2171" s="83" t="str">
        <f t="shared" si="610"/>
        <v/>
      </c>
      <c r="BM2171" s="83" t="str">
        <f t="shared" si="611"/>
        <v/>
      </c>
      <c r="BN2171" s="83" t="str">
        <f t="shared" si="612"/>
        <v/>
      </c>
      <c r="BO2171" s="83" t="str">
        <f t="shared" si="613"/>
        <v/>
      </c>
      <c r="BP2171" s="83" t="str">
        <f t="shared" si="614"/>
        <v/>
      </c>
      <c r="BQ2171" s="83" t="str">
        <f t="shared" si="615"/>
        <v/>
      </c>
    </row>
    <row r="2172" spans="55:84" x14ac:dyDescent="0.2">
      <c r="BC2172" s="72" t="str">
        <f t="shared" si="602"/>
        <v/>
      </c>
      <c r="BD2172" s="83" t="str">
        <f t="shared" si="616"/>
        <v/>
      </c>
      <c r="BE2172" s="83" t="str">
        <f t="shared" si="603"/>
        <v/>
      </c>
      <c r="BF2172" s="83" t="str">
        <f t="shared" si="604"/>
        <v/>
      </c>
      <c r="BG2172" s="83" t="str">
        <f t="shared" si="605"/>
        <v/>
      </c>
      <c r="BH2172" s="83" t="str">
        <f t="shared" si="606"/>
        <v/>
      </c>
      <c r="BI2172" s="83" t="str">
        <f t="shared" si="607"/>
        <v/>
      </c>
      <c r="BJ2172" s="83" t="str">
        <f t="shared" si="608"/>
        <v/>
      </c>
      <c r="BK2172" s="83" t="str">
        <f t="shared" si="609"/>
        <v/>
      </c>
      <c r="BL2172" s="83" t="str">
        <f t="shared" si="610"/>
        <v/>
      </c>
      <c r="BM2172" s="83" t="str">
        <f t="shared" si="611"/>
        <v/>
      </c>
      <c r="BN2172" s="83" t="str">
        <f t="shared" si="612"/>
        <v/>
      </c>
      <c r="BO2172" s="83" t="str">
        <f t="shared" si="613"/>
        <v/>
      </c>
      <c r="BP2172" s="83" t="str">
        <f t="shared" si="614"/>
        <v/>
      </c>
      <c r="BQ2172" s="83" t="str">
        <f t="shared" si="615"/>
        <v/>
      </c>
    </row>
    <row r="2173" spans="55:84" x14ac:dyDescent="0.2">
      <c r="BC2173" s="72" t="str">
        <f t="shared" si="602"/>
        <v/>
      </c>
      <c r="BD2173" s="83" t="str">
        <f t="shared" si="616"/>
        <v/>
      </c>
      <c r="BE2173" s="83" t="str">
        <f t="shared" si="603"/>
        <v/>
      </c>
      <c r="BF2173" s="83" t="str">
        <f t="shared" si="604"/>
        <v/>
      </c>
      <c r="BG2173" s="83" t="str">
        <f t="shared" si="605"/>
        <v/>
      </c>
      <c r="BH2173" s="83" t="str">
        <f t="shared" si="606"/>
        <v/>
      </c>
      <c r="BI2173" s="83" t="str">
        <f t="shared" si="607"/>
        <v/>
      </c>
      <c r="BJ2173" s="83" t="str">
        <f t="shared" si="608"/>
        <v/>
      </c>
      <c r="BK2173" s="83" t="str">
        <f t="shared" si="609"/>
        <v/>
      </c>
      <c r="BL2173" s="83" t="str">
        <f t="shared" si="610"/>
        <v/>
      </c>
      <c r="BM2173" s="83" t="str">
        <f t="shared" si="611"/>
        <v/>
      </c>
      <c r="BN2173" s="83" t="str">
        <f t="shared" si="612"/>
        <v/>
      </c>
      <c r="BO2173" s="83" t="str">
        <f t="shared" si="613"/>
        <v/>
      </c>
      <c r="BP2173" s="83" t="str">
        <f t="shared" si="614"/>
        <v/>
      </c>
      <c r="BQ2173" s="83" t="str">
        <f t="shared" si="615"/>
        <v/>
      </c>
    </row>
    <row r="2174" spans="55:84" x14ac:dyDescent="0.2">
      <c r="BC2174" s="72" t="str">
        <f>IF($A2173&lt;&gt;"",IF(OR(CJ2173&lt;&gt;0,CK2173&lt;&gt;0),"",$DD$5),"")</f>
        <v/>
      </c>
      <c r="BD2174" s="83" t="str">
        <f>IF($A2173&lt;&gt;"",IF(OR(CJ2173&lt;&gt;0,CK2173&lt;&gt;0),"",IF(#REF!="LER","01,",IF(#REF!="LOR","01,",IF(#REF!="LEB","02,",IF(#REF!="LOB","01,",IF(#REF!="HER","19,",IF(#REF!="HOR","19,",IF(#REF!="HEB","20,",IF(#REF!="HOB","19,",""))))))))),"")</f>
        <v/>
      </c>
      <c r="BE2174" s="83" t="str">
        <f>IF($A2173&lt;&gt;"",IF(OR(CJ2173&lt;&gt;0,CK2173&lt;&gt;0),"",IF(#REF!="LER","02,",IF(#REF!="LOR","03,",IF(#REF!="LEB","04,",IF(#REF!="LOB","02,",IF(#REF!="HER","20,",IF(#REF!="HOR","21,",IF(#REF!="HEB","22,",IF(#REF!="HOB","20,",""))))))))),"")</f>
        <v/>
      </c>
      <c r="BF2174" s="83" t="str">
        <f>IF($A2173&lt;&gt;"",IF(OR(CJ2173&lt;&gt;0,CK2173&lt;&gt;0),"",IF(#REF!="LER","03,",IF(#REF!="LOR","05,",IF(#REF!="LEB","06,",IF(#REF!="LOB","03,",IF(#REF!="HER","21,",IF(#REF!="HOR","23,",IF(#REF!="HEB","24,",IF(#REF!="HOB","21,",""))))))))),"")</f>
        <v/>
      </c>
      <c r="BG2174" s="83" t="str">
        <f>IF($A2173&lt;&gt;"",IF(OR(CJ2173&lt;&gt;0,CK2173&lt;&gt;0),"",IF(#REF!="LER","04,",IF(#REF!="LOR","07,",IF(#REF!="LEB","08,",IF(#REF!="LOB","04,",IF(#REF!="HER","22,",IF(#REF!="HOR","25,",IF(#REF!="HEB","26,",IF(#REF!="HOB","22,",""))))))))),"")</f>
        <v/>
      </c>
      <c r="BH2174" s="83" t="str">
        <f>IF($A2173&lt;&gt;"",IF(OR(CJ2173&lt;&gt;0,CK2173&lt;&gt;0),"",IF(#REF!="LER","05,",IF(#REF!="LOR","09,",IF(#REF!="LEB","10,",IF(#REF!="LOB","05,",IF(#REF!="HER","23,",IF(#REF!="HOR","27,",IF(#REF!="HEB","28,",IF(#REF!="HOB","23,",""))))))))),"")</f>
        <v/>
      </c>
      <c r="BI2174" s="83" t="str">
        <f>IF($A2173&lt;&gt;"",IF(OR(CJ2173&lt;&gt;0,CK2173&lt;&gt;0),"",IF(#REF!="LER","06,",IF(#REF!="LOR","11,",IF(#REF!="LEB","11,",IF(#REF!="LOB","06,",IF(#REF!="HER","24,",IF(#REF!="HOR","29,",IF(#REF!="HEB","29,",IF(#REF!="HOB","24,",""))))))))),"")</f>
        <v/>
      </c>
      <c r="BJ2174" s="83" t="str">
        <f>IF($A2173&lt;&gt;"",IF(OR(CJ2173&lt;&gt;0,CK2173&lt;&gt;0),"",IF(#REF!="LER","07,",IF(#REF!="LOR","12,",IF(#REF!="LEB","12,",IF(#REF!="LOB","08,",IF(#REF!="HER","25,",IF(#REF!="HOR","30,",IF(#REF!="HEB","30,",IF(#REF!="HOB","25,",""))))))))),"")</f>
        <v/>
      </c>
      <c r="BK2174" s="83" t="str">
        <f>IF($A2173&lt;&gt;"",IF(OR(CJ2173&lt;&gt;0,CK2173&lt;&gt;0),"",IF(#REF!="LER","08,",IF(#REF!="LOR","13,",IF(#REF!="LEB","13,",IF(#REF!="LOB","09,",IF(#REF!="HER","26,",IF(#REF!="HOR","31,",IF(#REF!="HEB","31,",IF(#REF!="HOB","26,",""))))))))),"")</f>
        <v/>
      </c>
      <c r="BL2174" s="83" t="str">
        <f>IF($A2173&lt;&gt;"",IF(OR(CJ2173&lt;&gt;0,CK2173&lt;&gt;0),"",IF(#REF!="LER","09,",IF(#REF!="LOR","14,",IF(#REF!="LEB","14,",IF(#REF!="LOB","10,",IF(#REF!="HER","27,",IF(#REF!="HOR","32,",IF(#REF!="HEB","32,",IF(#REF!="HOB","27,",""))))))))),"")</f>
        <v/>
      </c>
      <c r="BM2174" s="83" t="str">
        <f>IF($A2173&lt;&gt;"",IF(OR(CJ2173&lt;&gt;0,CK2173&lt;&gt;0),"",IF(#REF!="LER","10,",IF(#REF!="LOR","15,",IF(#REF!="LEB","15,",IF(#REF!="LOB","11,",IF(#REF!="HER","28,",IF(#REF!="HOR","33,",IF(#REF!="HEB","33,",IF(#REF!="HOB","28,",""))))))))),"")</f>
        <v/>
      </c>
      <c r="BN2174" s="83" t="str">
        <f>IF($A2173&lt;&gt;"",IF(OR(CJ2173&lt;&gt;0,CK2173&lt;&gt;0),"",IF(#REF!="LER","12,",IF(#REF!="LOR","16,",IF(#REF!="LEB","16,",IF(#REF!="LOB","13,",IF(#REF!="HER","30,",IF(#REF!="HOR","34,",IF(#REF!="HEB","34,",IF(#REF!="HOB","29,",""))))))))),"")</f>
        <v/>
      </c>
      <c r="BO2174" s="83" t="str">
        <f>IF($A2173&lt;&gt;"",IF(OR(CJ2173&lt;&gt;0,CK2173&lt;&gt;0),"",IF(#REF!="LER","14,",IF(#REF!="LOR","17,",IF(#REF!="LEB","17,",IF(#REF!="LOB","15,",IF(#REF!="HER","32,",IF(#REF!="HOR","35,",IF(#REF!="HEB","35,",IF(#REF!="HOB","31,",""))))))))),"")</f>
        <v/>
      </c>
      <c r="BP2174" s="83" t="str">
        <f>IF($A2173&lt;&gt;"",IF(OR(CJ2173&lt;&gt;0,CK2173&lt;&gt;0),"",IF(#REF!="LER","16,",IF(#REF!="LOR","18,",IF(#REF!="LEB","18,",IF(#REF!="LOB","17,",IF(#REF!="HER","34,",IF(#REF!="HOR","36,",IF(#REF!="HEB","36,",IF(#REF!="HOB","33,",""))))))))),"")</f>
        <v/>
      </c>
      <c r="BQ2174" s="83" t="str">
        <f>IF($A2173&lt;&gt;"",IF(OR(CJ2173&lt;&gt;0,CK2173&lt;&gt;0),"",IF(#REF!="LER","18,",IF(#REF!="LOR","",IF(#REF!="LEB","",IF(#REF!="LOB","",IF(#REF!="HER","36,",IF(#REF!="HOR","",IF(#REF!="HEB","",IF(#REF!="HOB","35,",""))))))))),"")</f>
        <v/>
      </c>
    </row>
    <row r="2175" spans="55:84" x14ac:dyDescent="0.2">
      <c r="BC2175" s="72" t="str">
        <f t="shared" ref="BC2175:BC2182" si="617">IF($A2174&lt;&gt;"",IF(OR(CJ2174&lt;&gt;0,CK2174&lt;&gt;0),"",IF(OR($CG2174&gt;0,BC2174=""),"",$DD$6)),"")</f>
        <v/>
      </c>
      <c r="BD2175" s="83" t="str">
        <f>IF($BC2175&lt;&gt;"",BD2174,"")</f>
        <v/>
      </c>
      <c r="BE2175" s="83" t="str">
        <f t="shared" ref="BE2175:BE2182" si="618">IF($BC2175&lt;&gt;"",BE2174,"")</f>
        <v/>
      </c>
      <c r="BF2175" s="83" t="str">
        <f t="shared" ref="BF2175:BF2182" si="619">IF($BC2175&lt;&gt;"",BF2174,"")</f>
        <v/>
      </c>
      <c r="BG2175" s="83" t="str">
        <f t="shared" ref="BG2175:BG2182" si="620">IF($BC2175&lt;&gt;"",BG2174,"")</f>
        <v/>
      </c>
      <c r="BH2175" s="83" t="str">
        <f t="shared" ref="BH2175:BH2182" si="621">IF($BC2175&lt;&gt;"",BH2174,"")</f>
        <v/>
      </c>
      <c r="BI2175" s="83" t="str">
        <f t="shared" ref="BI2175:BI2182" si="622">IF($BC2175&lt;&gt;"",BI2174,"")</f>
        <v/>
      </c>
      <c r="BJ2175" s="83" t="str">
        <f t="shared" ref="BJ2175:BJ2182" si="623">IF($BC2175&lt;&gt;"",BJ2174,"")</f>
        <v/>
      </c>
      <c r="BK2175" s="83" t="str">
        <f t="shared" ref="BK2175:BK2182" si="624">IF($BC2175&lt;&gt;"",BK2174,"")</f>
        <v/>
      </c>
      <c r="BL2175" s="83" t="str">
        <f t="shared" ref="BL2175:BL2182" si="625">IF($BC2175&lt;&gt;"",BL2174,"")</f>
        <v/>
      </c>
      <c r="BM2175" s="83" t="str">
        <f t="shared" ref="BM2175:BM2182" si="626">IF($BC2175&lt;&gt;"",BM2174,"")</f>
        <v/>
      </c>
      <c r="BN2175" s="83" t="str">
        <f t="shared" ref="BN2175:BN2182" si="627">IF($BC2175&lt;&gt;"",BN2174,"")</f>
        <v/>
      </c>
      <c r="BO2175" s="83" t="str">
        <f t="shared" ref="BO2175:BO2182" si="628">IF($BC2175&lt;&gt;"",BO2174,"")</f>
        <v/>
      </c>
      <c r="BP2175" s="83" t="str">
        <f t="shared" ref="BP2175:BP2182" si="629">IF($BC2175&lt;&gt;"",BP2174,"")</f>
        <v/>
      </c>
      <c r="BQ2175" s="83" t="str">
        <f t="shared" ref="BQ2175:BQ2182" si="630">IF($BC2175&lt;&gt;"",BQ2174,"")</f>
        <v/>
      </c>
    </row>
    <row r="2176" spans="55:84" x14ac:dyDescent="0.2">
      <c r="BC2176" s="72" t="str">
        <f t="shared" si="617"/>
        <v/>
      </c>
      <c r="BD2176" s="83" t="str">
        <f t="shared" ref="BD2176:BD2182" si="631">IF($BC2176&lt;&gt;"",BD2175,"")</f>
        <v/>
      </c>
      <c r="BE2176" s="83" t="str">
        <f t="shared" si="618"/>
        <v/>
      </c>
      <c r="BF2176" s="83" t="str">
        <f t="shared" si="619"/>
        <v/>
      </c>
      <c r="BG2176" s="83" t="str">
        <f t="shared" si="620"/>
        <v/>
      </c>
      <c r="BH2176" s="83" t="str">
        <f t="shared" si="621"/>
        <v/>
      </c>
      <c r="BI2176" s="83" t="str">
        <f t="shared" si="622"/>
        <v/>
      </c>
      <c r="BJ2176" s="83" t="str">
        <f t="shared" si="623"/>
        <v/>
      </c>
      <c r="BK2176" s="83" t="str">
        <f t="shared" si="624"/>
        <v/>
      </c>
      <c r="BL2176" s="83" t="str">
        <f t="shared" si="625"/>
        <v/>
      </c>
      <c r="BM2176" s="83" t="str">
        <f t="shared" si="626"/>
        <v/>
      </c>
      <c r="BN2176" s="83" t="str">
        <f t="shared" si="627"/>
        <v/>
      </c>
      <c r="BO2176" s="83" t="str">
        <f t="shared" si="628"/>
        <v/>
      </c>
      <c r="BP2176" s="83" t="str">
        <f t="shared" si="629"/>
        <v/>
      </c>
      <c r="BQ2176" s="83" t="str">
        <f t="shared" si="630"/>
        <v/>
      </c>
    </row>
    <row r="2177" spans="55:69" x14ac:dyDescent="0.2">
      <c r="BC2177" s="72" t="str">
        <f t="shared" si="617"/>
        <v/>
      </c>
      <c r="BD2177" s="83" t="str">
        <f t="shared" si="631"/>
        <v/>
      </c>
      <c r="BE2177" s="83" t="str">
        <f t="shared" si="618"/>
        <v/>
      </c>
      <c r="BF2177" s="83" t="str">
        <f t="shared" si="619"/>
        <v/>
      </c>
      <c r="BG2177" s="83" t="str">
        <f t="shared" si="620"/>
        <v/>
      </c>
      <c r="BH2177" s="83" t="str">
        <f t="shared" si="621"/>
        <v/>
      </c>
      <c r="BI2177" s="83" t="str">
        <f t="shared" si="622"/>
        <v/>
      </c>
      <c r="BJ2177" s="83" t="str">
        <f t="shared" si="623"/>
        <v/>
      </c>
      <c r="BK2177" s="83" t="str">
        <f t="shared" si="624"/>
        <v/>
      </c>
      <c r="BL2177" s="83" t="str">
        <f t="shared" si="625"/>
        <v/>
      </c>
      <c r="BM2177" s="83" t="str">
        <f t="shared" si="626"/>
        <v/>
      </c>
      <c r="BN2177" s="83" t="str">
        <f t="shared" si="627"/>
        <v/>
      </c>
      <c r="BO2177" s="83" t="str">
        <f t="shared" si="628"/>
        <v/>
      </c>
      <c r="BP2177" s="83" t="str">
        <f t="shared" si="629"/>
        <v/>
      </c>
      <c r="BQ2177" s="83" t="str">
        <f t="shared" si="630"/>
        <v/>
      </c>
    </row>
    <row r="2178" spans="55:69" x14ac:dyDescent="0.2">
      <c r="BC2178" s="72" t="str">
        <f t="shared" si="617"/>
        <v/>
      </c>
      <c r="BD2178" s="83" t="str">
        <f t="shared" si="631"/>
        <v/>
      </c>
      <c r="BE2178" s="83" t="str">
        <f t="shared" si="618"/>
        <v/>
      </c>
      <c r="BF2178" s="83" t="str">
        <f t="shared" si="619"/>
        <v/>
      </c>
      <c r="BG2178" s="83" t="str">
        <f t="shared" si="620"/>
        <v/>
      </c>
      <c r="BH2178" s="83" t="str">
        <f t="shared" si="621"/>
        <v/>
      </c>
      <c r="BI2178" s="83" t="str">
        <f t="shared" si="622"/>
        <v/>
      </c>
      <c r="BJ2178" s="83" t="str">
        <f t="shared" si="623"/>
        <v/>
      </c>
      <c r="BK2178" s="83" t="str">
        <f t="shared" si="624"/>
        <v/>
      </c>
      <c r="BL2178" s="83" t="str">
        <f t="shared" si="625"/>
        <v/>
      </c>
      <c r="BM2178" s="83" t="str">
        <f t="shared" si="626"/>
        <v/>
      </c>
      <c r="BN2178" s="83" t="str">
        <f t="shared" si="627"/>
        <v/>
      </c>
      <c r="BO2178" s="83" t="str">
        <f t="shared" si="628"/>
        <v/>
      </c>
      <c r="BP2178" s="83" t="str">
        <f t="shared" si="629"/>
        <v/>
      </c>
      <c r="BQ2178" s="83" t="str">
        <f t="shared" si="630"/>
        <v/>
      </c>
    </row>
    <row r="2179" spans="55:69" x14ac:dyDescent="0.2">
      <c r="BC2179" s="72" t="str">
        <f t="shared" si="617"/>
        <v/>
      </c>
      <c r="BD2179" s="83" t="str">
        <f t="shared" si="631"/>
        <v/>
      </c>
      <c r="BE2179" s="83" t="str">
        <f t="shared" si="618"/>
        <v/>
      </c>
      <c r="BF2179" s="83" t="str">
        <f t="shared" si="619"/>
        <v/>
      </c>
      <c r="BG2179" s="83" t="str">
        <f t="shared" si="620"/>
        <v/>
      </c>
      <c r="BH2179" s="83" t="str">
        <f t="shared" si="621"/>
        <v/>
      </c>
      <c r="BI2179" s="83" t="str">
        <f t="shared" si="622"/>
        <v/>
      </c>
      <c r="BJ2179" s="83" t="str">
        <f t="shared" si="623"/>
        <v/>
      </c>
      <c r="BK2179" s="83" t="str">
        <f t="shared" si="624"/>
        <v/>
      </c>
      <c r="BL2179" s="83" t="str">
        <f t="shared" si="625"/>
        <v/>
      </c>
      <c r="BM2179" s="83" t="str">
        <f t="shared" si="626"/>
        <v/>
      </c>
      <c r="BN2179" s="83" t="str">
        <f t="shared" si="627"/>
        <v/>
      </c>
      <c r="BO2179" s="83" t="str">
        <f t="shared" si="628"/>
        <v/>
      </c>
      <c r="BP2179" s="83" t="str">
        <f t="shared" si="629"/>
        <v/>
      </c>
      <c r="BQ2179" s="83" t="str">
        <f t="shared" si="630"/>
        <v/>
      </c>
    </row>
    <row r="2180" spans="55:69" x14ac:dyDescent="0.2">
      <c r="BC2180" s="72" t="str">
        <f t="shared" si="617"/>
        <v/>
      </c>
      <c r="BD2180" s="83" t="str">
        <f t="shared" si="631"/>
        <v/>
      </c>
      <c r="BE2180" s="83" t="str">
        <f t="shared" si="618"/>
        <v/>
      </c>
      <c r="BF2180" s="83" t="str">
        <f t="shared" si="619"/>
        <v/>
      </c>
      <c r="BG2180" s="83" t="str">
        <f t="shared" si="620"/>
        <v/>
      </c>
      <c r="BH2180" s="83" t="str">
        <f t="shared" si="621"/>
        <v/>
      </c>
      <c r="BI2180" s="83" t="str">
        <f t="shared" si="622"/>
        <v/>
      </c>
      <c r="BJ2180" s="83" t="str">
        <f t="shared" si="623"/>
        <v/>
      </c>
      <c r="BK2180" s="83" t="str">
        <f t="shared" si="624"/>
        <v/>
      </c>
      <c r="BL2180" s="83" t="str">
        <f t="shared" si="625"/>
        <v/>
      </c>
      <c r="BM2180" s="83" t="str">
        <f t="shared" si="626"/>
        <v/>
      </c>
      <c r="BN2180" s="83" t="str">
        <f t="shared" si="627"/>
        <v/>
      </c>
      <c r="BO2180" s="83" t="str">
        <f t="shared" si="628"/>
        <v/>
      </c>
      <c r="BP2180" s="83" t="str">
        <f t="shared" si="629"/>
        <v/>
      </c>
      <c r="BQ2180" s="83" t="str">
        <f t="shared" si="630"/>
        <v/>
      </c>
    </row>
    <row r="2181" spans="55:69" x14ac:dyDescent="0.2">
      <c r="BC2181" s="72" t="str">
        <f t="shared" si="617"/>
        <v/>
      </c>
      <c r="BD2181" s="83" t="str">
        <f t="shared" si="631"/>
        <v/>
      </c>
      <c r="BE2181" s="83" t="str">
        <f t="shared" si="618"/>
        <v/>
      </c>
      <c r="BF2181" s="83" t="str">
        <f t="shared" si="619"/>
        <v/>
      </c>
      <c r="BG2181" s="83" t="str">
        <f t="shared" si="620"/>
        <v/>
      </c>
      <c r="BH2181" s="83" t="str">
        <f t="shared" si="621"/>
        <v/>
      </c>
      <c r="BI2181" s="83" t="str">
        <f t="shared" si="622"/>
        <v/>
      </c>
      <c r="BJ2181" s="83" t="str">
        <f t="shared" si="623"/>
        <v/>
      </c>
      <c r="BK2181" s="83" t="str">
        <f t="shared" si="624"/>
        <v/>
      </c>
      <c r="BL2181" s="83" t="str">
        <f t="shared" si="625"/>
        <v/>
      </c>
      <c r="BM2181" s="83" t="str">
        <f t="shared" si="626"/>
        <v/>
      </c>
      <c r="BN2181" s="83" t="str">
        <f t="shared" si="627"/>
        <v/>
      </c>
      <c r="BO2181" s="83" t="str">
        <f t="shared" si="628"/>
        <v/>
      </c>
      <c r="BP2181" s="83" t="str">
        <f t="shared" si="629"/>
        <v/>
      </c>
      <c r="BQ2181" s="83" t="str">
        <f t="shared" si="630"/>
        <v/>
      </c>
    </row>
    <row r="2182" spans="55:69" x14ac:dyDescent="0.2">
      <c r="BC2182" s="72" t="str">
        <f t="shared" si="617"/>
        <v/>
      </c>
      <c r="BD2182" s="83" t="str">
        <f t="shared" si="631"/>
        <v/>
      </c>
      <c r="BE2182" s="83" t="str">
        <f t="shared" si="618"/>
        <v/>
      </c>
      <c r="BF2182" s="83" t="str">
        <f t="shared" si="619"/>
        <v/>
      </c>
      <c r="BG2182" s="83" t="str">
        <f t="shared" si="620"/>
        <v/>
      </c>
      <c r="BH2182" s="83" t="str">
        <f t="shared" si="621"/>
        <v/>
      </c>
      <c r="BI2182" s="83" t="str">
        <f t="shared" si="622"/>
        <v/>
      </c>
      <c r="BJ2182" s="83" t="str">
        <f t="shared" si="623"/>
        <v/>
      </c>
      <c r="BK2182" s="83" t="str">
        <f t="shared" si="624"/>
        <v/>
      </c>
      <c r="BL2182" s="83" t="str">
        <f t="shared" si="625"/>
        <v/>
      </c>
      <c r="BM2182" s="83" t="str">
        <f t="shared" si="626"/>
        <v/>
      </c>
      <c r="BN2182" s="83" t="str">
        <f t="shared" si="627"/>
        <v/>
      </c>
      <c r="BO2182" s="83" t="str">
        <f t="shared" si="628"/>
        <v/>
      </c>
      <c r="BP2182" s="83" t="str">
        <f t="shared" si="629"/>
        <v/>
      </c>
      <c r="BQ2182" s="83" t="str">
        <f t="shared" si="630"/>
        <v/>
      </c>
    </row>
    <row r="2183" spans="55:69" x14ac:dyDescent="0.2">
      <c r="BC2183" s="72" t="str">
        <f>IF($A2182&lt;&gt;"",IF(OR(CJ2182&lt;&gt;0,CK2182&lt;&gt;0),"",$DD$5),"")</f>
        <v/>
      </c>
      <c r="BD2183" s="83" t="str">
        <f>IF($A2182&lt;&gt;"",IF(OR(CJ2182&lt;&gt;0,CK2182&lt;&gt;0),"",IF(#REF!="LER","01,",IF(#REF!="LOR","01,",IF(#REF!="LEB","02,",IF(#REF!="LOB","01,",IF(#REF!="HER","19,",IF(#REF!="HOR","19,",IF(#REF!="HEB","20,",IF(#REF!="HOB","19,",""))))))))),"")</f>
        <v/>
      </c>
      <c r="BE2183" s="83" t="str">
        <f>IF($A2182&lt;&gt;"",IF(OR(CJ2182&lt;&gt;0,CK2182&lt;&gt;0),"",IF(#REF!="LER","02,",IF(#REF!="LOR","03,",IF(#REF!="LEB","04,",IF(#REF!="LOB","02,",IF(#REF!="HER","20,",IF(#REF!="HOR","21,",IF(#REF!="HEB","22,",IF(#REF!="HOB","20,",""))))))))),"")</f>
        <v/>
      </c>
      <c r="BF2183" s="83" t="str">
        <f>IF($A2182&lt;&gt;"",IF(OR(CJ2182&lt;&gt;0,CK2182&lt;&gt;0),"",IF(#REF!="LER","03,",IF(#REF!="LOR","05,",IF(#REF!="LEB","06,",IF(#REF!="LOB","03,",IF(#REF!="HER","21,",IF(#REF!="HOR","23,",IF(#REF!="HEB","24,",IF(#REF!="HOB","21,",""))))))))),"")</f>
        <v/>
      </c>
      <c r="BG2183" s="83" t="str">
        <f>IF($A2182&lt;&gt;"",IF(OR(CJ2182&lt;&gt;0,CK2182&lt;&gt;0),"",IF(#REF!="LER","04,",IF(#REF!="LOR","07,",IF(#REF!="LEB","08,",IF(#REF!="LOB","04,",IF(#REF!="HER","22,",IF(#REF!="HOR","25,",IF(#REF!="HEB","26,",IF(#REF!="HOB","22,",""))))))))),"")</f>
        <v/>
      </c>
      <c r="BH2183" s="83" t="str">
        <f>IF($A2182&lt;&gt;"",IF(OR(CJ2182&lt;&gt;0,CK2182&lt;&gt;0),"",IF(#REF!="LER","05,",IF(#REF!="LOR","09,",IF(#REF!="LEB","10,",IF(#REF!="LOB","05,",IF(#REF!="HER","23,",IF(#REF!="HOR","27,",IF(#REF!="HEB","28,",IF(#REF!="HOB","23,",""))))))))),"")</f>
        <v/>
      </c>
      <c r="BI2183" s="83" t="str">
        <f>IF($A2182&lt;&gt;"",IF(OR(CJ2182&lt;&gt;0,CK2182&lt;&gt;0),"",IF(#REF!="LER","06,",IF(#REF!="LOR","11,",IF(#REF!="LEB","11,",IF(#REF!="LOB","06,",IF(#REF!="HER","24,",IF(#REF!="HOR","29,",IF(#REF!="HEB","29,",IF(#REF!="HOB","24,",""))))))))),"")</f>
        <v/>
      </c>
      <c r="BJ2183" s="83" t="str">
        <f>IF($A2182&lt;&gt;"",IF(OR(CJ2182&lt;&gt;0,CK2182&lt;&gt;0),"",IF(#REF!="LER","07,",IF(#REF!="LOR","12,",IF(#REF!="LEB","12,",IF(#REF!="LOB","08,",IF(#REF!="HER","25,",IF(#REF!="HOR","30,",IF(#REF!="HEB","30,",IF(#REF!="HOB","25,",""))))))))),"")</f>
        <v/>
      </c>
      <c r="BK2183" s="83" t="str">
        <f>IF($A2182&lt;&gt;"",IF(OR(CJ2182&lt;&gt;0,CK2182&lt;&gt;0),"",IF(#REF!="LER","08,",IF(#REF!="LOR","13,",IF(#REF!="LEB","13,",IF(#REF!="LOB","09,",IF(#REF!="HER","26,",IF(#REF!="HOR","31,",IF(#REF!="HEB","31,",IF(#REF!="HOB","26,",""))))))))),"")</f>
        <v/>
      </c>
      <c r="BL2183" s="83" t="str">
        <f>IF($A2182&lt;&gt;"",IF(OR(CJ2182&lt;&gt;0,CK2182&lt;&gt;0),"",IF(#REF!="LER","09,",IF(#REF!="LOR","14,",IF(#REF!="LEB","14,",IF(#REF!="LOB","10,",IF(#REF!="HER","27,",IF(#REF!="HOR","32,",IF(#REF!="HEB","32,",IF(#REF!="HOB","27,",""))))))))),"")</f>
        <v/>
      </c>
      <c r="BM2183" s="83" t="str">
        <f>IF($A2182&lt;&gt;"",IF(OR(CJ2182&lt;&gt;0,CK2182&lt;&gt;0),"",IF(#REF!="LER","10,",IF(#REF!="LOR","15,",IF(#REF!="LEB","15,",IF(#REF!="LOB","11,",IF(#REF!="HER","28,",IF(#REF!="HOR","33,",IF(#REF!="HEB","33,",IF(#REF!="HOB","28,",""))))))))),"")</f>
        <v/>
      </c>
      <c r="BN2183" s="83" t="str">
        <f>IF($A2182&lt;&gt;"",IF(OR(CJ2182&lt;&gt;0,CK2182&lt;&gt;0),"",IF(#REF!="LER","12,",IF(#REF!="LOR","16,",IF(#REF!="LEB","16,",IF(#REF!="LOB","13,",IF(#REF!="HER","30,",IF(#REF!="HOR","34,",IF(#REF!="HEB","34,",IF(#REF!="HOB","29,",""))))))))),"")</f>
        <v/>
      </c>
      <c r="BO2183" s="83" t="str">
        <f>IF($A2182&lt;&gt;"",IF(OR(CJ2182&lt;&gt;0,CK2182&lt;&gt;0),"",IF(#REF!="LER","14,",IF(#REF!="LOR","17,",IF(#REF!="LEB","17,",IF(#REF!="LOB","15,",IF(#REF!="HER","32,",IF(#REF!="HOR","35,",IF(#REF!="HEB","35,",IF(#REF!="HOB","31,",""))))))))),"")</f>
        <v/>
      </c>
      <c r="BP2183" s="83" t="str">
        <f>IF($A2182&lt;&gt;"",IF(OR(CJ2182&lt;&gt;0,CK2182&lt;&gt;0),"",IF(#REF!="LER","16,",IF(#REF!="LOR","18,",IF(#REF!="LEB","18,",IF(#REF!="LOB","17,",IF(#REF!="HER","34,",IF(#REF!="HOR","36,",IF(#REF!="HEB","36,",IF(#REF!="HOB","33,",""))))))))),"")</f>
        <v/>
      </c>
      <c r="BQ2183" s="83" t="str">
        <f>IF($A2182&lt;&gt;"",IF(OR(CJ2182&lt;&gt;0,CK2182&lt;&gt;0),"",IF(#REF!="LER","18,",IF(#REF!="LOR","",IF(#REF!="LEB","",IF(#REF!="LOB","",IF(#REF!="HER","36,",IF(#REF!="HOR","",IF(#REF!="HEB","",IF(#REF!="HOB","35,",""))))))))),"")</f>
        <v/>
      </c>
    </row>
    <row r="2184" spans="55:69" x14ac:dyDescent="0.2">
      <c r="BC2184" s="72" t="str">
        <f t="shared" ref="BC2184:BC2191" si="632">IF($A2183&lt;&gt;"",IF(OR(CJ2183&lt;&gt;0,CK2183&lt;&gt;0),"",IF(OR($CG2183&gt;0,BC2183=""),"",$DD$6)),"")</f>
        <v/>
      </c>
      <c r="BD2184" s="83" t="str">
        <f>IF($BC2184&lt;&gt;"",BD2183,"")</f>
        <v/>
      </c>
      <c r="BE2184" s="83" t="str">
        <f t="shared" ref="BE2184:BE2191" si="633">IF($BC2184&lt;&gt;"",BE2183,"")</f>
        <v/>
      </c>
      <c r="BF2184" s="83" t="str">
        <f t="shared" ref="BF2184:BF2191" si="634">IF($BC2184&lt;&gt;"",BF2183,"")</f>
        <v/>
      </c>
      <c r="BG2184" s="83" t="str">
        <f t="shared" ref="BG2184:BG2191" si="635">IF($BC2184&lt;&gt;"",BG2183,"")</f>
        <v/>
      </c>
      <c r="BH2184" s="83" t="str">
        <f t="shared" ref="BH2184:BH2191" si="636">IF($BC2184&lt;&gt;"",BH2183,"")</f>
        <v/>
      </c>
      <c r="BI2184" s="83" t="str">
        <f t="shared" ref="BI2184:BI2191" si="637">IF($BC2184&lt;&gt;"",BI2183,"")</f>
        <v/>
      </c>
      <c r="BJ2184" s="83" t="str">
        <f t="shared" ref="BJ2184:BJ2191" si="638">IF($BC2184&lt;&gt;"",BJ2183,"")</f>
        <v/>
      </c>
      <c r="BK2184" s="83" t="str">
        <f t="shared" ref="BK2184:BK2191" si="639">IF($BC2184&lt;&gt;"",BK2183,"")</f>
        <v/>
      </c>
      <c r="BL2184" s="83" t="str">
        <f t="shared" ref="BL2184:BL2191" si="640">IF($BC2184&lt;&gt;"",BL2183,"")</f>
        <v/>
      </c>
      <c r="BM2184" s="83" t="str">
        <f t="shared" ref="BM2184:BM2191" si="641">IF($BC2184&lt;&gt;"",BM2183,"")</f>
        <v/>
      </c>
      <c r="BN2184" s="83" t="str">
        <f t="shared" ref="BN2184:BN2191" si="642">IF($BC2184&lt;&gt;"",BN2183,"")</f>
        <v/>
      </c>
      <c r="BO2184" s="83" t="str">
        <f t="shared" ref="BO2184:BO2191" si="643">IF($BC2184&lt;&gt;"",BO2183,"")</f>
        <v/>
      </c>
      <c r="BP2184" s="83" t="str">
        <f t="shared" ref="BP2184:BP2191" si="644">IF($BC2184&lt;&gt;"",BP2183,"")</f>
        <v/>
      </c>
      <c r="BQ2184" s="83" t="str">
        <f t="shared" ref="BQ2184:BQ2191" si="645">IF($BC2184&lt;&gt;"",BQ2183,"")</f>
        <v/>
      </c>
    </row>
    <row r="2185" spans="55:69" x14ac:dyDescent="0.2">
      <c r="BC2185" s="72" t="str">
        <f t="shared" si="632"/>
        <v/>
      </c>
      <c r="BD2185" s="83" t="str">
        <f t="shared" ref="BD2185:BD2191" si="646">IF($BC2185&lt;&gt;"",BD2184,"")</f>
        <v/>
      </c>
      <c r="BE2185" s="83" t="str">
        <f t="shared" si="633"/>
        <v/>
      </c>
      <c r="BF2185" s="83" t="str">
        <f t="shared" si="634"/>
        <v/>
      </c>
      <c r="BG2185" s="83" t="str">
        <f t="shared" si="635"/>
        <v/>
      </c>
      <c r="BH2185" s="83" t="str">
        <f t="shared" si="636"/>
        <v/>
      </c>
      <c r="BI2185" s="83" t="str">
        <f t="shared" si="637"/>
        <v/>
      </c>
      <c r="BJ2185" s="83" t="str">
        <f t="shared" si="638"/>
        <v/>
      </c>
      <c r="BK2185" s="83" t="str">
        <f t="shared" si="639"/>
        <v/>
      </c>
      <c r="BL2185" s="83" t="str">
        <f t="shared" si="640"/>
        <v/>
      </c>
      <c r="BM2185" s="83" t="str">
        <f t="shared" si="641"/>
        <v/>
      </c>
      <c r="BN2185" s="83" t="str">
        <f t="shared" si="642"/>
        <v/>
      </c>
      <c r="BO2185" s="83" t="str">
        <f t="shared" si="643"/>
        <v/>
      </c>
      <c r="BP2185" s="83" t="str">
        <f t="shared" si="644"/>
        <v/>
      </c>
      <c r="BQ2185" s="83" t="str">
        <f t="shared" si="645"/>
        <v/>
      </c>
    </row>
    <row r="2186" spans="55:69" x14ac:dyDescent="0.2">
      <c r="BC2186" s="72" t="str">
        <f t="shared" si="632"/>
        <v/>
      </c>
      <c r="BD2186" s="83" t="str">
        <f t="shared" si="646"/>
        <v/>
      </c>
      <c r="BE2186" s="83" t="str">
        <f t="shared" si="633"/>
        <v/>
      </c>
      <c r="BF2186" s="83" t="str">
        <f t="shared" si="634"/>
        <v/>
      </c>
      <c r="BG2186" s="83" t="str">
        <f t="shared" si="635"/>
        <v/>
      </c>
      <c r="BH2186" s="83" t="str">
        <f t="shared" si="636"/>
        <v/>
      </c>
      <c r="BI2186" s="83" t="str">
        <f t="shared" si="637"/>
        <v/>
      </c>
      <c r="BJ2186" s="83" t="str">
        <f t="shared" si="638"/>
        <v/>
      </c>
      <c r="BK2186" s="83" t="str">
        <f t="shared" si="639"/>
        <v/>
      </c>
      <c r="BL2186" s="83" t="str">
        <f t="shared" si="640"/>
        <v/>
      </c>
      <c r="BM2186" s="83" t="str">
        <f t="shared" si="641"/>
        <v/>
      </c>
      <c r="BN2186" s="83" t="str">
        <f t="shared" si="642"/>
        <v/>
      </c>
      <c r="BO2186" s="83" t="str">
        <f t="shared" si="643"/>
        <v/>
      </c>
      <c r="BP2186" s="83" t="str">
        <f t="shared" si="644"/>
        <v/>
      </c>
      <c r="BQ2186" s="83" t="str">
        <f t="shared" si="645"/>
        <v/>
      </c>
    </row>
    <row r="2187" spans="55:69" x14ac:dyDescent="0.2">
      <c r="BC2187" s="72" t="str">
        <f t="shared" si="632"/>
        <v/>
      </c>
      <c r="BD2187" s="83" t="str">
        <f t="shared" si="646"/>
        <v/>
      </c>
      <c r="BE2187" s="83" t="str">
        <f t="shared" si="633"/>
        <v/>
      </c>
      <c r="BF2187" s="83" t="str">
        <f t="shared" si="634"/>
        <v/>
      </c>
      <c r="BG2187" s="83" t="str">
        <f t="shared" si="635"/>
        <v/>
      </c>
      <c r="BH2187" s="83" t="str">
        <f t="shared" si="636"/>
        <v/>
      </c>
      <c r="BI2187" s="83" t="str">
        <f t="shared" si="637"/>
        <v/>
      </c>
      <c r="BJ2187" s="83" t="str">
        <f t="shared" si="638"/>
        <v/>
      </c>
      <c r="BK2187" s="83" t="str">
        <f t="shared" si="639"/>
        <v/>
      </c>
      <c r="BL2187" s="83" t="str">
        <f t="shared" si="640"/>
        <v/>
      </c>
      <c r="BM2187" s="83" t="str">
        <f t="shared" si="641"/>
        <v/>
      </c>
      <c r="BN2187" s="83" t="str">
        <f t="shared" si="642"/>
        <v/>
      </c>
      <c r="BO2187" s="83" t="str">
        <f t="shared" si="643"/>
        <v/>
      </c>
      <c r="BP2187" s="83" t="str">
        <f t="shared" si="644"/>
        <v/>
      </c>
      <c r="BQ2187" s="83" t="str">
        <f t="shared" si="645"/>
        <v/>
      </c>
    </row>
    <row r="2188" spans="55:69" x14ac:dyDescent="0.2">
      <c r="BC2188" s="72" t="str">
        <f t="shared" si="632"/>
        <v/>
      </c>
      <c r="BD2188" s="83" t="str">
        <f t="shared" si="646"/>
        <v/>
      </c>
      <c r="BE2188" s="83" t="str">
        <f t="shared" si="633"/>
        <v/>
      </c>
      <c r="BF2188" s="83" t="str">
        <f t="shared" si="634"/>
        <v/>
      </c>
      <c r="BG2188" s="83" t="str">
        <f t="shared" si="635"/>
        <v/>
      </c>
      <c r="BH2188" s="83" t="str">
        <f t="shared" si="636"/>
        <v/>
      </c>
      <c r="BI2188" s="83" t="str">
        <f t="shared" si="637"/>
        <v/>
      </c>
      <c r="BJ2188" s="83" t="str">
        <f t="shared" si="638"/>
        <v/>
      </c>
      <c r="BK2188" s="83" t="str">
        <f t="shared" si="639"/>
        <v/>
      </c>
      <c r="BL2188" s="83" t="str">
        <f t="shared" si="640"/>
        <v/>
      </c>
      <c r="BM2188" s="83" t="str">
        <f t="shared" si="641"/>
        <v/>
      </c>
      <c r="BN2188" s="83" t="str">
        <f t="shared" si="642"/>
        <v/>
      </c>
      <c r="BO2188" s="83" t="str">
        <f t="shared" si="643"/>
        <v/>
      </c>
      <c r="BP2188" s="83" t="str">
        <f t="shared" si="644"/>
        <v/>
      </c>
      <c r="BQ2188" s="83" t="str">
        <f t="shared" si="645"/>
        <v/>
      </c>
    </row>
    <row r="2189" spans="55:69" x14ac:dyDescent="0.2">
      <c r="BC2189" s="72" t="str">
        <f t="shared" si="632"/>
        <v/>
      </c>
      <c r="BD2189" s="83" t="str">
        <f t="shared" si="646"/>
        <v/>
      </c>
      <c r="BE2189" s="83" t="str">
        <f t="shared" si="633"/>
        <v/>
      </c>
      <c r="BF2189" s="83" t="str">
        <f t="shared" si="634"/>
        <v/>
      </c>
      <c r="BG2189" s="83" t="str">
        <f t="shared" si="635"/>
        <v/>
      </c>
      <c r="BH2189" s="83" t="str">
        <f t="shared" si="636"/>
        <v/>
      </c>
      <c r="BI2189" s="83" t="str">
        <f t="shared" si="637"/>
        <v/>
      </c>
      <c r="BJ2189" s="83" t="str">
        <f t="shared" si="638"/>
        <v/>
      </c>
      <c r="BK2189" s="83" t="str">
        <f t="shared" si="639"/>
        <v/>
      </c>
      <c r="BL2189" s="83" t="str">
        <f t="shared" si="640"/>
        <v/>
      </c>
      <c r="BM2189" s="83" t="str">
        <f t="shared" si="641"/>
        <v/>
      </c>
      <c r="BN2189" s="83" t="str">
        <f t="shared" si="642"/>
        <v/>
      </c>
      <c r="BO2189" s="83" t="str">
        <f t="shared" si="643"/>
        <v/>
      </c>
      <c r="BP2189" s="83" t="str">
        <f t="shared" si="644"/>
        <v/>
      </c>
      <c r="BQ2189" s="83" t="str">
        <f t="shared" si="645"/>
        <v/>
      </c>
    </row>
    <row r="2190" spans="55:69" x14ac:dyDescent="0.2">
      <c r="BC2190" s="72" t="str">
        <f t="shared" si="632"/>
        <v/>
      </c>
      <c r="BD2190" s="83" t="str">
        <f t="shared" si="646"/>
        <v/>
      </c>
      <c r="BE2190" s="83" t="str">
        <f t="shared" si="633"/>
        <v/>
      </c>
      <c r="BF2190" s="83" t="str">
        <f t="shared" si="634"/>
        <v/>
      </c>
      <c r="BG2190" s="83" t="str">
        <f t="shared" si="635"/>
        <v/>
      </c>
      <c r="BH2190" s="83" t="str">
        <f t="shared" si="636"/>
        <v/>
      </c>
      <c r="BI2190" s="83" t="str">
        <f t="shared" si="637"/>
        <v/>
      </c>
      <c r="BJ2190" s="83" t="str">
        <f t="shared" si="638"/>
        <v/>
      </c>
      <c r="BK2190" s="83" t="str">
        <f t="shared" si="639"/>
        <v/>
      </c>
      <c r="BL2190" s="83" t="str">
        <f t="shared" si="640"/>
        <v/>
      </c>
      <c r="BM2190" s="83" t="str">
        <f t="shared" si="641"/>
        <v/>
      </c>
      <c r="BN2190" s="83" t="str">
        <f t="shared" si="642"/>
        <v/>
      </c>
      <c r="BO2190" s="83" t="str">
        <f t="shared" si="643"/>
        <v/>
      </c>
      <c r="BP2190" s="83" t="str">
        <f t="shared" si="644"/>
        <v/>
      </c>
      <c r="BQ2190" s="83" t="str">
        <f t="shared" si="645"/>
        <v/>
      </c>
    </row>
    <row r="2191" spans="55:69" x14ac:dyDescent="0.2">
      <c r="BC2191" s="72" t="str">
        <f t="shared" si="632"/>
        <v/>
      </c>
      <c r="BD2191" s="83" t="str">
        <f t="shared" si="646"/>
        <v/>
      </c>
      <c r="BE2191" s="83" t="str">
        <f t="shared" si="633"/>
        <v/>
      </c>
      <c r="BF2191" s="83" t="str">
        <f t="shared" si="634"/>
        <v/>
      </c>
      <c r="BG2191" s="83" t="str">
        <f t="shared" si="635"/>
        <v/>
      </c>
      <c r="BH2191" s="83" t="str">
        <f t="shared" si="636"/>
        <v/>
      </c>
      <c r="BI2191" s="83" t="str">
        <f t="shared" si="637"/>
        <v/>
      </c>
      <c r="BJ2191" s="83" t="str">
        <f t="shared" si="638"/>
        <v/>
      </c>
      <c r="BK2191" s="83" t="str">
        <f t="shared" si="639"/>
        <v/>
      </c>
      <c r="BL2191" s="83" t="str">
        <f t="shared" si="640"/>
        <v/>
      </c>
      <c r="BM2191" s="83" t="str">
        <f t="shared" si="641"/>
        <v/>
      </c>
      <c r="BN2191" s="83" t="str">
        <f t="shared" si="642"/>
        <v/>
      </c>
      <c r="BO2191" s="83" t="str">
        <f t="shared" si="643"/>
        <v/>
      </c>
      <c r="BP2191" s="83" t="str">
        <f t="shared" si="644"/>
        <v/>
      </c>
      <c r="BQ2191" s="83" t="str">
        <f t="shared" si="645"/>
        <v/>
      </c>
    </row>
    <row r="2192" spans="55:69" x14ac:dyDescent="0.2">
      <c r="BC2192" s="72" t="str">
        <f>IF($A2191&lt;&gt;"",IF(OR(CJ2191&lt;&gt;0,CK2191&lt;&gt;0),"",$DD$5),"")</f>
        <v/>
      </c>
      <c r="BD2192" s="83" t="str">
        <f>IF($A2191&lt;&gt;"",IF(OR(CJ2191&lt;&gt;0,CK2191&lt;&gt;0),"",IF(#REF!="LER","01,",IF(#REF!="LOR","01,",IF(#REF!="LEB","02,",IF(#REF!="LOB","01,",IF(#REF!="HER","19,",IF(#REF!="HOR","19,",IF(#REF!="HEB","20,",IF(#REF!="HOB","19,",""))))))))),"")</f>
        <v/>
      </c>
      <c r="BE2192" s="83" t="str">
        <f>IF($A2191&lt;&gt;"",IF(OR(CJ2191&lt;&gt;0,CK2191&lt;&gt;0),"",IF(#REF!="LER","02,",IF(#REF!="LOR","03,",IF(#REF!="LEB","04,",IF(#REF!="LOB","02,",IF(#REF!="HER","20,",IF(#REF!="HOR","21,",IF(#REF!="HEB","22,",IF(#REF!="HOB","20,",""))))))))),"")</f>
        <v/>
      </c>
      <c r="BF2192" s="83" t="str">
        <f>IF($A2191&lt;&gt;"",IF(OR(CJ2191&lt;&gt;0,CK2191&lt;&gt;0),"",IF(#REF!="LER","03,",IF(#REF!="LOR","05,",IF(#REF!="LEB","06,",IF(#REF!="LOB","03,",IF(#REF!="HER","21,",IF(#REF!="HOR","23,",IF(#REF!="HEB","24,",IF(#REF!="HOB","21,",""))))))))),"")</f>
        <v/>
      </c>
      <c r="BG2192" s="83" t="str">
        <f>IF($A2191&lt;&gt;"",IF(OR(CJ2191&lt;&gt;0,CK2191&lt;&gt;0),"",IF(#REF!="LER","04,",IF(#REF!="LOR","07,",IF(#REF!="LEB","08,",IF(#REF!="LOB","04,",IF(#REF!="HER","22,",IF(#REF!="HOR","25,",IF(#REF!="HEB","26,",IF(#REF!="HOB","22,",""))))))))),"")</f>
        <v/>
      </c>
      <c r="BH2192" s="83" t="str">
        <f>IF($A2191&lt;&gt;"",IF(OR(CJ2191&lt;&gt;0,CK2191&lt;&gt;0),"",IF(#REF!="LER","05,",IF(#REF!="LOR","09,",IF(#REF!="LEB","10,",IF(#REF!="LOB","05,",IF(#REF!="HER","23,",IF(#REF!="HOR","27,",IF(#REF!="HEB","28,",IF(#REF!="HOB","23,",""))))))))),"")</f>
        <v/>
      </c>
      <c r="BI2192" s="83" t="str">
        <f>IF($A2191&lt;&gt;"",IF(OR(CJ2191&lt;&gt;0,CK2191&lt;&gt;0),"",IF(#REF!="LER","06,",IF(#REF!="LOR","11,",IF(#REF!="LEB","11,",IF(#REF!="LOB","06,",IF(#REF!="HER","24,",IF(#REF!="HOR","29,",IF(#REF!="HEB","29,",IF(#REF!="HOB","24,",""))))))))),"")</f>
        <v/>
      </c>
      <c r="BJ2192" s="83" t="str">
        <f>IF($A2191&lt;&gt;"",IF(OR(CJ2191&lt;&gt;0,CK2191&lt;&gt;0),"",IF(#REF!="LER","07,",IF(#REF!="LOR","12,",IF(#REF!="LEB","12,",IF(#REF!="LOB","08,",IF(#REF!="HER","25,",IF(#REF!="HOR","30,",IF(#REF!="HEB","30,",IF(#REF!="HOB","25,",""))))))))),"")</f>
        <v/>
      </c>
      <c r="BK2192" s="83" t="str">
        <f>IF($A2191&lt;&gt;"",IF(OR(CJ2191&lt;&gt;0,CK2191&lt;&gt;0),"",IF(#REF!="LER","08,",IF(#REF!="LOR","13,",IF(#REF!="LEB","13,",IF(#REF!="LOB","09,",IF(#REF!="HER","26,",IF(#REF!="HOR","31,",IF(#REF!="HEB","31,",IF(#REF!="HOB","26,",""))))))))),"")</f>
        <v/>
      </c>
      <c r="BL2192" s="83" t="str">
        <f>IF($A2191&lt;&gt;"",IF(OR(CJ2191&lt;&gt;0,CK2191&lt;&gt;0),"",IF(#REF!="LER","09,",IF(#REF!="LOR","14,",IF(#REF!="LEB","14,",IF(#REF!="LOB","10,",IF(#REF!="HER","27,",IF(#REF!="HOR","32,",IF(#REF!="HEB","32,",IF(#REF!="HOB","27,",""))))))))),"")</f>
        <v/>
      </c>
      <c r="BM2192" s="83" t="str">
        <f>IF($A2191&lt;&gt;"",IF(OR(CJ2191&lt;&gt;0,CK2191&lt;&gt;0),"",IF(#REF!="LER","10,",IF(#REF!="LOR","15,",IF(#REF!="LEB","15,",IF(#REF!="LOB","11,",IF(#REF!="HER","28,",IF(#REF!="HOR","33,",IF(#REF!="HEB","33,",IF(#REF!="HOB","28,",""))))))))),"")</f>
        <v/>
      </c>
      <c r="BN2192" s="83" t="str">
        <f>IF($A2191&lt;&gt;"",IF(OR(CJ2191&lt;&gt;0,CK2191&lt;&gt;0),"",IF(#REF!="LER","12,",IF(#REF!="LOR","16,",IF(#REF!="LEB","16,",IF(#REF!="LOB","13,",IF(#REF!="HER","30,",IF(#REF!="HOR","34,",IF(#REF!="HEB","34,",IF(#REF!="HOB","29,",""))))))))),"")</f>
        <v/>
      </c>
      <c r="BO2192" s="83" t="str">
        <f>IF($A2191&lt;&gt;"",IF(OR(CJ2191&lt;&gt;0,CK2191&lt;&gt;0),"",IF(#REF!="LER","14,",IF(#REF!="LOR","17,",IF(#REF!="LEB","17,",IF(#REF!="LOB","15,",IF(#REF!="HER","32,",IF(#REF!="HOR","35,",IF(#REF!="HEB","35,",IF(#REF!="HOB","31,",""))))))))),"")</f>
        <v/>
      </c>
      <c r="BP2192" s="83" t="str">
        <f>IF($A2191&lt;&gt;"",IF(OR(CJ2191&lt;&gt;0,CK2191&lt;&gt;0),"",IF(#REF!="LER","16,",IF(#REF!="LOR","18,",IF(#REF!="LEB","18,",IF(#REF!="LOB","17,",IF(#REF!="HER","34,",IF(#REF!="HOR","36,",IF(#REF!="HEB","36,",IF(#REF!="HOB","33,",""))))))))),"")</f>
        <v/>
      </c>
      <c r="BQ2192" s="83" t="str">
        <f>IF($A2191&lt;&gt;"",IF(OR(CJ2191&lt;&gt;0,CK2191&lt;&gt;0),"",IF(#REF!="LER","18,",IF(#REF!="LOR","",IF(#REF!="LEB","",IF(#REF!="LOB","",IF(#REF!="HER","36,",IF(#REF!="HOR","",IF(#REF!="HEB","",IF(#REF!="HOB","35,",""))))))))),"")</f>
        <v/>
      </c>
    </row>
    <row r="2193" spans="55:69" x14ac:dyDescent="0.2">
      <c r="BC2193" s="72" t="str">
        <f t="shared" ref="BC2193:BC2200" si="647">IF($A2192&lt;&gt;"",IF(OR(CJ2192&lt;&gt;0,CK2192&lt;&gt;0),"",IF(OR($CG2192&gt;0,BC2192=""),"",$DD$6)),"")</f>
        <v/>
      </c>
      <c r="BD2193" s="83" t="str">
        <f>IF($BC2193&lt;&gt;"",BD2192,"")</f>
        <v/>
      </c>
      <c r="BE2193" s="83" t="str">
        <f t="shared" ref="BE2193:BE2200" si="648">IF($BC2193&lt;&gt;"",BE2192,"")</f>
        <v/>
      </c>
      <c r="BF2193" s="83" t="str">
        <f t="shared" ref="BF2193:BF2200" si="649">IF($BC2193&lt;&gt;"",BF2192,"")</f>
        <v/>
      </c>
      <c r="BG2193" s="83" t="str">
        <f t="shared" ref="BG2193:BG2200" si="650">IF($BC2193&lt;&gt;"",BG2192,"")</f>
        <v/>
      </c>
      <c r="BH2193" s="83" t="str">
        <f t="shared" ref="BH2193:BH2200" si="651">IF($BC2193&lt;&gt;"",BH2192,"")</f>
        <v/>
      </c>
      <c r="BI2193" s="83" t="str">
        <f t="shared" ref="BI2193:BI2200" si="652">IF($BC2193&lt;&gt;"",BI2192,"")</f>
        <v/>
      </c>
      <c r="BJ2193" s="83" t="str">
        <f t="shared" ref="BJ2193:BJ2200" si="653">IF($BC2193&lt;&gt;"",BJ2192,"")</f>
        <v/>
      </c>
      <c r="BK2193" s="83" t="str">
        <f t="shared" ref="BK2193:BK2200" si="654">IF($BC2193&lt;&gt;"",BK2192,"")</f>
        <v/>
      </c>
      <c r="BL2193" s="83" t="str">
        <f t="shared" ref="BL2193:BL2200" si="655">IF($BC2193&lt;&gt;"",BL2192,"")</f>
        <v/>
      </c>
      <c r="BM2193" s="83" t="str">
        <f t="shared" ref="BM2193:BM2200" si="656">IF($BC2193&lt;&gt;"",BM2192,"")</f>
        <v/>
      </c>
      <c r="BN2193" s="83" t="str">
        <f t="shared" ref="BN2193:BN2200" si="657">IF($BC2193&lt;&gt;"",BN2192,"")</f>
        <v/>
      </c>
      <c r="BO2193" s="83" t="str">
        <f t="shared" ref="BO2193:BO2200" si="658">IF($BC2193&lt;&gt;"",BO2192,"")</f>
        <v/>
      </c>
      <c r="BP2193" s="83" t="str">
        <f t="shared" ref="BP2193:BP2200" si="659">IF($BC2193&lt;&gt;"",BP2192,"")</f>
        <v/>
      </c>
      <c r="BQ2193" s="83" t="str">
        <f t="shared" ref="BQ2193:BQ2200" si="660">IF($BC2193&lt;&gt;"",BQ2192,"")</f>
        <v/>
      </c>
    </row>
    <row r="2194" spans="55:69" x14ac:dyDescent="0.2">
      <c r="BC2194" s="72" t="str">
        <f t="shared" si="647"/>
        <v/>
      </c>
      <c r="BD2194" s="83" t="str">
        <f t="shared" ref="BD2194:BD2200" si="661">IF($BC2194&lt;&gt;"",BD2193,"")</f>
        <v/>
      </c>
      <c r="BE2194" s="83" t="str">
        <f t="shared" si="648"/>
        <v/>
      </c>
      <c r="BF2194" s="83" t="str">
        <f t="shared" si="649"/>
        <v/>
      </c>
      <c r="BG2194" s="83" t="str">
        <f t="shared" si="650"/>
        <v/>
      </c>
      <c r="BH2194" s="83" t="str">
        <f t="shared" si="651"/>
        <v/>
      </c>
      <c r="BI2194" s="83" t="str">
        <f t="shared" si="652"/>
        <v/>
      </c>
      <c r="BJ2194" s="83" t="str">
        <f t="shared" si="653"/>
        <v/>
      </c>
      <c r="BK2194" s="83" t="str">
        <f t="shared" si="654"/>
        <v/>
      </c>
      <c r="BL2194" s="83" t="str">
        <f t="shared" si="655"/>
        <v/>
      </c>
      <c r="BM2194" s="83" t="str">
        <f t="shared" si="656"/>
        <v/>
      </c>
      <c r="BN2194" s="83" t="str">
        <f t="shared" si="657"/>
        <v/>
      </c>
      <c r="BO2194" s="83" t="str">
        <f t="shared" si="658"/>
        <v/>
      </c>
      <c r="BP2194" s="83" t="str">
        <f t="shared" si="659"/>
        <v/>
      </c>
      <c r="BQ2194" s="83" t="str">
        <f t="shared" si="660"/>
        <v/>
      </c>
    </row>
    <row r="2195" spans="55:69" x14ac:dyDescent="0.2">
      <c r="BC2195" s="72" t="str">
        <f t="shared" si="647"/>
        <v/>
      </c>
      <c r="BD2195" s="83" t="str">
        <f t="shared" si="661"/>
        <v/>
      </c>
      <c r="BE2195" s="83" t="str">
        <f t="shared" si="648"/>
        <v/>
      </c>
      <c r="BF2195" s="83" t="str">
        <f t="shared" si="649"/>
        <v/>
      </c>
      <c r="BG2195" s="83" t="str">
        <f t="shared" si="650"/>
        <v/>
      </c>
      <c r="BH2195" s="83" t="str">
        <f t="shared" si="651"/>
        <v/>
      </c>
      <c r="BI2195" s="83" t="str">
        <f t="shared" si="652"/>
        <v/>
      </c>
      <c r="BJ2195" s="83" t="str">
        <f t="shared" si="653"/>
        <v/>
      </c>
      <c r="BK2195" s="83" t="str">
        <f t="shared" si="654"/>
        <v/>
      </c>
      <c r="BL2195" s="83" t="str">
        <f t="shared" si="655"/>
        <v/>
      </c>
      <c r="BM2195" s="83" t="str">
        <f t="shared" si="656"/>
        <v/>
      </c>
      <c r="BN2195" s="83" t="str">
        <f t="shared" si="657"/>
        <v/>
      </c>
      <c r="BO2195" s="83" t="str">
        <f t="shared" si="658"/>
        <v/>
      </c>
      <c r="BP2195" s="83" t="str">
        <f t="shared" si="659"/>
        <v/>
      </c>
      <c r="BQ2195" s="83" t="str">
        <f t="shared" si="660"/>
        <v/>
      </c>
    </row>
    <row r="2196" spans="55:69" x14ac:dyDescent="0.2">
      <c r="BC2196" s="72" t="str">
        <f t="shared" si="647"/>
        <v/>
      </c>
      <c r="BD2196" s="83" t="str">
        <f t="shared" si="661"/>
        <v/>
      </c>
      <c r="BE2196" s="83" t="str">
        <f t="shared" si="648"/>
        <v/>
      </c>
      <c r="BF2196" s="83" t="str">
        <f t="shared" si="649"/>
        <v/>
      </c>
      <c r="BG2196" s="83" t="str">
        <f t="shared" si="650"/>
        <v/>
      </c>
      <c r="BH2196" s="83" t="str">
        <f t="shared" si="651"/>
        <v/>
      </c>
      <c r="BI2196" s="83" t="str">
        <f t="shared" si="652"/>
        <v/>
      </c>
      <c r="BJ2196" s="83" t="str">
        <f t="shared" si="653"/>
        <v/>
      </c>
      <c r="BK2196" s="83" t="str">
        <f t="shared" si="654"/>
        <v/>
      </c>
      <c r="BL2196" s="83" t="str">
        <f t="shared" si="655"/>
        <v/>
      </c>
      <c r="BM2196" s="83" t="str">
        <f t="shared" si="656"/>
        <v/>
      </c>
      <c r="BN2196" s="83" t="str">
        <f t="shared" si="657"/>
        <v/>
      </c>
      <c r="BO2196" s="83" t="str">
        <f t="shared" si="658"/>
        <v/>
      </c>
      <c r="BP2196" s="83" t="str">
        <f t="shared" si="659"/>
        <v/>
      </c>
      <c r="BQ2196" s="83" t="str">
        <f t="shared" si="660"/>
        <v/>
      </c>
    </row>
    <row r="2197" spans="55:69" x14ac:dyDescent="0.2">
      <c r="BC2197" s="72" t="str">
        <f t="shared" si="647"/>
        <v/>
      </c>
      <c r="BD2197" s="83" t="str">
        <f t="shared" si="661"/>
        <v/>
      </c>
      <c r="BE2197" s="83" t="str">
        <f t="shared" si="648"/>
        <v/>
      </c>
      <c r="BF2197" s="83" t="str">
        <f t="shared" si="649"/>
        <v/>
      </c>
      <c r="BG2197" s="83" t="str">
        <f t="shared" si="650"/>
        <v/>
      </c>
      <c r="BH2197" s="83" t="str">
        <f t="shared" si="651"/>
        <v/>
      </c>
      <c r="BI2197" s="83" t="str">
        <f t="shared" si="652"/>
        <v/>
      </c>
      <c r="BJ2197" s="83" t="str">
        <f t="shared" si="653"/>
        <v/>
      </c>
      <c r="BK2197" s="83" t="str">
        <f t="shared" si="654"/>
        <v/>
      </c>
      <c r="BL2197" s="83" t="str">
        <f t="shared" si="655"/>
        <v/>
      </c>
      <c r="BM2197" s="83" t="str">
        <f t="shared" si="656"/>
        <v/>
      </c>
      <c r="BN2197" s="83" t="str">
        <f t="shared" si="657"/>
        <v/>
      </c>
      <c r="BO2197" s="83" t="str">
        <f t="shared" si="658"/>
        <v/>
      </c>
      <c r="BP2197" s="83" t="str">
        <f t="shared" si="659"/>
        <v/>
      </c>
      <c r="BQ2197" s="83" t="str">
        <f t="shared" si="660"/>
        <v/>
      </c>
    </row>
    <row r="2198" spans="55:69" x14ac:dyDescent="0.2">
      <c r="BC2198" s="72" t="str">
        <f t="shared" si="647"/>
        <v/>
      </c>
      <c r="BD2198" s="83" t="str">
        <f t="shared" si="661"/>
        <v/>
      </c>
      <c r="BE2198" s="83" t="str">
        <f t="shared" si="648"/>
        <v/>
      </c>
      <c r="BF2198" s="83" t="str">
        <f t="shared" si="649"/>
        <v/>
      </c>
      <c r="BG2198" s="83" t="str">
        <f t="shared" si="650"/>
        <v/>
      </c>
      <c r="BH2198" s="83" t="str">
        <f t="shared" si="651"/>
        <v/>
      </c>
      <c r="BI2198" s="83" t="str">
        <f t="shared" si="652"/>
        <v/>
      </c>
      <c r="BJ2198" s="83" t="str">
        <f t="shared" si="653"/>
        <v/>
      </c>
      <c r="BK2198" s="83" t="str">
        <f t="shared" si="654"/>
        <v/>
      </c>
      <c r="BL2198" s="83" t="str">
        <f t="shared" si="655"/>
        <v/>
      </c>
      <c r="BM2198" s="83" t="str">
        <f t="shared" si="656"/>
        <v/>
      </c>
      <c r="BN2198" s="83" t="str">
        <f t="shared" si="657"/>
        <v/>
      </c>
      <c r="BO2198" s="83" t="str">
        <f t="shared" si="658"/>
        <v/>
      </c>
      <c r="BP2198" s="83" t="str">
        <f t="shared" si="659"/>
        <v/>
      </c>
      <c r="BQ2198" s="83" t="str">
        <f t="shared" si="660"/>
        <v/>
      </c>
    </row>
    <row r="2199" spans="55:69" x14ac:dyDescent="0.2">
      <c r="BC2199" s="72" t="str">
        <f t="shared" si="647"/>
        <v/>
      </c>
      <c r="BD2199" s="83" t="str">
        <f t="shared" si="661"/>
        <v/>
      </c>
      <c r="BE2199" s="83" t="str">
        <f t="shared" si="648"/>
        <v/>
      </c>
      <c r="BF2199" s="83" t="str">
        <f t="shared" si="649"/>
        <v/>
      </c>
      <c r="BG2199" s="83" t="str">
        <f t="shared" si="650"/>
        <v/>
      </c>
      <c r="BH2199" s="83" t="str">
        <f t="shared" si="651"/>
        <v/>
      </c>
      <c r="BI2199" s="83" t="str">
        <f t="shared" si="652"/>
        <v/>
      </c>
      <c r="BJ2199" s="83" t="str">
        <f t="shared" si="653"/>
        <v/>
      </c>
      <c r="BK2199" s="83" t="str">
        <f t="shared" si="654"/>
        <v/>
      </c>
      <c r="BL2199" s="83" t="str">
        <f t="shared" si="655"/>
        <v/>
      </c>
      <c r="BM2199" s="83" t="str">
        <f t="shared" si="656"/>
        <v/>
      </c>
      <c r="BN2199" s="83" t="str">
        <f t="shared" si="657"/>
        <v/>
      </c>
      <c r="BO2199" s="83" t="str">
        <f t="shared" si="658"/>
        <v/>
      </c>
      <c r="BP2199" s="83" t="str">
        <f t="shared" si="659"/>
        <v/>
      </c>
      <c r="BQ2199" s="83" t="str">
        <f t="shared" si="660"/>
        <v/>
      </c>
    </row>
    <row r="2200" spans="55:69" x14ac:dyDescent="0.2">
      <c r="BC2200" s="72" t="str">
        <f t="shared" si="647"/>
        <v/>
      </c>
      <c r="BD2200" s="83" t="str">
        <f t="shared" si="661"/>
        <v/>
      </c>
      <c r="BE2200" s="83" t="str">
        <f t="shared" si="648"/>
        <v/>
      </c>
      <c r="BF2200" s="83" t="str">
        <f t="shared" si="649"/>
        <v/>
      </c>
      <c r="BG2200" s="83" t="str">
        <f t="shared" si="650"/>
        <v/>
      </c>
      <c r="BH2200" s="83" t="str">
        <f t="shared" si="651"/>
        <v/>
      </c>
      <c r="BI2200" s="83" t="str">
        <f t="shared" si="652"/>
        <v/>
      </c>
      <c r="BJ2200" s="83" t="str">
        <f t="shared" si="653"/>
        <v/>
      </c>
      <c r="BK2200" s="83" t="str">
        <f t="shared" si="654"/>
        <v/>
      </c>
      <c r="BL2200" s="83" t="str">
        <f t="shared" si="655"/>
        <v/>
      </c>
      <c r="BM2200" s="83" t="str">
        <f t="shared" si="656"/>
        <v/>
      </c>
      <c r="BN2200" s="83" t="str">
        <f t="shared" si="657"/>
        <v/>
      </c>
      <c r="BO2200" s="83" t="str">
        <f t="shared" si="658"/>
        <v/>
      </c>
      <c r="BP2200" s="83" t="str">
        <f t="shared" si="659"/>
        <v/>
      </c>
      <c r="BQ2200" s="83" t="str">
        <f t="shared" si="660"/>
        <v/>
      </c>
    </row>
    <row r="2201" spans="55:69" x14ac:dyDescent="0.2">
      <c r="BC2201" s="72" t="str">
        <f>IF($A2200&lt;&gt;"",IF(OR(CJ2200&lt;&gt;0,CK2200&lt;&gt;0),"",$DD$5),"")</f>
        <v/>
      </c>
      <c r="BD2201" s="83" t="str">
        <f>IF($A2200&lt;&gt;"",IF(OR(CJ2200&lt;&gt;0,CK2200&lt;&gt;0),"",IF(#REF!="LER","01,",IF(#REF!="LOR","01,",IF(#REF!="LEB","02,",IF(#REF!="LOB","01,",IF(#REF!="HER","19,",IF(#REF!="HOR","19,",IF(#REF!="HEB","20,",IF(#REF!="HOB","19,",""))))))))),"")</f>
        <v/>
      </c>
      <c r="BE2201" s="83" t="str">
        <f>IF($A2200&lt;&gt;"",IF(OR(CJ2200&lt;&gt;0,CK2200&lt;&gt;0),"",IF(#REF!="LER","02,",IF(#REF!="LOR","03,",IF(#REF!="LEB","04,",IF(#REF!="LOB","02,",IF(#REF!="HER","20,",IF(#REF!="HOR","21,",IF(#REF!="HEB","22,",IF(#REF!="HOB","20,",""))))))))),"")</f>
        <v/>
      </c>
      <c r="BF2201" s="83" t="str">
        <f>IF($A2200&lt;&gt;"",IF(OR(CJ2200&lt;&gt;0,CK2200&lt;&gt;0),"",IF(#REF!="LER","03,",IF(#REF!="LOR","05,",IF(#REF!="LEB","06,",IF(#REF!="LOB","03,",IF(#REF!="HER","21,",IF(#REF!="HOR","23,",IF(#REF!="HEB","24,",IF(#REF!="HOB","21,",""))))))))),"")</f>
        <v/>
      </c>
      <c r="BG2201" s="83" t="str">
        <f>IF($A2200&lt;&gt;"",IF(OR(CJ2200&lt;&gt;0,CK2200&lt;&gt;0),"",IF(#REF!="LER","04,",IF(#REF!="LOR","07,",IF(#REF!="LEB","08,",IF(#REF!="LOB","04,",IF(#REF!="HER","22,",IF(#REF!="HOR","25,",IF(#REF!="HEB","26,",IF(#REF!="HOB","22,",""))))))))),"")</f>
        <v/>
      </c>
      <c r="BH2201" s="83" t="str">
        <f>IF($A2200&lt;&gt;"",IF(OR(CJ2200&lt;&gt;0,CK2200&lt;&gt;0),"",IF(#REF!="LER","05,",IF(#REF!="LOR","09,",IF(#REF!="LEB","10,",IF(#REF!="LOB","05,",IF(#REF!="HER","23,",IF(#REF!="HOR","27,",IF(#REF!="HEB","28,",IF(#REF!="HOB","23,",""))))))))),"")</f>
        <v/>
      </c>
      <c r="BI2201" s="83" t="str">
        <f>IF($A2200&lt;&gt;"",IF(OR(CJ2200&lt;&gt;0,CK2200&lt;&gt;0),"",IF(#REF!="LER","06,",IF(#REF!="LOR","11,",IF(#REF!="LEB","11,",IF(#REF!="LOB","06,",IF(#REF!="HER","24,",IF(#REF!="HOR","29,",IF(#REF!="HEB","29,",IF(#REF!="HOB","24,",""))))))))),"")</f>
        <v/>
      </c>
      <c r="BJ2201" s="83" t="str">
        <f>IF($A2200&lt;&gt;"",IF(OR(CJ2200&lt;&gt;0,CK2200&lt;&gt;0),"",IF(#REF!="LER","07,",IF(#REF!="LOR","12,",IF(#REF!="LEB","12,",IF(#REF!="LOB","08,",IF(#REF!="HER","25,",IF(#REF!="HOR","30,",IF(#REF!="HEB","30,",IF(#REF!="HOB","25,",""))))))))),"")</f>
        <v/>
      </c>
      <c r="BK2201" s="83" t="str">
        <f>IF($A2200&lt;&gt;"",IF(OR(CJ2200&lt;&gt;0,CK2200&lt;&gt;0),"",IF(#REF!="LER","08,",IF(#REF!="LOR","13,",IF(#REF!="LEB","13,",IF(#REF!="LOB","09,",IF(#REF!="HER","26,",IF(#REF!="HOR","31,",IF(#REF!="HEB","31,",IF(#REF!="HOB","26,",""))))))))),"")</f>
        <v/>
      </c>
      <c r="BL2201" s="83" t="str">
        <f>IF($A2200&lt;&gt;"",IF(OR(CJ2200&lt;&gt;0,CK2200&lt;&gt;0),"",IF(#REF!="LER","09,",IF(#REF!="LOR","14,",IF(#REF!="LEB","14,",IF(#REF!="LOB","10,",IF(#REF!="HER","27,",IF(#REF!="HOR","32,",IF(#REF!="HEB","32,",IF(#REF!="HOB","27,",""))))))))),"")</f>
        <v/>
      </c>
      <c r="BM2201" s="83" t="str">
        <f>IF($A2200&lt;&gt;"",IF(OR(CJ2200&lt;&gt;0,CK2200&lt;&gt;0),"",IF(#REF!="LER","10,",IF(#REF!="LOR","15,",IF(#REF!="LEB","15,",IF(#REF!="LOB","11,",IF(#REF!="HER","28,",IF(#REF!="HOR","33,",IF(#REF!="HEB","33,",IF(#REF!="HOB","28,",""))))))))),"")</f>
        <v/>
      </c>
      <c r="BN2201" s="83" t="str">
        <f>IF($A2200&lt;&gt;"",IF(OR(CJ2200&lt;&gt;0,CK2200&lt;&gt;0),"",IF(#REF!="LER","12,",IF(#REF!="LOR","16,",IF(#REF!="LEB","16,",IF(#REF!="LOB","13,",IF(#REF!="HER","30,",IF(#REF!="HOR","34,",IF(#REF!="HEB","34,",IF(#REF!="HOB","29,",""))))))))),"")</f>
        <v/>
      </c>
      <c r="BO2201" s="83" t="str">
        <f>IF($A2200&lt;&gt;"",IF(OR(CJ2200&lt;&gt;0,CK2200&lt;&gt;0),"",IF(#REF!="LER","14,",IF(#REF!="LOR","17,",IF(#REF!="LEB","17,",IF(#REF!="LOB","15,",IF(#REF!="HER","32,",IF(#REF!="HOR","35,",IF(#REF!="HEB","35,",IF(#REF!="HOB","31,",""))))))))),"")</f>
        <v/>
      </c>
      <c r="BP2201" s="83" t="str">
        <f>IF($A2200&lt;&gt;"",IF(OR(CJ2200&lt;&gt;0,CK2200&lt;&gt;0),"",IF(#REF!="LER","16,",IF(#REF!="LOR","18,",IF(#REF!="LEB","18,",IF(#REF!="LOB","17,",IF(#REF!="HER","34,",IF(#REF!="HOR","36,",IF(#REF!="HEB","36,",IF(#REF!="HOB","33,",""))))))))),"")</f>
        <v/>
      </c>
      <c r="BQ2201" s="83" t="str">
        <f>IF($A2200&lt;&gt;"",IF(OR(CJ2200&lt;&gt;0,CK2200&lt;&gt;0),"",IF(#REF!="LER","18,",IF(#REF!="LOR","",IF(#REF!="LEB","",IF(#REF!="LOB","",IF(#REF!="HER","36,",IF(#REF!="HOR","",IF(#REF!="HEB","",IF(#REF!="HOB","35,",""))))))))),"")</f>
        <v/>
      </c>
    </row>
    <row r="2202" spans="55:69" x14ac:dyDescent="0.2">
      <c r="BC2202" s="72" t="str">
        <f t="shared" ref="BC2202:BC2209" si="662">IF($A2201&lt;&gt;"",IF(OR(CJ2201&lt;&gt;0,CK2201&lt;&gt;0),"",IF(OR($CG2201&gt;0,BC2201=""),"",$DD$6)),"")</f>
        <v/>
      </c>
      <c r="BD2202" s="83" t="str">
        <f>IF($BC2202&lt;&gt;"",BD2201,"")</f>
        <v/>
      </c>
      <c r="BE2202" s="83" t="str">
        <f t="shared" ref="BE2202:BE2209" si="663">IF($BC2202&lt;&gt;"",BE2201,"")</f>
        <v/>
      </c>
      <c r="BF2202" s="83" t="str">
        <f t="shared" ref="BF2202:BF2209" si="664">IF($BC2202&lt;&gt;"",BF2201,"")</f>
        <v/>
      </c>
      <c r="BG2202" s="83" t="str">
        <f t="shared" ref="BG2202:BG2209" si="665">IF($BC2202&lt;&gt;"",BG2201,"")</f>
        <v/>
      </c>
      <c r="BH2202" s="83" t="str">
        <f t="shared" ref="BH2202:BH2209" si="666">IF($BC2202&lt;&gt;"",BH2201,"")</f>
        <v/>
      </c>
      <c r="BI2202" s="83" t="str">
        <f t="shared" ref="BI2202:BI2209" si="667">IF($BC2202&lt;&gt;"",BI2201,"")</f>
        <v/>
      </c>
      <c r="BJ2202" s="83" t="str">
        <f t="shared" ref="BJ2202:BJ2209" si="668">IF($BC2202&lt;&gt;"",BJ2201,"")</f>
        <v/>
      </c>
      <c r="BK2202" s="83" t="str">
        <f t="shared" ref="BK2202:BK2209" si="669">IF($BC2202&lt;&gt;"",BK2201,"")</f>
        <v/>
      </c>
      <c r="BL2202" s="83" t="str">
        <f t="shared" ref="BL2202:BL2209" si="670">IF($BC2202&lt;&gt;"",BL2201,"")</f>
        <v/>
      </c>
      <c r="BM2202" s="83" t="str">
        <f t="shared" ref="BM2202:BM2209" si="671">IF($BC2202&lt;&gt;"",BM2201,"")</f>
        <v/>
      </c>
      <c r="BN2202" s="83" t="str">
        <f t="shared" ref="BN2202:BN2209" si="672">IF($BC2202&lt;&gt;"",BN2201,"")</f>
        <v/>
      </c>
      <c r="BO2202" s="83" t="str">
        <f t="shared" ref="BO2202:BO2209" si="673">IF($BC2202&lt;&gt;"",BO2201,"")</f>
        <v/>
      </c>
      <c r="BP2202" s="83" t="str">
        <f t="shared" ref="BP2202:BP2209" si="674">IF($BC2202&lt;&gt;"",BP2201,"")</f>
        <v/>
      </c>
      <c r="BQ2202" s="83" t="str">
        <f t="shared" ref="BQ2202:BQ2209" si="675">IF($BC2202&lt;&gt;"",BQ2201,"")</f>
        <v/>
      </c>
    </row>
    <row r="2203" spans="55:69" x14ac:dyDescent="0.2">
      <c r="BC2203" s="72" t="str">
        <f t="shared" si="662"/>
        <v/>
      </c>
      <c r="BD2203" s="83" t="str">
        <f t="shared" ref="BD2203:BD2209" si="676">IF($BC2203&lt;&gt;"",BD2202,"")</f>
        <v/>
      </c>
      <c r="BE2203" s="83" t="str">
        <f t="shared" si="663"/>
        <v/>
      </c>
      <c r="BF2203" s="83" t="str">
        <f t="shared" si="664"/>
        <v/>
      </c>
      <c r="BG2203" s="83" t="str">
        <f t="shared" si="665"/>
        <v/>
      </c>
      <c r="BH2203" s="83" t="str">
        <f t="shared" si="666"/>
        <v/>
      </c>
      <c r="BI2203" s="83" t="str">
        <f t="shared" si="667"/>
        <v/>
      </c>
      <c r="BJ2203" s="83" t="str">
        <f t="shared" si="668"/>
        <v/>
      </c>
      <c r="BK2203" s="83" t="str">
        <f t="shared" si="669"/>
        <v/>
      </c>
      <c r="BL2203" s="83" t="str">
        <f t="shared" si="670"/>
        <v/>
      </c>
      <c r="BM2203" s="83" t="str">
        <f t="shared" si="671"/>
        <v/>
      </c>
      <c r="BN2203" s="83" t="str">
        <f t="shared" si="672"/>
        <v/>
      </c>
      <c r="BO2203" s="83" t="str">
        <f t="shared" si="673"/>
        <v/>
      </c>
      <c r="BP2203" s="83" t="str">
        <f t="shared" si="674"/>
        <v/>
      </c>
      <c r="BQ2203" s="83" t="str">
        <f t="shared" si="675"/>
        <v/>
      </c>
    </row>
    <row r="2204" spans="55:69" x14ac:dyDescent="0.2">
      <c r="BC2204" s="72" t="str">
        <f t="shared" si="662"/>
        <v/>
      </c>
      <c r="BD2204" s="83" t="str">
        <f t="shared" si="676"/>
        <v/>
      </c>
      <c r="BE2204" s="83" t="str">
        <f t="shared" si="663"/>
        <v/>
      </c>
      <c r="BF2204" s="83" t="str">
        <f t="shared" si="664"/>
        <v/>
      </c>
      <c r="BG2204" s="83" t="str">
        <f t="shared" si="665"/>
        <v/>
      </c>
      <c r="BH2204" s="83" t="str">
        <f t="shared" si="666"/>
        <v/>
      </c>
      <c r="BI2204" s="83" t="str">
        <f t="shared" si="667"/>
        <v/>
      </c>
      <c r="BJ2204" s="83" t="str">
        <f t="shared" si="668"/>
        <v/>
      </c>
      <c r="BK2204" s="83" t="str">
        <f t="shared" si="669"/>
        <v/>
      </c>
      <c r="BL2204" s="83" t="str">
        <f t="shared" si="670"/>
        <v/>
      </c>
      <c r="BM2204" s="83" t="str">
        <f t="shared" si="671"/>
        <v/>
      </c>
      <c r="BN2204" s="83" t="str">
        <f t="shared" si="672"/>
        <v/>
      </c>
      <c r="BO2204" s="83" t="str">
        <f t="shared" si="673"/>
        <v/>
      </c>
      <c r="BP2204" s="83" t="str">
        <f t="shared" si="674"/>
        <v/>
      </c>
      <c r="BQ2204" s="83" t="str">
        <f t="shared" si="675"/>
        <v/>
      </c>
    </row>
    <row r="2205" spans="55:69" x14ac:dyDescent="0.2">
      <c r="BC2205" s="72" t="str">
        <f t="shared" si="662"/>
        <v/>
      </c>
      <c r="BD2205" s="83" t="str">
        <f t="shared" si="676"/>
        <v/>
      </c>
      <c r="BE2205" s="83" t="str">
        <f t="shared" si="663"/>
        <v/>
      </c>
      <c r="BF2205" s="83" t="str">
        <f t="shared" si="664"/>
        <v/>
      </c>
      <c r="BG2205" s="83" t="str">
        <f t="shared" si="665"/>
        <v/>
      </c>
      <c r="BH2205" s="83" t="str">
        <f t="shared" si="666"/>
        <v/>
      </c>
      <c r="BI2205" s="83" t="str">
        <f t="shared" si="667"/>
        <v/>
      </c>
      <c r="BJ2205" s="83" t="str">
        <f t="shared" si="668"/>
        <v/>
      </c>
      <c r="BK2205" s="83" t="str">
        <f t="shared" si="669"/>
        <v/>
      </c>
      <c r="BL2205" s="83" t="str">
        <f t="shared" si="670"/>
        <v/>
      </c>
      <c r="BM2205" s="83" t="str">
        <f t="shared" si="671"/>
        <v/>
      </c>
      <c r="BN2205" s="83" t="str">
        <f t="shared" si="672"/>
        <v/>
      </c>
      <c r="BO2205" s="83" t="str">
        <f t="shared" si="673"/>
        <v/>
      </c>
      <c r="BP2205" s="83" t="str">
        <f t="shared" si="674"/>
        <v/>
      </c>
      <c r="BQ2205" s="83" t="str">
        <f t="shared" si="675"/>
        <v/>
      </c>
    </row>
    <row r="2206" spans="55:69" x14ac:dyDescent="0.2">
      <c r="BC2206" s="72" t="str">
        <f t="shared" si="662"/>
        <v/>
      </c>
      <c r="BD2206" s="83" t="str">
        <f t="shared" si="676"/>
        <v/>
      </c>
      <c r="BE2206" s="83" t="str">
        <f t="shared" si="663"/>
        <v/>
      </c>
      <c r="BF2206" s="83" t="str">
        <f t="shared" si="664"/>
        <v/>
      </c>
      <c r="BG2206" s="83" t="str">
        <f t="shared" si="665"/>
        <v/>
      </c>
      <c r="BH2206" s="83" t="str">
        <f t="shared" si="666"/>
        <v/>
      </c>
      <c r="BI2206" s="83" t="str">
        <f t="shared" si="667"/>
        <v/>
      </c>
      <c r="BJ2206" s="83" t="str">
        <f t="shared" si="668"/>
        <v/>
      </c>
      <c r="BK2206" s="83" t="str">
        <f t="shared" si="669"/>
        <v/>
      </c>
      <c r="BL2206" s="83" t="str">
        <f t="shared" si="670"/>
        <v/>
      </c>
      <c r="BM2206" s="83" t="str">
        <f t="shared" si="671"/>
        <v/>
      </c>
      <c r="BN2206" s="83" t="str">
        <f t="shared" si="672"/>
        <v/>
      </c>
      <c r="BO2206" s="83" t="str">
        <f t="shared" si="673"/>
        <v/>
      </c>
      <c r="BP2206" s="83" t="str">
        <f t="shared" si="674"/>
        <v/>
      </c>
      <c r="BQ2206" s="83" t="str">
        <f t="shared" si="675"/>
        <v/>
      </c>
    </row>
    <row r="2207" spans="55:69" x14ac:dyDescent="0.2">
      <c r="BC2207" s="72" t="str">
        <f t="shared" si="662"/>
        <v/>
      </c>
      <c r="BD2207" s="83" t="str">
        <f t="shared" si="676"/>
        <v/>
      </c>
      <c r="BE2207" s="83" t="str">
        <f t="shared" si="663"/>
        <v/>
      </c>
      <c r="BF2207" s="83" t="str">
        <f t="shared" si="664"/>
        <v/>
      </c>
      <c r="BG2207" s="83" t="str">
        <f t="shared" si="665"/>
        <v/>
      </c>
      <c r="BH2207" s="83" t="str">
        <f t="shared" si="666"/>
        <v/>
      </c>
      <c r="BI2207" s="83" t="str">
        <f t="shared" si="667"/>
        <v/>
      </c>
      <c r="BJ2207" s="83" t="str">
        <f t="shared" si="668"/>
        <v/>
      </c>
      <c r="BK2207" s="83" t="str">
        <f t="shared" si="669"/>
        <v/>
      </c>
      <c r="BL2207" s="83" t="str">
        <f t="shared" si="670"/>
        <v/>
      </c>
      <c r="BM2207" s="83" t="str">
        <f t="shared" si="671"/>
        <v/>
      </c>
      <c r="BN2207" s="83" t="str">
        <f t="shared" si="672"/>
        <v/>
      </c>
      <c r="BO2207" s="83" t="str">
        <f t="shared" si="673"/>
        <v/>
      </c>
      <c r="BP2207" s="83" t="str">
        <f t="shared" si="674"/>
        <v/>
      </c>
      <c r="BQ2207" s="83" t="str">
        <f t="shared" si="675"/>
        <v/>
      </c>
    </row>
    <row r="2208" spans="55:69" x14ac:dyDescent="0.2">
      <c r="BC2208" s="72" t="str">
        <f t="shared" si="662"/>
        <v/>
      </c>
      <c r="BD2208" s="83" t="str">
        <f t="shared" si="676"/>
        <v/>
      </c>
      <c r="BE2208" s="83" t="str">
        <f t="shared" si="663"/>
        <v/>
      </c>
      <c r="BF2208" s="83" t="str">
        <f t="shared" si="664"/>
        <v/>
      </c>
      <c r="BG2208" s="83" t="str">
        <f t="shared" si="665"/>
        <v/>
      </c>
      <c r="BH2208" s="83" t="str">
        <f t="shared" si="666"/>
        <v/>
      </c>
      <c r="BI2208" s="83" t="str">
        <f t="shared" si="667"/>
        <v/>
      </c>
      <c r="BJ2208" s="83" t="str">
        <f t="shared" si="668"/>
        <v/>
      </c>
      <c r="BK2208" s="83" t="str">
        <f t="shared" si="669"/>
        <v/>
      </c>
      <c r="BL2208" s="83" t="str">
        <f t="shared" si="670"/>
        <v/>
      </c>
      <c r="BM2208" s="83" t="str">
        <f t="shared" si="671"/>
        <v/>
      </c>
      <c r="BN2208" s="83" t="str">
        <f t="shared" si="672"/>
        <v/>
      </c>
      <c r="BO2208" s="83" t="str">
        <f t="shared" si="673"/>
        <v/>
      </c>
      <c r="BP2208" s="83" t="str">
        <f t="shared" si="674"/>
        <v/>
      </c>
      <c r="BQ2208" s="83" t="str">
        <f t="shared" si="675"/>
        <v/>
      </c>
    </row>
    <row r="2209" spans="55:69" x14ac:dyDescent="0.2">
      <c r="BC2209" s="72" t="str">
        <f t="shared" si="662"/>
        <v/>
      </c>
      <c r="BD2209" s="83" t="str">
        <f t="shared" si="676"/>
        <v/>
      </c>
      <c r="BE2209" s="83" t="str">
        <f t="shared" si="663"/>
        <v/>
      </c>
      <c r="BF2209" s="83" t="str">
        <f t="shared" si="664"/>
        <v/>
      </c>
      <c r="BG2209" s="83" t="str">
        <f t="shared" si="665"/>
        <v/>
      </c>
      <c r="BH2209" s="83" t="str">
        <f t="shared" si="666"/>
        <v/>
      </c>
      <c r="BI2209" s="83" t="str">
        <f t="shared" si="667"/>
        <v/>
      </c>
      <c r="BJ2209" s="83" t="str">
        <f t="shared" si="668"/>
        <v/>
      </c>
      <c r="BK2209" s="83" t="str">
        <f t="shared" si="669"/>
        <v/>
      </c>
      <c r="BL2209" s="83" t="str">
        <f t="shared" si="670"/>
        <v/>
      </c>
      <c r="BM2209" s="83" t="str">
        <f t="shared" si="671"/>
        <v/>
      </c>
      <c r="BN2209" s="83" t="str">
        <f t="shared" si="672"/>
        <v/>
      </c>
      <c r="BO2209" s="83" t="str">
        <f t="shared" si="673"/>
        <v/>
      </c>
      <c r="BP2209" s="83" t="str">
        <f t="shared" si="674"/>
        <v/>
      </c>
      <c r="BQ2209" s="83" t="str">
        <f t="shared" si="675"/>
        <v/>
      </c>
    </row>
    <row r="2210" spans="55:69" x14ac:dyDescent="0.2">
      <c r="BC2210" s="72" t="str">
        <f>IF($A2209&lt;&gt;"",IF(OR(CJ2209&lt;&gt;0,CK2209&lt;&gt;0),"",$DD$5),"")</f>
        <v/>
      </c>
      <c r="BD2210" s="83" t="str">
        <f>IF($A2209&lt;&gt;"",IF(OR(CJ2209&lt;&gt;0,CK2209&lt;&gt;0),"",IF(#REF!="LER","01,",IF(#REF!="LOR","01,",IF(#REF!="LEB","02,",IF(#REF!="LOB","01,",IF(#REF!="HER","19,",IF(#REF!="HOR","19,",IF(#REF!="HEB","20,",IF(#REF!="HOB","19,",""))))))))),"")</f>
        <v/>
      </c>
      <c r="BE2210" s="83" t="str">
        <f>IF($A2209&lt;&gt;"",IF(OR(CJ2209&lt;&gt;0,CK2209&lt;&gt;0),"",IF(#REF!="LER","02,",IF(#REF!="LOR","03,",IF(#REF!="LEB","04,",IF(#REF!="LOB","02,",IF(#REF!="HER","20,",IF(#REF!="HOR","21,",IF(#REF!="HEB","22,",IF(#REF!="HOB","20,",""))))))))),"")</f>
        <v/>
      </c>
      <c r="BF2210" s="83" t="str">
        <f>IF($A2209&lt;&gt;"",IF(OR(CJ2209&lt;&gt;0,CK2209&lt;&gt;0),"",IF(#REF!="LER","03,",IF(#REF!="LOR","05,",IF(#REF!="LEB","06,",IF(#REF!="LOB","03,",IF(#REF!="HER","21,",IF(#REF!="HOR","23,",IF(#REF!="HEB","24,",IF(#REF!="HOB","21,",""))))))))),"")</f>
        <v/>
      </c>
      <c r="BG2210" s="83" t="str">
        <f>IF($A2209&lt;&gt;"",IF(OR(CJ2209&lt;&gt;0,CK2209&lt;&gt;0),"",IF(#REF!="LER","04,",IF(#REF!="LOR","07,",IF(#REF!="LEB","08,",IF(#REF!="LOB","04,",IF(#REF!="HER","22,",IF(#REF!="HOR","25,",IF(#REF!="HEB","26,",IF(#REF!="HOB","22,",""))))))))),"")</f>
        <v/>
      </c>
      <c r="BH2210" s="83" t="str">
        <f>IF($A2209&lt;&gt;"",IF(OR(CJ2209&lt;&gt;0,CK2209&lt;&gt;0),"",IF(#REF!="LER","05,",IF(#REF!="LOR","09,",IF(#REF!="LEB","10,",IF(#REF!="LOB","05,",IF(#REF!="HER","23,",IF(#REF!="HOR","27,",IF(#REF!="HEB","28,",IF(#REF!="HOB","23,",""))))))))),"")</f>
        <v/>
      </c>
      <c r="BI2210" s="83" t="str">
        <f>IF($A2209&lt;&gt;"",IF(OR(CJ2209&lt;&gt;0,CK2209&lt;&gt;0),"",IF(#REF!="LER","06,",IF(#REF!="LOR","11,",IF(#REF!="LEB","11,",IF(#REF!="LOB","06,",IF(#REF!="HER","24,",IF(#REF!="HOR","29,",IF(#REF!="HEB","29,",IF(#REF!="HOB","24,",""))))))))),"")</f>
        <v/>
      </c>
      <c r="BJ2210" s="83" t="str">
        <f>IF($A2209&lt;&gt;"",IF(OR(CJ2209&lt;&gt;0,CK2209&lt;&gt;0),"",IF(#REF!="LER","07,",IF(#REF!="LOR","12,",IF(#REF!="LEB","12,",IF(#REF!="LOB","08,",IF(#REF!="HER","25,",IF(#REF!="HOR","30,",IF(#REF!="HEB","30,",IF(#REF!="HOB","25,",""))))))))),"")</f>
        <v/>
      </c>
      <c r="BK2210" s="83" t="str">
        <f>IF($A2209&lt;&gt;"",IF(OR(CJ2209&lt;&gt;0,CK2209&lt;&gt;0),"",IF(#REF!="LER","08,",IF(#REF!="LOR","13,",IF(#REF!="LEB","13,",IF(#REF!="LOB","09,",IF(#REF!="HER","26,",IF(#REF!="HOR","31,",IF(#REF!="HEB","31,",IF(#REF!="HOB","26,",""))))))))),"")</f>
        <v/>
      </c>
      <c r="BL2210" s="83" t="str">
        <f>IF($A2209&lt;&gt;"",IF(OR(CJ2209&lt;&gt;0,CK2209&lt;&gt;0),"",IF(#REF!="LER","09,",IF(#REF!="LOR","14,",IF(#REF!="LEB","14,",IF(#REF!="LOB","10,",IF(#REF!="HER","27,",IF(#REF!="HOR","32,",IF(#REF!="HEB","32,",IF(#REF!="HOB","27,",""))))))))),"")</f>
        <v/>
      </c>
      <c r="BM2210" s="83" t="str">
        <f>IF($A2209&lt;&gt;"",IF(OR(CJ2209&lt;&gt;0,CK2209&lt;&gt;0),"",IF(#REF!="LER","10,",IF(#REF!="LOR","15,",IF(#REF!="LEB","15,",IF(#REF!="LOB","11,",IF(#REF!="HER","28,",IF(#REF!="HOR","33,",IF(#REF!="HEB","33,",IF(#REF!="HOB","28,",""))))))))),"")</f>
        <v/>
      </c>
      <c r="BN2210" s="83" t="str">
        <f>IF($A2209&lt;&gt;"",IF(OR(CJ2209&lt;&gt;0,CK2209&lt;&gt;0),"",IF(#REF!="LER","12,",IF(#REF!="LOR","16,",IF(#REF!="LEB","16,",IF(#REF!="LOB","13,",IF(#REF!="HER","30,",IF(#REF!="HOR","34,",IF(#REF!="HEB","34,",IF(#REF!="HOB","29,",""))))))))),"")</f>
        <v/>
      </c>
      <c r="BO2210" s="83" t="str">
        <f>IF($A2209&lt;&gt;"",IF(OR(CJ2209&lt;&gt;0,CK2209&lt;&gt;0),"",IF(#REF!="LER","14,",IF(#REF!="LOR","17,",IF(#REF!="LEB","17,",IF(#REF!="LOB","15,",IF(#REF!="HER","32,",IF(#REF!="HOR","35,",IF(#REF!="HEB","35,",IF(#REF!="HOB","31,",""))))))))),"")</f>
        <v/>
      </c>
      <c r="BP2210" s="83" t="str">
        <f>IF($A2209&lt;&gt;"",IF(OR(CJ2209&lt;&gt;0,CK2209&lt;&gt;0),"",IF(#REF!="LER","16,",IF(#REF!="LOR","18,",IF(#REF!="LEB","18,",IF(#REF!="LOB","17,",IF(#REF!="HER","34,",IF(#REF!="HOR","36,",IF(#REF!="HEB","36,",IF(#REF!="HOB","33,",""))))))))),"")</f>
        <v/>
      </c>
      <c r="BQ2210" s="83" t="str">
        <f>IF($A2209&lt;&gt;"",IF(OR(CJ2209&lt;&gt;0,CK2209&lt;&gt;0),"",IF(#REF!="LER","18,",IF(#REF!="LOR","",IF(#REF!="LEB","",IF(#REF!="LOB","",IF(#REF!="HER","36,",IF(#REF!="HOR","",IF(#REF!="HEB","",IF(#REF!="HOB","35,",""))))))))),"")</f>
        <v/>
      </c>
    </row>
    <row r="2211" spans="55:69" x14ac:dyDescent="0.2">
      <c r="BC2211" s="72" t="str">
        <f t="shared" ref="BC2211:BC2218" si="677">IF($A2210&lt;&gt;"",IF(OR(CJ2210&lt;&gt;0,CK2210&lt;&gt;0),"",IF(OR($CG2210&gt;0,BC2210=""),"",$DD$6)),"")</f>
        <v/>
      </c>
      <c r="BD2211" s="83" t="str">
        <f>IF($BC2211&lt;&gt;"",BD2210,"")</f>
        <v/>
      </c>
      <c r="BE2211" s="83" t="str">
        <f t="shared" ref="BE2211:BE2218" si="678">IF($BC2211&lt;&gt;"",BE2210,"")</f>
        <v/>
      </c>
      <c r="BF2211" s="83" t="str">
        <f t="shared" ref="BF2211:BF2218" si="679">IF($BC2211&lt;&gt;"",BF2210,"")</f>
        <v/>
      </c>
      <c r="BG2211" s="83" t="str">
        <f t="shared" ref="BG2211:BG2218" si="680">IF($BC2211&lt;&gt;"",BG2210,"")</f>
        <v/>
      </c>
      <c r="BH2211" s="83" t="str">
        <f t="shared" ref="BH2211:BH2218" si="681">IF($BC2211&lt;&gt;"",BH2210,"")</f>
        <v/>
      </c>
      <c r="BI2211" s="83" t="str">
        <f t="shared" ref="BI2211:BI2218" si="682">IF($BC2211&lt;&gt;"",BI2210,"")</f>
        <v/>
      </c>
      <c r="BJ2211" s="83" t="str">
        <f t="shared" ref="BJ2211:BJ2218" si="683">IF($BC2211&lt;&gt;"",BJ2210,"")</f>
        <v/>
      </c>
      <c r="BK2211" s="83" t="str">
        <f t="shared" ref="BK2211:BK2218" si="684">IF($BC2211&lt;&gt;"",BK2210,"")</f>
        <v/>
      </c>
      <c r="BL2211" s="83" t="str">
        <f t="shared" ref="BL2211:BL2218" si="685">IF($BC2211&lt;&gt;"",BL2210,"")</f>
        <v/>
      </c>
      <c r="BM2211" s="83" t="str">
        <f t="shared" ref="BM2211:BM2218" si="686">IF($BC2211&lt;&gt;"",BM2210,"")</f>
        <v/>
      </c>
      <c r="BN2211" s="83" t="str">
        <f t="shared" ref="BN2211:BN2218" si="687">IF($BC2211&lt;&gt;"",BN2210,"")</f>
        <v/>
      </c>
      <c r="BO2211" s="83" t="str">
        <f t="shared" ref="BO2211:BO2218" si="688">IF($BC2211&lt;&gt;"",BO2210,"")</f>
        <v/>
      </c>
      <c r="BP2211" s="83" t="str">
        <f t="shared" ref="BP2211:BP2218" si="689">IF($BC2211&lt;&gt;"",BP2210,"")</f>
        <v/>
      </c>
      <c r="BQ2211" s="83" t="str">
        <f t="shared" ref="BQ2211:BQ2218" si="690">IF($BC2211&lt;&gt;"",BQ2210,"")</f>
        <v/>
      </c>
    </row>
    <row r="2212" spans="55:69" x14ac:dyDescent="0.2">
      <c r="BC2212" s="72" t="str">
        <f t="shared" si="677"/>
        <v/>
      </c>
      <c r="BD2212" s="83" t="str">
        <f t="shared" ref="BD2212:BD2218" si="691">IF($BC2212&lt;&gt;"",BD2211,"")</f>
        <v/>
      </c>
      <c r="BE2212" s="83" t="str">
        <f t="shared" si="678"/>
        <v/>
      </c>
      <c r="BF2212" s="83" t="str">
        <f t="shared" si="679"/>
        <v/>
      </c>
      <c r="BG2212" s="83" t="str">
        <f t="shared" si="680"/>
        <v/>
      </c>
      <c r="BH2212" s="83" t="str">
        <f t="shared" si="681"/>
        <v/>
      </c>
      <c r="BI2212" s="83" t="str">
        <f t="shared" si="682"/>
        <v/>
      </c>
      <c r="BJ2212" s="83" t="str">
        <f t="shared" si="683"/>
        <v/>
      </c>
      <c r="BK2212" s="83" t="str">
        <f t="shared" si="684"/>
        <v/>
      </c>
      <c r="BL2212" s="83" t="str">
        <f t="shared" si="685"/>
        <v/>
      </c>
      <c r="BM2212" s="83" t="str">
        <f t="shared" si="686"/>
        <v/>
      </c>
      <c r="BN2212" s="83" t="str">
        <f t="shared" si="687"/>
        <v/>
      </c>
      <c r="BO2212" s="83" t="str">
        <f t="shared" si="688"/>
        <v/>
      </c>
      <c r="BP2212" s="83" t="str">
        <f t="shared" si="689"/>
        <v/>
      </c>
      <c r="BQ2212" s="83" t="str">
        <f t="shared" si="690"/>
        <v/>
      </c>
    </row>
    <row r="2213" spans="55:69" x14ac:dyDescent="0.2">
      <c r="BC2213" s="72" t="str">
        <f t="shared" si="677"/>
        <v/>
      </c>
      <c r="BD2213" s="83" t="str">
        <f t="shared" si="691"/>
        <v/>
      </c>
      <c r="BE2213" s="83" t="str">
        <f t="shared" si="678"/>
        <v/>
      </c>
      <c r="BF2213" s="83" t="str">
        <f t="shared" si="679"/>
        <v/>
      </c>
      <c r="BG2213" s="83" t="str">
        <f t="shared" si="680"/>
        <v/>
      </c>
      <c r="BH2213" s="83" t="str">
        <f t="shared" si="681"/>
        <v/>
      </c>
      <c r="BI2213" s="83" t="str">
        <f t="shared" si="682"/>
        <v/>
      </c>
      <c r="BJ2213" s="83" t="str">
        <f t="shared" si="683"/>
        <v/>
      </c>
      <c r="BK2213" s="83" t="str">
        <f t="shared" si="684"/>
        <v/>
      </c>
      <c r="BL2213" s="83" t="str">
        <f t="shared" si="685"/>
        <v/>
      </c>
      <c r="BM2213" s="83" t="str">
        <f t="shared" si="686"/>
        <v/>
      </c>
      <c r="BN2213" s="83" t="str">
        <f t="shared" si="687"/>
        <v/>
      </c>
      <c r="BO2213" s="83" t="str">
        <f t="shared" si="688"/>
        <v/>
      </c>
      <c r="BP2213" s="83" t="str">
        <f t="shared" si="689"/>
        <v/>
      </c>
      <c r="BQ2213" s="83" t="str">
        <f t="shared" si="690"/>
        <v/>
      </c>
    </row>
    <row r="2214" spans="55:69" x14ac:dyDescent="0.2">
      <c r="BC2214" s="72" t="str">
        <f t="shared" si="677"/>
        <v/>
      </c>
      <c r="BD2214" s="83" t="str">
        <f t="shared" si="691"/>
        <v/>
      </c>
      <c r="BE2214" s="83" t="str">
        <f t="shared" si="678"/>
        <v/>
      </c>
      <c r="BF2214" s="83" t="str">
        <f t="shared" si="679"/>
        <v/>
      </c>
      <c r="BG2214" s="83" t="str">
        <f t="shared" si="680"/>
        <v/>
      </c>
      <c r="BH2214" s="83" t="str">
        <f t="shared" si="681"/>
        <v/>
      </c>
      <c r="BI2214" s="83" t="str">
        <f t="shared" si="682"/>
        <v/>
      </c>
      <c r="BJ2214" s="83" t="str">
        <f t="shared" si="683"/>
        <v/>
      </c>
      <c r="BK2214" s="83" t="str">
        <f t="shared" si="684"/>
        <v/>
      </c>
      <c r="BL2214" s="83" t="str">
        <f t="shared" si="685"/>
        <v/>
      </c>
      <c r="BM2214" s="83" t="str">
        <f t="shared" si="686"/>
        <v/>
      </c>
      <c r="BN2214" s="83" t="str">
        <f t="shared" si="687"/>
        <v/>
      </c>
      <c r="BO2214" s="83" t="str">
        <f t="shared" si="688"/>
        <v/>
      </c>
      <c r="BP2214" s="83" t="str">
        <f t="shared" si="689"/>
        <v/>
      </c>
      <c r="BQ2214" s="83" t="str">
        <f t="shared" si="690"/>
        <v/>
      </c>
    </row>
    <row r="2215" spans="55:69" x14ac:dyDescent="0.2">
      <c r="BC2215" s="72" t="str">
        <f t="shared" si="677"/>
        <v/>
      </c>
      <c r="BD2215" s="83" t="str">
        <f t="shared" si="691"/>
        <v/>
      </c>
      <c r="BE2215" s="83" t="str">
        <f t="shared" si="678"/>
        <v/>
      </c>
      <c r="BF2215" s="83" t="str">
        <f t="shared" si="679"/>
        <v/>
      </c>
      <c r="BG2215" s="83" t="str">
        <f t="shared" si="680"/>
        <v/>
      </c>
      <c r="BH2215" s="83" t="str">
        <f t="shared" si="681"/>
        <v/>
      </c>
      <c r="BI2215" s="83" t="str">
        <f t="shared" si="682"/>
        <v/>
      </c>
      <c r="BJ2215" s="83" t="str">
        <f t="shared" si="683"/>
        <v/>
      </c>
      <c r="BK2215" s="83" t="str">
        <f t="shared" si="684"/>
        <v/>
      </c>
      <c r="BL2215" s="83" t="str">
        <f t="shared" si="685"/>
        <v/>
      </c>
      <c r="BM2215" s="83" t="str">
        <f t="shared" si="686"/>
        <v/>
      </c>
      <c r="BN2215" s="83" t="str">
        <f t="shared" si="687"/>
        <v/>
      </c>
      <c r="BO2215" s="83" t="str">
        <f t="shared" si="688"/>
        <v/>
      </c>
      <c r="BP2215" s="83" t="str">
        <f t="shared" si="689"/>
        <v/>
      </c>
      <c r="BQ2215" s="83" t="str">
        <f t="shared" si="690"/>
        <v/>
      </c>
    </row>
    <row r="2216" spans="55:69" x14ac:dyDescent="0.2">
      <c r="BC2216" s="72" t="str">
        <f t="shared" si="677"/>
        <v/>
      </c>
      <c r="BD2216" s="83" t="str">
        <f t="shared" si="691"/>
        <v/>
      </c>
      <c r="BE2216" s="83" t="str">
        <f t="shared" si="678"/>
        <v/>
      </c>
      <c r="BF2216" s="83" t="str">
        <f t="shared" si="679"/>
        <v/>
      </c>
      <c r="BG2216" s="83" t="str">
        <f t="shared" si="680"/>
        <v/>
      </c>
      <c r="BH2216" s="83" t="str">
        <f t="shared" si="681"/>
        <v/>
      </c>
      <c r="BI2216" s="83" t="str">
        <f t="shared" si="682"/>
        <v/>
      </c>
      <c r="BJ2216" s="83" t="str">
        <f t="shared" si="683"/>
        <v/>
      </c>
      <c r="BK2216" s="83" t="str">
        <f t="shared" si="684"/>
        <v/>
      </c>
      <c r="BL2216" s="83" t="str">
        <f t="shared" si="685"/>
        <v/>
      </c>
      <c r="BM2216" s="83" t="str">
        <f t="shared" si="686"/>
        <v/>
      </c>
      <c r="BN2216" s="83" t="str">
        <f t="shared" si="687"/>
        <v/>
      </c>
      <c r="BO2216" s="83" t="str">
        <f t="shared" si="688"/>
        <v/>
      </c>
      <c r="BP2216" s="83" t="str">
        <f t="shared" si="689"/>
        <v/>
      </c>
      <c r="BQ2216" s="83" t="str">
        <f t="shared" si="690"/>
        <v/>
      </c>
    </row>
    <row r="2217" spans="55:69" x14ac:dyDescent="0.2">
      <c r="BC2217" s="72" t="str">
        <f t="shared" si="677"/>
        <v/>
      </c>
      <c r="BD2217" s="83" t="str">
        <f t="shared" si="691"/>
        <v/>
      </c>
      <c r="BE2217" s="83" t="str">
        <f t="shared" si="678"/>
        <v/>
      </c>
      <c r="BF2217" s="83" t="str">
        <f t="shared" si="679"/>
        <v/>
      </c>
      <c r="BG2217" s="83" t="str">
        <f t="shared" si="680"/>
        <v/>
      </c>
      <c r="BH2217" s="83" t="str">
        <f t="shared" si="681"/>
        <v/>
      </c>
      <c r="BI2217" s="83" t="str">
        <f t="shared" si="682"/>
        <v/>
      </c>
      <c r="BJ2217" s="83" t="str">
        <f t="shared" si="683"/>
        <v/>
      </c>
      <c r="BK2217" s="83" t="str">
        <f t="shared" si="684"/>
        <v/>
      </c>
      <c r="BL2217" s="83" t="str">
        <f t="shared" si="685"/>
        <v/>
      </c>
      <c r="BM2217" s="83" t="str">
        <f t="shared" si="686"/>
        <v/>
      </c>
      <c r="BN2217" s="83" t="str">
        <f t="shared" si="687"/>
        <v/>
      </c>
      <c r="BO2217" s="83" t="str">
        <f t="shared" si="688"/>
        <v/>
      </c>
      <c r="BP2217" s="83" t="str">
        <f t="shared" si="689"/>
        <v/>
      </c>
      <c r="BQ2217" s="83" t="str">
        <f t="shared" si="690"/>
        <v/>
      </c>
    </row>
    <row r="2218" spans="55:69" x14ac:dyDescent="0.2">
      <c r="BC2218" s="72" t="str">
        <f t="shared" si="677"/>
        <v/>
      </c>
      <c r="BD2218" s="83" t="str">
        <f t="shared" si="691"/>
        <v/>
      </c>
      <c r="BE2218" s="83" t="str">
        <f t="shared" si="678"/>
        <v/>
      </c>
      <c r="BF2218" s="83" t="str">
        <f t="shared" si="679"/>
        <v/>
      </c>
      <c r="BG2218" s="83" t="str">
        <f t="shared" si="680"/>
        <v/>
      </c>
      <c r="BH2218" s="83" t="str">
        <f t="shared" si="681"/>
        <v/>
      </c>
      <c r="BI2218" s="83" t="str">
        <f t="shared" si="682"/>
        <v/>
      </c>
      <c r="BJ2218" s="83" t="str">
        <f t="shared" si="683"/>
        <v/>
      </c>
      <c r="BK2218" s="83" t="str">
        <f t="shared" si="684"/>
        <v/>
      </c>
      <c r="BL2218" s="83" t="str">
        <f t="shared" si="685"/>
        <v/>
      </c>
      <c r="BM2218" s="83" t="str">
        <f t="shared" si="686"/>
        <v/>
      </c>
      <c r="BN2218" s="83" t="str">
        <f t="shared" si="687"/>
        <v/>
      </c>
      <c r="BO2218" s="83" t="str">
        <f t="shared" si="688"/>
        <v/>
      </c>
      <c r="BP2218" s="83" t="str">
        <f t="shared" si="689"/>
        <v/>
      </c>
      <c r="BQ2218" s="83" t="str">
        <f t="shared" si="690"/>
        <v/>
      </c>
    </row>
    <row r="2219" spans="55:69" x14ac:dyDescent="0.2">
      <c r="BC2219" s="72" t="str">
        <f>IF($A2218&lt;&gt;"",IF(OR(CJ2218&lt;&gt;0,CK2218&lt;&gt;0),"",$DD$5),"")</f>
        <v/>
      </c>
      <c r="BD2219" s="83" t="str">
        <f>IF($A2218&lt;&gt;"",IF(OR(CJ2218&lt;&gt;0,CK2218&lt;&gt;0),"",IF(#REF!="LER","01,",IF(#REF!="LOR","01,",IF(#REF!="LEB","02,",IF(#REF!="LOB","01,",IF(#REF!="HER","19,",IF(#REF!="HOR","19,",IF(#REF!="HEB","20,",IF(#REF!="HOB","19,",""))))))))),"")</f>
        <v/>
      </c>
      <c r="BE2219" s="83" t="str">
        <f>IF($A2218&lt;&gt;"",IF(OR(CJ2218&lt;&gt;0,CK2218&lt;&gt;0),"",IF(#REF!="LER","02,",IF(#REF!="LOR","03,",IF(#REF!="LEB","04,",IF(#REF!="LOB","02,",IF(#REF!="HER","20,",IF(#REF!="HOR","21,",IF(#REF!="HEB","22,",IF(#REF!="HOB","20,",""))))))))),"")</f>
        <v/>
      </c>
      <c r="BF2219" s="83" t="str">
        <f>IF($A2218&lt;&gt;"",IF(OR(CJ2218&lt;&gt;0,CK2218&lt;&gt;0),"",IF(#REF!="LER","03,",IF(#REF!="LOR","05,",IF(#REF!="LEB","06,",IF(#REF!="LOB","03,",IF(#REF!="HER","21,",IF(#REF!="HOR","23,",IF(#REF!="HEB","24,",IF(#REF!="HOB","21,",""))))))))),"")</f>
        <v/>
      </c>
      <c r="BG2219" s="83" t="str">
        <f>IF($A2218&lt;&gt;"",IF(OR(CJ2218&lt;&gt;0,CK2218&lt;&gt;0),"",IF(#REF!="LER","04,",IF(#REF!="LOR","07,",IF(#REF!="LEB","08,",IF(#REF!="LOB","04,",IF(#REF!="HER","22,",IF(#REF!="HOR","25,",IF(#REF!="HEB","26,",IF(#REF!="HOB","22,",""))))))))),"")</f>
        <v/>
      </c>
      <c r="BH2219" s="83" t="str">
        <f>IF($A2218&lt;&gt;"",IF(OR(CJ2218&lt;&gt;0,CK2218&lt;&gt;0),"",IF(#REF!="LER","05,",IF(#REF!="LOR","09,",IF(#REF!="LEB","10,",IF(#REF!="LOB","05,",IF(#REF!="HER","23,",IF(#REF!="HOR","27,",IF(#REF!="HEB","28,",IF(#REF!="HOB","23,",""))))))))),"")</f>
        <v/>
      </c>
      <c r="BI2219" s="83" t="str">
        <f>IF($A2218&lt;&gt;"",IF(OR(CJ2218&lt;&gt;0,CK2218&lt;&gt;0),"",IF(#REF!="LER","06,",IF(#REF!="LOR","11,",IF(#REF!="LEB","11,",IF(#REF!="LOB","06,",IF(#REF!="HER","24,",IF(#REF!="HOR","29,",IF(#REF!="HEB","29,",IF(#REF!="HOB","24,",""))))))))),"")</f>
        <v/>
      </c>
      <c r="BJ2219" s="83" t="str">
        <f>IF($A2218&lt;&gt;"",IF(OR(CJ2218&lt;&gt;0,CK2218&lt;&gt;0),"",IF(#REF!="LER","07,",IF(#REF!="LOR","12,",IF(#REF!="LEB","12,",IF(#REF!="LOB","08,",IF(#REF!="HER","25,",IF(#REF!="HOR","30,",IF(#REF!="HEB","30,",IF(#REF!="HOB","25,",""))))))))),"")</f>
        <v/>
      </c>
      <c r="BK2219" s="83" t="str">
        <f>IF($A2218&lt;&gt;"",IF(OR(CJ2218&lt;&gt;0,CK2218&lt;&gt;0),"",IF(#REF!="LER","08,",IF(#REF!="LOR","13,",IF(#REF!="LEB","13,",IF(#REF!="LOB","09,",IF(#REF!="HER","26,",IF(#REF!="HOR","31,",IF(#REF!="HEB","31,",IF(#REF!="HOB","26,",""))))))))),"")</f>
        <v/>
      </c>
      <c r="BL2219" s="83" t="str">
        <f>IF($A2218&lt;&gt;"",IF(OR(CJ2218&lt;&gt;0,CK2218&lt;&gt;0),"",IF(#REF!="LER","09,",IF(#REF!="LOR","14,",IF(#REF!="LEB","14,",IF(#REF!="LOB","10,",IF(#REF!="HER","27,",IF(#REF!="HOR","32,",IF(#REF!="HEB","32,",IF(#REF!="HOB","27,",""))))))))),"")</f>
        <v/>
      </c>
      <c r="BM2219" s="83" t="str">
        <f>IF($A2218&lt;&gt;"",IF(OR(CJ2218&lt;&gt;0,CK2218&lt;&gt;0),"",IF(#REF!="LER","10,",IF(#REF!="LOR","15,",IF(#REF!="LEB","15,",IF(#REF!="LOB","11,",IF(#REF!="HER","28,",IF(#REF!="HOR","33,",IF(#REF!="HEB","33,",IF(#REF!="HOB","28,",""))))))))),"")</f>
        <v/>
      </c>
      <c r="BN2219" s="83" t="str">
        <f>IF($A2218&lt;&gt;"",IF(OR(CJ2218&lt;&gt;0,CK2218&lt;&gt;0),"",IF(#REF!="LER","12,",IF(#REF!="LOR","16,",IF(#REF!="LEB","16,",IF(#REF!="LOB","13,",IF(#REF!="HER","30,",IF(#REF!="HOR","34,",IF(#REF!="HEB","34,",IF(#REF!="HOB","29,",""))))))))),"")</f>
        <v/>
      </c>
      <c r="BO2219" s="83" t="str">
        <f>IF($A2218&lt;&gt;"",IF(OR(CJ2218&lt;&gt;0,CK2218&lt;&gt;0),"",IF(#REF!="LER","14,",IF(#REF!="LOR","17,",IF(#REF!="LEB","17,",IF(#REF!="LOB","15,",IF(#REF!="HER","32,",IF(#REF!="HOR","35,",IF(#REF!="HEB","35,",IF(#REF!="HOB","31,",""))))))))),"")</f>
        <v/>
      </c>
      <c r="BP2219" s="83" t="str">
        <f>IF($A2218&lt;&gt;"",IF(OR(CJ2218&lt;&gt;0,CK2218&lt;&gt;0),"",IF(#REF!="LER","16,",IF(#REF!="LOR","18,",IF(#REF!="LEB","18,",IF(#REF!="LOB","17,",IF(#REF!="HER","34,",IF(#REF!="HOR","36,",IF(#REF!="HEB","36,",IF(#REF!="HOB","33,",""))))))))),"")</f>
        <v/>
      </c>
      <c r="BQ2219" s="83" t="str">
        <f>IF($A2218&lt;&gt;"",IF(OR(CJ2218&lt;&gt;0,CK2218&lt;&gt;0),"",IF(#REF!="LER","18,",IF(#REF!="LOR","",IF(#REF!="LEB","",IF(#REF!="LOB","",IF(#REF!="HER","36,",IF(#REF!="HOR","",IF(#REF!="HEB","",IF(#REF!="HOB","35,",""))))))))),"")</f>
        <v/>
      </c>
    </row>
    <row r="2220" spans="55:69" x14ac:dyDescent="0.2">
      <c r="BC2220" s="72" t="str">
        <f t="shared" ref="BC2220:BC2227" si="692">IF($A2219&lt;&gt;"",IF(OR(CJ2219&lt;&gt;0,CK2219&lt;&gt;0),"",IF(OR($CG2219&gt;0,BC2219=""),"",$DD$6)),"")</f>
        <v/>
      </c>
      <c r="BD2220" s="83" t="str">
        <f>IF($BC2220&lt;&gt;"",BD2219,"")</f>
        <v/>
      </c>
      <c r="BE2220" s="83" t="str">
        <f t="shared" ref="BE2220:BE2227" si="693">IF($BC2220&lt;&gt;"",BE2219,"")</f>
        <v/>
      </c>
      <c r="BF2220" s="83" t="str">
        <f t="shared" ref="BF2220:BF2227" si="694">IF($BC2220&lt;&gt;"",BF2219,"")</f>
        <v/>
      </c>
      <c r="BG2220" s="83" t="str">
        <f t="shared" ref="BG2220:BG2227" si="695">IF($BC2220&lt;&gt;"",BG2219,"")</f>
        <v/>
      </c>
      <c r="BH2220" s="83" t="str">
        <f t="shared" ref="BH2220:BH2227" si="696">IF($BC2220&lt;&gt;"",BH2219,"")</f>
        <v/>
      </c>
      <c r="BI2220" s="83" t="str">
        <f t="shared" ref="BI2220:BI2227" si="697">IF($BC2220&lt;&gt;"",BI2219,"")</f>
        <v/>
      </c>
      <c r="BJ2220" s="83" t="str">
        <f t="shared" ref="BJ2220:BJ2227" si="698">IF($BC2220&lt;&gt;"",BJ2219,"")</f>
        <v/>
      </c>
      <c r="BK2220" s="83" t="str">
        <f t="shared" ref="BK2220:BK2227" si="699">IF($BC2220&lt;&gt;"",BK2219,"")</f>
        <v/>
      </c>
      <c r="BL2220" s="83" t="str">
        <f t="shared" ref="BL2220:BL2227" si="700">IF($BC2220&lt;&gt;"",BL2219,"")</f>
        <v/>
      </c>
      <c r="BM2220" s="83" t="str">
        <f t="shared" ref="BM2220:BM2227" si="701">IF($BC2220&lt;&gt;"",BM2219,"")</f>
        <v/>
      </c>
      <c r="BN2220" s="83" t="str">
        <f t="shared" ref="BN2220:BN2227" si="702">IF($BC2220&lt;&gt;"",BN2219,"")</f>
        <v/>
      </c>
      <c r="BO2220" s="83" t="str">
        <f t="shared" ref="BO2220:BO2227" si="703">IF($BC2220&lt;&gt;"",BO2219,"")</f>
        <v/>
      </c>
      <c r="BP2220" s="83" t="str">
        <f t="shared" ref="BP2220:BP2227" si="704">IF($BC2220&lt;&gt;"",BP2219,"")</f>
        <v/>
      </c>
      <c r="BQ2220" s="83" t="str">
        <f t="shared" ref="BQ2220:BQ2227" si="705">IF($BC2220&lt;&gt;"",BQ2219,"")</f>
        <v/>
      </c>
    </row>
    <row r="2221" spans="55:69" x14ac:dyDescent="0.2">
      <c r="BC2221" s="72" t="str">
        <f t="shared" si="692"/>
        <v/>
      </c>
      <c r="BD2221" s="83" t="str">
        <f t="shared" ref="BD2221:BD2227" si="706">IF($BC2221&lt;&gt;"",BD2220,"")</f>
        <v/>
      </c>
      <c r="BE2221" s="83" t="str">
        <f t="shared" si="693"/>
        <v/>
      </c>
      <c r="BF2221" s="83" t="str">
        <f t="shared" si="694"/>
        <v/>
      </c>
      <c r="BG2221" s="83" t="str">
        <f t="shared" si="695"/>
        <v/>
      </c>
      <c r="BH2221" s="83" t="str">
        <f t="shared" si="696"/>
        <v/>
      </c>
      <c r="BI2221" s="83" t="str">
        <f t="shared" si="697"/>
        <v/>
      </c>
      <c r="BJ2221" s="83" t="str">
        <f t="shared" si="698"/>
        <v/>
      </c>
      <c r="BK2221" s="83" t="str">
        <f t="shared" si="699"/>
        <v/>
      </c>
      <c r="BL2221" s="83" t="str">
        <f t="shared" si="700"/>
        <v/>
      </c>
      <c r="BM2221" s="83" t="str">
        <f t="shared" si="701"/>
        <v/>
      </c>
      <c r="BN2221" s="83" t="str">
        <f t="shared" si="702"/>
        <v/>
      </c>
      <c r="BO2221" s="83" t="str">
        <f t="shared" si="703"/>
        <v/>
      </c>
      <c r="BP2221" s="83" t="str">
        <f t="shared" si="704"/>
        <v/>
      </c>
      <c r="BQ2221" s="83" t="str">
        <f t="shared" si="705"/>
        <v/>
      </c>
    </row>
    <row r="2222" spans="55:69" x14ac:dyDescent="0.2">
      <c r="BC2222" s="72" t="str">
        <f t="shared" si="692"/>
        <v/>
      </c>
      <c r="BD2222" s="83" t="str">
        <f t="shared" si="706"/>
        <v/>
      </c>
      <c r="BE2222" s="83" t="str">
        <f t="shared" si="693"/>
        <v/>
      </c>
      <c r="BF2222" s="83" t="str">
        <f t="shared" si="694"/>
        <v/>
      </c>
      <c r="BG2222" s="83" t="str">
        <f t="shared" si="695"/>
        <v/>
      </c>
      <c r="BH2222" s="83" t="str">
        <f t="shared" si="696"/>
        <v/>
      </c>
      <c r="BI2222" s="83" t="str">
        <f t="shared" si="697"/>
        <v/>
      </c>
      <c r="BJ2222" s="83" t="str">
        <f t="shared" si="698"/>
        <v/>
      </c>
      <c r="BK2222" s="83" t="str">
        <f t="shared" si="699"/>
        <v/>
      </c>
      <c r="BL2222" s="83" t="str">
        <f t="shared" si="700"/>
        <v/>
      </c>
      <c r="BM2222" s="83" t="str">
        <f t="shared" si="701"/>
        <v/>
      </c>
      <c r="BN2222" s="83" t="str">
        <f t="shared" si="702"/>
        <v/>
      </c>
      <c r="BO2222" s="83" t="str">
        <f t="shared" si="703"/>
        <v/>
      </c>
      <c r="BP2222" s="83" t="str">
        <f t="shared" si="704"/>
        <v/>
      </c>
      <c r="BQ2222" s="83" t="str">
        <f t="shared" si="705"/>
        <v/>
      </c>
    </row>
    <row r="2223" spans="55:69" x14ac:dyDescent="0.2">
      <c r="BC2223" s="72" t="str">
        <f t="shared" si="692"/>
        <v/>
      </c>
      <c r="BD2223" s="83" t="str">
        <f t="shared" si="706"/>
        <v/>
      </c>
      <c r="BE2223" s="83" t="str">
        <f t="shared" si="693"/>
        <v/>
      </c>
      <c r="BF2223" s="83" t="str">
        <f t="shared" si="694"/>
        <v/>
      </c>
      <c r="BG2223" s="83" t="str">
        <f t="shared" si="695"/>
        <v/>
      </c>
      <c r="BH2223" s="83" t="str">
        <f t="shared" si="696"/>
        <v/>
      </c>
      <c r="BI2223" s="83" t="str">
        <f t="shared" si="697"/>
        <v/>
      </c>
      <c r="BJ2223" s="83" t="str">
        <f t="shared" si="698"/>
        <v/>
      </c>
      <c r="BK2223" s="83" t="str">
        <f t="shared" si="699"/>
        <v/>
      </c>
      <c r="BL2223" s="83" t="str">
        <f t="shared" si="700"/>
        <v/>
      </c>
      <c r="BM2223" s="83" t="str">
        <f t="shared" si="701"/>
        <v/>
      </c>
      <c r="BN2223" s="83" t="str">
        <f t="shared" si="702"/>
        <v/>
      </c>
      <c r="BO2223" s="83" t="str">
        <f t="shared" si="703"/>
        <v/>
      </c>
      <c r="BP2223" s="83" t="str">
        <f t="shared" si="704"/>
        <v/>
      </c>
      <c r="BQ2223" s="83" t="str">
        <f t="shared" si="705"/>
        <v/>
      </c>
    </row>
    <row r="2224" spans="55:69" x14ac:dyDescent="0.2">
      <c r="BC2224" s="72" t="str">
        <f t="shared" si="692"/>
        <v/>
      </c>
      <c r="BD2224" s="83" t="str">
        <f t="shared" si="706"/>
        <v/>
      </c>
      <c r="BE2224" s="83" t="str">
        <f t="shared" si="693"/>
        <v/>
      </c>
      <c r="BF2224" s="83" t="str">
        <f t="shared" si="694"/>
        <v/>
      </c>
      <c r="BG2224" s="83" t="str">
        <f t="shared" si="695"/>
        <v/>
      </c>
      <c r="BH2224" s="83" t="str">
        <f t="shared" si="696"/>
        <v/>
      </c>
      <c r="BI2224" s="83" t="str">
        <f t="shared" si="697"/>
        <v/>
      </c>
      <c r="BJ2224" s="83" t="str">
        <f t="shared" si="698"/>
        <v/>
      </c>
      <c r="BK2224" s="83" t="str">
        <f t="shared" si="699"/>
        <v/>
      </c>
      <c r="BL2224" s="83" t="str">
        <f t="shared" si="700"/>
        <v/>
      </c>
      <c r="BM2224" s="83" t="str">
        <f t="shared" si="701"/>
        <v/>
      </c>
      <c r="BN2224" s="83" t="str">
        <f t="shared" si="702"/>
        <v/>
      </c>
      <c r="BO2224" s="83" t="str">
        <f t="shared" si="703"/>
        <v/>
      </c>
      <c r="BP2224" s="83" t="str">
        <f t="shared" si="704"/>
        <v/>
      </c>
      <c r="BQ2224" s="83" t="str">
        <f t="shared" si="705"/>
        <v/>
      </c>
    </row>
    <row r="2225" spans="55:69" x14ac:dyDescent="0.2">
      <c r="BC2225" s="72" t="str">
        <f t="shared" si="692"/>
        <v/>
      </c>
      <c r="BD2225" s="83" t="str">
        <f t="shared" si="706"/>
        <v/>
      </c>
      <c r="BE2225" s="83" t="str">
        <f t="shared" si="693"/>
        <v/>
      </c>
      <c r="BF2225" s="83" t="str">
        <f t="shared" si="694"/>
        <v/>
      </c>
      <c r="BG2225" s="83" t="str">
        <f t="shared" si="695"/>
        <v/>
      </c>
      <c r="BH2225" s="83" t="str">
        <f t="shared" si="696"/>
        <v/>
      </c>
      <c r="BI2225" s="83" t="str">
        <f t="shared" si="697"/>
        <v/>
      </c>
      <c r="BJ2225" s="83" t="str">
        <f t="shared" si="698"/>
        <v/>
      </c>
      <c r="BK2225" s="83" t="str">
        <f t="shared" si="699"/>
        <v/>
      </c>
      <c r="BL2225" s="83" t="str">
        <f t="shared" si="700"/>
        <v/>
      </c>
      <c r="BM2225" s="83" t="str">
        <f t="shared" si="701"/>
        <v/>
      </c>
      <c r="BN2225" s="83" t="str">
        <f t="shared" si="702"/>
        <v/>
      </c>
      <c r="BO2225" s="83" t="str">
        <f t="shared" si="703"/>
        <v/>
      </c>
      <c r="BP2225" s="83" t="str">
        <f t="shared" si="704"/>
        <v/>
      </c>
      <c r="BQ2225" s="83" t="str">
        <f t="shared" si="705"/>
        <v/>
      </c>
    </row>
    <row r="2226" spans="55:69" x14ac:dyDescent="0.2">
      <c r="BC2226" s="72" t="str">
        <f t="shared" si="692"/>
        <v/>
      </c>
      <c r="BD2226" s="83" t="str">
        <f t="shared" si="706"/>
        <v/>
      </c>
      <c r="BE2226" s="83" t="str">
        <f t="shared" si="693"/>
        <v/>
      </c>
      <c r="BF2226" s="83" t="str">
        <f t="shared" si="694"/>
        <v/>
      </c>
      <c r="BG2226" s="83" t="str">
        <f t="shared" si="695"/>
        <v/>
      </c>
      <c r="BH2226" s="83" t="str">
        <f t="shared" si="696"/>
        <v/>
      </c>
      <c r="BI2226" s="83" t="str">
        <f t="shared" si="697"/>
        <v/>
      </c>
      <c r="BJ2226" s="83" t="str">
        <f t="shared" si="698"/>
        <v/>
      </c>
      <c r="BK2226" s="83" t="str">
        <f t="shared" si="699"/>
        <v/>
      </c>
      <c r="BL2226" s="83" t="str">
        <f t="shared" si="700"/>
        <v/>
      </c>
      <c r="BM2226" s="83" t="str">
        <f t="shared" si="701"/>
        <v/>
      </c>
      <c r="BN2226" s="83" t="str">
        <f t="shared" si="702"/>
        <v/>
      </c>
      <c r="BO2226" s="83" t="str">
        <f t="shared" si="703"/>
        <v/>
      </c>
      <c r="BP2226" s="83" t="str">
        <f t="shared" si="704"/>
        <v/>
      </c>
      <c r="BQ2226" s="83" t="str">
        <f t="shared" si="705"/>
        <v/>
      </c>
    </row>
    <row r="2227" spans="55:69" x14ac:dyDescent="0.2">
      <c r="BC2227" s="72" t="str">
        <f t="shared" si="692"/>
        <v/>
      </c>
      <c r="BD2227" s="83" t="str">
        <f t="shared" si="706"/>
        <v/>
      </c>
      <c r="BE2227" s="83" t="str">
        <f t="shared" si="693"/>
        <v/>
      </c>
      <c r="BF2227" s="83" t="str">
        <f t="shared" si="694"/>
        <v/>
      </c>
      <c r="BG2227" s="83" t="str">
        <f t="shared" si="695"/>
        <v/>
      </c>
      <c r="BH2227" s="83" t="str">
        <f t="shared" si="696"/>
        <v/>
      </c>
      <c r="BI2227" s="83" t="str">
        <f t="shared" si="697"/>
        <v/>
      </c>
      <c r="BJ2227" s="83" t="str">
        <f t="shared" si="698"/>
        <v/>
      </c>
      <c r="BK2227" s="83" t="str">
        <f t="shared" si="699"/>
        <v/>
      </c>
      <c r="BL2227" s="83" t="str">
        <f t="shared" si="700"/>
        <v/>
      </c>
      <c r="BM2227" s="83" t="str">
        <f t="shared" si="701"/>
        <v/>
      </c>
      <c r="BN2227" s="83" t="str">
        <f t="shared" si="702"/>
        <v/>
      </c>
      <c r="BO2227" s="83" t="str">
        <f t="shared" si="703"/>
        <v/>
      </c>
      <c r="BP2227" s="83" t="str">
        <f t="shared" si="704"/>
        <v/>
      </c>
      <c r="BQ2227" s="83" t="str">
        <f t="shared" si="705"/>
        <v/>
      </c>
    </row>
    <row r="2228" spans="55:69" x14ac:dyDescent="0.2">
      <c r="BC2228" s="72" t="str">
        <f>IF($A2227&lt;&gt;"",IF(OR(CJ2227&lt;&gt;0,CK2227&lt;&gt;0),"",$DD$5),"")</f>
        <v/>
      </c>
      <c r="BD2228" s="83" t="str">
        <f>IF($A2227&lt;&gt;"",IF(OR(CJ2227&lt;&gt;0,CK2227&lt;&gt;0),"",IF(#REF!="LER","01,",IF(#REF!="LOR","01,",IF(#REF!="LEB","02,",IF(#REF!="LOB","01,",IF(#REF!="HER","19,",IF(#REF!="HOR","19,",IF(#REF!="HEB","20,",IF(#REF!="HOB","19,",""))))))))),"")</f>
        <v/>
      </c>
      <c r="BE2228" s="83" t="str">
        <f>IF($A2227&lt;&gt;"",IF(OR(CJ2227&lt;&gt;0,CK2227&lt;&gt;0),"",IF(#REF!="LER","02,",IF(#REF!="LOR","03,",IF(#REF!="LEB","04,",IF(#REF!="LOB","02,",IF(#REF!="HER","20,",IF(#REF!="HOR","21,",IF(#REF!="HEB","22,",IF(#REF!="HOB","20,",""))))))))),"")</f>
        <v/>
      </c>
      <c r="BF2228" s="83" t="str">
        <f>IF($A2227&lt;&gt;"",IF(OR(CJ2227&lt;&gt;0,CK2227&lt;&gt;0),"",IF(#REF!="LER","03,",IF(#REF!="LOR","05,",IF(#REF!="LEB","06,",IF(#REF!="LOB","03,",IF(#REF!="HER","21,",IF(#REF!="HOR","23,",IF(#REF!="HEB","24,",IF(#REF!="HOB","21,",""))))))))),"")</f>
        <v/>
      </c>
      <c r="BG2228" s="83" t="str">
        <f>IF($A2227&lt;&gt;"",IF(OR(CJ2227&lt;&gt;0,CK2227&lt;&gt;0),"",IF(#REF!="LER","04,",IF(#REF!="LOR","07,",IF(#REF!="LEB","08,",IF(#REF!="LOB","04,",IF(#REF!="HER","22,",IF(#REF!="HOR","25,",IF(#REF!="HEB","26,",IF(#REF!="HOB","22,",""))))))))),"")</f>
        <v/>
      </c>
      <c r="BH2228" s="83" t="str">
        <f>IF($A2227&lt;&gt;"",IF(OR(CJ2227&lt;&gt;0,CK2227&lt;&gt;0),"",IF(#REF!="LER","05,",IF(#REF!="LOR","09,",IF(#REF!="LEB","10,",IF(#REF!="LOB","05,",IF(#REF!="HER","23,",IF(#REF!="HOR","27,",IF(#REF!="HEB","28,",IF(#REF!="HOB","23,",""))))))))),"")</f>
        <v/>
      </c>
      <c r="BI2228" s="83" t="str">
        <f>IF($A2227&lt;&gt;"",IF(OR(CJ2227&lt;&gt;0,CK2227&lt;&gt;0),"",IF(#REF!="LER","06,",IF(#REF!="LOR","11,",IF(#REF!="LEB","11,",IF(#REF!="LOB","06,",IF(#REF!="HER","24,",IF(#REF!="HOR","29,",IF(#REF!="HEB","29,",IF(#REF!="HOB","24,",""))))))))),"")</f>
        <v/>
      </c>
      <c r="BJ2228" s="83" t="str">
        <f>IF($A2227&lt;&gt;"",IF(OR(CJ2227&lt;&gt;0,CK2227&lt;&gt;0),"",IF(#REF!="LER","07,",IF(#REF!="LOR","12,",IF(#REF!="LEB","12,",IF(#REF!="LOB","08,",IF(#REF!="HER","25,",IF(#REF!="HOR","30,",IF(#REF!="HEB","30,",IF(#REF!="HOB","25,",""))))))))),"")</f>
        <v/>
      </c>
      <c r="BK2228" s="83" t="str">
        <f>IF($A2227&lt;&gt;"",IF(OR(CJ2227&lt;&gt;0,CK2227&lt;&gt;0),"",IF(#REF!="LER","08,",IF(#REF!="LOR","13,",IF(#REF!="LEB","13,",IF(#REF!="LOB","09,",IF(#REF!="HER","26,",IF(#REF!="HOR","31,",IF(#REF!="HEB","31,",IF(#REF!="HOB","26,",""))))))))),"")</f>
        <v/>
      </c>
      <c r="BL2228" s="83" t="str">
        <f>IF($A2227&lt;&gt;"",IF(OR(CJ2227&lt;&gt;0,CK2227&lt;&gt;0),"",IF(#REF!="LER","09,",IF(#REF!="LOR","14,",IF(#REF!="LEB","14,",IF(#REF!="LOB","10,",IF(#REF!="HER","27,",IF(#REF!="HOR","32,",IF(#REF!="HEB","32,",IF(#REF!="HOB","27,",""))))))))),"")</f>
        <v/>
      </c>
      <c r="BM2228" s="83" t="str">
        <f>IF($A2227&lt;&gt;"",IF(OR(CJ2227&lt;&gt;0,CK2227&lt;&gt;0),"",IF(#REF!="LER","10,",IF(#REF!="LOR","15,",IF(#REF!="LEB","15,",IF(#REF!="LOB","11,",IF(#REF!="HER","28,",IF(#REF!="HOR","33,",IF(#REF!="HEB","33,",IF(#REF!="HOB","28,",""))))))))),"")</f>
        <v/>
      </c>
      <c r="BN2228" s="83" t="str">
        <f>IF($A2227&lt;&gt;"",IF(OR(CJ2227&lt;&gt;0,CK2227&lt;&gt;0),"",IF(#REF!="LER","12,",IF(#REF!="LOR","16,",IF(#REF!="LEB","16,",IF(#REF!="LOB","13,",IF(#REF!="HER","30,",IF(#REF!="HOR","34,",IF(#REF!="HEB","34,",IF(#REF!="HOB","29,",""))))))))),"")</f>
        <v/>
      </c>
      <c r="BO2228" s="83" t="str">
        <f>IF($A2227&lt;&gt;"",IF(OR(CJ2227&lt;&gt;0,CK2227&lt;&gt;0),"",IF(#REF!="LER","14,",IF(#REF!="LOR","17,",IF(#REF!="LEB","17,",IF(#REF!="LOB","15,",IF(#REF!="HER","32,",IF(#REF!="HOR","35,",IF(#REF!="HEB","35,",IF(#REF!="HOB","31,",""))))))))),"")</f>
        <v/>
      </c>
      <c r="BP2228" s="83" t="str">
        <f>IF($A2227&lt;&gt;"",IF(OR(CJ2227&lt;&gt;0,CK2227&lt;&gt;0),"",IF(#REF!="LER","16,",IF(#REF!="LOR","18,",IF(#REF!="LEB","18,",IF(#REF!="LOB","17,",IF(#REF!="HER","34,",IF(#REF!="HOR","36,",IF(#REF!="HEB","36,",IF(#REF!="HOB","33,",""))))))))),"")</f>
        <v/>
      </c>
      <c r="BQ2228" s="83" t="str">
        <f>IF($A2227&lt;&gt;"",IF(OR(CJ2227&lt;&gt;0,CK2227&lt;&gt;0),"",IF(#REF!="LER","18,",IF(#REF!="LOR","",IF(#REF!="LEB","",IF(#REF!="LOB","",IF(#REF!="HER","36,",IF(#REF!="HOR","",IF(#REF!="HEB","",IF(#REF!="HOB","35,",""))))))))),"")</f>
        <v/>
      </c>
    </row>
    <row r="2229" spans="55:69" x14ac:dyDescent="0.2">
      <c r="BC2229" s="72" t="str">
        <f t="shared" ref="BC2229:BC2236" si="707">IF($A2228&lt;&gt;"",IF(OR(CJ2228&lt;&gt;0,CK2228&lt;&gt;0),"",IF(OR($CG2228&gt;0,BC2228=""),"",$DD$6)),"")</f>
        <v/>
      </c>
      <c r="BD2229" s="83" t="str">
        <f>IF($BC2229&lt;&gt;"",BD2228,"")</f>
        <v/>
      </c>
      <c r="BE2229" s="83" t="str">
        <f t="shared" ref="BE2229:BE2236" si="708">IF($BC2229&lt;&gt;"",BE2228,"")</f>
        <v/>
      </c>
      <c r="BF2229" s="83" t="str">
        <f t="shared" ref="BF2229:BF2236" si="709">IF($BC2229&lt;&gt;"",BF2228,"")</f>
        <v/>
      </c>
      <c r="BG2229" s="83" t="str">
        <f t="shared" ref="BG2229:BG2236" si="710">IF($BC2229&lt;&gt;"",BG2228,"")</f>
        <v/>
      </c>
      <c r="BH2229" s="83" t="str">
        <f t="shared" ref="BH2229:BH2236" si="711">IF($BC2229&lt;&gt;"",BH2228,"")</f>
        <v/>
      </c>
      <c r="BI2229" s="83" t="str">
        <f t="shared" ref="BI2229:BI2236" si="712">IF($BC2229&lt;&gt;"",BI2228,"")</f>
        <v/>
      </c>
      <c r="BJ2229" s="83" t="str">
        <f t="shared" ref="BJ2229:BJ2236" si="713">IF($BC2229&lt;&gt;"",BJ2228,"")</f>
        <v/>
      </c>
      <c r="BK2229" s="83" t="str">
        <f t="shared" ref="BK2229:BK2236" si="714">IF($BC2229&lt;&gt;"",BK2228,"")</f>
        <v/>
      </c>
      <c r="BL2229" s="83" t="str">
        <f t="shared" ref="BL2229:BL2236" si="715">IF($BC2229&lt;&gt;"",BL2228,"")</f>
        <v/>
      </c>
      <c r="BM2229" s="83" t="str">
        <f t="shared" ref="BM2229:BM2236" si="716">IF($BC2229&lt;&gt;"",BM2228,"")</f>
        <v/>
      </c>
      <c r="BN2229" s="83" t="str">
        <f t="shared" ref="BN2229:BN2236" si="717">IF($BC2229&lt;&gt;"",BN2228,"")</f>
        <v/>
      </c>
      <c r="BO2229" s="83" t="str">
        <f t="shared" ref="BO2229:BO2236" si="718">IF($BC2229&lt;&gt;"",BO2228,"")</f>
        <v/>
      </c>
      <c r="BP2229" s="83" t="str">
        <f t="shared" ref="BP2229:BP2236" si="719">IF($BC2229&lt;&gt;"",BP2228,"")</f>
        <v/>
      </c>
      <c r="BQ2229" s="83" t="str">
        <f t="shared" ref="BQ2229:BQ2236" si="720">IF($BC2229&lt;&gt;"",BQ2228,"")</f>
        <v/>
      </c>
    </row>
    <row r="2230" spans="55:69" x14ac:dyDescent="0.2">
      <c r="BC2230" s="72" t="str">
        <f t="shared" si="707"/>
        <v/>
      </c>
      <c r="BD2230" s="83" t="str">
        <f t="shared" ref="BD2230:BD2236" si="721">IF($BC2230&lt;&gt;"",BD2229,"")</f>
        <v/>
      </c>
      <c r="BE2230" s="83" t="str">
        <f t="shared" si="708"/>
        <v/>
      </c>
      <c r="BF2230" s="83" t="str">
        <f t="shared" si="709"/>
        <v/>
      </c>
      <c r="BG2230" s="83" t="str">
        <f t="shared" si="710"/>
        <v/>
      </c>
      <c r="BH2230" s="83" t="str">
        <f t="shared" si="711"/>
        <v/>
      </c>
      <c r="BI2230" s="83" t="str">
        <f t="shared" si="712"/>
        <v/>
      </c>
      <c r="BJ2230" s="83" t="str">
        <f t="shared" si="713"/>
        <v/>
      </c>
      <c r="BK2230" s="83" t="str">
        <f t="shared" si="714"/>
        <v/>
      </c>
      <c r="BL2230" s="83" t="str">
        <f t="shared" si="715"/>
        <v/>
      </c>
      <c r="BM2230" s="83" t="str">
        <f t="shared" si="716"/>
        <v/>
      </c>
      <c r="BN2230" s="83" t="str">
        <f t="shared" si="717"/>
        <v/>
      </c>
      <c r="BO2230" s="83" t="str">
        <f t="shared" si="718"/>
        <v/>
      </c>
      <c r="BP2230" s="83" t="str">
        <f t="shared" si="719"/>
        <v/>
      </c>
      <c r="BQ2230" s="83" t="str">
        <f t="shared" si="720"/>
        <v/>
      </c>
    </row>
    <row r="2231" spans="55:69" x14ac:dyDescent="0.2">
      <c r="BC2231" s="72" t="str">
        <f t="shared" si="707"/>
        <v/>
      </c>
      <c r="BD2231" s="83" t="str">
        <f t="shared" si="721"/>
        <v/>
      </c>
      <c r="BE2231" s="83" t="str">
        <f t="shared" si="708"/>
        <v/>
      </c>
      <c r="BF2231" s="83" t="str">
        <f t="shared" si="709"/>
        <v/>
      </c>
      <c r="BG2231" s="83" t="str">
        <f t="shared" si="710"/>
        <v/>
      </c>
      <c r="BH2231" s="83" t="str">
        <f t="shared" si="711"/>
        <v/>
      </c>
      <c r="BI2231" s="83" t="str">
        <f t="shared" si="712"/>
        <v/>
      </c>
      <c r="BJ2231" s="83" t="str">
        <f t="shared" si="713"/>
        <v/>
      </c>
      <c r="BK2231" s="83" t="str">
        <f t="shared" si="714"/>
        <v/>
      </c>
      <c r="BL2231" s="83" t="str">
        <f t="shared" si="715"/>
        <v/>
      </c>
      <c r="BM2231" s="83" t="str">
        <f t="shared" si="716"/>
        <v/>
      </c>
      <c r="BN2231" s="83" t="str">
        <f t="shared" si="717"/>
        <v/>
      </c>
      <c r="BO2231" s="83" t="str">
        <f t="shared" si="718"/>
        <v/>
      </c>
      <c r="BP2231" s="83" t="str">
        <f t="shared" si="719"/>
        <v/>
      </c>
      <c r="BQ2231" s="83" t="str">
        <f t="shared" si="720"/>
        <v/>
      </c>
    </row>
    <row r="2232" spans="55:69" x14ac:dyDescent="0.2">
      <c r="BC2232" s="72" t="str">
        <f t="shared" si="707"/>
        <v/>
      </c>
      <c r="BD2232" s="83" t="str">
        <f t="shared" si="721"/>
        <v/>
      </c>
      <c r="BE2232" s="83" t="str">
        <f t="shared" si="708"/>
        <v/>
      </c>
      <c r="BF2232" s="83" t="str">
        <f t="shared" si="709"/>
        <v/>
      </c>
      <c r="BG2232" s="83" t="str">
        <f t="shared" si="710"/>
        <v/>
      </c>
      <c r="BH2232" s="83" t="str">
        <f t="shared" si="711"/>
        <v/>
      </c>
      <c r="BI2232" s="83" t="str">
        <f t="shared" si="712"/>
        <v/>
      </c>
      <c r="BJ2232" s="83" t="str">
        <f t="shared" si="713"/>
        <v/>
      </c>
      <c r="BK2232" s="83" t="str">
        <f t="shared" si="714"/>
        <v/>
      </c>
      <c r="BL2232" s="83" t="str">
        <f t="shared" si="715"/>
        <v/>
      </c>
      <c r="BM2232" s="83" t="str">
        <f t="shared" si="716"/>
        <v/>
      </c>
      <c r="BN2232" s="83" t="str">
        <f t="shared" si="717"/>
        <v/>
      </c>
      <c r="BO2232" s="83" t="str">
        <f t="shared" si="718"/>
        <v/>
      </c>
      <c r="BP2232" s="83" t="str">
        <f t="shared" si="719"/>
        <v/>
      </c>
      <c r="BQ2232" s="83" t="str">
        <f t="shared" si="720"/>
        <v/>
      </c>
    </row>
    <row r="2233" spans="55:69" x14ac:dyDescent="0.2">
      <c r="BC2233" s="72" t="str">
        <f t="shared" si="707"/>
        <v/>
      </c>
      <c r="BD2233" s="83" t="str">
        <f t="shared" si="721"/>
        <v/>
      </c>
      <c r="BE2233" s="83" t="str">
        <f t="shared" si="708"/>
        <v/>
      </c>
      <c r="BF2233" s="83" t="str">
        <f t="shared" si="709"/>
        <v/>
      </c>
      <c r="BG2233" s="83" t="str">
        <f t="shared" si="710"/>
        <v/>
      </c>
      <c r="BH2233" s="83" t="str">
        <f t="shared" si="711"/>
        <v/>
      </c>
      <c r="BI2233" s="83" t="str">
        <f t="shared" si="712"/>
        <v/>
      </c>
      <c r="BJ2233" s="83" t="str">
        <f t="shared" si="713"/>
        <v/>
      </c>
      <c r="BK2233" s="83" t="str">
        <f t="shared" si="714"/>
        <v/>
      </c>
      <c r="BL2233" s="83" t="str">
        <f t="shared" si="715"/>
        <v/>
      </c>
      <c r="BM2233" s="83" t="str">
        <f t="shared" si="716"/>
        <v/>
      </c>
      <c r="BN2233" s="83" t="str">
        <f t="shared" si="717"/>
        <v/>
      </c>
      <c r="BO2233" s="83" t="str">
        <f t="shared" si="718"/>
        <v/>
      </c>
      <c r="BP2233" s="83" t="str">
        <f t="shared" si="719"/>
        <v/>
      </c>
      <c r="BQ2233" s="83" t="str">
        <f t="shared" si="720"/>
        <v/>
      </c>
    </row>
    <row r="2234" spans="55:69" x14ac:dyDescent="0.2">
      <c r="BC2234" s="72" t="str">
        <f t="shared" si="707"/>
        <v/>
      </c>
      <c r="BD2234" s="83" t="str">
        <f t="shared" si="721"/>
        <v/>
      </c>
      <c r="BE2234" s="83" t="str">
        <f t="shared" si="708"/>
        <v/>
      </c>
      <c r="BF2234" s="83" t="str">
        <f t="shared" si="709"/>
        <v/>
      </c>
      <c r="BG2234" s="83" t="str">
        <f t="shared" si="710"/>
        <v/>
      </c>
      <c r="BH2234" s="83" t="str">
        <f t="shared" si="711"/>
        <v/>
      </c>
      <c r="BI2234" s="83" t="str">
        <f t="shared" si="712"/>
        <v/>
      </c>
      <c r="BJ2234" s="83" t="str">
        <f t="shared" si="713"/>
        <v/>
      </c>
      <c r="BK2234" s="83" t="str">
        <f t="shared" si="714"/>
        <v/>
      </c>
      <c r="BL2234" s="83" t="str">
        <f t="shared" si="715"/>
        <v/>
      </c>
      <c r="BM2234" s="83" t="str">
        <f t="shared" si="716"/>
        <v/>
      </c>
      <c r="BN2234" s="83" t="str">
        <f t="shared" si="717"/>
        <v/>
      </c>
      <c r="BO2234" s="83" t="str">
        <f t="shared" si="718"/>
        <v/>
      </c>
      <c r="BP2234" s="83" t="str">
        <f t="shared" si="719"/>
        <v/>
      </c>
      <c r="BQ2234" s="83" t="str">
        <f t="shared" si="720"/>
        <v/>
      </c>
    </row>
    <row r="2235" spans="55:69" x14ac:dyDescent="0.2">
      <c r="BC2235" s="72" t="str">
        <f t="shared" si="707"/>
        <v/>
      </c>
      <c r="BD2235" s="83" t="str">
        <f t="shared" si="721"/>
        <v/>
      </c>
      <c r="BE2235" s="83" t="str">
        <f t="shared" si="708"/>
        <v/>
      </c>
      <c r="BF2235" s="83" t="str">
        <f t="shared" si="709"/>
        <v/>
      </c>
      <c r="BG2235" s="83" t="str">
        <f t="shared" si="710"/>
        <v/>
      </c>
      <c r="BH2235" s="83" t="str">
        <f t="shared" si="711"/>
        <v/>
      </c>
      <c r="BI2235" s="83" t="str">
        <f t="shared" si="712"/>
        <v/>
      </c>
      <c r="BJ2235" s="83" t="str">
        <f t="shared" si="713"/>
        <v/>
      </c>
      <c r="BK2235" s="83" t="str">
        <f t="shared" si="714"/>
        <v/>
      </c>
      <c r="BL2235" s="83" t="str">
        <f t="shared" si="715"/>
        <v/>
      </c>
      <c r="BM2235" s="83" t="str">
        <f t="shared" si="716"/>
        <v/>
      </c>
      <c r="BN2235" s="83" t="str">
        <f t="shared" si="717"/>
        <v/>
      </c>
      <c r="BO2235" s="83" t="str">
        <f t="shared" si="718"/>
        <v/>
      </c>
      <c r="BP2235" s="83" t="str">
        <f t="shared" si="719"/>
        <v/>
      </c>
      <c r="BQ2235" s="83" t="str">
        <f t="shared" si="720"/>
        <v/>
      </c>
    </row>
    <row r="2236" spans="55:69" x14ac:dyDescent="0.2">
      <c r="BC2236" s="72" t="str">
        <f t="shared" si="707"/>
        <v/>
      </c>
      <c r="BD2236" s="83" t="str">
        <f t="shared" si="721"/>
        <v/>
      </c>
      <c r="BE2236" s="83" t="str">
        <f t="shared" si="708"/>
        <v/>
      </c>
      <c r="BF2236" s="83" t="str">
        <f t="shared" si="709"/>
        <v/>
      </c>
      <c r="BG2236" s="83" t="str">
        <f t="shared" si="710"/>
        <v/>
      </c>
      <c r="BH2236" s="83" t="str">
        <f t="shared" si="711"/>
        <v/>
      </c>
      <c r="BI2236" s="83" t="str">
        <f t="shared" si="712"/>
        <v/>
      </c>
      <c r="BJ2236" s="83" t="str">
        <f t="shared" si="713"/>
        <v/>
      </c>
      <c r="BK2236" s="83" t="str">
        <f t="shared" si="714"/>
        <v/>
      </c>
      <c r="BL2236" s="83" t="str">
        <f t="shared" si="715"/>
        <v/>
      </c>
      <c r="BM2236" s="83" t="str">
        <f t="shared" si="716"/>
        <v/>
      </c>
      <c r="BN2236" s="83" t="str">
        <f t="shared" si="717"/>
        <v/>
      </c>
      <c r="BO2236" s="83" t="str">
        <f t="shared" si="718"/>
        <v/>
      </c>
      <c r="BP2236" s="83" t="str">
        <f t="shared" si="719"/>
        <v/>
      </c>
      <c r="BQ2236" s="83" t="str">
        <f t="shared" si="720"/>
        <v/>
      </c>
    </row>
    <row r="2237" spans="55:69" x14ac:dyDescent="0.2">
      <c r="BC2237" s="72" t="str">
        <f>IF($A2236&lt;&gt;"",$DD$5,"")</f>
        <v/>
      </c>
      <c r="BD2237" s="83" t="str">
        <f>IF($A2236&lt;&gt;"",IF(#REF!="LER","01,",IF(#REF!="LOR","01,",IF(#REF!="LEB","02,",IF(#REF!="LOB","01,",IF(#REF!="HER","19,",IF(#REF!="HOR","19,",IF(#REF!="HEB","20,",IF(#REF!="HOB","19,","")))))))),"")</f>
        <v/>
      </c>
      <c r="BE2237" s="83" t="str">
        <f>IF($A2236&lt;&gt;"",IF(#REF!="LER","02,",IF(#REF!="LOR","03,",IF(#REF!="LEB","04,",IF(#REF!="LOB","02,",IF(#REF!="HER","20,",IF(#REF!="HOR","21,",IF(#REF!="HEB","22,",IF(#REF!="HOB","20,","")))))))),"")</f>
        <v/>
      </c>
      <c r="BF2237" s="83" t="str">
        <f>IF($A2236&lt;&gt;"",IF(#REF!="LER","03,",IF(#REF!="LOR","05,",IF(#REF!="LEB","06,",IF(#REF!="LOB","03,",IF(#REF!="HER","21,",IF(#REF!="HOR","23,",IF(#REF!="HEB","24,",IF(#REF!="HOB","21,","")))))))),"")</f>
        <v/>
      </c>
      <c r="BG2237" s="83" t="str">
        <f>IF($A2236&lt;&gt;"",IF(#REF!="LER","04,",IF(#REF!="LOR","07,",IF(#REF!="LEB","08,",IF(#REF!="LOB","04,",IF(#REF!="HER","22,",IF(#REF!="HOR","25,",IF(#REF!="HEB","26,",IF(#REF!="HOB","22,","")))))))),"")</f>
        <v/>
      </c>
      <c r="BH2237" s="83" t="str">
        <f>IF($A2236&lt;&gt;"",IF(#REF!="LER","05,",IF(#REF!="LOR","09,",IF(#REF!="LEB","10,",IF(#REF!="LOB","05,",IF(#REF!="HER","23,",IF(#REF!="HOR","27,",IF(#REF!="HEB","28,",IF(#REF!="HOB","23,","")))))))),"")</f>
        <v/>
      </c>
      <c r="BI2237" s="83" t="str">
        <f>IF($A2236&lt;&gt;"",IF(#REF!="LER","06,",IF(#REF!="LOR","11,",IF(#REF!="LEB","11,",IF(#REF!="LOB","06,",IF(#REF!="HER","24,",IF(#REF!="HOR","29,",IF(#REF!="HEB","29,",IF(#REF!="HOB","24,","")))))))),"")</f>
        <v/>
      </c>
      <c r="BJ2237" s="83" t="str">
        <f>IF($A2236&lt;&gt;"",IF(#REF!="LER","07,",IF(#REF!="LOR","12,",IF(#REF!="LEB","12,",IF(#REF!="LOB","08,",IF(#REF!="HER","25,",IF(#REF!="HOR","30,",IF(#REF!="HEB","30,",IF(#REF!="HOB","25,","")))))))),"")</f>
        <v/>
      </c>
      <c r="BK2237" s="83" t="str">
        <f>IF($A2236&lt;&gt;"",IF(#REF!="LER","08,",IF(#REF!="LOR","13,",IF(#REF!="LEB","13,",IF(#REF!="LOB","09,",IF(#REF!="HER","26,",IF(#REF!="HOR","31,",IF(#REF!="HEB","31,",IF(#REF!="HOB","26,","")))))))),"")</f>
        <v/>
      </c>
      <c r="BL2237" s="83" t="str">
        <f>IF($A2236&lt;&gt;"",IF(#REF!="LER","09,",IF(#REF!="LOR","14,",IF(#REF!="LEB","14,",IF(#REF!="LOB","10,",IF(#REF!="HER","27,",IF(#REF!="HOR","32,",IF(#REF!="HEB","32,",IF(#REF!="HOB","27,","")))))))),"")</f>
        <v/>
      </c>
      <c r="BM2237" s="83" t="str">
        <f>IF($A2236&lt;&gt;"",IF(#REF!="LER","10,",IF(#REF!="LOR","15,",IF(#REF!="LEB","15,",IF(#REF!="LOB","11,",IF(#REF!="HER","28,",IF(#REF!="HOR","33,",IF(#REF!="HEB","33,",IF(#REF!="HOB","28,","")))))))),"")</f>
        <v/>
      </c>
      <c r="BN2237" s="83" t="str">
        <f>IF($A2236&lt;&gt;"",IF(#REF!="LER","12,",IF(#REF!="LOR","16,",IF(#REF!="LEB","16,",IF(#REF!="LOB","13,",IF(#REF!="HER","30,",IF(#REF!="HOR","34,",IF(#REF!="HEB","34,",IF(#REF!="HOB","29,","")))))))),"")</f>
        <v/>
      </c>
      <c r="BO2237" s="83" t="str">
        <f>IF($A2236&lt;&gt;"",IF(#REF!="LER","14,",IF(#REF!="LOR","17,",IF(#REF!="LEB","17,",IF(#REF!="LOB","15,",IF(#REF!="HER","32,",IF(#REF!="HOR","35,",IF(#REF!="HEB","35,",IF(#REF!="HOB","31,","")))))))),"")</f>
        <v/>
      </c>
      <c r="BP2237" s="83" t="str">
        <f>IF($A2236&lt;&gt;"",IF(#REF!="LER","16,",IF(#REF!="LOR","18,",IF(#REF!="LEB","18,",IF(#REF!="LOB","17,",IF(#REF!="HER","34,",IF(#REF!="HOR","36,",IF(#REF!="HEB","36,",IF(#REF!="HOB","33,","")))))))),"")</f>
        <v/>
      </c>
      <c r="BQ2237" s="83" t="str">
        <f>IF($A2236&lt;&gt;"",IF(#REF!="LER","18,",IF(#REF!="LOR","",IF(#REF!="LEB","",IF(#REF!="LOB","",IF(#REF!="HER","36,",IF(#REF!="HOR","",IF(#REF!="HEB","",IF(#REF!="HOB","35,","")))))))),"")</f>
        <v/>
      </c>
    </row>
    <row r="2238" spans="55:69" x14ac:dyDescent="0.2">
      <c r="BC2238" s="72" t="str">
        <f>IF($A2237&lt;&gt;"",IF(OR($CG2237&gt;0,BC2237=""),"",$DD$6),"")</f>
        <v/>
      </c>
      <c r="BD2238" s="83" t="str">
        <f>IF(BD2237&lt;&gt;"",BD2237,"")</f>
        <v/>
      </c>
      <c r="BE2238" s="83" t="str">
        <f t="shared" ref="BE2238:BQ2238" si="722">IF(BE2237&lt;&gt;"",BE2237,"")</f>
        <v/>
      </c>
      <c r="BF2238" s="83" t="str">
        <f t="shared" si="722"/>
        <v/>
      </c>
      <c r="BG2238" s="83" t="str">
        <f t="shared" si="722"/>
        <v/>
      </c>
      <c r="BH2238" s="83" t="str">
        <f t="shared" si="722"/>
        <v/>
      </c>
      <c r="BI2238" s="83" t="str">
        <f t="shared" si="722"/>
        <v/>
      </c>
      <c r="BJ2238" s="83" t="str">
        <f t="shared" si="722"/>
        <v/>
      </c>
      <c r="BK2238" s="83" t="str">
        <f t="shared" si="722"/>
        <v/>
      </c>
      <c r="BL2238" s="83" t="str">
        <f t="shared" si="722"/>
        <v/>
      </c>
      <c r="BM2238" s="83" t="str">
        <f t="shared" si="722"/>
        <v/>
      </c>
      <c r="BN2238" s="83" t="str">
        <f t="shared" si="722"/>
        <v/>
      </c>
      <c r="BO2238" s="83" t="str">
        <f t="shared" si="722"/>
        <v/>
      </c>
      <c r="BP2238" s="83" t="str">
        <f t="shared" si="722"/>
        <v/>
      </c>
      <c r="BQ2238" s="83" t="str">
        <f t="shared" si="722"/>
        <v/>
      </c>
    </row>
    <row r="2239" spans="55:69" x14ac:dyDescent="0.2">
      <c r="BC2239" s="72" t="str">
        <f>IF($A2238&lt;&gt;"",IF(OR($CG2238&gt;0,BC2238=""),"",$DD$7),"")</f>
        <v/>
      </c>
      <c r="BD2239" s="83" t="str">
        <f t="shared" ref="BD2239:BQ2245" si="723">IF(BD2238&lt;&gt;"",BD2238,"")</f>
        <v/>
      </c>
      <c r="BE2239" s="83" t="str">
        <f t="shared" si="723"/>
        <v/>
      </c>
      <c r="BF2239" s="83" t="str">
        <f t="shared" si="723"/>
        <v/>
      </c>
      <c r="BG2239" s="83" t="str">
        <f t="shared" si="723"/>
        <v/>
      </c>
      <c r="BH2239" s="83" t="str">
        <f t="shared" si="723"/>
        <v/>
      </c>
      <c r="BI2239" s="83" t="str">
        <f t="shared" si="723"/>
        <v/>
      </c>
      <c r="BJ2239" s="83" t="str">
        <f t="shared" si="723"/>
        <v/>
      </c>
      <c r="BK2239" s="83" t="str">
        <f t="shared" si="723"/>
        <v/>
      </c>
      <c r="BL2239" s="83" t="str">
        <f t="shared" si="723"/>
        <v/>
      </c>
      <c r="BM2239" s="83" t="str">
        <f t="shared" si="723"/>
        <v/>
      </c>
      <c r="BN2239" s="83" t="str">
        <f t="shared" si="723"/>
        <v/>
      </c>
      <c r="BO2239" s="83" t="str">
        <f t="shared" si="723"/>
        <v/>
      </c>
      <c r="BP2239" s="83" t="str">
        <f t="shared" si="723"/>
        <v/>
      </c>
      <c r="BQ2239" s="83" t="str">
        <f t="shared" si="723"/>
        <v/>
      </c>
    </row>
    <row r="2240" spans="55:69" x14ac:dyDescent="0.2">
      <c r="BC2240" s="72" t="str">
        <f>IF($A2239&lt;&gt;"",IF(OR($CG2239&gt;0,BC2239=""),"",$DD$8),"")</f>
        <v/>
      </c>
      <c r="BD2240" s="83" t="str">
        <f t="shared" si="723"/>
        <v/>
      </c>
      <c r="BE2240" s="83" t="str">
        <f t="shared" si="723"/>
        <v/>
      </c>
      <c r="BF2240" s="83" t="str">
        <f t="shared" si="723"/>
        <v/>
      </c>
      <c r="BG2240" s="83" t="str">
        <f t="shared" si="723"/>
        <v/>
      </c>
      <c r="BH2240" s="83" t="str">
        <f t="shared" si="723"/>
        <v/>
      </c>
      <c r="BI2240" s="83" t="str">
        <f t="shared" si="723"/>
        <v/>
      </c>
      <c r="BJ2240" s="83" t="str">
        <f t="shared" si="723"/>
        <v/>
      </c>
      <c r="BK2240" s="83" t="str">
        <f t="shared" si="723"/>
        <v/>
      </c>
      <c r="BL2240" s="83" t="str">
        <f t="shared" si="723"/>
        <v/>
      </c>
      <c r="BM2240" s="83" t="str">
        <f t="shared" si="723"/>
        <v/>
      </c>
      <c r="BN2240" s="83" t="str">
        <f t="shared" si="723"/>
        <v/>
      </c>
      <c r="BO2240" s="83" t="str">
        <f t="shared" si="723"/>
        <v/>
      </c>
      <c r="BP2240" s="83" t="str">
        <f t="shared" si="723"/>
        <v/>
      </c>
      <c r="BQ2240" s="83" t="str">
        <f t="shared" si="723"/>
        <v/>
      </c>
    </row>
    <row r="2241" spans="55:69" x14ac:dyDescent="0.2">
      <c r="BC2241" s="72" t="str">
        <f>IF($A2240&lt;&gt;"",IF(OR($CG2240&gt;0,BC2240=""),"",$DD$9),"")</f>
        <v/>
      </c>
      <c r="BD2241" s="83" t="str">
        <f t="shared" si="723"/>
        <v/>
      </c>
      <c r="BE2241" s="83" t="str">
        <f t="shared" si="723"/>
        <v/>
      </c>
      <c r="BF2241" s="83" t="str">
        <f t="shared" si="723"/>
        <v/>
      </c>
      <c r="BG2241" s="83" t="str">
        <f t="shared" si="723"/>
        <v/>
      </c>
      <c r="BH2241" s="83" t="str">
        <f t="shared" si="723"/>
        <v/>
      </c>
      <c r="BI2241" s="83" t="str">
        <f t="shared" si="723"/>
        <v/>
      </c>
      <c r="BJ2241" s="83" t="str">
        <f t="shared" si="723"/>
        <v/>
      </c>
      <c r="BK2241" s="83" t="str">
        <f t="shared" si="723"/>
        <v/>
      </c>
      <c r="BL2241" s="83" t="str">
        <f t="shared" si="723"/>
        <v/>
      </c>
      <c r="BM2241" s="83" t="str">
        <f t="shared" si="723"/>
        <v/>
      </c>
      <c r="BN2241" s="83" t="str">
        <f t="shared" si="723"/>
        <v/>
      </c>
      <c r="BO2241" s="83" t="str">
        <f t="shared" si="723"/>
        <v/>
      </c>
      <c r="BP2241" s="83" t="str">
        <f t="shared" si="723"/>
        <v/>
      </c>
      <c r="BQ2241" s="83" t="str">
        <f t="shared" si="723"/>
        <v/>
      </c>
    </row>
    <row r="2242" spans="55:69" x14ac:dyDescent="0.2">
      <c r="BC2242" s="72" t="str">
        <f>IF($A2241&lt;&gt;"",IF(OR($CG2241&gt;0,BC2241=""),"",$DD$10),"")</f>
        <v/>
      </c>
      <c r="BD2242" s="83" t="str">
        <f t="shared" si="723"/>
        <v/>
      </c>
      <c r="BE2242" s="83" t="str">
        <f t="shared" si="723"/>
        <v/>
      </c>
      <c r="BF2242" s="83" t="str">
        <f t="shared" si="723"/>
        <v/>
      </c>
      <c r="BG2242" s="83" t="str">
        <f t="shared" si="723"/>
        <v/>
      </c>
      <c r="BH2242" s="83" t="str">
        <f t="shared" si="723"/>
        <v/>
      </c>
      <c r="BI2242" s="83" t="str">
        <f t="shared" si="723"/>
        <v/>
      </c>
      <c r="BJ2242" s="83" t="str">
        <f t="shared" si="723"/>
        <v/>
      </c>
      <c r="BK2242" s="83" t="str">
        <f t="shared" si="723"/>
        <v/>
      </c>
      <c r="BL2242" s="83" t="str">
        <f t="shared" si="723"/>
        <v/>
      </c>
      <c r="BM2242" s="83" t="str">
        <f t="shared" si="723"/>
        <v/>
      </c>
      <c r="BN2242" s="83" t="str">
        <f t="shared" si="723"/>
        <v/>
      </c>
      <c r="BO2242" s="83" t="str">
        <f t="shared" si="723"/>
        <v/>
      </c>
      <c r="BP2242" s="83" t="str">
        <f t="shared" si="723"/>
        <v/>
      </c>
      <c r="BQ2242" s="83" t="str">
        <f t="shared" si="723"/>
        <v/>
      </c>
    </row>
    <row r="2243" spans="55:69" x14ac:dyDescent="0.2">
      <c r="BC2243" s="72" t="str">
        <f>IF($A2242&lt;&gt;"",IF(OR($CG2242&gt;0,BC2242=""),"",$DD$11),"")</f>
        <v/>
      </c>
      <c r="BD2243" s="83" t="str">
        <f t="shared" si="723"/>
        <v/>
      </c>
      <c r="BE2243" s="83" t="str">
        <f t="shared" si="723"/>
        <v/>
      </c>
      <c r="BF2243" s="83" t="str">
        <f t="shared" si="723"/>
        <v/>
      </c>
      <c r="BG2243" s="83" t="str">
        <f t="shared" si="723"/>
        <v/>
      </c>
      <c r="BH2243" s="83" t="str">
        <f t="shared" si="723"/>
        <v/>
      </c>
      <c r="BI2243" s="83" t="str">
        <f t="shared" si="723"/>
        <v/>
      </c>
      <c r="BJ2243" s="83" t="str">
        <f t="shared" si="723"/>
        <v/>
      </c>
      <c r="BK2243" s="83" t="str">
        <f t="shared" si="723"/>
        <v/>
      </c>
      <c r="BL2243" s="83" t="str">
        <f t="shared" si="723"/>
        <v/>
      </c>
      <c r="BM2243" s="83" t="str">
        <f t="shared" si="723"/>
        <v/>
      </c>
      <c r="BN2243" s="83" t="str">
        <f t="shared" si="723"/>
        <v/>
      </c>
      <c r="BO2243" s="83" t="str">
        <f t="shared" si="723"/>
        <v/>
      </c>
      <c r="BP2243" s="83" t="str">
        <f t="shared" si="723"/>
        <v/>
      </c>
      <c r="BQ2243" s="83" t="str">
        <f t="shared" si="723"/>
        <v/>
      </c>
    </row>
    <row r="2244" spans="55:69" x14ac:dyDescent="0.2">
      <c r="BC2244" s="72" t="str">
        <f>IF($A2243&lt;&gt;"",IF(OR($CG2243&gt;0,BC2243=""),"",$DD$12),"")</f>
        <v/>
      </c>
      <c r="BD2244" s="83" t="str">
        <f t="shared" si="723"/>
        <v/>
      </c>
      <c r="BE2244" s="83" t="str">
        <f t="shared" si="723"/>
        <v/>
      </c>
      <c r="BF2244" s="83" t="str">
        <f t="shared" si="723"/>
        <v/>
      </c>
      <c r="BG2244" s="83" t="str">
        <f t="shared" si="723"/>
        <v/>
      </c>
      <c r="BH2244" s="83" t="str">
        <f t="shared" si="723"/>
        <v/>
      </c>
      <c r="BI2244" s="83" t="str">
        <f t="shared" si="723"/>
        <v/>
      </c>
      <c r="BJ2244" s="83" t="str">
        <f t="shared" si="723"/>
        <v/>
      </c>
      <c r="BK2244" s="83" t="str">
        <f t="shared" si="723"/>
        <v/>
      </c>
      <c r="BL2244" s="83" t="str">
        <f t="shared" si="723"/>
        <v/>
      </c>
      <c r="BM2244" s="83" t="str">
        <f t="shared" si="723"/>
        <v/>
      </c>
      <c r="BN2244" s="83" t="str">
        <f t="shared" si="723"/>
        <v/>
      </c>
      <c r="BO2244" s="83" t="str">
        <f t="shared" si="723"/>
        <v/>
      </c>
      <c r="BP2244" s="83" t="str">
        <f t="shared" si="723"/>
        <v/>
      </c>
      <c r="BQ2244" s="83" t="str">
        <f t="shared" si="723"/>
        <v/>
      </c>
    </row>
    <row r="2245" spans="55:69" x14ac:dyDescent="0.2">
      <c r="BC2245" s="72" t="str">
        <f>IF($A2244&lt;&gt;"",IF(OR($CG2244&gt;0,BC2244=""),"",$DD$13),"")</f>
        <v/>
      </c>
      <c r="BD2245" s="83" t="str">
        <f t="shared" si="723"/>
        <v/>
      </c>
      <c r="BE2245" s="83" t="str">
        <f t="shared" si="723"/>
        <v/>
      </c>
      <c r="BF2245" s="83" t="str">
        <f t="shared" si="723"/>
        <v/>
      </c>
      <c r="BG2245" s="83" t="str">
        <f t="shared" si="723"/>
        <v/>
      </c>
      <c r="BH2245" s="83" t="str">
        <f t="shared" si="723"/>
        <v/>
      </c>
      <c r="BI2245" s="83" t="str">
        <f t="shared" si="723"/>
        <v/>
      </c>
      <c r="BJ2245" s="83" t="str">
        <f t="shared" si="723"/>
        <v/>
      </c>
      <c r="BK2245" s="83" t="str">
        <f t="shared" si="723"/>
        <v/>
      </c>
      <c r="BL2245" s="83" t="str">
        <f t="shared" si="723"/>
        <v/>
      </c>
      <c r="BM2245" s="83" t="str">
        <f t="shared" si="723"/>
        <v/>
      </c>
      <c r="BN2245" s="83" t="str">
        <f t="shared" si="723"/>
        <v/>
      </c>
      <c r="BO2245" s="83" t="str">
        <f t="shared" si="723"/>
        <v/>
      </c>
      <c r="BP2245" s="83" t="str">
        <f t="shared" si="723"/>
        <v/>
      </c>
      <c r="BQ2245" s="83" t="str">
        <f t="shared" si="723"/>
        <v/>
      </c>
    </row>
    <row r="2246" spans="55:69" x14ac:dyDescent="0.2">
      <c r="BC2246" s="72" t="str">
        <f>IF($A2245&lt;&gt;"",$DD$5,"")</f>
        <v/>
      </c>
      <c r="BD2246" s="83" t="str">
        <f>IF($A2245&lt;&gt;"",IF(#REF!="LER","01,",IF(#REF!="LOR","01,",IF(#REF!="LEB","02,",IF(#REF!="LOB","01,",IF(#REF!="HER","19,",IF(#REF!="HOR","19,",IF(#REF!="HEB","20,",IF(#REF!="HOB","19,","")))))))),"")</f>
        <v/>
      </c>
      <c r="BE2246" s="83" t="str">
        <f>IF($A2245&lt;&gt;"",IF(#REF!="LER","02,",IF(#REF!="LOR","03,",IF(#REF!="LEB","04,",IF(#REF!="LOB","02,",IF(#REF!="HER","20,",IF(#REF!="HOR","21,",IF(#REF!="HEB","22,",IF(#REF!="HOB","20,","")))))))),"")</f>
        <v/>
      </c>
      <c r="BF2246" s="83" t="str">
        <f>IF($A2245&lt;&gt;"",IF(#REF!="LER","03,",IF(#REF!="LOR","05,",IF(#REF!="LEB","06,",IF(#REF!="LOB","03,",IF(#REF!="HER","21,",IF(#REF!="HOR","23,",IF(#REF!="HEB","24,",IF(#REF!="HOB","21,","")))))))),"")</f>
        <v/>
      </c>
      <c r="BG2246" s="83" t="str">
        <f>IF($A2245&lt;&gt;"",IF(#REF!="LER","04,",IF(#REF!="LOR","07,",IF(#REF!="LEB","08,",IF(#REF!="LOB","04,",IF(#REF!="HER","22,",IF(#REF!="HOR","25,",IF(#REF!="HEB","26,",IF(#REF!="HOB","22,","")))))))),"")</f>
        <v/>
      </c>
      <c r="BH2246" s="83" t="str">
        <f>IF($A2245&lt;&gt;"",IF(#REF!="LER","05,",IF(#REF!="LOR","09,",IF(#REF!="LEB","10,",IF(#REF!="LOB","05,",IF(#REF!="HER","23,",IF(#REF!="HOR","27,",IF(#REF!="HEB","28,",IF(#REF!="HOB","23,","")))))))),"")</f>
        <v/>
      </c>
      <c r="BI2246" s="83" t="str">
        <f>IF($A2245&lt;&gt;"",IF(#REF!="LER","06,",IF(#REF!="LOR","11,",IF(#REF!="LEB","11,",IF(#REF!="LOB","06,",IF(#REF!="HER","24,",IF(#REF!="HOR","29,",IF(#REF!="HEB","29,",IF(#REF!="HOB","24,","")))))))),"")</f>
        <v/>
      </c>
      <c r="BJ2246" s="83" t="str">
        <f>IF($A2245&lt;&gt;"",IF(#REF!="LER","07,",IF(#REF!="LOR","12,",IF(#REF!="LEB","12,",IF(#REF!="LOB","08,",IF(#REF!="HER","25,",IF(#REF!="HOR","30,",IF(#REF!="HEB","30,",IF(#REF!="HOB","25,","")))))))),"")</f>
        <v/>
      </c>
      <c r="BK2246" s="83" t="str">
        <f>IF($A2245&lt;&gt;"",IF(#REF!="LER","08,",IF(#REF!="LOR","13,",IF(#REF!="LEB","13,",IF(#REF!="LOB","09,",IF(#REF!="HER","26,",IF(#REF!="HOR","31,",IF(#REF!="HEB","31,",IF(#REF!="HOB","26,","")))))))),"")</f>
        <v/>
      </c>
      <c r="BL2246" s="83" t="str">
        <f>IF($A2245&lt;&gt;"",IF(#REF!="LER","09,",IF(#REF!="LOR","14,",IF(#REF!="LEB","14,",IF(#REF!="LOB","10,",IF(#REF!="HER","27,",IF(#REF!="HOR","32,",IF(#REF!="HEB","32,",IF(#REF!="HOB","27,","")))))))),"")</f>
        <v/>
      </c>
      <c r="BM2246" s="83" t="str">
        <f>IF($A2245&lt;&gt;"",IF(#REF!="LER","10,",IF(#REF!="LOR","15,",IF(#REF!="LEB","15,",IF(#REF!="LOB","11,",IF(#REF!="HER","28,",IF(#REF!="HOR","33,",IF(#REF!="HEB","33,",IF(#REF!="HOB","28,","")))))))),"")</f>
        <v/>
      </c>
      <c r="BN2246" s="83" t="str">
        <f>IF($A2245&lt;&gt;"",IF(#REF!="LER","12,",IF(#REF!="LOR","16,",IF(#REF!="LEB","16,",IF(#REF!="LOB","13,",IF(#REF!="HER","30,",IF(#REF!="HOR","34,",IF(#REF!="HEB","34,",IF(#REF!="HOB","29,","")))))))),"")</f>
        <v/>
      </c>
      <c r="BO2246" s="83" t="str">
        <f>IF($A2245&lt;&gt;"",IF(#REF!="LER","14,",IF(#REF!="LOR","17,",IF(#REF!="LEB","17,",IF(#REF!="LOB","15,",IF(#REF!="HER","32,",IF(#REF!="HOR","35,",IF(#REF!="HEB","35,",IF(#REF!="HOB","31,","")))))))),"")</f>
        <v/>
      </c>
      <c r="BP2246" s="83" t="str">
        <f>IF($A2245&lt;&gt;"",IF(#REF!="LER","16,",IF(#REF!="LOR","18,",IF(#REF!="LEB","18,",IF(#REF!="LOB","17,",IF(#REF!="HER","34,",IF(#REF!="HOR","36,",IF(#REF!="HEB","36,",IF(#REF!="HOB","33,","")))))))),"")</f>
        <v/>
      </c>
      <c r="BQ2246" s="83" t="str">
        <f>IF($A2245&lt;&gt;"",IF(#REF!="LER","18,",IF(#REF!="LOR","",IF(#REF!="LEB","",IF(#REF!="LOB","",IF(#REF!="HER","36,",IF(#REF!="HOR","",IF(#REF!="HEB","",IF(#REF!="HOB","35,","")))))))),"")</f>
        <v/>
      </c>
    </row>
    <row r="2247" spans="55:69" x14ac:dyDescent="0.2">
      <c r="BC2247" s="72" t="str">
        <f>IF($A2246&lt;&gt;"",IF(OR($CG2246&gt;0,BC2246=""),"",$DD$6),"")</f>
        <v/>
      </c>
      <c r="BD2247" s="83" t="str">
        <f>IF(BD2246&lt;&gt;"",BD2246,"")</f>
        <v/>
      </c>
      <c r="BE2247" s="83" t="str">
        <f t="shared" ref="BE2247:BQ2247" si="724">IF(BE2246&lt;&gt;"",BE2246,"")</f>
        <v/>
      </c>
      <c r="BF2247" s="83" t="str">
        <f t="shared" si="724"/>
        <v/>
      </c>
      <c r="BG2247" s="83" t="str">
        <f t="shared" si="724"/>
        <v/>
      </c>
      <c r="BH2247" s="83" t="str">
        <f t="shared" si="724"/>
        <v/>
      </c>
      <c r="BI2247" s="83" t="str">
        <f t="shared" si="724"/>
        <v/>
      </c>
      <c r="BJ2247" s="83" t="str">
        <f t="shared" si="724"/>
        <v/>
      </c>
      <c r="BK2247" s="83" t="str">
        <f t="shared" si="724"/>
        <v/>
      </c>
      <c r="BL2247" s="83" t="str">
        <f t="shared" si="724"/>
        <v/>
      </c>
      <c r="BM2247" s="83" t="str">
        <f t="shared" si="724"/>
        <v/>
      </c>
      <c r="BN2247" s="83" t="str">
        <f t="shared" si="724"/>
        <v/>
      </c>
      <c r="BO2247" s="83" t="str">
        <f t="shared" si="724"/>
        <v/>
      </c>
      <c r="BP2247" s="83" t="str">
        <f t="shared" si="724"/>
        <v/>
      </c>
      <c r="BQ2247" s="83" t="str">
        <f t="shared" si="724"/>
        <v/>
      </c>
    </row>
    <row r="2248" spans="55:69" x14ac:dyDescent="0.2">
      <c r="BC2248" s="72" t="str">
        <f>IF($A2247&lt;&gt;"",IF(OR($CG2247&gt;0,BC2247=""),"",$DD$7),"")</f>
        <v/>
      </c>
      <c r="BD2248" s="83" t="str">
        <f t="shared" ref="BD2248:BQ2254" si="725">IF(BD2247&lt;&gt;"",BD2247,"")</f>
        <v/>
      </c>
      <c r="BE2248" s="83" t="str">
        <f t="shared" si="725"/>
        <v/>
      </c>
      <c r="BF2248" s="83" t="str">
        <f t="shared" si="725"/>
        <v/>
      </c>
      <c r="BG2248" s="83" t="str">
        <f t="shared" si="725"/>
        <v/>
      </c>
      <c r="BH2248" s="83" t="str">
        <f t="shared" si="725"/>
        <v/>
      </c>
      <c r="BI2248" s="83" t="str">
        <f t="shared" si="725"/>
        <v/>
      </c>
      <c r="BJ2248" s="83" t="str">
        <f t="shared" si="725"/>
        <v/>
      </c>
      <c r="BK2248" s="83" t="str">
        <f t="shared" si="725"/>
        <v/>
      </c>
      <c r="BL2248" s="83" t="str">
        <f t="shared" si="725"/>
        <v/>
      </c>
      <c r="BM2248" s="83" t="str">
        <f t="shared" si="725"/>
        <v/>
      </c>
      <c r="BN2248" s="83" t="str">
        <f t="shared" si="725"/>
        <v/>
      </c>
      <c r="BO2248" s="83" t="str">
        <f t="shared" si="725"/>
        <v/>
      </c>
      <c r="BP2248" s="83" t="str">
        <f t="shared" si="725"/>
        <v/>
      </c>
      <c r="BQ2248" s="83" t="str">
        <f t="shared" si="725"/>
        <v/>
      </c>
    </row>
    <row r="2249" spans="55:69" x14ac:dyDescent="0.2">
      <c r="BC2249" s="72" t="str">
        <f>IF($A2248&lt;&gt;"",IF(OR($CG2248&gt;0,BC2248=""),"",$DD$8),"")</f>
        <v/>
      </c>
      <c r="BD2249" s="83" t="str">
        <f t="shared" si="725"/>
        <v/>
      </c>
      <c r="BE2249" s="83" t="str">
        <f t="shared" si="725"/>
        <v/>
      </c>
      <c r="BF2249" s="83" t="str">
        <f t="shared" si="725"/>
        <v/>
      </c>
      <c r="BG2249" s="83" t="str">
        <f t="shared" si="725"/>
        <v/>
      </c>
      <c r="BH2249" s="83" t="str">
        <f t="shared" si="725"/>
        <v/>
      </c>
      <c r="BI2249" s="83" t="str">
        <f t="shared" si="725"/>
        <v/>
      </c>
      <c r="BJ2249" s="83" t="str">
        <f t="shared" si="725"/>
        <v/>
      </c>
      <c r="BK2249" s="83" t="str">
        <f t="shared" si="725"/>
        <v/>
      </c>
      <c r="BL2249" s="83" t="str">
        <f t="shared" si="725"/>
        <v/>
      </c>
      <c r="BM2249" s="83" t="str">
        <f t="shared" si="725"/>
        <v/>
      </c>
      <c r="BN2249" s="83" t="str">
        <f t="shared" si="725"/>
        <v/>
      </c>
      <c r="BO2249" s="83" t="str">
        <f t="shared" si="725"/>
        <v/>
      </c>
      <c r="BP2249" s="83" t="str">
        <f t="shared" si="725"/>
        <v/>
      </c>
      <c r="BQ2249" s="83" t="str">
        <f t="shared" si="725"/>
        <v/>
      </c>
    </row>
    <row r="2250" spans="55:69" x14ac:dyDescent="0.2">
      <c r="BC2250" s="72" t="str">
        <f>IF($A2249&lt;&gt;"",IF(OR($CG2249&gt;0,BC2249=""),"",$DD$9),"")</f>
        <v/>
      </c>
      <c r="BD2250" s="83" t="str">
        <f t="shared" si="725"/>
        <v/>
      </c>
      <c r="BE2250" s="83" t="str">
        <f t="shared" si="725"/>
        <v/>
      </c>
      <c r="BF2250" s="83" t="str">
        <f t="shared" si="725"/>
        <v/>
      </c>
      <c r="BG2250" s="83" t="str">
        <f t="shared" si="725"/>
        <v/>
      </c>
      <c r="BH2250" s="83" t="str">
        <f t="shared" si="725"/>
        <v/>
      </c>
      <c r="BI2250" s="83" t="str">
        <f t="shared" si="725"/>
        <v/>
      </c>
      <c r="BJ2250" s="83" t="str">
        <f t="shared" si="725"/>
        <v/>
      </c>
      <c r="BK2250" s="83" t="str">
        <f t="shared" si="725"/>
        <v/>
      </c>
      <c r="BL2250" s="83" t="str">
        <f t="shared" si="725"/>
        <v/>
      </c>
      <c r="BM2250" s="83" t="str">
        <f t="shared" si="725"/>
        <v/>
      </c>
      <c r="BN2250" s="83" t="str">
        <f t="shared" si="725"/>
        <v/>
      </c>
      <c r="BO2250" s="83" t="str">
        <f t="shared" si="725"/>
        <v/>
      </c>
      <c r="BP2250" s="83" t="str">
        <f t="shared" si="725"/>
        <v/>
      </c>
      <c r="BQ2250" s="83" t="str">
        <f t="shared" si="725"/>
        <v/>
      </c>
    </row>
    <row r="2251" spans="55:69" x14ac:dyDescent="0.2">
      <c r="BC2251" s="72" t="str">
        <f>IF($A2250&lt;&gt;"",IF(OR($CG2250&gt;0,BC2250=""),"",$DD$10),"")</f>
        <v/>
      </c>
      <c r="BD2251" s="83" t="str">
        <f t="shared" si="725"/>
        <v/>
      </c>
      <c r="BE2251" s="83" t="str">
        <f t="shared" si="725"/>
        <v/>
      </c>
      <c r="BF2251" s="83" t="str">
        <f t="shared" si="725"/>
        <v/>
      </c>
      <c r="BG2251" s="83" t="str">
        <f t="shared" si="725"/>
        <v/>
      </c>
      <c r="BH2251" s="83" t="str">
        <f t="shared" si="725"/>
        <v/>
      </c>
      <c r="BI2251" s="83" t="str">
        <f t="shared" si="725"/>
        <v/>
      </c>
      <c r="BJ2251" s="83" t="str">
        <f t="shared" si="725"/>
        <v/>
      </c>
      <c r="BK2251" s="83" t="str">
        <f t="shared" si="725"/>
        <v/>
      </c>
      <c r="BL2251" s="83" t="str">
        <f t="shared" si="725"/>
        <v/>
      </c>
      <c r="BM2251" s="83" t="str">
        <f t="shared" si="725"/>
        <v/>
      </c>
      <c r="BN2251" s="83" t="str">
        <f t="shared" si="725"/>
        <v/>
      </c>
      <c r="BO2251" s="83" t="str">
        <f t="shared" si="725"/>
        <v/>
      </c>
      <c r="BP2251" s="83" t="str">
        <f t="shared" si="725"/>
        <v/>
      </c>
      <c r="BQ2251" s="83" t="str">
        <f t="shared" si="725"/>
        <v/>
      </c>
    </row>
    <row r="2252" spans="55:69" x14ac:dyDescent="0.2">
      <c r="BC2252" s="72" t="str">
        <f>IF($A2251&lt;&gt;"",IF(OR($CG2251&gt;0,BC2251=""),"",$DD$11),"")</f>
        <v/>
      </c>
      <c r="BD2252" s="83" t="str">
        <f t="shared" si="725"/>
        <v/>
      </c>
      <c r="BE2252" s="83" t="str">
        <f t="shared" si="725"/>
        <v/>
      </c>
      <c r="BF2252" s="83" t="str">
        <f t="shared" si="725"/>
        <v/>
      </c>
      <c r="BG2252" s="83" t="str">
        <f t="shared" si="725"/>
        <v/>
      </c>
      <c r="BH2252" s="83" t="str">
        <f t="shared" si="725"/>
        <v/>
      </c>
      <c r="BI2252" s="83" t="str">
        <f t="shared" si="725"/>
        <v/>
      </c>
      <c r="BJ2252" s="83" t="str">
        <f t="shared" si="725"/>
        <v/>
      </c>
      <c r="BK2252" s="83" t="str">
        <f t="shared" si="725"/>
        <v/>
      </c>
      <c r="BL2252" s="83" t="str">
        <f t="shared" si="725"/>
        <v/>
      </c>
      <c r="BM2252" s="83" t="str">
        <f t="shared" si="725"/>
        <v/>
      </c>
      <c r="BN2252" s="83" t="str">
        <f t="shared" si="725"/>
        <v/>
      </c>
      <c r="BO2252" s="83" t="str">
        <f t="shared" si="725"/>
        <v/>
      </c>
      <c r="BP2252" s="83" t="str">
        <f t="shared" si="725"/>
        <v/>
      </c>
      <c r="BQ2252" s="83" t="str">
        <f t="shared" si="725"/>
        <v/>
      </c>
    </row>
    <row r="2253" spans="55:69" x14ac:dyDescent="0.2">
      <c r="BC2253" s="72" t="str">
        <f>IF($A2252&lt;&gt;"",IF(OR($CG2252&gt;0,BC2252=""),"",$DD$12),"")</f>
        <v/>
      </c>
      <c r="BD2253" s="83" t="str">
        <f t="shared" si="725"/>
        <v/>
      </c>
      <c r="BE2253" s="83" t="str">
        <f t="shared" si="725"/>
        <v/>
      </c>
      <c r="BF2253" s="83" t="str">
        <f t="shared" si="725"/>
        <v/>
      </c>
      <c r="BG2253" s="83" t="str">
        <f t="shared" si="725"/>
        <v/>
      </c>
      <c r="BH2253" s="83" t="str">
        <f t="shared" si="725"/>
        <v/>
      </c>
      <c r="BI2253" s="83" t="str">
        <f t="shared" si="725"/>
        <v/>
      </c>
      <c r="BJ2253" s="83" t="str">
        <f t="shared" si="725"/>
        <v/>
      </c>
      <c r="BK2253" s="83" t="str">
        <f t="shared" si="725"/>
        <v/>
      </c>
      <c r="BL2253" s="83" t="str">
        <f t="shared" si="725"/>
        <v/>
      </c>
      <c r="BM2253" s="83" t="str">
        <f t="shared" si="725"/>
        <v/>
      </c>
      <c r="BN2253" s="83" t="str">
        <f t="shared" si="725"/>
        <v/>
      </c>
      <c r="BO2253" s="83" t="str">
        <f t="shared" si="725"/>
        <v/>
      </c>
      <c r="BP2253" s="83" t="str">
        <f t="shared" si="725"/>
        <v/>
      </c>
      <c r="BQ2253" s="83" t="str">
        <f t="shared" si="725"/>
        <v/>
      </c>
    </row>
    <row r="2254" spans="55:69" x14ac:dyDescent="0.2">
      <c r="BC2254" s="72" t="str">
        <f>IF($A2253&lt;&gt;"",IF(OR($CG2253&gt;0,BC2253=""),"",$DD$13),"")</f>
        <v/>
      </c>
      <c r="BD2254" s="83" t="str">
        <f t="shared" si="725"/>
        <v/>
      </c>
      <c r="BE2254" s="83" t="str">
        <f t="shared" si="725"/>
        <v/>
      </c>
      <c r="BF2254" s="83" t="str">
        <f t="shared" si="725"/>
        <v/>
      </c>
      <c r="BG2254" s="83" t="str">
        <f t="shared" si="725"/>
        <v/>
      </c>
      <c r="BH2254" s="83" t="str">
        <f t="shared" si="725"/>
        <v/>
      </c>
      <c r="BI2254" s="83" t="str">
        <f t="shared" si="725"/>
        <v/>
      </c>
      <c r="BJ2254" s="83" t="str">
        <f t="shared" si="725"/>
        <v/>
      </c>
      <c r="BK2254" s="83" t="str">
        <f t="shared" si="725"/>
        <v/>
      </c>
      <c r="BL2254" s="83" t="str">
        <f t="shared" si="725"/>
        <v/>
      </c>
      <c r="BM2254" s="83" t="str">
        <f t="shared" si="725"/>
        <v/>
      </c>
      <c r="BN2254" s="83" t="str">
        <f t="shared" si="725"/>
        <v/>
      </c>
      <c r="BO2254" s="83" t="str">
        <f t="shared" si="725"/>
        <v/>
      </c>
      <c r="BP2254" s="83" t="str">
        <f t="shared" si="725"/>
        <v/>
      </c>
      <c r="BQ2254" s="83" t="str">
        <f t="shared" si="725"/>
        <v/>
      </c>
    </row>
    <row r="2255" spans="55:69" x14ac:dyDescent="0.2">
      <c r="BC2255" s="72" t="str">
        <f>IF($A2254&lt;&gt;"",$DD$5,"")</f>
        <v/>
      </c>
      <c r="BD2255" s="83" t="str">
        <f>IF($A2254&lt;&gt;"",IF(#REF!="LER","01,",IF(#REF!="LOR","01,",IF(#REF!="LEB","02,",IF(#REF!="LOB","01,",IF(#REF!="HER","19,",IF(#REF!="HOR","19,",IF(#REF!="HEB","20,",IF(#REF!="HOB","19,","")))))))),"")</f>
        <v/>
      </c>
      <c r="BE2255" s="83" t="str">
        <f>IF($A2254&lt;&gt;"",IF(#REF!="LER","02,",IF(#REF!="LOR","03,",IF(#REF!="LEB","04,",IF(#REF!="LOB","02,",IF(#REF!="HER","20,",IF(#REF!="HOR","21,",IF(#REF!="HEB","22,",IF(#REF!="HOB","20,","")))))))),"")</f>
        <v/>
      </c>
      <c r="BF2255" s="83" t="str">
        <f>IF($A2254&lt;&gt;"",IF(#REF!="LER","03,",IF(#REF!="LOR","05,",IF(#REF!="LEB","06,",IF(#REF!="LOB","03,",IF(#REF!="HER","21,",IF(#REF!="HOR","23,",IF(#REF!="HEB","24,",IF(#REF!="HOB","21,","")))))))),"")</f>
        <v/>
      </c>
      <c r="BG2255" s="83" t="str">
        <f>IF($A2254&lt;&gt;"",IF(#REF!="LER","04,",IF(#REF!="LOR","07,",IF(#REF!="LEB","08,",IF(#REF!="LOB","04,",IF(#REF!="HER","22,",IF(#REF!="HOR","25,",IF(#REF!="HEB","26,",IF(#REF!="HOB","22,","")))))))),"")</f>
        <v/>
      </c>
      <c r="BH2255" s="83" t="str">
        <f>IF($A2254&lt;&gt;"",IF(#REF!="LER","05,",IF(#REF!="LOR","09,",IF(#REF!="LEB","10,",IF(#REF!="LOB","05,",IF(#REF!="HER","23,",IF(#REF!="HOR","27,",IF(#REF!="HEB","28,",IF(#REF!="HOB","23,","")))))))),"")</f>
        <v/>
      </c>
      <c r="BI2255" s="83" t="str">
        <f>IF($A2254&lt;&gt;"",IF(#REF!="LER","06,",IF(#REF!="LOR","11,",IF(#REF!="LEB","11,",IF(#REF!="LOB","06,",IF(#REF!="HER","24,",IF(#REF!="HOR","29,",IF(#REF!="HEB","29,",IF(#REF!="HOB","24,","")))))))),"")</f>
        <v/>
      </c>
      <c r="BJ2255" s="83" t="str">
        <f>IF($A2254&lt;&gt;"",IF(#REF!="LER","07,",IF(#REF!="LOR","12,",IF(#REF!="LEB","12,",IF(#REF!="LOB","08,",IF(#REF!="HER","25,",IF(#REF!="HOR","30,",IF(#REF!="HEB","30,",IF(#REF!="HOB","25,","")))))))),"")</f>
        <v/>
      </c>
      <c r="BK2255" s="83" t="str">
        <f>IF($A2254&lt;&gt;"",IF(#REF!="LER","08,",IF(#REF!="LOR","13,",IF(#REF!="LEB","13,",IF(#REF!="LOB","09,",IF(#REF!="HER","26,",IF(#REF!="HOR","31,",IF(#REF!="HEB","31,",IF(#REF!="HOB","26,","")))))))),"")</f>
        <v/>
      </c>
      <c r="BL2255" s="83" t="str">
        <f>IF($A2254&lt;&gt;"",IF(#REF!="LER","09,",IF(#REF!="LOR","14,",IF(#REF!="LEB","14,",IF(#REF!="LOB","10,",IF(#REF!="HER","27,",IF(#REF!="HOR","32,",IF(#REF!="HEB","32,",IF(#REF!="HOB","27,","")))))))),"")</f>
        <v/>
      </c>
      <c r="BM2255" s="83" t="str">
        <f>IF($A2254&lt;&gt;"",IF(#REF!="LER","10,",IF(#REF!="LOR","15,",IF(#REF!="LEB","15,",IF(#REF!="LOB","11,",IF(#REF!="HER","28,",IF(#REF!="HOR","33,",IF(#REF!="HEB","33,",IF(#REF!="HOB","28,","")))))))),"")</f>
        <v/>
      </c>
      <c r="BN2255" s="83" t="str">
        <f>IF($A2254&lt;&gt;"",IF(#REF!="LER","12,",IF(#REF!="LOR","16,",IF(#REF!="LEB","16,",IF(#REF!="LOB","13,",IF(#REF!="HER","30,",IF(#REF!="HOR","34,",IF(#REF!="HEB","34,",IF(#REF!="HOB","29,","")))))))),"")</f>
        <v/>
      </c>
      <c r="BO2255" s="83" t="str">
        <f>IF($A2254&lt;&gt;"",IF(#REF!="LER","14,",IF(#REF!="LOR","17,",IF(#REF!="LEB","17,",IF(#REF!="LOB","15,",IF(#REF!="HER","32,",IF(#REF!="HOR","35,",IF(#REF!="HEB","35,",IF(#REF!="HOB","31,","")))))))),"")</f>
        <v/>
      </c>
      <c r="BP2255" s="83" t="str">
        <f>IF($A2254&lt;&gt;"",IF(#REF!="LER","16,",IF(#REF!="LOR","18,",IF(#REF!="LEB","18,",IF(#REF!="LOB","17,",IF(#REF!="HER","34,",IF(#REF!="HOR","36,",IF(#REF!="HEB","36,",IF(#REF!="HOB","33,","")))))))),"")</f>
        <v/>
      </c>
      <c r="BQ2255" s="83" t="str">
        <f>IF($A2254&lt;&gt;"",IF(#REF!="LER","18,",IF(#REF!="LOR","",IF(#REF!="LEB","",IF(#REF!="LOB","",IF(#REF!="HER","36,",IF(#REF!="HOR","",IF(#REF!="HEB","",IF(#REF!="HOB","35,","")))))))),"")</f>
        <v/>
      </c>
    </row>
    <row r="2256" spans="55:69" x14ac:dyDescent="0.2">
      <c r="BC2256" s="72" t="str">
        <f>IF($A2255&lt;&gt;"",IF(OR($CG2255&gt;0,BC2255=""),"",$DD$6),"")</f>
        <v/>
      </c>
      <c r="BD2256" s="83" t="str">
        <f>IF(BD2255&lt;&gt;"",BD2255,"")</f>
        <v/>
      </c>
      <c r="BE2256" s="83" t="str">
        <f t="shared" ref="BE2256:BQ2256" si="726">IF(BE2255&lt;&gt;"",BE2255,"")</f>
        <v/>
      </c>
      <c r="BF2256" s="83" t="str">
        <f t="shared" si="726"/>
        <v/>
      </c>
      <c r="BG2256" s="83" t="str">
        <f t="shared" si="726"/>
        <v/>
      </c>
      <c r="BH2256" s="83" t="str">
        <f t="shared" si="726"/>
        <v/>
      </c>
      <c r="BI2256" s="83" t="str">
        <f t="shared" si="726"/>
        <v/>
      </c>
      <c r="BJ2256" s="83" t="str">
        <f t="shared" si="726"/>
        <v/>
      </c>
      <c r="BK2256" s="83" t="str">
        <f t="shared" si="726"/>
        <v/>
      </c>
      <c r="BL2256" s="83" t="str">
        <f t="shared" si="726"/>
        <v/>
      </c>
      <c r="BM2256" s="83" t="str">
        <f t="shared" si="726"/>
        <v/>
      </c>
      <c r="BN2256" s="83" t="str">
        <f t="shared" si="726"/>
        <v/>
      </c>
      <c r="BO2256" s="83" t="str">
        <f t="shared" si="726"/>
        <v/>
      </c>
      <c r="BP2256" s="83" t="str">
        <f t="shared" si="726"/>
        <v/>
      </c>
      <c r="BQ2256" s="83" t="str">
        <f t="shared" si="726"/>
        <v/>
      </c>
    </row>
    <row r="2257" spans="55:69" x14ac:dyDescent="0.2">
      <c r="BC2257" s="72" t="str">
        <f>IF($A2256&lt;&gt;"",IF(OR($CG2256&gt;0,BC2256=""),"",$DD$7),"")</f>
        <v/>
      </c>
      <c r="BD2257" s="83" t="str">
        <f t="shared" ref="BD2257:BQ2257" si="727">IF(BD2256&lt;&gt;"",BD2256,"")</f>
        <v/>
      </c>
      <c r="BE2257" s="83" t="str">
        <f t="shared" si="727"/>
        <v/>
      </c>
      <c r="BF2257" s="83" t="str">
        <f t="shared" si="727"/>
        <v/>
      </c>
      <c r="BG2257" s="83" t="str">
        <f t="shared" si="727"/>
        <v/>
      </c>
      <c r="BH2257" s="83" t="str">
        <f t="shared" si="727"/>
        <v/>
      </c>
      <c r="BI2257" s="83" t="str">
        <f t="shared" si="727"/>
        <v/>
      </c>
      <c r="BJ2257" s="83" t="str">
        <f t="shared" si="727"/>
        <v/>
      </c>
      <c r="BK2257" s="83" t="str">
        <f t="shared" si="727"/>
        <v/>
      </c>
      <c r="BL2257" s="83" t="str">
        <f t="shared" si="727"/>
        <v/>
      </c>
      <c r="BM2257" s="83" t="str">
        <f t="shared" si="727"/>
        <v/>
      </c>
      <c r="BN2257" s="83" t="str">
        <f t="shared" si="727"/>
        <v/>
      </c>
      <c r="BO2257" s="83" t="str">
        <f t="shared" si="727"/>
        <v/>
      </c>
      <c r="BP2257" s="83" t="str">
        <f t="shared" si="727"/>
        <v/>
      </c>
      <c r="BQ2257" s="83" t="str">
        <f t="shared" si="727"/>
        <v/>
      </c>
    </row>
    <row r="2258" spans="55:69" x14ac:dyDescent="0.2">
      <c r="BC2258" s="72" t="str">
        <f>IF($A2257&lt;&gt;"",IF(OR($CG2257&gt;0,BC2257=""),"",$DD$8),"")</f>
        <v/>
      </c>
      <c r="BD2258" s="83" t="str">
        <f t="shared" ref="BD2258:BQ2258" si="728">IF(BD2257&lt;&gt;"",BD2257,"")</f>
        <v/>
      </c>
      <c r="BE2258" s="83" t="str">
        <f t="shared" si="728"/>
        <v/>
      </c>
      <c r="BF2258" s="83" t="str">
        <f t="shared" si="728"/>
        <v/>
      </c>
      <c r="BG2258" s="83" t="str">
        <f t="shared" si="728"/>
        <v/>
      </c>
      <c r="BH2258" s="83" t="str">
        <f t="shared" si="728"/>
        <v/>
      </c>
      <c r="BI2258" s="83" t="str">
        <f t="shared" si="728"/>
        <v/>
      </c>
      <c r="BJ2258" s="83" t="str">
        <f t="shared" si="728"/>
        <v/>
      </c>
      <c r="BK2258" s="83" t="str">
        <f t="shared" si="728"/>
        <v/>
      </c>
      <c r="BL2258" s="83" t="str">
        <f t="shared" si="728"/>
        <v/>
      </c>
      <c r="BM2258" s="83" t="str">
        <f t="shared" si="728"/>
        <v/>
      </c>
      <c r="BN2258" s="83" t="str">
        <f t="shared" si="728"/>
        <v/>
      </c>
      <c r="BO2258" s="83" t="str">
        <f t="shared" si="728"/>
        <v/>
      </c>
      <c r="BP2258" s="83" t="str">
        <f t="shared" si="728"/>
        <v/>
      </c>
      <c r="BQ2258" s="83" t="str">
        <f t="shared" si="728"/>
        <v/>
      </c>
    </row>
    <row r="2259" spans="55:69" x14ac:dyDescent="0.2">
      <c r="BC2259" s="72" t="str">
        <f>IF($A2258&lt;&gt;"",IF(OR($CG2258&gt;0,BC2258=""),"",$DD$9),"")</f>
        <v/>
      </c>
      <c r="BD2259" s="83" t="str">
        <f t="shared" ref="BD2259:BQ2259" si="729">IF(BD2258&lt;&gt;"",BD2258,"")</f>
        <v/>
      </c>
      <c r="BE2259" s="83" t="str">
        <f t="shared" si="729"/>
        <v/>
      </c>
      <c r="BF2259" s="83" t="str">
        <f t="shared" si="729"/>
        <v/>
      </c>
      <c r="BG2259" s="83" t="str">
        <f t="shared" si="729"/>
        <v/>
      </c>
      <c r="BH2259" s="83" t="str">
        <f t="shared" si="729"/>
        <v/>
      </c>
      <c r="BI2259" s="83" t="str">
        <f t="shared" si="729"/>
        <v/>
      </c>
      <c r="BJ2259" s="83" t="str">
        <f t="shared" si="729"/>
        <v/>
      </c>
      <c r="BK2259" s="83" t="str">
        <f t="shared" si="729"/>
        <v/>
      </c>
      <c r="BL2259" s="83" t="str">
        <f t="shared" si="729"/>
        <v/>
      </c>
      <c r="BM2259" s="83" t="str">
        <f t="shared" si="729"/>
        <v/>
      </c>
      <c r="BN2259" s="83" t="str">
        <f t="shared" si="729"/>
        <v/>
      </c>
      <c r="BO2259" s="83" t="str">
        <f t="shared" si="729"/>
        <v/>
      </c>
      <c r="BP2259" s="83" t="str">
        <f t="shared" si="729"/>
        <v/>
      </c>
      <c r="BQ2259" s="83" t="str">
        <f t="shared" si="729"/>
        <v/>
      </c>
    </row>
    <row r="2260" spans="55:69" x14ac:dyDescent="0.2">
      <c r="BC2260" s="72" t="str">
        <f>IF($A2259&lt;&gt;"",IF(OR($CG2259&gt;0,BC2259=""),"",$DD$10),"")</f>
        <v/>
      </c>
      <c r="BD2260" s="83" t="str">
        <f t="shared" ref="BD2260:BQ2260" si="730">IF(BD2259&lt;&gt;"",BD2259,"")</f>
        <v/>
      </c>
      <c r="BE2260" s="83" t="str">
        <f t="shared" si="730"/>
        <v/>
      </c>
      <c r="BF2260" s="83" t="str">
        <f t="shared" si="730"/>
        <v/>
      </c>
      <c r="BG2260" s="83" t="str">
        <f t="shared" si="730"/>
        <v/>
      </c>
      <c r="BH2260" s="83" t="str">
        <f t="shared" si="730"/>
        <v/>
      </c>
      <c r="BI2260" s="83" t="str">
        <f t="shared" si="730"/>
        <v/>
      </c>
      <c r="BJ2260" s="83" t="str">
        <f t="shared" si="730"/>
        <v/>
      </c>
      <c r="BK2260" s="83" t="str">
        <f t="shared" si="730"/>
        <v/>
      </c>
      <c r="BL2260" s="83" t="str">
        <f t="shared" si="730"/>
        <v/>
      </c>
      <c r="BM2260" s="83" t="str">
        <f t="shared" si="730"/>
        <v/>
      </c>
      <c r="BN2260" s="83" t="str">
        <f t="shared" si="730"/>
        <v/>
      </c>
      <c r="BO2260" s="83" t="str">
        <f t="shared" si="730"/>
        <v/>
      </c>
      <c r="BP2260" s="83" t="str">
        <f t="shared" si="730"/>
        <v/>
      </c>
      <c r="BQ2260" s="83" t="str">
        <f t="shared" si="730"/>
        <v/>
      </c>
    </row>
    <row r="2261" spans="55:69" x14ac:dyDescent="0.2">
      <c r="BC2261" s="72" t="str">
        <f>IF($A2260&lt;&gt;"",IF(OR($CG2260&gt;0,BC2260=""),"",$DD$11),"")</f>
        <v/>
      </c>
      <c r="BD2261" s="83" t="str">
        <f t="shared" ref="BD2261:BQ2261" si="731">IF(BD2260&lt;&gt;"",BD2260,"")</f>
        <v/>
      </c>
      <c r="BE2261" s="83" t="str">
        <f t="shared" si="731"/>
        <v/>
      </c>
      <c r="BF2261" s="83" t="str">
        <f t="shared" si="731"/>
        <v/>
      </c>
      <c r="BG2261" s="83" t="str">
        <f t="shared" si="731"/>
        <v/>
      </c>
      <c r="BH2261" s="83" t="str">
        <f t="shared" si="731"/>
        <v/>
      </c>
      <c r="BI2261" s="83" t="str">
        <f t="shared" si="731"/>
        <v/>
      </c>
      <c r="BJ2261" s="83" t="str">
        <f t="shared" si="731"/>
        <v/>
      </c>
      <c r="BK2261" s="83" t="str">
        <f t="shared" si="731"/>
        <v/>
      </c>
      <c r="BL2261" s="83" t="str">
        <f t="shared" si="731"/>
        <v/>
      </c>
      <c r="BM2261" s="83" t="str">
        <f t="shared" si="731"/>
        <v/>
      </c>
      <c r="BN2261" s="83" t="str">
        <f t="shared" si="731"/>
        <v/>
      </c>
      <c r="BO2261" s="83" t="str">
        <f t="shared" si="731"/>
        <v/>
      </c>
      <c r="BP2261" s="83" t="str">
        <f t="shared" si="731"/>
        <v/>
      </c>
      <c r="BQ2261" s="83" t="str">
        <f t="shared" si="731"/>
        <v/>
      </c>
    </row>
    <row r="2262" spans="55:69" x14ac:dyDescent="0.2">
      <c r="BC2262" s="72" t="str">
        <f>IF($A2261&lt;&gt;"",IF(OR($CG2261&gt;0,BC2261=""),"",$DD$12),"")</f>
        <v/>
      </c>
      <c r="BD2262" s="83" t="str">
        <f t="shared" ref="BD2262:BQ2262" si="732">IF(BD2261&lt;&gt;"",BD2261,"")</f>
        <v/>
      </c>
      <c r="BE2262" s="83" t="str">
        <f t="shared" si="732"/>
        <v/>
      </c>
      <c r="BF2262" s="83" t="str">
        <f t="shared" si="732"/>
        <v/>
      </c>
      <c r="BG2262" s="83" t="str">
        <f t="shared" si="732"/>
        <v/>
      </c>
      <c r="BH2262" s="83" t="str">
        <f t="shared" si="732"/>
        <v/>
      </c>
      <c r="BI2262" s="83" t="str">
        <f t="shared" si="732"/>
        <v/>
      </c>
      <c r="BJ2262" s="83" t="str">
        <f t="shared" si="732"/>
        <v/>
      </c>
      <c r="BK2262" s="83" t="str">
        <f t="shared" si="732"/>
        <v/>
      </c>
      <c r="BL2262" s="83" t="str">
        <f t="shared" si="732"/>
        <v/>
      </c>
      <c r="BM2262" s="83" t="str">
        <f t="shared" si="732"/>
        <v/>
      </c>
      <c r="BN2262" s="83" t="str">
        <f t="shared" si="732"/>
        <v/>
      </c>
      <c r="BO2262" s="83" t="str">
        <f t="shared" si="732"/>
        <v/>
      </c>
      <c r="BP2262" s="83" t="str">
        <f t="shared" si="732"/>
        <v/>
      </c>
      <c r="BQ2262" s="83" t="str">
        <f t="shared" si="732"/>
        <v/>
      </c>
    </row>
    <row r="2263" spans="55:69" x14ac:dyDescent="0.2">
      <c r="BC2263" s="72" t="str">
        <f>IF($A2262&lt;&gt;"",IF(OR($CG2262&gt;0,BC2262=""),"",$DD$13),"")</f>
        <v/>
      </c>
      <c r="BD2263" s="83" t="str">
        <f t="shared" ref="BD2263:BQ2263" si="733">IF(BD2262&lt;&gt;"",BD2262,"")</f>
        <v/>
      </c>
      <c r="BE2263" s="83" t="str">
        <f t="shared" si="733"/>
        <v/>
      </c>
      <c r="BF2263" s="83" t="str">
        <f t="shared" si="733"/>
        <v/>
      </c>
      <c r="BG2263" s="83" t="str">
        <f t="shared" si="733"/>
        <v/>
      </c>
      <c r="BH2263" s="83" t="str">
        <f t="shared" si="733"/>
        <v/>
      </c>
      <c r="BI2263" s="83" t="str">
        <f t="shared" si="733"/>
        <v/>
      </c>
      <c r="BJ2263" s="83" t="str">
        <f t="shared" si="733"/>
        <v/>
      </c>
      <c r="BK2263" s="83" t="str">
        <f t="shared" si="733"/>
        <v/>
      </c>
      <c r="BL2263" s="83" t="str">
        <f t="shared" si="733"/>
        <v/>
      </c>
      <c r="BM2263" s="83" t="str">
        <f t="shared" si="733"/>
        <v/>
      </c>
      <c r="BN2263" s="83" t="str">
        <f t="shared" si="733"/>
        <v/>
      </c>
      <c r="BO2263" s="83" t="str">
        <f t="shared" si="733"/>
        <v/>
      </c>
      <c r="BP2263" s="83" t="str">
        <f t="shared" si="733"/>
        <v/>
      </c>
      <c r="BQ2263" s="83" t="str">
        <f t="shared" si="733"/>
        <v/>
      </c>
    </row>
    <row r="2264" spans="55:69" x14ac:dyDescent="0.2">
      <c r="BC2264" s="72" t="str">
        <f>IF($A2263&lt;&gt;"",$DD$5,"")</f>
        <v/>
      </c>
      <c r="BD2264" s="83" t="str">
        <f>IF($A2263&lt;&gt;"",IF(#REF!="LER","01,",IF(#REF!="LOR","01,",IF(#REF!="LEB","02,",IF(#REF!="LOB","01,",IF(#REF!="HER","19,",IF(#REF!="HOR","19,",IF(#REF!="HEB","20,",IF(#REF!="HOB","19,","")))))))),"")</f>
        <v/>
      </c>
      <c r="BE2264" s="83" t="str">
        <f>IF($A2263&lt;&gt;"",IF(#REF!="LER","02,",IF(#REF!="LOR","03,",IF(#REF!="LEB","04,",IF(#REF!="LOB","02,",IF(#REF!="HER","20,",IF(#REF!="HOR","21,",IF(#REF!="HEB","22,",IF(#REF!="HOB","20,","")))))))),"")</f>
        <v/>
      </c>
      <c r="BF2264" s="83" t="str">
        <f>IF($A2263&lt;&gt;"",IF(#REF!="LER","03,",IF(#REF!="LOR","05,",IF(#REF!="LEB","06,",IF(#REF!="LOB","03,",IF(#REF!="HER","21,",IF(#REF!="HOR","23,",IF(#REF!="HEB","24,",IF(#REF!="HOB","21,","")))))))),"")</f>
        <v/>
      </c>
      <c r="BG2264" s="83" t="str">
        <f>IF($A2263&lt;&gt;"",IF(#REF!="LER","04,",IF(#REF!="LOR","07,",IF(#REF!="LEB","08,",IF(#REF!="LOB","04,",IF(#REF!="HER","22,",IF(#REF!="HOR","25,",IF(#REF!="HEB","26,",IF(#REF!="HOB","22,","")))))))),"")</f>
        <v/>
      </c>
      <c r="BH2264" s="83" t="str">
        <f>IF($A2263&lt;&gt;"",IF(#REF!="LER","05,",IF(#REF!="LOR","09,",IF(#REF!="LEB","10,",IF(#REF!="LOB","05,",IF(#REF!="HER","23,",IF(#REF!="HOR","27,",IF(#REF!="HEB","28,",IF(#REF!="HOB","23,","")))))))),"")</f>
        <v/>
      </c>
      <c r="BI2264" s="83" t="str">
        <f>IF($A2263&lt;&gt;"",IF(#REF!="LER","06,",IF(#REF!="LOR","11,",IF(#REF!="LEB","11,",IF(#REF!="LOB","06,",IF(#REF!="HER","24,",IF(#REF!="HOR","29,",IF(#REF!="HEB","29,",IF(#REF!="HOB","24,","")))))))),"")</f>
        <v/>
      </c>
      <c r="BJ2264" s="83" t="str">
        <f>IF($A2263&lt;&gt;"",IF(#REF!="LER","07,",IF(#REF!="LOR","12,",IF(#REF!="LEB","12,",IF(#REF!="LOB","08,",IF(#REF!="HER","25,",IF(#REF!="HOR","30,",IF(#REF!="HEB","30,",IF(#REF!="HOB","25,","")))))))),"")</f>
        <v/>
      </c>
      <c r="BK2264" s="83" t="str">
        <f>IF($A2263&lt;&gt;"",IF(#REF!="LER","08,",IF(#REF!="LOR","13,",IF(#REF!="LEB","13,",IF(#REF!="LOB","09,",IF(#REF!="HER","26,",IF(#REF!="HOR","31,",IF(#REF!="HEB","31,",IF(#REF!="HOB","26,","")))))))),"")</f>
        <v/>
      </c>
      <c r="BL2264" s="83" t="str">
        <f>IF($A2263&lt;&gt;"",IF(#REF!="LER","09,",IF(#REF!="LOR","14,",IF(#REF!="LEB","14,",IF(#REF!="LOB","10,",IF(#REF!="HER","27,",IF(#REF!="HOR","32,",IF(#REF!="HEB","32,",IF(#REF!="HOB","27,","")))))))),"")</f>
        <v/>
      </c>
      <c r="BM2264" s="83" t="str">
        <f>IF($A2263&lt;&gt;"",IF(#REF!="LER","10,",IF(#REF!="LOR","15,",IF(#REF!="LEB","15,",IF(#REF!="LOB","11,",IF(#REF!="HER","28,",IF(#REF!="HOR","33,",IF(#REF!="HEB","33,",IF(#REF!="HOB","28,","")))))))),"")</f>
        <v/>
      </c>
      <c r="BN2264" s="83" t="str">
        <f>IF($A2263&lt;&gt;"",IF(#REF!="LER","12,",IF(#REF!="LOR","16,",IF(#REF!="LEB","16,",IF(#REF!="LOB","13,",IF(#REF!="HER","30,",IF(#REF!="HOR","34,",IF(#REF!="HEB","34,",IF(#REF!="HOB","29,","")))))))),"")</f>
        <v/>
      </c>
      <c r="BO2264" s="83" t="str">
        <f>IF($A2263&lt;&gt;"",IF(#REF!="LER","14,",IF(#REF!="LOR","17,",IF(#REF!="LEB","17,",IF(#REF!="LOB","15,",IF(#REF!="HER","32,",IF(#REF!="HOR","35,",IF(#REF!="HEB","35,",IF(#REF!="HOB","31,","")))))))),"")</f>
        <v/>
      </c>
      <c r="BP2264" s="83" t="str">
        <f>IF($A2263&lt;&gt;"",IF(#REF!="LER","16,",IF(#REF!="LOR","18,",IF(#REF!="LEB","18,",IF(#REF!="LOB","17,",IF(#REF!="HER","34,",IF(#REF!="HOR","36,",IF(#REF!="HEB","36,",IF(#REF!="HOB","33,","")))))))),"")</f>
        <v/>
      </c>
      <c r="BQ2264" s="83" t="str">
        <f>IF($A2263&lt;&gt;"",IF(#REF!="LER","18,",IF(#REF!="LOR","",IF(#REF!="LEB","",IF(#REF!="LOB","",IF(#REF!="HER","36,",IF(#REF!="HOR","",IF(#REF!="HEB","",IF(#REF!="HOB","35,","")))))))),"")</f>
        <v/>
      </c>
    </row>
    <row r="2265" spans="55:69" x14ac:dyDescent="0.2">
      <c r="BC2265" s="72" t="str">
        <f>IF($A2264&lt;&gt;"",IF(OR($CG2264&gt;0,BC2264=""),"",$DD$6),"")</f>
        <v/>
      </c>
      <c r="BD2265" s="83" t="str">
        <f>IF(BD2264&lt;&gt;"",BD2264,"")</f>
        <v/>
      </c>
      <c r="BE2265" s="83" t="str">
        <f t="shared" ref="BE2265:BQ2265" si="734">IF(BE2264&lt;&gt;"",BE2264,"")</f>
        <v/>
      </c>
      <c r="BF2265" s="83" t="str">
        <f t="shared" si="734"/>
        <v/>
      </c>
      <c r="BG2265" s="83" t="str">
        <f t="shared" si="734"/>
        <v/>
      </c>
      <c r="BH2265" s="83" t="str">
        <f t="shared" si="734"/>
        <v/>
      </c>
      <c r="BI2265" s="83" t="str">
        <f t="shared" si="734"/>
        <v/>
      </c>
      <c r="BJ2265" s="83" t="str">
        <f t="shared" si="734"/>
        <v/>
      </c>
      <c r="BK2265" s="83" t="str">
        <f t="shared" si="734"/>
        <v/>
      </c>
      <c r="BL2265" s="83" t="str">
        <f t="shared" si="734"/>
        <v/>
      </c>
      <c r="BM2265" s="83" t="str">
        <f t="shared" si="734"/>
        <v/>
      </c>
      <c r="BN2265" s="83" t="str">
        <f t="shared" si="734"/>
        <v/>
      </c>
      <c r="BO2265" s="83" t="str">
        <f t="shared" si="734"/>
        <v/>
      </c>
      <c r="BP2265" s="83" t="str">
        <f t="shared" si="734"/>
        <v/>
      </c>
      <c r="BQ2265" s="83" t="str">
        <f t="shared" si="734"/>
        <v/>
      </c>
    </row>
    <row r="2266" spans="55:69" x14ac:dyDescent="0.2">
      <c r="BC2266" s="72" t="str">
        <f>IF($A2265&lt;&gt;"",IF(OR($CG2265&gt;0,BC2265=""),"",$DD$7),"")</f>
        <v/>
      </c>
      <c r="BD2266" s="83" t="str">
        <f t="shared" ref="BD2266:BQ2272" si="735">IF(BD2265&lt;&gt;"",BD2265,"")</f>
        <v/>
      </c>
      <c r="BE2266" s="83" t="str">
        <f t="shared" si="735"/>
        <v/>
      </c>
      <c r="BF2266" s="83" t="str">
        <f t="shared" si="735"/>
        <v/>
      </c>
      <c r="BG2266" s="83" t="str">
        <f t="shared" si="735"/>
        <v/>
      </c>
      <c r="BH2266" s="83" t="str">
        <f t="shared" si="735"/>
        <v/>
      </c>
      <c r="BI2266" s="83" t="str">
        <f t="shared" si="735"/>
        <v/>
      </c>
      <c r="BJ2266" s="83" t="str">
        <f t="shared" si="735"/>
        <v/>
      </c>
      <c r="BK2266" s="83" t="str">
        <f t="shared" si="735"/>
        <v/>
      </c>
      <c r="BL2266" s="83" t="str">
        <f t="shared" si="735"/>
        <v/>
      </c>
      <c r="BM2266" s="83" t="str">
        <f t="shared" si="735"/>
        <v/>
      </c>
      <c r="BN2266" s="83" t="str">
        <f t="shared" si="735"/>
        <v/>
      </c>
      <c r="BO2266" s="83" t="str">
        <f t="shared" si="735"/>
        <v/>
      </c>
      <c r="BP2266" s="83" t="str">
        <f t="shared" si="735"/>
        <v/>
      </c>
      <c r="BQ2266" s="83" t="str">
        <f t="shared" si="735"/>
        <v/>
      </c>
    </row>
    <row r="2267" spans="55:69" x14ac:dyDescent="0.2">
      <c r="BC2267" s="72" t="str">
        <f>IF($A2266&lt;&gt;"",IF(OR($CG2266&gt;0,BC2266=""),"",$DD$8),"")</f>
        <v/>
      </c>
      <c r="BD2267" s="83" t="str">
        <f t="shared" si="735"/>
        <v/>
      </c>
      <c r="BE2267" s="83" t="str">
        <f t="shared" si="735"/>
        <v/>
      </c>
      <c r="BF2267" s="83" t="str">
        <f t="shared" si="735"/>
        <v/>
      </c>
      <c r="BG2267" s="83" t="str">
        <f t="shared" si="735"/>
        <v/>
      </c>
      <c r="BH2267" s="83" t="str">
        <f t="shared" si="735"/>
        <v/>
      </c>
      <c r="BI2267" s="83" t="str">
        <f t="shared" si="735"/>
        <v/>
      </c>
      <c r="BJ2267" s="83" t="str">
        <f t="shared" si="735"/>
        <v/>
      </c>
      <c r="BK2267" s="83" t="str">
        <f t="shared" si="735"/>
        <v/>
      </c>
      <c r="BL2267" s="83" t="str">
        <f t="shared" si="735"/>
        <v/>
      </c>
      <c r="BM2267" s="83" t="str">
        <f t="shared" si="735"/>
        <v/>
      </c>
      <c r="BN2267" s="83" t="str">
        <f t="shared" si="735"/>
        <v/>
      </c>
      <c r="BO2267" s="83" t="str">
        <f t="shared" si="735"/>
        <v/>
      </c>
      <c r="BP2267" s="83" t="str">
        <f t="shared" si="735"/>
        <v/>
      </c>
      <c r="BQ2267" s="83" t="str">
        <f t="shared" si="735"/>
        <v/>
      </c>
    </row>
    <row r="2268" spans="55:69" x14ac:dyDescent="0.2">
      <c r="BC2268" s="72" t="str">
        <f>IF($A2267&lt;&gt;"",IF(OR($CG2267&gt;0,BC2267=""),"",$DD$9),"")</f>
        <v/>
      </c>
      <c r="BD2268" s="83" t="str">
        <f t="shared" si="735"/>
        <v/>
      </c>
      <c r="BE2268" s="83" t="str">
        <f t="shared" si="735"/>
        <v/>
      </c>
      <c r="BF2268" s="83" t="str">
        <f t="shared" si="735"/>
        <v/>
      </c>
      <c r="BG2268" s="83" t="str">
        <f t="shared" si="735"/>
        <v/>
      </c>
      <c r="BH2268" s="83" t="str">
        <f t="shared" si="735"/>
        <v/>
      </c>
      <c r="BI2268" s="83" t="str">
        <f t="shared" si="735"/>
        <v/>
      </c>
      <c r="BJ2268" s="83" t="str">
        <f t="shared" si="735"/>
        <v/>
      </c>
      <c r="BK2268" s="83" t="str">
        <f t="shared" si="735"/>
        <v/>
      </c>
      <c r="BL2268" s="83" t="str">
        <f t="shared" si="735"/>
        <v/>
      </c>
      <c r="BM2268" s="83" t="str">
        <f t="shared" si="735"/>
        <v/>
      </c>
      <c r="BN2268" s="83" t="str">
        <f t="shared" si="735"/>
        <v/>
      </c>
      <c r="BO2268" s="83" t="str">
        <f t="shared" si="735"/>
        <v/>
      </c>
      <c r="BP2268" s="83" t="str">
        <f t="shared" si="735"/>
        <v/>
      </c>
      <c r="BQ2268" s="83" t="str">
        <f t="shared" si="735"/>
        <v/>
      </c>
    </row>
    <row r="2269" spans="55:69" x14ac:dyDescent="0.2">
      <c r="BC2269" s="72" t="str">
        <f>IF($A2268&lt;&gt;"",IF(OR($CG2268&gt;0,BC2268=""),"",$DD$10),"")</f>
        <v/>
      </c>
      <c r="BD2269" s="83" t="str">
        <f t="shared" si="735"/>
        <v/>
      </c>
      <c r="BE2269" s="83" t="str">
        <f t="shared" si="735"/>
        <v/>
      </c>
      <c r="BF2269" s="83" t="str">
        <f t="shared" si="735"/>
        <v/>
      </c>
      <c r="BG2269" s="83" t="str">
        <f t="shared" si="735"/>
        <v/>
      </c>
      <c r="BH2269" s="83" t="str">
        <f t="shared" si="735"/>
        <v/>
      </c>
      <c r="BI2269" s="83" t="str">
        <f t="shared" si="735"/>
        <v/>
      </c>
      <c r="BJ2269" s="83" t="str">
        <f t="shared" si="735"/>
        <v/>
      </c>
      <c r="BK2269" s="83" t="str">
        <f t="shared" si="735"/>
        <v/>
      </c>
      <c r="BL2269" s="83" t="str">
        <f t="shared" si="735"/>
        <v/>
      </c>
      <c r="BM2269" s="83" t="str">
        <f t="shared" si="735"/>
        <v/>
      </c>
      <c r="BN2269" s="83" t="str">
        <f t="shared" si="735"/>
        <v/>
      </c>
      <c r="BO2269" s="83" t="str">
        <f t="shared" si="735"/>
        <v/>
      </c>
      <c r="BP2269" s="83" t="str">
        <f t="shared" si="735"/>
        <v/>
      </c>
      <c r="BQ2269" s="83" t="str">
        <f t="shared" si="735"/>
        <v/>
      </c>
    </row>
    <row r="2270" spans="55:69" x14ac:dyDescent="0.2">
      <c r="BC2270" s="72" t="str">
        <f>IF($A2269&lt;&gt;"",IF(OR($CG2269&gt;0,BC2269=""),"",$DD$11),"")</f>
        <v/>
      </c>
      <c r="BD2270" s="83" t="str">
        <f t="shared" si="735"/>
        <v/>
      </c>
      <c r="BE2270" s="83" t="str">
        <f t="shared" si="735"/>
        <v/>
      </c>
      <c r="BF2270" s="83" t="str">
        <f t="shared" si="735"/>
        <v/>
      </c>
      <c r="BG2270" s="83" t="str">
        <f t="shared" si="735"/>
        <v/>
      </c>
      <c r="BH2270" s="83" t="str">
        <f t="shared" si="735"/>
        <v/>
      </c>
      <c r="BI2270" s="83" t="str">
        <f t="shared" si="735"/>
        <v/>
      </c>
      <c r="BJ2270" s="83" t="str">
        <f t="shared" si="735"/>
        <v/>
      </c>
      <c r="BK2270" s="83" t="str">
        <f t="shared" si="735"/>
        <v/>
      </c>
      <c r="BL2270" s="83" t="str">
        <f t="shared" si="735"/>
        <v/>
      </c>
      <c r="BM2270" s="83" t="str">
        <f t="shared" si="735"/>
        <v/>
      </c>
      <c r="BN2270" s="83" t="str">
        <f t="shared" si="735"/>
        <v/>
      </c>
      <c r="BO2270" s="83" t="str">
        <f t="shared" si="735"/>
        <v/>
      </c>
      <c r="BP2270" s="83" t="str">
        <f t="shared" si="735"/>
        <v/>
      </c>
      <c r="BQ2270" s="83" t="str">
        <f t="shared" si="735"/>
        <v/>
      </c>
    </row>
    <row r="2271" spans="55:69" x14ac:dyDescent="0.2">
      <c r="BC2271" s="72" t="str">
        <f>IF($A2270&lt;&gt;"",IF(OR($CG2270&gt;0,BC2270=""),"",$DD$12),"")</f>
        <v/>
      </c>
      <c r="BD2271" s="83" t="str">
        <f t="shared" si="735"/>
        <v/>
      </c>
      <c r="BE2271" s="83" t="str">
        <f t="shared" si="735"/>
        <v/>
      </c>
      <c r="BF2271" s="83" t="str">
        <f t="shared" si="735"/>
        <v/>
      </c>
      <c r="BG2271" s="83" t="str">
        <f t="shared" si="735"/>
        <v/>
      </c>
      <c r="BH2271" s="83" t="str">
        <f t="shared" si="735"/>
        <v/>
      </c>
      <c r="BI2271" s="83" t="str">
        <f t="shared" si="735"/>
        <v/>
      </c>
      <c r="BJ2271" s="83" t="str">
        <f t="shared" si="735"/>
        <v/>
      </c>
      <c r="BK2271" s="83" t="str">
        <f t="shared" si="735"/>
        <v/>
      </c>
      <c r="BL2271" s="83" t="str">
        <f t="shared" si="735"/>
        <v/>
      </c>
      <c r="BM2271" s="83" t="str">
        <f t="shared" si="735"/>
        <v/>
      </c>
      <c r="BN2271" s="83" t="str">
        <f t="shared" si="735"/>
        <v/>
      </c>
      <c r="BO2271" s="83" t="str">
        <f t="shared" si="735"/>
        <v/>
      </c>
      <c r="BP2271" s="83" t="str">
        <f t="shared" si="735"/>
        <v/>
      </c>
      <c r="BQ2271" s="83" t="str">
        <f t="shared" si="735"/>
        <v/>
      </c>
    </row>
    <row r="2272" spans="55:69" x14ac:dyDescent="0.2">
      <c r="BC2272" s="72" t="str">
        <f>IF($A2271&lt;&gt;"",IF(OR($CG2271&gt;0,BC2271=""),"",$DD$13),"")</f>
        <v/>
      </c>
      <c r="BD2272" s="83" t="str">
        <f t="shared" si="735"/>
        <v/>
      </c>
      <c r="BE2272" s="83" t="str">
        <f t="shared" si="735"/>
        <v/>
      </c>
      <c r="BF2272" s="83" t="str">
        <f t="shared" si="735"/>
        <v/>
      </c>
      <c r="BG2272" s="83" t="str">
        <f t="shared" si="735"/>
        <v/>
      </c>
      <c r="BH2272" s="83" t="str">
        <f t="shared" si="735"/>
        <v/>
      </c>
      <c r="BI2272" s="83" t="str">
        <f t="shared" si="735"/>
        <v/>
      </c>
      <c r="BJ2272" s="83" t="str">
        <f t="shared" si="735"/>
        <v/>
      </c>
      <c r="BK2272" s="83" t="str">
        <f t="shared" si="735"/>
        <v/>
      </c>
      <c r="BL2272" s="83" t="str">
        <f t="shared" si="735"/>
        <v/>
      </c>
      <c r="BM2272" s="83" t="str">
        <f t="shared" si="735"/>
        <v/>
      </c>
      <c r="BN2272" s="83" t="str">
        <f t="shared" si="735"/>
        <v/>
      </c>
      <c r="BO2272" s="83" t="str">
        <f t="shared" si="735"/>
        <v/>
      </c>
      <c r="BP2272" s="83" t="str">
        <f t="shared" si="735"/>
        <v/>
      </c>
      <c r="BQ2272" s="83" t="str">
        <f t="shared" si="735"/>
        <v/>
      </c>
    </row>
    <row r="2273" spans="55:69" x14ac:dyDescent="0.2">
      <c r="BC2273" s="72" t="str">
        <f>IF($A2272&lt;&gt;"",$DD$5,"")</f>
        <v/>
      </c>
      <c r="BD2273" s="83" t="str">
        <f>IF($A2272&lt;&gt;"",IF(#REF!="LER","01,",IF(#REF!="LOR","01,",IF(#REF!="LEB","02,",IF(#REF!="LOB","01,",IF(#REF!="HER","19,",IF(#REF!="HOR","19,",IF(#REF!="HEB","20,",IF(#REF!="HOB","19,","")))))))),"")</f>
        <v/>
      </c>
      <c r="BE2273" s="83" t="str">
        <f>IF($A2272&lt;&gt;"",IF(#REF!="LER","02,",IF(#REF!="LOR","03,",IF(#REF!="LEB","04,",IF(#REF!="LOB","02,",IF(#REF!="HER","20,",IF(#REF!="HOR","21,",IF(#REF!="HEB","22,",IF(#REF!="HOB","20,","")))))))),"")</f>
        <v/>
      </c>
      <c r="BF2273" s="83" t="str">
        <f>IF($A2272&lt;&gt;"",IF(#REF!="LER","03,",IF(#REF!="LOR","05,",IF(#REF!="LEB","06,",IF(#REF!="LOB","03,",IF(#REF!="HER","21,",IF(#REF!="HOR","23,",IF(#REF!="HEB","24,",IF(#REF!="HOB","21,","")))))))),"")</f>
        <v/>
      </c>
      <c r="BG2273" s="83" t="str">
        <f>IF($A2272&lt;&gt;"",IF(#REF!="LER","04,",IF(#REF!="LOR","07,",IF(#REF!="LEB","08,",IF(#REF!="LOB","04,",IF(#REF!="HER","22,",IF(#REF!="HOR","25,",IF(#REF!="HEB","26,",IF(#REF!="HOB","22,","")))))))),"")</f>
        <v/>
      </c>
      <c r="BH2273" s="83" t="str">
        <f>IF($A2272&lt;&gt;"",IF(#REF!="LER","05,",IF(#REF!="LOR","09,",IF(#REF!="LEB","10,",IF(#REF!="LOB","05,",IF(#REF!="HER","23,",IF(#REF!="HOR","27,",IF(#REF!="HEB","28,",IF(#REF!="HOB","23,","")))))))),"")</f>
        <v/>
      </c>
      <c r="BI2273" s="83" t="str">
        <f>IF($A2272&lt;&gt;"",IF(#REF!="LER","06,",IF(#REF!="LOR","11,",IF(#REF!="LEB","11,",IF(#REF!="LOB","06,",IF(#REF!="HER","24,",IF(#REF!="HOR","29,",IF(#REF!="HEB","29,",IF(#REF!="HOB","24,","")))))))),"")</f>
        <v/>
      </c>
      <c r="BJ2273" s="83" t="str">
        <f>IF($A2272&lt;&gt;"",IF(#REF!="LER","07,",IF(#REF!="LOR","12,",IF(#REF!="LEB","12,",IF(#REF!="LOB","08,",IF(#REF!="HER","25,",IF(#REF!="HOR","30,",IF(#REF!="HEB","30,",IF(#REF!="HOB","25,","")))))))),"")</f>
        <v/>
      </c>
      <c r="BK2273" s="83" t="str">
        <f>IF($A2272&lt;&gt;"",IF(#REF!="LER","08,",IF(#REF!="LOR","13,",IF(#REF!="LEB","13,",IF(#REF!="LOB","09,",IF(#REF!="HER","26,",IF(#REF!="HOR","31,",IF(#REF!="HEB","31,",IF(#REF!="HOB","26,","")))))))),"")</f>
        <v/>
      </c>
      <c r="BL2273" s="83" t="str">
        <f>IF($A2272&lt;&gt;"",IF(#REF!="LER","09,",IF(#REF!="LOR","14,",IF(#REF!="LEB","14,",IF(#REF!="LOB","10,",IF(#REF!="HER","27,",IF(#REF!="HOR","32,",IF(#REF!="HEB","32,",IF(#REF!="HOB","27,","")))))))),"")</f>
        <v/>
      </c>
      <c r="BM2273" s="83" t="str">
        <f>IF($A2272&lt;&gt;"",IF(#REF!="LER","10,",IF(#REF!="LOR","15,",IF(#REF!="LEB","15,",IF(#REF!="LOB","11,",IF(#REF!="HER","28,",IF(#REF!="HOR","33,",IF(#REF!="HEB","33,",IF(#REF!="HOB","28,","")))))))),"")</f>
        <v/>
      </c>
      <c r="BN2273" s="83" t="str">
        <f>IF($A2272&lt;&gt;"",IF(#REF!="LER","12,",IF(#REF!="LOR","16,",IF(#REF!="LEB","16,",IF(#REF!="LOB","13,",IF(#REF!="HER","30,",IF(#REF!="HOR","34,",IF(#REF!="HEB","34,",IF(#REF!="HOB","29,","")))))))),"")</f>
        <v/>
      </c>
      <c r="BO2273" s="83" t="str">
        <f>IF($A2272&lt;&gt;"",IF(#REF!="LER","14,",IF(#REF!="LOR","17,",IF(#REF!="LEB","17,",IF(#REF!="LOB","15,",IF(#REF!="HER","32,",IF(#REF!="HOR","35,",IF(#REF!="HEB","35,",IF(#REF!="HOB","31,","")))))))),"")</f>
        <v/>
      </c>
      <c r="BP2273" s="83" t="str">
        <f>IF($A2272&lt;&gt;"",IF(#REF!="LER","16,",IF(#REF!="LOR","18,",IF(#REF!="LEB","18,",IF(#REF!="LOB","17,",IF(#REF!="HER","34,",IF(#REF!="HOR","36,",IF(#REF!="HEB","36,",IF(#REF!="HOB","33,","")))))))),"")</f>
        <v/>
      </c>
      <c r="BQ2273" s="83" t="str">
        <f>IF($A2272&lt;&gt;"",IF(#REF!="LER","18,",IF(#REF!="LOR","",IF(#REF!="LEB","",IF(#REF!="LOB","",IF(#REF!="HER","36,",IF(#REF!="HOR","",IF(#REF!="HEB","",IF(#REF!="HOB","35,","")))))))),"")</f>
        <v/>
      </c>
    </row>
    <row r="2274" spans="55:69" x14ac:dyDescent="0.2">
      <c r="BC2274" s="72" t="str">
        <f>IF($A2273&lt;&gt;"",IF(OR($CG2273&gt;0,BC2273=""),"",$DD$6),"")</f>
        <v/>
      </c>
      <c r="BD2274" s="83" t="str">
        <f>IF(BD2273&lt;&gt;"",BD2273,"")</f>
        <v/>
      </c>
      <c r="BE2274" s="83" t="str">
        <f t="shared" ref="BE2274:BQ2274" si="736">IF(BE2273&lt;&gt;"",BE2273,"")</f>
        <v/>
      </c>
      <c r="BF2274" s="83" t="str">
        <f t="shared" si="736"/>
        <v/>
      </c>
      <c r="BG2274" s="83" t="str">
        <f t="shared" si="736"/>
        <v/>
      </c>
      <c r="BH2274" s="83" t="str">
        <f t="shared" si="736"/>
        <v/>
      </c>
      <c r="BI2274" s="83" t="str">
        <f t="shared" si="736"/>
        <v/>
      </c>
      <c r="BJ2274" s="83" t="str">
        <f t="shared" si="736"/>
        <v/>
      </c>
      <c r="BK2274" s="83" t="str">
        <f t="shared" si="736"/>
        <v/>
      </c>
      <c r="BL2274" s="83" t="str">
        <f t="shared" si="736"/>
        <v/>
      </c>
      <c r="BM2274" s="83" t="str">
        <f t="shared" si="736"/>
        <v/>
      </c>
      <c r="BN2274" s="83" t="str">
        <f t="shared" si="736"/>
        <v/>
      </c>
      <c r="BO2274" s="83" t="str">
        <f t="shared" si="736"/>
        <v/>
      </c>
      <c r="BP2274" s="83" t="str">
        <f t="shared" si="736"/>
        <v/>
      </c>
      <c r="BQ2274" s="83" t="str">
        <f t="shared" si="736"/>
        <v/>
      </c>
    </row>
    <row r="2275" spans="55:69" x14ac:dyDescent="0.2">
      <c r="BC2275" s="72" t="str">
        <f>IF($A2274&lt;&gt;"",IF(OR($CG2274&gt;0,BC2274=""),"",$DD$7),"")</f>
        <v/>
      </c>
      <c r="BD2275" s="83" t="str">
        <f t="shared" ref="BD2275:BQ2275" si="737">IF(BD2274&lt;&gt;"",BD2274,"")</f>
        <v/>
      </c>
      <c r="BE2275" s="83" t="str">
        <f t="shared" si="737"/>
        <v/>
      </c>
      <c r="BF2275" s="83" t="str">
        <f t="shared" si="737"/>
        <v/>
      </c>
      <c r="BG2275" s="83" t="str">
        <f t="shared" si="737"/>
        <v/>
      </c>
      <c r="BH2275" s="83" t="str">
        <f t="shared" si="737"/>
        <v/>
      </c>
      <c r="BI2275" s="83" t="str">
        <f t="shared" si="737"/>
        <v/>
      </c>
      <c r="BJ2275" s="83" t="str">
        <f t="shared" si="737"/>
        <v/>
      </c>
      <c r="BK2275" s="83" t="str">
        <f t="shared" si="737"/>
        <v/>
      </c>
      <c r="BL2275" s="83" t="str">
        <f t="shared" si="737"/>
        <v/>
      </c>
      <c r="BM2275" s="83" t="str">
        <f t="shared" si="737"/>
        <v/>
      </c>
      <c r="BN2275" s="83" t="str">
        <f t="shared" si="737"/>
        <v/>
      </c>
      <c r="BO2275" s="83" t="str">
        <f t="shared" si="737"/>
        <v/>
      </c>
      <c r="BP2275" s="83" t="str">
        <f t="shared" si="737"/>
        <v/>
      </c>
      <c r="BQ2275" s="83" t="str">
        <f t="shared" si="737"/>
        <v/>
      </c>
    </row>
    <row r="2276" spans="55:69" x14ac:dyDescent="0.2">
      <c r="BC2276" s="72" t="str">
        <f>IF($A2275&lt;&gt;"",IF(OR($CG2275&gt;0,BC2275=""),"",$DD$8),"")</f>
        <v/>
      </c>
      <c r="BD2276" s="83" t="str">
        <f t="shared" ref="BD2276:BQ2276" si="738">IF(BD2275&lt;&gt;"",BD2275,"")</f>
        <v/>
      </c>
      <c r="BE2276" s="83" t="str">
        <f t="shared" si="738"/>
        <v/>
      </c>
      <c r="BF2276" s="83" t="str">
        <f t="shared" si="738"/>
        <v/>
      </c>
      <c r="BG2276" s="83" t="str">
        <f t="shared" si="738"/>
        <v/>
      </c>
      <c r="BH2276" s="83" t="str">
        <f t="shared" si="738"/>
        <v/>
      </c>
      <c r="BI2276" s="83" t="str">
        <f t="shared" si="738"/>
        <v/>
      </c>
      <c r="BJ2276" s="83" t="str">
        <f t="shared" si="738"/>
        <v/>
      </c>
      <c r="BK2276" s="83" t="str">
        <f t="shared" si="738"/>
        <v/>
      </c>
      <c r="BL2276" s="83" t="str">
        <f t="shared" si="738"/>
        <v/>
      </c>
      <c r="BM2276" s="83" t="str">
        <f t="shared" si="738"/>
        <v/>
      </c>
      <c r="BN2276" s="83" t="str">
        <f t="shared" si="738"/>
        <v/>
      </c>
      <c r="BO2276" s="83" t="str">
        <f t="shared" si="738"/>
        <v/>
      </c>
      <c r="BP2276" s="83" t="str">
        <f t="shared" si="738"/>
        <v/>
      </c>
      <c r="BQ2276" s="83" t="str">
        <f t="shared" si="738"/>
        <v/>
      </c>
    </row>
    <row r="2277" spans="55:69" x14ac:dyDescent="0.2">
      <c r="BC2277" s="72" t="str">
        <f>IF($A2276&lt;&gt;"",IF(OR($CG2276&gt;0,BC2276=""),"",$DD$9),"")</f>
        <v/>
      </c>
      <c r="BD2277" s="83" t="str">
        <f t="shared" ref="BD2277:BQ2277" si="739">IF(BD2276&lt;&gt;"",BD2276,"")</f>
        <v/>
      </c>
      <c r="BE2277" s="83" t="str">
        <f t="shared" si="739"/>
        <v/>
      </c>
      <c r="BF2277" s="83" t="str">
        <f t="shared" si="739"/>
        <v/>
      </c>
      <c r="BG2277" s="83" t="str">
        <f t="shared" si="739"/>
        <v/>
      </c>
      <c r="BH2277" s="83" t="str">
        <f t="shared" si="739"/>
        <v/>
      </c>
      <c r="BI2277" s="83" t="str">
        <f t="shared" si="739"/>
        <v/>
      </c>
      <c r="BJ2277" s="83" t="str">
        <f t="shared" si="739"/>
        <v/>
      </c>
      <c r="BK2277" s="83" t="str">
        <f t="shared" si="739"/>
        <v/>
      </c>
      <c r="BL2277" s="83" t="str">
        <f t="shared" si="739"/>
        <v/>
      </c>
      <c r="BM2277" s="83" t="str">
        <f t="shared" si="739"/>
        <v/>
      </c>
      <c r="BN2277" s="83" t="str">
        <f t="shared" si="739"/>
        <v/>
      </c>
      <c r="BO2277" s="83" t="str">
        <f t="shared" si="739"/>
        <v/>
      </c>
      <c r="BP2277" s="83" t="str">
        <f t="shared" si="739"/>
        <v/>
      </c>
      <c r="BQ2277" s="83" t="str">
        <f t="shared" si="739"/>
        <v/>
      </c>
    </row>
    <row r="2278" spans="55:69" x14ac:dyDescent="0.2">
      <c r="BC2278" s="72" t="str">
        <f>IF($A2277&lt;&gt;"",IF(OR($CG2277&gt;0,BC2277=""),"",$DD$10),"")</f>
        <v/>
      </c>
      <c r="BD2278" s="83" t="str">
        <f t="shared" ref="BD2278:BQ2278" si="740">IF(BD2277&lt;&gt;"",BD2277,"")</f>
        <v/>
      </c>
      <c r="BE2278" s="83" t="str">
        <f t="shared" si="740"/>
        <v/>
      </c>
      <c r="BF2278" s="83" t="str">
        <f t="shared" si="740"/>
        <v/>
      </c>
      <c r="BG2278" s="83" t="str">
        <f t="shared" si="740"/>
        <v/>
      </c>
      <c r="BH2278" s="83" t="str">
        <f t="shared" si="740"/>
        <v/>
      </c>
      <c r="BI2278" s="83" t="str">
        <f t="shared" si="740"/>
        <v/>
      </c>
      <c r="BJ2278" s="83" t="str">
        <f t="shared" si="740"/>
        <v/>
      </c>
      <c r="BK2278" s="83" t="str">
        <f t="shared" si="740"/>
        <v/>
      </c>
      <c r="BL2278" s="83" t="str">
        <f t="shared" si="740"/>
        <v/>
      </c>
      <c r="BM2278" s="83" t="str">
        <f t="shared" si="740"/>
        <v/>
      </c>
      <c r="BN2278" s="83" t="str">
        <f t="shared" si="740"/>
        <v/>
      </c>
      <c r="BO2278" s="83" t="str">
        <f t="shared" si="740"/>
        <v/>
      </c>
      <c r="BP2278" s="83" t="str">
        <f t="shared" si="740"/>
        <v/>
      </c>
      <c r="BQ2278" s="83" t="str">
        <f t="shared" si="740"/>
        <v/>
      </c>
    </row>
    <row r="2279" spans="55:69" x14ac:dyDescent="0.2">
      <c r="BC2279" s="72" t="str">
        <f>IF($A2278&lt;&gt;"",IF(OR($CG2278&gt;0,BC2278=""),"",$DD$11),"")</f>
        <v/>
      </c>
      <c r="BD2279" s="83" t="str">
        <f t="shared" ref="BD2279:BQ2279" si="741">IF(BD2278&lt;&gt;"",BD2278,"")</f>
        <v/>
      </c>
      <c r="BE2279" s="83" t="str">
        <f t="shared" si="741"/>
        <v/>
      </c>
      <c r="BF2279" s="83" t="str">
        <f t="shared" si="741"/>
        <v/>
      </c>
      <c r="BG2279" s="83" t="str">
        <f t="shared" si="741"/>
        <v/>
      </c>
      <c r="BH2279" s="83" t="str">
        <f t="shared" si="741"/>
        <v/>
      </c>
      <c r="BI2279" s="83" t="str">
        <f t="shared" si="741"/>
        <v/>
      </c>
      <c r="BJ2279" s="83" t="str">
        <f t="shared" si="741"/>
        <v/>
      </c>
      <c r="BK2279" s="83" t="str">
        <f t="shared" si="741"/>
        <v/>
      </c>
      <c r="BL2279" s="83" t="str">
        <f t="shared" si="741"/>
        <v/>
      </c>
      <c r="BM2279" s="83" t="str">
        <f t="shared" si="741"/>
        <v/>
      </c>
      <c r="BN2279" s="83" t="str">
        <f t="shared" si="741"/>
        <v/>
      </c>
      <c r="BO2279" s="83" t="str">
        <f t="shared" si="741"/>
        <v/>
      </c>
      <c r="BP2279" s="83" t="str">
        <f t="shared" si="741"/>
        <v/>
      </c>
      <c r="BQ2279" s="83" t="str">
        <f t="shared" si="741"/>
        <v/>
      </c>
    </row>
    <row r="2280" spans="55:69" x14ac:dyDescent="0.2">
      <c r="BC2280" s="72" t="str">
        <f>IF($A2279&lt;&gt;"",IF(OR($CG2279&gt;0,BC2279=""),"",$DD$12),"")</f>
        <v/>
      </c>
      <c r="BD2280" s="83" t="str">
        <f t="shared" ref="BD2280:BQ2280" si="742">IF(BD2279&lt;&gt;"",BD2279,"")</f>
        <v/>
      </c>
      <c r="BE2280" s="83" t="str">
        <f t="shared" si="742"/>
        <v/>
      </c>
      <c r="BF2280" s="83" t="str">
        <f t="shared" si="742"/>
        <v/>
      </c>
      <c r="BG2280" s="83" t="str">
        <f t="shared" si="742"/>
        <v/>
      </c>
      <c r="BH2280" s="83" t="str">
        <f t="shared" si="742"/>
        <v/>
      </c>
      <c r="BI2280" s="83" t="str">
        <f t="shared" si="742"/>
        <v/>
      </c>
      <c r="BJ2280" s="83" t="str">
        <f t="shared" si="742"/>
        <v/>
      </c>
      <c r="BK2280" s="83" t="str">
        <f t="shared" si="742"/>
        <v/>
      </c>
      <c r="BL2280" s="83" t="str">
        <f t="shared" si="742"/>
        <v/>
      </c>
      <c r="BM2280" s="83" t="str">
        <f t="shared" si="742"/>
        <v/>
      </c>
      <c r="BN2280" s="83" t="str">
        <f t="shared" si="742"/>
        <v/>
      </c>
      <c r="BO2280" s="83" t="str">
        <f t="shared" si="742"/>
        <v/>
      </c>
      <c r="BP2280" s="83" t="str">
        <f t="shared" si="742"/>
        <v/>
      </c>
      <c r="BQ2280" s="83" t="str">
        <f t="shared" si="742"/>
        <v/>
      </c>
    </row>
    <row r="2281" spans="55:69" x14ac:dyDescent="0.2">
      <c r="BC2281" s="72" t="str">
        <f>IF($A2280&lt;&gt;"",IF(OR($CG2280&gt;0,BC2280=""),"",$DD$13),"")</f>
        <v/>
      </c>
      <c r="BD2281" s="83" t="str">
        <f t="shared" ref="BD2281:BQ2281" si="743">IF(BD2280&lt;&gt;"",BD2280,"")</f>
        <v/>
      </c>
      <c r="BE2281" s="83" t="str">
        <f t="shared" si="743"/>
        <v/>
      </c>
      <c r="BF2281" s="83" t="str">
        <f t="shared" si="743"/>
        <v/>
      </c>
      <c r="BG2281" s="83" t="str">
        <f t="shared" si="743"/>
        <v/>
      </c>
      <c r="BH2281" s="83" t="str">
        <f t="shared" si="743"/>
        <v/>
      </c>
      <c r="BI2281" s="83" t="str">
        <f t="shared" si="743"/>
        <v/>
      </c>
      <c r="BJ2281" s="83" t="str">
        <f t="shared" si="743"/>
        <v/>
      </c>
      <c r="BK2281" s="83" t="str">
        <f t="shared" si="743"/>
        <v/>
      </c>
      <c r="BL2281" s="83" t="str">
        <f t="shared" si="743"/>
        <v/>
      </c>
      <c r="BM2281" s="83" t="str">
        <f t="shared" si="743"/>
        <v/>
      </c>
      <c r="BN2281" s="83" t="str">
        <f t="shared" si="743"/>
        <v/>
      </c>
      <c r="BO2281" s="83" t="str">
        <f t="shared" si="743"/>
        <v/>
      </c>
      <c r="BP2281" s="83" t="str">
        <f t="shared" si="743"/>
        <v/>
      </c>
      <c r="BQ2281" s="83" t="str">
        <f t="shared" si="743"/>
        <v/>
      </c>
    </row>
    <row r="2282" spans="55:69" x14ac:dyDescent="0.2">
      <c r="BC2282" s="72" t="str">
        <f>IF($A2281&lt;&gt;"",$DD$5,"")</f>
        <v/>
      </c>
      <c r="BD2282" s="83" t="str">
        <f>IF($A2281&lt;&gt;"",IF(#REF!="LER","01,",IF(#REF!="LOR","01,",IF(#REF!="LEB","02,",IF(#REF!="LOB","01,",IF(#REF!="HER","19,",IF(#REF!="HOR","19,",IF(#REF!="HEB","20,",IF(#REF!="HOB","19,","")))))))),"")</f>
        <v/>
      </c>
      <c r="BE2282" s="83" t="str">
        <f>IF($A2281&lt;&gt;"",IF(#REF!="LER","02,",IF(#REF!="LOR","03,",IF(#REF!="LEB","04,",IF(#REF!="LOB","02,",IF(#REF!="HER","20,",IF(#REF!="HOR","21,",IF(#REF!="HEB","22,",IF(#REF!="HOB","20,","")))))))),"")</f>
        <v/>
      </c>
      <c r="BF2282" s="83" t="str">
        <f>IF($A2281&lt;&gt;"",IF(#REF!="LER","03,",IF(#REF!="LOR","05,",IF(#REF!="LEB","06,",IF(#REF!="LOB","03,",IF(#REF!="HER","21,",IF(#REF!="HOR","23,",IF(#REF!="HEB","24,",IF(#REF!="HOB","21,","")))))))),"")</f>
        <v/>
      </c>
      <c r="BG2282" s="83" t="str">
        <f>IF($A2281&lt;&gt;"",IF(#REF!="LER","04,",IF(#REF!="LOR","07,",IF(#REF!="LEB","08,",IF(#REF!="LOB","04,",IF(#REF!="HER","22,",IF(#REF!="HOR","25,",IF(#REF!="HEB","26,",IF(#REF!="HOB","22,","")))))))),"")</f>
        <v/>
      </c>
      <c r="BH2282" s="83" t="str">
        <f>IF($A2281&lt;&gt;"",IF(#REF!="LER","05,",IF(#REF!="LOR","09,",IF(#REF!="LEB","10,",IF(#REF!="LOB","05,",IF(#REF!="HER","23,",IF(#REF!="HOR","27,",IF(#REF!="HEB","28,",IF(#REF!="HOB","23,","")))))))),"")</f>
        <v/>
      </c>
      <c r="BI2282" s="83" t="str">
        <f>IF($A2281&lt;&gt;"",IF(#REF!="LER","06,",IF(#REF!="LOR","11,",IF(#REF!="LEB","11,",IF(#REF!="LOB","06,",IF(#REF!="HER","24,",IF(#REF!="HOR","29,",IF(#REF!="HEB","29,",IF(#REF!="HOB","24,","")))))))),"")</f>
        <v/>
      </c>
      <c r="BJ2282" s="83" t="str">
        <f>IF($A2281&lt;&gt;"",IF(#REF!="LER","07,",IF(#REF!="LOR","12,",IF(#REF!="LEB","12,",IF(#REF!="LOB","08,",IF(#REF!="HER","25,",IF(#REF!="HOR","30,",IF(#REF!="HEB","30,",IF(#REF!="HOB","25,","")))))))),"")</f>
        <v/>
      </c>
      <c r="BK2282" s="83" t="str">
        <f>IF($A2281&lt;&gt;"",IF(#REF!="LER","08,",IF(#REF!="LOR","13,",IF(#REF!="LEB","13,",IF(#REF!="LOB","09,",IF(#REF!="HER","26,",IF(#REF!="HOR","31,",IF(#REF!="HEB","31,",IF(#REF!="HOB","26,","")))))))),"")</f>
        <v/>
      </c>
      <c r="BL2282" s="83" t="str">
        <f>IF($A2281&lt;&gt;"",IF(#REF!="LER","09,",IF(#REF!="LOR","14,",IF(#REF!="LEB","14,",IF(#REF!="LOB","10,",IF(#REF!="HER","27,",IF(#REF!="HOR","32,",IF(#REF!="HEB","32,",IF(#REF!="HOB","27,","")))))))),"")</f>
        <v/>
      </c>
      <c r="BM2282" s="83" t="str">
        <f>IF($A2281&lt;&gt;"",IF(#REF!="LER","10,",IF(#REF!="LOR","15,",IF(#REF!="LEB","15,",IF(#REF!="LOB","11,",IF(#REF!="HER","28,",IF(#REF!="HOR","33,",IF(#REF!="HEB","33,",IF(#REF!="HOB","28,","")))))))),"")</f>
        <v/>
      </c>
      <c r="BN2282" s="83" t="str">
        <f>IF($A2281&lt;&gt;"",IF(#REF!="LER","12,",IF(#REF!="LOR","16,",IF(#REF!="LEB","16,",IF(#REF!="LOB","13,",IF(#REF!="HER","30,",IF(#REF!="HOR","34,",IF(#REF!="HEB","34,",IF(#REF!="HOB","29,","")))))))),"")</f>
        <v/>
      </c>
      <c r="BO2282" s="83" t="str">
        <f>IF($A2281&lt;&gt;"",IF(#REF!="LER","14,",IF(#REF!="LOR","17,",IF(#REF!="LEB","17,",IF(#REF!="LOB","15,",IF(#REF!="HER","32,",IF(#REF!="HOR","35,",IF(#REF!="HEB","35,",IF(#REF!="HOB","31,","")))))))),"")</f>
        <v/>
      </c>
      <c r="BP2282" s="83" t="str">
        <f>IF($A2281&lt;&gt;"",IF(#REF!="LER","16,",IF(#REF!="LOR","18,",IF(#REF!="LEB","18,",IF(#REF!="LOB","17,",IF(#REF!="HER","34,",IF(#REF!="HOR","36,",IF(#REF!="HEB","36,",IF(#REF!="HOB","33,","")))))))),"")</f>
        <v/>
      </c>
      <c r="BQ2282" s="83" t="str">
        <f>IF($A2281&lt;&gt;"",IF(#REF!="LER","18,",IF(#REF!="LOR","",IF(#REF!="LEB","",IF(#REF!="LOB","",IF(#REF!="HER","36,",IF(#REF!="HOR","",IF(#REF!="HEB","",IF(#REF!="HOB","35,","")))))))),"")</f>
        <v/>
      </c>
    </row>
    <row r="2283" spans="55:69" x14ac:dyDescent="0.2">
      <c r="BC2283" s="72" t="str">
        <f>IF($A2282&lt;&gt;"",IF(OR($CG2282&gt;0,BC2282=""),"",$DD$6),"")</f>
        <v/>
      </c>
      <c r="BD2283" s="83" t="str">
        <f>IF(BD2282&lt;&gt;"",BD2282,"")</f>
        <v/>
      </c>
      <c r="BE2283" s="83" t="str">
        <f t="shared" ref="BE2283:BQ2283" si="744">IF(BE2282&lt;&gt;"",BE2282,"")</f>
        <v/>
      </c>
      <c r="BF2283" s="83" t="str">
        <f t="shared" si="744"/>
        <v/>
      </c>
      <c r="BG2283" s="83" t="str">
        <f t="shared" si="744"/>
        <v/>
      </c>
      <c r="BH2283" s="83" t="str">
        <f t="shared" si="744"/>
        <v/>
      </c>
      <c r="BI2283" s="83" t="str">
        <f t="shared" si="744"/>
        <v/>
      </c>
      <c r="BJ2283" s="83" t="str">
        <f t="shared" si="744"/>
        <v/>
      </c>
      <c r="BK2283" s="83" t="str">
        <f t="shared" si="744"/>
        <v/>
      </c>
      <c r="BL2283" s="83" t="str">
        <f t="shared" si="744"/>
        <v/>
      </c>
      <c r="BM2283" s="83" t="str">
        <f t="shared" si="744"/>
        <v/>
      </c>
      <c r="BN2283" s="83" t="str">
        <f t="shared" si="744"/>
        <v/>
      </c>
      <c r="BO2283" s="83" t="str">
        <f t="shared" si="744"/>
        <v/>
      </c>
      <c r="BP2283" s="83" t="str">
        <f t="shared" si="744"/>
        <v/>
      </c>
      <c r="BQ2283" s="83" t="str">
        <f t="shared" si="744"/>
        <v/>
      </c>
    </row>
    <row r="2284" spans="55:69" x14ac:dyDescent="0.2">
      <c r="BC2284" s="72" t="str">
        <f>IF($A2283&lt;&gt;"",IF(OR($CG2283&gt;0,BC2283=""),"",$DD$7),"")</f>
        <v/>
      </c>
      <c r="BD2284" s="83" t="str">
        <f t="shared" ref="BD2284:BQ2284" si="745">IF(BD2283&lt;&gt;"",BD2283,"")</f>
        <v/>
      </c>
      <c r="BE2284" s="83" t="str">
        <f t="shared" si="745"/>
        <v/>
      </c>
      <c r="BF2284" s="83" t="str">
        <f t="shared" si="745"/>
        <v/>
      </c>
      <c r="BG2284" s="83" t="str">
        <f t="shared" si="745"/>
        <v/>
      </c>
      <c r="BH2284" s="83" t="str">
        <f t="shared" si="745"/>
        <v/>
      </c>
      <c r="BI2284" s="83" t="str">
        <f t="shared" si="745"/>
        <v/>
      </c>
      <c r="BJ2284" s="83" t="str">
        <f t="shared" si="745"/>
        <v/>
      </c>
      <c r="BK2284" s="83" t="str">
        <f t="shared" si="745"/>
        <v/>
      </c>
      <c r="BL2284" s="83" t="str">
        <f t="shared" si="745"/>
        <v/>
      </c>
      <c r="BM2284" s="83" t="str">
        <f t="shared" si="745"/>
        <v/>
      </c>
      <c r="BN2284" s="83" t="str">
        <f t="shared" si="745"/>
        <v/>
      </c>
      <c r="BO2284" s="83" t="str">
        <f t="shared" si="745"/>
        <v/>
      </c>
      <c r="BP2284" s="83" t="str">
        <f t="shared" si="745"/>
        <v/>
      </c>
      <c r="BQ2284" s="83" t="str">
        <f t="shared" si="745"/>
        <v/>
      </c>
    </row>
    <row r="2285" spans="55:69" x14ac:dyDescent="0.2">
      <c r="BC2285" s="72" t="str">
        <f>IF($A2284&lt;&gt;"",IF(OR($CG2284&gt;0,BC2284=""),"",$DD$8),"")</f>
        <v/>
      </c>
      <c r="BD2285" s="83" t="str">
        <f t="shared" ref="BD2285:BQ2285" si="746">IF(BD2284&lt;&gt;"",BD2284,"")</f>
        <v/>
      </c>
      <c r="BE2285" s="83" t="str">
        <f t="shared" si="746"/>
        <v/>
      </c>
      <c r="BF2285" s="83" t="str">
        <f t="shared" si="746"/>
        <v/>
      </c>
      <c r="BG2285" s="83" t="str">
        <f t="shared" si="746"/>
        <v/>
      </c>
      <c r="BH2285" s="83" t="str">
        <f t="shared" si="746"/>
        <v/>
      </c>
      <c r="BI2285" s="83" t="str">
        <f t="shared" si="746"/>
        <v/>
      </c>
      <c r="BJ2285" s="83" t="str">
        <f t="shared" si="746"/>
        <v/>
      </c>
      <c r="BK2285" s="83" t="str">
        <f t="shared" si="746"/>
        <v/>
      </c>
      <c r="BL2285" s="83" t="str">
        <f t="shared" si="746"/>
        <v/>
      </c>
      <c r="BM2285" s="83" t="str">
        <f t="shared" si="746"/>
        <v/>
      </c>
      <c r="BN2285" s="83" t="str">
        <f t="shared" si="746"/>
        <v/>
      </c>
      <c r="BO2285" s="83" t="str">
        <f t="shared" si="746"/>
        <v/>
      </c>
      <c r="BP2285" s="83" t="str">
        <f t="shared" si="746"/>
        <v/>
      </c>
      <c r="BQ2285" s="83" t="str">
        <f t="shared" si="746"/>
        <v/>
      </c>
    </row>
    <row r="2286" spans="55:69" x14ac:dyDescent="0.2">
      <c r="BC2286" s="72" t="str">
        <f>IF($A2285&lt;&gt;"",IF(OR($CG2285&gt;0,BC2285=""),"",$DD$9),"")</f>
        <v/>
      </c>
      <c r="BD2286" s="83" t="str">
        <f t="shared" ref="BD2286:BQ2286" si="747">IF(BD2285&lt;&gt;"",BD2285,"")</f>
        <v/>
      </c>
      <c r="BE2286" s="83" t="str">
        <f t="shared" si="747"/>
        <v/>
      </c>
      <c r="BF2286" s="83" t="str">
        <f t="shared" si="747"/>
        <v/>
      </c>
      <c r="BG2286" s="83" t="str">
        <f t="shared" si="747"/>
        <v/>
      </c>
      <c r="BH2286" s="83" t="str">
        <f t="shared" si="747"/>
        <v/>
      </c>
      <c r="BI2286" s="83" t="str">
        <f t="shared" si="747"/>
        <v/>
      </c>
      <c r="BJ2286" s="83" t="str">
        <f t="shared" si="747"/>
        <v/>
      </c>
      <c r="BK2286" s="83" t="str">
        <f t="shared" si="747"/>
        <v/>
      </c>
      <c r="BL2286" s="83" t="str">
        <f t="shared" si="747"/>
        <v/>
      </c>
      <c r="BM2286" s="83" t="str">
        <f t="shared" si="747"/>
        <v/>
      </c>
      <c r="BN2286" s="83" t="str">
        <f t="shared" si="747"/>
        <v/>
      </c>
      <c r="BO2286" s="83" t="str">
        <f t="shared" si="747"/>
        <v/>
      </c>
      <c r="BP2286" s="83" t="str">
        <f t="shared" si="747"/>
        <v/>
      </c>
      <c r="BQ2286" s="83" t="str">
        <f t="shared" si="747"/>
        <v/>
      </c>
    </row>
    <row r="2287" spans="55:69" x14ac:dyDescent="0.2">
      <c r="BC2287" s="72" t="str">
        <f>IF($A2286&lt;&gt;"",IF(OR($CG2286&gt;0,BC2286=""),"",$DD$10),"")</f>
        <v/>
      </c>
      <c r="BD2287" s="83" t="str">
        <f t="shared" ref="BD2287:BQ2287" si="748">IF(BD2286&lt;&gt;"",BD2286,"")</f>
        <v/>
      </c>
      <c r="BE2287" s="83" t="str">
        <f t="shared" si="748"/>
        <v/>
      </c>
      <c r="BF2287" s="83" t="str">
        <f t="shared" si="748"/>
        <v/>
      </c>
      <c r="BG2287" s="83" t="str">
        <f t="shared" si="748"/>
        <v/>
      </c>
      <c r="BH2287" s="83" t="str">
        <f t="shared" si="748"/>
        <v/>
      </c>
      <c r="BI2287" s="83" t="str">
        <f t="shared" si="748"/>
        <v/>
      </c>
      <c r="BJ2287" s="83" t="str">
        <f t="shared" si="748"/>
        <v/>
      </c>
      <c r="BK2287" s="83" t="str">
        <f t="shared" si="748"/>
        <v/>
      </c>
      <c r="BL2287" s="83" t="str">
        <f t="shared" si="748"/>
        <v/>
      </c>
      <c r="BM2287" s="83" t="str">
        <f t="shared" si="748"/>
        <v/>
      </c>
      <c r="BN2287" s="83" t="str">
        <f t="shared" si="748"/>
        <v/>
      </c>
      <c r="BO2287" s="83" t="str">
        <f t="shared" si="748"/>
        <v/>
      </c>
      <c r="BP2287" s="83" t="str">
        <f t="shared" si="748"/>
        <v/>
      </c>
      <c r="BQ2287" s="83" t="str">
        <f t="shared" si="748"/>
        <v/>
      </c>
    </row>
    <row r="2288" spans="55:69" x14ac:dyDescent="0.2">
      <c r="BC2288" s="72" t="str">
        <f>IF($A2287&lt;&gt;"",IF(OR($CG2287&gt;0,BC2287=""),"",$DD$11),"")</f>
        <v/>
      </c>
      <c r="BD2288" s="83" t="str">
        <f t="shared" ref="BD2288:BQ2288" si="749">IF(BD2287&lt;&gt;"",BD2287,"")</f>
        <v/>
      </c>
      <c r="BE2288" s="83" t="str">
        <f t="shared" si="749"/>
        <v/>
      </c>
      <c r="BF2288" s="83" t="str">
        <f t="shared" si="749"/>
        <v/>
      </c>
      <c r="BG2288" s="83" t="str">
        <f t="shared" si="749"/>
        <v/>
      </c>
      <c r="BH2288" s="83" t="str">
        <f t="shared" si="749"/>
        <v/>
      </c>
      <c r="BI2288" s="83" t="str">
        <f t="shared" si="749"/>
        <v/>
      </c>
      <c r="BJ2288" s="83" t="str">
        <f t="shared" si="749"/>
        <v/>
      </c>
      <c r="BK2288" s="83" t="str">
        <f t="shared" si="749"/>
        <v/>
      </c>
      <c r="BL2288" s="83" t="str">
        <f t="shared" si="749"/>
        <v/>
      </c>
      <c r="BM2288" s="83" t="str">
        <f t="shared" si="749"/>
        <v/>
      </c>
      <c r="BN2288" s="83" t="str">
        <f t="shared" si="749"/>
        <v/>
      </c>
      <c r="BO2288" s="83" t="str">
        <f t="shared" si="749"/>
        <v/>
      </c>
      <c r="BP2288" s="83" t="str">
        <f t="shared" si="749"/>
        <v/>
      </c>
      <c r="BQ2288" s="83" t="str">
        <f t="shared" si="749"/>
        <v/>
      </c>
    </row>
    <row r="2289" spans="55:69" x14ac:dyDescent="0.2">
      <c r="BC2289" s="72" t="str">
        <f>IF($A2288&lt;&gt;"",IF(OR($CG2288&gt;0,BC2288=""),"",$DD$12),"")</f>
        <v/>
      </c>
      <c r="BD2289" s="83" t="str">
        <f t="shared" ref="BD2289:BQ2289" si="750">IF(BD2288&lt;&gt;"",BD2288,"")</f>
        <v/>
      </c>
      <c r="BE2289" s="83" t="str">
        <f t="shared" si="750"/>
        <v/>
      </c>
      <c r="BF2289" s="83" t="str">
        <f t="shared" si="750"/>
        <v/>
      </c>
      <c r="BG2289" s="83" t="str">
        <f t="shared" si="750"/>
        <v/>
      </c>
      <c r="BH2289" s="83" t="str">
        <f t="shared" si="750"/>
        <v/>
      </c>
      <c r="BI2289" s="83" t="str">
        <f t="shared" si="750"/>
        <v/>
      </c>
      <c r="BJ2289" s="83" t="str">
        <f t="shared" si="750"/>
        <v/>
      </c>
      <c r="BK2289" s="83" t="str">
        <f t="shared" si="750"/>
        <v/>
      </c>
      <c r="BL2289" s="83" t="str">
        <f t="shared" si="750"/>
        <v/>
      </c>
      <c r="BM2289" s="83" t="str">
        <f t="shared" si="750"/>
        <v/>
      </c>
      <c r="BN2289" s="83" t="str">
        <f t="shared" si="750"/>
        <v/>
      </c>
      <c r="BO2289" s="83" t="str">
        <f t="shared" si="750"/>
        <v/>
      </c>
      <c r="BP2289" s="83" t="str">
        <f t="shared" si="750"/>
        <v/>
      </c>
      <c r="BQ2289" s="83" t="str">
        <f t="shared" si="750"/>
        <v/>
      </c>
    </row>
    <row r="2290" spans="55:69" x14ac:dyDescent="0.2">
      <c r="BC2290" s="72" t="str">
        <f>IF($A2289&lt;&gt;"",IF(OR($CG2289&gt;0,BC2289=""),"",$DD$13),"")</f>
        <v/>
      </c>
      <c r="BD2290" s="83" t="str">
        <f t="shared" ref="BD2290:BQ2290" si="751">IF(BD2289&lt;&gt;"",BD2289,"")</f>
        <v/>
      </c>
      <c r="BE2290" s="83" t="str">
        <f t="shared" si="751"/>
        <v/>
      </c>
      <c r="BF2290" s="83" t="str">
        <f t="shared" si="751"/>
        <v/>
      </c>
      <c r="BG2290" s="83" t="str">
        <f t="shared" si="751"/>
        <v/>
      </c>
      <c r="BH2290" s="83" t="str">
        <f t="shared" si="751"/>
        <v/>
      </c>
      <c r="BI2290" s="83" t="str">
        <f t="shared" si="751"/>
        <v/>
      </c>
      <c r="BJ2290" s="83" t="str">
        <f t="shared" si="751"/>
        <v/>
      </c>
      <c r="BK2290" s="83" t="str">
        <f t="shared" si="751"/>
        <v/>
      </c>
      <c r="BL2290" s="83" t="str">
        <f t="shared" si="751"/>
        <v/>
      </c>
      <c r="BM2290" s="83" t="str">
        <f t="shared" si="751"/>
        <v/>
      </c>
      <c r="BN2290" s="83" t="str">
        <f t="shared" si="751"/>
        <v/>
      </c>
      <c r="BO2290" s="83" t="str">
        <f t="shared" si="751"/>
        <v/>
      </c>
      <c r="BP2290" s="83" t="str">
        <f t="shared" si="751"/>
        <v/>
      </c>
      <c r="BQ2290" s="83" t="str">
        <f t="shared" si="751"/>
        <v/>
      </c>
    </row>
    <row r="2291" spans="55:69" x14ac:dyDescent="0.2">
      <c r="BC2291" s="72" t="str">
        <f>IF($A2290&lt;&gt;"",$DD$5,"")</f>
        <v/>
      </c>
      <c r="BD2291" s="83" t="str">
        <f>IF($A2290&lt;&gt;"",IF(#REF!="LER","01,",IF(#REF!="LOR","01,",IF(#REF!="LEB","02,",IF(#REF!="LOB","01,",IF(#REF!="HER","19,",IF(#REF!="HOR","19,",IF(#REF!="HEB","20,",IF(#REF!="HOB","19,","")))))))),"")</f>
        <v/>
      </c>
      <c r="BE2291" s="83" t="str">
        <f>IF($A2290&lt;&gt;"",IF(#REF!="LER","02,",IF(#REF!="LOR","03,",IF(#REF!="LEB","04,",IF(#REF!="LOB","02,",IF(#REF!="HER","20,",IF(#REF!="HOR","21,",IF(#REF!="HEB","22,",IF(#REF!="HOB","20,","")))))))),"")</f>
        <v/>
      </c>
      <c r="BF2291" s="83" t="str">
        <f>IF($A2290&lt;&gt;"",IF(#REF!="LER","03,",IF(#REF!="LOR","05,",IF(#REF!="LEB","06,",IF(#REF!="LOB","03,",IF(#REF!="HER","21,",IF(#REF!="HOR","23,",IF(#REF!="HEB","24,",IF(#REF!="HOB","21,","")))))))),"")</f>
        <v/>
      </c>
      <c r="BG2291" s="83" t="str">
        <f>IF($A2290&lt;&gt;"",IF(#REF!="LER","04,",IF(#REF!="LOR","07,",IF(#REF!="LEB","08,",IF(#REF!="LOB","04,",IF(#REF!="HER","22,",IF(#REF!="HOR","25,",IF(#REF!="HEB","26,",IF(#REF!="HOB","22,","")))))))),"")</f>
        <v/>
      </c>
      <c r="BH2291" s="83" t="str">
        <f>IF($A2290&lt;&gt;"",IF(#REF!="LER","05,",IF(#REF!="LOR","09,",IF(#REF!="LEB","10,",IF(#REF!="LOB","05,",IF(#REF!="HER","23,",IF(#REF!="HOR","27,",IF(#REF!="HEB","28,",IF(#REF!="HOB","23,","")))))))),"")</f>
        <v/>
      </c>
      <c r="BI2291" s="83" t="str">
        <f>IF($A2290&lt;&gt;"",IF(#REF!="LER","06,",IF(#REF!="LOR","11,",IF(#REF!="LEB","11,",IF(#REF!="LOB","06,",IF(#REF!="HER","24,",IF(#REF!="HOR","29,",IF(#REF!="HEB","29,",IF(#REF!="HOB","24,","")))))))),"")</f>
        <v/>
      </c>
      <c r="BJ2291" s="83" t="str">
        <f>IF($A2290&lt;&gt;"",IF(#REF!="LER","07,",IF(#REF!="LOR","12,",IF(#REF!="LEB","12,",IF(#REF!="LOB","08,",IF(#REF!="HER","25,",IF(#REF!="HOR","30,",IF(#REF!="HEB","30,",IF(#REF!="HOB","25,","")))))))),"")</f>
        <v/>
      </c>
      <c r="BK2291" s="83" t="str">
        <f>IF($A2290&lt;&gt;"",IF(#REF!="LER","08,",IF(#REF!="LOR","13,",IF(#REF!="LEB","13,",IF(#REF!="LOB","09,",IF(#REF!="HER","26,",IF(#REF!="HOR","31,",IF(#REF!="HEB","31,",IF(#REF!="HOB","26,","")))))))),"")</f>
        <v/>
      </c>
      <c r="BL2291" s="83" t="str">
        <f>IF($A2290&lt;&gt;"",IF(#REF!="LER","09,",IF(#REF!="LOR","14,",IF(#REF!="LEB","14,",IF(#REF!="LOB","10,",IF(#REF!="HER","27,",IF(#REF!="HOR","32,",IF(#REF!="HEB","32,",IF(#REF!="HOB","27,","")))))))),"")</f>
        <v/>
      </c>
      <c r="BM2291" s="83" t="str">
        <f>IF($A2290&lt;&gt;"",IF(#REF!="LER","10,",IF(#REF!="LOR","15,",IF(#REF!="LEB","15,",IF(#REF!="LOB","11,",IF(#REF!="HER","28,",IF(#REF!="HOR","33,",IF(#REF!="HEB","33,",IF(#REF!="HOB","28,","")))))))),"")</f>
        <v/>
      </c>
      <c r="BN2291" s="83" t="str">
        <f>IF($A2290&lt;&gt;"",IF(#REF!="LER","12,",IF(#REF!="LOR","16,",IF(#REF!="LEB","16,",IF(#REF!="LOB","13,",IF(#REF!="HER","30,",IF(#REF!="HOR","34,",IF(#REF!="HEB","34,",IF(#REF!="HOB","29,","")))))))),"")</f>
        <v/>
      </c>
      <c r="BO2291" s="83" t="str">
        <f>IF($A2290&lt;&gt;"",IF(#REF!="LER","14,",IF(#REF!="LOR","17,",IF(#REF!="LEB","17,",IF(#REF!="LOB","15,",IF(#REF!="HER","32,",IF(#REF!="HOR","35,",IF(#REF!="HEB","35,",IF(#REF!="HOB","31,","")))))))),"")</f>
        <v/>
      </c>
      <c r="BP2291" s="83" t="str">
        <f>IF($A2290&lt;&gt;"",IF(#REF!="LER","16,",IF(#REF!="LOR","18,",IF(#REF!="LEB","18,",IF(#REF!="LOB","17,",IF(#REF!="HER","34,",IF(#REF!="HOR","36,",IF(#REF!="HEB","36,",IF(#REF!="HOB","33,","")))))))),"")</f>
        <v/>
      </c>
      <c r="BQ2291" s="83" t="str">
        <f>IF($A2290&lt;&gt;"",IF(#REF!="LER","18,",IF(#REF!="LOR","",IF(#REF!="LEB","",IF(#REF!="LOB","",IF(#REF!="HER","36,",IF(#REF!="HOR","",IF(#REF!="HEB","",IF(#REF!="HOB","35,","")))))))),"")</f>
        <v/>
      </c>
    </row>
    <row r="2292" spans="55:69" x14ac:dyDescent="0.2">
      <c r="BC2292" s="72" t="str">
        <f>IF($A2291&lt;&gt;"",IF(OR($CG2291&gt;0,BC2291=""),"",$DD$6),"")</f>
        <v/>
      </c>
      <c r="BD2292" s="83" t="str">
        <f>IF(BD2291&lt;&gt;"",BD2291,"")</f>
        <v/>
      </c>
      <c r="BE2292" s="83" t="str">
        <f t="shared" ref="BE2292:BQ2292" si="752">IF(BE2291&lt;&gt;"",BE2291,"")</f>
        <v/>
      </c>
      <c r="BF2292" s="83" t="str">
        <f t="shared" si="752"/>
        <v/>
      </c>
      <c r="BG2292" s="83" t="str">
        <f t="shared" si="752"/>
        <v/>
      </c>
      <c r="BH2292" s="83" t="str">
        <f t="shared" si="752"/>
        <v/>
      </c>
      <c r="BI2292" s="83" t="str">
        <f t="shared" si="752"/>
        <v/>
      </c>
      <c r="BJ2292" s="83" t="str">
        <f t="shared" si="752"/>
        <v/>
      </c>
      <c r="BK2292" s="83" t="str">
        <f t="shared" si="752"/>
        <v/>
      </c>
      <c r="BL2292" s="83" t="str">
        <f t="shared" si="752"/>
        <v/>
      </c>
      <c r="BM2292" s="83" t="str">
        <f t="shared" si="752"/>
        <v/>
      </c>
      <c r="BN2292" s="83" t="str">
        <f t="shared" si="752"/>
        <v/>
      </c>
      <c r="BO2292" s="83" t="str">
        <f t="shared" si="752"/>
        <v/>
      </c>
      <c r="BP2292" s="83" t="str">
        <f t="shared" si="752"/>
        <v/>
      </c>
      <c r="BQ2292" s="83" t="str">
        <f t="shared" si="752"/>
        <v/>
      </c>
    </row>
    <row r="2293" spans="55:69" x14ac:dyDescent="0.2">
      <c r="BC2293" s="72" t="str">
        <f>IF($A2292&lt;&gt;"",IF(OR($CG2292&gt;0,BC2292=""),"",$DD$7),"")</f>
        <v/>
      </c>
      <c r="BD2293" s="83" t="str">
        <f t="shared" ref="BD2293:BQ2299" si="753">IF(BD2292&lt;&gt;"",BD2292,"")</f>
        <v/>
      </c>
      <c r="BE2293" s="83" t="str">
        <f t="shared" si="753"/>
        <v/>
      </c>
      <c r="BF2293" s="83" t="str">
        <f t="shared" si="753"/>
        <v/>
      </c>
      <c r="BG2293" s="83" t="str">
        <f t="shared" si="753"/>
        <v/>
      </c>
      <c r="BH2293" s="83" t="str">
        <f t="shared" si="753"/>
        <v/>
      </c>
      <c r="BI2293" s="83" t="str">
        <f t="shared" si="753"/>
        <v/>
      </c>
      <c r="BJ2293" s="83" t="str">
        <f t="shared" si="753"/>
        <v/>
      </c>
      <c r="BK2293" s="83" t="str">
        <f t="shared" si="753"/>
        <v/>
      </c>
      <c r="BL2293" s="83" t="str">
        <f t="shared" si="753"/>
        <v/>
      </c>
      <c r="BM2293" s="83" t="str">
        <f t="shared" si="753"/>
        <v/>
      </c>
      <c r="BN2293" s="83" t="str">
        <f t="shared" si="753"/>
        <v/>
      </c>
      <c r="BO2293" s="83" t="str">
        <f t="shared" si="753"/>
        <v/>
      </c>
      <c r="BP2293" s="83" t="str">
        <f t="shared" si="753"/>
        <v/>
      </c>
      <c r="BQ2293" s="83" t="str">
        <f t="shared" si="753"/>
        <v/>
      </c>
    </row>
    <row r="2294" spans="55:69" x14ac:dyDescent="0.2">
      <c r="BC2294" s="72" t="str">
        <f>IF($A2293&lt;&gt;"",IF(OR($CG2293&gt;0,BC2293=""),"",$DD$8),"")</f>
        <v/>
      </c>
      <c r="BD2294" s="83" t="str">
        <f t="shared" si="753"/>
        <v/>
      </c>
      <c r="BE2294" s="83" t="str">
        <f t="shared" si="753"/>
        <v/>
      </c>
      <c r="BF2294" s="83" t="str">
        <f t="shared" si="753"/>
        <v/>
      </c>
      <c r="BG2294" s="83" t="str">
        <f t="shared" si="753"/>
        <v/>
      </c>
      <c r="BH2294" s="83" t="str">
        <f t="shared" si="753"/>
        <v/>
      </c>
      <c r="BI2294" s="83" t="str">
        <f t="shared" si="753"/>
        <v/>
      </c>
      <c r="BJ2294" s="83" t="str">
        <f t="shared" si="753"/>
        <v/>
      </c>
      <c r="BK2294" s="83" t="str">
        <f t="shared" si="753"/>
        <v/>
      </c>
      <c r="BL2294" s="83" t="str">
        <f t="shared" si="753"/>
        <v/>
      </c>
      <c r="BM2294" s="83" t="str">
        <f t="shared" si="753"/>
        <v/>
      </c>
      <c r="BN2294" s="83" t="str">
        <f t="shared" si="753"/>
        <v/>
      </c>
      <c r="BO2294" s="83" t="str">
        <f t="shared" si="753"/>
        <v/>
      </c>
      <c r="BP2294" s="83" t="str">
        <f t="shared" si="753"/>
        <v/>
      </c>
      <c r="BQ2294" s="83" t="str">
        <f t="shared" si="753"/>
        <v/>
      </c>
    </row>
    <row r="2295" spans="55:69" x14ac:dyDescent="0.2">
      <c r="BC2295" s="72" t="str">
        <f>IF($A2294&lt;&gt;"",IF(OR($CG2294&gt;0,BC2294=""),"",$DD$9),"")</f>
        <v/>
      </c>
      <c r="BD2295" s="83" t="str">
        <f t="shared" si="753"/>
        <v/>
      </c>
      <c r="BE2295" s="83" t="str">
        <f t="shared" si="753"/>
        <v/>
      </c>
      <c r="BF2295" s="83" t="str">
        <f t="shared" si="753"/>
        <v/>
      </c>
      <c r="BG2295" s="83" t="str">
        <f t="shared" si="753"/>
        <v/>
      </c>
      <c r="BH2295" s="83" t="str">
        <f t="shared" si="753"/>
        <v/>
      </c>
      <c r="BI2295" s="83" t="str">
        <f t="shared" si="753"/>
        <v/>
      </c>
      <c r="BJ2295" s="83" t="str">
        <f t="shared" si="753"/>
        <v/>
      </c>
      <c r="BK2295" s="83" t="str">
        <f t="shared" si="753"/>
        <v/>
      </c>
      <c r="BL2295" s="83" t="str">
        <f t="shared" si="753"/>
        <v/>
      </c>
      <c r="BM2295" s="83" t="str">
        <f t="shared" si="753"/>
        <v/>
      </c>
      <c r="BN2295" s="83" t="str">
        <f t="shared" si="753"/>
        <v/>
      </c>
      <c r="BO2295" s="83" t="str">
        <f t="shared" si="753"/>
        <v/>
      </c>
      <c r="BP2295" s="83" t="str">
        <f t="shared" si="753"/>
        <v/>
      </c>
      <c r="BQ2295" s="83" t="str">
        <f t="shared" si="753"/>
        <v/>
      </c>
    </row>
    <row r="2296" spans="55:69" x14ac:dyDescent="0.2">
      <c r="BC2296" s="72" t="str">
        <f>IF($A2295&lt;&gt;"",IF(OR($CG2295&gt;0,BC2295=""),"",$DD$10),"")</f>
        <v/>
      </c>
      <c r="BD2296" s="83" t="str">
        <f t="shared" si="753"/>
        <v/>
      </c>
      <c r="BE2296" s="83" t="str">
        <f t="shared" si="753"/>
        <v/>
      </c>
      <c r="BF2296" s="83" t="str">
        <f t="shared" si="753"/>
        <v/>
      </c>
      <c r="BG2296" s="83" t="str">
        <f t="shared" si="753"/>
        <v/>
      </c>
      <c r="BH2296" s="83" t="str">
        <f t="shared" si="753"/>
        <v/>
      </c>
      <c r="BI2296" s="83" t="str">
        <f t="shared" si="753"/>
        <v/>
      </c>
      <c r="BJ2296" s="83" t="str">
        <f t="shared" si="753"/>
        <v/>
      </c>
      <c r="BK2296" s="83" t="str">
        <f t="shared" si="753"/>
        <v/>
      </c>
      <c r="BL2296" s="83" t="str">
        <f t="shared" si="753"/>
        <v/>
      </c>
      <c r="BM2296" s="83" t="str">
        <f t="shared" si="753"/>
        <v/>
      </c>
      <c r="BN2296" s="83" t="str">
        <f t="shared" si="753"/>
        <v/>
      </c>
      <c r="BO2296" s="83" t="str">
        <f t="shared" si="753"/>
        <v/>
      </c>
      <c r="BP2296" s="83" t="str">
        <f t="shared" si="753"/>
        <v/>
      </c>
      <c r="BQ2296" s="83" t="str">
        <f t="shared" si="753"/>
        <v/>
      </c>
    </row>
    <row r="2297" spans="55:69" x14ac:dyDescent="0.2">
      <c r="BC2297" s="72" t="str">
        <f>IF($A2296&lt;&gt;"",IF(OR($CG2296&gt;0,BC2296=""),"",$DD$11),"")</f>
        <v/>
      </c>
      <c r="BD2297" s="83" t="str">
        <f t="shared" si="753"/>
        <v/>
      </c>
      <c r="BE2297" s="83" t="str">
        <f t="shared" si="753"/>
        <v/>
      </c>
      <c r="BF2297" s="83" t="str">
        <f t="shared" si="753"/>
        <v/>
      </c>
      <c r="BG2297" s="83" t="str">
        <f t="shared" si="753"/>
        <v/>
      </c>
      <c r="BH2297" s="83" t="str">
        <f t="shared" si="753"/>
        <v/>
      </c>
      <c r="BI2297" s="83" t="str">
        <f t="shared" si="753"/>
        <v/>
      </c>
      <c r="BJ2297" s="83" t="str">
        <f t="shared" si="753"/>
        <v/>
      </c>
      <c r="BK2297" s="83" t="str">
        <f t="shared" si="753"/>
        <v/>
      </c>
      <c r="BL2297" s="83" t="str">
        <f t="shared" si="753"/>
        <v/>
      </c>
      <c r="BM2297" s="83" t="str">
        <f t="shared" si="753"/>
        <v/>
      </c>
      <c r="BN2297" s="83" t="str">
        <f t="shared" si="753"/>
        <v/>
      </c>
      <c r="BO2297" s="83" t="str">
        <f t="shared" si="753"/>
        <v/>
      </c>
      <c r="BP2297" s="83" t="str">
        <f t="shared" si="753"/>
        <v/>
      </c>
      <c r="BQ2297" s="83" t="str">
        <f t="shared" si="753"/>
        <v/>
      </c>
    </row>
    <row r="2298" spans="55:69" x14ac:dyDescent="0.2">
      <c r="BC2298" s="72" t="str">
        <f>IF($A2297&lt;&gt;"",IF(OR($CG2297&gt;0,BC2297=""),"",$DD$12),"")</f>
        <v/>
      </c>
      <c r="BD2298" s="83" t="str">
        <f t="shared" si="753"/>
        <v/>
      </c>
      <c r="BE2298" s="83" t="str">
        <f t="shared" si="753"/>
        <v/>
      </c>
      <c r="BF2298" s="83" t="str">
        <f t="shared" si="753"/>
        <v/>
      </c>
      <c r="BG2298" s="83" t="str">
        <f t="shared" si="753"/>
        <v/>
      </c>
      <c r="BH2298" s="83" t="str">
        <f t="shared" si="753"/>
        <v/>
      </c>
      <c r="BI2298" s="83" t="str">
        <f t="shared" si="753"/>
        <v/>
      </c>
      <c r="BJ2298" s="83" t="str">
        <f t="shared" si="753"/>
        <v/>
      </c>
      <c r="BK2298" s="83" t="str">
        <f t="shared" si="753"/>
        <v/>
      </c>
      <c r="BL2298" s="83" t="str">
        <f t="shared" si="753"/>
        <v/>
      </c>
      <c r="BM2298" s="83" t="str">
        <f t="shared" si="753"/>
        <v/>
      </c>
      <c r="BN2298" s="83" t="str">
        <f t="shared" si="753"/>
        <v/>
      </c>
      <c r="BO2298" s="83" t="str">
        <f t="shared" si="753"/>
        <v/>
      </c>
      <c r="BP2298" s="83" t="str">
        <f t="shared" si="753"/>
        <v/>
      </c>
      <c r="BQ2298" s="83" t="str">
        <f t="shared" si="753"/>
        <v/>
      </c>
    </row>
    <row r="2299" spans="55:69" x14ac:dyDescent="0.2">
      <c r="BC2299" s="72" t="str">
        <f>IF($A2298&lt;&gt;"",IF(OR($CG2298&gt;0,BC2298=""),"",$DD$13),"")</f>
        <v/>
      </c>
      <c r="BD2299" s="83" t="str">
        <f t="shared" si="753"/>
        <v/>
      </c>
      <c r="BE2299" s="83" t="str">
        <f t="shared" si="753"/>
        <v/>
      </c>
      <c r="BF2299" s="83" t="str">
        <f t="shared" si="753"/>
        <v/>
      </c>
      <c r="BG2299" s="83" t="str">
        <f t="shared" si="753"/>
        <v/>
      </c>
      <c r="BH2299" s="83" t="str">
        <f t="shared" si="753"/>
        <v/>
      </c>
      <c r="BI2299" s="83" t="str">
        <f t="shared" si="753"/>
        <v/>
      </c>
      <c r="BJ2299" s="83" t="str">
        <f t="shared" si="753"/>
        <v/>
      </c>
      <c r="BK2299" s="83" t="str">
        <f t="shared" si="753"/>
        <v/>
      </c>
      <c r="BL2299" s="83" t="str">
        <f t="shared" si="753"/>
        <v/>
      </c>
      <c r="BM2299" s="83" t="str">
        <f t="shared" si="753"/>
        <v/>
      </c>
      <c r="BN2299" s="83" t="str">
        <f t="shared" si="753"/>
        <v/>
      </c>
      <c r="BO2299" s="83" t="str">
        <f t="shared" si="753"/>
        <v/>
      </c>
      <c r="BP2299" s="83" t="str">
        <f t="shared" si="753"/>
        <v/>
      </c>
      <c r="BQ2299" s="83" t="str">
        <f t="shared" si="753"/>
        <v/>
      </c>
    </row>
    <row r="2300" spans="55:69" x14ac:dyDescent="0.2">
      <c r="BC2300" s="72" t="str">
        <f>IF($A2299&lt;&gt;"",$DD$5,"")</f>
        <v/>
      </c>
      <c r="BD2300" s="83" t="str">
        <f>IF($A2299&lt;&gt;"",IF(#REF!="LER","01,",IF(#REF!="LOR","01,",IF(#REF!="LEB","02,",IF(#REF!="LOB","01,",IF(#REF!="HER","19,",IF(#REF!="HOR","19,",IF(#REF!="HEB","20,",IF(#REF!="HOB","19,","")))))))),"")</f>
        <v/>
      </c>
      <c r="BE2300" s="83" t="str">
        <f>IF($A2299&lt;&gt;"",IF(#REF!="LER","02,",IF(#REF!="LOR","03,",IF(#REF!="LEB","04,",IF(#REF!="LOB","02,",IF(#REF!="HER","20,",IF(#REF!="HOR","21,",IF(#REF!="HEB","22,",IF(#REF!="HOB","20,","")))))))),"")</f>
        <v/>
      </c>
      <c r="BF2300" s="83" t="str">
        <f>IF($A2299&lt;&gt;"",IF(#REF!="LER","03,",IF(#REF!="LOR","05,",IF(#REF!="LEB","06,",IF(#REF!="LOB","03,",IF(#REF!="HER","21,",IF(#REF!="HOR","23,",IF(#REF!="HEB","24,",IF(#REF!="HOB","21,","")))))))),"")</f>
        <v/>
      </c>
      <c r="BG2300" s="83" t="str">
        <f>IF($A2299&lt;&gt;"",IF(#REF!="LER","04,",IF(#REF!="LOR","07,",IF(#REF!="LEB","08,",IF(#REF!="LOB","04,",IF(#REF!="HER","22,",IF(#REF!="HOR","25,",IF(#REF!="HEB","26,",IF(#REF!="HOB","22,","")))))))),"")</f>
        <v/>
      </c>
      <c r="BH2300" s="83" t="str">
        <f>IF($A2299&lt;&gt;"",IF(#REF!="LER","05,",IF(#REF!="LOR","09,",IF(#REF!="LEB","10,",IF(#REF!="LOB","05,",IF(#REF!="HER","23,",IF(#REF!="HOR","27,",IF(#REF!="HEB","28,",IF(#REF!="HOB","23,","")))))))),"")</f>
        <v/>
      </c>
      <c r="BI2300" s="83" t="str">
        <f>IF($A2299&lt;&gt;"",IF(#REF!="LER","06,",IF(#REF!="LOR","11,",IF(#REF!="LEB","11,",IF(#REF!="LOB","06,",IF(#REF!="HER","24,",IF(#REF!="HOR","29,",IF(#REF!="HEB","29,",IF(#REF!="HOB","24,","")))))))),"")</f>
        <v/>
      </c>
      <c r="BJ2300" s="83" t="str">
        <f>IF($A2299&lt;&gt;"",IF(#REF!="LER","07,",IF(#REF!="LOR","12,",IF(#REF!="LEB","12,",IF(#REF!="LOB","08,",IF(#REF!="HER","25,",IF(#REF!="HOR","30,",IF(#REF!="HEB","30,",IF(#REF!="HOB","25,","")))))))),"")</f>
        <v/>
      </c>
      <c r="BK2300" s="83" t="str">
        <f>IF($A2299&lt;&gt;"",IF(#REF!="LER","08,",IF(#REF!="LOR","13,",IF(#REF!="LEB","13,",IF(#REF!="LOB","09,",IF(#REF!="HER","26,",IF(#REF!="HOR","31,",IF(#REF!="HEB","31,",IF(#REF!="HOB","26,","")))))))),"")</f>
        <v/>
      </c>
      <c r="BL2300" s="83" t="str">
        <f>IF($A2299&lt;&gt;"",IF(#REF!="LER","09,",IF(#REF!="LOR","14,",IF(#REF!="LEB","14,",IF(#REF!="LOB","10,",IF(#REF!="HER","27,",IF(#REF!="HOR","32,",IF(#REF!="HEB","32,",IF(#REF!="HOB","27,","")))))))),"")</f>
        <v/>
      </c>
      <c r="BM2300" s="83" t="str">
        <f>IF($A2299&lt;&gt;"",IF(#REF!="LER","10,",IF(#REF!="LOR","15,",IF(#REF!="LEB","15,",IF(#REF!="LOB","11,",IF(#REF!="HER","28,",IF(#REF!="HOR","33,",IF(#REF!="HEB","33,",IF(#REF!="HOB","28,","")))))))),"")</f>
        <v/>
      </c>
      <c r="BN2300" s="83" t="str">
        <f>IF($A2299&lt;&gt;"",IF(#REF!="LER","12,",IF(#REF!="LOR","16,",IF(#REF!="LEB","16,",IF(#REF!="LOB","13,",IF(#REF!="HER","30,",IF(#REF!="HOR","34,",IF(#REF!="HEB","34,",IF(#REF!="HOB","29,","")))))))),"")</f>
        <v/>
      </c>
      <c r="BO2300" s="83" t="str">
        <f>IF($A2299&lt;&gt;"",IF(#REF!="LER","14,",IF(#REF!="LOR","17,",IF(#REF!="LEB","17,",IF(#REF!="LOB","15,",IF(#REF!="HER","32,",IF(#REF!="HOR","35,",IF(#REF!="HEB","35,",IF(#REF!="HOB","31,","")))))))),"")</f>
        <v/>
      </c>
      <c r="BP2300" s="83" t="str">
        <f>IF($A2299&lt;&gt;"",IF(#REF!="LER","16,",IF(#REF!="LOR","18,",IF(#REF!="LEB","18,",IF(#REF!="LOB","17,",IF(#REF!="HER","34,",IF(#REF!="HOR","36,",IF(#REF!="HEB","36,",IF(#REF!="HOB","33,","")))))))),"")</f>
        <v/>
      </c>
      <c r="BQ2300" s="83" t="str">
        <f>IF($A2299&lt;&gt;"",IF(#REF!="LER","18,",IF(#REF!="LOR","",IF(#REF!="LEB","",IF(#REF!="LOB","",IF(#REF!="HER","36,",IF(#REF!="HOR","",IF(#REF!="HEB","",IF(#REF!="HOB","35,","")))))))),"")</f>
        <v/>
      </c>
    </row>
    <row r="2301" spans="55:69" x14ac:dyDescent="0.2">
      <c r="BC2301" s="72" t="str">
        <f>IF($A2300&lt;&gt;"",IF(OR($CG2300&gt;0,BC2300=""),"",$DD$6),"")</f>
        <v/>
      </c>
      <c r="BD2301" s="83" t="str">
        <f>IF(BD2300&lt;&gt;"",BD2300,"")</f>
        <v/>
      </c>
      <c r="BE2301" s="83" t="str">
        <f t="shared" ref="BE2301:BQ2301" si="754">IF(BE2300&lt;&gt;"",BE2300,"")</f>
        <v/>
      </c>
      <c r="BF2301" s="83" t="str">
        <f t="shared" si="754"/>
        <v/>
      </c>
      <c r="BG2301" s="83" t="str">
        <f t="shared" si="754"/>
        <v/>
      </c>
      <c r="BH2301" s="83" t="str">
        <f t="shared" si="754"/>
        <v/>
      </c>
      <c r="BI2301" s="83" t="str">
        <f t="shared" si="754"/>
        <v/>
      </c>
      <c r="BJ2301" s="83" t="str">
        <f t="shared" si="754"/>
        <v/>
      </c>
      <c r="BK2301" s="83" t="str">
        <f t="shared" si="754"/>
        <v/>
      </c>
      <c r="BL2301" s="83" t="str">
        <f t="shared" si="754"/>
        <v/>
      </c>
      <c r="BM2301" s="83" t="str">
        <f t="shared" si="754"/>
        <v/>
      </c>
      <c r="BN2301" s="83" t="str">
        <f t="shared" si="754"/>
        <v/>
      </c>
      <c r="BO2301" s="83" t="str">
        <f t="shared" si="754"/>
        <v/>
      </c>
      <c r="BP2301" s="83" t="str">
        <f t="shared" si="754"/>
        <v/>
      </c>
      <c r="BQ2301" s="83" t="str">
        <f t="shared" si="754"/>
        <v/>
      </c>
    </row>
    <row r="2302" spans="55:69" x14ac:dyDescent="0.2">
      <c r="BC2302" s="72" t="str">
        <f>IF($A2301&lt;&gt;"",IF(OR($CG2301&gt;0,BC2301=""),"",$DD$7),"")</f>
        <v/>
      </c>
      <c r="BD2302" s="83" t="str">
        <f t="shared" ref="BD2302:BQ2302" si="755">IF(BD2301&lt;&gt;"",BD2301,"")</f>
        <v/>
      </c>
      <c r="BE2302" s="83" t="str">
        <f t="shared" si="755"/>
        <v/>
      </c>
      <c r="BF2302" s="83" t="str">
        <f t="shared" si="755"/>
        <v/>
      </c>
      <c r="BG2302" s="83" t="str">
        <f t="shared" si="755"/>
        <v/>
      </c>
      <c r="BH2302" s="83" t="str">
        <f t="shared" si="755"/>
        <v/>
      </c>
      <c r="BI2302" s="83" t="str">
        <f t="shared" si="755"/>
        <v/>
      </c>
      <c r="BJ2302" s="83" t="str">
        <f t="shared" si="755"/>
        <v/>
      </c>
      <c r="BK2302" s="83" t="str">
        <f t="shared" si="755"/>
        <v/>
      </c>
      <c r="BL2302" s="83" t="str">
        <f t="shared" si="755"/>
        <v/>
      </c>
      <c r="BM2302" s="83" t="str">
        <f t="shared" si="755"/>
        <v/>
      </c>
      <c r="BN2302" s="83" t="str">
        <f t="shared" si="755"/>
        <v/>
      </c>
      <c r="BO2302" s="83" t="str">
        <f t="shared" si="755"/>
        <v/>
      </c>
      <c r="BP2302" s="83" t="str">
        <f t="shared" si="755"/>
        <v/>
      </c>
      <c r="BQ2302" s="83" t="str">
        <f t="shared" si="755"/>
        <v/>
      </c>
    </row>
    <row r="2303" spans="55:69" x14ac:dyDescent="0.2">
      <c r="BC2303" s="72" t="str">
        <f>IF($A2302&lt;&gt;"",IF(OR($CG2302&gt;0,BC2302=""),"",$DD$8),"")</f>
        <v/>
      </c>
      <c r="BD2303" s="83" t="str">
        <f t="shared" ref="BD2303:BQ2303" si="756">IF(BD2302&lt;&gt;"",BD2302,"")</f>
        <v/>
      </c>
      <c r="BE2303" s="83" t="str">
        <f t="shared" si="756"/>
        <v/>
      </c>
      <c r="BF2303" s="83" t="str">
        <f t="shared" si="756"/>
        <v/>
      </c>
      <c r="BG2303" s="83" t="str">
        <f t="shared" si="756"/>
        <v/>
      </c>
      <c r="BH2303" s="83" t="str">
        <f t="shared" si="756"/>
        <v/>
      </c>
      <c r="BI2303" s="83" t="str">
        <f t="shared" si="756"/>
        <v/>
      </c>
      <c r="BJ2303" s="83" t="str">
        <f t="shared" si="756"/>
        <v/>
      </c>
      <c r="BK2303" s="83" t="str">
        <f t="shared" si="756"/>
        <v/>
      </c>
      <c r="BL2303" s="83" t="str">
        <f t="shared" si="756"/>
        <v/>
      </c>
      <c r="BM2303" s="83" t="str">
        <f t="shared" si="756"/>
        <v/>
      </c>
      <c r="BN2303" s="83" t="str">
        <f t="shared" si="756"/>
        <v/>
      </c>
      <c r="BO2303" s="83" t="str">
        <f t="shared" si="756"/>
        <v/>
      </c>
      <c r="BP2303" s="83" t="str">
        <f t="shared" si="756"/>
        <v/>
      </c>
      <c r="BQ2303" s="83" t="str">
        <f t="shared" si="756"/>
        <v/>
      </c>
    </row>
    <row r="2304" spans="55:69" x14ac:dyDescent="0.2">
      <c r="BC2304" s="72" t="str">
        <f>IF($A2303&lt;&gt;"",IF(OR($CG2303&gt;0,BC2303=""),"",$DD$9),"")</f>
        <v/>
      </c>
      <c r="BD2304" s="83" t="str">
        <f t="shared" ref="BD2304:BQ2304" si="757">IF(BD2303&lt;&gt;"",BD2303,"")</f>
        <v/>
      </c>
      <c r="BE2304" s="83" t="str">
        <f t="shared" si="757"/>
        <v/>
      </c>
      <c r="BF2304" s="83" t="str">
        <f t="shared" si="757"/>
        <v/>
      </c>
      <c r="BG2304" s="83" t="str">
        <f t="shared" si="757"/>
        <v/>
      </c>
      <c r="BH2304" s="83" t="str">
        <f t="shared" si="757"/>
        <v/>
      </c>
      <c r="BI2304" s="83" t="str">
        <f t="shared" si="757"/>
        <v/>
      </c>
      <c r="BJ2304" s="83" t="str">
        <f t="shared" si="757"/>
        <v/>
      </c>
      <c r="BK2304" s="83" t="str">
        <f t="shared" si="757"/>
        <v/>
      </c>
      <c r="BL2304" s="83" t="str">
        <f t="shared" si="757"/>
        <v/>
      </c>
      <c r="BM2304" s="83" t="str">
        <f t="shared" si="757"/>
        <v/>
      </c>
      <c r="BN2304" s="83" t="str">
        <f t="shared" si="757"/>
        <v/>
      </c>
      <c r="BO2304" s="83" t="str">
        <f t="shared" si="757"/>
        <v/>
      </c>
      <c r="BP2304" s="83" t="str">
        <f t="shared" si="757"/>
        <v/>
      </c>
      <c r="BQ2304" s="83" t="str">
        <f t="shared" si="757"/>
        <v/>
      </c>
    </row>
    <row r="2305" spans="55:69" x14ac:dyDescent="0.2">
      <c r="BC2305" s="72" t="str">
        <f>IF($A2304&lt;&gt;"",IF(OR($CG2304&gt;0,BC2304=""),"",$DD$10),"")</f>
        <v/>
      </c>
      <c r="BD2305" s="83" t="str">
        <f t="shared" ref="BD2305:BQ2305" si="758">IF(BD2304&lt;&gt;"",BD2304,"")</f>
        <v/>
      </c>
      <c r="BE2305" s="83" t="str">
        <f t="shared" si="758"/>
        <v/>
      </c>
      <c r="BF2305" s="83" t="str">
        <f t="shared" si="758"/>
        <v/>
      </c>
      <c r="BG2305" s="83" t="str">
        <f t="shared" si="758"/>
        <v/>
      </c>
      <c r="BH2305" s="83" t="str">
        <f t="shared" si="758"/>
        <v/>
      </c>
      <c r="BI2305" s="83" t="str">
        <f t="shared" si="758"/>
        <v/>
      </c>
      <c r="BJ2305" s="83" t="str">
        <f t="shared" si="758"/>
        <v/>
      </c>
      <c r="BK2305" s="83" t="str">
        <f t="shared" si="758"/>
        <v/>
      </c>
      <c r="BL2305" s="83" t="str">
        <f t="shared" si="758"/>
        <v/>
      </c>
      <c r="BM2305" s="83" t="str">
        <f t="shared" si="758"/>
        <v/>
      </c>
      <c r="BN2305" s="83" t="str">
        <f t="shared" si="758"/>
        <v/>
      </c>
      <c r="BO2305" s="83" t="str">
        <f t="shared" si="758"/>
        <v/>
      </c>
      <c r="BP2305" s="83" t="str">
        <f t="shared" si="758"/>
        <v/>
      </c>
      <c r="BQ2305" s="83" t="str">
        <f t="shared" si="758"/>
        <v/>
      </c>
    </row>
    <row r="2306" spans="55:69" x14ac:dyDescent="0.2">
      <c r="BC2306" s="72" t="str">
        <f>IF($A2305&lt;&gt;"",IF(OR($CG2305&gt;0,BC2305=""),"",$DD$11),"")</f>
        <v/>
      </c>
      <c r="BD2306" s="83" t="str">
        <f t="shared" ref="BD2306:BQ2306" si="759">IF(BD2305&lt;&gt;"",BD2305,"")</f>
        <v/>
      </c>
      <c r="BE2306" s="83" t="str">
        <f t="shared" si="759"/>
        <v/>
      </c>
      <c r="BF2306" s="83" t="str">
        <f t="shared" si="759"/>
        <v/>
      </c>
      <c r="BG2306" s="83" t="str">
        <f t="shared" si="759"/>
        <v/>
      </c>
      <c r="BH2306" s="83" t="str">
        <f t="shared" si="759"/>
        <v/>
      </c>
      <c r="BI2306" s="83" t="str">
        <f t="shared" si="759"/>
        <v/>
      </c>
      <c r="BJ2306" s="83" t="str">
        <f t="shared" si="759"/>
        <v/>
      </c>
      <c r="BK2306" s="83" t="str">
        <f t="shared" si="759"/>
        <v/>
      </c>
      <c r="BL2306" s="83" t="str">
        <f t="shared" si="759"/>
        <v/>
      </c>
      <c r="BM2306" s="83" t="str">
        <f t="shared" si="759"/>
        <v/>
      </c>
      <c r="BN2306" s="83" t="str">
        <f t="shared" si="759"/>
        <v/>
      </c>
      <c r="BO2306" s="83" t="str">
        <f t="shared" si="759"/>
        <v/>
      </c>
      <c r="BP2306" s="83" t="str">
        <f t="shared" si="759"/>
        <v/>
      </c>
      <c r="BQ2306" s="83" t="str">
        <f t="shared" si="759"/>
        <v/>
      </c>
    </row>
    <row r="2307" spans="55:69" x14ac:dyDescent="0.2">
      <c r="BC2307" s="72" t="str">
        <f>IF($A2306&lt;&gt;"",IF(OR($CG2306&gt;0,BC2306=""),"",$DD$12),"")</f>
        <v/>
      </c>
      <c r="BD2307" s="83" t="str">
        <f t="shared" ref="BD2307:BQ2307" si="760">IF(BD2306&lt;&gt;"",BD2306,"")</f>
        <v/>
      </c>
      <c r="BE2307" s="83" t="str">
        <f t="shared" si="760"/>
        <v/>
      </c>
      <c r="BF2307" s="83" t="str">
        <f t="shared" si="760"/>
        <v/>
      </c>
      <c r="BG2307" s="83" t="str">
        <f t="shared" si="760"/>
        <v/>
      </c>
      <c r="BH2307" s="83" t="str">
        <f t="shared" si="760"/>
        <v/>
      </c>
      <c r="BI2307" s="83" t="str">
        <f t="shared" si="760"/>
        <v/>
      </c>
      <c r="BJ2307" s="83" t="str">
        <f t="shared" si="760"/>
        <v/>
      </c>
      <c r="BK2307" s="83" t="str">
        <f t="shared" si="760"/>
        <v/>
      </c>
      <c r="BL2307" s="83" t="str">
        <f t="shared" si="760"/>
        <v/>
      </c>
      <c r="BM2307" s="83" t="str">
        <f t="shared" si="760"/>
        <v/>
      </c>
      <c r="BN2307" s="83" t="str">
        <f t="shared" si="760"/>
        <v/>
      </c>
      <c r="BO2307" s="83" t="str">
        <f t="shared" si="760"/>
        <v/>
      </c>
      <c r="BP2307" s="83" t="str">
        <f t="shared" si="760"/>
        <v/>
      </c>
      <c r="BQ2307" s="83" t="str">
        <f t="shared" si="760"/>
        <v/>
      </c>
    </row>
    <row r="2308" spans="55:69" x14ac:dyDescent="0.2">
      <c r="BC2308" s="72" t="str">
        <f>IF($A2307&lt;&gt;"",IF(OR($CG2307&gt;0,BC2307=""),"",$DD$13),"")</f>
        <v/>
      </c>
      <c r="BD2308" s="83" t="str">
        <f t="shared" ref="BD2308:BQ2308" si="761">IF(BD2307&lt;&gt;"",BD2307,"")</f>
        <v/>
      </c>
      <c r="BE2308" s="83" t="str">
        <f t="shared" si="761"/>
        <v/>
      </c>
      <c r="BF2308" s="83" t="str">
        <f t="shared" si="761"/>
        <v/>
      </c>
      <c r="BG2308" s="83" t="str">
        <f t="shared" si="761"/>
        <v/>
      </c>
      <c r="BH2308" s="83" t="str">
        <f t="shared" si="761"/>
        <v/>
      </c>
      <c r="BI2308" s="83" t="str">
        <f t="shared" si="761"/>
        <v/>
      </c>
      <c r="BJ2308" s="83" t="str">
        <f t="shared" si="761"/>
        <v/>
      </c>
      <c r="BK2308" s="83" t="str">
        <f t="shared" si="761"/>
        <v/>
      </c>
      <c r="BL2308" s="83" t="str">
        <f t="shared" si="761"/>
        <v/>
      </c>
      <c r="BM2308" s="83" t="str">
        <f t="shared" si="761"/>
        <v/>
      </c>
      <c r="BN2308" s="83" t="str">
        <f t="shared" si="761"/>
        <v/>
      </c>
      <c r="BO2308" s="83" t="str">
        <f t="shared" si="761"/>
        <v/>
      </c>
      <c r="BP2308" s="83" t="str">
        <f t="shared" si="761"/>
        <v/>
      </c>
      <c r="BQ2308" s="83" t="str">
        <f t="shared" si="761"/>
        <v/>
      </c>
    </row>
  </sheetData>
  <sheetProtection password="DC3F" sheet="1" objects="1" scenarios="1"/>
  <mergeCells count="25">
    <mergeCell ref="CI1:CK1"/>
    <mergeCell ref="CI2:CK2"/>
    <mergeCell ref="CI3:CK3"/>
    <mergeCell ref="DF5:DN5"/>
    <mergeCell ref="DF13:DN13"/>
    <mergeCell ref="DF14:DN14"/>
    <mergeCell ref="DF15:DN15"/>
    <mergeCell ref="BR4:CE4"/>
    <mergeCell ref="CM4:CY4"/>
    <mergeCell ref="DF19:DN19"/>
    <mergeCell ref="DF18:DN18"/>
    <mergeCell ref="DF6:DN6"/>
    <mergeCell ref="DF7:DN7"/>
    <mergeCell ref="DF8:DN8"/>
    <mergeCell ref="DF9:DN9"/>
    <mergeCell ref="DF10:DN10"/>
    <mergeCell ref="DF16:DN16"/>
    <mergeCell ref="DF17:DN17"/>
    <mergeCell ref="DF11:DN11"/>
    <mergeCell ref="DF12:DN12"/>
    <mergeCell ref="BD4:BQ4"/>
    <mergeCell ref="DC2:DC4"/>
    <mergeCell ref="DD2:DD4"/>
    <mergeCell ref="Y4:AL4"/>
    <mergeCell ref="AM4:AZ4"/>
  </mergeCells>
  <dataValidations count="1">
    <dataValidation type="list" allowBlank="1" showErrorMessage="1" sqref="DW2 ED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Win7</cp:lastModifiedBy>
  <dcterms:created xsi:type="dcterms:W3CDTF">2013-01-08T00:30:51Z</dcterms:created>
  <dcterms:modified xsi:type="dcterms:W3CDTF">2018-10-06T18:27:21Z</dcterms:modified>
</cp:coreProperties>
</file>