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231"/>
  <workbookPr/>
  <mc:AlternateContent xmlns:mc="http://schemas.openxmlformats.org/markup-compatibility/2006">
    <mc:Choice Requires="x15">
      <x15ac:absPath xmlns:x15ac="http://schemas.microsoft.com/office/spreadsheetml/2010/11/ac" url="C:\Users\Nick\Documents\Excel Bots\EC Systems\"/>
    </mc:Choice>
  </mc:AlternateContent>
  <xr:revisionPtr revIDLastSave="0" documentId="13_ncr:1_{85F841D7-0368-4025-A407-75CD1DE5152E}" xr6:coauthVersionLast="40" xr6:coauthVersionMax="40" xr10:uidLastSave="{00000000-0000-0000-0000-000000000000}"/>
  <bookViews>
    <workbookView xWindow="-120" yWindow="-120" windowWidth="24240" windowHeight="13140" tabRatio="314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zero">Sheet1!#REF!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39" i="1" l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K41" i="1"/>
  <c r="L115" i="2" l="1"/>
  <c r="N115" i="2" s="1"/>
  <c r="O115" i="2" s="1"/>
  <c r="L114" i="2"/>
  <c r="N114" i="2" s="1"/>
  <c r="O114" i="2" s="1"/>
  <c r="L113" i="2"/>
  <c r="N113" i="2" s="1"/>
  <c r="O113" i="2" s="1"/>
  <c r="L112" i="2"/>
  <c r="N112" i="2" s="1"/>
  <c r="O112" i="2" s="1"/>
  <c r="L111" i="2"/>
  <c r="O109" i="2"/>
  <c r="N109" i="2"/>
  <c r="M109" i="2"/>
  <c r="O123" i="2" s="1"/>
  <c r="M128" i="2" s="1"/>
  <c r="L109" i="2"/>
  <c r="K109" i="2"/>
  <c r="P108" i="2"/>
  <c r="P107" i="2"/>
  <c r="P106" i="2"/>
  <c r="P105" i="2"/>
  <c r="P104" i="2"/>
  <c r="P103" i="2"/>
  <c r="P102" i="2"/>
  <c r="P101" i="2"/>
  <c r="P100" i="2"/>
  <c r="P99" i="2"/>
  <c r="P98" i="2"/>
  <c r="P97" i="2"/>
  <c r="P96" i="2"/>
  <c r="P95" i="2"/>
  <c r="P94" i="2"/>
  <c r="P93" i="2"/>
  <c r="P92" i="2"/>
  <c r="P91" i="2"/>
  <c r="P90" i="2"/>
  <c r="P89" i="2"/>
  <c r="P88" i="2"/>
  <c r="P87" i="2"/>
  <c r="P86" i="2"/>
  <c r="P85" i="2"/>
  <c r="P84" i="2"/>
  <c r="P83" i="2"/>
  <c r="P82" i="2"/>
  <c r="P81" i="2"/>
  <c r="P80" i="2"/>
  <c r="P79" i="2"/>
  <c r="P78" i="2"/>
  <c r="P77" i="2"/>
  <c r="P76" i="2"/>
  <c r="P75" i="2"/>
  <c r="P74" i="2"/>
  <c r="P73" i="2"/>
  <c r="P72" i="2"/>
  <c r="P71" i="2"/>
  <c r="P70" i="2"/>
  <c r="P69" i="2"/>
  <c r="P68" i="2"/>
  <c r="P67" i="2"/>
  <c r="P66" i="2"/>
  <c r="P65" i="2"/>
  <c r="P64" i="2"/>
  <c r="P63" i="2"/>
  <c r="P62" i="2"/>
  <c r="P61" i="2"/>
  <c r="P60" i="2"/>
  <c r="P59" i="2"/>
  <c r="P58" i="2"/>
  <c r="P57" i="2"/>
  <c r="P56" i="2"/>
  <c r="P55" i="2"/>
  <c r="P54" i="2"/>
  <c r="P53" i="2"/>
  <c r="P52" i="2"/>
  <c r="P51" i="2"/>
  <c r="P50" i="2"/>
  <c r="P49" i="2"/>
  <c r="P48" i="2"/>
  <c r="Q48" i="2" s="1"/>
  <c r="P43" i="2"/>
  <c r="P42" i="2"/>
  <c r="P41" i="2"/>
  <c r="P40" i="2"/>
  <c r="P39" i="2"/>
  <c r="P38" i="2"/>
  <c r="P37" i="2"/>
  <c r="P36" i="2"/>
  <c r="P35" i="2"/>
  <c r="P34" i="2"/>
  <c r="P33" i="2"/>
  <c r="P32" i="2"/>
  <c r="P31" i="2"/>
  <c r="P30" i="2"/>
  <c r="P29" i="2"/>
  <c r="P28" i="2"/>
  <c r="P27" i="2"/>
  <c r="P26" i="2"/>
  <c r="Q26" i="2" s="1"/>
  <c r="Q27" i="2" s="1"/>
  <c r="P25" i="2"/>
  <c r="P23" i="2"/>
  <c r="P22" i="2"/>
  <c r="P21" i="2"/>
  <c r="P20" i="2"/>
  <c r="P19" i="2"/>
  <c r="P18" i="2"/>
  <c r="P17" i="2"/>
  <c r="P16" i="2"/>
  <c r="P15" i="2"/>
  <c r="P14" i="2"/>
  <c r="P13" i="2"/>
  <c r="P12" i="2"/>
  <c r="P11" i="2"/>
  <c r="P10" i="2"/>
  <c r="P9" i="2"/>
  <c r="P8" i="2"/>
  <c r="P7" i="2"/>
  <c r="P6" i="2"/>
  <c r="P5" i="2"/>
  <c r="Q5" i="2" s="1"/>
  <c r="K837" i="1"/>
  <c r="Q28" i="2" l="1"/>
  <c r="Q29" i="2" s="1"/>
  <c r="Q30" i="2" s="1"/>
  <c r="Q31" i="2" s="1"/>
  <c r="Q32" i="2" s="1"/>
  <c r="Q33" i="2" s="1"/>
  <c r="Q34" i="2" s="1"/>
  <c r="Q35" i="2" s="1"/>
  <c r="Q36" i="2" s="1"/>
  <c r="Q37" i="2" s="1"/>
  <c r="Q38" i="2" s="1"/>
  <c r="Q39" i="2" s="1"/>
  <c r="Q40" i="2" s="1"/>
  <c r="Q41" i="2" s="1"/>
  <c r="Q42" i="2" s="1"/>
  <c r="Q43" i="2" s="1"/>
  <c r="P109" i="2"/>
  <c r="P111" i="2" s="1"/>
  <c r="Q49" i="2"/>
  <c r="Q50" i="2" s="1"/>
  <c r="Q51" i="2" s="1"/>
  <c r="Q52" i="2" s="1"/>
  <c r="Q53" i="2" s="1"/>
  <c r="Q54" i="2" s="1"/>
  <c r="Q55" i="2" s="1"/>
  <c r="Q56" i="2" s="1"/>
  <c r="Q57" i="2" s="1"/>
  <c r="Q58" i="2" s="1"/>
  <c r="Q59" i="2" s="1"/>
  <c r="Q60" i="2" s="1"/>
  <c r="Q61" i="2" s="1"/>
  <c r="Q62" i="2" s="1"/>
  <c r="Q63" i="2" s="1"/>
  <c r="Q64" i="2" s="1"/>
  <c r="Q65" i="2" s="1"/>
  <c r="Q66" i="2" s="1"/>
  <c r="Q67" i="2" s="1"/>
  <c r="Q68" i="2" s="1"/>
  <c r="Q69" i="2" s="1"/>
  <c r="Q70" i="2" s="1"/>
  <c r="Q71" i="2" s="1"/>
  <c r="Q72" i="2" s="1"/>
  <c r="Q73" i="2" s="1"/>
  <c r="Q74" i="2" s="1"/>
  <c r="Q75" i="2" s="1"/>
  <c r="Q76" i="2" s="1"/>
  <c r="Q77" i="2" s="1"/>
  <c r="Q78" i="2" s="1"/>
  <c r="Q79" i="2" s="1"/>
  <c r="Q80" i="2" s="1"/>
  <c r="Q81" i="2" s="1"/>
  <c r="Q82" i="2" s="1"/>
  <c r="Q83" i="2" s="1"/>
  <c r="Q84" i="2" s="1"/>
  <c r="Q85" i="2" s="1"/>
  <c r="Q86" i="2" s="1"/>
  <c r="Q87" i="2" s="1"/>
  <c r="Q88" i="2" s="1"/>
  <c r="Q89" i="2" s="1"/>
  <c r="Q90" i="2" s="1"/>
  <c r="Q91" i="2" s="1"/>
  <c r="Q92" i="2" s="1"/>
  <c r="Q93" i="2" s="1"/>
  <c r="Q94" i="2" s="1"/>
  <c r="Q95" i="2" s="1"/>
  <c r="Q96" i="2" s="1"/>
  <c r="Q97" i="2" s="1"/>
  <c r="Q98" i="2" s="1"/>
  <c r="Q99" i="2" s="1"/>
  <c r="Q100" i="2" s="1"/>
  <c r="Q101" i="2" s="1"/>
  <c r="Q102" i="2" s="1"/>
  <c r="Q103" i="2" s="1"/>
  <c r="Q104" i="2" s="1"/>
  <c r="Q105" i="2" s="1"/>
  <c r="Q106" i="2" s="1"/>
  <c r="Q107" i="2" s="1"/>
  <c r="Q108" i="2" s="1"/>
  <c r="O118" i="2" s="1"/>
  <c r="O120" i="2" s="1"/>
  <c r="Q6" i="2"/>
  <c r="Q7" i="2" s="1"/>
  <c r="Q8" i="2" s="1"/>
  <c r="Q9" i="2" s="1"/>
  <c r="Q10" i="2" s="1"/>
  <c r="Q11" i="2" s="1"/>
  <c r="Q12" i="2" s="1"/>
  <c r="Q13" i="2" s="1"/>
  <c r="Q14" i="2" s="1"/>
  <c r="Q15" i="2" s="1"/>
  <c r="Q16" i="2" s="1"/>
  <c r="Q17" i="2" s="1"/>
  <c r="Q18" i="2" s="1"/>
  <c r="Q19" i="2" s="1"/>
  <c r="Q20" i="2" s="1"/>
  <c r="Q21" i="2" s="1"/>
  <c r="Q22" i="2" s="1"/>
  <c r="Q23" i="2" s="1"/>
  <c r="M130" i="2"/>
  <c r="M127" i="2"/>
  <c r="M129" i="2"/>
  <c r="O121" i="2" l="1"/>
  <c r="O122" i="2" s="1"/>
  <c r="K128" i="2" s="1"/>
  <c r="K130" i="2" l="1"/>
  <c r="N130" i="2" s="1"/>
  <c r="K127" i="2"/>
  <c r="N127" i="2" s="1"/>
  <c r="K129" i="2"/>
  <c r="N129" i="2" s="1"/>
  <c r="N128" i="2"/>
  <c r="J837" i="1" l="1"/>
  <c r="J838" i="1" s="1"/>
  <c r="J839" i="1" s="1"/>
  <c r="J840" i="1" s="1"/>
  <c r="J841" i="1" s="1"/>
  <c r="J842" i="1" s="1"/>
  <c r="J843" i="1" s="1"/>
  <c r="J844" i="1" s="1"/>
  <c r="J845" i="1" s="1"/>
  <c r="J846" i="1" s="1"/>
  <c r="J847" i="1" s="1"/>
  <c r="J848" i="1" s="1"/>
  <c r="J849" i="1" s="1"/>
  <c r="J850" i="1" s="1"/>
  <c r="J851" i="1" s="1"/>
  <c r="J852" i="1" s="1"/>
  <c r="J853" i="1" s="1"/>
  <c r="J854" i="1" s="1"/>
  <c r="J855" i="1" s="1"/>
  <c r="J856" i="1" s="1"/>
  <c r="J857" i="1" s="1"/>
  <c r="J858" i="1" s="1"/>
  <c r="J859" i="1" s="1"/>
  <c r="J860" i="1" s="1"/>
  <c r="J861" i="1" s="1"/>
  <c r="J862" i="1" s="1"/>
  <c r="J863" i="1" s="1"/>
  <c r="J864" i="1" s="1"/>
  <c r="J865" i="1" s="1"/>
  <c r="J866" i="1" s="1"/>
  <c r="J867" i="1" s="1"/>
  <c r="J868" i="1" s="1"/>
  <c r="J869" i="1" s="1"/>
  <c r="J870" i="1" s="1"/>
  <c r="J871" i="1" s="1"/>
  <c r="J872" i="1" s="1"/>
  <c r="J873" i="1" s="1"/>
  <c r="J874" i="1" s="1"/>
  <c r="J875" i="1" s="1"/>
  <c r="J876" i="1" s="1"/>
  <c r="J877" i="1" s="1"/>
  <c r="J878" i="1" s="1"/>
  <c r="J879" i="1" s="1"/>
  <c r="J880" i="1" s="1"/>
  <c r="J881" i="1" s="1"/>
  <c r="J882" i="1" s="1"/>
  <c r="J883" i="1" s="1"/>
  <c r="J884" i="1" s="1"/>
  <c r="J885" i="1" s="1"/>
  <c r="J886" i="1" s="1"/>
  <c r="J887" i="1" s="1"/>
  <c r="J888" i="1" s="1"/>
  <c r="J889" i="1" s="1"/>
  <c r="J890" i="1" s="1"/>
  <c r="J891" i="1" s="1"/>
  <c r="J892" i="1" s="1"/>
  <c r="J893" i="1" s="1"/>
  <c r="J894" i="1" s="1"/>
  <c r="J895" i="1" s="1"/>
  <c r="J896" i="1" s="1"/>
  <c r="J897" i="1" s="1"/>
  <c r="J898" i="1" s="1"/>
  <c r="J899" i="1" s="1"/>
  <c r="J900" i="1" s="1"/>
  <c r="J901" i="1" s="1"/>
  <c r="J902" i="1" s="1"/>
  <c r="J903" i="1" s="1"/>
  <c r="J904" i="1" s="1"/>
  <c r="J905" i="1" s="1"/>
  <c r="J906" i="1" s="1"/>
  <c r="J907" i="1" s="1"/>
  <c r="J908" i="1" s="1"/>
  <c r="J909" i="1" s="1"/>
  <c r="J910" i="1" s="1"/>
  <c r="J911" i="1" s="1"/>
  <c r="J912" i="1" s="1"/>
  <c r="J913" i="1" s="1"/>
  <c r="J914" i="1" s="1"/>
  <c r="J915" i="1" s="1"/>
  <c r="J916" i="1" s="1"/>
  <c r="J917" i="1" s="1"/>
  <c r="J918" i="1" s="1"/>
  <c r="J919" i="1" s="1"/>
  <c r="J920" i="1" s="1"/>
  <c r="J921" i="1" s="1"/>
  <c r="J922" i="1" s="1"/>
  <c r="J923" i="1" s="1"/>
  <c r="J924" i="1" s="1"/>
  <c r="J925" i="1" s="1"/>
  <c r="J926" i="1" s="1"/>
  <c r="J927" i="1" s="1"/>
  <c r="J928" i="1" s="1"/>
  <c r="J929" i="1" s="1"/>
  <c r="J930" i="1" s="1"/>
  <c r="J931" i="1" s="1"/>
  <c r="J932" i="1" s="1"/>
  <c r="J933" i="1" s="1"/>
  <c r="J934" i="1" s="1"/>
  <c r="J935" i="1" s="1"/>
  <c r="J936" i="1" s="1"/>
  <c r="J937" i="1" s="1"/>
  <c r="J938" i="1" s="1"/>
  <c r="J939" i="1" s="1"/>
  <c r="J940" i="1" s="1"/>
  <c r="J941" i="1" s="1"/>
  <c r="J942" i="1" s="1"/>
  <c r="J943" i="1" s="1"/>
  <c r="J944" i="1" s="1"/>
  <c r="J945" i="1" s="1"/>
  <c r="J946" i="1" s="1"/>
  <c r="J947" i="1" s="1"/>
  <c r="J948" i="1" s="1"/>
  <c r="J949" i="1" s="1"/>
  <c r="J950" i="1" s="1"/>
  <c r="J951" i="1" s="1"/>
  <c r="J952" i="1" s="1"/>
  <c r="J953" i="1" s="1"/>
  <c r="J954" i="1" s="1"/>
  <c r="J955" i="1" s="1"/>
  <c r="J956" i="1" s="1"/>
  <c r="J957" i="1" s="1"/>
  <c r="J958" i="1" s="1"/>
  <c r="J959" i="1" s="1"/>
  <c r="J960" i="1" s="1"/>
  <c r="J961" i="1" s="1"/>
  <c r="J962" i="1" s="1"/>
  <c r="J963" i="1" s="1"/>
  <c r="J964" i="1" s="1"/>
  <c r="J965" i="1" s="1"/>
  <c r="J966" i="1" s="1"/>
  <c r="J967" i="1" s="1"/>
  <c r="J968" i="1" s="1"/>
  <c r="J969" i="1" s="1"/>
  <c r="J970" i="1" s="1"/>
  <c r="J971" i="1" s="1"/>
  <c r="J972" i="1" s="1"/>
  <c r="J973" i="1" s="1"/>
  <c r="J974" i="1" s="1"/>
  <c r="J975" i="1" s="1"/>
  <c r="J976" i="1" s="1"/>
  <c r="J977" i="1" s="1"/>
  <c r="J978" i="1" s="1"/>
  <c r="J979" i="1" s="1"/>
  <c r="J980" i="1" s="1"/>
  <c r="J981" i="1" s="1"/>
  <c r="J982" i="1" s="1"/>
  <c r="J983" i="1" s="1"/>
  <c r="J984" i="1" s="1"/>
  <c r="J985" i="1" s="1"/>
  <c r="J986" i="1" s="1"/>
  <c r="J987" i="1" s="1"/>
  <c r="J988" i="1" s="1"/>
  <c r="J989" i="1" s="1"/>
  <c r="J990" i="1" s="1"/>
  <c r="J991" i="1" s="1"/>
  <c r="J992" i="1" s="1"/>
  <c r="J993" i="1" s="1"/>
  <c r="J994" i="1" s="1"/>
  <c r="J995" i="1" s="1"/>
  <c r="J996" i="1" s="1"/>
  <c r="J997" i="1" s="1"/>
  <c r="J998" i="1" s="1"/>
  <c r="J999" i="1" s="1"/>
  <c r="J1000" i="1" s="1"/>
  <c r="J1001" i="1" s="1"/>
  <c r="J1002" i="1" s="1"/>
  <c r="J1003" i="1" s="1"/>
  <c r="J1004" i="1" s="1"/>
  <c r="J1005" i="1" s="1"/>
  <c r="J1006" i="1" s="1"/>
  <c r="J1007" i="1" s="1"/>
  <c r="J1008" i="1" s="1"/>
  <c r="J1009" i="1" s="1"/>
  <c r="J1010" i="1" s="1"/>
  <c r="J1011" i="1" s="1"/>
  <c r="J1012" i="1" s="1"/>
  <c r="J1013" i="1" s="1"/>
  <c r="J1014" i="1" s="1"/>
  <c r="J1015" i="1" s="1"/>
  <c r="J1016" i="1" s="1"/>
  <c r="J1017" i="1" s="1"/>
  <c r="J1018" i="1" s="1"/>
  <c r="J1019" i="1" s="1"/>
  <c r="J1020" i="1" s="1"/>
  <c r="J1021" i="1" s="1"/>
  <c r="J1022" i="1" s="1"/>
  <c r="J1023" i="1" s="1"/>
  <c r="J1024" i="1" s="1"/>
  <c r="J1025" i="1" s="1"/>
  <c r="J1026" i="1" s="1"/>
  <c r="J1027" i="1" s="1"/>
  <c r="J1028" i="1" s="1"/>
  <c r="J1029" i="1" s="1"/>
  <c r="J1030" i="1" s="1"/>
  <c r="J1031" i="1" s="1"/>
  <c r="J1032" i="1" s="1"/>
  <c r="J1033" i="1" s="1"/>
  <c r="J1034" i="1" s="1"/>
  <c r="J1035" i="1" s="1"/>
  <c r="J1036" i="1" s="1"/>
  <c r="J1037" i="1" s="1"/>
  <c r="J1038" i="1" s="1"/>
  <c r="J1039" i="1" s="1"/>
  <c r="J1040" i="1" s="1"/>
  <c r="J1041" i="1" s="1"/>
  <c r="J1042" i="1" s="1"/>
  <c r="J1043" i="1" s="1"/>
  <c r="J1044" i="1" s="1"/>
  <c r="J1045" i="1" s="1"/>
  <c r="J1046" i="1" s="1"/>
  <c r="J1047" i="1" s="1"/>
  <c r="J1048" i="1" s="1"/>
  <c r="J1049" i="1" s="1"/>
  <c r="J1050" i="1" s="1"/>
  <c r="J1051" i="1" s="1"/>
  <c r="J1052" i="1" s="1"/>
  <c r="J1053" i="1" s="1"/>
  <c r="J1054" i="1" s="1"/>
  <c r="J1055" i="1" s="1"/>
  <c r="J1056" i="1" s="1"/>
  <c r="J1057" i="1" s="1"/>
  <c r="J1058" i="1" s="1"/>
  <c r="J1059" i="1" s="1"/>
  <c r="J1060" i="1" s="1"/>
  <c r="J1061" i="1" s="1"/>
  <c r="J1062" i="1" s="1"/>
  <c r="J1063" i="1" s="1"/>
  <c r="J1064" i="1" s="1"/>
  <c r="J1065" i="1" s="1"/>
  <c r="J1066" i="1" s="1"/>
  <c r="J1067" i="1" s="1"/>
  <c r="J1068" i="1" s="1"/>
  <c r="J1069" i="1" s="1"/>
  <c r="J1070" i="1" s="1"/>
  <c r="J1071" i="1" s="1"/>
  <c r="J1072" i="1" s="1"/>
  <c r="J1073" i="1" s="1"/>
  <c r="J1074" i="1" s="1"/>
  <c r="J1075" i="1" s="1"/>
  <c r="J1076" i="1" s="1"/>
  <c r="J1077" i="1" s="1"/>
  <c r="J1078" i="1" s="1"/>
  <c r="J1079" i="1" s="1"/>
  <c r="J1080" i="1" s="1"/>
  <c r="J1081" i="1" s="1"/>
  <c r="J1082" i="1" s="1"/>
  <c r="J1083" i="1" s="1"/>
  <c r="J1084" i="1" s="1"/>
  <c r="J1085" i="1" s="1"/>
  <c r="J1086" i="1" s="1"/>
  <c r="J1087" i="1" s="1"/>
  <c r="J1088" i="1" s="1"/>
  <c r="J1089" i="1" s="1"/>
  <c r="J1090" i="1" s="1"/>
  <c r="J1091" i="1" s="1"/>
  <c r="J1092" i="1" s="1"/>
  <c r="J1093" i="1" s="1"/>
  <c r="J1094" i="1" s="1"/>
  <c r="J1095" i="1" s="1"/>
  <c r="J1096" i="1" s="1"/>
  <c r="J1097" i="1" s="1"/>
  <c r="J1098" i="1" s="1"/>
  <c r="J1099" i="1" s="1"/>
  <c r="J1100" i="1" s="1"/>
  <c r="J1101" i="1" s="1"/>
  <c r="J1102" i="1" s="1"/>
  <c r="J1103" i="1" s="1"/>
  <c r="J1104" i="1" s="1"/>
  <c r="J1105" i="1" s="1"/>
  <c r="J1106" i="1" s="1"/>
  <c r="J1107" i="1" s="1"/>
  <c r="J1108" i="1" s="1"/>
  <c r="J1109" i="1" s="1"/>
  <c r="J1110" i="1" s="1"/>
  <c r="J1111" i="1" s="1"/>
  <c r="J1112" i="1" s="1"/>
  <c r="J1113" i="1" s="1"/>
  <c r="J1114" i="1" s="1"/>
  <c r="J1115" i="1" s="1"/>
  <c r="J1116" i="1" s="1"/>
  <c r="J1117" i="1" s="1"/>
  <c r="J1118" i="1" s="1"/>
  <c r="J1119" i="1" s="1"/>
  <c r="J1120" i="1" s="1"/>
  <c r="J1121" i="1" s="1"/>
  <c r="J1122" i="1" s="1"/>
  <c r="J1123" i="1" s="1"/>
  <c r="J1124" i="1" s="1"/>
  <c r="J1125" i="1" s="1"/>
  <c r="J1126" i="1" s="1"/>
  <c r="J1127" i="1" s="1"/>
  <c r="J1128" i="1" s="1"/>
  <c r="J1129" i="1" s="1"/>
  <c r="J1130" i="1" s="1"/>
  <c r="J1131" i="1" s="1"/>
  <c r="J1132" i="1" s="1"/>
  <c r="J1133" i="1" s="1"/>
  <c r="J1134" i="1" s="1"/>
  <c r="J1135" i="1" s="1"/>
  <c r="J1136" i="1" s="1"/>
  <c r="J1137" i="1" s="1"/>
  <c r="J1138" i="1" s="1"/>
  <c r="J1139" i="1" s="1"/>
  <c r="J1140" i="1" s="1"/>
  <c r="J1141" i="1" s="1"/>
  <c r="J1142" i="1" s="1"/>
  <c r="J1143" i="1" s="1"/>
  <c r="J1144" i="1" s="1"/>
  <c r="J1145" i="1" s="1"/>
  <c r="J1146" i="1" s="1"/>
  <c r="J1147" i="1" s="1"/>
  <c r="J1148" i="1" s="1"/>
  <c r="J1149" i="1" s="1"/>
  <c r="J1150" i="1" s="1"/>
  <c r="J1151" i="1" s="1"/>
  <c r="J1152" i="1" s="1"/>
  <c r="J1153" i="1" s="1"/>
  <c r="J1154" i="1" s="1"/>
  <c r="J1155" i="1" s="1"/>
  <c r="J1156" i="1" s="1"/>
  <c r="J1157" i="1" s="1"/>
  <c r="J1158" i="1" s="1"/>
  <c r="J1159" i="1" s="1"/>
  <c r="J1160" i="1" s="1"/>
  <c r="J1161" i="1" s="1"/>
  <c r="J1162" i="1" s="1"/>
  <c r="J1163" i="1" s="1"/>
  <c r="J1164" i="1" s="1"/>
  <c r="J1165" i="1" s="1"/>
  <c r="J1166" i="1" s="1"/>
  <c r="J1167" i="1" s="1"/>
  <c r="D40" i="1" l="1"/>
  <c r="D41" i="1"/>
  <c r="G41" i="1"/>
  <c r="G40" i="1"/>
  <c r="W39" i="1"/>
  <c r="L837" i="1" l="1"/>
  <c r="D848" i="1"/>
  <c r="D879" i="1"/>
  <c r="D855" i="1"/>
  <c r="D847" i="1"/>
  <c r="D839" i="1"/>
  <c r="D880" i="1"/>
  <c r="D878" i="1"/>
  <c r="D870" i="1"/>
  <c r="D862" i="1"/>
  <c r="D854" i="1"/>
  <c r="D846" i="1"/>
  <c r="D838" i="1"/>
  <c r="D856" i="1"/>
  <c r="D840" i="1"/>
  <c r="D863" i="1"/>
  <c r="D869" i="1"/>
  <c r="D861" i="1"/>
  <c r="D853" i="1"/>
  <c r="D845" i="1"/>
  <c r="D837" i="1"/>
  <c r="D864" i="1"/>
  <c r="D871" i="1"/>
  <c r="D877" i="1"/>
  <c r="D876" i="1"/>
  <c r="D868" i="1"/>
  <c r="D860" i="1"/>
  <c r="D852" i="1"/>
  <c r="D844" i="1"/>
  <c r="D872" i="1"/>
  <c r="D875" i="1"/>
  <c r="D867" i="1"/>
  <c r="D859" i="1"/>
  <c r="D851" i="1"/>
  <c r="D843" i="1"/>
  <c r="D874" i="1"/>
  <c r="D866" i="1"/>
  <c r="D858" i="1"/>
  <c r="D850" i="1"/>
  <c r="D842" i="1"/>
  <c r="D873" i="1"/>
  <c r="D865" i="1"/>
  <c r="D857" i="1"/>
  <c r="D849" i="1"/>
  <c r="D841" i="1"/>
  <c r="F41" i="1"/>
  <c r="D39" i="1"/>
  <c r="G867" i="1"/>
  <c r="G876" i="1"/>
  <c r="G875" i="1"/>
  <c r="G859" i="1"/>
  <c r="G874" i="1"/>
  <c r="G866" i="1"/>
  <c r="G858" i="1"/>
  <c r="G873" i="1"/>
  <c r="G865" i="1"/>
  <c r="G857" i="1"/>
  <c r="G849" i="1"/>
  <c r="G841" i="1"/>
  <c r="G844" i="1"/>
  <c r="G864" i="1"/>
  <c r="G856" i="1"/>
  <c r="G840" i="1"/>
  <c r="G860" i="1"/>
  <c r="G879" i="1"/>
  <c r="G855" i="1"/>
  <c r="G839" i="1"/>
  <c r="G868" i="1"/>
  <c r="G872" i="1"/>
  <c r="G863" i="1"/>
  <c r="G878" i="1"/>
  <c r="G870" i="1"/>
  <c r="G862" i="1"/>
  <c r="G838" i="1"/>
  <c r="G880" i="1"/>
  <c r="G871" i="1"/>
  <c r="G847" i="1"/>
  <c r="G877" i="1"/>
  <c r="G869" i="1"/>
  <c r="G861" i="1"/>
  <c r="G853" i="1"/>
  <c r="G845" i="1"/>
  <c r="G851" i="1"/>
  <c r="G846" i="1"/>
  <c r="G854" i="1"/>
  <c r="G850" i="1"/>
  <c r="G842" i="1"/>
  <c r="G837" i="1"/>
  <c r="G843" i="1"/>
  <c r="G852" i="1"/>
  <c r="G848" i="1"/>
  <c r="G39" i="1"/>
  <c r="I40" i="1" s="1"/>
  <c r="L8" i="1" l="1"/>
  <c r="L6" i="1"/>
  <c r="L9" i="1" l="1"/>
  <c r="L7" i="1"/>
  <c r="D903" i="1"/>
  <c r="D943" i="1"/>
  <c r="D975" i="1"/>
  <c r="D885" i="1"/>
  <c r="D893" i="1"/>
  <c r="D901" i="1"/>
  <c r="D909" i="1"/>
  <c r="D917" i="1"/>
  <c r="D925" i="1"/>
  <c r="D933" i="1"/>
  <c r="D941" i="1"/>
  <c r="D949" i="1"/>
  <c r="D957" i="1"/>
  <c r="D965" i="1"/>
  <c r="D973" i="1"/>
  <c r="D981" i="1"/>
  <c r="D989" i="1"/>
  <c r="D997" i="1"/>
  <c r="D1005" i="1"/>
  <c r="D895" i="1"/>
  <c r="D935" i="1"/>
  <c r="D991" i="1"/>
  <c r="D886" i="1"/>
  <c r="D894" i="1"/>
  <c r="D902" i="1"/>
  <c r="D910" i="1"/>
  <c r="D918" i="1"/>
  <c r="D926" i="1"/>
  <c r="D934" i="1"/>
  <c r="D942" i="1"/>
  <c r="D950" i="1"/>
  <c r="D958" i="1"/>
  <c r="D966" i="1"/>
  <c r="D974" i="1"/>
  <c r="D982" i="1"/>
  <c r="D990" i="1"/>
  <c r="D998" i="1"/>
  <c r="D951" i="1"/>
  <c r="D999" i="1"/>
  <c r="D888" i="1"/>
  <c r="D896" i="1"/>
  <c r="D904" i="1"/>
  <c r="D912" i="1"/>
  <c r="D920" i="1"/>
  <c r="D928" i="1"/>
  <c r="D936" i="1"/>
  <c r="D944" i="1"/>
  <c r="D952" i="1"/>
  <c r="D960" i="1"/>
  <c r="D968" i="1"/>
  <c r="D976" i="1"/>
  <c r="D984" i="1"/>
  <c r="D992" i="1"/>
  <c r="D1000" i="1"/>
  <c r="D927" i="1"/>
  <c r="D983" i="1"/>
  <c r="D881" i="1"/>
  <c r="D889" i="1"/>
  <c r="D897" i="1"/>
  <c r="D905" i="1"/>
  <c r="D913" i="1"/>
  <c r="D921" i="1"/>
  <c r="D929" i="1"/>
  <c r="D937" i="1"/>
  <c r="D945" i="1"/>
  <c r="D953" i="1"/>
  <c r="D961" i="1"/>
  <c r="D969" i="1"/>
  <c r="D977" i="1"/>
  <c r="D985" i="1"/>
  <c r="D993" i="1"/>
  <c r="D1001" i="1"/>
  <c r="D919" i="1"/>
  <c r="D967" i="1"/>
  <c r="D882" i="1"/>
  <c r="D890" i="1"/>
  <c r="D898" i="1"/>
  <c r="D906" i="1"/>
  <c r="D914" i="1"/>
  <c r="D922" i="1"/>
  <c r="D930" i="1"/>
  <c r="D938" i="1"/>
  <c r="D946" i="1"/>
  <c r="D954" i="1"/>
  <c r="D962" i="1"/>
  <c r="D970" i="1"/>
  <c r="D978" i="1"/>
  <c r="D986" i="1"/>
  <c r="D994" i="1"/>
  <c r="D1002" i="1"/>
  <c r="D887" i="1"/>
  <c r="D883" i="1"/>
  <c r="D891" i="1"/>
  <c r="D899" i="1"/>
  <c r="D907" i="1"/>
  <c r="D915" i="1"/>
  <c r="D923" i="1"/>
  <c r="D931" i="1"/>
  <c r="D939" i="1"/>
  <c r="D947" i="1"/>
  <c r="D955" i="1"/>
  <c r="D963" i="1"/>
  <c r="D971" i="1"/>
  <c r="D979" i="1"/>
  <c r="D987" i="1"/>
  <c r="D995" i="1"/>
  <c r="D1003" i="1"/>
  <c r="D911" i="1"/>
  <c r="D959" i="1"/>
  <c r="D884" i="1"/>
  <c r="D892" i="1"/>
  <c r="D900" i="1"/>
  <c r="D908" i="1"/>
  <c r="D916" i="1"/>
  <c r="D924" i="1"/>
  <c r="D932" i="1"/>
  <c r="D940" i="1"/>
  <c r="D948" i="1"/>
  <c r="D956" i="1"/>
  <c r="D964" i="1"/>
  <c r="D972" i="1"/>
  <c r="D980" i="1"/>
  <c r="D988" i="1"/>
  <c r="D996" i="1"/>
  <c r="D1004" i="1"/>
  <c r="D6" i="1"/>
  <c r="D14" i="1"/>
  <c r="D22" i="1"/>
  <c r="D30" i="1"/>
  <c r="D38" i="1"/>
  <c r="F39" i="1" s="1"/>
  <c r="D28" i="1"/>
  <c r="D12" i="1"/>
  <c r="D36" i="1"/>
  <c r="D8" i="1"/>
  <c r="D24" i="1"/>
  <c r="D32" i="1"/>
  <c r="D20" i="1"/>
  <c r="D16" i="1"/>
  <c r="D10" i="1"/>
  <c r="D18" i="1"/>
  <c r="D26" i="1"/>
  <c r="D34" i="1"/>
  <c r="D35" i="1"/>
  <c r="D13" i="1"/>
  <c r="D37" i="1"/>
  <c r="D19" i="1"/>
  <c r="D7" i="1"/>
  <c r="D15" i="1"/>
  <c r="D23" i="1"/>
  <c r="D31" i="1"/>
  <c r="D27" i="1"/>
  <c r="D21" i="1"/>
  <c r="D11" i="1"/>
  <c r="D5" i="1"/>
  <c r="D29" i="1"/>
  <c r="D9" i="1"/>
  <c r="D17" i="1"/>
  <c r="D25" i="1"/>
  <c r="D33" i="1"/>
  <c r="T6" i="1"/>
  <c r="G954" i="1"/>
  <c r="G958" i="1"/>
  <c r="G964" i="1"/>
  <c r="G972" i="1"/>
  <c r="G986" i="1"/>
  <c r="G887" i="1"/>
  <c r="G889" i="1"/>
  <c r="G891" i="1"/>
  <c r="G893" i="1"/>
  <c r="G921" i="1"/>
  <c r="G925" i="1"/>
  <c r="G927" i="1"/>
  <c r="G929" i="1"/>
  <c r="G957" i="1"/>
  <c r="G969" i="1"/>
  <c r="G973" i="1"/>
  <c r="G882" i="1"/>
  <c r="G886" i="1"/>
  <c r="G888" i="1"/>
  <c r="G890" i="1"/>
  <c r="G892" i="1"/>
  <c r="G894" i="1"/>
  <c r="G922" i="1"/>
  <c r="G926" i="1"/>
  <c r="G930" i="1"/>
  <c r="G934" i="1"/>
  <c r="G936" i="1"/>
  <c r="G933" i="1"/>
  <c r="G941" i="1"/>
  <c r="G949" i="1"/>
  <c r="G945" i="1"/>
  <c r="G937" i="1"/>
  <c r="G923" i="1"/>
  <c r="G944" i="1"/>
  <c r="G947" i="1"/>
  <c r="G961" i="1"/>
  <c r="G940" i="1"/>
  <c r="G943" i="1"/>
  <c r="G939" i="1"/>
  <c r="G928" i="1"/>
  <c r="G948" i="1"/>
  <c r="G920" i="1"/>
  <c r="G970" i="1"/>
  <c r="G932" i="1"/>
  <c r="G938" i="1"/>
  <c r="G942" i="1"/>
  <c r="G946" i="1"/>
  <c r="G950" i="1"/>
  <c r="G931" i="1"/>
  <c r="G924" i="1"/>
  <c r="G963" i="1"/>
  <c r="G971" i="1"/>
  <c r="G953" i="1"/>
  <c r="G915" i="1"/>
  <c r="G935" i="1"/>
  <c r="G885" i="1"/>
  <c r="G896" i="1"/>
  <c r="G901" i="1"/>
  <c r="G881" i="1"/>
  <c r="G883" i="1"/>
  <c r="G884" i="1"/>
  <c r="G898" i="1"/>
  <c r="G903" i="1"/>
  <c r="G905" i="1"/>
  <c r="G907" i="1"/>
  <c r="G895" i="1"/>
  <c r="G899" i="1"/>
  <c r="G902" i="1"/>
  <c r="G904" i="1"/>
  <c r="G906" i="1"/>
  <c r="G916" i="1"/>
  <c r="G897" i="1"/>
  <c r="G900" i="1"/>
  <c r="G918" i="1"/>
  <c r="G908" i="1"/>
  <c r="G909" i="1"/>
  <c r="G910" i="1"/>
  <c r="G911" i="1"/>
  <c r="G912" i="1"/>
  <c r="G913" i="1"/>
  <c r="G914" i="1"/>
  <c r="G917" i="1"/>
  <c r="G919" i="1"/>
  <c r="G962" i="1"/>
  <c r="G965" i="1"/>
  <c r="G960" i="1"/>
  <c r="G955" i="1"/>
  <c r="G959" i="1"/>
  <c r="G951" i="1"/>
  <c r="G956" i="1"/>
  <c r="G952" i="1"/>
  <c r="G966" i="1"/>
  <c r="G968" i="1"/>
  <c r="G977" i="1"/>
  <c r="G978" i="1"/>
  <c r="G976" i="1"/>
  <c r="G975" i="1"/>
  <c r="G967" i="1"/>
  <c r="G974" i="1"/>
  <c r="G980" i="1"/>
  <c r="G985" i="1"/>
  <c r="G983" i="1"/>
  <c r="G987" i="1"/>
  <c r="G984" i="1"/>
  <c r="G979" i="1"/>
  <c r="G981" i="1"/>
  <c r="G982" i="1"/>
  <c r="G989" i="1"/>
  <c r="G997" i="1"/>
  <c r="G988" i="1"/>
  <c r="G992" i="1"/>
  <c r="G991" i="1"/>
  <c r="G998" i="1"/>
  <c r="G990" i="1"/>
  <c r="G994" i="1"/>
  <c r="G999" i="1"/>
  <c r="G1000" i="1"/>
  <c r="G1001" i="1"/>
  <c r="G1002" i="1"/>
  <c r="G993" i="1"/>
  <c r="G1003" i="1"/>
  <c r="G995" i="1"/>
  <c r="G1004" i="1"/>
  <c r="G996" i="1"/>
  <c r="G1005" i="1"/>
  <c r="W38" i="1"/>
  <c r="W37" i="1"/>
  <c r="W36" i="1"/>
  <c r="W35" i="1"/>
  <c r="W34" i="1"/>
  <c r="W33" i="1"/>
  <c r="W32" i="1"/>
  <c r="W31" i="1"/>
  <c r="W30" i="1"/>
  <c r="W29" i="1"/>
  <c r="W28" i="1"/>
  <c r="W27" i="1"/>
  <c r="W26" i="1"/>
  <c r="W25" i="1"/>
  <c r="W24" i="1"/>
  <c r="W23" i="1"/>
  <c r="W22" i="1"/>
  <c r="W21" i="1"/>
  <c r="W20" i="1"/>
  <c r="W19" i="1"/>
  <c r="W18" i="1"/>
  <c r="W17" i="1"/>
  <c r="W16" i="1"/>
  <c r="W15" i="1"/>
  <c r="W14" i="1"/>
  <c r="W13" i="1"/>
  <c r="W12" i="1"/>
  <c r="W11" i="1"/>
  <c r="W10" i="1"/>
  <c r="W9" i="1"/>
  <c r="W8" i="1"/>
  <c r="W7" i="1"/>
  <c r="W6" i="1"/>
  <c r="W5" i="1"/>
  <c r="E7" i="1" l="1"/>
  <c r="E9" i="1" s="1"/>
  <c r="E11" i="1" s="1"/>
  <c r="E13" i="1" s="1"/>
  <c r="E15" i="1" s="1"/>
  <c r="E17" i="1" s="1"/>
  <c r="E19" i="1" s="1"/>
  <c r="E21" i="1" s="1"/>
  <c r="E23" i="1" s="1"/>
  <c r="E25" i="1" s="1"/>
  <c r="E27" i="1" s="1"/>
  <c r="E29" i="1" s="1"/>
  <c r="E31" i="1" s="1"/>
  <c r="E33" i="1" s="1"/>
  <c r="E35" i="1" s="1"/>
  <c r="E37" i="1" s="1"/>
  <c r="E39" i="1" s="1"/>
  <c r="E41" i="1" s="1"/>
  <c r="F25" i="1"/>
  <c r="F31" i="1"/>
  <c r="F11" i="1"/>
  <c r="F27" i="1"/>
  <c r="F21" i="1"/>
  <c r="F37" i="1"/>
  <c r="F19" i="1"/>
  <c r="F33" i="1"/>
  <c r="F13" i="1"/>
  <c r="F23" i="1"/>
  <c r="F29" i="1"/>
  <c r="F15" i="1"/>
  <c r="F35" i="1"/>
  <c r="F17" i="1"/>
  <c r="F9" i="1"/>
  <c r="F7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I26" i="1" l="1"/>
  <c r="I36" i="1"/>
  <c r="I18" i="1"/>
  <c r="I12" i="1"/>
  <c r="I20" i="1"/>
  <c r="I28" i="1"/>
  <c r="I10" i="1"/>
  <c r="I6" i="1"/>
  <c r="H6" i="1"/>
  <c r="H8" i="1" s="1"/>
  <c r="H10" i="1" s="1"/>
  <c r="H12" i="1" s="1"/>
  <c r="H14" i="1" s="1"/>
  <c r="H16" i="1" s="1"/>
  <c r="H18" i="1" s="1"/>
  <c r="H20" i="1" s="1"/>
  <c r="H22" i="1" s="1"/>
  <c r="H24" i="1" s="1"/>
  <c r="H26" i="1" s="1"/>
  <c r="H28" i="1" s="1"/>
  <c r="H30" i="1" s="1"/>
  <c r="H32" i="1" s="1"/>
  <c r="H34" i="1" s="1"/>
  <c r="H36" i="1" s="1"/>
  <c r="H38" i="1" s="1"/>
  <c r="H40" i="1" s="1"/>
  <c r="I14" i="1"/>
  <c r="I22" i="1"/>
  <c r="I30" i="1"/>
  <c r="I38" i="1"/>
  <c r="I34" i="1"/>
  <c r="I8" i="1"/>
  <c r="I16" i="1"/>
  <c r="I24" i="1"/>
  <c r="I32" i="1"/>
  <c r="M6" i="1"/>
  <c r="N6" i="1" s="1"/>
  <c r="O6" i="1" l="1"/>
  <c r="U6" i="1" l="1"/>
  <c r="B6" i="1" s="1"/>
  <c r="C5" i="1" l="1"/>
  <c r="P6" i="1" l="1"/>
  <c r="Q6" i="1" l="1"/>
  <c r="S6" i="1"/>
  <c r="R6" i="1"/>
  <c r="M7" i="1" l="1"/>
  <c r="N7" i="1" s="1"/>
  <c r="T7" i="1"/>
  <c r="U7" i="1" l="1"/>
  <c r="B7" i="1" s="1"/>
  <c r="O7" i="1"/>
  <c r="C6" i="1"/>
  <c r="P7" i="1" l="1"/>
  <c r="Q7" i="1" l="1"/>
  <c r="S7" i="1"/>
  <c r="R7" i="1"/>
  <c r="C7" i="1" l="1"/>
  <c r="M8" i="1" l="1"/>
  <c r="N8" i="1" s="1"/>
  <c r="O8" i="1" l="1"/>
  <c r="P8" i="1" s="1"/>
  <c r="Q8" i="1" l="1"/>
  <c r="R8" i="1"/>
  <c r="S8" i="1"/>
  <c r="M9" i="1" l="1"/>
  <c r="N9" i="1" s="1"/>
  <c r="C8" i="1"/>
  <c r="O9" i="1" l="1"/>
  <c r="P9" i="1" l="1"/>
  <c r="Q9" i="1" l="1"/>
  <c r="R9" i="1"/>
  <c r="S9" i="1"/>
  <c r="K10" i="1" l="1"/>
  <c r="L10" i="1" s="1"/>
  <c r="C9" i="1"/>
  <c r="M10" i="1" l="1"/>
  <c r="N10" i="1" s="1"/>
  <c r="O10" i="1" l="1"/>
  <c r="P10" i="1" l="1"/>
  <c r="Q10" i="1" l="1"/>
  <c r="R10" i="1"/>
  <c r="S10" i="1"/>
  <c r="K11" i="1" l="1"/>
  <c r="L11" i="1" s="1"/>
  <c r="C10" i="1"/>
  <c r="M11" i="1" l="1"/>
  <c r="N11" i="1" s="1"/>
  <c r="O11" i="1" l="1"/>
  <c r="P11" i="1" s="1"/>
  <c r="Q11" i="1" l="1"/>
  <c r="S11" i="1"/>
  <c r="R11" i="1"/>
  <c r="K12" i="1" l="1"/>
  <c r="L12" i="1" s="1"/>
  <c r="C11" i="1"/>
  <c r="M12" i="1" l="1"/>
  <c r="N12" i="1" s="1"/>
  <c r="O12" i="1" l="1"/>
  <c r="P12" i="1" s="1"/>
  <c r="Q12" i="1" l="1"/>
  <c r="R12" i="1"/>
  <c r="S12" i="1"/>
  <c r="K13" i="1" l="1"/>
  <c r="L13" i="1" s="1"/>
  <c r="C12" i="1"/>
  <c r="M13" i="1" l="1"/>
  <c r="N13" i="1" s="1"/>
  <c r="O13" i="1" l="1"/>
  <c r="P13" i="1" s="1"/>
  <c r="Q13" i="1" l="1"/>
  <c r="S13" i="1"/>
  <c r="R13" i="1"/>
  <c r="K14" i="1" l="1"/>
  <c r="L14" i="1" s="1"/>
  <c r="C13" i="1"/>
  <c r="M14" i="1" l="1"/>
  <c r="N14" i="1" s="1"/>
  <c r="O14" i="1" l="1"/>
  <c r="P14" i="1" s="1"/>
  <c r="Q14" i="1" l="1"/>
  <c r="R14" i="1"/>
  <c r="S14" i="1"/>
  <c r="K15" i="1" l="1"/>
  <c r="L15" i="1" s="1"/>
  <c r="C14" i="1"/>
  <c r="M15" i="1" l="1"/>
  <c r="N15" i="1" s="1"/>
  <c r="O15" i="1" l="1"/>
  <c r="P15" i="1" l="1"/>
  <c r="Q15" i="1" l="1"/>
  <c r="S15" i="1"/>
  <c r="R15" i="1"/>
  <c r="K16" i="1" l="1"/>
  <c r="L16" i="1" s="1"/>
  <c r="C15" i="1"/>
  <c r="M16" i="1" l="1"/>
  <c r="N16" i="1" s="1"/>
  <c r="O16" i="1" l="1"/>
  <c r="P16" i="1" s="1"/>
  <c r="Q16" i="1" l="1"/>
  <c r="R16" i="1"/>
  <c r="S16" i="1"/>
  <c r="K17" i="1" l="1"/>
  <c r="L17" i="1" s="1"/>
  <c r="C16" i="1"/>
  <c r="M17" i="1" l="1"/>
  <c r="N17" i="1" s="1"/>
  <c r="O17" i="1" l="1"/>
  <c r="P17" i="1" l="1"/>
  <c r="R17" i="1" l="1"/>
  <c r="Q17" i="1"/>
  <c r="S17" i="1"/>
  <c r="K18" i="1" l="1"/>
  <c r="L18" i="1" s="1"/>
  <c r="C17" i="1"/>
  <c r="M18" i="1" l="1"/>
  <c r="N18" i="1" s="1"/>
  <c r="O18" i="1" l="1"/>
  <c r="P18" i="1" s="1"/>
  <c r="T18" i="1"/>
  <c r="U18" i="1" s="1"/>
  <c r="B18" i="1" s="1"/>
  <c r="T8" i="1" l="1"/>
  <c r="U8" i="1" s="1"/>
  <c r="B8" i="1" s="1"/>
  <c r="T9" i="1"/>
  <c r="U9" i="1" s="1"/>
  <c r="B9" i="1" s="1"/>
  <c r="T11" i="1"/>
  <c r="U11" i="1" s="1"/>
  <c r="B11" i="1" s="1"/>
  <c r="T10" i="1"/>
  <c r="U10" i="1" s="1"/>
  <c r="B10" i="1" s="1"/>
  <c r="T12" i="1"/>
  <c r="U12" i="1" s="1"/>
  <c r="B12" i="1" s="1"/>
  <c r="T13" i="1"/>
  <c r="U13" i="1" s="1"/>
  <c r="B13" i="1" s="1"/>
  <c r="T14" i="1"/>
  <c r="U14" i="1" s="1"/>
  <c r="B14" i="1" s="1"/>
  <c r="T17" i="1"/>
  <c r="U17" i="1" s="1"/>
  <c r="B17" i="1" s="1"/>
  <c r="T16" i="1"/>
  <c r="U16" i="1" s="1"/>
  <c r="B16" i="1" s="1"/>
  <c r="T15" i="1"/>
  <c r="U15" i="1" s="1"/>
  <c r="B15" i="1" s="1"/>
  <c r="Q18" i="1"/>
  <c r="S18" i="1"/>
  <c r="R18" i="1"/>
  <c r="K19" i="1" l="1"/>
  <c r="L19" i="1" s="1"/>
  <c r="T19" i="1"/>
  <c r="C18" i="1"/>
  <c r="M19" i="1" l="1"/>
  <c r="N19" i="1" s="1"/>
  <c r="U19" i="1"/>
  <c r="B19" i="1" s="1"/>
  <c r="O19" i="1" l="1"/>
  <c r="P19" i="1" l="1"/>
  <c r="Q19" i="1" l="1"/>
  <c r="R19" i="1"/>
  <c r="S19" i="1"/>
  <c r="K20" i="1" l="1"/>
  <c r="L20" i="1" s="1"/>
  <c r="T20" i="1"/>
  <c r="C19" i="1"/>
  <c r="M20" i="1" l="1"/>
  <c r="N20" i="1" s="1"/>
  <c r="U20" i="1" l="1"/>
  <c r="B20" i="1" s="1"/>
  <c r="O20" i="1"/>
  <c r="P20" i="1" s="1"/>
  <c r="Q20" i="1" l="1"/>
  <c r="S20" i="1"/>
  <c r="R20" i="1"/>
  <c r="K21" i="1" l="1"/>
  <c r="L21" i="1" s="1"/>
  <c r="T21" i="1"/>
  <c r="C20" i="1"/>
  <c r="M21" i="1" l="1"/>
  <c r="N21" i="1" s="1"/>
  <c r="U21" i="1"/>
  <c r="B21" i="1" s="1"/>
  <c r="O21" i="1" l="1"/>
  <c r="P21" i="1" s="1"/>
  <c r="Q21" i="1" l="1"/>
  <c r="R21" i="1"/>
  <c r="S21" i="1"/>
  <c r="K22" i="1" l="1"/>
  <c r="L22" i="1" s="1"/>
  <c r="T22" i="1"/>
  <c r="C21" i="1"/>
  <c r="M22" i="1" l="1"/>
  <c r="N22" i="1" s="1"/>
  <c r="U22" i="1" l="1"/>
  <c r="B22" i="1" s="1"/>
  <c r="O22" i="1"/>
  <c r="P22" i="1" s="1"/>
  <c r="Q22" i="1" l="1"/>
  <c r="R22" i="1"/>
  <c r="S22" i="1"/>
  <c r="K23" i="1" l="1"/>
  <c r="L23" i="1" s="1"/>
  <c r="T23" i="1"/>
  <c r="C22" i="1"/>
  <c r="M23" i="1" l="1"/>
  <c r="N23" i="1" s="1"/>
  <c r="U23" i="1" l="1"/>
  <c r="B23" i="1" s="1"/>
  <c r="O23" i="1"/>
  <c r="P23" i="1" l="1"/>
  <c r="Q23" i="1" l="1"/>
  <c r="R23" i="1"/>
  <c r="S23" i="1"/>
  <c r="T24" i="1"/>
  <c r="K24" i="1" l="1"/>
  <c r="L24" i="1" s="1"/>
  <c r="C23" i="1"/>
  <c r="M24" i="1" l="1"/>
  <c r="N24" i="1" s="1"/>
  <c r="O24" i="1" l="1"/>
  <c r="P24" i="1" s="1"/>
  <c r="U24" i="1"/>
  <c r="B24" i="1" s="1"/>
  <c r="R24" i="1" l="1"/>
  <c r="Q24" i="1"/>
  <c r="S24" i="1"/>
  <c r="T25" i="1"/>
  <c r="K25" i="1" l="1"/>
  <c r="L25" i="1" s="1"/>
  <c r="C24" i="1"/>
  <c r="M25" i="1" l="1"/>
  <c r="N25" i="1" s="1"/>
  <c r="U25" i="1" l="1"/>
  <c r="B25" i="1" s="1"/>
  <c r="O25" i="1"/>
  <c r="P25" i="1" l="1"/>
  <c r="T26" i="1" l="1"/>
  <c r="Q25" i="1"/>
  <c r="S25" i="1"/>
  <c r="R25" i="1"/>
  <c r="K26" i="1" l="1"/>
  <c r="L26" i="1" s="1"/>
  <c r="C25" i="1"/>
  <c r="M26" i="1" l="1"/>
  <c r="N26" i="1" s="1"/>
  <c r="U26" i="1"/>
  <c r="B26" i="1" s="1"/>
  <c r="O26" i="1" l="1"/>
  <c r="P26" i="1" s="1"/>
  <c r="Q26" i="1" l="1"/>
  <c r="S26" i="1"/>
  <c r="R26" i="1"/>
  <c r="T27" i="1"/>
  <c r="K27" i="1" l="1"/>
  <c r="L27" i="1" s="1"/>
  <c r="C26" i="1"/>
  <c r="M27" i="1" l="1"/>
  <c r="N27" i="1" s="1"/>
  <c r="O27" i="1" l="1"/>
  <c r="P27" i="1" s="1"/>
  <c r="U27" i="1"/>
  <c r="B27" i="1" s="1"/>
  <c r="T28" i="1" l="1"/>
  <c r="Q27" i="1"/>
  <c r="S27" i="1"/>
  <c r="R27" i="1"/>
  <c r="K28" i="1" l="1"/>
  <c r="L28" i="1" s="1"/>
  <c r="C27" i="1"/>
  <c r="M28" i="1" l="1"/>
  <c r="N28" i="1" s="1"/>
  <c r="O28" i="1" l="1"/>
  <c r="P28" i="1" s="1"/>
  <c r="U28" i="1"/>
  <c r="B28" i="1" s="1"/>
  <c r="T29" i="1" l="1"/>
  <c r="Q28" i="1"/>
  <c r="R28" i="1"/>
  <c r="S28" i="1"/>
  <c r="K29" i="1" l="1"/>
  <c r="L29" i="1" s="1"/>
  <c r="C28" i="1"/>
  <c r="M29" i="1" l="1"/>
  <c r="N29" i="1" s="1"/>
  <c r="O29" i="1" l="1"/>
  <c r="P29" i="1" s="1"/>
  <c r="U29" i="1"/>
  <c r="B29" i="1" s="1"/>
  <c r="R29" i="1" l="1"/>
  <c r="S29" i="1"/>
  <c r="T30" i="1" s="1"/>
  <c r="Q29" i="1"/>
  <c r="K30" i="1" l="1"/>
  <c r="L30" i="1" s="1"/>
  <c r="C29" i="1"/>
  <c r="M30" i="1" l="1"/>
  <c r="N30" i="1" s="1"/>
  <c r="O30" i="1" l="1"/>
  <c r="P30" i="1" s="1"/>
  <c r="U30" i="1"/>
  <c r="B30" i="1" s="1"/>
  <c r="Q30" i="1" l="1"/>
  <c r="R30" i="1"/>
  <c r="S30" i="1"/>
  <c r="T31" i="1"/>
  <c r="K31" i="1" l="1"/>
  <c r="L31" i="1" s="1"/>
  <c r="C30" i="1"/>
  <c r="M31" i="1" l="1"/>
  <c r="N31" i="1" s="1"/>
  <c r="O31" i="1" l="1"/>
  <c r="P31" i="1" s="1"/>
  <c r="U31" i="1"/>
  <c r="B31" i="1" s="1"/>
  <c r="T32" i="1" l="1"/>
  <c r="Q31" i="1"/>
  <c r="S31" i="1"/>
  <c r="R31" i="1"/>
  <c r="K32" i="1" l="1"/>
  <c r="L32" i="1" s="1"/>
  <c r="C31" i="1"/>
  <c r="M32" i="1" l="1"/>
  <c r="N32" i="1" s="1"/>
  <c r="U32" i="1" l="1"/>
  <c r="B32" i="1" s="1"/>
  <c r="O32" i="1"/>
  <c r="P32" i="1" s="1"/>
  <c r="T33" i="1" l="1"/>
  <c r="Q32" i="1"/>
  <c r="R32" i="1"/>
  <c r="S32" i="1"/>
  <c r="K33" i="1" l="1"/>
  <c r="L33" i="1" s="1"/>
  <c r="C32" i="1"/>
  <c r="M33" i="1" l="1"/>
  <c r="N33" i="1" s="1"/>
  <c r="U33" i="1" l="1"/>
  <c r="B33" i="1" s="1"/>
  <c r="O33" i="1"/>
  <c r="P33" i="1" s="1"/>
  <c r="S33" i="1" l="1"/>
  <c r="R33" i="1"/>
  <c r="Q33" i="1"/>
  <c r="K34" i="1" s="1"/>
  <c r="T34" i="1"/>
  <c r="L34" i="1" l="1"/>
  <c r="C33" i="1"/>
  <c r="M34" i="1" l="1"/>
  <c r="N34" i="1" s="1"/>
  <c r="U34" i="1" l="1"/>
  <c r="B34" i="1" s="1"/>
  <c r="O34" i="1"/>
  <c r="P34" i="1" l="1"/>
  <c r="Q34" i="1" l="1"/>
  <c r="T35" i="1"/>
  <c r="S34" i="1"/>
  <c r="R34" i="1"/>
  <c r="K35" i="1" l="1"/>
  <c r="L35" i="1" s="1"/>
  <c r="C34" i="1"/>
  <c r="M35" i="1" l="1"/>
  <c r="N35" i="1" s="1"/>
  <c r="U35" i="1" l="1"/>
  <c r="B35" i="1" s="1"/>
  <c r="O35" i="1"/>
  <c r="P35" i="1" s="1"/>
  <c r="S35" i="1" l="1"/>
  <c r="T36" i="1" s="1"/>
  <c r="R35" i="1"/>
  <c r="Q35" i="1"/>
  <c r="K36" i="1" s="1"/>
  <c r="L36" i="1" l="1"/>
  <c r="C35" i="1"/>
  <c r="M36" i="1" l="1"/>
  <c r="N36" i="1" s="1"/>
  <c r="U36" i="1"/>
  <c r="B36" i="1" s="1"/>
  <c r="O36" i="1" l="1"/>
  <c r="P36" i="1" s="1"/>
  <c r="S36" i="1" l="1"/>
  <c r="T37" i="1" s="1"/>
  <c r="Q36" i="1"/>
  <c r="R36" i="1"/>
  <c r="K37" i="1" l="1"/>
  <c r="L37" i="1" s="1"/>
  <c r="C36" i="1"/>
  <c r="M37" i="1" l="1"/>
  <c r="N37" i="1" s="1"/>
  <c r="U37" i="1" l="1"/>
  <c r="B37" i="1" s="1"/>
  <c r="O37" i="1" l="1"/>
  <c r="P37" i="1" l="1"/>
  <c r="R37" i="1" l="1"/>
  <c r="S37" i="1"/>
  <c r="T38" i="1" s="1"/>
  <c r="Q37" i="1"/>
  <c r="K38" i="1" l="1"/>
  <c r="L38" i="1" s="1"/>
  <c r="C37" i="1"/>
  <c r="M38" i="1" l="1"/>
  <c r="N38" i="1" s="1"/>
  <c r="U38" i="1" l="1"/>
  <c r="B38" i="1" s="1"/>
  <c r="O38" i="1"/>
  <c r="P38" i="1" l="1"/>
  <c r="R38" i="1" l="1"/>
  <c r="S38" i="1"/>
  <c r="Q38" i="1"/>
  <c r="T39" i="1"/>
  <c r="K39" i="1" l="1"/>
  <c r="L39" i="1" s="1"/>
  <c r="C38" i="1"/>
  <c r="M39" i="1" l="1"/>
  <c r="N39" i="1" s="1"/>
  <c r="U39" i="1" l="1"/>
  <c r="B39" i="1" s="1"/>
  <c r="O39" i="1" l="1"/>
  <c r="P39" i="1" s="1"/>
  <c r="T40" i="1" l="1"/>
  <c r="R39" i="1"/>
  <c r="S39" i="1"/>
  <c r="Q39" i="1"/>
  <c r="K40" i="1" s="1"/>
  <c r="L40" i="1" l="1"/>
  <c r="C39" i="1"/>
  <c r="T837" i="1"/>
  <c r="M40" i="1" l="1"/>
  <c r="N40" i="1" s="1"/>
  <c r="T838" i="1"/>
  <c r="U40" i="1" l="1"/>
  <c r="B40" i="1" s="1"/>
  <c r="T839" i="1"/>
  <c r="O40" i="1" l="1"/>
  <c r="P40" i="1" s="1"/>
  <c r="B837" i="1"/>
  <c r="U837" i="1"/>
  <c r="M837" i="1"/>
  <c r="T840" i="1"/>
  <c r="T41" i="1" l="1"/>
  <c r="S40" i="1"/>
  <c r="R40" i="1"/>
  <c r="Q40" i="1"/>
  <c r="O837" i="1"/>
  <c r="L41" i="1" l="1"/>
  <c r="C40" i="1"/>
  <c r="P837" i="1"/>
  <c r="M41" i="1" l="1"/>
  <c r="N41" i="1" s="1"/>
  <c r="Q837" i="1"/>
  <c r="S837" i="1"/>
  <c r="R837" i="1"/>
  <c r="K838" i="1" l="1"/>
  <c r="L838" i="1" s="1"/>
  <c r="U41" i="1"/>
  <c r="B41" i="1" s="1"/>
  <c r="C837" i="1"/>
  <c r="O41" i="1" l="1"/>
  <c r="P41" i="1" s="1"/>
  <c r="U838" i="1"/>
  <c r="B838" i="1"/>
  <c r="Q41" i="1" l="1"/>
  <c r="R41" i="1"/>
  <c r="S41" i="1"/>
  <c r="M838" i="1"/>
  <c r="C41" i="1" l="1"/>
  <c r="O838" i="1"/>
  <c r="P838" i="1" l="1"/>
  <c r="Q838" i="1" l="1"/>
  <c r="S838" i="1"/>
  <c r="R838" i="1"/>
  <c r="K839" i="1" l="1"/>
  <c r="L839" i="1" s="1"/>
  <c r="C838" i="1"/>
  <c r="U839" i="1" l="1"/>
  <c r="B839" i="1" s="1"/>
  <c r="M839" i="1" l="1"/>
  <c r="O839" i="1" l="1"/>
  <c r="P839" i="1" l="1"/>
  <c r="S839" i="1" l="1"/>
  <c r="R839" i="1"/>
  <c r="Q839" i="1"/>
  <c r="K840" i="1" l="1"/>
  <c r="L840" i="1" s="1"/>
  <c r="C839" i="1"/>
  <c r="U840" i="1" l="1"/>
  <c r="B840" i="1" s="1"/>
  <c r="M840" i="1" l="1"/>
  <c r="O840" i="1" l="1"/>
  <c r="T841" i="1"/>
  <c r="T842" i="1" l="1"/>
  <c r="P840" i="1"/>
  <c r="S840" i="1" l="1"/>
  <c r="R840" i="1"/>
  <c r="Q840" i="1"/>
  <c r="T843" i="1"/>
  <c r="K841" i="1" l="1"/>
  <c r="L841" i="1" s="1"/>
  <c r="C840" i="1"/>
  <c r="T844" i="1"/>
  <c r="T845" i="1"/>
  <c r="U841" i="1" l="1"/>
  <c r="B841" i="1" s="1"/>
  <c r="M841" i="1" l="1"/>
  <c r="O841" i="1" l="1"/>
  <c r="P841" i="1" l="1"/>
  <c r="S841" i="1" l="1"/>
  <c r="R841" i="1"/>
  <c r="Q841" i="1"/>
  <c r="K842" i="1" l="1"/>
  <c r="L842" i="1" s="1"/>
  <c r="C841" i="1"/>
  <c r="U842" i="1" l="1"/>
  <c r="B842" i="1" s="1"/>
  <c r="M842" i="1" l="1"/>
  <c r="O842" i="1" l="1"/>
  <c r="P842" i="1" l="1"/>
  <c r="S842" i="1" l="1"/>
  <c r="R842" i="1"/>
  <c r="Q842" i="1"/>
  <c r="K843" i="1" l="1"/>
  <c r="L843" i="1" s="1"/>
  <c r="C842" i="1"/>
  <c r="U843" i="1" l="1"/>
  <c r="B843" i="1" s="1"/>
  <c r="M843" i="1" l="1"/>
  <c r="O843" i="1" l="1"/>
  <c r="P843" i="1" l="1"/>
  <c r="S843" i="1" l="1"/>
  <c r="R843" i="1"/>
  <c r="Q843" i="1"/>
  <c r="K844" i="1" l="1"/>
  <c r="L844" i="1" s="1"/>
  <c r="C843" i="1"/>
  <c r="U844" i="1" l="1"/>
  <c r="B844" i="1" s="1"/>
  <c r="M844" i="1" l="1"/>
  <c r="O844" i="1" l="1"/>
  <c r="P844" i="1" l="1"/>
  <c r="S844" i="1" l="1"/>
  <c r="R844" i="1"/>
  <c r="Q844" i="1"/>
  <c r="K845" i="1" l="1"/>
  <c r="L845" i="1" s="1"/>
  <c r="C844" i="1"/>
  <c r="U845" i="1" l="1"/>
  <c r="B845" i="1" s="1"/>
  <c r="M845" i="1" l="1"/>
  <c r="T846" i="1" l="1"/>
  <c r="O845" i="1"/>
  <c r="P845" i="1" l="1"/>
  <c r="T847" i="1"/>
  <c r="T848" i="1" l="1"/>
  <c r="S845" i="1"/>
  <c r="R845" i="1"/>
  <c r="Q845" i="1"/>
  <c r="K846" i="1" l="1"/>
  <c r="L846" i="1" s="1"/>
  <c r="C845" i="1"/>
  <c r="T850" i="1"/>
  <c r="T849" i="1"/>
  <c r="U846" i="1" l="1"/>
  <c r="B846" i="1" s="1"/>
  <c r="M846" i="1" l="1"/>
  <c r="O846" i="1" l="1"/>
  <c r="P846" i="1" l="1"/>
  <c r="S846" i="1" l="1"/>
  <c r="R846" i="1"/>
  <c r="Q846" i="1"/>
  <c r="K847" i="1" l="1"/>
  <c r="L847" i="1" s="1"/>
  <c r="C846" i="1"/>
  <c r="U847" i="1" l="1"/>
  <c r="B847" i="1" s="1"/>
  <c r="M847" i="1" l="1"/>
  <c r="O847" i="1" l="1"/>
  <c r="P847" i="1" l="1"/>
  <c r="R847" i="1" l="1"/>
  <c r="S847" i="1"/>
  <c r="Q847" i="1"/>
  <c r="K848" i="1" l="1"/>
  <c r="L848" i="1" s="1"/>
  <c r="C847" i="1"/>
  <c r="U848" i="1" l="1"/>
  <c r="B848" i="1" s="1"/>
  <c r="M848" i="1" l="1"/>
  <c r="O848" i="1" l="1"/>
  <c r="P848" i="1" l="1"/>
  <c r="S848" i="1" l="1"/>
  <c r="R848" i="1"/>
  <c r="Q848" i="1"/>
  <c r="K849" i="1" l="1"/>
  <c r="L849" i="1" s="1"/>
  <c r="C848" i="1"/>
  <c r="U849" i="1" l="1"/>
  <c r="B849" i="1" s="1"/>
  <c r="M849" i="1" l="1"/>
  <c r="O849" i="1" l="1"/>
  <c r="P849" i="1" l="1"/>
  <c r="R849" i="1" l="1"/>
  <c r="S849" i="1"/>
  <c r="Q849" i="1"/>
  <c r="K850" i="1" l="1"/>
  <c r="L850" i="1" s="1"/>
  <c r="C849" i="1"/>
  <c r="U850" i="1" l="1"/>
  <c r="B850" i="1" s="1"/>
  <c r="M850" i="1" l="1"/>
  <c r="O850" i="1" l="1"/>
  <c r="P850" i="1" l="1"/>
  <c r="T851" i="1"/>
  <c r="T852" i="1" l="1"/>
  <c r="S850" i="1"/>
  <c r="R850" i="1"/>
  <c r="Q850" i="1"/>
  <c r="K851" i="1" l="1"/>
  <c r="L851" i="1" s="1"/>
  <c r="T853" i="1"/>
  <c r="C850" i="1"/>
  <c r="U851" i="1" l="1"/>
  <c r="B851" i="1" s="1"/>
  <c r="T854" i="1"/>
  <c r="T855" i="1"/>
  <c r="M851" i="1" l="1"/>
  <c r="O851" i="1" l="1"/>
  <c r="P851" i="1" l="1"/>
  <c r="S851" i="1" l="1"/>
  <c r="R851" i="1"/>
  <c r="Q851" i="1"/>
  <c r="K852" i="1" l="1"/>
  <c r="L852" i="1" s="1"/>
  <c r="C851" i="1"/>
  <c r="U852" i="1" l="1"/>
  <c r="B852" i="1" s="1"/>
  <c r="M852" i="1" l="1"/>
  <c r="O852" i="1" l="1"/>
  <c r="P852" i="1" l="1"/>
  <c r="R852" i="1" l="1"/>
  <c r="S852" i="1"/>
  <c r="Q852" i="1"/>
  <c r="K853" i="1" l="1"/>
  <c r="L853" i="1" s="1"/>
  <c r="C852" i="1"/>
  <c r="U853" i="1" l="1"/>
  <c r="B853" i="1" s="1"/>
  <c r="M853" i="1" l="1"/>
  <c r="O853" i="1" l="1"/>
  <c r="P853" i="1" l="1"/>
  <c r="S853" i="1" l="1"/>
  <c r="R853" i="1"/>
  <c r="Q853" i="1"/>
  <c r="K854" i="1" l="1"/>
  <c r="L854" i="1" s="1"/>
  <c r="C853" i="1"/>
  <c r="U854" i="1" l="1"/>
  <c r="B854" i="1" s="1"/>
  <c r="M854" i="1" l="1"/>
  <c r="O854" i="1" l="1"/>
  <c r="P854" i="1" l="1"/>
  <c r="S854" i="1" l="1"/>
  <c r="R854" i="1"/>
  <c r="Q854" i="1"/>
  <c r="K855" i="1" l="1"/>
  <c r="L855" i="1" s="1"/>
  <c r="C854" i="1"/>
  <c r="U855" i="1" l="1"/>
  <c r="B855" i="1" s="1"/>
  <c r="M855" i="1" l="1"/>
  <c r="O855" i="1" l="1"/>
  <c r="P855" i="1" l="1"/>
  <c r="T856" i="1"/>
  <c r="T857" i="1" l="1"/>
  <c r="S855" i="1"/>
  <c r="R855" i="1"/>
  <c r="Q855" i="1"/>
  <c r="K856" i="1" l="1"/>
  <c r="L856" i="1" s="1"/>
  <c r="C855" i="1"/>
  <c r="T858" i="1"/>
  <c r="T859" i="1" l="1"/>
  <c r="T860" i="1"/>
  <c r="U856" i="1"/>
  <c r="B856" i="1" s="1"/>
  <c r="M856" i="1" l="1"/>
  <c r="O856" i="1" l="1"/>
  <c r="P856" i="1" l="1"/>
  <c r="R856" i="1" l="1"/>
  <c r="S856" i="1"/>
  <c r="Q856" i="1"/>
  <c r="K857" i="1" l="1"/>
  <c r="L857" i="1" s="1"/>
  <c r="C856" i="1"/>
  <c r="U857" i="1" l="1"/>
  <c r="B857" i="1" s="1"/>
  <c r="M857" i="1" l="1"/>
  <c r="O857" i="1" l="1"/>
  <c r="P857" i="1" l="1"/>
  <c r="R857" i="1" l="1"/>
  <c r="S857" i="1"/>
  <c r="Q857" i="1"/>
  <c r="K858" i="1" l="1"/>
  <c r="L858" i="1" s="1"/>
  <c r="C857" i="1"/>
  <c r="U858" i="1" l="1"/>
  <c r="B858" i="1" s="1"/>
  <c r="M858" i="1" l="1"/>
  <c r="O858" i="1" l="1"/>
  <c r="P858" i="1" l="1"/>
  <c r="S858" i="1" l="1"/>
  <c r="R858" i="1"/>
  <c r="Q858" i="1"/>
  <c r="K859" i="1" l="1"/>
  <c r="L859" i="1" s="1"/>
  <c r="C858" i="1"/>
  <c r="U859" i="1" l="1"/>
  <c r="B859" i="1" s="1"/>
  <c r="M859" i="1" l="1"/>
  <c r="O859" i="1" l="1"/>
  <c r="P859" i="1" l="1"/>
  <c r="R859" i="1" l="1"/>
  <c r="S859" i="1"/>
  <c r="Q859" i="1"/>
  <c r="K860" i="1" l="1"/>
  <c r="L860" i="1" s="1"/>
  <c r="C859" i="1"/>
  <c r="U860" i="1" l="1"/>
  <c r="B860" i="1" s="1"/>
  <c r="M860" i="1" l="1"/>
  <c r="O860" i="1" l="1"/>
  <c r="P860" i="1" l="1"/>
  <c r="T861" i="1"/>
  <c r="T862" i="1" l="1"/>
  <c r="S860" i="1"/>
  <c r="R860" i="1"/>
  <c r="Q860" i="1"/>
  <c r="K861" i="1" l="1"/>
  <c r="L861" i="1" s="1"/>
  <c r="C860" i="1"/>
  <c r="T863" i="1"/>
  <c r="T864" i="1" l="1"/>
  <c r="T865" i="1"/>
  <c r="U861" i="1"/>
  <c r="B861" i="1" s="1"/>
  <c r="M861" i="1" l="1"/>
  <c r="O861" i="1" l="1"/>
  <c r="P861" i="1" l="1"/>
  <c r="S861" i="1" l="1"/>
  <c r="R861" i="1"/>
  <c r="Q861" i="1"/>
  <c r="K862" i="1" l="1"/>
  <c r="L862" i="1" s="1"/>
  <c r="C861" i="1"/>
  <c r="U862" i="1" l="1"/>
  <c r="B862" i="1" s="1"/>
  <c r="M862" i="1" l="1"/>
  <c r="O862" i="1" l="1"/>
  <c r="P862" i="1" l="1"/>
  <c r="S862" i="1" l="1"/>
  <c r="R862" i="1"/>
  <c r="Q862" i="1"/>
  <c r="K863" i="1" l="1"/>
  <c r="L863" i="1" s="1"/>
  <c r="C862" i="1"/>
  <c r="U863" i="1" l="1"/>
  <c r="B863" i="1" s="1"/>
  <c r="M863" i="1" l="1"/>
  <c r="O863" i="1" l="1"/>
  <c r="P863" i="1" l="1"/>
  <c r="R863" i="1" l="1"/>
  <c r="S863" i="1"/>
  <c r="Q863" i="1"/>
  <c r="K864" i="1" l="1"/>
  <c r="L864" i="1" s="1"/>
  <c r="C863" i="1"/>
  <c r="U864" i="1" l="1"/>
  <c r="B864" i="1" s="1"/>
  <c r="M864" i="1" l="1"/>
  <c r="O864" i="1" l="1"/>
  <c r="P864" i="1" l="1"/>
  <c r="R864" i="1" l="1"/>
  <c r="S864" i="1"/>
  <c r="Q864" i="1"/>
  <c r="K865" i="1" l="1"/>
  <c r="L865" i="1" s="1"/>
  <c r="C864" i="1"/>
  <c r="U865" i="1" l="1"/>
  <c r="B865" i="1" s="1"/>
  <c r="M865" i="1" l="1"/>
  <c r="O865" i="1" l="1"/>
  <c r="P865" i="1" l="1"/>
  <c r="T866" i="1"/>
  <c r="T867" i="1" l="1"/>
  <c r="S865" i="1"/>
  <c r="R865" i="1"/>
  <c r="Q865" i="1"/>
  <c r="K866" i="1" l="1"/>
  <c r="L866" i="1" s="1"/>
  <c r="C865" i="1"/>
  <c r="T868" i="1"/>
  <c r="T869" i="1" l="1"/>
  <c r="T870" i="1"/>
  <c r="U866" i="1"/>
  <c r="B866" i="1" s="1"/>
  <c r="M866" i="1" l="1"/>
  <c r="O866" i="1" l="1"/>
  <c r="P866" i="1" l="1"/>
  <c r="S866" i="1" l="1"/>
  <c r="R866" i="1"/>
  <c r="Q866" i="1"/>
  <c r="K867" i="1" l="1"/>
  <c r="L867" i="1" s="1"/>
  <c r="C866" i="1"/>
  <c r="U867" i="1" l="1"/>
  <c r="B867" i="1" s="1"/>
  <c r="M867" i="1" l="1"/>
  <c r="O867" i="1" l="1"/>
  <c r="P867" i="1" l="1"/>
  <c r="S867" i="1" l="1"/>
  <c r="R867" i="1"/>
  <c r="Q867" i="1"/>
  <c r="K868" i="1" l="1"/>
  <c r="L868" i="1" s="1"/>
  <c r="C867" i="1"/>
  <c r="U868" i="1" l="1"/>
  <c r="B868" i="1" s="1"/>
  <c r="M868" i="1" l="1"/>
  <c r="O868" i="1" l="1"/>
  <c r="P868" i="1" l="1"/>
  <c r="R868" i="1" l="1"/>
  <c r="S868" i="1"/>
  <c r="Q868" i="1"/>
  <c r="K869" i="1" l="1"/>
  <c r="L869" i="1" s="1"/>
  <c r="C868" i="1"/>
  <c r="U869" i="1" l="1"/>
  <c r="B869" i="1" s="1"/>
  <c r="M869" i="1" l="1"/>
  <c r="O869" i="1" l="1"/>
  <c r="P869" i="1" l="1"/>
  <c r="S869" i="1" l="1"/>
  <c r="R869" i="1"/>
  <c r="Q869" i="1"/>
  <c r="K870" i="1" l="1"/>
  <c r="L870" i="1" s="1"/>
  <c r="C869" i="1"/>
  <c r="U870" i="1" l="1"/>
  <c r="B870" i="1" s="1"/>
  <c r="M870" i="1" l="1"/>
  <c r="O870" i="1" l="1"/>
  <c r="P870" i="1" l="1"/>
  <c r="T871" i="1"/>
  <c r="T872" i="1" l="1"/>
  <c r="R870" i="1"/>
  <c r="S870" i="1"/>
  <c r="Q870" i="1"/>
  <c r="K871" i="1" l="1"/>
  <c r="L871" i="1" s="1"/>
  <c r="C870" i="1"/>
  <c r="T873" i="1"/>
  <c r="U871" i="1" l="1"/>
  <c r="B871" i="1" s="1"/>
  <c r="T875" i="1"/>
  <c r="T874" i="1"/>
  <c r="M871" i="1" l="1"/>
  <c r="O871" i="1" l="1"/>
  <c r="P871" i="1" l="1"/>
  <c r="S871" i="1" l="1"/>
  <c r="R871" i="1"/>
  <c r="Q871" i="1"/>
  <c r="K872" i="1" l="1"/>
  <c r="L872" i="1" s="1"/>
  <c r="C871" i="1"/>
  <c r="U872" i="1" l="1"/>
  <c r="B872" i="1" s="1"/>
  <c r="M872" i="1" l="1"/>
  <c r="O872" i="1" l="1"/>
  <c r="P872" i="1" l="1"/>
  <c r="S872" i="1" l="1"/>
  <c r="R872" i="1"/>
  <c r="Q872" i="1"/>
  <c r="K873" i="1" l="1"/>
  <c r="L873" i="1" s="1"/>
  <c r="C872" i="1"/>
  <c r="U873" i="1" l="1"/>
  <c r="B873" i="1" s="1"/>
  <c r="M873" i="1" l="1"/>
  <c r="O873" i="1" l="1"/>
  <c r="P873" i="1" l="1"/>
  <c r="S873" i="1" l="1"/>
  <c r="R873" i="1"/>
  <c r="Q873" i="1"/>
  <c r="K874" i="1" l="1"/>
  <c r="L874" i="1" s="1"/>
  <c r="C873" i="1"/>
  <c r="U874" i="1" l="1"/>
  <c r="B874" i="1" s="1"/>
  <c r="M874" i="1" l="1"/>
  <c r="O874" i="1" l="1"/>
  <c r="P874" i="1" l="1"/>
  <c r="R874" i="1" l="1"/>
  <c r="S874" i="1"/>
  <c r="Q874" i="1"/>
  <c r="K875" i="1" l="1"/>
  <c r="L875" i="1" s="1"/>
  <c r="C874" i="1"/>
  <c r="U875" i="1" l="1"/>
  <c r="B875" i="1" s="1"/>
  <c r="M875" i="1" l="1"/>
  <c r="O875" i="1" l="1"/>
  <c r="P875" i="1" l="1"/>
  <c r="T876" i="1"/>
  <c r="T877" i="1" l="1"/>
  <c r="S875" i="1"/>
  <c r="R875" i="1"/>
  <c r="Q875" i="1"/>
  <c r="K876" i="1" l="1"/>
  <c r="L876" i="1" s="1"/>
  <c r="C875" i="1"/>
  <c r="T878" i="1"/>
  <c r="U876" i="1" l="1"/>
  <c r="B876" i="1" s="1"/>
  <c r="T879" i="1"/>
  <c r="T880" i="1"/>
  <c r="M876" i="1" l="1"/>
  <c r="O876" i="1" l="1"/>
  <c r="P876" i="1" l="1"/>
  <c r="R876" i="1" l="1"/>
  <c r="S876" i="1"/>
  <c r="Q876" i="1"/>
  <c r="K877" i="1" l="1"/>
  <c r="L877" i="1" s="1"/>
  <c r="C876" i="1"/>
  <c r="U877" i="1" l="1"/>
  <c r="B877" i="1" s="1"/>
  <c r="M877" i="1" l="1"/>
  <c r="O877" i="1" l="1"/>
  <c r="P877" i="1" l="1"/>
  <c r="R877" i="1" l="1"/>
  <c r="S877" i="1"/>
  <c r="Q877" i="1"/>
  <c r="K878" i="1" l="1"/>
  <c r="L878" i="1" s="1"/>
  <c r="C877" i="1"/>
  <c r="U878" i="1" l="1"/>
  <c r="B878" i="1" s="1"/>
  <c r="M878" i="1" l="1"/>
  <c r="O878" i="1" l="1"/>
  <c r="P878" i="1" l="1"/>
  <c r="S878" i="1" l="1"/>
  <c r="R878" i="1"/>
  <c r="Q878" i="1"/>
  <c r="K879" i="1" l="1"/>
  <c r="L879" i="1" s="1"/>
  <c r="C878" i="1"/>
  <c r="U879" i="1" l="1"/>
  <c r="B879" i="1" s="1"/>
  <c r="M879" i="1" l="1"/>
  <c r="O879" i="1" l="1"/>
  <c r="P879" i="1" l="1"/>
  <c r="R879" i="1" l="1"/>
  <c r="S879" i="1"/>
  <c r="Q879" i="1"/>
  <c r="K880" i="1" l="1"/>
  <c r="L880" i="1" s="1"/>
  <c r="C879" i="1"/>
  <c r="U880" i="1" l="1"/>
  <c r="B880" i="1" s="1"/>
  <c r="M880" i="1" l="1"/>
  <c r="O880" i="1" l="1"/>
  <c r="P880" i="1" l="1"/>
  <c r="T881" i="1"/>
  <c r="S880" i="1" l="1"/>
  <c r="R880" i="1"/>
  <c r="Q880" i="1"/>
  <c r="K881" i="1" l="1"/>
  <c r="L881" i="1" s="1"/>
  <c r="C880" i="1"/>
  <c r="U881" i="1" l="1"/>
  <c r="B881" i="1" s="1"/>
  <c r="T882" i="1" l="1"/>
  <c r="M881" i="1"/>
  <c r="O881" i="1" l="1"/>
  <c r="P881" i="1" l="1"/>
  <c r="R881" i="1" l="1"/>
  <c r="S881" i="1"/>
  <c r="Q881" i="1"/>
  <c r="K882" i="1" l="1"/>
  <c r="L882" i="1" s="1"/>
  <c r="C881" i="1"/>
  <c r="U882" i="1" l="1"/>
  <c r="B882" i="1" s="1"/>
  <c r="T883" i="1" l="1"/>
  <c r="M882" i="1"/>
  <c r="O882" i="1" l="1"/>
  <c r="P882" i="1" l="1"/>
  <c r="S882" i="1" l="1"/>
  <c r="R882" i="1"/>
  <c r="Q882" i="1"/>
  <c r="K883" i="1" l="1"/>
  <c r="L883" i="1" s="1"/>
  <c r="C882" i="1"/>
  <c r="U883" i="1" l="1"/>
  <c r="B883" i="1" s="1"/>
  <c r="T884" i="1" l="1"/>
  <c r="M883" i="1"/>
  <c r="O883" i="1" l="1"/>
  <c r="P883" i="1" l="1"/>
  <c r="S883" i="1" l="1"/>
  <c r="R883" i="1"/>
  <c r="Q883" i="1"/>
  <c r="K884" i="1" l="1"/>
  <c r="L884" i="1" s="1"/>
  <c r="C883" i="1"/>
  <c r="U884" i="1" l="1"/>
  <c r="B884" i="1" s="1"/>
  <c r="T885" i="1" l="1"/>
  <c r="M884" i="1"/>
  <c r="O884" i="1" l="1"/>
  <c r="P884" i="1" l="1"/>
  <c r="S884" i="1" l="1"/>
  <c r="R884" i="1"/>
  <c r="Q884" i="1"/>
  <c r="K885" i="1" l="1"/>
  <c r="L885" i="1" s="1"/>
  <c r="C884" i="1"/>
  <c r="U885" i="1" l="1"/>
  <c r="B885" i="1" s="1"/>
  <c r="M885" i="1" l="1"/>
  <c r="O885" i="1" l="1"/>
  <c r="T886" i="1" l="1"/>
  <c r="P885" i="1"/>
  <c r="S885" i="1" l="1"/>
  <c r="R885" i="1"/>
  <c r="Q885" i="1"/>
  <c r="K886" i="1" l="1"/>
  <c r="L886" i="1" s="1"/>
  <c r="C885" i="1"/>
  <c r="U886" i="1" l="1"/>
  <c r="B886" i="1" s="1"/>
  <c r="T887" i="1" l="1"/>
  <c r="M886" i="1"/>
  <c r="O886" i="1" l="1"/>
  <c r="P886" i="1" l="1"/>
  <c r="S886" i="1" l="1"/>
  <c r="R886" i="1"/>
  <c r="Q886" i="1"/>
  <c r="K887" i="1" l="1"/>
  <c r="L887" i="1" s="1"/>
  <c r="C886" i="1"/>
  <c r="M887" i="1" l="1"/>
  <c r="U887" i="1"/>
  <c r="B887" i="1" s="1"/>
  <c r="O887" i="1" l="1"/>
  <c r="T888" i="1"/>
  <c r="P887" i="1" l="1"/>
  <c r="Q887" i="1" l="1"/>
  <c r="S887" i="1"/>
  <c r="R887" i="1"/>
  <c r="K888" i="1" l="1"/>
  <c r="L888" i="1" s="1"/>
  <c r="C887" i="1"/>
  <c r="U888" i="1" l="1"/>
  <c r="B888" i="1" s="1"/>
  <c r="M888" i="1" l="1"/>
  <c r="T889" i="1"/>
  <c r="O888" i="1" l="1"/>
  <c r="P888" i="1" l="1"/>
  <c r="Q888" i="1" l="1"/>
  <c r="S888" i="1"/>
  <c r="R888" i="1"/>
  <c r="K889" i="1" l="1"/>
  <c r="L889" i="1" s="1"/>
  <c r="C888" i="1"/>
  <c r="U889" i="1" l="1"/>
  <c r="B889" i="1" s="1"/>
  <c r="T890" i="1" l="1"/>
  <c r="M889" i="1"/>
  <c r="O889" i="1" l="1"/>
  <c r="P889" i="1" l="1"/>
  <c r="R889" i="1" l="1"/>
  <c r="S889" i="1"/>
  <c r="Q889" i="1"/>
  <c r="K890" i="1" l="1"/>
  <c r="L890" i="1" s="1"/>
  <c r="C889" i="1"/>
  <c r="U890" i="1" l="1"/>
  <c r="B890" i="1" s="1"/>
  <c r="M890" i="1" l="1"/>
  <c r="O890" i="1" l="1"/>
  <c r="T891" i="1" l="1"/>
  <c r="P890" i="1"/>
  <c r="R890" i="1" l="1"/>
  <c r="S890" i="1"/>
  <c r="Q890" i="1"/>
  <c r="K891" i="1" l="1"/>
  <c r="L891" i="1" s="1"/>
  <c r="C890" i="1"/>
  <c r="U891" i="1" l="1"/>
  <c r="B891" i="1" s="1"/>
  <c r="T892" i="1" l="1"/>
  <c r="M891" i="1"/>
  <c r="O891" i="1" l="1"/>
  <c r="P891" i="1" l="1"/>
  <c r="R891" i="1" l="1"/>
  <c r="S891" i="1"/>
  <c r="Q891" i="1"/>
  <c r="K892" i="1" l="1"/>
  <c r="L892" i="1" s="1"/>
  <c r="C891" i="1"/>
  <c r="U892" i="1" l="1"/>
  <c r="B892" i="1" s="1"/>
  <c r="T893" i="1" l="1"/>
  <c r="M892" i="1"/>
  <c r="O892" i="1" l="1"/>
  <c r="P892" i="1" l="1"/>
  <c r="S892" i="1" l="1"/>
  <c r="R892" i="1"/>
  <c r="Q892" i="1"/>
  <c r="K893" i="1" l="1"/>
  <c r="L893" i="1" s="1"/>
  <c r="C892" i="1"/>
  <c r="U893" i="1" l="1"/>
  <c r="B893" i="1" s="1"/>
  <c r="T894" i="1" l="1"/>
  <c r="M893" i="1"/>
  <c r="O893" i="1" l="1"/>
  <c r="P893" i="1" l="1"/>
  <c r="R893" i="1" l="1"/>
  <c r="S893" i="1"/>
  <c r="Q893" i="1"/>
  <c r="K894" i="1" l="1"/>
  <c r="L894" i="1" s="1"/>
  <c r="C893" i="1"/>
  <c r="U894" i="1" l="1"/>
  <c r="B894" i="1" s="1"/>
  <c r="T895" i="1" l="1"/>
  <c r="M894" i="1"/>
  <c r="O894" i="1" l="1"/>
  <c r="P894" i="1" l="1"/>
  <c r="S894" i="1" l="1"/>
  <c r="R894" i="1"/>
  <c r="Q894" i="1"/>
  <c r="K895" i="1" l="1"/>
  <c r="L895" i="1" s="1"/>
  <c r="C894" i="1"/>
  <c r="U895" i="1" l="1"/>
  <c r="B895" i="1" s="1"/>
  <c r="M895" i="1" l="1"/>
  <c r="O895" i="1" l="1"/>
  <c r="T896" i="1" l="1"/>
  <c r="P895" i="1"/>
  <c r="R895" i="1" l="1"/>
  <c r="S895" i="1"/>
  <c r="Q895" i="1"/>
  <c r="K896" i="1" l="1"/>
  <c r="L896" i="1" s="1"/>
  <c r="C895" i="1"/>
  <c r="U896" i="1" l="1"/>
  <c r="B896" i="1" s="1"/>
  <c r="T897" i="1" l="1"/>
  <c r="M896" i="1"/>
  <c r="O896" i="1" l="1"/>
  <c r="P896" i="1" l="1"/>
  <c r="R896" i="1" l="1"/>
  <c r="S896" i="1"/>
  <c r="Q896" i="1"/>
  <c r="K897" i="1" l="1"/>
  <c r="L897" i="1" s="1"/>
  <c r="C896" i="1"/>
  <c r="U897" i="1" l="1"/>
  <c r="B897" i="1" s="1"/>
  <c r="T898" i="1" l="1"/>
  <c r="M897" i="1"/>
  <c r="O897" i="1" l="1"/>
  <c r="P897" i="1" l="1"/>
  <c r="S897" i="1" l="1"/>
  <c r="R897" i="1"/>
  <c r="Q897" i="1"/>
  <c r="K898" i="1" l="1"/>
  <c r="L898" i="1" s="1"/>
  <c r="C897" i="1"/>
  <c r="U898" i="1" l="1"/>
  <c r="B898" i="1" s="1"/>
  <c r="T899" i="1" l="1"/>
  <c r="M898" i="1"/>
  <c r="O898" i="1" l="1"/>
  <c r="P898" i="1" l="1"/>
  <c r="S898" i="1" l="1"/>
  <c r="R898" i="1"/>
  <c r="Q898" i="1"/>
  <c r="K899" i="1" l="1"/>
  <c r="L899" i="1" s="1"/>
  <c r="C898" i="1"/>
  <c r="U899" i="1" l="1"/>
  <c r="B899" i="1" s="1"/>
  <c r="T900" i="1" l="1"/>
  <c r="M899" i="1"/>
  <c r="O899" i="1" l="1"/>
  <c r="P899" i="1" l="1"/>
  <c r="S899" i="1" l="1"/>
  <c r="R899" i="1"/>
  <c r="Q899" i="1"/>
  <c r="K900" i="1" l="1"/>
  <c r="L900" i="1" s="1"/>
  <c r="C899" i="1"/>
  <c r="U900" i="1" l="1"/>
  <c r="B900" i="1" s="1"/>
  <c r="M900" i="1" l="1"/>
  <c r="O900" i="1" l="1"/>
  <c r="P900" i="1" l="1"/>
  <c r="T901" i="1"/>
  <c r="S900" i="1" l="1"/>
  <c r="R900" i="1"/>
  <c r="Q900" i="1"/>
  <c r="K901" i="1" l="1"/>
  <c r="L901" i="1" s="1"/>
  <c r="C900" i="1"/>
  <c r="M901" i="1" l="1"/>
  <c r="U901" i="1"/>
  <c r="B901" i="1" s="1"/>
  <c r="O901" i="1" l="1"/>
  <c r="T902" i="1"/>
  <c r="P901" i="1" l="1"/>
  <c r="Q901" i="1" l="1"/>
  <c r="S901" i="1"/>
  <c r="R901" i="1"/>
  <c r="K902" i="1" l="1"/>
  <c r="L902" i="1" s="1"/>
  <c r="C901" i="1"/>
  <c r="U902" i="1" l="1"/>
  <c r="B902" i="1" s="1"/>
  <c r="T903" i="1" l="1"/>
  <c r="M902" i="1"/>
  <c r="O902" i="1" l="1"/>
  <c r="P902" i="1" l="1"/>
  <c r="Q902" i="1" l="1"/>
  <c r="R902" i="1"/>
  <c r="S902" i="1"/>
  <c r="K903" i="1" l="1"/>
  <c r="L903" i="1" s="1"/>
  <c r="C902" i="1"/>
  <c r="U903" i="1" l="1"/>
  <c r="B903" i="1" s="1"/>
  <c r="T904" i="1" l="1"/>
  <c r="M903" i="1"/>
  <c r="O903" i="1" l="1"/>
  <c r="P903" i="1" l="1"/>
  <c r="S903" i="1" l="1"/>
  <c r="R903" i="1"/>
  <c r="Q903" i="1"/>
  <c r="K904" i="1" l="1"/>
  <c r="L904" i="1" s="1"/>
  <c r="C903" i="1"/>
  <c r="U904" i="1" l="1"/>
  <c r="B904" i="1" s="1"/>
  <c r="T905" i="1" l="1"/>
  <c r="M904" i="1"/>
  <c r="O904" i="1" l="1"/>
  <c r="P904" i="1" l="1"/>
  <c r="S904" i="1" l="1"/>
  <c r="R904" i="1"/>
  <c r="Q904" i="1"/>
  <c r="K905" i="1" l="1"/>
  <c r="L905" i="1" s="1"/>
  <c r="C904" i="1"/>
  <c r="U905" i="1" l="1"/>
  <c r="B905" i="1" s="1"/>
  <c r="M905" i="1" l="1"/>
  <c r="O905" i="1" l="1"/>
  <c r="T906" i="1" l="1"/>
  <c r="P905" i="1"/>
  <c r="S905" i="1" l="1"/>
  <c r="R905" i="1"/>
  <c r="Q905" i="1"/>
  <c r="K906" i="1" l="1"/>
  <c r="L906" i="1" s="1"/>
  <c r="C905" i="1"/>
  <c r="U906" i="1" l="1"/>
  <c r="B906" i="1" s="1"/>
  <c r="T907" i="1" l="1"/>
  <c r="M906" i="1"/>
  <c r="O906" i="1" l="1"/>
  <c r="P906" i="1" l="1"/>
  <c r="S906" i="1" l="1"/>
  <c r="R906" i="1"/>
  <c r="Q906" i="1"/>
  <c r="K907" i="1" l="1"/>
  <c r="L907" i="1" s="1"/>
  <c r="C906" i="1"/>
  <c r="U907" i="1" l="1"/>
  <c r="B907" i="1" s="1"/>
  <c r="T908" i="1" l="1"/>
  <c r="M907" i="1"/>
  <c r="O907" i="1" l="1"/>
  <c r="P907" i="1" l="1"/>
  <c r="R907" i="1" l="1"/>
  <c r="S907" i="1"/>
  <c r="Q907" i="1"/>
  <c r="K908" i="1" l="1"/>
  <c r="L908" i="1" s="1"/>
  <c r="C907" i="1"/>
  <c r="U908" i="1" l="1"/>
  <c r="B908" i="1" s="1"/>
  <c r="T909" i="1" l="1"/>
  <c r="M908" i="1"/>
  <c r="O908" i="1" l="1"/>
  <c r="P908" i="1" l="1"/>
  <c r="S908" i="1" l="1"/>
  <c r="R908" i="1"/>
  <c r="Q908" i="1"/>
  <c r="K909" i="1" l="1"/>
  <c r="L909" i="1" s="1"/>
  <c r="C908" i="1"/>
  <c r="U909" i="1" l="1"/>
  <c r="B909" i="1" s="1"/>
  <c r="T910" i="1" l="1"/>
  <c r="M909" i="1"/>
  <c r="O909" i="1" l="1"/>
  <c r="P909" i="1" l="1"/>
  <c r="S909" i="1" l="1"/>
  <c r="R909" i="1"/>
  <c r="Q909" i="1"/>
  <c r="K910" i="1" l="1"/>
  <c r="L910" i="1" s="1"/>
  <c r="C909" i="1"/>
  <c r="U910" i="1" l="1"/>
  <c r="B910" i="1" s="1"/>
  <c r="M910" i="1" l="1"/>
  <c r="O910" i="1" l="1"/>
  <c r="P910" i="1" l="1"/>
  <c r="T911" i="1"/>
  <c r="R910" i="1" l="1"/>
  <c r="S910" i="1"/>
  <c r="Q910" i="1"/>
  <c r="K911" i="1" l="1"/>
  <c r="L911" i="1" s="1"/>
  <c r="C910" i="1"/>
  <c r="U911" i="1" l="1"/>
  <c r="B911" i="1" s="1"/>
  <c r="T912" i="1" l="1"/>
  <c r="M911" i="1"/>
  <c r="O911" i="1" l="1"/>
  <c r="P911" i="1" l="1"/>
  <c r="S911" i="1" l="1"/>
  <c r="R911" i="1"/>
  <c r="Q911" i="1"/>
  <c r="K912" i="1" l="1"/>
  <c r="L912" i="1" s="1"/>
  <c r="C911" i="1"/>
  <c r="U912" i="1" l="1"/>
  <c r="B912" i="1" s="1"/>
  <c r="T913" i="1" l="1"/>
  <c r="M912" i="1"/>
  <c r="O912" i="1" l="1"/>
  <c r="P912" i="1" l="1"/>
  <c r="S912" i="1" l="1"/>
  <c r="R912" i="1"/>
  <c r="Q912" i="1"/>
  <c r="K913" i="1" l="1"/>
  <c r="L913" i="1" s="1"/>
  <c r="C912" i="1"/>
  <c r="U913" i="1" l="1"/>
  <c r="B913" i="1" s="1"/>
  <c r="T914" i="1" l="1"/>
  <c r="M913" i="1"/>
  <c r="O913" i="1" l="1"/>
  <c r="P913" i="1" l="1"/>
  <c r="S913" i="1" l="1"/>
  <c r="R913" i="1"/>
  <c r="Q913" i="1"/>
  <c r="K914" i="1" l="1"/>
  <c r="L914" i="1" s="1"/>
  <c r="C913" i="1"/>
  <c r="U914" i="1" l="1"/>
  <c r="B914" i="1" s="1"/>
  <c r="T915" i="1" l="1"/>
  <c r="M914" i="1"/>
  <c r="O914" i="1" l="1"/>
  <c r="P914" i="1" l="1"/>
  <c r="S914" i="1" l="1"/>
  <c r="R914" i="1"/>
  <c r="Q914" i="1"/>
  <c r="K915" i="1" l="1"/>
  <c r="L915" i="1" s="1"/>
  <c r="C914" i="1"/>
  <c r="U915" i="1" l="1"/>
  <c r="B915" i="1" s="1"/>
  <c r="M915" i="1" l="1"/>
  <c r="O915" i="1" l="1"/>
  <c r="P915" i="1" l="1"/>
  <c r="T916" i="1"/>
  <c r="R915" i="1" l="1"/>
  <c r="S915" i="1"/>
  <c r="Q915" i="1"/>
  <c r="K916" i="1" l="1"/>
  <c r="L916" i="1" s="1"/>
  <c r="C915" i="1"/>
  <c r="U916" i="1" l="1"/>
  <c r="B916" i="1" s="1"/>
  <c r="T917" i="1" l="1"/>
  <c r="M916" i="1"/>
  <c r="O916" i="1" l="1"/>
  <c r="P916" i="1" l="1"/>
  <c r="S916" i="1" l="1"/>
  <c r="R916" i="1"/>
  <c r="Q916" i="1"/>
  <c r="K917" i="1" l="1"/>
  <c r="L917" i="1" s="1"/>
  <c r="C916" i="1"/>
  <c r="U917" i="1" l="1"/>
  <c r="B917" i="1" s="1"/>
  <c r="T918" i="1" l="1"/>
  <c r="M917" i="1"/>
  <c r="O917" i="1" l="1"/>
  <c r="P917" i="1" l="1"/>
  <c r="S917" i="1" l="1"/>
  <c r="R917" i="1"/>
  <c r="Q917" i="1"/>
  <c r="K918" i="1" l="1"/>
  <c r="L918" i="1" s="1"/>
  <c r="C917" i="1"/>
  <c r="U918" i="1" l="1"/>
  <c r="B918" i="1" s="1"/>
  <c r="T919" i="1" l="1"/>
  <c r="M918" i="1"/>
  <c r="O918" i="1" l="1"/>
  <c r="P918" i="1" l="1"/>
  <c r="S918" i="1" l="1"/>
  <c r="R918" i="1"/>
  <c r="Q918" i="1"/>
  <c r="K919" i="1" l="1"/>
  <c r="L919" i="1" s="1"/>
  <c r="C918" i="1"/>
  <c r="U919" i="1" l="1"/>
  <c r="B919" i="1" s="1"/>
  <c r="T920" i="1" l="1"/>
  <c r="M919" i="1"/>
  <c r="O919" i="1" l="1"/>
  <c r="P919" i="1" l="1"/>
  <c r="R919" i="1" l="1"/>
  <c r="S919" i="1"/>
  <c r="Q919" i="1"/>
  <c r="K920" i="1" l="1"/>
  <c r="L920" i="1" s="1"/>
  <c r="C919" i="1"/>
  <c r="U920" i="1" l="1"/>
  <c r="B920" i="1" s="1"/>
  <c r="M920" i="1" l="1"/>
  <c r="O920" i="1" l="1"/>
  <c r="P920" i="1" l="1"/>
  <c r="T921" i="1"/>
  <c r="R920" i="1" l="1"/>
  <c r="S920" i="1"/>
  <c r="Q920" i="1"/>
  <c r="K921" i="1" l="1"/>
  <c r="L921" i="1" s="1"/>
  <c r="C920" i="1"/>
  <c r="U921" i="1" l="1"/>
  <c r="B921" i="1" s="1"/>
  <c r="T922" i="1" l="1"/>
  <c r="M921" i="1"/>
  <c r="O921" i="1" l="1"/>
  <c r="P921" i="1" l="1"/>
  <c r="S921" i="1" l="1"/>
  <c r="R921" i="1"/>
  <c r="Q921" i="1"/>
  <c r="K922" i="1" l="1"/>
  <c r="L922" i="1" s="1"/>
  <c r="C921" i="1"/>
  <c r="U922" i="1" l="1"/>
  <c r="B922" i="1" s="1"/>
  <c r="T923" i="1" l="1"/>
  <c r="M922" i="1"/>
  <c r="O922" i="1" l="1"/>
  <c r="P922" i="1" l="1"/>
  <c r="S922" i="1" l="1"/>
  <c r="R922" i="1"/>
  <c r="Q922" i="1"/>
  <c r="K923" i="1" l="1"/>
  <c r="L923" i="1" s="1"/>
  <c r="C922" i="1"/>
  <c r="U923" i="1" l="1"/>
  <c r="B923" i="1" s="1"/>
  <c r="T924" i="1" l="1"/>
  <c r="M923" i="1"/>
  <c r="O923" i="1" l="1"/>
  <c r="P923" i="1" l="1"/>
  <c r="R923" i="1" l="1"/>
  <c r="S923" i="1"/>
  <c r="Q923" i="1"/>
  <c r="K924" i="1" l="1"/>
  <c r="L924" i="1" s="1"/>
  <c r="C923" i="1"/>
  <c r="U924" i="1" l="1"/>
  <c r="B924" i="1" s="1"/>
  <c r="T925" i="1" l="1"/>
  <c r="M924" i="1"/>
  <c r="O924" i="1" l="1"/>
  <c r="P924" i="1" l="1"/>
  <c r="R924" i="1" l="1"/>
  <c r="S924" i="1"/>
  <c r="Q924" i="1"/>
  <c r="K925" i="1" l="1"/>
  <c r="L925" i="1" s="1"/>
  <c r="C924" i="1"/>
  <c r="U925" i="1" l="1"/>
  <c r="B925" i="1" s="1"/>
  <c r="M925" i="1" l="1"/>
  <c r="O925" i="1" l="1"/>
  <c r="P925" i="1" l="1"/>
  <c r="T926" i="1"/>
  <c r="R925" i="1" l="1"/>
  <c r="S925" i="1"/>
  <c r="Q925" i="1"/>
  <c r="K926" i="1" l="1"/>
  <c r="L926" i="1" s="1"/>
  <c r="C925" i="1"/>
  <c r="U926" i="1" l="1"/>
  <c r="B926" i="1" s="1"/>
  <c r="T927" i="1" l="1"/>
  <c r="M926" i="1"/>
  <c r="O926" i="1" l="1"/>
  <c r="P926" i="1" l="1"/>
  <c r="R926" i="1" l="1"/>
  <c r="S926" i="1"/>
  <c r="Q926" i="1"/>
  <c r="K927" i="1" l="1"/>
  <c r="L927" i="1" s="1"/>
  <c r="C926" i="1"/>
  <c r="U927" i="1" l="1"/>
  <c r="B927" i="1" s="1"/>
  <c r="T928" i="1" l="1"/>
  <c r="M927" i="1"/>
  <c r="O927" i="1" l="1"/>
  <c r="P927" i="1" l="1"/>
  <c r="R927" i="1" l="1"/>
  <c r="S927" i="1"/>
  <c r="Q927" i="1"/>
  <c r="K928" i="1" l="1"/>
  <c r="L928" i="1" s="1"/>
  <c r="C927" i="1"/>
  <c r="U928" i="1" l="1"/>
  <c r="B928" i="1" s="1"/>
  <c r="T929" i="1" l="1"/>
  <c r="M928" i="1"/>
  <c r="O928" i="1" l="1"/>
  <c r="P928" i="1" l="1"/>
  <c r="S928" i="1" l="1"/>
  <c r="R928" i="1"/>
  <c r="Q928" i="1"/>
  <c r="K929" i="1" l="1"/>
  <c r="L929" i="1" s="1"/>
  <c r="C928" i="1"/>
  <c r="U929" i="1" l="1"/>
  <c r="B929" i="1" s="1"/>
  <c r="T930" i="1" l="1"/>
  <c r="M929" i="1"/>
  <c r="O929" i="1" l="1"/>
  <c r="P929" i="1" l="1"/>
  <c r="S929" i="1" l="1"/>
  <c r="R929" i="1"/>
  <c r="Q929" i="1"/>
  <c r="K930" i="1" l="1"/>
  <c r="L930" i="1" s="1"/>
  <c r="C929" i="1"/>
  <c r="U930" i="1" l="1"/>
  <c r="B930" i="1" s="1"/>
  <c r="M930" i="1" l="1"/>
  <c r="O930" i="1" l="1"/>
  <c r="P930" i="1" l="1"/>
  <c r="T931" i="1"/>
  <c r="R930" i="1" l="1"/>
  <c r="S930" i="1"/>
  <c r="Q930" i="1"/>
  <c r="K931" i="1" l="1"/>
  <c r="L931" i="1" s="1"/>
  <c r="C930" i="1"/>
  <c r="U931" i="1" l="1"/>
  <c r="B931" i="1" s="1"/>
  <c r="T932" i="1" l="1"/>
  <c r="M931" i="1"/>
  <c r="O931" i="1" l="1"/>
  <c r="P931" i="1" l="1"/>
  <c r="S931" i="1" l="1"/>
  <c r="R931" i="1"/>
  <c r="Q931" i="1"/>
  <c r="K932" i="1" l="1"/>
  <c r="L932" i="1" s="1"/>
  <c r="C931" i="1"/>
  <c r="U932" i="1" l="1"/>
  <c r="B932" i="1" s="1"/>
  <c r="T933" i="1" l="1"/>
  <c r="M932" i="1"/>
  <c r="O932" i="1" l="1"/>
  <c r="P932" i="1" l="1"/>
  <c r="S932" i="1" l="1"/>
  <c r="R932" i="1"/>
  <c r="Q932" i="1"/>
  <c r="K933" i="1" l="1"/>
  <c r="L933" i="1" s="1"/>
  <c r="C932" i="1"/>
  <c r="U933" i="1" l="1"/>
  <c r="B933" i="1" s="1"/>
  <c r="T934" i="1" l="1"/>
  <c r="M933" i="1"/>
  <c r="O933" i="1" l="1"/>
  <c r="P933" i="1" l="1"/>
  <c r="R933" i="1" l="1"/>
  <c r="S933" i="1"/>
  <c r="Q933" i="1"/>
  <c r="K934" i="1" l="1"/>
  <c r="L934" i="1" s="1"/>
  <c r="C933" i="1"/>
  <c r="U934" i="1" l="1"/>
  <c r="B934" i="1" s="1"/>
  <c r="T935" i="1" l="1"/>
  <c r="M934" i="1"/>
  <c r="O934" i="1" l="1"/>
  <c r="P934" i="1" l="1"/>
  <c r="S934" i="1" l="1"/>
  <c r="R934" i="1"/>
  <c r="Q934" i="1"/>
  <c r="K935" i="1" l="1"/>
  <c r="L935" i="1" s="1"/>
  <c r="C934" i="1"/>
  <c r="U935" i="1" l="1"/>
  <c r="B935" i="1" s="1"/>
  <c r="M935" i="1" l="1"/>
  <c r="O935" i="1" l="1"/>
  <c r="P935" i="1" l="1"/>
  <c r="T936" i="1"/>
  <c r="S935" i="1" l="1"/>
  <c r="R935" i="1"/>
  <c r="Q935" i="1"/>
  <c r="K936" i="1" l="1"/>
  <c r="L936" i="1" s="1"/>
  <c r="C935" i="1"/>
  <c r="U936" i="1" l="1"/>
  <c r="B936" i="1" s="1"/>
  <c r="T937" i="1" l="1"/>
  <c r="M936" i="1"/>
  <c r="O936" i="1" l="1"/>
  <c r="P936" i="1" l="1"/>
  <c r="S936" i="1" l="1"/>
  <c r="R936" i="1"/>
  <c r="Q936" i="1"/>
  <c r="K937" i="1" l="1"/>
  <c r="L937" i="1" s="1"/>
  <c r="C936" i="1"/>
  <c r="U937" i="1" l="1"/>
  <c r="B937" i="1" s="1"/>
  <c r="T938" i="1" l="1"/>
  <c r="M937" i="1"/>
  <c r="O937" i="1" l="1"/>
  <c r="P937" i="1" l="1"/>
  <c r="R937" i="1" l="1"/>
  <c r="S937" i="1"/>
  <c r="Q937" i="1"/>
  <c r="K938" i="1" l="1"/>
  <c r="L938" i="1" s="1"/>
  <c r="C937" i="1"/>
  <c r="U938" i="1" l="1"/>
  <c r="B938" i="1" s="1"/>
  <c r="T939" i="1" l="1"/>
  <c r="M938" i="1"/>
  <c r="O938" i="1" l="1"/>
  <c r="P938" i="1" l="1"/>
  <c r="S938" i="1" l="1"/>
  <c r="R938" i="1"/>
  <c r="Q938" i="1"/>
  <c r="K939" i="1" l="1"/>
  <c r="L939" i="1" s="1"/>
  <c r="C938" i="1"/>
  <c r="U939" i="1" l="1"/>
  <c r="B939" i="1" s="1"/>
  <c r="T940" i="1" l="1"/>
  <c r="M939" i="1"/>
  <c r="O939" i="1" l="1"/>
  <c r="P939" i="1" l="1"/>
  <c r="S939" i="1" l="1"/>
  <c r="R939" i="1"/>
  <c r="Q939" i="1"/>
  <c r="K940" i="1" l="1"/>
  <c r="L940" i="1" s="1"/>
  <c r="C939" i="1"/>
  <c r="U940" i="1" l="1"/>
  <c r="B940" i="1" s="1"/>
  <c r="M940" i="1" l="1"/>
  <c r="O940" i="1" l="1"/>
  <c r="P940" i="1" l="1"/>
  <c r="T941" i="1"/>
  <c r="S940" i="1" l="1"/>
  <c r="R940" i="1"/>
  <c r="Q940" i="1"/>
  <c r="K941" i="1" l="1"/>
  <c r="L941" i="1" s="1"/>
  <c r="C940" i="1"/>
  <c r="U941" i="1" l="1"/>
  <c r="B941" i="1" s="1"/>
  <c r="T942" i="1" l="1"/>
  <c r="M941" i="1"/>
  <c r="O941" i="1" l="1"/>
  <c r="P941" i="1" l="1"/>
  <c r="R941" i="1" l="1"/>
  <c r="S941" i="1"/>
  <c r="Q941" i="1"/>
  <c r="K942" i="1" l="1"/>
  <c r="L942" i="1" s="1"/>
  <c r="C941" i="1"/>
  <c r="U942" i="1" l="1"/>
  <c r="B942" i="1" s="1"/>
  <c r="T943" i="1" l="1"/>
  <c r="M942" i="1"/>
  <c r="O942" i="1" l="1"/>
  <c r="P942" i="1" l="1"/>
  <c r="S942" i="1" l="1"/>
  <c r="R942" i="1"/>
  <c r="Q942" i="1"/>
  <c r="K943" i="1" l="1"/>
  <c r="L943" i="1" s="1"/>
  <c r="C942" i="1"/>
  <c r="U943" i="1" l="1"/>
  <c r="B943" i="1" s="1"/>
  <c r="T944" i="1" l="1"/>
  <c r="M943" i="1"/>
  <c r="O943" i="1" l="1"/>
  <c r="P943" i="1" l="1"/>
  <c r="S943" i="1" l="1"/>
  <c r="R943" i="1"/>
  <c r="Q943" i="1"/>
  <c r="K944" i="1" l="1"/>
  <c r="L944" i="1" s="1"/>
  <c r="C943" i="1"/>
  <c r="U944" i="1" l="1"/>
  <c r="B944" i="1" s="1"/>
  <c r="T945" i="1" l="1"/>
  <c r="M944" i="1"/>
  <c r="O944" i="1" l="1"/>
  <c r="P944" i="1" l="1"/>
  <c r="R944" i="1" l="1"/>
  <c r="S944" i="1"/>
  <c r="Q944" i="1"/>
  <c r="K945" i="1" l="1"/>
  <c r="L945" i="1" s="1"/>
  <c r="C944" i="1"/>
  <c r="U945" i="1" l="1"/>
  <c r="B945" i="1" s="1"/>
  <c r="M945" i="1" l="1"/>
  <c r="O945" i="1" l="1"/>
  <c r="P945" i="1" l="1"/>
  <c r="T946" i="1"/>
  <c r="S945" i="1" l="1"/>
  <c r="R945" i="1"/>
  <c r="Q945" i="1"/>
  <c r="K946" i="1" l="1"/>
  <c r="L946" i="1" s="1"/>
  <c r="C945" i="1"/>
  <c r="U946" i="1" l="1"/>
  <c r="B946" i="1" s="1"/>
  <c r="T947" i="1" l="1"/>
  <c r="M946" i="1"/>
  <c r="O946" i="1" l="1"/>
  <c r="P946" i="1" l="1"/>
  <c r="S946" i="1" l="1"/>
  <c r="R946" i="1"/>
  <c r="Q946" i="1"/>
  <c r="K947" i="1" l="1"/>
  <c r="L947" i="1" s="1"/>
  <c r="C946" i="1"/>
  <c r="U947" i="1" l="1"/>
  <c r="B947" i="1" s="1"/>
  <c r="T948" i="1" l="1"/>
  <c r="M947" i="1"/>
  <c r="O947" i="1" l="1"/>
  <c r="P947" i="1" l="1"/>
  <c r="S947" i="1" l="1"/>
  <c r="R947" i="1"/>
  <c r="Q947" i="1"/>
  <c r="K948" i="1" l="1"/>
  <c r="L948" i="1" s="1"/>
  <c r="C947" i="1"/>
  <c r="U948" i="1" l="1"/>
  <c r="B948" i="1" s="1"/>
  <c r="T949" i="1" l="1"/>
  <c r="M948" i="1"/>
  <c r="O948" i="1" l="1"/>
  <c r="P948" i="1" l="1"/>
  <c r="S948" i="1" l="1"/>
  <c r="R948" i="1"/>
  <c r="Q948" i="1"/>
  <c r="K949" i="1" l="1"/>
  <c r="L949" i="1" s="1"/>
  <c r="C948" i="1"/>
  <c r="M949" i="1" l="1"/>
  <c r="U949" i="1"/>
  <c r="B949" i="1" s="1"/>
  <c r="O949" i="1" l="1"/>
  <c r="T950" i="1"/>
  <c r="P949" i="1" l="1"/>
  <c r="Q949" i="1" l="1"/>
  <c r="R949" i="1"/>
  <c r="S949" i="1"/>
  <c r="K950" i="1" l="1"/>
  <c r="L950" i="1" s="1"/>
  <c r="C949" i="1"/>
  <c r="U950" i="1" l="1"/>
  <c r="B950" i="1" s="1"/>
  <c r="M950" i="1" l="1"/>
  <c r="O950" i="1" l="1"/>
  <c r="T951" i="1" l="1"/>
  <c r="P950" i="1"/>
  <c r="Q950" i="1" l="1"/>
  <c r="S950" i="1"/>
  <c r="R950" i="1"/>
  <c r="K951" i="1" l="1"/>
  <c r="L951" i="1" s="1"/>
  <c r="C950" i="1"/>
  <c r="U951" i="1" l="1"/>
  <c r="B951" i="1" s="1"/>
  <c r="T952" i="1" l="1"/>
  <c r="M951" i="1"/>
  <c r="O951" i="1" l="1"/>
  <c r="P951" i="1" l="1"/>
  <c r="S951" i="1" l="1"/>
  <c r="R951" i="1"/>
  <c r="Q951" i="1"/>
  <c r="K952" i="1" l="1"/>
  <c r="L952" i="1" s="1"/>
  <c r="C951" i="1"/>
  <c r="U952" i="1" l="1"/>
  <c r="B952" i="1" s="1"/>
  <c r="T953" i="1" l="1"/>
  <c r="M952" i="1"/>
  <c r="O952" i="1" l="1"/>
  <c r="P952" i="1" l="1"/>
  <c r="R952" i="1" l="1"/>
  <c r="S952" i="1"/>
  <c r="Q952" i="1"/>
  <c r="K953" i="1" l="1"/>
  <c r="L953" i="1" s="1"/>
  <c r="C952" i="1"/>
  <c r="U953" i="1" l="1"/>
  <c r="B953" i="1" s="1"/>
  <c r="T954" i="1" l="1"/>
  <c r="M953" i="1"/>
  <c r="O953" i="1" l="1"/>
  <c r="P953" i="1" l="1"/>
  <c r="R953" i="1" l="1"/>
  <c r="S953" i="1"/>
  <c r="Q953" i="1"/>
  <c r="K954" i="1" l="1"/>
  <c r="L954" i="1" s="1"/>
  <c r="C953" i="1"/>
  <c r="U954" i="1" l="1"/>
  <c r="B954" i="1" s="1"/>
  <c r="T955" i="1" l="1"/>
  <c r="M954" i="1"/>
  <c r="O954" i="1" l="1"/>
  <c r="P954" i="1" l="1"/>
  <c r="S954" i="1" l="1"/>
  <c r="R954" i="1"/>
  <c r="Q954" i="1"/>
  <c r="K955" i="1" l="1"/>
  <c r="L955" i="1" s="1"/>
  <c r="C954" i="1"/>
  <c r="U955" i="1" l="1"/>
  <c r="B955" i="1" s="1"/>
  <c r="M955" i="1" l="1"/>
  <c r="O955" i="1" l="1"/>
  <c r="T956" i="1"/>
  <c r="P955" i="1" l="1"/>
  <c r="S955" i="1" l="1"/>
  <c r="R955" i="1"/>
  <c r="Q955" i="1"/>
  <c r="K956" i="1" l="1"/>
  <c r="L956" i="1" s="1"/>
  <c r="C955" i="1"/>
  <c r="U956" i="1" l="1"/>
  <c r="B956" i="1" s="1"/>
  <c r="T957" i="1" l="1"/>
  <c r="M956" i="1"/>
  <c r="O956" i="1" l="1"/>
  <c r="P956" i="1" l="1"/>
  <c r="R956" i="1" l="1"/>
  <c r="S956" i="1"/>
  <c r="Q956" i="1"/>
  <c r="K957" i="1" l="1"/>
  <c r="L957" i="1" s="1"/>
  <c r="C956" i="1"/>
  <c r="U957" i="1" l="1"/>
  <c r="B957" i="1" s="1"/>
  <c r="T958" i="1" l="1"/>
  <c r="M957" i="1"/>
  <c r="O957" i="1" l="1"/>
  <c r="P957" i="1" l="1"/>
  <c r="R957" i="1" l="1"/>
  <c r="S957" i="1"/>
  <c r="Q957" i="1"/>
  <c r="K958" i="1" l="1"/>
  <c r="L958" i="1" s="1"/>
  <c r="C957" i="1"/>
  <c r="U958" i="1" l="1"/>
  <c r="B958" i="1" s="1"/>
  <c r="T959" i="1" l="1"/>
  <c r="M958" i="1"/>
  <c r="O958" i="1" l="1"/>
  <c r="P958" i="1" l="1"/>
  <c r="S958" i="1" l="1"/>
  <c r="R958" i="1"/>
  <c r="Q958" i="1"/>
  <c r="K959" i="1" l="1"/>
  <c r="L959" i="1" s="1"/>
  <c r="C958" i="1"/>
  <c r="U959" i="1" l="1"/>
  <c r="B959" i="1" s="1"/>
  <c r="T960" i="1" l="1"/>
  <c r="M959" i="1"/>
  <c r="O959" i="1" l="1"/>
  <c r="P959" i="1" l="1"/>
  <c r="S959" i="1" l="1"/>
  <c r="R959" i="1"/>
  <c r="Q959" i="1"/>
  <c r="K960" i="1" l="1"/>
  <c r="L960" i="1" s="1"/>
  <c r="C959" i="1"/>
  <c r="U960" i="1" l="1"/>
  <c r="B960" i="1" s="1"/>
  <c r="M960" i="1" l="1"/>
  <c r="O960" i="1" l="1"/>
  <c r="P960" i="1" l="1"/>
  <c r="T961" i="1"/>
  <c r="S960" i="1" l="1"/>
  <c r="R960" i="1"/>
  <c r="Q960" i="1"/>
  <c r="K961" i="1" l="1"/>
  <c r="L961" i="1" s="1"/>
  <c r="C960" i="1"/>
  <c r="U961" i="1" l="1"/>
  <c r="B961" i="1" s="1"/>
  <c r="T962" i="1" l="1"/>
  <c r="M961" i="1"/>
  <c r="O961" i="1" l="1"/>
  <c r="P961" i="1" l="1"/>
  <c r="S961" i="1" l="1"/>
  <c r="R961" i="1"/>
  <c r="Q961" i="1"/>
  <c r="K962" i="1" l="1"/>
  <c r="L962" i="1" s="1"/>
  <c r="C961" i="1"/>
  <c r="U962" i="1" l="1"/>
  <c r="B962" i="1" s="1"/>
  <c r="T963" i="1" l="1"/>
  <c r="M962" i="1"/>
  <c r="O962" i="1" l="1"/>
  <c r="P962" i="1" l="1"/>
  <c r="R962" i="1" l="1"/>
  <c r="S962" i="1"/>
  <c r="Q962" i="1"/>
  <c r="K963" i="1" l="1"/>
  <c r="L963" i="1" s="1"/>
  <c r="C962" i="1"/>
  <c r="U963" i="1" l="1"/>
  <c r="B963" i="1" s="1"/>
  <c r="T964" i="1" l="1"/>
  <c r="M963" i="1"/>
  <c r="O963" i="1" l="1"/>
  <c r="P963" i="1" l="1"/>
  <c r="S963" i="1" l="1"/>
  <c r="R963" i="1"/>
  <c r="Q963" i="1"/>
  <c r="K964" i="1" l="1"/>
  <c r="L964" i="1" s="1"/>
  <c r="C963" i="1"/>
  <c r="U964" i="1" l="1"/>
  <c r="B964" i="1" s="1"/>
  <c r="T965" i="1" l="1"/>
  <c r="M964" i="1"/>
  <c r="O964" i="1" l="1"/>
  <c r="P964" i="1" l="1"/>
  <c r="R964" i="1" l="1"/>
  <c r="S964" i="1"/>
  <c r="Q964" i="1"/>
  <c r="K965" i="1" l="1"/>
  <c r="L965" i="1" s="1"/>
  <c r="C964" i="1"/>
  <c r="U965" i="1" l="1"/>
  <c r="B965" i="1" s="1"/>
  <c r="M965" i="1" l="1"/>
  <c r="O965" i="1" l="1"/>
  <c r="P965" i="1" l="1"/>
  <c r="T966" i="1"/>
  <c r="S965" i="1" l="1"/>
  <c r="R965" i="1"/>
  <c r="Q965" i="1"/>
  <c r="K966" i="1" l="1"/>
  <c r="L966" i="1" s="1"/>
  <c r="C965" i="1"/>
  <c r="M966" i="1" l="1"/>
  <c r="U966" i="1"/>
  <c r="B966" i="1" s="1"/>
  <c r="O966" i="1" l="1"/>
  <c r="T967" i="1"/>
  <c r="P966" i="1" l="1"/>
  <c r="Q966" i="1" l="1"/>
  <c r="S966" i="1"/>
  <c r="R966" i="1"/>
  <c r="K967" i="1" l="1"/>
  <c r="L967" i="1" s="1"/>
  <c r="C966" i="1"/>
  <c r="U967" i="1" l="1"/>
  <c r="B967" i="1" s="1"/>
  <c r="T968" i="1" l="1"/>
  <c r="M967" i="1"/>
  <c r="O967" i="1" l="1"/>
  <c r="P967" i="1" l="1"/>
  <c r="Q967" i="1" l="1"/>
  <c r="S967" i="1"/>
  <c r="R967" i="1"/>
  <c r="K968" i="1" l="1"/>
  <c r="L968" i="1" s="1"/>
  <c r="C967" i="1"/>
  <c r="U968" i="1" l="1"/>
  <c r="B968" i="1" s="1"/>
  <c r="T969" i="1" l="1"/>
  <c r="M968" i="1"/>
  <c r="O968" i="1" l="1"/>
  <c r="P968" i="1" l="1"/>
  <c r="R968" i="1" l="1"/>
  <c r="S968" i="1"/>
  <c r="Q968" i="1"/>
  <c r="K969" i="1" l="1"/>
  <c r="L969" i="1" s="1"/>
  <c r="C968" i="1"/>
  <c r="U969" i="1" l="1"/>
  <c r="B969" i="1" s="1"/>
  <c r="T970" i="1" l="1"/>
  <c r="M969" i="1"/>
  <c r="O969" i="1" l="1"/>
  <c r="P969" i="1" l="1"/>
  <c r="S969" i="1" l="1"/>
  <c r="R969" i="1"/>
  <c r="Q969" i="1"/>
  <c r="K970" i="1" l="1"/>
  <c r="L970" i="1" s="1"/>
  <c r="C969" i="1"/>
  <c r="U970" i="1" l="1"/>
  <c r="B970" i="1" s="1"/>
  <c r="M970" i="1" l="1"/>
  <c r="T971" i="1" l="1"/>
  <c r="O970" i="1"/>
  <c r="P970" i="1" l="1"/>
  <c r="R970" i="1" l="1"/>
  <c r="S970" i="1"/>
  <c r="Q970" i="1"/>
  <c r="K971" i="1" l="1"/>
  <c r="L971" i="1" s="1"/>
  <c r="C970" i="1"/>
  <c r="U971" i="1" l="1"/>
  <c r="B971" i="1" s="1"/>
  <c r="T972" i="1" l="1"/>
  <c r="M971" i="1"/>
  <c r="O971" i="1" l="1"/>
  <c r="P971" i="1" l="1"/>
  <c r="S971" i="1" l="1"/>
  <c r="R971" i="1"/>
  <c r="Q971" i="1"/>
  <c r="K972" i="1" l="1"/>
  <c r="L972" i="1" s="1"/>
  <c r="C971" i="1"/>
  <c r="U972" i="1" l="1"/>
  <c r="B972" i="1" s="1"/>
  <c r="T973" i="1" l="1"/>
  <c r="M972" i="1"/>
  <c r="O972" i="1" l="1"/>
  <c r="P972" i="1" l="1"/>
  <c r="R972" i="1" l="1"/>
  <c r="S972" i="1"/>
  <c r="Q972" i="1"/>
  <c r="K973" i="1" l="1"/>
  <c r="L973" i="1" s="1"/>
  <c r="C972" i="1"/>
  <c r="U973" i="1" l="1"/>
  <c r="B973" i="1" s="1"/>
  <c r="T974" i="1" l="1"/>
  <c r="M973" i="1"/>
  <c r="O973" i="1" l="1"/>
  <c r="P973" i="1" l="1"/>
  <c r="R973" i="1" l="1"/>
  <c r="S973" i="1"/>
  <c r="Q973" i="1"/>
  <c r="K974" i="1" l="1"/>
  <c r="L974" i="1" s="1"/>
  <c r="C973" i="1"/>
  <c r="U974" i="1" l="1"/>
  <c r="B974" i="1" s="1"/>
  <c r="T975" i="1" l="1"/>
  <c r="M974" i="1"/>
  <c r="O974" i="1" l="1"/>
  <c r="P974" i="1" l="1"/>
  <c r="S974" i="1" l="1"/>
  <c r="R974" i="1"/>
  <c r="Q974" i="1"/>
  <c r="K975" i="1" l="1"/>
  <c r="L975" i="1" s="1"/>
  <c r="C974" i="1"/>
  <c r="U975" i="1" l="1"/>
  <c r="B975" i="1" s="1"/>
  <c r="M975" i="1" l="1"/>
  <c r="O975" i="1" l="1"/>
  <c r="P975" i="1" l="1"/>
  <c r="T976" i="1"/>
  <c r="S975" i="1" l="1"/>
  <c r="R975" i="1"/>
  <c r="Q975" i="1"/>
  <c r="K976" i="1" l="1"/>
  <c r="L976" i="1" s="1"/>
  <c r="C975" i="1"/>
  <c r="U976" i="1" l="1"/>
  <c r="B976" i="1" s="1"/>
  <c r="T977" i="1" l="1"/>
  <c r="M976" i="1"/>
  <c r="O976" i="1" l="1"/>
  <c r="P976" i="1" l="1"/>
  <c r="S976" i="1" l="1"/>
  <c r="R976" i="1"/>
  <c r="Q976" i="1"/>
  <c r="K977" i="1" l="1"/>
  <c r="L977" i="1" s="1"/>
  <c r="C976" i="1"/>
  <c r="M977" i="1" l="1"/>
  <c r="U977" i="1"/>
  <c r="B977" i="1" s="1"/>
  <c r="O977" i="1" l="1"/>
  <c r="T978" i="1"/>
  <c r="P977" i="1" l="1"/>
  <c r="Q977" i="1" l="1"/>
  <c r="S977" i="1"/>
  <c r="R977" i="1"/>
  <c r="K978" i="1" l="1"/>
  <c r="L978" i="1" s="1"/>
  <c r="C977" i="1"/>
  <c r="U978" i="1" l="1"/>
  <c r="B978" i="1" s="1"/>
  <c r="M978" i="1" l="1"/>
  <c r="T979" i="1"/>
  <c r="O978" i="1" l="1"/>
  <c r="P978" i="1" l="1"/>
  <c r="Q978" i="1" l="1"/>
  <c r="S978" i="1"/>
  <c r="R978" i="1"/>
  <c r="K979" i="1" l="1"/>
  <c r="L979" i="1" s="1"/>
  <c r="C978" i="1"/>
  <c r="U979" i="1" l="1"/>
  <c r="B979" i="1" s="1"/>
  <c r="T980" i="1" l="1"/>
  <c r="M979" i="1"/>
  <c r="O979" i="1" l="1"/>
  <c r="P979" i="1" l="1"/>
  <c r="R979" i="1" l="1"/>
  <c r="S979" i="1"/>
  <c r="Q979" i="1"/>
  <c r="K980" i="1" l="1"/>
  <c r="L980" i="1" s="1"/>
  <c r="C979" i="1"/>
  <c r="U980" i="1" l="1"/>
  <c r="B980" i="1" s="1"/>
  <c r="M980" i="1" l="1"/>
  <c r="O980" i="1" l="1"/>
  <c r="T981" i="1" l="1"/>
  <c r="P980" i="1"/>
  <c r="R980" i="1" l="1"/>
  <c r="S980" i="1"/>
  <c r="Q980" i="1"/>
  <c r="K981" i="1" l="1"/>
  <c r="L981" i="1" s="1"/>
  <c r="C980" i="1"/>
  <c r="U981" i="1" l="1"/>
  <c r="B981" i="1" s="1"/>
  <c r="T982" i="1" l="1"/>
  <c r="M981" i="1"/>
  <c r="O981" i="1" l="1"/>
  <c r="P981" i="1" l="1"/>
  <c r="R981" i="1" l="1"/>
  <c r="S981" i="1"/>
  <c r="Q981" i="1"/>
  <c r="K982" i="1" l="1"/>
  <c r="L982" i="1" s="1"/>
  <c r="C981" i="1"/>
  <c r="U982" i="1" l="1"/>
  <c r="B982" i="1" s="1"/>
  <c r="T983" i="1" l="1"/>
  <c r="M982" i="1"/>
  <c r="O982" i="1" l="1"/>
  <c r="P982" i="1" l="1"/>
  <c r="R982" i="1" l="1"/>
  <c r="S982" i="1"/>
  <c r="Q982" i="1"/>
  <c r="K983" i="1" l="1"/>
  <c r="L983" i="1" s="1"/>
  <c r="C982" i="1"/>
  <c r="U983" i="1" l="1"/>
  <c r="B983" i="1" s="1"/>
  <c r="T984" i="1" l="1"/>
  <c r="M983" i="1"/>
  <c r="O983" i="1" l="1"/>
  <c r="P983" i="1" l="1"/>
  <c r="R983" i="1" l="1"/>
  <c r="S983" i="1"/>
  <c r="Q983" i="1"/>
  <c r="K984" i="1" l="1"/>
  <c r="L984" i="1" s="1"/>
  <c r="C983" i="1"/>
  <c r="U984" i="1" l="1"/>
  <c r="B984" i="1" s="1"/>
  <c r="T985" i="1" l="1"/>
  <c r="M984" i="1"/>
  <c r="O984" i="1" l="1"/>
  <c r="P984" i="1" l="1"/>
  <c r="S984" i="1" l="1"/>
  <c r="R984" i="1"/>
  <c r="Q984" i="1"/>
  <c r="K985" i="1" l="1"/>
  <c r="L985" i="1" s="1"/>
  <c r="C984" i="1"/>
  <c r="U985" i="1" l="1"/>
  <c r="B985" i="1" s="1"/>
  <c r="M985" i="1" l="1"/>
  <c r="O985" i="1" l="1"/>
  <c r="P985" i="1" l="1"/>
  <c r="T986" i="1"/>
  <c r="R985" i="1" l="1"/>
  <c r="S985" i="1"/>
  <c r="Q985" i="1"/>
  <c r="K986" i="1" l="1"/>
  <c r="L986" i="1" s="1"/>
  <c r="C985" i="1"/>
  <c r="U986" i="1" l="1"/>
  <c r="B986" i="1" s="1"/>
  <c r="T987" i="1" l="1"/>
  <c r="M986" i="1"/>
  <c r="O986" i="1" l="1"/>
  <c r="P986" i="1" l="1"/>
  <c r="S986" i="1" l="1"/>
  <c r="R986" i="1"/>
  <c r="Q986" i="1"/>
  <c r="K987" i="1" l="1"/>
  <c r="L987" i="1" s="1"/>
  <c r="C986" i="1"/>
  <c r="U987" i="1" l="1"/>
  <c r="B987" i="1" s="1"/>
  <c r="T988" i="1" l="1"/>
  <c r="M987" i="1"/>
  <c r="O987" i="1" l="1"/>
  <c r="P987" i="1" l="1"/>
  <c r="R987" i="1" l="1"/>
  <c r="S987" i="1"/>
  <c r="Q987" i="1"/>
  <c r="K988" i="1" l="1"/>
  <c r="L988" i="1" s="1"/>
  <c r="C987" i="1"/>
  <c r="U988" i="1" l="1"/>
  <c r="B988" i="1" s="1"/>
  <c r="T989" i="1" l="1"/>
  <c r="M988" i="1"/>
  <c r="O988" i="1" l="1"/>
  <c r="P988" i="1" l="1"/>
  <c r="R988" i="1" l="1"/>
  <c r="S988" i="1"/>
  <c r="Q988" i="1"/>
  <c r="K989" i="1" l="1"/>
  <c r="L989" i="1" s="1"/>
  <c r="C988" i="1"/>
  <c r="U989" i="1" l="1"/>
  <c r="B989" i="1" s="1"/>
  <c r="T990" i="1" l="1"/>
  <c r="M989" i="1"/>
  <c r="O989" i="1" l="1"/>
  <c r="P989" i="1" l="1"/>
  <c r="S989" i="1" l="1"/>
  <c r="R989" i="1"/>
  <c r="Q989" i="1"/>
  <c r="K990" i="1" l="1"/>
  <c r="L990" i="1" s="1"/>
  <c r="C989" i="1"/>
  <c r="U990" i="1" l="1"/>
  <c r="B990" i="1" s="1"/>
  <c r="M990" i="1" l="1"/>
  <c r="O990" i="1" l="1"/>
  <c r="P990" i="1" l="1"/>
  <c r="T991" i="1"/>
  <c r="S990" i="1" l="1"/>
  <c r="R990" i="1"/>
  <c r="Q990" i="1"/>
  <c r="K991" i="1" l="1"/>
  <c r="L991" i="1" s="1"/>
  <c r="C990" i="1"/>
  <c r="U991" i="1" l="1"/>
  <c r="B991" i="1" s="1"/>
  <c r="T992" i="1" l="1"/>
  <c r="M991" i="1"/>
  <c r="O991" i="1" l="1"/>
  <c r="P991" i="1" l="1"/>
  <c r="S991" i="1" l="1"/>
  <c r="R991" i="1"/>
  <c r="Q991" i="1"/>
  <c r="K992" i="1" l="1"/>
  <c r="L992" i="1" s="1"/>
  <c r="C991" i="1"/>
  <c r="U992" i="1" l="1"/>
  <c r="B992" i="1" s="1"/>
  <c r="T993" i="1" l="1"/>
  <c r="M992" i="1"/>
  <c r="O992" i="1" l="1"/>
  <c r="P992" i="1" l="1"/>
  <c r="R992" i="1" l="1"/>
  <c r="S992" i="1"/>
  <c r="Q992" i="1"/>
  <c r="K993" i="1" l="1"/>
  <c r="L993" i="1" s="1"/>
  <c r="C992" i="1"/>
  <c r="U993" i="1" l="1"/>
  <c r="B993" i="1" s="1"/>
  <c r="T994" i="1" l="1"/>
  <c r="M993" i="1"/>
  <c r="O993" i="1" l="1"/>
  <c r="P993" i="1" l="1"/>
  <c r="R993" i="1" l="1"/>
  <c r="S993" i="1"/>
  <c r="Q993" i="1"/>
  <c r="K994" i="1" l="1"/>
  <c r="L994" i="1" s="1"/>
  <c r="C993" i="1"/>
  <c r="U994" i="1" l="1"/>
  <c r="B994" i="1" s="1"/>
  <c r="T995" i="1" l="1"/>
  <c r="M994" i="1"/>
  <c r="O994" i="1" l="1"/>
  <c r="P994" i="1" l="1"/>
  <c r="S994" i="1" l="1"/>
  <c r="R994" i="1"/>
  <c r="Q994" i="1"/>
  <c r="K995" i="1" l="1"/>
  <c r="L995" i="1" s="1"/>
  <c r="C994" i="1"/>
  <c r="U995" i="1" l="1"/>
  <c r="B995" i="1" s="1"/>
  <c r="M995" i="1" l="1"/>
  <c r="O995" i="1" l="1"/>
  <c r="P995" i="1" l="1"/>
  <c r="T996" i="1"/>
  <c r="S995" i="1" l="1"/>
  <c r="R995" i="1"/>
  <c r="Q995" i="1"/>
  <c r="K996" i="1" l="1"/>
  <c r="L996" i="1" s="1"/>
  <c r="C995" i="1"/>
  <c r="U996" i="1" l="1"/>
  <c r="B996" i="1" s="1"/>
  <c r="T997" i="1" l="1"/>
  <c r="M996" i="1"/>
  <c r="O996" i="1" l="1"/>
  <c r="P996" i="1" l="1"/>
  <c r="R996" i="1" l="1"/>
  <c r="S996" i="1"/>
  <c r="Q996" i="1"/>
  <c r="K997" i="1" l="1"/>
  <c r="L997" i="1" s="1"/>
  <c r="C996" i="1"/>
  <c r="U997" i="1" l="1"/>
  <c r="B997" i="1"/>
  <c r="T998" i="1" l="1"/>
  <c r="M997" i="1"/>
  <c r="O997" i="1" l="1"/>
  <c r="P997" i="1" l="1"/>
  <c r="S997" i="1" l="1"/>
  <c r="R997" i="1"/>
  <c r="Q997" i="1"/>
  <c r="K998" i="1" l="1"/>
  <c r="L998" i="1" s="1"/>
  <c r="C997" i="1"/>
  <c r="U998" i="1" l="1"/>
  <c r="B998" i="1" s="1"/>
  <c r="T999" i="1" l="1"/>
  <c r="M998" i="1"/>
  <c r="O998" i="1" l="1"/>
  <c r="P998" i="1" l="1"/>
  <c r="R998" i="1" l="1"/>
  <c r="S998" i="1"/>
  <c r="Q998" i="1"/>
  <c r="K999" i="1" l="1"/>
  <c r="L999" i="1" s="1"/>
  <c r="C998" i="1"/>
  <c r="U999" i="1" l="1"/>
  <c r="B999" i="1" s="1"/>
  <c r="T1000" i="1" l="1"/>
  <c r="M999" i="1"/>
  <c r="O999" i="1" l="1"/>
  <c r="P999" i="1" l="1"/>
  <c r="R999" i="1" l="1"/>
  <c r="S999" i="1"/>
  <c r="Q999" i="1"/>
  <c r="K1000" i="1" l="1"/>
  <c r="L1000" i="1" s="1"/>
  <c r="C999" i="1"/>
  <c r="U1000" i="1" l="1"/>
  <c r="B1000" i="1" s="1"/>
  <c r="M1000" i="1" l="1"/>
  <c r="O1000" i="1" l="1"/>
  <c r="P1000" i="1" l="1"/>
  <c r="T1001" i="1"/>
  <c r="S1000" i="1" l="1"/>
  <c r="R1000" i="1"/>
  <c r="Q1000" i="1"/>
  <c r="K1001" i="1" l="1"/>
  <c r="L1001" i="1" s="1"/>
  <c r="C1000" i="1"/>
  <c r="U1001" i="1" l="1"/>
  <c r="B1001" i="1" s="1"/>
  <c r="T1002" i="1" l="1"/>
  <c r="M1001" i="1"/>
  <c r="O1001" i="1" l="1"/>
  <c r="P1001" i="1" l="1"/>
  <c r="S1001" i="1" l="1"/>
  <c r="R1001" i="1"/>
  <c r="Q1001" i="1"/>
  <c r="K1002" i="1" l="1"/>
  <c r="L1002" i="1" s="1"/>
  <c r="C1001" i="1"/>
  <c r="U1002" i="1" l="1"/>
  <c r="B1002" i="1" s="1"/>
  <c r="T1003" i="1" l="1"/>
  <c r="M1002" i="1"/>
  <c r="O1002" i="1" l="1"/>
  <c r="P1002" i="1" l="1"/>
  <c r="R1002" i="1" l="1"/>
  <c r="S1002" i="1"/>
  <c r="Q1002" i="1"/>
  <c r="K1003" i="1" l="1"/>
  <c r="L1003" i="1" s="1"/>
  <c r="C1002" i="1"/>
  <c r="U1003" i="1" l="1"/>
  <c r="B1003" i="1" s="1"/>
  <c r="T1004" i="1" l="1"/>
  <c r="M1003" i="1"/>
  <c r="O1003" i="1" l="1"/>
  <c r="P1003" i="1" l="1"/>
  <c r="S1003" i="1" l="1"/>
  <c r="R1003" i="1"/>
  <c r="Q1003" i="1"/>
  <c r="K1004" i="1" l="1"/>
  <c r="L1004" i="1" s="1"/>
  <c r="C1003" i="1"/>
  <c r="U1004" i="1" l="1"/>
  <c r="B1004" i="1" s="1"/>
  <c r="T1005" i="1" l="1"/>
  <c r="M1004" i="1"/>
  <c r="O1004" i="1" l="1"/>
  <c r="P1004" i="1" l="1"/>
  <c r="R1004" i="1" l="1"/>
  <c r="S1004" i="1"/>
  <c r="Q1004" i="1"/>
  <c r="K1005" i="1" l="1"/>
  <c r="L1005" i="1" s="1"/>
  <c r="C1004" i="1"/>
  <c r="M1005" i="1"/>
  <c r="O1005" i="1"/>
  <c r="B1005" i="1" l="1"/>
  <c r="U1005" i="1"/>
  <c r="P1005" i="1"/>
  <c r="R1005" i="1" l="1"/>
  <c r="S1005" i="1"/>
  <c r="Q1005" i="1"/>
  <c r="C1005" i="1" l="1"/>
</calcChain>
</file>

<file path=xl/sharedStrings.xml><?xml version="1.0" encoding="utf-8"?>
<sst xmlns="http://schemas.openxmlformats.org/spreadsheetml/2006/main" count="417" uniqueCount="176">
  <si>
    <t xml:space="preserve">  bet result</t>
  </si>
  <si>
    <t>Profit Target</t>
  </si>
  <si>
    <t>Stop Loss</t>
  </si>
  <si>
    <t>Split</t>
  </si>
  <si>
    <t>Streets</t>
  </si>
  <si>
    <t>E</t>
  </si>
  <si>
    <t>O</t>
  </si>
  <si>
    <t>H</t>
  </si>
  <si>
    <t>R</t>
  </si>
  <si>
    <t>L</t>
  </si>
  <si>
    <t>B</t>
  </si>
  <si>
    <t>Stop Loss (-)</t>
  </si>
  <si>
    <t>Peak</t>
  </si>
  <si>
    <t>yes</t>
  </si>
  <si>
    <t>W/L</t>
  </si>
  <si>
    <t>Results H/L</t>
  </si>
  <si>
    <t>Red/Black</t>
  </si>
  <si>
    <t>Bankroll</t>
  </si>
  <si>
    <t>Bet Amt</t>
  </si>
  <si>
    <t>NA</t>
  </si>
  <si>
    <t>PD</t>
  </si>
  <si>
    <t>Sheet ConFig</t>
  </si>
  <si>
    <t>NicBot ConFig</t>
  </si>
  <si>
    <t>#</t>
  </si>
  <si>
    <t>Profit</t>
  </si>
  <si>
    <t>Cumulative</t>
  </si>
  <si>
    <t>LARGEST</t>
  </si>
  <si>
    <t>HIGH</t>
  </si>
  <si>
    <t>LOW</t>
  </si>
  <si>
    <t>CURRENT</t>
  </si>
  <si>
    <t>Spin</t>
  </si>
  <si>
    <t>(Loss)</t>
  </si>
  <si>
    <t>Amount</t>
  </si>
  <si>
    <t>Input Fields</t>
  </si>
  <si>
    <t>File</t>
  </si>
  <si>
    <t>Bets</t>
  </si>
  <si>
    <t>BET</t>
  </si>
  <si>
    <t>AMT</t>
  </si>
  <si>
    <t>1</t>
  </si>
  <si>
    <t>BASE BET</t>
  </si>
  <si>
    <t>PT=1</t>
  </si>
  <si>
    <t>2</t>
  </si>
  <si>
    <t>DUMMY BASE BET</t>
  </si>
  <si>
    <t>SL= -1000</t>
  </si>
  <si>
    <t>3</t>
  </si>
  <si>
    <t>Flat</t>
  </si>
  <si>
    <t>FILE/RNG DELAY</t>
  </si>
  <si>
    <t>Demo-3</t>
  </si>
  <si>
    <t>4</t>
  </si>
  <si>
    <t>Max Bet</t>
  </si>
  <si>
    <t xml:space="preserve">Global Profit  </t>
  </si>
  <si>
    <t>1000</t>
  </si>
  <si>
    <t>Demo-4</t>
  </si>
  <si>
    <t>5</t>
  </si>
  <si>
    <t>LIAR</t>
  </si>
  <si>
    <t>Global Stop Loss</t>
  </si>
  <si>
    <t>-1000</t>
  </si>
  <si>
    <t>Demo-5</t>
  </si>
  <si>
    <t>6</t>
  </si>
  <si>
    <t>GPS Auto %</t>
  </si>
  <si>
    <t>.001</t>
  </si>
  <si>
    <t>Demo-6</t>
  </si>
  <si>
    <t>7</t>
  </si>
  <si>
    <t>GPS Start %</t>
  </si>
  <si>
    <t>.25</t>
  </si>
  <si>
    <t>Demo-7</t>
  </si>
  <si>
    <t>8</t>
  </si>
  <si>
    <t>GPS Start Amount</t>
  </si>
  <si>
    <t>100</t>
  </si>
  <si>
    <t>Demo-8</t>
  </si>
  <si>
    <t>9</t>
  </si>
  <si>
    <t>Demo-9</t>
  </si>
  <si>
    <t>10</t>
  </si>
  <si>
    <t>Max Spins</t>
  </si>
  <si>
    <t>Demo-10</t>
  </si>
  <si>
    <t>11</t>
  </si>
  <si>
    <t>UPS Auto %</t>
  </si>
  <si>
    <t>12</t>
  </si>
  <si>
    <t>UPS Start %</t>
  </si>
  <si>
    <t>13</t>
  </si>
  <si>
    <t>UPS Start Amount</t>
  </si>
  <si>
    <t>14</t>
  </si>
  <si>
    <t>15</t>
  </si>
  <si>
    <t>16</t>
  </si>
  <si>
    <t>17</t>
  </si>
  <si>
    <t>18</t>
  </si>
  <si>
    <t>19</t>
  </si>
  <si>
    <t>21</t>
  </si>
  <si>
    <t>d1</t>
  </si>
  <si>
    <t>PT=1000</t>
  </si>
  <si>
    <t>22</t>
  </si>
  <si>
    <t>d2</t>
  </si>
  <si>
    <t>23</t>
  </si>
  <si>
    <t>d3</t>
  </si>
  <si>
    <t>24</t>
  </si>
  <si>
    <t>d4</t>
  </si>
  <si>
    <t>25</t>
  </si>
  <si>
    <t>d5</t>
  </si>
  <si>
    <t>26</t>
  </si>
  <si>
    <t>d6</t>
  </si>
  <si>
    <t>27</t>
  </si>
  <si>
    <t>d7</t>
  </si>
  <si>
    <t>28</t>
  </si>
  <si>
    <t>d8</t>
  </si>
  <si>
    <t>29</t>
  </si>
  <si>
    <t>d9</t>
  </si>
  <si>
    <t>30</t>
  </si>
  <si>
    <t>d10</t>
  </si>
  <si>
    <t>31</t>
  </si>
  <si>
    <t>32</t>
  </si>
  <si>
    <t>33</t>
  </si>
  <si>
    <t>34</t>
  </si>
  <si>
    <t>35</t>
  </si>
  <si>
    <t>36</t>
  </si>
  <si>
    <t>37</t>
  </si>
  <si>
    <t>38</t>
  </si>
  <si>
    <t>PT=100</t>
  </si>
  <si>
    <t>20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</si>
  <si>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</si>
  <si>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</si>
  <si>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</si>
  <si>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</si>
  <si>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</si>
  <si>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</si>
  <si>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</si>
  <si>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</si>
  <si>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</si>
  <si>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</si>
  <si>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</si>
  <si>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</si>
  <si>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</si>
  <si>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</si>
  <si>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</si>
  <si>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</si>
  <si>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</si>
  <si>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</si>
  <si>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</si>
  <si>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</si>
  <si>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</si>
  <si>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Average</t>
  </si>
  <si>
    <t>Low</t>
  </si>
  <si>
    <t># Sessions</t>
  </si>
  <si>
    <t>Number of Wins Over 100 Units</t>
  </si>
  <si>
    <t>Net Win</t>
  </si>
  <si>
    <t>Number of Wins Over 50 Units</t>
  </si>
  <si>
    <t>Number of Wins Over 25 Units</t>
  </si>
  <si>
    <t>Number of Wins Over 10 Units</t>
  </si>
  <si>
    <t>Number of Wins Over 5 Units</t>
  </si>
  <si>
    <t>Profit/Spin</t>
  </si>
  <si>
    <t>Number Spins Per Week(21,000)</t>
  </si>
  <si>
    <t>Estimated Profit Per Week</t>
  </si>
  <si>
    <t>Less 10% BV Tax</t>
  </si>
  <si>
    <t>Estimated Net Profit Per Week</t>
  </si>
  <si>
    <t>Suggested Daily Bankroll</t>
  </si>
  <si>
    <t>Estimated</t>
  </si>
  <si>
    <t>Max</t>
  </si>
  <si>
    <t>Module</t>
  </si>
  <si>
    <t>Spin Modules</t>
  </si>
  <si>
    <t>Bet</t>
  </si>
  <si>
    <t>Cost</t>
  </si>
  <si>
    <t>21,000 spins @ $2 Base Bet</t>
  </si>
  <si>
    <t>21,000 spins @ $1 Base Bet</t>
  </si>
  <si>
    <t>21,000 spins @  .50 Base Bet</t>
  </si>
  <si>
    <t>21,000 spins @  .10 Base Bet</t>
  </si>
  <si>
    <t>39</t>
  </si>
  <si>
    <t>40</t>
  </si>
  <si>
    <t>Demo 1</t>
  </si>
  <si>
    <t>demo 2</t>
  </si>
  <si>
    <t>Demo</t>
  </si>
  <si>
    <t>no</t>
  </si>
  <si>
    <t>Run Chops VDW Offset</t>
  </si>
  <si>
    <t>3700 Bets</t>
  </si>
  <si>
    <t>OFFSET</t>
  </si>
  <si>
    <t>Bet Amount</t>
  </si>
  <si>
    <t xml:space="preserve">  </t>
  </si>
  <si>
    <t>Press Function Key F9 for another set of Spins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</si>
</sst>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409]h:mm\ AM/PM;@"/>
    <numFmt numFmtId="165" formatCode="0.00_);[Red]\(0.00\)"/>
    <numFmt numFmtId="166" formatCode="#,##0.00;[Red]#,##0.00"/>
    <numFmt numFmtId="167" formatCode="0.000"/>
  </numFmts>
  <fonts count="33">
    <font>
      <sz val="10"/>
      <name val="Arial"/>
      <family val="2"/>
    </font>
    <font>
      <sz val="12"/>
      <color theme="1"/>
      <name val="Calibri"/>
      <family val="2"/>
      <scheme val="minor"/>
    </font>
    <font>
      <sz val="7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63"/>
      <name val="Calibri"/>
      <family val="2"/>
    </font>
    <font>
      <shadow/>
      <sz val="8"/>
      <name val="Arial"/>
      <family val="2"/>
    </font>
    <font>
      <b/>
      <shadow/>
      <sz val="8"/>
      <name val="Arial"/>
      <family val="2"/>
    </font>
    <font>
      <sz val="8"/>
      <color indexed="63"/>
      <name val="Calibri"/>
      <family val="2"/>
    </font>
    <font>
      <b/>
      <sz val="8"/>
      <color indexed="63"/>
      <name val="Arial"/>
      <family val="2"/>
    </font>
    <font>
      <shadow/>
      <sz val="10"/>
      <name val="Arial"/>
      <family val="2"/>
    </font>
    <font>
      <sz val="7"/>
      <color indexed="63"/>
      <name val="Calibri"/>
      <family val="2"/>
    </font>
    <font>
      <b/>
      <shadow/>
      <sz val="8"/>
      <color theme="1"/>
      <name val="Arial"/>
      <family val="2"/>
    </font>
    <font>
      <shadow/>
      <sz val="8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sz val="7"/>
      <name val="Arial"/>
      <family val="2"/>
      <charset val="134"/>
    </font>
    <font>
      <b/>
      <shadow/>
      <sz val="9"/>
      <color theme="1"/>
      <name val="Arial"/>
      <family val="2"/>
    </font>
    <font>
      <b/>
      <shadow/>
      <sz val="9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4"/>
      <color rgb="FFFF0000"/>
      <name val="Arial Black"/>
      <family val="2"/>
    </font>
    <font>
      <b/>
      <sz val="14"/>
      <color rgb="FFFF0000"/>
      <name val="Arial Black"/>
      <family val="2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color theme="1"/>
      <name val="Arial"/>
      <family val="2"/>
    </font>
    <font>
      <u/>
      <sz val="11"/>
      <color theme="1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rgb="FFFFFF00"/>
        <bgColor indexed="3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50"/>
        <bgColor indexed="49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8" tint="0.59996337778862885"/>
        <bgColor indexed="34"/>
      </patternFill>
    </fill>
    <fill>
      <patternFill patternType="solid">
        <fgColor theme="9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9" tint="-0.2499465926084170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mediumGray">
        <fgColor rgb="FF37CBFF"/>
      </patternFill>
    </fill>
    <fill>
      <patternFill patternType="darkGray">
        <fgColor rgb="FF01FF74"/>
      </patternFill>
    </fill>
    <fill>
      <patternFill patternType="mediumGray">
        <fgColor rgb="FF37CBFF"/>
        <bgColor rgb="FF00B050"/>
      </patternFill>
    </fill>
    <fill>
      <patternFill patternType="mediumGray">
        <fgColor rgb="FFFF0000"/>
        <bgColor auto="1"/>
      </patternFill>
    </fill>
    <fill>
      <patternFill patternType="solid">
        <fgColor theme="9" tint="0.39994506668294322"/>
        <bgColor indexed="64"/>
      </patternFill>
    </fill>
    <fill>
      <patternFill patternType="mediumGray">
        <fgColor rgb="FF00B0F0"/>
        <bgColor rgb="FF00B0F0"/>
      </patternFill>
    </fill>
    <fill>
      <patternFill patternType="solid">
        <fgColor theme="9" tint="-0.24994659260841701"/>
        <bgColor indexed="34"/>
      </patternFill>
    </fill>
  </fills>
  <borders count="2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7">
    <xf numFmtId="0" fontId="0" fillId="0" borderId="0"/>
    <xf numFmtId="0" fontId="5" fillId="0" borderId="0"/>
    <xf numFmtId="0" fontId="21" fillId="0" borderId="0"/>
    <xf numFmtId="0" fontId="20" fillId="0" borderId="0"/>
    <xf numFmtId="0" fontId="21" fillId="0" borderId="0"/>
    <xf numFmtId="0" fontId="1" fillId="0" borderId="0"/>
    <xf numFmtId="0" fontId="20" fillId="0" borderId="0"/>
  </cellStyleXfs>
  <cellXfs count="207">
    <xf numFmtId="0" fontId="0" fillId="0" borderId="0" xfId="0"/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textRotation="90"/>
    </xf>
    <xf numFmtId="0" fontId="6" fillId="4" borderId="1" xfId="0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8" fillId="0" borderId="0" xfId="1" applyFont="1" applyAlignment="1">
      <alignment horizontal="center" vertical="center"/>
    </xf>
    <xf numFmtId="0" fontId="10" fillId="4" borderId="1" xfId="0" applyFont="1" applyFill="1" applyBorder="1" applyAlignment="1">
      <alignment horizontal="center"/>
    </xf>
    <xf numFmtId="0" fontId="11" fillId="0" borderId="0" xfId="1" applyFont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0" fillId="7" borderId="1" xfId="0" applyFill="1" applyBorder="1" applyAlignment="1">
      <alignment horizontal="center"/>
    </xf>
    <xf numFmtId="0" fontId="9" fillId="0" borderId="4" xfId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0" fillId="4" borderId="1" xfId="0" applyFill="1" applyBorder="1" applyAlignment="1">
      <alignment horizontal="center"/>
    </xf>
    <xf numFmtId="0" fontId="13" fillId="9" borderId="1" xfId="0" applyFont="1" applyFill="1" applyBorder="1" applyAlignment="1">
      <alignment horizontal="center"/>
    </xf>
    <xf numFmtId="0" fontId="7" fillId="8" borderId="1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2" fillId="8" borderId="3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4" fillId="0" borderId="3" xfId="0" applyFont="1" applyBorder="1" applyAlignment="1">
      <alignment horizontal="center" textRotation="90"/>
    </xf>
    <xf numFmtId="0" fontId="15" fillId="4" borderId="3" xfId="0" applyFont="1" applyFill="1" applyBorder="1" applyAlignment="1">
      <alignment horizontal="center"/>
    </xf>
    <xf numFmtId="0" fontId="4" fillId="7" borderId="1" xfId="0" applyFont="1" applyFill="1" applyBorder="1" applyAlignment="1">
      <alignment horizontal="center" textRotation="90"/>
    </xf>
    <xf numFmtId="0" fontId="16" fillId="0" borderId="7" xfId="0" applyFont="1" applyBorder="1"/>
    <xf numFmtId="0" fontId="16" fillId="0" borderId="0" xfId="0" applyFont="1"/>
    <xf numFmtId="0" fontId="0" fillId="13" borderId="0" xfId="0" applyFill="1" applyAlignment="1">
      <alignment horizontal="center"/>
    </xf>
    <xf numFmtId="0" fontId="17" fillId="13" borderId="0" xfId="0" applyFont="1" applyFill="1" applyAlignment="1">
      <alignment horizontal="center"/>
    </xf>
    <xf numFmtId="0" fontId="0" fillId="2" borderId="10" xfId="0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8" fillId="0" borderId="0" xfId="1" applyFont="1" applyAlignment="1">
      <alignment horizontal="center"/>
    </xf>
    <xf numFmtId="0" fontId="4" fillId="2" borderId="3" xfId="0" applyFont="1" applyFill="1" applyBorder="1" applyAlignment="1">
      <alignment horizontal="center" textRotation="90"/>
    </xf>
    <xf numFmtId="0" fontId="16" fillId="4" borderId="9" xfId="0" applyFont="1" applyFill="1" applyBorder="1" applyAlignment="1">
      <alignment horizontal="center"/>
    </xf>
    <xf numFmtId="0" fontId="16" fillId="4" borderId="8" xfId="0" applyFont="1" applyFill="1" applyBorder="1"/>
    <xf numFmtId="0" fontId="4" fillId="5" borderId="3" xfId="0" applyFont="1" applyFill="1" applyBorder="1" applyAlignment="1">
      <alignment horizontal="center" textRotation="90"/>
    </xf>
    <xf numFmtId="0" fontId="18" fillId="9" borderId="1" xfId="0" applyFont="1" applyFill="1" applyBorder="1" applyAlignment="1">
      <alignment horizontal="center"/>
    </xf>
    <xf numFmtId="0" fontId="19" fillId="4" borderId="1" xfId="0" applyFont="1" applyFill="1" applyBorder="1" applyAlignment="1">
      <alignment horizontal="center"/>
    </xf>
    <xf numFmtId="0" fontId="13" fillId="6" borderId="13" xfId="0" applyFont="1" applyFill="1" applyBorder="1"/>
    <xf numFmtId="0" fontId="0" fillId="14" borderId="1" xfId="0" applyFill="1" applyBorder="1" applyAlignment="1">
      <alignment horizontal="center"/>
    </xf>
    <xf numFmtId="164" fontId="21" fillId="0" borderId="0" xfId="4" applyNumberFormat="1" applyAlignment="1">
      <alignment horizontal="center"/>
    </xf>
    <xf numFmtId="164" fontId="25" fillId="0" borderId="0" xfId="4" applyNumberFormat="1" applyFont="1" applyAlignment="1">
      <alignment horizontal="center"/>
    </xf>
    <xf numFmtId="0" fontId="24" fillId="0" borderId="0" xfId="4" applyFont="1" applyAlignment="1">
      <alignment horizontal="center"/>
    </xf>
    <xf numFmtId="0" fontId="21" fillId="0" borderId="0" xfId="4" applyAlignment="1">
      <alignment horizontal="center"/>
    </xf>
    <xf numFmtId="0" fontId="23" fillId="0" borderId="0" xfId="4" applyFont="1" applyAlignment="1">
      <alignment horizontal="center"/>
    </xf>
    <xf numFmtId="1" fontId="21" fillId="0" borderId="0" xfId="4" applyNumberFormat="1" applyAlignment="1">
      <alignment horizontal="center"/>
    </xf>
    <xf numFmtId="0" fontId="21" fillId="14" borderId="15" xfId="4" applyFill="1" applyBorder="1" applyAlignment="1">
      <alignment horizontal="center"/>
    </xf>
    <xf numFmtId="0" fontId="26" fillId="16" borderId="15" xfId="4" applyFont="1" applyFill="1" applyBorder="1" applyAlignment="1">
      <alignment horizontal="center"/>
    </xf>
    <xf numFmtId="164" fontId="27" fillId="0" borderId="0" xfId="4" applyNumberFormat="1" applyFont="1" applyAlignment="1">
      <alignment horizontal="center"/>
    </xf>
    <xf numFmtId="0" fontId="27" fillId="0" borderId="0" xfId="4" applyFont="1" applyAlignment="1">
      <alignment horizontal="center"/>
    </xf>
    <xf numFmtId="0" fontId="27" fillId="0" borderId="15" xfId="4" applyFont="1" applyBorder="1" applyAlignment="1">
      <alignment horizontal="center"/>
    </xf>
    <xf numFmtId="0" fontId="28" fillId="0" borderId="0" xfId="4" applyFont="1" applyAlignment="1">
      <alignment horizontal="center"/>
    </xf>
    <xf numFmtId="1" fontId="27" fillId="0" borderId="0" xfId="4" applyNumberFormat="1" applyFont="1" applyAlignment="1">
      <alignment horizontal="center"/>
    </xf>
    <xf numFmtId="0" fontId="29" fillId="14" borderId="15" xfId="4" applyFont="1" applyFill="1" applyBorder="1" applyAlignment="1">
      <alignment horizontal="center"/>
    </xf>
    <xf numFmtId="4" fontId="23" fillId="16" borderId="15" xfId="4" applyNumberFormat="1" applyFont="1" applyFill="1" applyBorder="1" applyAlignment="1">
      <alignment horizontal="center"/>
    </xf>
    <xf numFmtId="49" fontId="28" fillId="0" borderId="15" xfId="4" applyNumberFormat="1" applyFont="1" applyBorder="1" applyAlignment="1" applyProtection="1">
      <alignment horizontal="center"/>
      <protection locked="0"/>
    </xf>
    <xf numFmtId="0" fontId="16" fillId="0" borderId="15" xfId="0" applyFont="1" applyBorder="1" applyAlignment="1">
      <alignment horizontal="center"/>
    </xf>
    <xf numFmtId="49" fontId="28" fillId="0" borderId="21" xfId="4" applyNumberFormat="1" applyFont="1" applyBorder="1" applyAlignment="1" applyProtection="1">
      <alignment horizontal="center"/>
      <protection locked="0"/>
    </xf>
    <xf numFmtId="2" fontId="28" fillId="0" borderId="15" xfId="4" applyNumberFormat="1" applyFont="1" applyBorder="1" applyAlignment="1">
      <alignment horizontal="center"/>
    </xf>
    <xf numFmtId="165" fontId="21" fillId="0" borderId="0" xfId="4" applyNumberFormat="1" applyAlignment="1">
      <alignment horizontal="center"/>
    </xf>
    <xf numFmtId="49" fontId="21" fillId="0" borderId="15" xfId="4" applyNumberFormat="1" applyBorder="1" applyAlignment="1">
      <alignment horizontal="center"/>
    </xf>
    <xf numFmtId="49" fontId="16" fillId="0" borderId="15" xfId="4" applyNumberFormat="1" applyFont="1" applyBorder="1" applyAlignment="1">
      <alignment horizontal="center"/>
    </xf>
    <xf numFmtId="49" fontId="0" fillId="0" borderId="15" xfId="4" applyNumberFormat="1" applyFont="1" applyBorder="1" applyAlignment="1">
      <alignment horizontal="center"/>
    </xf>
    <xf numFmtId="49" fontId="21" fillId="0" borderId="6" xfId="4" applyNumberFormat="1" applyBorder="1" applyAlignment="1">
      <alignment horizontal="center"/>
    </xf>
    <xf numFmtId="49" fontId="0" fillId="0" borderId="6" xfId="4" applyNumberFormat="1" applyFont="1" applyBorder="1" applyAlignment="1">
      <alignment horizontal="center"/>
    </xf>
    <xf numFmtId="49" fontId="28" fillId="14" borderId="15" xfId="4" applyNumberFormat="1" applyFont="1" applyFill="1" applyBorder="1" applyAlignment="1" applyProtection="1">
      <alignment horizontal="center"/>
      <protection locked="0"/>
    </xf>
    <xf numFmtId="1" fontId="28" fillId="0" borderId="15" xfId="4" applyNumberFormat="1" applyFont="1" applyBorder="1" applyAlignment="1" applyProtection="1">
      <alignment horizontal="center"/>
      <protection locked="0"/>
    </xf>
    <xf numFmtId="1" fontId="21" fillId="0" borderId="15" xfId="4" applyNumberFormat="1" applyBorder="1" applyAlignment="1">
      <alignment horizontal="center"/>
    </xf>
    <xf numFmtId="166" fontId="0" fillId="14" borderId="15" xfId="0" applyNumberFormat="1" applyFill="1" applyBorder="1" applyAlignment="1">
      <alignment horizontal="center"/>
    </xf>
    <xf numFmtId="4" fontId="0" fillId="16" borderId="6" xfId="0" applyNumberFormat="1" applyFill="1" applyBorder="1" applyAlignment="1">
      <alignment horizontal="center"/>
    </xf>
    <xf numFmtId="0" fontId="12" fillId="0" borderId="15" xfId="0" applyFont="1" applyBorder="1" applyAlignment="1">
      <alignment horizontal="center"/>
    </xf>
    <xf numFmtId="49" fontId="0" fillId="14" borderId="6" xfId="4" applyNumberFormat="1" applyFont="1" applyFill="1" applyBorder="1" applyAlignment="1">
      <alignment horizontal="center"/>
    </xf>
    <xf numFmtId="49" fontId="3" fillId="14" borderId="6" xfId="4" applyNumberFormat="1" applyFont="1" applyFill="1" applyBorder="1" applyAlignment="1">
      <alignment horizontal="center"/>
    </xf>
    <xf numFmtId="49" fontId="27" fillId="0" borderId="15" xfId="4" applyNumberFormat="1" applyFont="1" applyBorder="1" applyAlignment="1">
      <alignment horizontal="center"/>
    </xf>
    <xf numFmtId="0" fontId="13" fillId="0" borderId="15" xfId="0" applyFont="1" applyBorder="1" applyAlignment="1">
      <alignment horizontal="center"/>
    </xf>
    <xf numFmtId="49" fontId="21" fillId="0" borderId="6" xfId="4" applyNumberFormat="1" applyBorder="1"/>
    <xf numFmtId="49" fontId="21" fillId="0" borderId="7" xfId="4" applyNumberFormat="1" applyBorder="1"/>
    <xf numFmtId="0" fontId="14" fillId="10" borderId="0" xfId="5" applyFont="1" applyFill="1" applyAlignment="1" applyProtection="1">
      <alignment horizontal="center"/>
      <protection locked="0"/>
    </xf>
    <xf numFmtId="1" fontId="23" fillId="0" borderId="15" xfId="4" applyNumberFormat="1" applyFont="1" applyBorder="1" applyAlignment="1">
      <alignment horizontal="center"/>
    </xf>
    <xf numFmtId="0" fontId="21" fillId="0" borderId="0" xfId="4"/>
    <xf numFmtId="49" fontId="28" fillId="0" borderId="0" xfId="4" applyNumberFormat="1" applyFont="1" applyAlignment="1" applyProtection="1">
      <alignment horizontal="center"/>
      <protection locked="0"/>
    </xf>
    <xf numFmtId="1" fontId="21" fillId="0" borderId="0" xfId="4" applyNumberFormat="1"/>
    <xf numFmtId="1" fontId="21" fillId="9" borderId="0" xfId="4" applyNumberFormat="1" applyFill="1" applyAlignment="1">
      <alignment horizontal="center"/>
    </xf>
    <xf numFmtId="1" fontId="23" fillId="9" borderId="15" xfId="4" applyNumberFormat="1" applyFont="1" applyFill="1" applyBorder="1" applyAlignment="1">
      <alignment horizontal="center"/>
    </xf>
    <xf numFmtId="49" fontId="27" fillId="0" borderId="6" xfId="4" applyNumberFormat="1" applyFont="1" applyBorder="1" applyAlignment="1">
      <alignment horizontal="center"/>
    </xf>
    <xf numFmtId="49" fontId="31" fillId="0" borderId="15" xfId="4" applyNumberFormat="1" applyFont="1" applyBorder="1" applyAlignment="1" applyProtection="1">
      <alignment horizontal="center"/>
      <protection locked="0"/>
    </xf>
    <xf numFmtId="49" fontId="14" fillId="0" borderId="6" xfId="4" applyNumberFormat="1" applyFont="1" applyBorder="1" applyAlignment="1">
      <alignment horizontal="center"/>
    </xf>
    <xf numFmtId="1" fontId="21" fillId="9" borderId="0" xfId="4" applyNumberFormat="1" applyFill="1"/>
    <xf numFmtId="1" fontId="27" fillId="4" borderId="22" xfId="4" applyNumberFormat="1" applyFont="1" applyFill="1" applyBorder="1" applyAlignment="1" applyProtection="1">
      <alignment horizontal="center"/>
      <protection locked="0"/>
    </xf>
    <xf numFmtId="1" fontId="27" fillId="9" borderId="22" xfId="4" applyNumberFormat="1" applyFont="1" applyFill="1" applyBorder="1" applyAlignment="1" applyProtection="1">
      <alignment horizontal="center"/>
      <protection locked="0"/>
    </xf>
    <xf numFmtId="1" fontId="27" fillId="0" borderId="23" xfId="4" applyNumberFormat="1" applyFont="1" applyBorder="1" applyAlignment="1">
      <alignment horizontal="center"/>
    </xf>
    <xf numFmtId="166" fontId="27" fillId="18" borderId="15" xfId="0" applyNumberFormat="1" applyFont="1" applyFill="1" applyBorder="1" applyAlignment="1">
      <alignment horizontal="center"/>
    </xf>
    <xf numFmtId="49" fontId="21" fillId="0" borderId="7" xfId="4" applyNumberFormat="1" applyBorder="1" applyAlignment="1">
      <alignment horizontal="center"/>
    </xf>
    <xf numFmtId="49" fontId="28" fillId="0" borderId="7" xfId="4" applyNumberFormat="1" applyFont="1" applyBorder="1" applyAlignment="1" applyProtection="1">
      <alignment horizontal="center"/>
      <protection locked="0"/>
    </xf>
    <xf numFmtId="49" fontId="27" fillId="0" borderId="7" xfId="4" applyNumberFormat="1" applyFont="1" applyBorder="1" applyAlignment="1" applyProtection="1">
      <alignment horizontal="center"/>
      <protection locked="0"/>
    </xf>
    <xf numFmtId="1" fontId="27" fillId="19" borderId="22" xfId="4" applyNumberFormat="1" applyFont="1" applyFill="1" applyBorder="1" applyAlignment="1">
      <alignment horizontal="center"/>
    </xf>
    <xf numFmtId="1" fontId="0" fillId="19" borderId="22" xfId="4" applyNumberFormat="1" applyFont="1" applyFill="1" applyBorder="1" applyAlignment="1">
      <alignment horizontal="center"/>
    </xf>
    <xf numFmtId="4" fontId="0" fillId="16" borderId="0" xfId="0" applyNumberFormat="1" applyFill="1" applyAlignment="1">
      <alignment horizontal="center"/>
    </xf>
    <xf numFmtId="49" fontId="28" fillId="0" borderId="7" xfId="4" applyNumberFormat="1" applyFont="1" applyBorder="1" applyProtection="1">
      <protection locked="0"/>
    </xf>
    <xf numFmtId="1" fontId="27" fillId="0" borderId="7" xfId="4" applyNumberFormat="1" applyFont="1" applyBorder="1" applyAlignment="1" applyProtection="1">
      <alignment horizontal="center"/>
      <protection locked="0"/>
    </xf>
    <xf numFmtId="9" fontId="0" fillId="19" borderId="22" xfId="4" applyNumberFormat="1" applyFont="1" applyFill="1" applyBorder="1" applyAlignment="1">
      <alignment horizontal="center"/>
    </xf>
    <xf numFmtId="1" fontId="27" fillId="0" borderId="21" xfId="4" applyNumberFormat="1" applyFont="1" applyBorder="1" applyAlignment="1">
      <alignment horizontal="center"/>
    </xf>
    <xf numFmtId="166" fontId="27" fillId="0" borderId="0" xfId="0" applyNumberFormat="1" applyFont="1" applyAlignment="1">
      <alignment horizontal="center"/>
    </xf>
    <xf numFmtId="4" fontId="0" fillId="0" borderId="0" xfId="0" applyNumberFormat="1" applyAlignment="1">
      <alignment horizontal="center"/>
    </xf>
    <xf numFmtId="49" fontId="0" fillId="0" borderId="0" xfId="4" applyNumberFormat="1" applyFont="1" applyAlignment="1">
      <alignment horizontal="center"/>
    </xf>
    <xf numFmtId="49" fontId="21" fillId="0" borderId="0" xfId="4" applyNumberFormat="1" applyAlignment="1">
      <alignment horizontal="center"/>
    </xf>
    <xf numFmtId="166" fontId="0" fillId="0" borderId="15" xfId="0" applyNumberFormat="1" applyBorder="1" applyAlignment="1">
      <alignment horizontal="center"/>
    </xf>
    <xf numFmtId="4" fontId="0" fillId="0" borderId="6" xfId="0" applyNumberFormat="1" applyBorder="1" applyAlignment="1">
      <alignment horizontal="center"/>
    </xf>
    <xf numFmtId="49" fontId="28" fillId="0" borderId="6" xfId="4" applyNumberFormat="1" applyFont="1" applyBorder="1" applyAlignment="1" applyProtection="1">
      <alignment horizontal="center"/>
      <protection locked="0"/>
    </xf>
    <xf numFmtId="167" fontId="21" fillId="0" borderId="15" xfId="4" applyNumberFormat="1" applyBorder="1" applyAlignment="1">
      <alignment horizontal="center"/>
    </xf>
    <xf numFmtId="1" fontId="32" fillId="0" borderId="15" xfId="4" applyNumberFormat="1" applyFont="1" applyBorder="1" applyAlignment="1">
      <alignment horizontal="center"/>
    </xf>
    <xf numFmtId="1" fontId="0" fillId="20" borderId="15" xfId="4" applyNumberFormat="1" applyFont="1" applyFill="1" applyBorder="1" applyAlignment="1">
      <alignment horizontal="center"/>
    </xf>
    <xf numFmtId="1" fontId="21" fillId="20" borderId="15" xfId="4" applyNumberFormat="1" applyFill="1" applyBorder="1" applyAlignment="1">
      <alignment horizontal="center"/>
    </xf>
    <xf numFmtId="49" fontId="28" fillId="0" borderId="6" xfId="4" applyNumberFormat="1" applyFont="1" applyBorder="1" applyProtection="1">
      <protection locked="0"/>
    </xf>
    <xf numFmtId="49" fontId="28" fillId="9" borderId="15" xfId="4" applyNumberFormat="1" applyFont="1" applyFill="1" applyBorder="1" applyAlignment="1" applyProtection="1">
      <alignment horizontal="center"/>
      <protection locked="0"/>
    </xf>
    <xf numFmtId="0" fontId="27" fillId="9" borderId="15" xfId="0" applyFont="1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20" borderId="15" xfId="0" applyFill="1" applyBorder="1" applyAlignment="1">
      <alignment horizontal="center"/>
    </xf>
    <xf numFmtId="2" fontId="23" fillId="0" borderId="15" xfId="4" applyNumberFormat="1" applyFont="1" applyBorder="1" applyAlignment="1">
      <alignment horizontal="center"/>
    </xf>
    <xf numFmtId="49" fontId="27" fillId="0" borderId="23" xfId="4" applyNumberFormat="1" applyFont="1" applyBorder="1" applyAlignment="1">
      <alignment horizontal="center"/>
    </xf>
    <xf numFmtId="49" fontId="27" fillId="0" borderId="24" xfId="4" applyNumberFormat="1" applyFont="1" applyBorder="1" applyAlignment="1">
      <alignment horizontal="center"/>
    </xf>
    <xf numFmtId="2" fontId="23" fillId="0" borderId="23" xfId="4" applyNumberFormat="1" applyFont="1" applyBorder="1" applyAlignment="1">
      <alignment horizontal="center"/>
    </xf>
    <xf numFmtId="1" fontId="21" fillId="0" borderId="23" xfId="4" applyNumberFormat="1" applyBorder="1" applyAlignment="1">
      <alignment horizontal="center"/>
    </xf>
    <xf numFmtId="166" fontId="0" fillId="0" borderId="23" xfId="0" applyNumberFormat="1" applyBorder="1" applyAlignment="1">
      <alignment horizontal="center"/>
    </xf>
    <xf numFmtId="4" fontId="0" fillId="0" borderId="24" xfId="0" applyNumberFormat="1" applyBorder="1" applyAlignment="1">
      <alignment horizontal="center"/>
    </xf>
    <xf numFmtId="2" fontId="23" fillId="0" borderId="0" xfId="4" applyNumberFormat="1" applyFont="1" applyAlignment="1">
      <alignment horizontal="center"/>
    </xf>
    <xf numFmtId="166" fontId="0" fillId="0" borderId="0" xfId="0" applyNumberFormat="1" applyAlignment="1">
      <alignment horizontal="center"/>
    </xf>
    <xf numFmtId="0" fontId="0" fillId="19" borderId="1" xfId="0" applyFill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7" borderId="3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13" fillId="9" borderId="3" xfId="0" applyFont="1" applyFill="1" applyBorder="1" applyAlignment="1">
      <alignment horizontal="center"/>
    </xf>
    <xf numFmtId="0" fontId="6" fillId="4" borderId="3" xfId="0" applyFont="1" applyFill="1" applyBorder="1" applyAlignment="1">
      <alignment horizontal="center"/>
    </xf>
    <xf numFmtId="0" fontId="0" fillId="0" borderId="25" xfId="0" applyBorder="1" applyAlignment="1">
      <alignment horizontal="center"/>
    </xf>
    <xf numFmtId="0" fontId="18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3" fillId="0" borderId="26" xfId="0" applyFont="1" applyBorder="1" applyAlignment="1">
      <alignment horizontal="center"/>
    </xf>
    <xf numFmtId="0" fontId="0" fillId="0" borderId="26" xfId="0" applyBorder="1" applyAlignment="1">
      <alignment horizontal="center"/>
    </xf>
    <xf numFmtId="0" fontId="0" fillId="7" borderId="26" xfId="0" applyFill="1" applyBorder="1" applyAlignment="1">
      <alignment horizontal="center"/>
    </xf>
    <xf numFmtId="0" fontId="3" fillId="3" borderId="26" xfId="0" applyFont="1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13" fillId="9" borderId="26" xfId="0" applyFont="1" applyFill="1" applyBorder="1" applyAlignment="1">
      <alignment horizontal="center"/>
    </xf>
    <xf numFmtId="0" fontId="0" fillId="2" borderId="27" xfId="0" applyFill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14" fillId="10" borderId="6" xfId="0" applyFont="1" applyFill="1" applyBorder="1" applyAlignment="1" applyProtection="1">
      <alignment horizontal="center" vertical="center"/>
      <protection locked="0"/>
    </xf>
    <xf numFmtId="0" fontId="16" fillId="0" borderId="21" xfId="0" applyFont="1" applyBorder="1" applyAlignment="1">
      <alignment horizontal="center"/>
    </xf>
    <xf numFmtId="0" fontId="20" fillId="14" borderId="15" xfId="3" applyFill="1" applyBorder="1" applyAlignment="1">
      <alignment horizontal="center"/>
    </xf>
    <xf numFmtId="0" fontId="13" fillId="14" borderId="15" xfId="3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26" xfId="0" applyFill="1" applyBorder="1" applyAlignment="1">
      <alignment horizontal="center"/>
    </xf>
    <xf numFmtId="0" fontId="0" fillId="21" borderId="1" xfId="0" applyFill="1" applyBorder="1" applyAlignment="1">
      <alignment horizontal="center"/>
    </xf>
    <xf numFmtId="0" fontId="0" fillId="21" borderId="26" xfId="0" applyFill="1" applyBorder="1" applyAlignment="1">
      <alignment horizontal="center"/>
    </xf>
    <xf numFmtId="0" fontId="0" fillId="11" borderId="28" xfId="0" applyFill="1" applyBorder="1" applyAlignment="1">
      <alignment horizontal="center"/>
    </xf>
    <xf numFmtId="0" fontId="0" fillId="11" borderId="0" xfId="0" applyFill="1" applyAlignment="1">
      <alignment horizontal="center"/>
    </xf>
    <xf numFmtId="0" fontId="0" fillId="11" borderId="3" xfId="0" applyFill="1" applyBorder="1" applyAlignment="1">
      <alignment horizontal="center"/>
    </xf>
    <xf numFmtId="0" fontId="3" fillId="11" borderId="0" xfId="0" applyFont="1" applyFill="1" applyAlignment="1">
      <alignment horizontal="center"/>
    </xf>
    <xf numFmtId="0" fontId="2" fillId="11" borderId="0" xfId="0" applyFont="1" applyFill="1" applyAlignment="1">
      <alignment horizontal="center"/>
    </xf>
    <xf numFmtId="0" fontId="4" fillId="11" borderId="14" xfId="0" applyFont="1" applyFill="1" applyBorder="1" applyAlignment="1">
      <alignment horizontal="center" textRotation="90"/>
    </xf>
    <xf numFmtId="0" fontId="0" fillId="4" borderId="26" xfId="0" applyFill="1" applyBorder="1" applyAlignment="1">
      <alignment horizontal="center"/>
    </xf>
    <xf numFmtId="0" fontId="0" fillId="12" borderId="26" xfId="0" applyFill="1" applyBorder="1" applyAlignment="1">
      <alignment horizontal="center"/>
    </xf>
    <xf numFmtId="0" fontId="7" fillId="0" borderId="0" xfId="0" applyFont="1" applyAlignment="1">
      <alignment horizontal="center"/>
    </xf>
    <xf numFmtId="0" fontId="18" fillId="9" borderId="26" xfId="0" applyFont="1" applyFill="1" applyBorder="1" applyAlignment="1">
      <alignment horizontal="center"/>
    </xf>
    <xf numFmtId="0" fontId="19" fillId="4" borderId="26" xfId="0" applyFont="1" applyFill="1" applyBorder="1" applyAlignment="1">
      <alignment horizontal="center"/>
    </xf>
    <xf numFmtId="0" fontId="4" fillId="21" borderId="9" xfId="0" applyFont="1" applyFill="1" applyBorder="1" applyAlignment="1">
      <alignment horizontal="center"/>
    </xf>
    <xf numFmtId="0" fontId="4" fillId="21" borderId="14" xfId="0" applyFont="1" applyFill="1" applyBorder="1" applyAlignment="1">
      <alignment horizontal="center"/>
    </xf>
    <xf numFmtId="0" fontId="4" fillId="7" borderId="9" xfId="0" applyFont="1" applyFill="1" applyBorder="1" applyAlignment="1">
      <alignment horizontal="center" textRotation="90"/>
    </xf>
    <xf numFmtId="0" fontId="4" fillId="7" borderId="14" xfId="0" applyFont="1" applyFill="1" applyBorder="1" applyAlignment="1">
      <alignment horizontal="center" textRotation="90"/>
    </xf>
    <xf numFmtId="0" fontId="14" fillId="10" borderId="0" xfId="0" applyFont="1" applyFill="1" applyAlignment="1" applyProtection="1">
      <alignment horizontal="center" vertical="center"/>
      <protection locked="0"/>
    </xf>
    <xf numFmtId="0" fontId="14" fillId="11" borderId="12" xfId="0" applyFont="1" applyFill="1" applyBorder="1" applyAlignment="1">
      <alignment horizontal="center" vertical="center"/>
    </xf>
    <xf numFmtId="0" fontId="14" fillId="11" borderId="11" xfId="0" applyFont="1" applyFill="1" applyBorder="1" applyAlignment="1">
      <alignment horizontal="center" vertical="center"/>
    </xf>
    <xf numFmtId="0" fontId="14" fillId="11" borderId="2" xfId="0" applyFont="1" applyFill="1" applyBorder="1" applyAlignment="1">
      <alignment horizontal="center" vertical="center"/>
    </xf>
    <xf numFmtId="49" fontId="28" fillId="0" borderId="6" xfId="4" applyNumberFormat="1" applyFont="1" applyBorder="1" applyAlignment="1" applyProtection="1">
      <alignment horizontal="center"/>
      <protection locked="0"/>
    </xf>
    <xf numFmtId="49" fontId="28" fillId="0" borderId="7" xfId="4" applyNumberFormat="1" applyFont="1" applyBorder="1" applyAlignment="1" applyProtection="1">
      <alignment horizontal="center"/>
      <protection locked="0"/>
    </xf>
    <xf numFmtId="49" fontId="28" fillId="0" borderId="21" xfId="4" applyNumberFormat="1" applyFont="1" applyBorder="1" applyAlignment="1" applyProtection="1">
      <alignment horizontal="center"/>
      <protection locked="0"/>
    </xf>
    <xf numFmtId="49" fontId="28" fillId="14" borderId="6" xfId="4" applyNumberFormat="1" applyFont="1" applyFill="1" applyBorder="1" applyAlignment="1" applyProtection="1">
      <alignment horizontal="center"/>
      <protection locked="0"/>
    </xf>
    <xf numFmtId="49" fontId="28" fillId="14" borderId="7" xfId="4" applyNumberFormat="1" applyFont="1" applyFill="1" applyBorder="1" applyAlignment="1" applyProtection="1">
      <alignment horizontal="center"/>
      <protection locked="0"/>
    </xf>
    <xf numFmtId="49" fontId="28" fillId="14" borderId="21" xfId="4" applyNumberFormat="1" applyFont="1" applyFill="1" applyBorder="1" applyAlignment="1" applyProtection="1">
      <alignment horizontal="center"/>
      <protection locked="0"/>
    </xf>
    <xf numFmtId="1" fontId="28" fillId="0" borderId="6" xfId="4" applyNumberFormat="1" applyFont="1" applyBorder="1" applyAlignment="1" applyProtection="1">
      <alignment horizontal="center"/>
      <protection locked="0"/>
    </xf>
    <xf numFmtId="1" fontId="28" fillId="0" borderId="7" xfId="4" applyNumberFormat="1" applyFont="1" applyBorder="1" applyAlignment="1" applyProtection="1">
      <alignment horizontal="center"/>
      <protection locked="0"/>
    </xf>
    <xf numFmtId="1" fontId="28" fillId="0" borderId="21" xfId="4" applyNumberFormat="1" applyFont="1" applyBorder="1" applyAlignment="1" applyProtection="1">
      <alignment horizontal="center"/>
      <protection locked="0"/>
    </xf>
    <xf numFmtId="49" fontId="30" fillId="0" borderId="6" xfId="4" applyNumberFormat="1" applyFont="1" applyBorder="1" applyAlignment="1">
      <alignment horizontal="center"/>
    </xf>
    <xf numFmtId="49" fontId="30" fillId="0" borderId="21" xfId="4" applyNumberFormat="1" applyFont="1" applyBorder="1" applyAlignment="1">
      <alignment horizontal="center"/>
    </xf>
    <xf numFmtId="49" fontId="16" fillId="0" borderId="6" xfId="4" applyNumberFormat="1" applyFont="1" applyBorder="1" applyAlignment="1">
      <alignment horizontal="center"/>
    </xf>
    <xf numFmtId="49" fontId="16" fillId="0" borderId="21" xfId="4" applyNumberFormat="1" applyFont="1" applyBorder="1" applyAlignment="1">
      <alignment horizontal="center"/>
    </xf>
    <xf numFmtId="164" fontId="22" fillId="17" borderId="6" xfId="4" applyNumberFormat="1" applyFont="1" applyFill="1" applyBorder="1" applyAlignment="1">
      <alignment horizontal="center"/>
    </xf>
    <xf numFmtId="164" fontId="22" fillId="17" borderId="7" xfId="4" applyNumberFormat="1" applyFont="1" applyFill="1" applyBorder="1" applyAlignment="1">
      <alignment horizontal="center"/>
    </xf>
    <xf numFmtId="164" fontId="23" fillId="17" borderId="7" xfId="4" applyNumberFormat="1" applyFont="1" applyFill="1" applyBorder="1" applyAlignment="1">
      <alignment horizontal="center"/>
    </xf>
    <xf numFmtId="164" fontId="24" fillId="14" borderId="16" xfId="4" applyNumberFormat="1" applyFont="1" applyFill="1" applyBorder="1" applyAlignment="1">
      <alignment horizontal="center"/>
    </xf>
    <xf numFmtId="164" fontId="24" fillId="14" borderId="17" xfId="4" applyNumberFormat="1" applyFont="1" applyFill="1" applyBorder="1" applyAlignment="1">
      <alignment horizontal="center"/>
    </xf>
    <xf numFmtId="164" fontId="25" fillId="14" borderId="16" xfId="4" applyNumberFormat="1" applyFont="1" applyFill="1" applyBorder="1" applyAlignment="1">
      <alignment horizontal="center"/>
    </xf>
    <xf numFmtId="164" fontId="25" fillId="14" borderId="18" xfId="4" applyNumberFormat="1" applyFont="1" applyFill="1" applyBorder="1" applyAlignment="1">
      <alignment horizontal="center"/>
    </xf>
    <xf numFmtId="164" fontId="25" fillId="14" borderId="17" xfId="4" applyNumberFormat="1" applyFont="1" applyFill="1" applyBorder="1" applyAlignment="1">
      <alignment horizontal="center"/>
    </xf>
    <xf numFmtId="164" fontId="27" fillId="0" borderId="19" xfId="4" applyNumberFormat="1" applyFont="1" applyBorder="1" applyAlignment="1">
      <alignment horizontal="center"/>
    </xf>
    <xf numFmtId="164" fontId="27" fillId="0" borderId="20" xfId="4" applyNumberFormat="1" applyFont="1" applyBorder="1" applyAlignment="1">
      <alignment horizontal="center"/>
    </xf>
    <xf numFmtId="164" fontId="22" fillId="15" borderId="6" xfId="4" applyNumberFormat="1" applyFont="1" applyFill="1" applyBorder="1" applyAlignment="1">
      <alignment horizontal="center"/>
    </xf>
    <xf numFmtId="164" fontId="22" fillId="15" borderId="7" xfId="4" applyNumberFormat="1" applyFont="1" applyFill="1" applyBorder="1" applyAlignment="1">
      <alignment horizontal="center"/>
    </xf>
    <xf numFmtId="164" fontId="23" fillId="15" borderId="7" xfId="4" applyNumberFormat="1" applyFont="1" applyFill="1" applyBorder="1" applyAlignment="1">
      <alignment horizontal="center"/>
    </xf>
    <xf numFmtId="0" fontId="0" fillId="11" borderId="6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21" xfId="0" applyFill="1" applyBorder="1" applyAlignment="1">
      <alignment horizontal="center"/>
    </xf>
  </cellXfs>
  <cellStyles count="7">
    <cellStyle name="Excel Built-in Normal" xfId="1" xr:uid="{00000000-0005-0000-0000-000000000000}"/>
    <cellStyle name="Normal" xfId="0" builtinId="0"/>
    <cellStyle name="Normal 2" xfId="3" xr:uid="{00000000-0005-0000-0000-000002000000}"/>
    <cellStyle name="Normal 2 2" xfId="6" xr:uid="{72EF63A3-533F-4A18-A8F0-A1D262AC25CF}"/>
    <cellStyle name="Normal 3" xfId="5" xr:uid="{00000000-0005-0000-0000-000003000000}"/>
    <cellStyle name="Normal 5" xfId="2" xr:uid="{00000000-0005-0000-0000-000004000000}"/>
    <cellStyle name="Normal 5 2" xfId="4" xr:uid="{00000000-0005-0000-0000-000005000000}"/>
  </cellStyles>
  <dxfs count="18"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B3B3B3"/>
      <rgbColor rgb="00808080"/>
      <rgbColor rgb="009999FF"/>
      <rgbColor rgb="00993366"/>
      <rgbColor rgb="00E6E6E6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FF"/>
      <rgbColor rgb="00CCFFCC"/>
      <rgbColor rgb="00FFFF99"/>
      <rgbColor rgb="0083CA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33"/>
      <rgbColor rgb="00666699"/>
      <rgbColor rgb="00969696"/>
      <rgbColor rgb="0000458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FFFF"/>
      <color rgb="FF00FF00"/>
      <color rgb="FFFFFF00"/>
      <color rgb="FFE6E6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C5370"/>
  <sheetViews>
    <sheetView tabSelected="1" zoomScale="130" zoomScaleNormal="130" workbookViewId="0">
      <selection activeCell="T1" sqref="T1:AC1048576"/>
    </sheetView>
  </sheetViews>
  <sheetFormatPr defaultColWidth="9.140625" defaultRowHeight="12.75"/>
  <cols>
    <col min="1" max="1" width="3.7109375" customWidth="1"/>
    <col min="2" max="2" width="10.7109375" style="11" hidden="1" customWidth="1"/>
    <col min="3" max="3" width="5.7109375" style="11" hidden="1" customWidth="1"/>
    <col min="4" max="9" width="3.7109375" style="11" customWidth="1"/>
    <col min="10" max="10" width="5.7109375" style="163" customWidth="1"/>
    <col min="11" max="11" width="5.85546875" style="1" customWidth="1"/>
    <col min="12" max="12" width="2.7109375" style="1" customWidth="1"/>
    <col min="13" max="14" width="4.7109375" style="1" hidden="1" customWidth="1"/>
    <col min="15" max="15" width="5.7109375" style="11" customWidth="1"/>
    <col min="16" max="16" width="10.7109375" style="11" customWidth="1"/>
    <col min="17" max="19" width="10.42578125" style="11" customWidth="1"/>
    <col min="20" max="22" width="5.7109375" style="11" hidden="1" customWidth="1"/>
    <col min="23" max="23" width="3.7109375" hidden="1" customWidth="1"/>
    <col min="24" max="29" width="5.7109375" hidden="1" customWidth="1"/>
    <col min="30" max="30" width="5.7109375" customWidth="1"/>
  </cols>
  <sheetData>
    <row r="1" spans="1:37" ht="12.75" customHeight="1">
      <c r="A1" s="31"/>
      <c r="D1" s="174" t="s">
        <v>170</v>
      </c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  <c r="P1" s="174"/>
      <c r="Q1" s="175" t="s">
        <v>1</v>
      </c>
      <c r="R1" s="177"/>
      <c r="S1" s="151">
        <v>1</v>
      </c>
      <c r="T1" s="19"/>
      <c r="U1" s="19"/>
      <c r="W1" s="31"/>
      <c r="AD1" s="204" t="s">
        <v>175</v>
      </c>
      <c r="AE1" s="205"/>
      <c r="AF1" s="205"/>
      <c r="AG1" s="205"/>
      <c r="AH1" s="205"/>
      <c r="AI1" s="205"/>
      <c r="AJ1" s="205"/>
      <c r="AK1" s="206"/>
    </row>
    <row r="2" spans="1:37" ht="12.75" customHeight="1">
      <c r="A2" s="32" t="s">
        <v>169</v>
      </c>
      <c r="B2" s="1"/>
      <c r="C2" s="1"/>
      <c r="D2" s="174"/>
      <c r="E2" s="174"/>
      <c r="F2" s="174"/>
      <c r="G2" s="174"/>
      <c r="H2" s="174"/>
      <c r="I2" s="174"/>
      <c r="J2" s="174"/>
      <c r="K2" s="174"/>
      <c r="L2" s="174"/>
      <c r="M2" s="174"/>
      <c r="N2" s="174"/>
      <c r="O2" s="174"/>
      <c r="P2" s="174"/>
      <c r="Q2" s="175" t="s">
        <v>11</v>
      </c>
      <c r="R2" s="177"/>
      <c r="S2" s="151">
        <v>-100000</v>
      </c>
      <c r="T2" s="19"/>
      <c r="U2" s="19"/>
      <c r="W2" s="32" t="s">
        <v>13</v>
      </c>
    </row>
    <row r="3" spans="1:37" ht="12.75" customHeight="1">
      <c r="A3" s="33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4"/>
      <c r="P3" s="174"/>
      <c r="Q3" s="175"/>
      <c r="R3" s="176"/>
      <c r="S3" s="151" t="s">
        <v>174</v>
      </c>
      <c r="T3" s="20"/>
      <c r="U3" s="20"/>
      <c r="W3" s="33"/>
    </row>
    <row r="4" spans="1:37" s="3" customFormat="1" ht="50.1" customHeight="1">
      <c r="A4" s="33"/>
      <c r="B4" s="11"/>
      <c r="C4" s="11"/>
      <c r="D4" s="28" t="s">
        <v>16</v>
      </c>
      <c r="E4" s="170" t="s">
        <v>172</v>
      </c>
      <c r="F4" s="171"/>
      <c r="G4" s="28" t="s">
        <v>16</v>
      </c>
      <c r="H4" s="172"/>
      <c r="I4" s="173"/>
      <c r="J4" s="164" t="s">
        <v>173</v>
      </c>
      <c r="K4" s="37"/>
      <c r="L4" s="38"/>
      <c r="M4" s="26" t="s">
        <v>15</v>
      </c>
      <c r="N4" s="26"/>
      <c r="O4" s="36" t="s">
        <v>0</v>
      </c>
      <c r="P4" s="39" t="s">
        <v>17</v>
      </c>
      <c r="Q4" s="18" t="s">
        <v>1</v>
      </c>
      <c r="R4" s="18" t="s">
        <v>2</v>
      </c>
      <c r="S4" s="23" t="s">
        <v>12</v>
      </c>
      <c r="T4" s="21"/>
      <c r="U4" s="21"/>
      <c r="V4" s="21"/>
      <c r="W4" s="33"/>
    </row>
    <row r="5" spans="1:37">
      <c r="A5" s="33">
        <f ca="1">IF($A$2="no",INT(RAND()*36+1),INT(RAND()*37))</f>
        <v>16</v>
      </c>
      <c r="B5" s="9"/>
      <c r="C5" s="2" t="str">
        <f t="shared" ref="C5:C10" si="0">IF(AND(Q5=0,R5=0),"",IF(Q5="Profit Target","profit target",IF(R5="Stop Loss","stop loss","")))</f>
        <v/>
      </c>
      <c r="D5" s="13" t="str">
        <f ca="1">VLOOKUP(ABS($A5),$X$6:$AC$43,6,0)</f>
        <v>R</v>
      </c>
      <c r="E5" s="13"/>
      <c r="F5" s="157"/>
      <c r="G5" s="13" t="str">
        <f ca="1">VLOOKUP(ABS($A5),$X$6:$AC$43,6,0)</f>
        <v>R</v>
      </c>
      <c r="H5" s="13"/>
      <c r="I5" s="155"/>
      <c r="J5" s="159">
        <v>1</v>
      </c>
      <c r="K5" s="25"/>
      <c r="L5" s="27" t="s">
        <v>14</v>
      </c>
      <c r="M5" s="9">
        <v>0</v>
      </c>
      <c r="N5" s="150"/>
      <c r="O5" s="24">
        <v>0</v>
      </c>
      <c r="P5" s="5">
        <v>0</v>
      </c>
      <c r="Q5" s="7">
        <v>0</v>
      </c>
      <c r="R5" s="7">
        <v>0</v>
      </c>
      <c r="S5" s="17"/>
      <c r="T5" s="42" t="s">
        <v>18</v>
      </c>
      <c r="U5" s="2"/>
      <c r="W5" s="33">
        <f ca="1">IF($A$2="no",INT(RAND()*36+1),INT(RAND()*37))</f>
        <v>3</v>
      </c>
      <c r="X5" s="6"/>
      <c r="Y5" s="8" t="s">
        <v>4</v>
      </c>
      <c r="Z5" s="35" t="s">
        <v>3</v>
      </c>
      <c r="AA5" s="6" t="s">
        <v>5</v>
      </c>
      <c r="AB5" s="6" t="s">
        <v>7</v>
      </c>
      <c r="AC5" s="6" t="s">
        <v>8</v>
      </c>
    </row>
    <row r="6" spans="1:37">
      <c r="A6" s="33">
        <f t="shared" ref="A6:A39" ca="1" si="1">IF($A$2="no",INT(RAND()*36+1),INT(RAND()*37))</f>
        <v>21</v>
      </c>
      <c r="B6" s="9" t="str">
        <f t="shared" ref="B6:B37" si="2">IF(K6="","NB",U6)</f>
        <v>NB</v>
      </c>
      <c r="C6" s="2" t="str">
        <f t="shared" ca="1" si="0"/>
        <v/>
      </c>
      <c r="D6" s="13" t="str">
        <f ca="1">VLOOKUP(ABS($A6),$X$6:$AC$43,6,0)</f>
        <v>R</v>
      </c>
      <c r="E6" s="13"/>
      <c r="F6" s="157"/>
      <c r="G6" s="13" t="str">
        <f ca="1">VLOOKUP(ABS($A6),$X$6:$AC$43,6,0)</f>
        <v>R</v>
      </c>
      <c r="H6" s="13" t="str">
        <f ca="1">IF(OR($A5=0,$A6=0),"",G5&amp;G6)</f>
        <v>RR</v>
      </c>
      <c r="I6" s="155" t="str">
        <f ca="1">IF(G5=G6,"R","C")</f>
        <v>R</v>
      </c>
      <c r="J6" s="159">
        <v>1</v>
      </c>
      <c r="K6" s="131"/>
      <c r="L6" s="16" t="str">
        <f t="shared" ref="L6" ca="1" si="3">IF($A6&lt;&gt;"",IF(K6&lt;&gt;"",IF($A6=0,"L",IF(G6=K6,"W","L")),""),"")</f>
        <v/>
      </c>
      <c r="M6" s="9">
        <f ca="1">IF($A6&lt;&gt;"",IF(OR($Q5&lt;&gt;0,$R5&lt;&gt;0),"0",IF(L6&lt;&gt;"",IF(L6="W",(1*J6),(-1*J6)),0)),0)</f>
        <v>0</v>
      </c>
      <c r="N6" s="150">
        <f ca="1">IF(M6&gt;0,1,IF(M6&lt;0,N5+1,N5))</f>
        <v>0</v>
      </c>
      <c r="O6" s="10">
        <f ca="1">IF(A6&lt;&gt;"",IF(OR($Q5&lt;&gt;0,$R5&lt;&gt;0),0,M6),0)</f>
        <v>0</v>
      </c>
      <c r="P6" s="5">
        <f ca="1">IF(A6&lt;&gt;"",O6+P5,0)</f>
        <v>0</v>
      </c>
      <c r="Q6" s="17">
        <f ca="1">IF($A6&lt;&gt;"",IF(Q5&lt;&gt;0,Q5,IF(P6&gt;=$S$1,"Profit Target",0)),0)</f>
        <v>0</v>
      </c>
      <c r="R6" s="4">
        <f ca="1">IF(A6&lt;&gt;"",IF(P6&lt;=$S$2,"Stop Loss",0),0)</f>
        <v>0</v>
      </c>
      <c r="S6" s="17">
        <f t="shared" ref="S6:S7" ca="1" si="4">IF(P6&gt;S5,P6,S5)</f>
        <v>0</v>
      </c>
      <c r="T6" s="22" t="str">
        <f ca="1">IF($A5="","",CONCATENATE($J6,"@"))</f>
        <v>1@</v>
      </c>
      <c r="U6" s="22" t="str">
        <f t="shared" ref="U6:U37" si="5">IF(K6="","",T6&amp;K6&amp;",")</f>
        <v/>
      </c>
      <c r="V6" s="22"/>
      <c r="W6" s="33">
        <f t="shared" ref="W6:W39" ca="1" si="6">IF($A$2="no",INT(RAND()*36+1),INT(RAND()*37))</f>
        <v>19</v>
      </c>
      <c r="X6" s="14">
        <v>0</v>
      </c>
      <c r="Y6" s="6">
        <v>0</v>
      </c>
      <c r="Z6" s="35">
        <v>0</v>
      </c>
      <c r="AA6" s="6" t="s">
        <v>5</v>
      </c>
      <c r="AB6" s="6" t="s">
        <v>9</v>
      </c>
      <c r="AC6" s="6" t="s">
        <v>8</v>
      </c>
    </row>
    <row r="7" spans="1:37">
      <c r="A7" s="33">
        <f t="shared" ca="1" si="1"/>
        <v>35</v>
      </c>
      <c r="B7" s="9" t="str">
        <f t="shared" si="2"/>
        <v>NB</v>
      </c>
      <c r="C7" s="2" t="str">
        <f t="shared" ca="1" si="0"/>
        <v/>
      </c>
      <c r="D7" s="13" t="str">
        <f ca="1">VLOOKUP(ABS($A7),$X$6:$AC$43,6,0)</f>
        <v>B</v>
      </c>
      <c r="E7" s="13" t="str">
        <f ca="1">IF(OR($A6=0,$A7=0),"",D6&amp;D7)</f>
        <v>RB</v>
      </c>
      <c r="F7" s="157" t="str">
        <f ca="1">IF(D6=D7,"R","C")</f>
        <v>C</v>
      </c>
      <c r="G7" s="13" t="str">
        <f ca="1">VLOOKUP(ABS($A7),$X$6:$AC$43,6,0)</f>
        <v>B</v>
      </c>
      <c r="H7" s="13"/>
      <c r="I7" s="155"/>
      <c r="J7" s="159">
        <v>1</v>
      </c>
      <c r="K7" s="131"/>
      <c r="L7" s="16" t="str">
        <f t="shared" ref="L7" ca="1" si="7">IF($A7&lt;&gt;"",IF(K7&lt;&gt;"",IF($A7=0,"L",IF(G7=K7,"W","L")),""),"")</f>
        <v/>
      </c>
      <c r="M7" s="9">
        <f ca="1">IF($A7&lt;&gt;"",IF(OR($Q6&lt;&gt;0,$R6&lt;&gt;0),"0",IF(L7&lt;&gt;"",IF(L7="W",(1*J7),(-1*J7)),0)),0)</f>
        <v>0</v>
      </c>
      <c r="N7" s="150">
        <f ca="1">IF(M7&gt;0,1,IF(M7&lt;0,N6+1,N6))</f>
        <v>0</v>
      </c>
      <c r="O7" s="10">
        <f ca="1">IF(A7&lt;&gt;"",IF(OR($Q6&lt;&gt;0,$R6&lt;&gt;0),0,M7),0)</f>
        <v>0</v>
      </c>
      <c r="P7" s="5">
        <f ca="1">IF(A7&lt;&gt;"",O7+P6,0)</f>
        <v>0</v>
      </c>
      <c r="Q7" s="17">
        <f ca="1">IF($A7&lt;&gt;"",IF(Q6&lt;&gt;0,Q6,IF(P7&gt;=$S$1,"Profit Target",0)),0)</f>
        <v>0</v>
      </c>
      <c r="R7" s="4">
        <f ca="1">IF(A7&lt;&gt;"",IF(P7&lt;=$S$2,"Stop Loss",0),0)</f>
        <v>0</v>
      </c>
      <c r="S7" s="17">
        <f t="shared" ca="1" si="4"/>
        <v>0</v>
      </c>
      <c r="T7" s="22" t="str">
        <f ca="1">IF($A6="","",CONCATENATE($J7,"@"))</f>
        <v>1@</v>
      </c>
      <c r="U7" s="22" t="str">
        <f t="shared" si="5"/>
        <v/>
      </c>
      <c r="V7" s="22"/>
      <c r="W7" s="33">
        <f t="shared" ca="1" si="6"/>
        <v>33</v>
      </c>
      <c r="X7" s="14">
        <v>1</v>
      </c>
      <c r="Y7" s="6">
        <v>1</v>
      </c>
      <c r="Z7" s="35">
        <v>1</v>
      </c>
      <c r="AA7" s="6" t="s">
        <v>6</v>
      </c>
      <c r="AB7" s="6" t="s">
        <v>9</v>
      </c>
      <c r="AC7" s="6" t="s">
        <v>8</v>
      </c>
    </row>
    <row r="8" spans="1:37">
      <c r="A8" s="33">
        <f t="shared" ca="1" si="1"/>
        <v>15</v>
      </c>
      <c r="B8" s="9" t="str">
        <f t="shared" si="2"/>
        <v>NB</v>
      </c>
      <c r="C8" s="2" t="str">
        <f t="shared" ca="1" si="0"/>
        <v/>
      </c>
      <c r="D8" s="13" t="str">
        <f ca="1">VLOOKUP(ABS($A8),$X$6:$AC$43,6,0)</f>
        <v>B</v>
      </c>
      <c r="E8" s="13"/>
      <c r="F8" s="157"/>
      <c r="G8" s="13" t="str">
        <f ca="1">VLOOKUP(ABS($A8),$X$6:$AC$43,6,0)</f>
        <v>B</v>
      </c>
      <c r="H8" s="13" t="str">
        <f ca="1">IF(OR($A7=0,$A8=0),H6,G7&amp;G8)</f>
        <v>BB</v>
      </c>
      <c r="I8" s="155" t="str">
        <f ca="1">IF(G7=G8,"R","C")</f>
        <v>R</v>
      </c>
      <c r="J8" s="159">
        <v>1</v>
      </c>
      <c r="K8" s="131"/>
      <c r="L8" s="16" t="str">
        <f t="shared" ref="L8:L41" ca="1" si="8">IF($A8&lt;&gt;"",IF(K8&lt;&gt;"",IF($A8=0,"L",IF(G8=K8,"W","L")),""),"")</f>
        <v/>
      </c>
      <c r="M8" s="9">
        <f ca="1">IF($A8&lt;&gt;"",IF(OR($Q7&lt;&gt;0,$R7&lt;&gt;0),"0",IF(L8&lt;&gt;"",IF(L8="W",(1*J8),(-1*J8)),0)),0)</f>
        <v>0</v>
      </c>
      <c r="N8" s="150">
        <f t="shared" ref="N8:N41" ca="1" si="9">IF(M8&gt;0,1,IF(M8&lt;0,N7+1,N7))</f>
        <v>0</v>
      </c>
      <c r="O8" s="10">
        <f ca="1">IF(A8&lt;&gt;"",IF(OR($Q7&lt;&gt;0,$R7&lt;&gt;0),0,M8),0)</f>
        <v>0</v>
      </c>
      <c r="P8" s="5">
        <f ca="1">IF(A8&lt;&gt;"",O8+P7,0)</f>
        <v>0</v>
      </c>
      <c r="Q8" s="17">
        <f ca="1">IF($A8&lt;&gt;"",IF(Q7&lt;&gt;0,Q7,IF(P8&gt;=$S$1,"Profit Target",0)),0)</f>
        <v>0</v>
      </c>
      <c r="R8" s="4">
        <f ca="1">IF(A8&lt;&gt;"",IF(P8&lt;=$S$2,"Stop Loss",0),0)</f>
        <v>0</v>
      </c>
      <c r="S8" s="17">
        <f t="shared" ref="S8:S10" ca="1" si="10">IF(P8&gt;S7,P8,S7)</f>
        <v>0</v>
      </c>
      <c r="T8" s="22" t="str">
        <f ca="1">IF($A7="","",CONCATENATE($J8,"@"))</f>
        <v>1@</v>
      </c>
      <c r="U8" s="22" t="str">
        <f t="shared" si="5"/>
        <v/>
      </c>
      <c r="V8" s="22"/>
      <c r="W8" s="33">
        <f t="shared" ca="1" si="6"/>
        <v>18</v>
      </c>
      <c r="X8" s="14">
        <v>2</v>
      </c>
      <c r="Y8" s="6">
        <v>1</v>
      </c>
      <c r="Z8" s="35">
        <v>2</v>
      </c>
      <c r="AA8" s="6" t="s">
        <v>5</v>
      </c>
      <c r="AB8" s="6" t="s">
        <v>9</v>
      </c>
      <c r="AC8" s="6" t="s">
        <v>10</v>
      </c>
    </row>
    <row r="9" spans="1:37">
      <c r="A9" s="33">
        <f t="shared" ca="1" si="1"/>
        <v>31</v>
      </c>
      <c r="B9" s="9" t="str">
        <f t="shared" si="2"/>
        <v>NB</v>
      </c>
      <c r="C9" s="2" t="str">
        <f t="shared" ca="1" si="0"/>
        <v/>
      </c>
      <c r="D9" s="13" t="str">
        <f ca="1">VLOOKUP(ABS($A9),$X$6:$AC$43,6,0)</f>
        <v>B</v>
      </c>
      <c r="E9" s="13" t="str">
        <f ca="1">IF(OR($A8=0,$A9=0),E7,D8&amp;D9)</f>
        <v>BB</v>
      </c>
      <c r="F9" s="157" t="str">
        <f ca="1">IF(D8=D9,"R","C")</f>
        <v>R</v>
      </c>
      <c r="G9" s="13" t="str">
        <f ca="1">VLOOKUP(ABS($A9),$X$6:$AC$43,6,0)</f>
        <v>B</v>
      </c>
      <c r="H9" s="13"/>
      <c r="I9" s="155"/>
      <c r="J9" s="159">
        <v>1</v>
      </c>
      <c r="K9" s="131"/>
      <c r="L9" s="16" t="str">
        <f t="shared" ca="1" si="8"/>
        <v/>
      </c>
      <c r="M9" s="9">
        <f ca="1">IF($A9&lt;&gt;"",IF(OR($Q8&lt;&gt;0,$R8&lt;&gt;0),"0",IF(L9&lt;&gt;"",IF(L9="W",(1*J9),(-1*J9)),0)),0)</f>
        <v>0</v>
      </c>
      <c r="N9" s="150">
        <f t="shared" ca="1" si="9"/>
        <v>0</v>
      </c>
      <c r="O9" s="10">
        <f ca="1">IF(A9&lt;&gt;"",IF(OR($Q8&lt;&gt;0,$R8&lt;&gt;0),0,M9),0)</f>
        <v>0</v>
      </c>
      <c r="P9" s="5">
        <f ca="1">IF(A9&lt;&gt;"",O9+P8,0)</f>
        <v>0</v>
      </c>
      <c r="Q9" s="17">
        <f ca="1">IF($A9&lt;&gt;"",IF(Q8&lt;&gt;0,Q8,IF(P9&gt;=$S$1,"Profit Target",0)),0)</f>
        <v>0</v>
      </c>
      <c r="R9" s="4">
        <f ca="1">IF(A9&lt;&gt;"",IF(P9&lt;=$S$2,"Stop Loss",0),0)</f>
        <v>0</v>
      </c>
      <c r="S9" s="17">
        <f t="shared" ca="1" si="10"/>
        <v>0</v>
      </c>
      <c r="T9" s="22" t="str">
        <f ca="1">IF($A8="","",CONCATENATE($J9,"@"))</f>
        <v>1@</v>
      </c>
      <c r="U9" s="22" t="str">
        <f t="shared" si="5"/>
        <v/>
      </c>
      <c r="V9" s="22"/>
      <c r="W9" s="33">
        <f t="shared" ca="1" si="6"/>
        <v>24</v>
      </c>
      <c r="X9" s="14">
        <v>3</v>
      </c>
      <c r="Y9" s="6">
        <v>1</v>
      </c>
      <c r="Z9" s="35">
        <v>3</v>
      </c>
      <c r="AA9" s="6" t="s">
        <v>6</v>
      </c>
      <c r="AB9" s="6" t="s">
        <v>9</v>
      </c>
      <c r="AC9" s="6" t="s">
        <v>8</v>
      </c>
    </row>
    <row r="10" spans="1:37">
      <c r="A10" s="33">
        <f t="shared" ca="1" si="1"/>
        <v>1</v>
      </c>
      <c r="B10" s="9" t="str">
        <f t="shared" ca="1" si="2"/>
        <v>1@B,</v>
      </c>
      <c r="C10" s="2" t="str">
        <f t="shared" ca="1" si="0"/>
        <v/>
      </c>
      <c r="D10" s="13" t="str">
        <f ca="1">VLOOKUP(ABS($A10),$X$6:$AC$43,6,0)</f>
        <v>R</v>
      </c>
      <c r="E10" s="13"/>
      <c r="F10" s="157"/>
      <c r="G10" s="13" t="str">
        <f ca="1">VLOOKUP(ABS($A10),$X$6:$AC$43,6,0)</f>
        <v>R</v>
      </c>
      <c r="H10" s="13" t="str">
        <f ca="1">IF(OR($A9=0,$A10=0),H8,G9&amp;G10)</f>
        <v>BR</v>
      </c>
      <c r="I10" s="155" t="str">
        <f ca="1">IF(G9=G10,"R","C")</f>
        <v>C</v>
      </c>
      <c r="J10" s="159">
        <v>1</v>
      </c>
      <c r="K10" s="43" t="str">
        <f ca="1">IF($A9&lt;&gt;"",IF(OR($Q9&lt;&gt;0,$R9&lt;&gt;0),"",IF(AND(I6="C",I8="C",G9="R"),"B",IF(AND(I6="R",I8="R",G9="R"),"R",IF(AND(I6="C",I8="C",G9="B"),"R",IF(AND(I6="R",I8="R",G9="B"),"B",""))))),"")</f>
        <v>B</v>
      </c>
      <c r="L10" s="16" t="str">
        <f t="shared" ca="1" si="8"/>
        <v>L</v>
      </c>
      <c r="M10" s="9">
        <f ca="1">IF($A10&lt;&gt;"",IF(OR($Q9&lt;&gt;0,$R9&lt;&gt;0),"0",IF(L10&lt;&gt;"",IF(L10="W",(1*J10),(-1*J10)),0)),0)</f>
        <v>-1</v>
      </c>
      <c r="N10" s="150">
        <f t="shared" ca="1" si="9"/>
        <v>1</v>
      </c>
      <c r="O10" s="10">
        <f ca="1">IF(A10&lt;&gt;"",IF(OR($Q9&lt;&gt;0,$R9&lt;&gt;0),0,M10),0)</f>
        <v>-1</v>
      </c>
      <c r="P10" s="5">
        <f ca="1">IF(A10&lt;&gt;"",O10+P9,0)</f>
        <v>-1</v>
      </c>
      <c r="Q10" s="17">
        <f ca="1">IF($A10&lt;&gt;"",IF(Q9&lt;&gt;0,Q9,IF(P10&gt;=$S$1,"Profit Target",0)),0)</f>
        <v>0</v>
      </c>
      <c r="R10" s="4">
        <f ca="1">IF(A10&lt;&gt;"",IF(P10&lt;=$S$2,"Stop Loss",0),0)</f>
        <v>0</v>
      </c>
      <c r="S10" s="17">
        <f t="shared" ca="1" si="10"/>
        <v>0</v>
      </c>
      <c r="T10" s="22" t="str">
        <f ca="1">IF($A9="","",CONCATENATE($J10,"@"))</f>
        <v>1@</v>
      </c>
      <c r="U10" s="22" t="str">
        <f t="shared" ca="1" si="5"/>
        <v>1@B,</v>
      </c>
      <c r="V10" s="22"/>
      <c r="W10" s="33">
        <f t="shared" ca="1" si="6"/>
        <v>21</v>
      </c>
      <c r="X10" s="14">
        <v>4</v>
      </c>
      <c r="Y10" s="6">
        <v>2</v>
      </c>
      <c r="Z10" s="35">
        <v>1</v>
      </c>
      <c r="AA10" s="6" t="s">
        <v>5</v>
      </c>
      <c r="AB10" s="6" t="s">
        <v>9</v>
      </c>
      <c r="AC10" s="6" t="s">
        <v>10</v>
      </c>
    </row>
    <row r="11" spans="1:37">
      <c r="A11" s="33">
        <f t="shared" ca="1" si="1"/>
        <v>22</v>
      </c>
      <c r="B11" s="9" t="str">
        <f t="shared" ca="1" si="2"/>
        <v>NB</v>
      </c>
      <c r="C11" s="2" t="str">
        <f t="shared" ref="C11:C36" ca="1" si="11">IF(AND(Q11=0,R11=0),"",IF(Q11="Profit Target","profit target",IF(R11="Stop Loss","stop loss","")))</f>
        <v/>
      </c>
      <c r="D11" s="13" t="str">
        <f ca="1">VLOOKUP(ABS($A11),$X$6:$AC$43,6,0)</f>
        <v>B</v>
      </c>
      <c r="E11" s="13" t="str">
        <f ca="1">IF(OR($A10=0,$A11=0),E9,D10&amp;D11)</f>
        <v>RB</v>
      </c>
      <c r="F11" s="157" t="str">
        <f ca="1">IF(D10=D11,"R","C")</f>
        <v>C</v>
      </c>
      <c r="G11" s="13" t="str">
        <f ca="1">VLOOKUP(ABS($A11),$X$6:$AC$43,6,0)</f>
        <v>B</v>
      </c>
      <c r="H11" s="13"/>
      <c r="I11" s="155"/>
      <c r="J11" s="159">
        <v>1</v>
      </c>
      <c r="K11" s="25" t="str">
        <f ca="1">IF($A10&lt;&gt;"",IF(OR($Q10&lt;&gt;0,$R10&lt;&gt;0),"",IF(AND(F7="C",F9="C",G10="R"),"B",IF(AND(F7="R",F9="R",G10="R"),"R",IF(AND(F7="C",F9="C",G10="B"),"R",IF(AND(F7="R",F9="R",G10="B"),"B",""))))),"")</f>
        <v/>
      </c>
      <c r="L11" s="16" t="str">
        <f t="shared" ref="L11" ca="1" si="12">IF($A11&lt;&gt;"",IF(K11&lt;&gt;"",IF($A11=0,"L",IF(G11=K11,"W","L")),""),"")</f>
        <v/>
      </c>
      <c r="M11" s="9">
        <f ca="1">IF($A11&lt;&gt;"",IF(OR($Q10&lt;&gt;0,$R10&lt;&gt;0),"0",IF(L11&lt;&gt;"",IF(L11="W",(1*J11),(-1*J11)),0)),0)</f>
        <v>0</v>
      </c>
      <c r="N11" s="150">
        <f t="shared" ca="1" si="9"/>
        <v>1</v>
      </c>
      <c r="O11" s="10">
        <f ca="1">IF(A11&lt;&gt;"",IF(OR($Q10&lt;&gt;0,$R10&lt;&gt;0),0,M11),0)</f>
        <v>0</v>
      </c>
      <c r="P11" s="5">
        <f ca="1">IF(A11&lt;&gt;"",O11+P10,0)</f>
        <v>-1</v>
      </c>
      <c r="Q11" s="17">
        <f ca="1">IF($A11&lt;&gt;"",IF(Q10&lt;&gt;0,Q10,IF(P11&gt;=$S$1,"Profit Target",0)),0)</f>
        <v>0</v>
      </c>
      <c r="R11" s="4">
        <f ca="1">IF(A11&lt;&gt;"",IF(P11&lt;=$S$2,"Stop Loss",0),0)</f>
        <v>0</v>
      </c>
      <c r="S11" s="17">
        <f ca="1">IF(P11&gt;S10,P11,S10)</f>
        <v>0</v>
      </c>
      <c r="T11" s="22" t="str">
        <f ca="1">IF($A10="","",CONCATENATE($J11,"@"))</f>
        <v>1@</v>
      </c>
      <c r="U11" s="22" t="str">
        <f t="shared" ca="1" si="5"/>
        <v/>
      </c>
      <c r="V11" s="22"/>
      <c r="W11" s="33">
        <f t="shared" ca="1" si="6"/>
        <v>5</v>
      </c>
      <c r="X11" s="14">
        <v>5</v>
      </c>
      <c r="Y11" s="6">
        <v>2</v>
      </c>
      <c r="Z11" s="35">
        <v>2</v>
      </c>
      <c r="AA11" s="6" t="s">
        <v>6</v>
      </c>
      <c r="AB11" s="6" t="s">
        <v>9</v>
      </c>
      <c r="AC11" s="6" t="s">
        <v>8</v>
      </c>
    </row>
    <row r="12" spans="1:37">
      <c r="A12" s="33">
        <f t="shared" ca="1" si="1"/>
        <v>16</v>
      </c>
      <c r="B12" s="9" t="str">
        <f t="shared" ca="1" si="2"/>
        <v>NB</v>
      </c>
      <c r="C12" s="2" t="str">
        <f t="shared" ca="1" si="11"/>
        <v/>
      </c>
      <c r="D12" s="13" t="str">
        <f ca="1">VLOOKUP(ABS($A12),$X$6:$AC$43,6,0)</f>
        <v>R</v>
      </c>
      <c r="E12" s="13"/>
      <c r="F12" s="157"/>
      <c r="G12" s="13" t="str">
        <f ca="1">VLOOKUP(ABS($A12),$X$6:$AC$43,6,0)</f>
        <v>R</v>
      </c>
      <c r="H12" s="13" t="str">
        <f ca="1">IF(OR($A11=0,$A12=0),H10,G11&amp;G12)</f>
        <v>BR</v>
      </c>
      <c r="I12" s="155" t="str">
        <f ca="1">IF(G11=G12,"R","C")</f>
        <v>C</v>
      </c>
      <c r="J12" s="159">
        <v>1</v>
      </c>
      <c r="K12" s="43" t="str">
        <f ca="1">IF($A11&lt;&gt;"",IF(OR($Q11&lt;&gt;0,$R11&lt;&gt;0),"",IF(AND(I8="C",I10="C",G11="R"),"B",IF(AND(I8="R",I10="R",G11="R"),"R",IF(AND(I8="C",I10="C",G11="B"),"R",IF(AND(I8="R",I10="R",G11="B"),"B",""))))),"")</f>
        <v/>
      </c>
      <c r="L12" s="16" t="str">
        <f t="shared" ref="L12" ca="1" si="13">IF($A12&lt;&gt;"",IF(K12&lt;&gt;"",IF($A12=0,"L",IF(G12=K12,"W","L")),""),"")</f>
        <v/>
      </c>
      <c r="M12" s="9">
        <f ca="1">IF($A12&lt;&gt;"",IF(OR($Q11&lt;&gt;0,$R11&lt;&gt;0),"0",IF(L12&lt;&gt;"",IF(L12="W",(1*J12),(-1*J12)),0)),0)</f>
        <v>0</v>
      </c>
      <c r="N12" s="150">
        <f t="shared" ca="1" si="9"/>
        <v>1</v>
      </c>
      <c r="O12" s="10">
        <f ca="1">IF(A12&lt;&gt;"",IF(OR($Q11&lt;&gt;0,$R11&lt;&gt;0),0,M12),0)</f>
        <v>0</v>
      </c>
      <c r="P12" s="5">
        <f ca="1">IF(A12&lt;&gt;"",O12+P11,0)</f>
        <v>-1</v>
      </c>
      <c r="Q12" s="17">
        <f ca="1">IF($A12&lt;&gt;"",IF(Q11&lt;&gt;0,Q11,IF(P12&gt;=$S$1,"Profit Target",0)),0)</f>
        <v>0</v>
      </c>
      <c r="R12" s="4">
        <f ca="1">IF(A12&lt;&gt;"",IF(P12&lt;=$S$2,"Stop Loss",0),0)</f>
        <v>0</v>
      </c>
      <c r="S12" s="17">
        <f ca="1">IF(P12&gt;S11,P12,S11)</f>
        <v>0</v>
      </c>
      <c r="T12" s="22" t="str">
        <f ca="1">IF($A11="","",CONCATENATE($J12,"@"))</f>
        <v>1@</v>
      </c>
      <c r="U12" s="22" t="str">
        <f t="shared" ca="1" si="5"/>
        <v/>
      </c>
      <c r="V12" s="22"/>
      <c r="W12" s="33">
        <f t="shared" ca="1" si="6"/>
        <v>25</v>
      </c>
      <c r="X12" s="14">
        <v>6</v>
      </c>
      <c r="Y12" s="6">
        <v>2</v>
      </c>
      <c r="Z12" s="35">
        <v>3</v>
      </c>
      <c r="AA12" s="6" t="s">
        <v>5</v>
      </c>
      <c r="AB12" s="6" t="s">
        <v>9</v>
      </c>
      <c r="AC12" s="6" t="s">
        <v>10</v>
      </c>
    </row>
    <row r="13" spans="1:37">
      <c r="A13" s="33">
        <f t="shared" ca="1" si="1"/>
        <v>26</v>
      </c>
      <c r="B13" s="9" t="str">
        <f t="shared" ca="1" si="2"/>
        <v>NB</v>
      </c>
      <c r="C13" s="2" t="str">
        <f t="shared" ca="1" si="11"/>
        <v/>
      </c>
      <c r="D13" s="13" t="str">
        <f ca="1">VLOOKUP(ABS($A13),$X$6:$AC$43,6,0)</f>
        <v>B</v>
      </c>
      <c r="E13" s="13" t="str">
        <f ca="1">IF(OR($A12=0,$A13=0),E11,D12&amp;D13)</f>
        <v>RB</v>
      </c>
      <c r="F13" s="157" t="str">
        <f ca="1">IF(D12=D13,"R","C")</f>
        <v>C</v>
      </c>
      <c r="G13" s="13" t="str">
        <f ca="1">VLOOKUP(ABS($A13),$X$6:$AC$43,6,0)</f>
        <v>B</v>
      </c>
      <c r="H13" s="13"/>
      <c r="I13" s="155"/>
      <c r="J13" s="159">
        <v>1</v>
      </c>
      <c r="K13" s="25" t="str">
        <f ca="1">IF($A12&lt;&gt;"",IF(OR($Q12&lt;&gt;0,$R12&lt;&gt;0),"",IF(AND(F9="C",F11="C",G12="R"),"B",IF(AND(F9="R",F11="R",G12="R"),"R",IF(AND(F9="C",F11="C",G12="B"),"R",IF(AND(F9="R",F11="R",G12="B"),"B",""))))),"")</f>
        <v/>
      </c>
      <c r="L13" s="16" t="str">
        <f t="shared" ca="1" si="8"/>
        <v/>
      </c>
      <c r="M13" s="9">
        <f ca="1">IF($A13&lt;&gt;"",IF(OR($Q12&lt;&gt;0,$R12&lt;&gt;0),"0",IF(L13&lt;&gt;"",IF(L13="W",(1*J13),(-1*J13)),0)),0)</f>
        <v>0</v>
      </c>
      <c r="N13" s="150">
        <f t="shared" ca="1" si="9"/>
        <v>1</v>
      </c>
      <c r="O13" s="10">
        <f ca="1">IF(A13&lt;&gt;"",IF(OR($Q12&lt;&gt;0,$R12&lt;&gt;0),0,M13),0)</f>
        <v>0</v>
      </c>
      <c r="P13" s="5">
        <f ca="1">IF(A13&lt;&gt;"",O13+P12,0)</f>
        <v>-1</v>
      </c>
      <c r="Q13" s="17">
        <f ca="1">IF($A13&lt;&gt;"",IF(Q12&lt;&gt;0,Q12,IF(P13&gt;=$S$1,"Profit Target",0)),0)</f>
        <v>0</v>
      </c>
      <c r="R13" s="4">
        <f ca="1">IF(A13&lt;&gt;"",IF(P13&lt;=$S$2,"Stop Loss",0),0)</f>
        <v>0</v>
      </c>
      <c r="S13" s="17">
        <f ca="1">IF(P13&gt;S12,P13,S12)</f>
        <v>0</v>
      </c>
      <c r="T13" s="22" t="str">
        <f ca="1">IF($A12="","",CONCATENATE($J13,"@"))</f>
        <v>1@</v>
      </c>
      <c r="U13" s="22" t="str">
        <f t="shared" ca="1" si="5"/>
        <v/>
      </c>
      <c r="V13" s="22"/>
      <c r="W13" s="33">
        <f t="shared" ca="1" si="6"/>
        <v>6</v>
      </c>
      <c r="X13" s="14">
        <v>7</v>
      </c>
      <c r="Y13" s="6">
        <v>3</v>
      </c>
      <c r="Z13" s="35">
        <v>4</v>
      </c>
      <c r="AA13" s="6" t="s">
        <v>6</v>
      </c>
      <c r="AB13" s="6" t="s">
        <v>9</v>
      </c>
      <c r="AC13" s="6" t="s">
        <v>8</v>
      </c>
    </row>
    <row r="14" spans="1:37">
      <c r="A14" s="33">
        <f t="shared" ca="1" si="1"/>
        <v>12</v>
      </c>
      <c r="B14" s="9" t="str">
        <f t="shared" ca="1" si="2"/>
        <v>1@R,</v>
      </c>
      <c r="C14" s="2" t="str">
        <f t="shared" ca="1" si="11"/>
        <v/>
      </c>
      <c r="D14" s="13" t="str">
        <f ca="1">VLOOKUP(ABS($A14),$X$6:$AC$43,6,0)</f>
        <v>R</v>
      </c>
      <c r="E14" s="13"/>
      <c r="F14" s="157"/>
      <c r="G14" s="13" t="str">
        <f ca="1">VLOOKUP(ABS($A14),$X$6:$AC$43,6,0)</f>
        <v>R</v>
      </c>
      <c r="H14" s="13" t="str">
        <f ca="1">IF(OR($A13=0,$A14=0),H12,G13&amp;G14)</f>
        <v>BR</v>
      </c>
      <c r="I14" s="155" t="str">
        <f ca="1">IF(G13=G14,"R","C")</f>
        <v>C</v>
      </c>
      <c r="J14" s="159">
        <v>1</v>
      </c>
      <c r="K14" s="43" t="str">
        <f ca="1">IF($A13&lt;&gt;"",IF(OR($Q13&lt;&gt;0,$R13&lt;&gt;0),"",IF(AND(I6="R",I8="C",I10="R",I12="C",G13="B"),"B",IF(AND(I6="R",I8="C",I10="R",I12="C",G13="R"),"R",IF(AND(I6="C",I8="R",I10="C",I12="R",G13="R"),"B",IF(AND(I6="C",I8="R",I10="C",I12="R",G13="B"),"R",IF(AND(I10="C",I12="C",G13="R"),"B",IF(AND(I10="R",I12="R",G13="R"),"R",IF(AND(I10="C",I12="C",G13="B"),"R",IF(AND(I10="R",I12="R",G13="B"),"B",""))))))))),"")</f>
        <v>R</v>
      </c>
      <c r="L14" s="16" t="str">
        <f t="shared" ca="1" si="8"/>
        <v>W</v>
      </c>
      <c r="M14" s="9">
        <f ca="1">IF($A14&lt;&gt;"",IF(OR($Q13&lt;&gt;0,$R13&lt;&gt;0),"0",IF(L14&lt;&gt;"",IF(L14="W",(1*J14),(-1*J14)),0)),0)</f>
        <v>1</v>
      </c>
      <c r="N14" s="150">
        <f t="shared" ca="1" si="9"/>
        <v>1</v>
      </c>
      <c r="O14" s="10">
        <f ca="1">IF(A14&lt;&gt;"",IF(OR($Q13&lt;&gt;0,$R13&lt;&gt;0),0,M14),0)</f>
        <v>1</v>
      </c>
      <c r="P14" s="5">
        <f ca="1">IF(A14&lt;&gt;"",O14+P13,0)</f>
        <v>0</v>
      </c>
      <c r="Q14" s="17">
        <f ca="1">IF($A14&lt;&gt;"",IF(Q13&lt;&gt;0,Q13,IF(P14&gt;=$S$1,"Profit Target",0)),0)</f>
        <v>0</v>
      </c>
      <c r="R14" s="4">
        <f ca="1">IF(A14&lt;&gt;"",IF(P14&lt;=$S$2,"Stop Loss",0),0)</f>
        <v>0</v>
      </c>
      <c r="S14" s="17">
        <f t="shared" ref="S14:S39" ca="1" si="14">IF(P14&gt;S13,P14,S13)</f>
        <v>0</v>
      </c>
      <c r="T14" s="22" t="str">
        <f ca="1">IF($A13="","",CONCATENATE($J14,"@"))</f>
        <v>1@</v>
      </c>
      <c r="U14" s="22" t="str">
        <f t="shared" ca="1" si="5"/>
        <v>1@R,</v>
      </c>
      <c r="V14" s="22"/>
      <c r="W14" s="33">
        <f t="shared" ca="1" si="6"/>
        <v>2</v>
      </c>
      <c r="X14" s="14">
        <v>8</v>
      </c>
      <c r="Y14" s="6">
        <v>3</v>
      </c>
      <c r="Z14" s="35">
        <v>5</v>
      </c>
      <c r="AA14" s="6" t="s">
        <v>5</v>
      </c>
      <c r="AB14" s="6" t="s">
        <v>9</v>
      </c>
      <c r="AC14" s="6" t="s">
        <v>10</v>
      </c>
    </row>
    <row r="15" spans="1:37">
      <c r="A15" s="33">
        <f t="shared" ca="1" si="1"/>
        <v>4</v>
      </c>
      <c r="B15" s="9" t="str">
        <f t="shared" ca="1" si="2"/>
        <v>1@B,</v>
      </c>
      <c r="C15" s="2" t="str">
        <f t="shared" ca="1" si="11"/>
        <v>profit target</v>
      </c>
      <c r="D15" s="13" t="str">
        <f ca="1">VLOOKUP(ABS($A15),$X$6:$AC$43,6,0)</f>
        <v>B</v>
      </c>
      <c r="E15" s="13" t="str">
        <f ca="1">IF(OR($A14=0,$A15=0),E13,D14&amp;D15)</f>
        <v>RB</v>
      </c>
      <c r="F15" s="157" t="str">
        <f ca="1">IF(D14=D15,"R","C")</f>
        <v>C</v>
      </c>
      <c r="G15" s="13" t="str">
        <f ca="1">VLOOKUP(ABS($A15),$X$6:$AC$43,6,0)</f>
        <v>B</v>
      </c>
      <c r="H15" s="13"/>
      <c r="I15" s="155"/>
      <c r="J15" s="159">
        <v>1</v>
      </c>
      <c r="K15" s="25" t="str">
        <f ca="1">IF($A14&lt;&gt;"",IF(OR($Q14&lt;&gt;0,$R14&lt;&gt;0),"",IF(AND(F7="R",F9="C",F11="R",F13="C",G14="B"),"B",IF(AND(F7="R",F9="C",F11="R",F13="C",G14="R"),"R",IF(AND(F7="C",F9="R",F11="C",F13="R",G14="R"),"B",IF(AND(F7="C",F9="R",F11="C",F13="R",G14="B"),"R",IF(AND(F11="C",F13="C",G14="R"),"B",IF(AND(F11="R",F13="R",G14="R"),"R",IF(AND(F11="C",F13="C",G14="B"),"R",IF(AND(F11="R",F13="R",G14="B"),"B",""))))))))),"")</f>
        <v>B</v>
      </c>
      <c r="L15" s="16" t="str">
        <f t="shared" ca="1" si="8"/>
        <v>W</v>
      </c>
      <c r="M15" s="9">
        <f ca="1">IF($A15&lt;&gt;"",IF(OR($Q14&lt;&gt;0,$R14&lt;&gt;0),"0",IF(L15&lt;&gt;"",IF(L15="W",(1*J15),(-1*J15)),0)),0)</f>
        <v>1</v>
      </c>
      <c r="N15" s="150">
        <f t="shared" ca="1" si="9"/>
        <v>1</v>
      </c>
      <c r="O15" s="10">
        <f ca="1">IF(A15&lt;&gt;"",IF(OR($Q14&lt;&gt;0,$R14&lt;&gt;0),0,M15),0)</f>
        <v>1</v>
      </c>
      <c r="P15" s="5">
        <f ca="1">IF(A15&lt;&gt;"",O15+P14,0)</f>
        <v>1</v>
      </c>
      <c r="Q15" s="17" t="str">
        <f ca="1">IF($A15&lt;&gt;"",IF(Q14&lt;&gt;0,Q14,IF(P15&gt;=$S$1,"Profit Target",0)),0)</f>
        <v>Profit Target</v>
      </c>
      <c r="R15" s="4">
        <f ca="1">IF(A15&lt;&gt;"",IF(P15&lt;=$S$2,"Stop Loss",0),0)</f>
        <v>0</v>
      </c>
      <c r="S15" s="17">
        <f t="shared" ca="1" si="14"/>
        <v>1</v>
      </c>
      <c r="T15" s="22" t="str">
        <f ca="1">IF($A14="","",CONCATENATE($J15,"@"))</f>
        <v>1@</v>
      </c>
      <c r="U15" s="22" t="str">
        <f t="shared" ca="1" si="5"/>
        <v>1@B,</v>
      </c>
      <c r="V15" s="22"/>
      <c r="W15" s="33">
        <f t="shared" ca="1" si="6"/>
        <v>21</v>
      </c>
      <c r="X15" s="14">
        <v>9</v>
      </c>
      <c r="Y15" s="6">
        <v>3</v>
      </c>
      <c r="Z15" s="35">
        <v>6</v>
      </c>
      <c r="AA15" s="6" t="s">
        <v>6</v>
      </c>
      <c r="AB15" s="6" t="s">
        <v>9</v>
      </c>
      <c r="AC15" s="6" t="s">
        <v>8</v>
      </c>
    </row>
    <row r="16" spans="1:37">
      <c r="A16" s="33">
        <f t="shared" ca="1" si="1"/>
        <v>7</v>
      </c>
      <c r="B16" s="9" t="str">
        <f t="shared" ca="1" si="2"/>
        <v>NB</v>
      </c>
      <c r="C16" s="2" t="str">
        <f t="shared" ca="1" si="11"/>
        <v>profit target</v>
      </c>
      <c r="D16" s="13" t="str">
        <f ca="1">VLOOKUP(ABS($A16),$X$6:$AC$43,6,0)</f>
        <v>R</v>
      </c>
      <c r="E16" s="13"/>
      <c r="F16" s="157"/>
      <c r="G16" s="13" t="str">
        <f ca="1">VLOOKUP(ABS($A16),$X$6:$AC$43,6,0)</f>
        <v>R</v>
      </c>
      <c r="H16" s="13" t="str">
        <f ca="1">IF(OR($A15=0,$A16=0),H14,G15&amp;G16)</f>
        <v>BR</v>
      </c>
      <c r="I16" s="155" t="str">
        <f ca="1">IF(G15=G16,"R","C")</f>
        <v>C</v>
      </c>
      <c r="J16" s="159">
        <v>1</v>
      </c>
      <c r="K16" s="43" t="str">
        <f ca="1">IF($A15&lt;&gt;"",IF(OR($Q15&lt;&gt;0,$R15&lt;&gt;0),"",IF(AND(I8="R",I10="C",I12="R",I14="C",G15="B"),"B",IF(AND(I8="R",I10="C",I12="R",I14="C",G15="R"),"R",IF(AND(I8="C",I10="R",I12="C",I14="R",G15="R"),"B",IF(AND(I8="C",I10="R",I12="C",I14="R",G15="B"),"R",IF(AND(I12="C",I14="C",G15="R"),"B",IF(AND(I12="R",I14="R",G15="R"),"R",IF(AND(I12="C",I14="C",G15="B"),"R",IF(AND(I12="R",I14="R",G15="B"),"B",""))))))))),"")</f>
        <v/>
      </c>
      <c r="L16" s="16" t="str">
        <f t="shared" ca="1" si="8"/>
        <v/>
      </c>
      <c r="M16" s="9" t="str">
        <f ca="1">IF($A16&lt;&gt;"",IF(OR($Q15&lt;&gt;0,$R15&lt;&gt;0),"0",IF(L16&lt;&gt;"",IF(L16="W",(1*J16),(-1*J16)),0)),0)</f>
        <v>0</v>
      </c>
      <c r="N16" s="150">
        <f t="shared" ca="1" si="9"/>
        <v>1</v>
      </c>
      <c r="O16" s="10">
        <f ca="1">IF(A16&lt;&gt;"",IF(OR($Q15&lt;&gt;0,$R15&lt;&gt;0),0,M16),0)</f>
        <v>0</v>
      </c>
      <c r="P16" s="5">
        <f ca="1">IF(A16&lt;&gt;"",O16+P15,0)</f>
        <v>1</v>
      </c>
      <c r="Q16" s="17" t="str">
        <f ca="1">IF($A16&lt;&gt;"",IF(Q15&lt;&gt;0,Q15,IF(P16&gt;=$S$1,"Profit Target",0)),0)</f>
        <v>Profit Target</v>
      </c>
      <c r="R16" s="4">
        <f ca="1">IF(A16&lt;&gt;"",IF(P16&lt;=$S$2,"Stop Loss",0),0)</f>
        <v>0</v>
      </c>
      <c r="S16" s="17">
        <f t="shared" ca="1" si="14"/>
        <v>1</v>
      </c>
      <c r="T16" s="22" t="str">
        <f ca="1">IF($A15="","",CONCATENATE($J16,"@"))</f>
        <v>1@</v>
      </c>
      <c r="U16" s="22" t="str">
        <f t="shared" ca="1" si="5"/>
        <v/>
      </c>
      <c r="V16" s="22"/>
      <c r="W16" s="33">
        <f t="shared" ca="1" si="6"/>
        <v>18</v>
      </c>
      <c r="X16" s="14">
        <v>10</v>
      </c>
      <c r="Y16" s="6">
        <v>4</v>
      </c>
      <c r="Z16" s="35">
        <v>4</v>
      </c>
      <c r="AA16" s="6" t="s">
        <v>5</v>
      </c>
      <c r="AB16" s="6" t="s">
        <v>9</v>
      </c>
      <c r="AC16" s="6" t="s">
        <v>10</v>
      </c>
    </row>
    <row r="17" spans="1:46">
      <c r="A17" s="33">
        <f t="shared" ca="1" si="1"/>
        <v>2</v>
      </c>
      <c r="B17" s="9" t="str">
        <f t="shared" ca="1" si="2"/>
        <v>NB</v>
      </c>
      <c r="C17" s="2" t="str">
        <f t="shared" ca="1" si="11"/>
        <v>profit target</v>
      </c>
      <c r="D17" s="13" t="str">
        <f ca="1">VLOOKUP(ABS($A17),$X$6:$AC$43,6,0)</f>
        <v>B</v>
      </c>
      <c r="E17" s="13" t="str">
        <f ca="1">IF(OR($A16=0,$A17=0),E15,D16&amp;D17)</f>
        <v>RB</v>
      </c>
      <c r="F17" s="157" t="str">
        <f ca="1">IF(D16=D17,"R","C")</f>
        <v>C</v>
      </c>
      <c r="G17" s="13" t="str">
        <f ca="1">VLOOKUP(ABS($A17),$X$6:$AC$43,6,0)</f>
        <v>B</v>
      </c>
      <c r="H17" s="13"/>
      <c r="I17" s="155"/>
      <c r="J17" s="159">
        <v>1</v>
      </c>
      <c r="K17" s="25" t="str">
        <f ca="1">IF($A16&lt;&gt;"",IF(OR($Q16&lt;&gt;0,$R16&lt;&gt;0),"",IF(AND(F9="R",F11="C",F13="R",F15="C",G16="B"),"B",IF(AND(F9="R",F11="C",F13="R",F15="C",G16="R"),"R",IF(AND(F9="C",F11="R",F13="C",F15="R",G16="R"),"B",IF(AND(F9="C",F11="R",F13="C",F15="R",G16="B"),"R",IF(AND(F13="C",F15="C",G16="R"),"B",IF(AND(F13="R",F15="R",G16="R"),"R",IF(AND(F13="C",F15="C",G16="B"),"R",IF(AND(F13="R",F15="R",G16="B"),"B",""))))))))),"")</f>
        <v/>
      </c>
      <c r="L17" s="16" t="str">
        <f t="shared" ca="1" si="8"/>
        <v/>
      </c>
      <c r="M17" s="9" t="str">
        <f ca="1">IF($A17&lt;&gt;"",IF(OR($Q16&lt;&gt;0,$R16&lt;&gt;0),"0",IF(L17&lt;&gt;"",IF(L17="W",(1*J17),(-1*J17)),0)),0)</f>
        <v>0</v>
      </c>
      <c r="N17" s="150">
        <f t="shared" ca="1" si="9"/>
        <v>1</v>
      </c>
      <c r="O17" s="10">
        <f ca="1">IF(A17&lt;&gt;"",IF(OR($Q16&lt;&gt;0,$R16&lt;&gt;0),0,M17),0)</f>
        <v>0</v>
      </c>
      <c r="P17" s="5">
        <f ca="1">IF(A17&lt;&gt;"",O17+P16,0)</f>
        <v>1</v>
      </c>
      <c r="Q17" s="17" t="str">
        <f ca="1">IF($A17&lt;&gt;"",IF(Q16&lt;&gt;0,Q16,IF(P17&gt;=$S$1,"Profit Target",0)),0)</f>
        <v>Profit Target</v>
      </c>
      <c r="R17" s="4">
        <f ca="1">IF(A17&lt;&gt;"",IF(P17&lt;=$S$2,"Stop Loss",0),0)</f>
        <v>0</v>
      </c>
      <c r="S17" s="17">
        <f t="shared" ca="1" si="14"/>
        <v>1</v>
      </c>
      <c r="T17" s="22" t="str">
        <f ca="1">IF($A16="","",CONCATENATE($J17,"@"))</f>
        <v>1@</v>
      </c>
      <c r="U17" s="22" t="str">
        <f t="shared" ca="1" si="5"/>
        <v/>
      </c>
      <c r="V17" s="22"/>
      <c r="W17" s="33">
        <f t="shared" ca="1" si="6"/>
        <v>7</v>
      </c>
      <c r="X17" s="14">
        <v>11</v>
      </c>
      <c r="Y17" s="6">
        <v>4</v>
      </c>
      <c r="Z17" s="35">
        <v>5</v>
      </c>
      <c r="AA17" s="6" t="s">
        <v>6</v>
      </c>
      <c r="AB17" s="6" t="s">
        <v>9</v>
      </c>
      <c r="AC17" s="6" t="s">
        <v>10</v>
      </c>
    </row>
    <row r="18" spans="1:46">
      <c r="A18" s="33">
        <f t="shared" ca="1" si="1"/>
        <v>28</v>
      </c>
      <c r="B18" s="9" t="str">
        <f t="shared" ca="1" si="2"/>
        <v>NB</v>
      </c>
      <c r="C18" s="2" t="str">
        <f t="shared" ca="1" si="11"/>
        <v>profit target</v>
      </c>
      <c r="D18" s="13" t="str">
        <f ca="1">VLOOKUP(ABS($A18),$X$6:$AC$43,6,0)</f>
        <v>B</v>
      </c>
      <c r="E18" s="13"/>
      <c r="F18" s="157"/>
      <c r="G18" s="13" t="str">
        <f ca="1">VLOOKUP(ABS($A18),$X$6:$AC$43,6,0)</f>
        <v>B</v>
      </c>
      <c r="H18" s="13" t="str">
        <f ca="1">IF(OR($A17=0,$A18=0),H16,G17&amp;G18)</f>
        <v>BB</v>
      </c>
      <c r="I18" s="155" t="str">
        <f ca="1">IF(G17=G18,"R","C")</f>
        <v>R</v>
      </c>
      <c r="J18" s="159">
        <v>1</v>
      </c>
      <c r="K18" s="43" t="str">
        <f ca="1">IF($A17&lt;&gt;"",IF(OR($Q17&lt;&gt;0,$R17&lt;&gt;0),"",IF(AND(I10="R",I12="C",I14="R",I16="C",G17="B"),"B",IF(AND(I10="R",I12="C",I14="R",I16="C",G17="R"),"R",IF(AND(I10="C",I12="R",I14="C",I16="R",G17="R"),"B",IF(AND(I10="C",I12="R",I14="C",I16="R",G17="B"),"R",IF(AND(I14="C",I16="C",G17="R"),"B",IF(AND(I14="R",I16="R",G17="R"),"R",IF(AND(I14="C",I16="C",G17="B"),"R",IF(AND(I14="R",I16="R",G17="B"),"B",""))))))))),"")</f>
        <v/>
      </c>
      <c r="L18" s="16" t="str">
        <f t="shared" ca="1" si="8"/>
        <v/>
      </c>
      <c r="M18" s="9" t="str">
        <f ca="1">IF($A18&lt;&gt;"",IF(OR($Q17&lt;&gt;0,$R17&lt;&gt;0),"0",IF(L18&lt;&gt;"",IF(L18="W",(1*J18),(-1*J18)),0)),0)</f>
        <v>0</v>
      </c>
      <c r="N18" s="150">
        <f t="shared" ca="1" si="9"/>
        <v>1</v>
      </c>
      <c r="O18" s="10">
        <f ca="1">IF(A18&lt;&gt;"",IF(OR($Q17&lt;&gt;0,$R17&lt;&gt;0),0,M18),0)</f>
        <v>0</v>
      </c>
      <c r="P18" s="5">
        <f ca="1">IF(A18&lt;&gt;"",O18+P17,0)</f>
        <v>1</v>
      </c>
      <c r="Q18" s="17" t="str">
        <f ca="1">IF($A18&lt;&gt;"",IF(Q17&lt;&gt;0,Q17,IF(P18&gt;=$S$1,"Profit Target",0)),0)</f>
        <v>Profit Target</v>
      </c>
      <c r="R18" s="4">
        <f ca="1">IF(A18&lt;&gt;"",IF(P18&lt;=$S$2,"Stop Loss",0),0)</f>
        <v>0</v>
      </c>
      <c r="S18" s="17">
        <f t="shared" ca="1" si="14"/>
        <v>1</v>
      </c>
      <c r="T18" s="22" t="str">
        <f ca="1">IF($A17="","",CONCATENATE($J18,"@"))</f>
        <v>1@</v>
      </c>
      <c r="U18" s="22" t="str">
        <f t="shared" ca="1" si="5"/>
        <v/>
      </c>
      <c r="V18" s="22"/>
      <c r="W18" s="33">
        <f t="shared" ca="1" si="6"/>
        <v>10</v>
      </c>
      <c r="X18" s="14">
        <v>12</v>
      </c>
      <c r="Y18" s="6">
        <v>4</v>
      </c>
      <c r="Z18" s="35">
        <v>6</v>
      </c>
      <c r="AA18" s="6" t="s">
        <v>5</v>
      </c>
      <c r="AB18" s="6" t="s">
        <v>9</v>
      </c>
      <c r="AC18" s="6" t="s">
        <v>8</v>
      </c>
    </row>
    <row r="19" spans="1:46">
      <c r="A19" s="33">
        <f t="shared" ca="1" si="1"/>
        <v>23</v>
      </c>
      <c r="B19" s="9" t="str">
        <f t="shared" ca="1" si="2"/>
        <v>NB</v>
      </c>
      <c r="C19" s="2" t="str">
        <f t="shared" ca="1" si="11"/>
        <v>profit target</v>
      </c>
      <c r="D19" s="13" t="str">
        <f ca="1">VLOOKUP(ABS($A19),$X$6:$AC$43,6,0)</f>
        <v>R</v>
      </c>
      <c r="E19" s="13" t="str">
        <f ca="1">IF(OR($A18=0,$A19=0),E17,D18&amp;D19)</f>
        <v>BR</v>
      </c>
      <c r="F19" s="157" t="str">
        <f ca="1">IF(D18=D19,"R","C")</f>
        <v>C</v>
      </c>
      <c r="G19" s="13" t="str">
        <f ca="1">VLOOKUP(ABS($A19),$X$6:$AC$43,6,0)</f>
        <v>R</v>
      </c>
      <c r="H19" s="13"/>
      <c r="I19" s="155"/>
      <c r="J19" s="159">
        <v>1</v>
      </c>
      <c r="K19" s="25" t="str">
        <f ca="1">IF($A18&lt;&gt;"",IF(OR($Q18&lt;&gt;0,$R18&lt;&gt;0),"",IF(AND(F11="R",F13="C",F15="R",F17="C",G18="B"),"B",IF(AND(F11="R",F13="C",F15="R",F17="C",G18="R"),"R",IF(AND(F11="C",F13="R",F15="C",F17="R",G18="R"),"B",IF(AND(F11="C",F13="R",F15="C",F17="R",G18="B"),"R",IF(AND(F15="C",F17="C",G18="R"),"B",IF(AND(F15="R",F17="R",G18="R"),"R",IF(AND(F15="C",F17="C",G18="B"),"R",IF(AND(F15="R",F17="R",G18="B"),"B",""))))))))),"")</f>
        <v/>
      </c>
      <c r="L19" s="16" t="str">
        <f t="shared" ca="1" si="8"/>
        <v/>
      </c>
      <c r="M19" s="9" t="str">
        <f ca="1">IF($A19&lt;&gt;"",IF(OR($Q18&lt;&gt;0,$R18&lt;&gt;0),"0",IF(L19&lt;&gt;"",IF(L19="W",(1*J19),(-1*J19)),0)),0)</f>
        <v>0</v>
      </c>
      <c r="N19" s="150">
        <f t="shared" ca="1" si="9"/>
        <v>1</v>
      </c>
      <c r="O19" s="10">
        <f ca="1">IF(A19&lt;&gt;"",IF(OR($Q18&lt;&gt;0,$R18&lt;&gt;0),0,M19),0)</f>
        <v>0</v>
      </c>
      <c r="P19" s="5">
        <f ca="1">IF(A19&lt;&gt;"",O19+P18,0)</f>
        <v>1</v>
      </c>
      <c r="Q19" s="17" t="str">
        <f ca="1">IF($A19&lt;&gt;"",IF(Q18&lt;&gt;0,Q18,IF(P19&gt;=$S$1,"Profit Target",0)),0)</f>
        <v>Profit Target</v>
      </c>
      <c r="R19" s="4">
        <f ca="1">IF(A19&lt;&gt;"",IF(P19&lt;=$S$2,"Stop Loss",0),0)</f>
        <v>0</v>
      </c>
      <c r="S19" s="17">
        <f t="shared" ca="1" si="14"/>
        <v>1</v>
      </c>
      <c r="T19" s="22" t="str">
        <f ca="1">IF($A18="","",CONCATENATE($J19,"@"))</f>
        <v>1@</v>
      </c>
      <c r="U19" s="22" t="str">
        <f t="shared" ca="1" si="5"/>
        <v/>
      </c>
      <c r="V19" s="22"/>
      <c r="W19" s="33">
        <f t="shared" ca="1" si="6"/>
        <v>12</v>
      </c>
      <c r="X19" s="14">
        <v>13</v>
      </c>
      <c r="Y19" s="6">
        <v>5</v>
      </c>
      <c r="Z19" s="35">
        <v>7</v>
      </c>
      <c r="AA19" s="6" t="s">
        <v>6</v>
      </c>
      <c r="AB19" s="6" t="s">
        <v>9</v>
      </c>
      <c r="AC19" s="6" t="s">
        <v>10</v>
      </c>
    </row>
    <row r="20" spans="1:46">
      <c r="A20" s="33">
        <f t="shared" ca="1" si="1"/>
        <v>5</v>
      </c>
      <c r="B20" s="9" t="str">
        <f t="shared" ca="1" si="2"/>
        <v>NB</v>
      </c>
      <c r="C20" s="2" t="str">
        <f t="shared" ca="1" si="11"/>
        <v>profit target</v>
      </c>
      <c r="D20" s="13" t="str">
        <f ca="1">VLOOKUP(ABS($A20),$X$6:$AC$43,6,0)</f>
        <v>R</v>
      </c>
      <c r="E20" s="13"/>
      <c r="F20" s="157"/>
      <c r="G20" s="13" t="str">
        <f ca="1">VLOOKUP(ABS($A20),$X$6:$AC$43,6,0)</f>
        <v>R</v>
      </c>
      <c r="H20" s="13" t="str">
        <f ca="1">IF(OR($A19=0,$A20=0),H18,G19&amp;G20)</f>
        <v>RR</v>
      </c>
      <c r="I20" s="155" t="str">
        <f ca="1">IF(G19=G20,"R","C")</f>
        <v>R</v>
      </c>
      <c r="J20" s="159">
        <v>1</v>
      </c>
      <c r="K20" s="43" t="str">
        <f ca="1">IF($A19&lt;&gt;"",IF(OR($Q19&lt;&gt;0,$R19&lt;&gt;0),"",IF(AND(I12="R",I14="C",I16="R",I18="C",G19="B"),"B",IF(AND(I12="R",I14="C",I16="R",I18="C",G19="R"),"R",IF(AND(I12="C",I14="R",I16="C",I18="R",G19="R"),"B",IF(AND(I12="C",I14="R",I16="C",I18="R",G19="B"),"R",IF(AND(I16="C",I18="C",G19="R"),"B",IF(AND(I16="R",I18="R",G19="R"),"R",IF(AND(I16="C",I18="C",G19="B"),"R",IF(AND(I16="R",I18="R",G19="B"),"B",""))))))))),"")</f>
        <v/>
      </c>
      <c r="L20" s="16" t="str">
        <f t="shared" ca="1" si="8"/>
        <v/>
      </c>
      <c r="M20" s="9" t="str">
        <f ca="1">IF($A20&lt;&gt;"",IF(OR($Q19&lt;&gt;0,$R19&lt;&gt;0),"0",IF(L20&lt;&gt;"",IF(L20="W",(1*J20),(-1*J20)),0)),0)</f>
        <v>0</v>
      </c>
      <c r="N20" s="150">
        <f t="shared" ca="1" si="9"/>
        <v>1</v>
      </c>
      <c r="O20" s="10">
        <f ca="1">IF(A20&lt;&gt;"",IF(OR($Q19&lt;&gt;0,$R19&lt;&gt;0),0,M20),0)</f>
        <v>0</v>
      </c>
      <c r="P20" s="5">
        <f ca="1">IF(A20&lt;&gt;"",O20+P19,0)</f>
        <v>1</v>
      </c>
      <c r="Q20" s="17" t="str">
        <f ca="1">IF($A20&lt;&gt;"",IF(Q19&lt;&gt;0,Q19,IF(P20&gt;=$S$1,"Profit Target",0)),0)</f>
        <v>Profit Target</v>
      </c>
      <c r="R20" s="4">
        <f ca="1">IF(A20&lt;&gt;"",IF(P20&lt;=$S$2,"Stop Loss",0),0)</f>
        <v>0</v>
      </c>
      <c r="S20" s="17">
        <f t="shared" ca="1" si="14"/>
        <v>1</v>
      </c>
      <c r="T20" s="22" t="str">
        <f ca="1">IF($A19="","",CONCATENATE($J20,"@"))</f>
        <v>1@</v>
      </c>
      <c r="U20" s="22" t="str">
        <f t="shared" ca="1" si="5"/>
        <v/>
      </c>
      <c r="V20" s="22"/>
      <c r="W20" s="33">
        <f t="shared" ca="1" si="6"/>
        <v>35</v>
      </c>
      <c r="X20" s="14">
        <v>14</v>
      </c>
      <c r="Y20" s="6">
        <v>5</v>
      </c>
      <c r="Z20" s="35">
        <v>8</v>
      </c>
      <c r="AA20" s="6" t="s">
        <v>5</v>
      </c>
      <c r="AB20" s="6" t="s">
        <v>9</v>
      </c>
      <c r="AC20" s="6" t="s">
        <v>8</v>
      </c>
    </row>
    <row r="21" spans="1:46">
      <c r="A21" s="33">
        <f t="shared" ca="1" si="1"/>
        <v>15</v>
      </c>
      <c r="B21" s="9" t="str">
        <f t="shared" ca="1" si="2"/>
        <v>NB</v>
      </c>
      <c r="C21" s="2" t="str">
        <f t="shared" ca="1" si="11"/>
        <v>profit target</v>
      </c>
      <c r="D21" s="13" t="str">
        <f ca="1">VLOOKUP(ABS($A21),$X$6:$AC$43,6,0)</f>
        <v>B</v>
      </c>
      <c r="E21" s="13" t="str">
        <f ca="1">IF(OR($A20=0,$A21=0),E19,D20&amp;D21)</f>
        <v>RB</v>
      </c>
      <c r="F21" s="157" t="str">
        <f ca="1">IF(D20=D21,"R","C")</f>
        <v>C</v>
      </c>
      <c r="G21" s="13" t="str">
        <f ca="1">VLOOKUP(ABS($A21),$X$6:$AC$43,6,0)</f>
        <v>B</v>
      </c>
      <c r="H21" s="13"/>
      <c r="I21" s="155"/>
      <c r="J21" s="159">
        <v>1</v>
      </c>
      <c r="K21" s="25" t="str">
        <f ca="1">IF($A20&lt;&gt;"",IF(OR($Q20&lt;&gt;0,$R20&lt;&gt;0),"",IF(AND(F13="R",F15="C",F17="R",F19="C",G20="B"),"B",IF(AND(F13="R",F15="C",F17="R",F19="C",G20="R"),"R",IF(AND(F13="C",F15="R",F17="C",F19="R",G20="R"),"B",IF(AND(F13="C",F15="R",F17="C",F19="R",G20="B"),"R",IF(AND(F17="C",F19="C",G20="R"),"B",IF(AND(F17="R",F19="R",G20="R"),"R",IF(AND(F17="C",F19="C",G20="B"),"R",IF(AND(F17="R",F19="R",G20="B"),"B",""))))))))),"")</f>
        <v/>
      </c>
      <c r="L21" s="16" t="str">
        <f t="shared" ca="1" si="8"/>
        <v/>
      </c>
      <c r="M21" s="9" t="str">
        <f ca="1">IF($A21&lt;&gt;"",IF(OR($Q20&lt;&gt;0,$R20&lt;&gt;0),"0",IF(L21&lt;&gt;"",IF(L21="W",(1*J21),(-1*J21)),0)),0)</f>
        <v>0</v>
      </c>
      <c r="N21" s="150">
        <f t="shared" ca="1" si="9"/>
        <v>1</v>
      </c>
      <c r="O21" s="10">
        <f ca="1">IF(A21&lt;&gt;"",IF(OR($Q20&lt;&gt;0,$R20&lt;&gt;0),0,M21),0)</f>
        <v>0</v>
      </c>
      <c r="P21" s="5">
        <f ca="1">IF(A21&lt;&gt;"",O21+P20,0)</f>
        <v>1</v>
      </c>
      <c r="Q21" s="17" t="str">
        <f ca="1">IF($A21&lt;&gt;"",IF(Q20&lt;&gt;0,Q20,IF(P21&gt;=$S$1,"Profit Target",0)),0)</f>
        <v>Profit Target</v>
      </c>
      <c r="R21" s="4">
        <f ca="1">IF(A21&lt;&gt;"",IF(P21&lt;=$S$2,"Stop Loss",0),0)</f>
        <v>0</v>
      </c>
      <c r="S21" s="17">
        <f t="shared" ca="1" si="14"/>
        <v>1</v>
      </c>
      <c r="T21" s="22" t="str">
        <f ca="1">IF($A20="","",CONCATENATE($J21,"@"))</f>
        <v>1@</v>
      </c>
      <c r="U21" s="22" t="str">
        <f t="shared" ca="1" si="5"/>
        <v/>
      </c>
      <c r="V21" s="22"/>
      <c r="W21" s="33">
        <f t="shared" ca="1" si="6"/>
        <v>20</v>
      </c>
      <c r="X21" s="14">
        <v>15</v>
      </c>
      <c r="Y21" s="6">
        <v>5</v>
      </c>
      <c r="Z21" s="35">
        <v>9</v>
      </c>
      <c r="AA21" s="6" t="s">
        <v>6</v>
      </c>
      <c r="AB21" s="6" t="s">
        <v>9</v>
      </c>
      <c r="AC21" s="6" t="s">
        <v>10</v>
      </c>
    </row>
    <row r="22" spans="1:46">
      <c r="A22" s="33">
        <f t="shared" ca="1" si="1"/>
        <v>30</v>
      </c>
      <c r="B22" s="9" t="str">
        <f t="shared" ca="1" si="2"/>
        <v>NB</v>
      </c>
      <c r="C22" s="2" t="str">
        <f t="shared" ca="1" si="11"/>
        <v>profit target</v>
      </c>
      <c r="D22" s="13" t="str">
        <f ca="1">VLOOKUP(ABS($A22),$X$6:$AC$43,6,0)</f>
        <v>R</v>
      </c>
      <c r="E22" s="13"/>
      <c r="F22" s="157"/>
      <c r="G22" s="13" t="str">
        <f ca="1">VLOOKUP(ABS($A22),$X$6:$AC$43,6,0)</f>
        <v>R</v>
      </c>
      <c r="H22" s="13" t="str">
        <f ca="1">IF(OR($A21=0,$A22=0),H20,G21&amp;G22)</f>
        <v>BR</v>
      </c>
      <c r="I22" s="155" t="str">
        <f ca="1">IF(G21=G22,"R","C")</f>
        <v>C</v>
      </c>
      <c r="J22" s="159">
        <v>1</v>
      </c>
      <c r="K22" s="43" t="str">
        <f ca="1">IF($A21&lt;&gt;"",IF(OR($Q21&lt;&gt;0,$R21&lt;&gt;0),"",IF(AND(I14="R",I16="C",I18="R",I20="C",G21="B"),"B",IF(AND(I14="R",I16="C",I18="R",I20="C",G21="R"),"R",IF(AND(I14="C",I16="R",I18="C",I20="R",G21="R"),"B",IF(AND(I14="C",I16="R",I18="C",I20="R",G21="B"),"R",IF(AND(I18="C",I20="C",G21="R"),"B",IF(AND(I18="R",I20="R",G21="R"),"R",IF(AND(I18="C",I20="C",G21="B"),"R",IF(AND(I18="R",I20="R",G21="B"),"B",""))))))))),"")</f>
        <v/>
      </c>
      <c r="L22" s="16" t="str">
        <f t="shared" ca="1" si="8"/>
        <v/>
      </c>
      <c r="M22" s="9" t="str">
        <f ca="1">IF($A22&lt;&gt;"",IF(OR($Q21&lt;&gt;0,$R21&lt;&gt;0),"0",IF(L22&lt;&gt;"",IF(L22="W",(1*J22),(-1*J22)),0)),0)</f>
        <v>0</v>
      </c>
      <c r="N22" s="150">
        <f t="shared" ca="1" si="9"/>
        <v>1</v>
      </c>
      <c r="O22" s="10">
        <f ca="1">IF(A22&lt;&gt;"",IF(OR($Q21&lt;&gt;0,$R21&lt;&gt;0),0,M22),0)</f>
        <v>0</v>
      </c>
      <c r="P22" s="5">
        <f ca="1">IF(A22&lt;&gt;"",O22+P21,0)</f>
        <v>1</v>
      </c>
      <c r="Q22" s="17" t="str">
        <f ca="1">IF($A22&lt;&gt;"",IF(Q21&lt;&gt;0,Q21,IF(P22&gt;=$S$1,"Profit Target",0)),0)</f>
        <v>Profit Target</v>
      </c>
      <c r="R22" s="4">
        <f ca="1">IF(A22&lt;&gt;"",IF(P22&lt;=$S$2,"Stop Loss",0),0)</f>
        <v>0</v>
      </c>
      <c r="S22" s="17">
        <f t="shared" ca="1" si="14"/>
        <v>1</v>
      </c>
      <c r="T22" s="22" t="str">
        <f ca="1">IF($A21="","",CONCATENATE($J22,"@"))</f>
        <v>1@</v>
      </c>
      <c r="U22" s="22" t="str">
        <f t="shared" ca="1" si="5"/>
        <v/>
      </c>
      <c r="V22" s="22"/>
      <c r="W22" s="33">
        <f t="shared" ca="1" si="6"/>
        <v>16</v>
      </c>
      <c r="X22" s="14">
        <v>16</v>
      </c>
      <c r="Y22" s="6">
        <v>6</v>
      </c>
      <c r="Z22" s="35">
        <v>7</v>
      </c>
      <c r="AA22" s="6" t="s">
        <v>5</v>
      </c>
      <c r="AB22" s="6" t="s">
        <v>9</v>
      </c>
      <c r="AC22" s="6" t="s">
        <v>8</v>
      </c>
    </row>
    <row r="23" spans="1:46" ht="12.75" customHeight="1">
      <c r="A23" s="33">
        <f t="shared" ca="1" si="1"/>
        <v>15</v>
      </c>
      <c r="B23" s="9" t="str">
        <f t="shared" ca="1" si="2"/>
        <v>NB</v>
      </c>
      <c r="C23" s="2" t="str">
        <f t="shared" ca="1" si="11"/>
        <v>profit target</v>
      </c>
      <c r="D23" s="13" t="str">
        <f ca="1">VLOOKUP(ABS($A23),$X$6:$AC$43,6,0)</f>
        <v>B</v>
      </c>
      <c r="E23" s="13" t="str">
        <f ca="1">IF(OR($A22=0,$A23=0),E21,D22&amp;D23)</f>
        <v>RB</v>
      </c>
      <c r="F23" s="157" t="str">
        <f ca="1">IF(D22=D23,"R","C")</f>
        <v>C</v>
      </c>
      <c r="G23" s="13" t="str">
        <f ca="1">VLOOKUP(ABS($A23),$X$6:$AC$43,6,0)</f>
        <v>B</v>
      </c>
      <c r="H23" s="13"/>
      <c r="I23" s="155"/>
      <c r="J23" s="159">
        <v>1</v>
      </c>
      <c r="K23" s="25" t="str">
        <f ca="1">IF($A22&lt;&gt;"",IF(OR($Q22&lt;&gt;0,$R22&lt;&gt;0),"",IF(AND(F15="R",F17="C",F19="R",F21="C",G22="B"),"B",IF(AND(F15="R",F17="C",F19="R",F21="C",G22="R"),"R",IF(AND(F15="C",F17="R",F19="C",F21="R",G22="R"),"B",IF(AND(F15="C",F17="R",F19="C",F21="R",G22="B"),"R",IF(AND(F19="C",F21="C",G22="R"),"B",IF(AND(F19="R",F21="R",G22="R"),"R",IF(AND(F19="C",F21="C",G22="B"),"R",IF(AND(F19="R",F21="R",G22="B"),"B",""))))))))),"")</f>
        <v/>
      </c>
      <c r="L23" s="16" t="str">
        <f t="shared" ca="1" si="8"/>
        <v/>
      </c>
      <c r="M23" s="9" t="str">
        <f ca="1">IF($A23&lt;&gt;"",IF(OR($Q22&lt;&gt;0,$R22&lt;&gt;0),"0",IF(L23&lt;&gt;"",IF(L23="W",(1*J23),(-1*J23)),0)),0)</f>
        <v>0</v>
      </c>
      <c r="N23" s="150">
        <f t="shared" ca="1" si="9"/>
        <v>1</v>
      </c>
      <c r="O23" s="10">
        <f ca="1">IF(A23&lt;&gt;"",IF(OR($Q22&lt;&gt;0,$R22&lt;&gt;0),0,M23),0)</f>
        <v>0</v>
      </c>
      <c r="P23" s="5">
        <f ca="1">IF(A23&lt;&gt;"",O23+P22,0)</f>
        <v>1</v>
      </c>
      <c r="Q23" s="17" t="str">
        <f ca="1">IF($A23&lt;&gt;"",IF(Q22&lt;&gt;0,Q22,IF(P23&gt;=$S$1,"Profit Target",0)),0)</f>
        <v>Profit Target</v>
      </c>
      <c r="R23" s="4">
        <f ca="1">IF(A23&lt;&gt;"",IF(P23&lt;=$S$2,"Stop Loss",0),0)</f>
        <v>0</v>
      </c>
      <c r="S23" s="17">
        <f t="shared" ca="1" si="14"/>
        <v>1</v>
      </c>
      <c r="T23" s="22" t="str">
        <f ca="1">IF($A22="","",CONCATENATE($J23,"@"))</f>
        <v>1@</v>
      </c>
      <c r="U23" s="22" t="str">
        <f t="shared" ca="1" si="5"/>
        <v/>
      </c>
      <c r="V23" s="22"/>
      <c r="W23" s="33">
        <f t="shared" ca="1" si="6"/>
        <v>21</v>
      </c>
      <c r="X23" s="14">
        <v>17</v>
      </c>
      <c r="Y23" s="6">
        <v>6</v>
      </c>
      <c r="Z23" s="35">
        <v>8</v>
      </c>
      <c r="AA23" s="6" t="s">
        <v>6</v>
      </c>
      <c r="AB23" s="6" t="s">
        <v>9</v>
      </c>
      <c r="AC23" s="6" t="s">
        <v>10</v>
      </c>
    </row>
    <row r="24" spans="1:46" ht="14.25" customHeight="1">
      <c r="A24" s="33">
        <f t="shared" ca="1" si="1"/>
        <v>4</v>
      </c>
      <c r="B24" s="9" t="str">
        <f t="shared" ca="1" si="2"/>
        <v>NB</v>
      </c>
      <c r="C24" s="2" t="str">
        <f t="shared" ca="1" si="11"/>
        <v>profit target</v>
      </c>
      <c r="D24" s="13" t="str">
        <f ca="1">VLOOKUP(ABS($A24),$X$6:$AC$43,6,0)</f>
        <v>B</v>
      </c>
      <c r="E24" s="13"/>
      <c r="F24" s="157"/>
      <c r="G24" s="13" t="str">
        <f ca="1">VLOOKUP(ABS($A24),$X$6:$AC$43,6,0)</f>
        <v>B</v>
      </c>
      <c r="H24" s="13" t="str">
        <f ca="1">IF(OR($A23=0,$A24=0),H22,G23&amp;G24)</f>
        <v>BB</v>
      </c>
      <c r="I24" s="155" t="str">
        <f ca="1">IF(G23=G24,"R","C")</f>
        <v>R</v>
      </c>
      <c r="J24" s="159">
        <v>1</v>
      </c>
      <c r="K24" s="43" t="str">
        <f ca="1">IF($A23&lt;&gt;"",IF(OR($Q23&lt;&gt;0,$R23&lt;&gt;0),"",IF(AND(I16="R",I18="C",I20="R",I22="C",G23="B"),"B",IF(AND(I16="R",I18="C",I20="R",I22="C",G23="R"),"R",IF(AND(I16="C",I18="R",I20="C",I22="R",G23="R"),"B",IF(AND(I16="C",I18="R",I20="C",I22="R",G23="B"),"R",IF(AND(I20="C",I22="C",G23="R"),"B",IF(AND(I20="R",I22="R",G23="R"),"R",IF(AND(I20="C",I22="C",G23="B"),"R",IF(AND(I20="R",I22="R",G23="B"),"B",""))))))))),"")</f>
        <v/>
      </c>
      <c r="L24" s="16" t="str">
        <f t="shared" ca="1" si="8"/>
        <v/>
      </c>
      <c r="M24" s="9" t="str">
        <f ca="1">IF($A24&lt;&gt;"",IF(OR($Q23&lt;&gt;0,$R23&lt;&gt;0),"0",IF(L24&lt;&gt;"",IF(L24="W",(1*J24),(-1*J24)),0)),0)</f>
        <v>0</v>
      </c>
      <c r="N24" s="150">
        <f t="shared" ca="1" si="9"/>
        <v>1</v>
      </c>
      <c r="O24" s="10">
        <f ca="1">IF(A24&lt;&gt;"",IF(OR($Q23&lt;&gt;0,$R23&lt;&gt;0),0,M24),0)</f>
        <v>0</v>
      </c>
      <c r="P24" s="5">
        <f ca="1">IF(A24&lt;&gt;"",O24+P23,0)</f>
        <v>1</v>
      </c>
      <c r="Q24" s="17" t="str">
        <f ca="1">IF($A24&lt;&gt;"",IF(Q23&lt;&gt;0,Q23,IF(P24&gt;=$S$1,"Profit Target",0)),0)</f>
        <v>Profit Target</v>
      </c>
      <c r="R24" s="4">
        <f ca="1">IF(A24&lt;&gt;"",IF(P24&lt;=$S$2,"Stop Loss",0),0)</f>
        <v>0</v>
      </c>
      <c r="S24" s="17">
        <f t="shared" ca="1" si="14"/>
        <v>1</v>
      </c>
      <c r="T24" s="22" t="str">
        <f ca="1">IF($A23="","",CONCATENATE($J24,"@"))</f>
        <v>1@</v>
      </c>
      <c r="U24" s="22" t="str">
        <f t="shared" ca="1" si="5"/>
        <v/>
      </c>
      <c r="V24" s="22"/>
      <c r="W24" s="33">
        <f t="shared" ca="1" si="6"/>
        <v>36</v>
      </c>
      <c r="X24" s="14">
        <v>18</v>
      </c>
      <c r="Y24" s="6">
        <v>6</v>
      </c>
      <c r="Z24" s="35">
        <v>9</v>
      </c>
      <c r="AA24" s="6" t="s">
        <v>5</v>
      </c>
      <c r="AB24" s="6" t="s">
        <v>9</v>
      </c>
      <c r="AC24" s="6" t="s">
        <v>8</v>
      </c>
    </row>
    <row r="25" spans="1:46">
      <c r="A25" s="33">
        <f t="shared" ca="1" si="1"/>
        <v>5</v>
      </c>
      <c r="B25" s="9" t="str">
        <f t="shared" ca="1" si="2"/>
        <v>NB</v>
      </c>
      <c r="C25" s="2" t="str">
        <f t="shared" ca="1" si="11"/>
        <v>profit target</v>
      </c>
      <c r="D25" s="13" t="str">
        <f ca="1">VLOOKUP(ABS($A25),$X$6:$AC$43,6,0)</f>
        <v>R</v>
      </c>
      <c r="E25" s="13" t="str">
        <f ca="1">IF(OR($A24=0,$A25=0),E23,D24&amp;D25)</f>
        <v>BR</v>
      </c>
      <c r="F25" s="157" t="str">
        <f ca="1">IF(D24=D25,"R","C")</f>
        <v>C</v>
      </c>
      <c r="G25" s="13" t="str">
        <f ca="1">VLOOKUP(ABS($A25),$X$6:$AC$43,6,0)</f>
        <v>R</v>
      </c>
      <c r="H25" s="13"/>
      <c r="I25" s="155"/>
      <c r="J25" s="159">
        <v>1</v>
      </c>
      <c r="K25" s="25" t="str">
        <f ca="1">IF($A24&lt;&gt;"",IF(OR($Q24&lt;&gt;0,$R24&lt;&gt;0),"",IF(AND(F17="R",F19="C",F21="R",F23="C",G24="B"),"B",IF(AND(F17="R",F19="C",F21="R",F23="C",G24="R"),"R",IF(AND(F17="C",F19="R",F21="C",F23="R",G24="R"),"B",IF(AND(F17="C",F19="R",F21="C",F23="R",G24="B"),"R",IF(AND(F21="C",F23="C",G24="R"),"B",IF(AND(F21="R",F23="R",G24="R"),"R",IF(AND(F21="C",F23="C",G24="B"),"R",IF(AND(F21="R",F23="R",G24="B"),"B",""))))))))),"")</f>
        <v/>
      </c>
      <c r="L25" s="16" t="str">
        <f t="shared" ca="1" si="8"/>
        <v/>
      </c>
      <c r="M25" s="9" t="str">
        <f ca="1">IF($A25&lt;&gt;"",IF(OR($Q24&lt;&gt;0,$R24&lt;&gt;0),"0",IF(L25&lt;&gt;"",IF(L25="W",(1*J25),(-1*J25)),0)),0)</f>
        <v>0</v>
      </c>
      <c r="N25" s="150">
        <f t="shared" ca="1" si="9"/>
        <v>1</v>
      </c>
      <c r="O25" s="10">
        <f ca="1">IF(A25&lt;&gt;"",IF(OR($Q24&lt;&gt;0,$R24&lt;&gt;0),0,M25),0)</f>
        <v>0</v>
      </c>
      <c r="P25" s="5">
        <f ca="1">IF(A25&lt;&gt;"",O25+P24,0)</f>
        <v>1</v>
      </c>
      <c r="Q25" s="17" t="str">
        <f ca="1">IF($A25&lt;&gt;"",IF(Q24&lt;&gt;0,Q24,IF(P25&gt;=$S$1,"Profit Target",0)),0)</f>
        <v>Profit Target</v>
      </c>
      <c r="R25" s="4">
        <f ca="1">IF(A25&lt;&gt;"",IF(P25&lt;=$S$2,"Stop Loss",0),0)</f>
        <v>0</v>
      </c>
      <c r="S25" s="17">
        <f t="shared" ca="1" si="14"/>
        <v>1</v>
      </c>
      <c r="T25" s="22" t="str">
        <f ca="1">IF($A24="","",CONCATENATE($J25,"@"))</f>
        <v>1@</v>
      </c>
      <c r="U25" s="22" t="str">
        <f t="shared" ca="1" si="5"/>
        <v/>
      </c>
      <c r="V25" s="22"/>
      <c r="W25" s="33">
        <f t="shared" ca="1" si="6"/>
        <v>17</v>
      </c>
      <c r="X25" s="14">
        <v>19</v>
      </c>
      <c r="Y25" s="6">
        <v>7</v>
      </c>
      <c r="Z25" s="35">
        <v>10</v>
      </c>
      <c r="AA25" s="6" t="s">
        <v>6</v>
      </c>
      <c r="AB25" s="6" t="s">
        <v>7</v>
      </c>
      <c r="AC25" s="6" t="s">
        <v>8</v>
      </c>
    </row>
    <row r="26" spans="1:46">
      <c r="A26" s="33">
        <f t="shared" ca="1" si="1"/>
        <v>23</v>
      </c>
      <c r="B26" s="9" t="str">
        <f t="shared" ca="1" si="2"/>
        <v>NB</v>
      </c>
      <c r="C26" s="2" t="str">
        <f t="shared" ca="1" si="11"/>
        <v>profit target</v>
      </c>
      <c r="D26" s="13" t="str">
        <f ca="1">VLOOKUP(ABS($A26),$X$6:$AC$43,6,0)</f>
        <v>R</v>
      </c>
      <c r="E26" s="13"/>
      <c r="F26" s="157"/>
      <c r="G26" s="13" t="str">
        <f ca="1">VLOOKUP(ABS($A26),$X$6:$AC$43,6,0)</f>
        <v>R</v>
      </c>
      <c r="H26" s="13" t="str">
        <f ca="1">IF(OR($A25=0,$A26=0),H24,G25&amp;G26)</f>
        <v>RR</v>
      </c>
      <c r="I26" s="155" t="str">
        <f ca="1">IF(G25=G26,"R","C")</f>
        <v>R</v>
      </c>
      <c r="J26" s="159">
        <v>1</v>
      </c>
      <c r="K26" s="43" t="str">
        <f ca="1">IF($A25&lt;&gt;"",IF(OR($Q25&lt;&gt;0,$R25&lt;&gt;0),"",IF(AND(I18="R",I20="C",I22="R",I24="C",G25="B"),"B",IF(AND(I18="R",I20="C",I22="R",I24="C",G25="R"),"R",IF(AND(I18="C",I20="R",I22="C",I24="R",G25="R"),"B",IF(AND(I18="C",I20="R",I22="C",I24="R",G25="B"),"R",IF(AND(I22="C",I24="C",G25="R"),"B",IF(AND(I22="R",I24="R",G25="R"),"R",IF(AND(I22="C",I24="C",G25="B"),"R",IF(AND(I22="R",I24="R",G25="B"),"B",""))))))))),"")</f>
        <v/>
      </c>
      <c r="L26" s="16" t="str">
        <f t="shared" ca="1" si="8"/>
        <v/>
      </c>
      <c r="M26" s="9" t="str">
        <f ca="1">IF($A26&lt;&gt;"",IF(OR($Q25&lt;&gt;0,$R25&lt;&gt;0),"0",IF(L26&lt;&gt;"",IF(L26="W",(1*J26),(-1*J26)),0)),0)</f>
        <v>0</v>
      </c>
      <c r="N26" s="150">
        <f t="shared" ca="1" si="9"/>
        <v>1</v>
      </c>
      <c r="O26" s="10">
        <f ca="1">IF(A26&lt;&gt;"",IF(OR($Q25&lt;&gt;0,$R25&lt;&gt;0),0,M26),0)</f>
        <v>0</v>
      </c>
      <c r="P26" s="5">
        <f ca="1">IF(A26&lt;&gt;"",O26+P25,0)</f>
        <v>1</v>
      </c>
      <c r="Q26" s="17" t="str">
        <f ca="1">IF($A26&lt;&gt;"",IF(Q25&lt;&gt;0,Q25,IF(P26&gt;=$S$1,"Profit Target",0)),0)</f>
        <v>Profit Target</v>
      </c>
      <c r="R26" s="4">
        <f ca="1">IF(A26&lt;&gt;"",IF(P26&lt;=$S$2,"Stop Loss",0),0)</f>
        <v>0</v>
      </c>
      <c r="S26" s="17">
        <f t="shared" ca="1" si="14"/>
        <v>1</v>
      </c>
      <c r="T26" s="22" t="str">
        <f ca="1">IF($A25="","",CONCATENATE($J26,"@"))</f>
        <v>1@</v>
      </c>
      <c r="U26" s="22" t="str">
        <f t="shared" ca="1" si="5"/>
        <v/>
      </c>
      <c r="V26" s="22"/>
      <c r="W26" s="33">
        <f t="shared" ca="1" si="6"/>
        <v>30</v>
      </c>
      <c r="X26" s="14">
        <v>20</v>
      </c>
      <c r="Y26" s="6">
        <v>7</v>
      </c>
      <c r="Z26" s="35">
        <v>11</v>
      </c>
      <c r="AA26" s="6" t="s">
        <v>5</v>
      </c>
      <c r="AB26" s="6" t="s">
        <v>7</v>
      </c>
      <c r="AC26" s="6" t="s">
        <v>10</v>
      </c>
    </row>
    <row r="27" spans="1:46">
      <c r="A27" s="33">
        <f t="shared" ca="1" si="1"/>
        <v>16</v>
      </c>
      <c r="B27" s="9" t="str">
        <f t="shared" ca="1" si="2"/>
        <v>NB</v>
      </c>
      <c r="C27" s="2" t="str">
        <f t="shared" ca="1" si="11"/>
        <v>profit target</v>
      </c>
      <c r="D27" s="13" t="str">
        <f ca="1">VLOOKUP(ABS($A27),$X$6:$AC$43,6,0)</f>
        <v>R</v>
      </c>
      <c r="E27" s="13" t="str">
        <f ca="1">IF(OR($A26=0,$A27=0),E25,D26&amp;D27)</f>
        <v>RR</v>
      </c>
      <c r="F27" s="157" t="str">
        <f ca="1">IF(D26=D27,"R","C")</f>
        <v>R</v>
      </c>
      <c r="G27" s="13" t="str">
        <f ca="1">VLOOKUP(ABS($A27),$X$6:$AC$43,6,0)</f>
        <v>R</v>
      </c>
      <c r="H27" s="13"/>
      <c r="I27" s="155"/>
      <c r="J27" s="159">
        <v>1</v>
      </c>
      <c r="K27" s="25" t="str">
        <f ca="1">IF($A26&lt;&gt;"",IF(OR($Q26&lt;&gt;0,$R26&lt;&gt;0),"",IF(AND(F19="R",F21="C",F23="R",F25="C",G26="B"),"B",IF(AND(F19="R",F21="C",F23="R",F25="C",G26="R"),"R",IF(AND(F19="C",F21="R",F23="C",F25="R",G26="R"),"B",IF(AND(F19="C",F21="R",F23="C",F25="R",G26="B"),"R",IF(AND(F23="C",F25="C",G26="R"),"B",IF(AND(F23="R",F25="R",G26="R"),"R",IF(AND(F23="C",F25="C",G26="B"),"R",IF(AND(F23="R",F25="R",G26="B"),"B",""))))))))),"")</f>
        <v/>
      </c>
      <c r="L27" s="16" t="str">
        <f t="shared" ca="1" si="8"/>
        <v/>
      </c>
      <c r="M27" s="9" t="str">
        <f ca="1">IF($A27&lt;&gt;"",IF(OR($Q26&lt;&gt;0,$R26&lt;&gt;0),"0",IF(L27&lt;&gt;"",IF(L27="W",(1*J27),(-1*J27)),0)),0)</f>
        <v>0</v>
      </c>
      <c r="N27" s="150">
        <f t="shared" ca="1" si="9"/>
        <v>1</v>
      </c>
      <c r="O27" s="10">
        <f ca="1">IF(A27&lt;&gt;"",IF(OR($Q26&lt;&gt;0,$R26&lt;&gt;0),0,M27),0)</f>
        <v>0</v>
      </c>
      <c r="P27" s="5">
        <f ca="1">IF(A27&lt;&gt;"",O27+P26,0)</f>
        <v>1</v>
      </c>
      <c r="Q27" s="17" t="str">
        <f ca="1">IF($A27&lt;&gt;"",IF(Q26&lt;&gt;0,Q26,IF(P27&gt;=$S$1,"Profit Target",0)),0)</f>
        <v>Profit Target</v>
      </c>
      <c r="R27" s="4">
        <f ca="1">IF(A27&lt;&gt;"",IF(P27&lt;=$S$2,"Stop Loss",0),0)</f>
        <v>0</v>
      </c>
      <c r="S27" s="17">
        <f t="shared" ca="1" si="14"/>
        <v>1</v>
      </c>
      <c r="T27" s="22" t="str">
        <f ca="1">IF($A26="","",CONCATENATE($J27,"@"))</f>
        <v>1@</v>
      </c>
      <c r="U27" s="22" t="str">
        <f t="shared" ca="1" si="5"/>
        <v/>
      </c>
      <c r="V27" s="22"/>
      <c r="W27" s="33">
        <f t="shared" ca="1" si="6"/>
        <v>5</v>
      </c>
      <c r="X27" s="14">
        <v>21</v>
      </c>
      <c r="Y27" s="6">
        <v>7</v>
      </c>
      <c r="Z27" s="35">
        <v>12</v>
      </c>
      <c r="AA27" s="6" t="s">
        <v>6</v>
      </c>
      <c r="AB27" s="6" t="s">
        <v>7</v>
      </c>
      <c r="AC27" s="6" t="s">
        <v>8</v>
      </c>
    </row>
    <row r="28" spans="1:46">
      <c r="A28" s="33">
        <f t="shared" ca="1" si="1"/>
        <v>7</v>
      </c>
      <c r="B28" s="9" t="str">
        <f t="shared" ca="1" si="2"/>
        <v>NB</v>
      </c>
      <c r="C28" s="2" t="str">
        <f t="shared" ca="1" si="11"/>
        <v>profit target</v>
      </c>
      <c r="D28" s="13" t="str">
        <f ca="1">VLOOKUP(ABS($A28),$X$6:$AC$43,6,0)</f>
        <v>R</v>
      </c>
      <c r="E28" s="13"/>
      <c r="F28" s="157"/>
      <c r="G28" s="13" t="str">
        <f ca="1">VLOOKUP(ABS($A28),$X$6:$AC$43,6,0)</f>
        <v>R</v>
      </c>
      <c r="H28" s="13" t="str">
        <f ca="1">IF(OR($A27=0,$A28=0),H26,G27&amp;G28)</f>
        <v>RR</v>
      </c>
      <c r="I28" s="155" t="str">
        <f ca="1">IF(G27=G28,"R","C")</f>
        <v>R</v>
      </c>
      <c r="J28" s="159">
        <v>1</v>
      </c>
      <c r="K28" s="43" t="str">
        <f ca="1">IF($A27&lt;&gt;"",IF(OR($Q27&lt;&gt;0,$R27&lt;&gt;0),"",IF(AND(I20="R",I22="C",I24="R",I26="C",G27="B"),"B",IF(AND(I20="R",I22="C",I24="R",I26="C",G27="R"),"R",IF(AND(I20="C",I22="R",I24="C",I26="R",G27="R"),"B",IF(AND(I20="C",I22="R",I24="C",I26="R",G27="B"),"R",IF(AND(I24="C",I26="C",G27="R"),"B",IF(AND(I24="R",I26="R",G27="R"),"R",IF(AND(I24="C",I26="C",G27="B"),"R",IF(AND(I24="R",I26="R",G27="B"),"B",""))))))))),"")</f>
        <v/>
      </c>
      <c r="L28" s="16" t="str">
        <f t="shared" ca="1" si="8"/>
        <v/>
      </c>
      <c r="M28" s="9" t="str">
        <f ca="1">IF($A28&lt;&gt;"",IF(OR($Q27&lt;&gt;0,$R27&lt;&gt;0),"0",IF(L28&lt;&gt;"",IF(L28="W",(1*J28),(-1*J28)),0)),0)</f>
        <v>0</v>
      </c>
      <c r="N28" s="150">
        <f t="shared" ca="1" si="9"/>
        <v>1</v>
      </c>
      <c r="O28" s="10">
        <f ca="1">IF(A28&lt;&gt;"",IF(OR($Q27&lt;&gt;0,$R27&lt;&gt;0),0,M28),0)</f>
        <v>0</v>
      </c>
      <c r="P28" s="5">
        <f ca="1">IF(A28&lt;&gt;"",O28+P27,0)</f>
        <v>1</v>
      </c>
      <c r="Q28" s="17" t="str">
        <f ca="1">IF($A28&lt;&gt;"",IF(Q27&lt;&gt;0,Q27,IF(P28&gt;=$S$1,"Profit Target",0)),0)</f>
        <v>Profit Target</v>
      </c>
      <c r="R28" s="4">
        <f ca="1">IF(A28&lt;&gt;"",IF(P28&lt;=$S$2,"Stop Loss",0),0)</f>
        <v>0</v>
      </c>
      <c r="S28" s="17">
        <f t="shared" ca="1" si="14"/>
        <v>1</v>
      </c>
      <c r="T28" s="22" t="str">
        <f ca="1">IF($A27="","",CONCATENATE($J28,"@"))</f>
        <v>1@</v>
      </c>
      <c r="U28" s="22" t="str">
        <f t="shared" ca="1" si="5"/>
        <v/>
      </c>
      <c r="V28" s="22"/>
      <c r="W28" s="33">
        <f t="shared" ca="1" si="6"/>
        <v>23</v>
      </c>
      <c r="X28" s="14">
        <v>22</v>
      </c>
      <c r="Y28" s="6">
        <v>8</v>
      </c>
      <c r="Z28" s="35">
        <v>10</v>
      </c>
      <c r="AA28" s="6" t="s">
        <v>5</v>
      </c>
      <c r="AB28" s="6" t="s">
        <v>7</v>
      </c>
      <c r="AC28" s="6" t="s">
        <v>10</v>
      </c>
    </row>
    <row r="29" spans="1:46">
      <c r="A29" s="33">
        <f t="shared" ca="1" si="1"/>
        <v>26</v>
      </c>
      <c r="B29" s="9" t="str">
        <f t="shared" ca="1" si="2"/>
        <v>NB</v>
      </c>
      <c r="C29" s="2" t="str">
        <f t="shared" ca="1" si="11"/>
        <v>profit target</v>
      </c>
      <c r="D29" s="13" t="str">
        <f ca="1">VLOOKUP(ABS($A29),$X$6:$AC$43,6,0)</f>
        <v>B</v>
      </c>
      <c r="E29" s="13" t="str">
        <f ca="1">IF(OR($A28=0,$A29=0),E27,D28&amp;D29)</f>
        <v>RB</v>
      </c>
      <c r="F29" s="157" t="str">
        <f ca="1">IF(D28=D29,"R","C")</f>
        <v>C</v>
      </c>
      <c r="G29" s="13" t="str">
        <f ca="1">VLOOKUP(ABS($A29),$X$6:$AC$43,6,0)</f>
        <v>B</v>
      </c>
      <c r="H29" s="13"/>
      <c r="I29" s="155"/>
      <c r="J29" s="159">
        <v>1</v>
      </c>
      <c r="K29" s="25" t="str">
        <f ca="1">IF($A28&lt;&gt;"",IF(OR($Q28&lt;&gt;0,$R28&lt;&gt;0),"",IF(AND(F21="R",F23="C",F25="R",F27="C",G28="B"),"B",IF(AND(F21="R",F23="C",F25="R",F27="C",G28="R"),"R",IF(AND(F21="C",F23="R",F25="C",F27="R",G28="R"),"B",IF(AND(F21="C",F23="R",F25="C",F27="R",G28="B"),"R",IF(AND(F25="C",F27="C",G28="R"),"B",IF(AND(F25="R",F27="R",G28="R"),"R",IF(AND(F25="C",F27="C",G28="B"),"R",IF(AND(F25="R",F27="R",G28="B"),"B",""))))))))),"")</f>
        <v/>
      </c>
      <c r="L29" s="16" t="str">
        <f t="shared" ca="1" si="8"/>
        <v/>
      </c>
      <c r="M29" s="9" t="str">
        <f ca="1">IF($A29&lt;&gt;"",IF(OR($Q28&lt;&gt;0,$R28&lt;&gt;0),"0",IF(L29&lt;&gt;"",IF(L29="W",(1*J29),(-1*J29)),0)),0)</f>
        <v>0</v>
      </c>
      <c r="N29" s="150">
        <f t="shared" ca="1" si="9"/>
        <v>1</v>
      </c>
      <c r="O29" s="10">
        <f ca="1">IF(A29&lt;&gt;"",IF(OR($Q28&lt;&gt;0,$R28&lt;&gt;0),0,M29),0)</f>
        <v>0</v>
      </c>
      <c r="P29" s="5">
        <f ca="1">IF(A29&lt;&gt;"",O29+P28,0)</f>
        <v>1</v>
      </c>
      <c r="Q29" s="17" t="str">
        <f ca="1">IF($A29&lt;&gt;"",IF(Q28&lt;&gt;0,Q28,IF(P29&gt;=$S$1,"Profit Target",0)),0)</f>
        <v>Profit Target</v>
      </c>
      <c r="R29" s="4">
        <f ca="1">IF(A29&lt;&gt;"",IF(P29&lt;=$S$2,"Stop Loss",0),0)</f>
        <v>0</v>
      </c>
      <c r="S29" s="17">
        <f t="shared" ca="1" si="14"/>
        <v>1</v>
      </c>
      <c r="T29" s="22" t="str">
        <f ca="1">IF($A28="","",CONCATENATE($J29,"@"))</f>
        <v>1@</v>
      </c>
      <c r="U29" s="22" t="str">
        <f t="shared" ca="1" si="5"/>
        <v/>
      </c>
      <c r="V29" s="22"/>
      <c r="W29" s="33">
        <f t="shared" ca="1" si="6"/>
        <v>9</v>
      </c>
      <c r="X29" s="14">
        <v>23</v>
      </c>
      <c r="Y29" s="6">
        <v>8</v>
      </c>
      <c r="Z29" s="35">
        <v>11</v>
      </c>
      <c r="AA29" s="6" t="s">
        <v>6</v>
      </c>
      <c r="AB29" s="6" t="s">
        <v>7</v>
      </c>
      <c r="AC29" s="6" t="s">
        <v>8</v>
      </c>
      <c r="AS29" s="29"/>
      <c r="AT29" s="30"/>
    </row>
    <row r="30" spans="1:46">
      <c r="A30" s="33">
        <f t="shared" ca="1" si="1"/>
        <v>1</v>
      </c>
      <c r="B30" s="9" t="str">
        <f t="shared" ca="1" si="2"/>
        <v>NB</v>
      </c>
      <c r="C30" s="2" t="str">
        <f t="shared" ca="1" si="11"/>
        <v>profit target</v>
      </c>
      <c r="D30" s="13" t="str">
        <f ca="1">VLOOKUP(ABS($A30),$X$6:$AC$43,6,0)</f>
        <v>R</v>
      </c>
      <c r="E30" s="13"/>
      <c r="F30" s="157"/>
      <c r="G30" s="13" t="str">
        <f ca="1">VLOOKUP(ABS($A30),$X$6:$AC$43,6,0)</f>
        <v>R</v>
      </c>
      <c r="H30" s="13" t="str">
        <f ca="1">IF(OR($A29=0,$A30=0),H28,G29&amp;G30)</f>
        <v>BR</v>
      </c>
      <c r="I30" s="155" t="str">
        <f ca="1">IF(G29=G30,"R","C")</f>
        <v>C</v>
      </c>
      <c r="J30" s="159">
        <v>1</v>
      </c>
      <c r="K30" s="43" t="str">
        <f ca="1">IF($A29&lt;&gt;"",IF(OR($Q29&lt;&gt;0,$R29&lt;&gt;0),"",IF(AND(I22="R",I24="C",I26="R",I28="C",G29="B"),"B",IF(AND(I22="R",I24="C",I26="R",I28="C",G29="R"),"R",IF(AND(I22="C",I24="R",I26="C",I28="R",G29="R"),"B",IF(AND(I22="C",I24="R",I26="C",I28="R",G29="B"),"R",IF(AND(I26="C",I28="C",G29="R"),"B",IF(AND(I26="R",I28="R",G29="R"),"R",IF(AND(I26="C",I28="C",G29="B"),"R",IF(AND(I26="R",I28="R",G29="B"),"B",""))))))))),"")</f>
        <v/>
      </c>
      <c r="L30" s="16" t="str">
        <f t="shared" ca="1" si="8"/>
        <v/>
      </c>
      <c r="M30" s="9" t="str">
        <f ca="1">IF($A30&lt;&gt;"",IF(OR($Q29&lt;&gt;0,$R29&lt;&gt;0),"0",IF(L30&lt;&gt;"",IF(L30="W",(1*J30),(-1*J30)),0)),0)</f>
        <v>0</v>
      </c>
      <c r="N30" s="150">
        <f t="shared" ca="1" si="9"/>
        <v>1</v>
      </c>
      <c r="O30" s="10">
        <f ca="1">IF(A30&lt;&gt;"",IF(OR($Q29&lt;&gt;0,$R29&lt;&gt;0),0,M30),0)</f>
        <v>0</v>
      </c>
      <c r="P30" s="5">
        <f ca="1">IF(A30&lt;&gt;"",O30+P29,0)</f>
        <v>1</v>
      </c>
      <c r="Q30" s="17" t="str">
        <f ca="1">IF($A30&lt;&gt;"",IF(Q29&lt;&gt;0,Q29,IF(P30&gt;=$S$1,"Profit Target",0)),0)</f>
        <v>Profit Target</v>
      </c>
      <c r="R30" s="4">
        <f ca="1">IF(A30&lt;&gt;"",IF(P30&lt;=$S$2,"Stop Loss",0),0)</f>
        <v>0</v>
      </c>
      <c r="S30" s="17">
        <f t="shared" ca="1" si="14"/>
        <v>1</v>
      </c>
      <c r="T30" s="22" t="str">
        <f ca="1">IF($A29="","",CONCATENATE($J30,"@"))</f>
        <v>1@</v>
      </c>
      <c r="U30" s="22" t="str">
        <f t="shared" ca="1" si="5"/>
        <v/>
      </c>
      <c r="V30" s="22"/>
      <c r="W30" s="33">
        <f t="shared" ca="1" si="6"/>
        <v>20</v>
      </c>
      <c r="X30" s="14">
        <v>24</v>
      </c>
      <c r="Y30" s="6">
        <v>8</v>
      </c>
      <c r="Z30" s="35">
        <v>12</v>
      </c>
      <c r="AA30" s="6" t="s">
        <v>5</v>
      </c>
      <c r="AB30" s="6" t="s">
        <v>7</v>
      </c>
      <c r="AC30" s="6" t="s">
        <v>10</v>
      </c>
    </row>
    <row r="31" spans="1:46">
      <c r="A31" s="33">
        <f t="shared" ca="1" si="1"/>
        <v>9</v>
      </c>
      <c r="B31" s="9" t="str">
        <f t="shared" ca="1" si="2"/>
        <v>NB</v>
      </c>
      <c r="C31" s="2" t="str">
        <f t="shared" ca="1" si="11"/>
        <v>profit target</v>
      </c>
      <c r="D31" s="13" t="str">
        <f ca="1">VLOOKUP(ABS($A31),$X$6:$AC$43,6,0)</f>
        <v>R</v>
      </c>
      <c r="E31" s="13" t="str">
        <f ca="1">IF(OR($A30=0,$A31=0),E29,D30&amp;D31)</f>
        <v>RR</v>
      </c>
      <c r="F31" s="157" t="str">
        <f ca="1">IF(D30=D31,"R","C")</f>
        <v>R</v>
      </c>
      <c r="G31" s="13" t="str">
        <f ca="1">VLOOKUP(ABS($A31),$X$6:$AC$43,6,0)</f>
        <v>R</v>
      </c>
      <c r="H31" s="13"/>
      <c r="I31" s="155"/>
      <c r="J31" s="159">
        <v>1</v>
      </c>
      <c r="K31" s="25" t="str">
        <f ca="1">IF($A30&lt;&gt;"",IF(OR($Q30&lt;&gt;0,$R30&lt;&gt;0),"",IF(AND(F23="R",F25="C",F27="R",F29="C",G30="B"),"B",IF(AND(F23="R",F25="C",F27="R",F29="C",G30="R"),"R",IF(AND(F23="C",F25="R",F27="C",F29="R",G30="R"),"B",IF(AND(F23="C",F25="R",F27="C",F29="R",G30="B"),"R",IF(AND(F27="C",F29="C",G30="R"),"B",IF(AND(F27="R",F29="R",G30="R"),"R",IF(AND(F27="C",F29="C",G30="B"),"R",IF(AND(F27="R",F29="R",G30="B"),"B",""))))))))),"")</f>
        <v/>
      </c>
      <c r="L31" s="16" t="str">
        <f t="shared" ca="1" si="8"/>
        <v/>
      </c>
      <c r="M31" s="9" t="str">
        <f ca="1">IF($A31&lt;&gt;"",IF(OR($Q30&lt;&gt;0,$R30&lt;&gt;0),"0",IF(L31&lt;&gt;"",IF(L31="W",(1*J31),(-1*J31)),0)),0)</f>
        <v>0</v>
      </c>
      <c r="N31" s="150">
        <f t="shared" ca="1" si="9"/>
        <v>1</v>
      </c>
      <c r="O31" s="10">
        <f ca="1">IF(A31&lt;&gt;"",IF(OR($Q30&lt;&gt;0,$R30&lt;&gt;0),0,M31),0)</f>
        <v>0</v>
      </c>
      <c r="P31" s="5">
        <f ca="1">IF(A31&lt;&gt;"",O31+P30,0)</f>
        <v>1</v>
      </c>
      <c r="Q31" s="17" t="str">
        <f ca="1">IF($A31&lt;&gt;"",IF(Q30&lt;&gt;0,Q30,IF(P31&gt;=$S$1,"Profit Target",0)),0)</f>
        <v>Profit Target</v>
      </c>
      <c r="R31" s="4">
        <f ca="1">IF(A31&lt;&gt;"",IF(P31&lt;=$S$2,"Stop Loss",0),0)</f>
        <v>0</v>
      </c>
      <c r="S31" s="17">
        <f t="shared" ca="1" si="14"/>
        <v>1</v>
      </c>
      <c r="T31" s="22" t="str">
        <f ca="1">IF($A30="","",CONCATENATE($J31,"@"))</f>
        <v>1@</v>
      </c>
      <c r="U31" s="22" t="str">
        <f t="shared" ca="1" si="5"/>
        <v/>
      </c>
      <c r="V31" s="22"/>
      <c r="W31" s="33">
        <f t="shared" ca="1" si="6"/>
        <v>6</v>
      </c>
      <c r="X31" s="14">
        <v>25</v>
      </c>
      <c r="Y31" s="6">
        <v>9</v>
      </c>
      <c r="Z31" s="35">
        <v>13</v>
      </c>
      <c r="AA31" s="6" t="s">
        <v>6</v>
      </c>
      <c r="AB31" s="6" t="s">
        <v>7</v>
      </c>
      <c r="AC31" s="6" t="s">
        <v>8</v>
      </c>
    </row>
    <row r="32" spans="1:46">
      <c r="A32" s="33">
        <f t="shared" ca="1" si="1"/>
        <v>17</v>
      </c>
      <c r="B32" s="9" t="str">
        <f t="shared" ca="1" si="2"/>
        <v>NB</v>
      </c>
      <c r="C32" s="2" t="str">
        <f t="shared" ca="1" si="11"/>
        <v>profit target</v>
      </c>
      <c r="D32" s="13" t="str">
        <f ca="1">VLOOKUP(ABS($A32),$X$6:$AC$43,6,0)</f>
        <v>B</v>
      </c>
      <c r="E32" s="13"/>
      <c r="F32" s="157"/>
      <c r="G32" s="13" t="str">
        <f ca="1">VLOOKUP(ABS($A32),$X$6:$AC$43,6,0)</f>
        <v>B</v>
      </c>
      <c r="H32" s="13" t="str">
        <f ca="1">IF(OR($A31=0,$A32=0),H30,G31&amp;G32)</f>
        <v>RB</v>
      </c>
      <c r="I32" s="155" t="str">
        <f ca="1">IF(G31=G32,"R","C")</f>
        <v>C</v>
      </c>
      <c r="J32" s="159">
        <v>1</v>
      </c>
      <c r="K32" s="43" t="str">
        <f ca="1">IF($A31&lt;&gt;"",IF(OR($Q31&lt;&gt;0,$R31&lt;&gt;0),"",IF(AND(I24="R",I26="C",I28="R",I30="C",G31="B"),"B",IF(AND(I24="R",I26="C",I28="R",I30="C",G31="R"),"R",IF(AND(I24="C",I26="R",I28="C",I30="R",G31="R"),"B",IF(AND(I24="C",I26="R",I28="C",I30="R",G31="B"),"R",IF(AND(I28="C",I30="C",G31="R"),"B",IF(AND(I28="R",I30="R",G31="R"),"R",IF(AND(I28="C",I30="C",G31="B"),"R",IF(AND(I28="R",I30="R",G31="B"),"B",""))))))))),"")</f>
        <v/>
      </c>
      <c r="L32" s="16" t="str">
        <f t="shared" ca="1" si="8"/>
        <v/>
      </c>
      <c r="M32" s="9" t="str">
        <f ca="1">IF($A32&lt;&gt;"",IF(OR($Q31&lt;&gt;0,$R31&lt;&gt;0),"0",IF(L32&lt;&gt;"",IF(L32="W",(1*J32),(-1*J32)),0)),0)</f>
        <v>0</v>
      </c>
      <c r="N32" s="150">
        <f t="shared" ca="1" si="9"/>
        <v>1</v>
      </c>
      <c r="O32" s="10">
        <f ca="1">IF(A32&lt;&gt;"",IF(OR($Q31&lt;&gt;0,$R31&lt;&gt;0),0,M32),0)</f>
        <v>0</v>
      </c>
      <c r="P32" s="5">
        <f ca="1">IF(A32&lt;&gt;"",O32+P31,0)</f>
        <v>1</v>
      </c>
      <c r="Q32" s="17" t="str">
        <f ca="1">IF($A32&lt;&gt;"",IF(Q31&lt;&gt;0,Q31,IF(P32&gt;=$S$1,"Profit Target",0)),0)</f>
        <v>Profit Target</v>
      </c>
      <c r="R32" s="4">
        <f ca="1">IF(A32&lt;&gt;"",IF(P32&lt;=$S$2,"Stop Loss",0),0)</f>
        <v>0</v>
      </c>
      <c r="S32" s="17">
        <f t="shared" ca="1" si="14"/>
        <v>1</v>
      </c>
      <c r="T32" s="22" t="str">
        <f ca="1">IF($A31="","",CONCATENATE($J32,"@"))</f>
        <v>1@</v>
      </c>
      <c r="U32" s="22" t="str">
        <f t="shared" ca="1" si="5"/>
        <v/>
      </c>
      <c r="V32" s="22"/>
      <c r="W32" s="33">
        <f t="shared" ca="1" si="6"/>
        <v>33</v>
      </c>
      <c r="X32" s="14">
        <v>26</v>
      </c>
      <c r="Y32" s="6">
        <v>9</v>
      </c>
      <c r="Z32" s="35">
        <v>14</v>
      </c>
      <c r="AA32" s="6" t="s">
        <v>5</v>
      </c>
      <c r="AB32" s="6" t="s">
        <v>7</v>
      </c>
      <c r="AC32" s="6" t="s">
        <v>10</v>
      </c>
    </row>
    <row r="33" spans="1:29">
      <c r="A33" s="33">
        <f t="shared" ca="1" si="1"/>
        <v>3</v>
      </c>
      <c r="B33" s="9" t="str">
        <f t="shared" ca="1" si="2"/>
        <v>NB</v>
      </c>
      <c r="C33" s="2" t="str">
        <f t="shared" ca="1" si="11"/>
        <v>profit target</v>
      </c>
      <c r="D33" s="13" t="str">
        <f ca="1">VLOOKUP(ABS($A33),$X$6:$AC$43,6,0)</f>
        <v>R</v>
      </c>
      <c r="E33" s="13" t="str">
        <f ca="1">IF(OR($A32=0,$A33=0),E31,D32&amp;D33)</f>
        <v>BR</v>
      </c>
      <c r="F33" s="157" t="str">
        <f ca="1">IF(D32=D33,"R","C")</f>
        <v>C</v>
      </c>
      <c r="G33" s="13" t="str">
        <f ca="1">VLOOKUP(ABS($A33),$X$6:$AC$43,6,0)</f>
        <v>R</v>
      </c>
      <c r="H33" s="13"/>
      <c r="I33" s="155"/>
      <c r="J33" s="159">
        <v>1</v>
      </c>
      <c r="K33" s="25" t="str">
        <f ca="1">IF($A32&lt;&gt;"",IF(OR($Q32&lt;&gt;0,$R32&lt;&gt;0),"",IF(AND(F25="R",F27="C",F29="R",F31="C",G32="B"),"B",IF(AND(F25="R",F27="C",F29="R",F31="C",G32="R"),"R",IF(AND(F25="C",F27="R",F29="C",F31="R",G32="R"),"B",IF(AND(F25="C",F27="R",F29="C",F31="R",G32="B"),"R",IF(AND(F29="C",F31="C",G32="R"),"B",IF(AND(F29="R",F31="R",G32="R"),"R",IF(AND(F29="C",F31="C",G32="B"),"R",IF(AND(F29="R",F31="R",G32="B"),"B",""))))))))),"")</f>
        <v/>
      </c>
      <c r="L33" s="16" t="str">
        <f t="shared" ca="1" si="8"/>
        <v/>
      </c>
      <c r="M33" s="9" t="str">
        <f ca="1">IF($A33&lt;&gt;"",IF(OR($Q32&lt;&gt;0,$R32&lt;&gt;0),"0",IF(L33&lt;&gt;"",IF(L33="W",(1*J33),(-1*J33)),0)),0)</f>
        <v>0</v>
      </c>
      <c r="N33" s="150">
        <f t="shared" ca="1" si="9"/>
        <v>1</v>
      </c>
      <c r="O33" s="10">
        <f ca="1">IF(A33&lt;&gt;"",IF(OR($Q32&lt;&gt;0,$R32&lt;&gt;0),0,M33),0)</f>
        <v>0</v>
      </c>
      <c r="P33" s="5">
        <f ca="1">IF(A33&lt;&gt;"",O33+P32,0)</f>
        <v>1</v>
      </c>
      <c r="Q33" s="17" t="str">
        <f ca="1">IF($A33&lt;&gt;"",IF(Q32&lt;&gt;0,Q32,IF(P33&gt;=$S$1,"Profit Target",0)),0)</f>
        <v>Profit Target</v>
      </c>
      <c r="R33" s="4">
        <f ca="1">IF(A33&lt;&gt;"",IF(P33&lt;=$S$2,"Stop Loss",0),0)</f>
        <v>0</v>
      </c>
      <c r="S33" s="17">
        <f t="shared" ca="1" si="14"/>
        <v>1</v>
      </c>
      <c r="T33" s="22" t="str">
        <f ca="1">IF($A32="","",CONCATENATE($J33,"@"))</f>
        <v>1@</v>
      </c>
      <c r="U33" s="22" t="str">
        <f t="shared" ca="1" si="5"/>
        <v/>
      </c>
      <c r="V33" s="22"/>
      <c r="W33" s="33">
        <f t="shared" ca="1" si="6"/>
        <v>35</v>
      </c>
      <c r="X33" s="14">
        <v>27</v>
      </c>
      <c r="Y33" s="6">
        <v>9</v>
      </c>
      <c r="Z33" s="35">
        <v>15</v>
      </c>
      <c r="AA33" s="6" t="s">
        <v>6</v>
      </c>
      <c r="AB33" s="6" t="s">
        <v>7</v>
      </c>
      <c r="AC33" s="6" t="s">
        <v>8</v>
      </c>
    </row>
    <row r="34" spans="1:29">
      <c r="A34" s="33">
        <f t="shared" ca="1" si="1"/>
        <v>22</v>
      </c>
      <c r="B34" s="9" t="str">
        <f t="shared" ca="1" si="2"/>
        <v>NB</v>
      </c>
      <c r="C34" s="2" t="str">
        <f t="shared" ca="1" si="11"/>
        <v>profit target</v>
      </c>
      <c r="D34" s="13" t="str">
        <f ca="1">VLOOKUP(ABS($A34),$X$6:$AC$43,6,0)</f>
        <v>B</v>
      </c>
      <c r="E34" s="13"/>
      <c r="F34" s="157"/>
      <c r="G34" s="13" t="str">
        <f ca="1">VLOOKUP(ABS($A34),$X$6:$AC$43,6,0)</f>
        <v>B</v>
      </c>
      <c r="H34" s="13" t="str">
        <f ca="1">IF(OR($A33=0,$A34=0),H32,G33&amp;G34)</f>
        <v>RB</v>
      </c>
      <c r="I34" s="155" t="str">
        <f ca="1">IF(G33=G34,"R","C")</f>
        <v>C</v>
      </c>
      <c r="J34" s="159">
        <v>1</v>
      </c>
      <c r="K34" s="43" t="str">
        <f ca="1">IF($A33&lt;&gt;"",IF(OR($Q33&lt;&gt;0,$R33&lt;&gt;0),"",IF(AND(I26="R",I28="C",I30="R",I32="C",G33="B"),"B",IF(AND(I26="R",I28="C",I30="R",I32="C",G33="R"),"R",IF(AND(I26="C",I28="R",I30="C",I32="R",G33="R"),"B",IF(AND(I26="C",I28="R",I30="C",I32="R",G33="B"),"R",IF(AND(I30="C",I32="C",G33="R"),"B",IF(AND(I30="R",I32="R",G33="R"),"R",IF(AND(I30="C",I32="C",G33="B"),"R",IF(AND(I30="R",I32="R",G33="B"),"B",""))))))))),"")</f>
        <v/>
      </c>
      <c r="L34" s="16" t="str">
        <f t="shared" ca="1" si="8"/>
        <v/>
      </c>
      <c r="M34" s="9" t="str">
        <f ca="1">IF($A34&lt;&gt;"",IF(OR($Q33&lt;&gt;0,$R33&lt;&gt;0),"0",IF(L34&lt;&gt;"",IF(L34="W",(1*J34),(-1*J34)),0)),0)</f>
        <v>0</v>
      </c>
      <c r="N34" s="150">
        <f t="shared" ca="1" si="9"/>
        <v>1</v>
      </c>
      <c r="O34" s="10">
        <f ca="1">IF(A34&lt;&gt;"",IF(OR($Q33&lt;&gt;0,$R33&lt;&gt;0),0,M34),0)</f>
        <v>0</v>
      </c>
      <c r="P34" s="5">
        <f ca="1">IF(A34&lt;&gt;"",O34+P33,0)</f>
        <v>1</v>
      </c>
      <c r="Q34" s="17" t="str">
        <f ca="1">IF($A34&lt;&gt;"",IF(Q33&lt;&gt;0,Q33,IF(P34&gt;=$S$1,"Profit Target",0)),0)</f>
        <v>Profit Target</v>
      </c>
      <c r="R34" s="4">
        <f ca="1">IF(A34&lt;&gt;"",IF(P34&lt;=$S$2,"Stop Loss",0),0)</f>
        <v>0</v>
      </c>
      <c r="S34" s="17">
        <f t="shared" ca="1" si="14"/>
        <v>1</v>
      </c>
      <c r="T34" s="22" t="str">
        <f ca="1">IF($A33="","",CONCATENATE($J34,"@"))</f>
        <v>1@</v>
      </c>
      <c r="U34" s="22" t="str">
        <f t="shared" ca="1" si="5"/>
        <v/>
      </c>
      <c r="V34" s="22"/>
      <c r="W34" s="33">
        <f t="shared" ca="1" si="6"/>
        <v>17</v>
      </c>
      <c r="X34" s="14">
        <v>28</v>
      </c>
      <c r="Y34" s="6">
        <v>10</v>
      </c>
      <c r="Z34" s="35">
        <v>13</v>
      </c>
      <c r="AA34" s="6" t="s">
        <v>5</v>
      </c>
      <c r="AB34" s="6" t="s">
        <v>7</v>
      </c>
      <c r="AC34" s="6" t="s">
        <v>10</v>
      </c>
    </row>
    <row r="35" spans="1:29">
      <c r="A35" s="33">
        <f t="shared" ca="1" si="1"/>
        <v>32</v>
      </c>
      <c r="B35" s="9" t="str">
        <f t="shared" ca="1" si="2"/>
        <v>NB</v>
      </c>
      <c r="C35" s="2" t="str">
        <f t="shared" ca="1" si="11"/>
        <v>profit target</v>
      </c>
      <c r="D35" s="13" t="str">
        <f ca="1">VLOOKUP(ABS($A35),$X$6:$AC$43,6,0)</f>
        <v>R</v>
      </c>
      <c r="E35" s="13" t="str">
        <f ca="1">IF(OR($A34=0,$A35=0),E33,D34&amp;D35)</f>
        <v>BR</v>
      </c>
      <c r="F35" s="157" t="str">
        <f ca="1">IF(D34=D35,"R","C")</f>
        <v>C</v>
      </c>
      <c r="G35" s="13" t="str">
        <f ca="1">VLOOKUP(ABS($A35),$X$6:$AC$43,6,0)</f>
        <v>R</v>
      </c>
      <c r="H35" s="13"/>
      <c r="I35" s="155"/>
      <c r="J35" s="159">
        <v>1</v>
      </c>
      <c r="K35" s="25" t="str">
        <f ca="1">IF($A34&lt;&gt;"",IF(OR($Q34&lt;&gt;0,$R34&lt;&gt;0),"",IF(AND(F27="R",F29="C",F31="R",F33="C",G34="B"),"B",IF(AND(F27="R",F29="C",F31="R",F33="C",G34="R"),"R",IF(AND(F27="C",F29="R",F31="C",F33="R",G34="R"),"B",IF(AND(F27="C",F29="R",F31="C",F33="R",G34="B"),"R",IF(AND(F31="C",F33="C",G34="R"),"B",IF(AND(F31="R",F33="R",G34="R"),"R",IF(AND(F31="C",F33="C",G34="B"),"R",IF(AND(F31="R",F33="R",G34="B"),"B",""))))))))),"")</f>
        <v/>
      </c>
      <c r="L35" s="16" t="str">
        <f t="shared" ca="1" si="8"/>
        <v/>
      </c>
      <c r="M35" s="9" t="str">
        <f ca="1">IF($A35&lt;&gt;"",IF(OR($Q34&lt;&gt;0,$R34&lt;&gt;0),"0",IF(L35&lt;&gt;"",IF(L35="W",(1*J35),(-1*J35)),0)),0)</f>
        <v>0</v>
      </c>
      <c r="N35" s="150">
        <f t="shared" ca="1" si="9"/>
        <v>1</v>
      </c>
      <c r="O35" s="10">
        <f ca="1">IF(A35&lt;&gt;"",IF(OR($Q34&lt;&gt;0,$R34&lt;&gt;0),0,M35),0)</f>
        <v>0</v>
      </c>
      <c r="P35" s="5">
        <f ca="1">IF(A35&lt;&gt;"",O35+P34,0)</f>
        <v>1</v>
      </c>
      <c r="Q35" s="17" t="str">
        <f ca="1">IF($A35&lt;&gt;"",IF(Q34&lt;&gt;0,Q34,IF(P35&gt;=$S$1,"Profit Target",0)),0)</f>
        <v>Profit Target</v>
      </c>
      <c r="R35" s="4">
        <f ca="1">IF(A35&lt;&gt;"",IF(P35&lt;=$S$2,"Stop Loss",0),0)</f>
        <v>0</v>
      </c>
      <c r="S35" s="17">
        <f t="shared" ca="1" si="14"/>
        <v>1</v>
      </c>
      <c r="T35" s="22" t="str">
        <f ca="1">IF($A34="","",CONCATENATE($J35,"@"))</f>
        <v>1@</v>
      </c>
      <c r="U35" s="22" t="str">
        <f t="shared" ca="1" si="5"/>
        <v/>
      </c>
      <c r="V35" s="22"/>
      <c r="W35" s="33">
        <f t="shared" ca="1" si="6"/>
        <v>36</v>
      </c>
      <c r="X35" s="14">
        <v>29</v>
      </c>
      <c r="Y35" s="6">
        <v>10</v>
      </c>
      <c r="Z35" s="35">
        <v>14</v>
      </c>
      <c r="AA35" s="6" t="s">
        <v>6</v>
      </c>
      <c r="AB35" s="6" t="s">
        <v>7</v>
      </c>
      <c r="AC35" s="6" t="s">
        <v>10</v>
      </c>
    </row>
    <row r="36" spans="1:29">
      <c r="A36" s="33">
        <f t="shared" ca="1" si="1"/>
        <v>23</v>
      </c>
      <c r="B36" s="9" t="str">
        <f t="shared" ca="1" si="2"/>
        <v>NB</v>
      </c>
      <c r="C36" s="2" t="str">
        <f t="shared" ca="1" si="11"/>
        <v>profit target</v>
      </c>
      <c r="D36" s="13" t="str">
        <f ca="1">VLOOKUP(ABS($A36),$X$6:$AC$43,6,0)</f>
        <v>R</v>
      </c>
      <c r="E36" s="13"/>
      <c r="F36" s="157"/>
      <c r="G36" s="13" t="str">
        <f ca="1">VLOOKUP(ABS($A36),$X$6:$AC$43,6,0)</f>
        <v>R</v>
      </c>
      <c r="H36" s="13" t="str">
        <f ca="1">IF(OR($A35=0,$A36=0),H34,G35&amp;G36)</f>
        <v>RR</v>
      </c>
      <c r="I36" s="155" t="str">
        <f ca="1">IF(G35=G36,"R","C")</f>
        <v>R</v>
      </c>
      <c r="J36" s="159">
        <v>1</v>
      </c>
      <c r="K36" s="43" t="str">
        <f ca="1">IF($A35&lt;&gt;"",IF(OR($Q35&lt;&gt;0,$R35&lt;&gt;0),"",IF(AND(I28="R",I30="C",I32="R",I34="C",G35="B"),"B",IF(AND(I28="R",I30="C",I32="R",I34="C",G35="R"),"R",IF(AND(I28="C",I30="R",I32="C",I34="R",G35="R"),"B",IF(AND(I28="C",I30="R",I32="C",I34="R",G35="B"),"R",IF(AND(I32="C",I34="C",G35="R"),"B",IF(AND(I32="R",I34="R",G35="R"),"R",IF(AND(I32="C",I34="C",G35="B"),"R",IF(AND(I32="R",I34="R",G35="B"),"B",""))))))))),"")</f>
        <v/>
      </c>
      <c r="L36" s="16" t="str">
        <f t="shared" ca="1" si="8"/>
        <v/>
      </c>
      <c r="M36" s="9" t="str">
        <f ca="1">IF($A36&lt;&gt;"",IF(OR($Q35&lt;&gt;0,$R35&lt;&gt;0),"0",IF(L36&lt;&gt;"",IF(L36="W",(1*J36),(-1*J36)),0)),0)</f>
        <v>0</v>
      </c>
      <c r="N36" s="150">
        <f t="shared" ca="1" si="9"/>
        <v>1</v>
      </c>
      <c r="O36" s="10">
        <f ca="1">IF(A36&lt;&gt;"",IF(OR($Q35&lt;&gt;0,$R35&lt;&gt;0),0,M36),0)</f>
        <v>0</v>
      </c>
      <c r="P36" s="5">
        <f ca="1">IF(A36&lt;&gt;"",O36+P35,0)</f>
        <v>1</v>
      </c>
      <c r="Q36" s="17" t="str">
        <f ca="1">IF($A36&lt;&gt;"",IF(Q35&lt;&gt;0,Q35,IF(P36&gt;=$S$1,"Profit Target",0)),0)</f>
        <v>Profit Target</v>
      </c>
      <c r="R36" s="4">
        <f ca="1">IF(A36&lt;&gt;"",IF(P36&lt;=$S$2,"Stop Loss",0),0)</f>
        <v>0</v>
      </c>
      <c r="S36" s="17">
        <f t="shared" ca="1" si="14"/>
        <v>1</v>
      </c>
      <c r="T36" s="22" t="str">
        <f ca="1">IF($A35="","",CONCATENATE($J36,"@"))</f>
        <v>1@</v>
      </c>
      <c r="U36" s="22" t="str">
        <f t="shared" ca="1" si="5"/>
        <v/>
      </c>
      <c r="V36" s="22"/>
      <c r="W36" s="33">
        <f t="shared" ca="1" si="6"/>
        <v>11</v>
      </c>
      <c r="X36" s="14">
        <v>30</v>
      </c>
      <c r="Y36" s="6">
        <v>10</v>
      </c>
      <c r="Z36" s="35">
        <v>15</v>
      </c>
      <c r="AA36" s="6" t="s">
        <v>5</v>
      </c>
      <c r="AB36" s="6" t="s">
        <v>7</v>
      </c>
      <c r="AC36" s="6" t="s">
        <v>8</v>
      </c>
    </row>
    <row r="37" spans="1:29">
      <c r="A37" s="33">
        <f t="shared" ca="1" si="1"/>
        <v>9</v>
      </c>
      <c r="B37" s="9" t="str">
        <f t="shared" ca="1" si="2"/>
        <v>NB</v>
      </c>
      <c r="C37" s="2" t="str">
        <f t="shared" ref="C37:C41" ca="1" si="15">IF(AND(Q37=0,R37=0),"",IF(Q37="Profit Target","profit target",IF(R37="Stop Loss","stop loss","")))</f>
        <v>profit target</v>
      </c>
      <c r="D37" s="13" t="str">
        <f ca="1">VLOOKUP(ABS($A37),$X$6:$AC$43,6,0)</f>
        <v>R</v>
      </c>
      <c r="E37" s="13" t="str">
        <f ca="1">IF(OR($A36=0,$A37=0),E35,D36&amp;D37)</f>
        <v>RR</v>
      </c>
      <c r="F37" s="157" t="str">
        <f ca="1">IF(D36=D37,"R","C")</f>
        <v>R</v>
      </c>
      <c r="G37" s="13" t="str">
        <f ca="1">VLOOKUP(ABS($A37),$X$6:$AC$43,6,0)</f>
        <v>R</v>
      </c>
      <c r="H37" s="13"/>
      <c r="I37" s="155"/>
      <c r="J37" s="159">
        <v>1</v>
      </c>
      <c r="K37" s="25" t="str">
        <f ca="1">IF($A36&lt;&gt;"",IF(OR($Q36&lt;&gt;0,$R36&lt;&gt;0),"",IF(AND(F29="R",F31="C",F33="R",F35="C",G36="B"),"B",IF(AND(F29="R",F31="C",F33="R",F35="C",G36="R"),"R",IF(AND(F29="C",F31="R",F33="C",F35="R",G36="R"),"B",IF(AND(F29="C",F31="R",F33="C",F35="R",G36="B"),"R",IF(AND(F33="C",F35="C",G36="R"),"B",IF(AND(F33="R",F35="R",G36="R"),"R",IF(AND(F33="C",F35="C",G36="B"),"R",IF(AND(F33="R",F35="R",G36="B"),"B",""))))))))),"")</f>
        <v/>
      </c>
      <c r="L37" s="16" t="str">
        <f t="shared" ca="1" si="8"/>
        <v/>
      </c>
      <c r="M37" s="9" t="str">
        <f ca="1">IF($A37&lt;&gt;"",IF(OR($Q36&lt;&gt;0,$R36&lt;&gt;0),"0",IF(L37&lt;&gt;"",IF(L37="W",(1*J37),(-1*J37)),0)),0)</f>
        <v>0</v>
      </c>
      <c r="N37" s="150">
        <f t="shared" ca="1" si="9"/>
        <v>1</v>
      </c>
      <c r="O37" s="10">
        <f ca="1">IF(A37&lt;&gt;"",IF(OR($Q36&lt;&gt;0,$R36&lt;&gt;0),0,M37),0)</f>
        <v>0</v>
      </c>
      <c r="P37" s="5">
        <f ca="1">IF(A37&lt;&gt;"",O37+P36,0)</f>
        <v>1</v>
      </c>
      <c r="Q37" s="17" t="str">
        <f ca="1">IF($A37&lt;&gt;"",IF(Q36&lt;&gt;0,Q36,IF(P37&gt;=$S$1,"Profit Target",0)),0)</f>
        <v>Profit Target</v>
      </c>
      <c r="R37" s="4">
        <f ca="1">IF(A37&lt;&gt;"",IF(P37&lt;=$S$2,"Stop Loss",0),0)</f>
        <v>0</v>
      </c>
      <c r="S37" s="17">
        <f t="shared" ca="1" si="14"/>
        <v>1</v>
      </c>
      <c r="T37" s="22" t="str">
        <f ca="1">IF($A36="","",CONCATENATE($J37,"@"))</f>
        <v>1@</v>
      </c>
      <c r="U37" s="22" t="str">
        <f t="shared" ca="1" si="5"/>
        <v/>
      </c>
      <c r="V37" s="22"/>
      <c r="W37" s="33">
        <f t="shared" ca="1" si="6"/>
        <v>12</v>
      </c>
      <c r="X37" s="14">
        <v>31</v>
      </c>
      <c r="Y37" s="6">
        <v>11</v>
      </c>
      <c r="Z37" s="35">
        <v>16</v>
      </c>
      <c r="AA37" s="6" t="s">
        <v>6</v>
      </c>
      <c r="AB37" s="6" t="s">
        <v>7</v>
      </c>
      <c r="AC37" s="6" t="s">
        <v>10</v>
      </c>
    </row>
    <row r="38" spans="1:29">
      <c r="A38" s="33">
        <f t="shared" ca="1" si="1"/>
        <v>11</v>
      </c>
      <c r="B38" s="9" t="str">
        <f t="shared" ref="B38:B41" ca="1" si="16">IF(K38="","NB",U38)</f>
        <v>NB</v>
      </c>
      <c r="C38" s="2" t="str">
        <f t="shared" ca="1" si="15"/>
        <v>profit target</v>
      </c>
      <c r="D38" s="13" t="str">
        <f ca="1">VLOOKUP(ABS($A38),$X$6:$AC$43,6,0)</f>
        <v>B</v>
      </c>
      <c r="E38" s="13"/>
      <c r="F38" s="157"/>
      <c r="G38" s="13" t="str">
        <f ca="1">VLOOKUP(ABS($A38),$X$6:$AC$43,6,0)</f>
        <v>B</v>
      </c>
      <c r="H38" s="13" t="str">
        <f ca="1">IF(OR($A37=0,$A38=0),H36,G37&amp;G38)</f>
        <v>RB</v>
      </c>
      <c r="I38" s="155" t="str">
        <f ca="1">IF(G37=G38,"R","C")</f>
        <v>C</v>
      </c>
      <c r="J38" s="159">
        <v>1</v>
      </c>
      <c r="K38" s="43" t="str">
        <f ca="1">IF($A37&lt;&gt;"",IF(OR($Q37&lt;&gt;0,$R37&lt;&gt;0),"",IF(AND(I30="R",I32="C",I34="R",I36="C",G37="B"),"B",IF(AND(I30="R",I32="C",I34="R",I36="C",G37="R"),"R",IF(AND(I30="C",I32="R",I34="C",I36="R",G37="R"),"B",IF(AND(I30="C",I32="R",I34="C",I36="R",G37="B"),"R",IF(AND(I34="C",I36="C",G37="R"),"B",IF(AND(I34="R",I36="R",G37="R"),"R",IF(AND(I34="C",I36="C",G37="B"),"R",IF(AND(I34="R",I36="R",G37="B"),"B",""))))))))),"")</f>
        <v/>
      </c>
      <c r="L38" s="16" t="str">
        <f t="shared" ca="1" si="8"/>
        <v/>
      </c>
      <c r="M38" s="9" t="str">
        <f ca="1">IF($A38&lt;&gt;"",IF(OR($Q37&lt;&gt;0,$R37&lt;&gt;0),"0",IF(L38&lt;&gt;"",IF(L38="W",(1*J38),(-1*J38)),0)),0)</f>
        <v>0</v>
      </c>
      <c r="N38" s="150">
        <f t="shared" ca="1" si="9"/>
        <v>1</v>
      </c>
      <c r="O38" s="10">
        <f ca="1">IF(A38&lt;&gt;"",IF(OR($Q37&lt;&gt;0,$R37&lt;&gt;0),0,M38),0)</f>
        <v>0</v>
      </c>
      <c r="P38" s="5">
        <f ca="1">IF(A38&lt;&gt;"",O38+P37,0)</f>
        <v>1</v>
      </c>
      <c r="Q38" s="17" t="str">
        <f ca="1">IF($A38&lt;&gt;"",IF(Q37&lt;&gt;0,Q37,IF(P38&gt;=$S$1,"Profit Target",0)),0)</f>
        <v>Profit Target</v>
      </c>
      <c r="R38" s="4">
        <f ca="1">IF(A38&lt;&gt;"",IF(P38&lt;=$S$2,"Stop Loss",0),0)</f>
        <v>0</v>
      </c>
      <c r="S38" s="17">
        <f t="shared" ca="1" si="14"/>
        <v>1</v>
      </c>
      <c r="T38" s="22" t="str">
        <f ca="1">IF($A37="","",CONCATENATE($J38,"@"))</f>
        <v>1@</v>
      </c>
      <c r="U38" s="22" t="str">
        <f t="shared" ref="U38:U41" ca="1" si="17">IF(K38="","",T38&amp;K38&amp;",")</f>
        <v/>
      </c>
      <c r="V38" s="22"/>
      <c r="W38" s="33">
        <f t="shared" ca="1" si="6"/>
        <v>9</v>
      </c>
      <c r="X38" s="14">
        <v>32</v>
      </c>
      <c r="Y38" s="6">
        <v>11</v>
      </c>
      <c r="Z38" s="35">
        <v>17</v>
      </c>
      <c r="AA38" s="6" t="s">
        <v>5</v>
      </c>
      <c r="AB38" s="6" t="s">
        <v>7</v>
      </c>
      <c r="AC38" s="6" t="s">
        <v>8</v>
      </c>
    </row>
    <row r="39" spans="1:29">
      <c r="A39" s="149">
        <f t="shared" ca="1" si="1"/>
        <v>9</v>
      </c>
      <c r="B39" s="143" t="str">
        <f t="shared" ca="1" si="16"/>
        <v>NB</v>
      </c>
      <c r="C39" s="144" t="str">
        <f t="shared" ca="1" si="15"/>
        <v>profit target</v>
      </c>
      <c r="D39" s="145" t="str">
        <f ca="1">VLOOKUP(ABS($A39),$X$6:$AC$43,6,0)</f>
        <v>R</v>
      </c>
      <c r="E39" s="13" t="str">
        <f ca="1">IF(OR($A38=0,$A39=0),E37,D38&amp;D39)</f>
        <v>BR</v>
      </c>
      <c r="F39" s="157" t="str">
        <f ca="1">IF(D38=D39,"R","C")</f>
        <v>C</v>
      </c>
      <c r="G39" s="145" t="str">
        <f ca="1">VLOOKUP(ABS($A39),$X$6:$AC$43,6,0)</f>
        <v>R</v>
      </c>
      <c r="H39" s="145"/>
      <c r="I39" s="156"/>
      <c r="J39" s="159">
        <v>1</v>
      </c>
      <c r="K39" s="25" t="str">
        <f ca="1">IF($A38&lt;&gt;"",IF(OR($Q38&lt;&gt;0,$R38&lt;&gt;0),"",IF(AND(F31="R",F33="C",F35="R",F37="C",G38="B"),"B",IF(AND(F31="R",F33="C",F35="R",F37="C",G38="R"),"R",IF(AND(F31="C",F33="R",F35="C",F37="R",G38="R"),"B",IF(AND(F31="C",F33="R",F35="C",F37="R",G38="B"),"R",IF(AND(F35="C",F37="C",G38="R"),"B",IF(AND(F35="R",F37="R",G38="R"),"R",IF(AND(F35="C",F37="C",G38="B"),"R",IF(AND(F35="R",F37="R",G38="B"),"B",""))))))))),"")</f>
        <v/>
      </c>
      <c r="L39" s="16" t="str">
        <f t="shared" ca="1" si="8"/>
        <v/>
      </c>
      <c r="M39" s="9" t="str">
        <f ca="1">IF($A39&lt;&gt;"",IF(OR($Q38&lt;&gt;0,$R38&lt;&gt;0),"0",IF(L39&lt;&gt;"",IF(L39="W",(1*J39),(-1*J39)),0)),0)</f>
        <v>0</v>
      </c>
      <c r="N39" s="150">
        <f t="shared" ca="1" si="9"/>
        <v>1</v>
      </c>
      <c r="O39" s="146">
        <f ca="1">IF(A39&lt;&gt;"",IF(OR($Q38&lt;&gt;0,$R38&lt;&gt;0),0,M39),0)</f>
        <v>0</v>
      </c>
      <c r="P39" s="147">
        <f ca="1">IF(A39&lt;&gt;"",O39+P38,0)</f>
        <v>1</v>
      </c>
      <c r="Q39" s="17" t="str">
        <f ca="1">IF($A39&lt;&gt;"",IF(Q38&lt;&gt;0,Q38,IF(P39&gt;=$S$1,"Profit Target",0)),0)</f>
        <v>Profit Target</v>
      </c>
      <c r="R39" s="4">
        <f ca="1">IF(A39&lt;&gt;"",IF(P39&lt;=$S$2,"Stop Loss",0),0)</f>
        <v>0</v>
      </c>
      <c r="S39" s="148">
        <f t="shared" ca="1" si="14"/>
        <v>1</v>
      </c>
      <c r="T39" s="22" t="str">
        <f ca="1">IF($A38="","",CONCATENATE($J39,"@"))</f>
        <v>1@</v>
      </c>
      <c r="U39" s="22" t="str">
        <f t="shared" ca="1" si="17"/>
        <v/>
      </c>
      <c r="V39" s="22"/>
      <c r="W39" s="149">
        <f t="shared" ca="1" si="6"/>
        <v>18</v>
      </c>
      <c r="X39" s="14">
        <v>33</v>
      </c>
      <c r="Y39" s="6">
        <v>11</v>
      </c>
      <c r="Z39" s="35">
        <v>18</v>
      </c>
      <c r="AA39" s="6" t="s">
        <v>6</v>
      </c>
      <c r="AB39" s="6" t="s">
        <v>7</v>
      </c>
      <c r="AC39" s="6" t="s">
        <v>10</v>
      </c>
    </row>
    <row r="40" spans="1:29">
      <c r="A40" s="11"/>
      <c r="B40" s="9" t="str">
        <f t="shared" ca="1" si="16"/>
        <v>NB</v>
      </c>
      <c r="C40" s="2" t="str">
        <f t="shared" si="15"/>
        <v/>
      </c>
      <c r="D40" s="13" t="str">
        <f>VLOOKUP(ABS($A40),$X$6:$AC$43,6,0)</f>
        <v>R</v>
      </c>
      <c r="E40" s="145"/>
      <c r="F40" s="158"/>
      <c r="G40" s="13" t="str">
        <f>VLOOKUP(ABS($A40),$X$6:$AC$43,6,0)</f>
        <v>R</v>
      </c>
      <c r="H40" s="13" t="str">
        <f ca="1">IF(OR($A39=0,$A40=0),H38,G39&amp;G40)</f>
        <v>RB</v>
      </c>
      <c r="I40" s="155" t="str">
        <f ca="1">IF(G39=G40,"R","C")</f>
        <v>R</v>
      </c>
      <c r="J40" s="159">
        <v>1</v>
      </c>
      <c r="K40" s="43" t="str">
        <f ca="1">IF($A39&lt;&gt;"",IF(OR($Q39&lt;&gt;0,$R39&lt;&gt;0),"",IF(AND(I32="R",I34="C",I36="R",I38="C",G39="B"),"B",IF(AND(I32="R",I34="C",I36="R",I38="C",G39="R"),"R",IF(AND(I32="C",I34="R",I36="C",I38="R",G39="R"),"B",IF(AND(I32="C",I34="R",I36="C",I38="R",G39="B"),"R",IF(AND(I36="C",I38="C",G39="R"),"B",IF(AND(I36="R",I38="R",G39="R"),"R",IF(AND(I36="C",I38="C",G39="B"),"R",IF(AND(I36="R",I38="R",G39="B"),"B",""))))))))),"")</f>
        <v/>
      </c>
      <c r="L40" s="16" t="str">
        <f t="shared" si="8"/>
        <v/>
      </c>
      <c r="M40" s="9">
        <f>IF($A40&lt;&gt;"",IF(OR($Q39&lt;&gt;0,$R39&lt;&gt;0),"0",IF(L40&lt;&gt;"",IF(L40="W",(1*J40),(-1*J40)),0)),0)</f>
        <v>0</v>
      </c>
      <c r="N40" s="150">
        <f t="shared" ca="1" si="9"/>
        <v>1</v>
      </c>
      <c r="O40" s="10">
        <f>IF(A40&lt;&gt;"",IF(OR($Q39&lt;&gt;0,$R39&lt;&gt;0),0,M40),0)</f>
        <v>0</v>
      </c>
      <c r="P40" s="5">
        <f>IF(A40&lt;&gt;"",O40+P39,0)</f>
        <v>0</v>
      </c>
      <c r="Q40" s="17">
        <f>IF($A40&lt;&gt;"",IF(Q39&lt;&gt;0,Q39,IF(P40&gt;=$S$1,"Profit Target",0)),0)</f>
        <v>0</v>
      </c>
      <c r="R40" s="4">
        <f>IF(A40&lt;&gt;"",IF(P40&lt;=$S$2,"Stop Loss",0),0)</f>
        <v>0</v>
      </c>
      <c r="S40" s="17">
        <f t="shared" ref="S40:S41" ca="1" si="18">IF(P40&gt;S39,P40,S39)</f>
        <v>1</v>
      </c>
      <c r="T40" s="22" t="str">
        <f ca="1">IF($A39="","",CONCATENATE($J40,"@"))</f>
        <v>1@</v>
      </c>
      <c r="U40" s="22" t="str">
        <f t="shared" ca="1" si="17"/>
        <v/>
      </c>
      <c r="V40" s="22"/>
      <c r="W40" s="11"/>
      <c r="X40" s="14">
        <v>34</v>
      </c>
      <c r="Y40" s="6">
        <v>12</v>
      </c>
      <c r="Z40" s="35">
        <v>16</v>
      </c>
      <c r="AA40" s="6" t="s">
        <v>5</v>
      </c>
      <c r="AB40" s="6" t="s">
        <v>7</v>
      </c>
      <c r="AC40" s="6" t="s">
        <v>8</v>
      </c>
    </row>
    <row r="41" spans="1:29">
      <c r="A41" s="11"/>
      <c r="B41" s="143" t="str">
        <f t="shared" si="16"/>
        <v>NB</v>
      </c>
      <c r="C41" s="144" t="str">
        <f t="shared" si="15"/>
        <v/>
      </c>
      <c r="D41" s="145" t="str">
        <f>VLOOKUP(ABS($A41),$X$6:$AC$43,6,0)</f>
        <v>R</v>
      </c>
      <c r="E41" s="145" t="str">
        <f ca="1">IF(OR($A40=0,$A41=0),E39,D40&amp;D41)</f>
        <v>BR</v>
      </c>
      <c r="F41" s="158" t="str">
        <f>IF(D40=D41,"R","C")</f>
        <v>R</v>
      </c>
      <c r="G41" s="145" t="str">
        <f>VLOOKUP(ABS($A41),$X$6:$AC$43,6,0)</f>
        <v>R</v>
      </c>
      <c r="H41" s="145"/>
      <c r="I41" s="156"/>
      <c r="J41" s="159">
        <v>1</v>
      </c>
      <c r="K41" s="166" t="str">
        <f>IF($A40&lt;&gt;"",IF(OR($Q40&lt;&gt;0,$R40&lt;&gt;0),"",IF(AND(F33="R",F35="C",F37="R",F39="C",G40="B"),"B",IF(AND(F33="R",F35="C",F37="R",F39="C",G40="R"),"R",IF(AND(F33="C",F35="R",F37="C",F39="R",G40="R"),"B",IF(AND(F33="C",F35="R",F37="C",F39="R",G40="B"),"R",IF(AND(F37="C",F39="C",G40="R"),"B",IF(AND(F37="R",F39="R",G40="R"),"R",IF(AND(F37="C",F39="C",G40="B"),"R",IF(AND(F37="R",F39="R",G40="B"),"B",""))))))))),"")</f>
        <v/>
      </c>
      <c r="L41" s="165" t="str">
        <f t="shared" si="8"/>
        <v/>
      </c>
      <c r="M41" s="143">
        <f>IF($A41&lt;&gt;"",IF(OR($Q40&lt;&gt;0,$R40&lt;&gt;0),"0",IF(L41&lt;&gt;"",IF(L41="W",(1*J41),(-1*J41)),0)),0)</f>
        <v>0</v>
      </c>
      <c r="N41" s="143">
        <f t="shared" ca="1" si="9"/>
        <v>1</v>
      </c>
      <c r="O41" s="146">
        <f>IF(A41&lt;&gt;"",IF(OR($Q40&lt;&gt;0,$R40&lt;&gt;0),0,M41),0)</f>
        <v>0</v>
      </c>
      <c r="P41" s="147">
        <f>IF(A41&lt;&gt;"",O41+P40,0)</f>
        <v>0</v>
      </c>
      <c r="Q41" s="168">
        <f>IF($A41&lt;&gt;"",IF(Q40&lt;&gt;0,Q40,IF(P41&gt;=0,"Profit Target",0)),0)</f>
        <v>0</v>
      </c>
      <c r="R41" s="169">
        <f>IF(A41&lt;&gt;"",IF(P41&lt;0,"Stop Loss",0),0)</f>
        <v>0</v>
      </c>
      <c r="S41" s="148">
        <f t="shared" ca="1" si="18"/>
        <v>1</v>
      </c>
      <c r="T41" s="22" t="str">
        <f>IF($A40="","",CONCATENATE($J41,"@"))</f>
        <v/>
      </c>
      <c r="U41" s="22" t="str">
        <f t="shared" si="17"/>
        <v/>
      </c>
      <c r="V41" s="22"/>
      <c r="W41" s="11"/>
      <c r="X41" s="14">
        <v>35</v>
      </c>
      <c r="Y41" s="6">
        <v>12</v>
      </c>
      <c r="Z41" s="35">
        <v>17</v>
      </c>
      <c r="AA41" s="6" t="s">
        <v>6</v>
      </c>
      <c r="AB41" s="6" t="s">
        <v>7</v>
      </c>
      <c r="AC41" s="6" t="s">
        <v>10</v>
      </c>
    </row>
    <row r="42" spans="1:29">
      <c r="A42" s="11"/>
      <c r="B42" s="12"/>
      <c r="J42" s="11"/>
      <c r="K42" s="11"/>
      <c r="L42" s="11"/>
      <c r="M42" s="12"/>
      <c r="N42" s="12"/>
      <c r="O42" s="12"/>
      <c r="Q42" s="22"/>
      <c r="R42" s="15"/>
      <c r="S42" s="22"/>
      <c r="T42" s="22"/>
      <c r="U42" s="22"/>
      <c r="V42" s="22"/>
      <c r="W42" s="11"/>
      <c r="X42" s="14">
        <v>36</v>
      </c>
      <c r="Y42" s="6">
        <v>12</v>
      </c>
      <c r="Z42" s="35">
        <v>18</v>
      </c>
      <c r="AA42" s="6" t="s">
        <v>5</v>
      </c>
      <c r="AB42" s="6" t="s">
        <v>7</v>
      </c>
      <c r="AC42" s="6" t="s">
        <v>8</v>
      </c>
    </row>
    <row r="43" spans="1:29">
      <c r="A43" s="11"/>
      <c r="B43" s="12"/>
      <c r="J43" s="11"/>
      <c r="K43" s="11"/>
      <c r="L43" s="11"/>
      <c r="M43" s="12"/>
      <c r="N43" s="12"/>
      <c r="O43" s="12"/>
      <c r="Q43" s="22"/>
      <c r="R43" s="15"/>
      <c r="S43" s="22"/>
      <c r="T43" s="22"/>
      <c r="U43" s="22"/>
      <c r="V43" s="22"/>
      <c r="W43" s="11"/>
      <c r="X43" s="14">
        <v>37</v>
      </c>
      <c r="Y43" s="6">
        <v>0</v>
      </c>
      <c r="Z43" s="35"/>
      <c r="AA43" s="6">
        <v>0</v>
      </c>
      <c r="AB43" s="11"/>
      <c r="AC43" s="11"/>
    </row>
    <row r="44" spans="1:29">
      <c r="A44" s="11"/>
      <c r="B44" s="12"/>
      <c r="J44" s="11"/>
      <c r="K44" s="11"/>
      <c r="L44" s="11"/>
      <c r="M44" s="12"/>
      <c r="N44" s="12"/>
      <c r="O44" s="12"/>
      <c r="Q44" s="22"/>
      <c r="R44" s="15"/>
      <c r="S44" s="22"/>
      <c r="T44" s="22"/>
      <c r="U44" s="22"/>
      <c r="V44" s="22"/>
      <c r="W44" s="11"/>
    </row>
    <row r="45" spans="1:29">
      <c r="A45" s="11"/>
      <c r="B45" s="12"/>
      <c r="J45" s="11"/>
      <c r="K45" s="11"/>
      <c r="L45" s="11"/>
      <c r="M45" s="12"/>
      <c r="N45" s="12"/>
      <c r="O45" s="12"/>
      <c r="Q45" s="22"/>
      <c r="R45" s="15"/>
      <c r="S45" s="22"/>
      <c r="T45" s="22"/>
      <c r="U45" s="22"/>
      <c r="V45" s="22"/>
      <c r="W45" s="11"/>
    </row>
    <row r="46" spans="1:29">
      <c r="A46" s="11"/>
      <c r="B46" s="12"/>
      <c r="J46" s="11"/>
      <c r="K46" s="11"/>
      <c r="L46" s="11"/>
      <c r="M46" s="12"/>
      <c r="N46" s="12"/>
      <c r="O46" s="12"/>
      <c r="Q46" s="22"/>
      <c r="R46" s="15"/>
      <c r="S46" s="22"/>
      <c r="T46" s="22"/>
      <c r="U46" s="22"/>
      <c r="V46" s="22"/>
      <c r="W46" s="11"/>
    </row>
    <row r="47" spans="1:29" ht="14.25" customHeight="1">
      <c r="A47" s="11"/>
      <c r="B47" s="12"/>
      <c r="J47" s="11"/>
      <c r="K47" s="11"/>
      <c r="L47" s="11"/>
      <c r="M47" s="12"/>
      <c r="N47" s="12"/>
      <c r="O47" s="12"/>
      <c r="Q47" s="22"/>
      <c r="R47" s="15"/>
      <c r="S47" s="22"/>
      <c r="T47" s="22"/>
      <c r="U47" s="22"/>
      <c r="V47" s="22"/>
      <c r="W47" s="11"/>
    </row>
    <row r="48" spans="1:29">
      <c r="A48" s="11"/>
      <c r="B48" s="12"/>
      <c r="J48" s="11"/>
      <c r="K48" s="11"/>
      <c r="L48" s="11"/>
      <c r="M48" s="12"/>
      <c r="N48" s="12"/>
      <c r="O48" s="12"/>
      <c r="Q48" s="22"/>
      <c r="R48" s="15"/>
      <c r="S48" s="22"/>
      <c r="T48" s="22"/>
      <c r="U48" s="22"/>
      <c r="V48" s="22"/>
      <c r="W48" s="11"/>
    </row>
    <row r="49" spans="1:23">
      <c r="A49" s="11"/>
      <c r="B49" s="12"/>
      <c r="J49" s="11"/>
      <c r="K49" s="11"/>
      <c r="L49" s="11"/>
      <c r="M49" s="12"/>
      <c r="N49" s="12"/>
      <c r="O49" s="12"/>
      <c r="Q49" s="22"/>
      <c r="R49" s="15"/>
      <c r="S49" s="22"/>
      <c r="T49" s="22"/>
      <c r="U49" s="22"/>
      <c r="V49" s="22"/>
      <c r="W49" s="11"/>
    </row>
    <row r="50" spans="1:23">
      <c r="A50" s="11"/>
      <c r="B50" s="12"/>
      <c r="J50" s="11"/>
      <c r="K50" s="11"/>
      <c r="L50" s="11"/>
      <c r="M50" s="12"/>
      <c r="N50" s="12"/>
      <c r="O50" s="12"/>
      <c r="Q50" s="22"/>
      <c r="R50" s="15"/>
      <c r="S50" s="22"/>
      <c r="T50" s="22"/>
      <c r="U50" s="22"/>
      <c r="V50" s="22"/>
      <c r="W50" s="11"/>
    </row>
    <row r="51" spans="1:23">
      <c r="A51" s="11"/>
      <c r="B51" s="12"/>
      <c r="J51" s="11"/>
      <c r="K51" s="11"/>
      <c r="L51" s="11"/>
      <c r="M51" s="12"/>
      <c r="N51" s="12"/>
      <c r="O51" s="12"/>
      <c r="Q51" s="22"/>
      <c r="R51" s="15"/>
      <c r="S51" s="22"/>
      <c r="T51" s="22"/>
      <c r="U51" s="22"/>
      <c r="V51" s="22"/>
      <c r="W51" s="11"/>
    </row>
    <row r="52" spans="1:23">
      <c r="A52" s="11"/>
      <c r="B52" s="12"/>
      <c r="J52" s="11"/>
      <c r="K52" s="11"/>
      <c r="L52" s="11"/>
      <c r="M52" s="12"/>
      <c r="N52" s="12"/>
      <c r="O52" s="12"/>
      <c r="Q52" s="22"/>
      <c r="R52" s="15"/>
      <c r="S52" s="22"/>
      <c r="T52" s="22"/>
      <c r="U52" s="22"/>
      <c r="V52" s="22"/>
      <c r="W52" s="11"/>
    </row>
    <row r="53" spans="1:23">
      <c r="A53" s="11"/>
      <c r="B53" s="12"/>
      <c r="J53" s="11"/>
      <c r="K53" s="11"/>
      <c r="L53" s="11"/>
      <c r="M53" s="12"/>
      <c r="N53" s="12"/>
      <c r="O53" s="12"/>
      <c r="Q53" s="22"/>
      <c r="R53" s="15"/>
      <c r="S53" s="22"/>
      <c r="T53" s="22"/>
      <c r="U53" s="22"/>
      <c r="V53" s="22"/>
      <c r="W53" s="11"/>
    </row>
    <row r="54" spans="1:23">
      <c r="A54" s="11"/>
      <c r="B54" s="12"/>
      <c r="J54" s="11"/>
      <c r="K54" s="11"/>
      <c r="L54" s="11"/>
      <c r="M54" s="12"/>
      <c r="N54" s="12"/>
      <c r="O54" s="12"/>
      <c r="Q54" s="22"/>
      <c r="R54" s="15"/>
      <c r="S54" s="22"/>
      <c r="T54" s="22"/>
      <c r="U54" s="22"/>
      <c r="V54" s="22"/>
      <c r="W54" s="11"/>
    </row>
    <row r="55" spans="1:23">
      <c r="A55" s="11"/>
      <c r="B55" s="12"/>
      <c r="J55" s="11"/>
      <c r="K55" s="11"/>
      <c r="L55" s="11"/>
      <c r="M55" s="12"/>
      <c r="N55" s="12"/>
      <c r="O55" s="12"/>
      <c r="Q55" s="22"/>
      <c r="R55" s="15"/>
      <c r="S55" s="22"/>
      <c r="T55" s="22"/>
      <c r="U55" s="22"/>
      <c r="V55" s="22"/>
      <c r="W55" s="11"/>
    </row>
    <row r="56" spans="1:23">
      <c r="A56" s="11"/>
      <c r="B56" s="12"/>
      <c r="J56" s="11"/>
      <c r="K56" s="11"/>
      <c r="L56" s="11"/>
      <c r="M56" s="12"/>
      <c r="N56" s="12"/>
      <c r="O56" s="12"/>
      <c r="Q56" s="22"/>
      <c r="R56" s="15"/>
      <c r="S56" s="22"/>
      <c r="T56" s="22"/>
      <c r="U56" s="22"/>
      <c r="V56" s="22"/>
      <c r="W56" s="11"/>
    </row>
    <row r="57" spans="1:23">
      <c r="A57" s="11"/>
      <c r="B57" s="12"/>
      <c r="J57" s="11"/>
      <c r="K57" s="11"/>
      <c r="L57" s="11"/>
      <c r="M57" s="12"/>
      <c r="N57" s="12"/>
      <c r="O57" s="12"/>
      <c r="Q57" s="22"/>
      <c r="R57" s="15"/>
      <c r="S57" s="22"/>
      <c r="T57" s="22"/>
      <c r="U57" s="22"/>
      <c r="V57" s="22"/>
      <c r="W57" s="11"/>
    </row>
    <row r="58" spans="1:23">
      <c r="A58" s="11"/>
      <c r="B58" s="12"/>
      <c r="J58" s="11"/>
      <c r="K58" s="11"/>
      <c r="L58" s="11"/>
      <c r="M58" s="12"/>
      <c r="N58" s="12"/>
      <c r="O58" s="12"/>
      <c r="Q58" s="22"/>
      <c r="R58" s="15"/>
      <c r="S58" s="22"/>
      <c r="T58" s="22"/>
      <c r="U58" s="22"/>
      <c r="V58" s="22"/>
      <c r="W58" s="11"/>
    </row>
    <row r="59" spans="1:23">
      <c r="A59" s="11"/>
      <c r="B59" s="12"/>
      <c r="J59" s="11"/>
      <c r="K59" s="11"/>
      <c r="L59" s="11"/>
      <c r="M59" s="12"/>
      <c r="N59" s="12"/>
      <c r="O59" s="12"/>
      <c r="Q59" s="22"/>
      <c r="R59" s="15"/>
      <c r="S59" s="22"/>
      <c r="T59" s="22"/>
      <c r="U59" s="22"/>
      <c r="V59" s="22"/>
      <c r="W59" s="11"/>
    </row>
    <row r="60" spans="1:23">
      <c r="A60" s="11"/>
      <c r="B60" s="12"/>
      <c r="J60" s="11"/>
      <c r="K60" s="11"/>
      <c r="L60" s="11"/>
      <c r="M60" s="12"/>
      <c r="N60" s="12"/>
      <c r="O60" s="12"/>
      <c r="Q60" s="22"/>
      <c r="R60" s="15"/>
      <c r="S60" s="22"/>
      <c r="T60" s="22"/>
      <c r="U60" s="22"/>
      <c r="V60" s="22"/>
      <c r="W60" s="11"/>
    </row>
    <row r="61" spans="1:23">
      <c r="A61" s="11"/>
      <c r="B61" s="12"/>
      <c r="J61" s="11"/>
      <c r="K61" s="11"/>
      <c r="L61" s="11"/>
      <c r="M61" s="12"/>
      <c r="N61" s="12"/>
      <c r="O61" s="12"/>
      <c r="Q61" s="22"/>
      <c r="R61" s="15"/>
      <c r="S61" s="22"/>
      <c r="T61" s="22"/>
      <c r="U61" s="22"/>
      <c r="V61" s="22"/>
      <c r="W61" s="11"/>
    </row>
    <row r="62" spans="1:23">
      <c r="A62" s="11"/>
      <c r="B62" s="12"/>
      <c r="J62" s="11"/>
      <c r="K62" s="11"/>
      <c r="L62" s="11"/>
      <c r="M62" s="12"/>
      <c r="N62" s="12"/>
      <c r="O62" s="12"/>
      <c r="Q62" s="22"/>
      <c r="R62" s="15"/>
      <c r="S62" s="22"/>
      <c r="T62" s="22"/>
      <c r="U62" s="22"/>
      <c r="V62" s="22"/>
      <c r="W62" s="11"/>
    </row>
    <row r="63" spans="1:23">
      <c r="A63" s="11"/>
      <c r="B63" s="12"/>
      <c r="J63" s="11"/>
      <c r="K63" s="11"/>
      <c r="L63" s="11"/>
      <c r="M63" s="12"/>
      <c r="N63" s="12"/>
      <c r="O63" s="12"/>
      <c r="Q63" s="22"/>
      <c r="R63" s="15"/>
      <c r="S63" s="22"/>
      <c r="T63" s="22"/>
      <c r="U63" s="22"/>
      <c r="V63" s="22"/>
      <c r="W63" s="11"/>
    </row>
    <row r="64" spans="1:23">
      <c r="A64" s="11"/>
      <c r="B64" s="12"/>
      <c r="J64" s="11"/>
      <c r="K64" s="11"/>
      <c r="L64" s="11"/>
      <c r="M64" s="12"/>
      <c r="N64" s="12"/>
      <c r="O64" s="12"/>
      <c r="Q64" s="22"/>
      <c r="R64" s="15"/>
      <c r="S64" s="22"/>
      <c r="T64" s="22"/>
      <c r="U64" s="22"/>
      <c r="V64" s="22"/>
      <c r="W64" s="11"/>
    </row>
    <row r="65" spans="1:23">
      <c r="A65" s="11"/>
      <c r="B65" s="12"/>
      <c r="J65" s="11"/>
      <c r="K65" s="11"/>
      <c r="L65" s="11"/>
      <c r="M65" s="12"/>
      <c r="N65" s="12"/>
      <c r="O65" s="12"/>
      <c r="Q65" s="22"/>
      <c r="R65" s="15"/>
      <c r="S65" s="22"/>
      <c r="T65" s="22"/>
      <c r="U65" s="22"/>
      <c r="V65" s="22"/>
      <c r="W65" s="11"/>
    </row>
    <row r="66" spans="1:23">
      <c r="A66" s="11"/>
      <c r="B66" s="12"/>
      <c r="J66" s="11"/>
      <c r="K66" s="11"/>
      <c r="L66" s="11"/>
      <c r="M66" s="12"/>
      <c r="N66" s="12"/>
      <c r="O66" s="12"/>
      <c r="Q66" s="22"/>
      <c r="R66" s="15"/>
      <c r="S66" s="22"/>
      <c r="T66" s="22"/>
      <c r="U66" s="22"/>
      <c r="V66" s="22"/>
      <c r="W66" s="11"/>
    </row>
    <row r="67" spans="1:23">
      <c r="A67" s="11"/>
      <c r="B67" s="12"/>
      <c r="J67" s="11"/>
      <c r="K67" s="11"/>
      <c r="L67" s="11"/>
      <c r="M67" s="12"/>
      <c r="N67" s="12"/>
      <c r="O67" s="12"/>
      <c r="Q67" s="22"/>
      <c r="R67" s="15"/>
      <c r="S67" s="22"/>
      <c r="T67" s="22"/>
      <c r="U67" s="22"/>
      <c r="V67" s="22"/>
      <c r="W67" s="11"/>
    </row>
    <row r="68" spans="1:23">
      <c r="A68" s="11"/>
      <c r="B68" s="12"/>
      <c r="J68" s="11"/>
      <c r="K68" s="11"/>
      <c r="L68" s="11"/>
      <c r="M68" s="12"/>
      <c r="N68" s="12"/>
      <c r="O68" s="12"/>
      <c r="Q68" s="22"/>
      <c r="R68" s="15"/>
      <c r="S68" s="22"/>
      <c r="T68" s="22"/>
      <c r="U68" s="22"/>
      <c r="V68" s="22"/>
      <c r="W68" s="11"/>
    </row>
    <row r="69" spans="1:23">
      <c r="A69" s="11"/>
      <c r="B69" s="12"/>
      <c r="J69" s="11"/>
      <c r="K69" s="11"/>
      <c r="L69" s="11"/>
      <c r="M69" s="12"/>
      <c r="N69" s="12"/>
      <c r="O69" s="12"/>
      <c r="Q69" s="22"/>
      <c r="R69" s="15"/>
      <c r="S69" s="22"/>
      <c r="T69" s="22"/>
      <c r="U69" s="22"/>
      <c r="V69" s="22"/>
      <c r="W69" s="11"/>
    </row>
    <row r="70" spans="1:23">
      <c r="A70" s="11"/>
      <c r="B70" s="12"/>
      <c r="J70" s="11"/>
      <c r="K70" s="11"/>
      <c r="L70" s="11"/>
      <c r="M70" s="12"/>
      <c r="N70" s="12"/>
      <c r="O70" s="12"/>
      <c r="Q70" s="22"/>
      <c r="R70" s="15"/>
      <c r="S70" s="22"/>
      <c r="T70" s="22"/>
      <c r="U70" s="22"/>
      <c r="V70" s="22"/>
      <c r="W70" s="11"/>
    </row>
    <row r="71" spans="1:23">
      <c r="A71" s="11"/>
      <c r="B71" s="12"/>
      <c r="J71" s="11"/>
      <c r="K71" s="11"/>
      <c r="L71" s="11"/>
      <c r="M71" s="12"/>
      <c r="N71" s="12"/>
      <c r="O71" s="12"/>
      <c r="Q71" s="22"/>
      <c r="R71" s="15"/>
      <c r="S71" s="22"/>
      <c r="T71" s="22"/>
      <c r="U71" s="22"/>
      <c r="V71" s="22"/>
      <c r="W71" s="11"/>
    </row>
    <row r="72" spans="1:23">
      <c r="A72" s="11"/>
      <c r="B72" s="12"/>
      <c r="J72" s="11"/>
      <c r="K72" s="11"/>
      <c r="L72" s="11"/>
      <c r="M72" s="12"/>
      <c r="N72" s="12"/>
      <c r="O72" s="12"/>
      <c r="Q72" s="22"/>
      <c r="R72" s="15"/>
      <c r="S72" s="22"/>
      <c r="T72" s="22"/>
      <c r="U72" s="22"/>
      <c r="V72" s="22"/>
      <c r="W72" s="11"/>
    </row>
    <row r="73" spans="1:23">
      <c r="A73" s="11"/>
      <c r="B73" s="12"/>
      <c r="J73" s="11"/>
      <c r="K73" s="11"/>
      <c r="L73" s="11"/>
      <c r="M73" s="12"/>
      <c r="N73" s="12"/>
      <c r="O73" s="12"/>
      <c r="Q73" s="22"/>
      <c r="R73" s="15"/>
      <c r="S73" s="22"/>
      <c r="T73" s="22"/>
      <c r="U73" s="22"/>
      <c r="V73" s="22"/>
      <c r="W73" s="11"/>
    </row>
    <row r="74" spans="1:23">
      <c r="A74" s="11"/>
      <c r="B74" s="12"/>
      <c r="J74" s="11"/>
      <c r="K74" s="11"/>
      <c r="L74" s="11"/>
      <c r="M74" s="12"/>
      <c r="N74" s="12"/>
      <c r="O74" s="12"/>
      <c r="Q74" s="22"/>
      <c r="R74" s="15"/>
      <c r="S74" s="22"/>
      <c r="T74" s="22"/>
      <c r="U74" s="22"/>
      <c r="V74" s="22"/>
      <c r="W74" s="11"/>
    </row>
    <row r="75" spans="1:23">
      <c r="A75" s="11"/>
      <c r="B75" s="12"/>
      <c r="J75" s="11"/>
      <c r="K75" s="11"/>
      <c r="L75" s="11"/>
      <c r="M75" s="12"/>
      <c r="N75" s="12"/>
      <c r="O75" s="12"/>
      <c r="Q75" s="22"/>
      <c r="R75" s="15"/>
      <c r="S75" s="22"/>
      <c r="T75" s="22"/>
      <c r="U75" s="22"/>
      <c r="V75" s="22"/>
      <c r="W75" s="11"/>
    </row>
    <row r="76" spans="1:23">
      <c r="A76" s="11"/>
      <c r="B76" s="12"/>
      <c r="J76" s="11"/>
      <c r="K76" s="11"/>
      <c r="L76" s="11"/>
      <c r="M76" s="12"/>
      <c r="N76" s="12"/>
      <c r="O76" s="12"/>
      <c r="Q76" s="21"/>
      <c r="R76" s="167"/>
      <c r="S76" s="22"/>
      <c r="T76" s="22"/>
      <c r="U76" s="22"/>
      <c r="V76" s="22"/>
      <c r="W76" s="11"/>
    </row>
    <row r="77" spans="1:23">
      <c r="A77" s="11"/>
      <c r="B77" s="12"/>
      <c r="J77" s="11"/>
      <c r="K77" s="11"/>
      <c r="L77" s="11"/>
      <c r="M77" s="12"/>
      <c r="N77" s="12"/>
      <c r="O77" s="12"/>
      <c r="Q77" s="22"/>
      <c r="R77" s="15"/>
      <c r="S77" s="22"/>
      <c r="T77" s="22"/>
      <c r="U77" s="22"/>
      <c r="V77" s="22"/>
      <c r="W77" s="11"/>
    </row>
    <row r="78" spans="1:23">
      <c r="A78" s="11"/>
      <c r="B78" s="12"/>
      <c r="J78" s="11"/>
      <c r="K78" s="11"/>
      <c r="L78" s="11"/>
      <c r="M78" s="12"/>
      <c r="N78" s="12"/>
      <c r="O78" s="12"/>
      <c r="Q78" s="22"/>
      <c r="R78" s="15"/>
      <c r="S78" s="22"/>
      <c r="T78" s="22"/>
      <c r="U78" s="22"/>
      <c r="V78" s="22"/>
      <c r="W78" s="11"/>
    </row>
    <row r="79" spans="1:23">
      <c r="A79" s="11"/>
      <c r="B79" s="12"/>
      <c r="J79" s="11"/>
      <c r="K79" s="11"/>
      <c r="L79" s="11"/>
      <c r="M79" s="12"/>
      <c r="N79" s="12"/>
      <c r="O79" s="12"/>
      <c r="Q79" s="22"/>
      <c r="R79" s="15"/>
      <c r="S79" s="22"/>
      <c r="T79" s="22"/>
      <c r="U79" s="22"/>
      <c r="V79" s="22"/>
      <c r="W79" s="11"/>
    </row>
    <row r="80" spans="1:23">
      <c r="A80" s="11"/>
      <c r="B80" s="12"/>
      <c r="J80" s="11"/>
      <c r="K80" s="11"/>
      <c r="L80" s="11"/>
      <c r="M80" s="12"/>
      <c r="N80" s="12"/>
      <c r="O80" s="12"/>
      <c r="Q80" s="22"/>
      <c r="R80" s="15"/>
      <c r="S80" s="22"/>
      <c r="T80" s="22"/>
      <c r="U80" s="22"/>
      <c r="V80" s="22"/>
      <c r="W80" s="11"/>
    </row>
    <row r="81" spans="1:23">
      <c r="A81" s="11"/>
      <c r="B81" s="12"/>
      <c r="J81" s="11"/>
      <c r="K81" s="11"/>
      <c r="L81" s="11"/>
      <c r="M81" s="12"/>
      <c r="N81" s="12"/>
      <c r="O81" s="12"/>
      <c r="Q81" s="22"/>
      <c r="R81" s="15"/>
      <c r="S81" s="22"/>
      <c r="T81" s="22"/>
      <c r="U81" s="22"/>
      <c r="V81" s="22"/>
      <c r="W81" s="11"/>
    </row>
    <row r="82" spans="1:23">
      <c r="A82" s="11"/>
      <c r="B82" s="12"/>
      <c r="J82" s="11"/>
      <c r="K82" s="11"/>
      <c r="L82" s="11"/>
      <c r="M82" s="12"/>
      <c r="N82" s="12"/>
      <c r="O82" s="12"/>
      <c r="Q82" s="22"/>
      <c r="R82" s="15"/>
      <c r="S82" s="22"/>
      <c r="T82" s="22"/>
      <c r="U82" s="22"/>
      <c r="V82" s="22"/>
      <c r="W82" s="11"/>
    </row>
    <row r="83" spans="1:23">
      <c r="A83" s="11"/>
      <c r="B83" s="12"/>
      <c r="J83" s="11"/>
      <c r="K83" s="11"/>
      <c r="L83" s="11"/>
      <c r="M83" s="12"/>
      <c r="N83" s="12"/>
      <c r="O83" s="12"/>
      <c r="Q83" s="22"/>
      <c r="R83" s="15"/>
      <c r="S83" s="22"/>
      <c r="T83" s="22"/>
      <c r="U83" s="22"/>
      <c r="V83" s="22"/>
      <c r="W83" s="11"/>
    </row>
    <row r="84" spans="1:23">
      <c r="A84" s="11"/>
      <c r="B84" s="12"/>
      <c r="J84" s="11"/>
      <c r="K84" s="11"/>
      <c r="L84" s="11"/>
      <c r="M84" s="12"/>
      <c r="N84" s="12"/>
      <c r="O84" s="12"/>
      <c r="Q84" s="22"/>
      <c r="R84" s="15"/>
      <c r="S84" s="22"/>
      <c r="T84" s="22"/>
      <c r="U84" s="22"/>
      <c r="V84" s="22"/>
      <c r="W84" s="11"/>
    </row>
    <row r="85" spans="1:23">
      <c r="A85" s="11"/>
      <c r="B85" s="12"/>
      <c r="J85" s="11"/>
      <c r="K85" s="11"/>
      <c r="L85" s="11"/>
      <c r="M85" s="12"/>
      <c r="N85" s="12"/>
      <c r="O85" s="12"/>
      <c r="Q85" s="22"/>
      <c r="R85" s="15"/>
      <c r="S85" s="22"/>
      <c r="T85" s="22"/>
      <c r="U85" s="22"/>
      <c r="V85" s="22"/>
      <c r="W85" s="11"/>
    </row>
    <row r="86" spans="1:23">
      <c r="A86" s="11"/>
      <c r="B86" s="12"/>
      <c r="J86" s="11"/>
      <c r="K86" s="11"/>
      <c r="L86" s="11"/>
      <c r="M86" s="12"/>
      <c r="N86" s="12"/>
      <c r="O86" s="12"/>
      <c r="Q86" s="22"/>
      <c r="R86" s="15"/>
      <c r="S86" s="22"/>
      <c r="T86" s="22"/>
      <c r="U86" s="22"/>
      <c r="V86" s="22"/>
      <c r="W86" s="11"/>
    </row>
    <row r="87" spans="1:23">
      <c r="A87" s="11"/>
      <c r="B87" s="12"/>
      <c r="J87" s="11"/>
      <c r="K87" s="11"/>
      <c r="L87" s="11"/>
      <c r="M87" s="12"/>
      <c r="N87" s="12"/>
      <c r="O87" s="12"/>
      <c r="Q87" s="22"/>
      <c r="R87" s="15"/>
      <c r="S87" s="22"/>
      <c r="T87" s="22"/>
      <c r="U87" s="22"/>
      <c r="V87" s="22"/>
      <c r="W87" s="11"/>
    </row>
    <row r="88" spans="1:23">
      <c r="A88" s="11"/>
      <c r="B88" s="12"/>
      <c r="J88" s="11"/>
      <c r="K88" s="11"/>
      <c r="L88" s="11"/>
      <c r="M88" s="12"/>
      <c r="N88" s="12"/>
      <c r="O88" s="12"/>
      <c r="Q88" s="22"/>
      <c r="R88" s="15"/>
      <c r="S88" s="22"/>
      <c r="T88" s="22"/>
      <c r="U88" s="22"/>
      <c r="V88" s="22"/>
      <c r="W88" s="11"/>
    </row>
    <row r="89" spans="1:23">
      <c r="A89" s="11"/>
      <c r="B89" s="12"/>
      <c r="J89" s="11"/>
      <c r="K89" s="11"/>
      <c r="L89" s="11"/>
      <c r="M89" s="12"/>
      <c r="N89" s="12"/>
      <c r="O89" s="12"/>
      <c r="Q89" s="22"/>
      <c r="R89" s="15"/>
      <c r="S89" s="22"/>
      <c r="T89" s="22"/>
      <c r="U89" s="22"/>
      <c r="V89" s="22"/>
      <c r="W89" s="11"/>
    </row>
    <row r="90" spans="1:23">
      <c r="A90" s="11"/>
      <c r="B90" s="12"/>
      <c r="J90" s="11"/>
      <c r="K90" s="11"/>
      <c r="L90" s="11"/>
      <c r="M90" s="12"/>
      <c r="N90" s="12"/>
      <c r="O90" s="12"/>
      <c r="Q90" s="22"/>
      <c r="R90" s="15"/>
      <c r="S90" s="22"/>
      <c r="T90" s="22"/>
      <c r="U90" s="22"/>
      <c r="V90" s="22"/>
      <c r="W90" s="11"/>
    </row>
    <row r="91" spans="1:23">
      <c r="A91" s="11"/>
      <c r="B91" s="12"/>
      <c r="J91" s="11"/>
      <c r="K91" s="11"/>
      <c r="L91" s="11"/>
      <c r="M91" s="12"/>
      <c r="N91" s="12"/>
      <c r="O91" s="12"/>
      <c r="Q91" s="21"/>
      <c r="R91" s="167"/>
      <c r="S91" s="22"/>
      <c r="T91" s="22"/>
      <c r="U91" s="22"/>
      <c r="V91" s="22"/>
      <c r="W91" s="11"/>
    </row>
    <row r="92" spans="1:23">
      <c r="A92" s="11"/>
      <c r="B92" s="12"/>
      <c r="J92" s="11"/>
      <c r="K92" s="11"/>
      <c r="L92" s="11"/>
      <c r="M92" s="12"/>
      <c r="N92" s="12"/>
      <c r="O92" s="12"/>
      <c r="Q92" s="22"/>
      <c r="R92" s="15"/>
      <c r="S92" s="22"/>
      <c r="T92" s="22"/>
      <c r="U92" s="22"/>
      <c r="V92" s="22"/>
      <c r="W92" s="11"/>
    </row>
    <row r="93" spans="1:23">
      <c r="A93" s="11"/>
      <c r="B93" s="12"/>
      <c r="J93" s="11"/>
      <c r="K93" s="11"/>
      <c r="L93" s="11"/>
      <c r="M93" s="12"/>
      <c r="N93" s="12"/>
      <c r="O93" s="12"/>
      <c r="Q93" s="22"/>
      <c r="R93" s="15"/>
      <c r="S93" s="22"/>
      <c r="T93" s="22"/>
      <c r="U93" s="22"/>
      <c r="V93" s="22"/>
      <c r="W93" s="11"/>
    </row>
    <row r="94" spans="1:23">
      <c r="A94" s="11"/>
      <c r="B94" s="12"/>
      <c r="J94" s="11"/>
      <c r="K94" s="11"/>
      <c r="L94" s="11"/>
      <c r="M94" s="12"/>
      <c r="N94" s="12"/>
      <c r="O94" s="12"/>
      <c r="Q94" s="22"/>
      <c r="R94" s="15"/>
      <c r="S94" s="22"/>
      <c r="T94" s="22"/>
      <c r="U94" s="22"/>
      <c r="V94" s="22"/>
      <c r="W94" s="11"/>
    </row>
    <row r="95" spans="1:23">
      <c r="A95" s="11"/>
      <c r="B95" s="12"/>
      <c r="J95" s="11"/>
      <c r="K95" s="11"/>
      <c r="L95" s="11"/>
      <c r="M95" s="12"/>
      <c r="N95" s="12"/>
      <c r="O95" s="12"/>
      <c r="Q95" s="22"/>
      <c r="R95" s="15"/>
      <c r="S95" s="22"/>
      <c r="T95" s="22"/>
      <c r="U95" s="22"/>
      <c r="V95" s="22"/>
      <c r="W95" s="11"/>
    </row>
    <row r="96" spans="1:23">
      <c r="A96" s="11"/>
      <c r="B96" s="12"/>
      <c r="J96" s="11"/>
      <c r="K96" s="11"/>
      <c r="L96" s="11"/>
      <c r="M96" s="12"/>
      <c r="N96" s="12"/>
      <c r="O96" s="12"/>
      <c r="Q96" s="22"/>
      <c r="R96" s="15"/>
      <c r="S96" s="22"/>
      <c r="T96" s="22"/>
      <c r="U96" s="22"/>
      <c r="V96" s="22"/>
      <c r="W96" s="11"/>
    </row>
    <row r="97" spans="1:23">
      <c r="A97" s="11"/>
      <c r="B97" s="12"/>
      <c r="J97" s="11"/>
      <c r="K97" s="11"/>
      <c r="L97" s="11"/>
      <c r="M97" s="12"/>
      <c r="N97" s="12"/>
      <c r="O97" s="12"/>
      <c r="Q97" s="22"/>
      <c r="R97" s="15"/>
      <c r="S97" s="22"/>
      <c r="T97" s="22"/>
      <c r="U97" s="22"/>
      <c r="V97" s="22"/>
      <c r="W97" s="11"/>
    </row>
    <row r="98" spans="1:23">
      <c r="A98" s="11"/>
      <c r="B98" s="12"/>
      <c r="J98" s="11"/>
      <c r="K98" s="11"/>
      <c r="L98" s="11"/>
      <c r="M98" s="12"/>
      <c r="N98" s="12"/>
      <c r="O98" s="12"/>
      <c r="Q98" s="22"/>
      <c r="R98" s="15"/>
      <c r="S98" s="22"/>
      <c r="T98" s="22"/>
      <c r="U98" s="22"/>
      <c r="V98" s="22"/>
      <c r="W98" s="11"/>
    </row>
    <row r="99" spans="1:23">
      <c r="A99" s="11"/>
      <c r="B99" s="12"/>
      <c r="J99" s="11"/>
      <c r="K99" s="11"/>
      <c r="L99" s="11"/>
      <c r="M99" s="12"/>
      <c r="N99" s="12"/>
      <c r="O99" s="12"/>
      <c r="Q99" s="22"/>
      <c r="R99" s="15"/>
      <c r="S99" s="22"/>
      <c r="T99" s="22"/>
      <c r="U99" s="22"/>
      <c r="V99" s="22"/>
      <c r="W99" s="11"/>
    </row>
    <row r="100" spans="1:23">
      <c r="A100" s="11"/>
      <c r="B100" s="12"/>
      <c r="J100" s="11"/>
      <c r="K100" s="11"/>
      <c r="L100" s="11"/>
      <c r="M100" s="12"/>
      <c r="N100" s="12"/>
      <c r="O100" s="12"/>
      <c r="Q100" s="22"/>
      <c r="R100" s="15"/>
      <c r="S100" s="22"/>
      <c r="T100" s="22"/>
      <c r="U100" s="22"/>
      <c r="V100" s="22"/>
      <c r="W100" s="11"/>
    </row>
    <row r="101" spans="1:23">
      <c r="A101" s="11"/>
      <c r="B101" s="12"/>
      <c r="J101" s="11"/>
      <c r="K101" s="11"/>
      <c r="L101" s="11"/>
      <c r="M101" s="12"/>
      <c r="N101" s="12"/>
      <c r="O101" s="12"/>
      <c r="Q101" s="22"/>
      <c r="R101" s="15"/>
      <c r="S101" s="22"/>
      <c r="T101" s="22"/>
      <c r="U101" s="22"/>
      <c r="V101" s="22"/>
      <c r="W101" s="11"/>
    </row>
    <row r="102" spans="1:23">
      <c r="A102" s="11"/>
      <c r="B102" s="12"/>
      <c r="J102" s="11"/>
      <c r="K102" s="11"/>
      <c r="L102" s="11"/>
      <c r="M102" s="12"/>
      <c r="N102" s="12"/>
      <c r="O102" s="12"/>
      <c r="Q102" s="22"/>
      <c r="R102" s="15"/>
      <c r="S102" s="22"/>
      <c r="T102" s="22"/>
      <c r="U102" s="22"/>
      <c r="V102" s="22"/>
      <c r="W102" s="11"/>
    </row>
    <row r="103" spans="1:23">
      <c r="A103" s="11"/>
      <c r="B103" s="12"/>
      <c r="J103" s="11"/>
      <c r="K103" s="11"/>
      <c r="L103" s="11"/>
      <c r="M103" s="12"/>
      <c r="N103" s="12"/>
      <c r="O103" s="12"/>
      <c r="Q103" s="22"/>
      <c r="R103" s="15"/>
      <c r="S103" s="22"/>
      <c r="T103" s="22"/>
      <c r="U103" s="22"/>
      <c r="V103" s="22"/>
      <c r="W103" s="11"/>
    </row>
    <row r="104" spans="1:23">
      <c r="A104" s="11"/>
      <c r="B104" s="12"/>
      <c r="J104" s="11"/>
      <c r="K104" s="11"/>
      <c r="L104" s="11"/>
      <c r="M104" s="12"/>
      <c r="N104" s="12"/>
      <c r="O104" s="12"/>
      <c r="Q104" s="22"/>
      <c r="R104" s="15"/>
      <c r="S104" s="22"/>
      <c r="T104" s="22"/>
      <c r="U104" s="22"/>
      <c r="V104" s="22"/>
      <c r="W104" s="11"/>
    </row>
    <row r="105" spans="1:23">
      <c r="A105" s="11"/>
      <c r="B105" s="12"/>
      <c r="J105" s="11"/>
      <c r="K105" s="11"/>
      <c r="L105" s="11"/>
      <c r="M105" s="12"/>
      <c r="N105" s="12"/>
      <c r="O105" s="12"/>
      <c r="Q105" s="22"/>
      <c r="R105" s="15"/>
      <c r="S105" s="22"/>
      <c r="T105" s="22"/>
      <c r="U105" s="22"/>
      <c r="V105" s="22"/>
      <c r="W105" s="11"/>
    </row>
    <row r="106" spans="1:23">
      <c r="A106" s="11"/>
      <c r="B106" s="12"/>
      <c r="J106" s="11"/>
      <c r="K106" s="11"/>
      <c r="L106" s="11"/>
      <c r="M106" s="12"/>
      <c r="N106" s="12"/>
      <c r="O106" s="12"/>
      <c r="Q106" s="22"/>
      <c r="R106" s="15"/>
      <c r="S106" s="22"/>
      <c r="T106" s="22"/>
      <c r="U106" s="22"/>
      <c r="V106" s="22"/>
      <c r="W106" s="11"/>
    </row>
    <row r="107" spans="1:23">
      <c r="A107" s="11"/>
      <c r="B107" s="12"/>
      <c r="J107" s="11"/>
      <c r="K107" s="11"/>
      <c r="L107" s="11"/>
      <c r="M107" s="12"/>
      <c r="N107" s="12"/>
      <c r="O107" s="12"/>
      <c r="Q107" s="22"/>
      <c r="R107" s="15"/>
      <c r="S107" s="22"/>
      <c r="T107" s="22"/>
      <c r="U107" s="22"/>
      <c r="V107" s="22"/>
      <c r="W107" s="11"/>
    </row>
    <row r="108" spans="1:23">
      <c r="A108" s="11"/>
      <c r="B108" s="12"/>
      <c r="J108" s="11"/>
      <c r="K108" s="11"/>
      <c r="L108" s="11"/>
      <c r="M108" s="12"/>
      <c r="N108" s="12"/>
      <c r="O108" s="12"/>
      <c r="Q108" s="22"/>
      <c r="R108" s="15"/>
      <c r="S108" s="22"/>
      <c r="T108" s="22"/>
      <c r="U108" s="22"/>
      <c r="V108" s="22"/>
      <c r="W108" s="11"/>
    </row>
    <row r="109" spans="1:23">
      <c r="A109" s="11"/>
      <c r="B109" s="12"/>
      <c r="J109" s="11"/>
      <c r="K109" s="11"/>
      <c r="L109" s="11"/>
      <c r="M109" s="12"/>
      <c r="N109" s="12"/>
      <c r="O109" s="12"/>
      <c r="Q109" s="22"/>
      <c r="R109" s="15"/>
      <c r="S109" s="22"/>
      <c r="T109" s="22"/>
      <c r="U109" s="22"/>
      <c r="V109" s="22"/>
      <c r="W109" s="11"/>
    </row>
    <row r="110" spans="1:23">
      <c r="A110" s="11"/>
      <c r="B110" s="12"/>
      <c r="J110" s="11"/>
      <c r="K110" s="11"/>
      <c r="L110" s="11"/>
      <c r="M110" s="12"/>
      <c r="N110" s="12"/>
      <c r="O110" s="12"/>
      <c r="Q110" s="22"/>
      <c r="R110" s="15"/>
      <c r="S110" s="22"/>
      <c r="T110" s="22"/>
      <c r="U110" s="22"/>
      <c r="V110" s="22"/>
      <c r="W110" s="11"/>
    </row>
    <row r="111" spans="1:23">
      <c r="A111" s="11"/>
      <c r="B111" s="12"/>
      <c r="J111" s="11"/>
      <c r="K111" s="11"/>
      <c r="L111" s="11"/>
      <c r="M111" s="12"/>
      <c r="N111" s="12"/>
      <c r="O111" s="12"/>
      <c r="Q111" s="22"/>
      <c r="R111" s="15"/>
      <c r="S111" s="22"/>
      <c r="T111" s="22"/>
      <c r="U111" s="22"/>
      <c r="V111" s="22"/>
      <c r="W111" s="11"/>
    </row>
    <row r="112" spans="1:23">
      <c r="A112" s="11"/>
      <c r="B112" s="12"/>
      <c r="J112" s="11"/>
      <c r="K112" s="11"/>
      <c r="L112" s="11"/>
      <c r="M112" s="12"/>
      <c r="N112" s="12"/>
      <c r="O112" s="12"/>
      <c r="Q112" s="22"/>
      <c r="R112" s="15"/>
      <c r="S112" s="22"/>
      <c r="T112" s="22"/>
      <c r="U112" s="22"/>
      <c r="V112" s="22"/>
      <c r="W112" s="11"/>
    </row>
    <row r="113" spans="1:23">
      <c r="A113" s="11"/>
      <c r="B113" s="12"/>
      <c r="J113" s="11"/>
      <c r="K113" s="11"/>
      <c r="L113" s="11"/>
      <c r="M113" s="12"/>
      <c r="N113" s="12"/>
      <c r="O113" s="12"/>
      <c r="Q113" s="22"/>
      <c r="R113" s="15"/>
      <c r="S113" s="22"/>
      <c r="T113" s="22"/>
      <c r="U113" s="22"/>
      <c r="V113" s="22"/>
      <c r="W113" s="11"/>
    </row>
    <row r="114" spans="1:23" ht="15.75" customHeight="1">
      <c r="A114" s="11"/>
      <c r="B114" s="12"/>
      <c r="J114" s="11"/>
      <c r="K114" s="11"/>
      <c r="L114" s="11"/>
      <c r="M114" s="12"/>
      <c r="N114" s="12"/>
      <c r="O114" s="12"/>
      <c r="Q114" s="22"/>
      <c r="R114" s="15"/>
      <c r="S114" s="22"/>
      <c r="T114" s="22"/>
      <c r="U114" s="22"/>
      <c r="V114" s="22"/>
      <c r="W114" s="11"/>
    </row>
    <row r="115" spans="1:23">
      <c r="A115" s="11"/>
      <c r="B115" s="12"/>
      <c r="J115" s="11"/>
      <c r="K115" s="11"/>
      <c r="L115" s="11"/>
      <c r="M115" s="12"/>
      <c r="N115" s="12"/>
      <c r="O115" s="12"/>
      <c r="Q115" s="141"/>
      <c r="R115" s="142"/>
      <c r="S115" s="22"/>
      <c r="T115" s="22"/>
      <c r="U115" s="22"/>
      <c r="V115" s="22"/>
      <c r="W115" s="11"/>
    </row>
    <row r="116" spans="1:23">
      <c r="A116" s="11"/>
      <c r="B116" s="12"/>
      <c r="J116" s="11"/>
      <c r="K116" s="11"/>
      <c r="L116" s="11"/>
      <c r="M116" s="12"/>
      <c r="N116" s="12"/>
      <c r="O116" s="12"/>
      <c r="Q116" s="22"/>
      <c r="R116" s="15"/>
      <c r="S116" s="22"/>
      <c r="T116" s="22"/>
      <c r="U116" s="22"/>
      <c r="V116" s="22"/>
      <c r="W116" s="11"/>
    </row>
    <row r="117" spans="1:23">
      <c r="A117" s="11"/>
      <c r="B117" s="12"/>
      <c r="J117" s="11"/>
      <c r="K117" s="11"/>
      <c r="L117" s="11"/>
      <c r="M117" s="12"/>
      <c r="N117" s="12"/>
      <c r="O117" s="12"/>
      <c r="Q117" s="22"/>
      <c r="R117" s="15"/>
      <c r="S117" s="22"/>
      <c r="T117" s="22"/>
      <c r="U117" s="22"/>
      <c r="V117" s="22"/>
      <c r="W117" s="11"/>
    </row>
    <row r="118" spans="1:23">
      <c r="A118" s="11"/>
      <c r="B118" s="12"/>
      <c r="J118" s="11"/>
      <c r="K118" s="11"/>
      <c r="L118" s="11"/>
      <c r="M118" s="12"/>
      <c r="N118" s="12"/>
      <c r="O118" s="12"/>
      <c r="Q118" s="22"/>
      <c r="R118" s="15"/>
      <c r="S118" s="22"/>
      <c r="T118" s="22"/>
      <c r="U118" s="22"/>
      <c r="V118" s="22"/>
      <c r="W118" s="11"/>
    </row>
    <row r="119" spans="1:23">
      <c r="A119" s="11"/>
      <c r="B119" s="12"/>
      <c r="J119" s="11"/>
      <c r="K119" s="11"/>
      <c r="L119" s="11"/>
      <c r="M119" s="12"/>
      <c r="N119" s="12"/>
      <c r="O119" s="12"/>
      <c r="Q119" s="22"/>
      <c r="R119" s="15"/>
      <c r="S119" s="22"/>
      <c r="T119" s="22"/>
      <c r="U119" s="22"/>
      <c r="V119" s="22"/>
      <c r="W119" s="11"/>
    </row>
    <row r="120" spans="1:23">
      <c r="A120" s="11"/>
      <c r="B120" s="12"/>
      <c r="J120" s="11"/>
      <c r="K120" s="11"/>
      <c r="L120" s="11"/>
      <c r="M120" s="12"/>
      <c r="N120" s="12"/>
      <c r="O120" s="12"/>
      <c r="Q120" s="22"/>
      <c r="R120" s="15"/>
      <c r="S120" s="22"/>
      <c r="T120" s="22"/>
      <c r="U120" s="22"/>
      <c r="V120" s="22"/>
      <c r="W120" s="11"/>
    </row>
    <row r="121" spans="1:23">
      <c r="A121" s="11"/>
      <c r="B121" s="12"/>
      <c r="J121" s="11"/>
      <c r="K121" s="11"/>
      <c r="L121" s="11"/>
      <c r="M121" s="12"/>
      <c r="N121" s="12"/>
      <c r="O121" s="12"/>
      <c r="Q121" s="22"/>
      <c r="R121" s="15"/>
      <c r="S121" s="22"/>
      <c r="T121" s="22"/>
      <c r="U121" s="22"/>
      <c r="V121" s="22"/>
      <c r="W121" s="11"/>
    </row>
    <row r="122" spans="1:23">
      <c r="A122" s="11"/>
      <c r="B122" s="12"/>
      <c r="J122" s="11"/>
      <c r="K122" s="11"/>
      <c r="L122" s="11"/>
      <c r="M122" s="12"/>
      <c r="N122" s="12"/>
      <c r="O122" s="12"/>
      <c r="Q122" s="22"/>
      <c r="R122" s="15"/>
      <c r="S122" s="22"/>
      <c r="T122" s="22"/>
      <c r="U122" s="22"/>
      <c r="V122" s="22"/>
      <c r="W122" s="11"/>
    </row>
    <row r="123" spans="1:23">
      <c r="A123" s="11"/>
      <c r="B123" s="12"/>
      <c r="J123" s="11"/>
      <c r="K123" s="11"/>
      <c r="L123" s="11"/>
      <c r="M123" s="12"/>
      <c r="N123" s="12"/>
      <c r="O123" s="12"/>
      <c r="Q123" s="22"/>
      <c r="R123" s="15"/>
      <c r="S123" s="22"/>
      <c r="T123" s="22"/>
      <c r="U123" s="22"/>
      <c r="V123" s="22"/>
      <c r="W123" s="11"/>
    </row>
    <row r="124" spans="1:23">
      <c r="A124" s="11"/>
      <c r="B124" s="12"/>
      <c r="J124" s="11"/>
      <c r="K124" s="11"/>
      <c r="L124" s="11"/>
      <c r="M124" s="12"/>
      <c r="N124" s="12"/>
      <c r="O124" s="12"/>
      <c r="Q124" s="22"/>
      <c r="R124" s="15"/>
      <c r="S124" s="22"/>
      <c r="T124" s="22"/>
      <c r="U124" s="22"/>
      <c r="V124" s="22"/>
      <c r="W124" s="11"/>
    </row>
    <row r="125" spans="1:23">
      <c r="A125" s="11"/>
      <c r="B125" s="12"/>
      <c r="J125" s="11"/>
      <c r="K125" s="11"/>
      <c r="L125" s="11"/>
      <c r="M125" s="12"/>
      <c r="N125" s="12"/>
      <c r="O125" s="12"/>
      <c r="Q125" s="22"/>
      <c r="R125" s="15"/>
      <c r="S125" s="22"/>
      <c r="T125" s="22"/>
      <c r="U125" s="22"/>
      <c r="V125" s="22"/>
      <c r="W125" s="11"/>
    </row>
    <row r="126" spans="1:23">
      <c r="A126" s="11"/>
      <c r="B126" s="12"/>
      <c r="J126" s="11"/>
      <c r="K126" s="11"/>
      <c r="L126" s="11"/>
      <c r="M126" s="12"/>
      <c r="N126" s="12"/>
      <c r="O126" s="12"/>
      <c r="Q126" s="22"/>
      <c r="R126" s="15"/>
      <c r="S126" s="22"/>
      <c r="T126" s="22"/>
      <c r="U126" s="22"/>
      <c r="V126" s="22"/>
      <c r="W126" s="11"/>
    </row>
    <row r="127" spans="1:23">
      <c r="A127" s="11"/>
      <c r="B127" s="12"/>
      <c r="J127" s="11"/>
      <c r="K127" s="11"/>
      <c r="L127" s="11"/>
      <c r="M127" s="12"/>
      <c r="N127" s="12"/>
      <c r="O127" s="12"/>
      <c r="Q127" s="22"/>
      <c r="R127" s="15"/>
      <c r="S127" s="22"/>
      <c r="T127" s="22"/>
      <c r="U127" s="22"/>
      <c r="V127" s="22"/>
      <c r="W127" s="11"/>
    </row>
    <row r="128" spans="1:23">
      <c r="A128" s="11"/>
      <c r="B128" s="12"/>
      <c r="J128" s="11"/>
      <c r="K128" s="11"/>
      <c r="L128" s="11"/>
      <c r="M128" s="12"/>
      <c r="N128" s="12"/>
      <c r="O128" s="12"/>
      <c r="Q128" s="22"/>
      <c r="R128" s="15"/>
      <c r="S128" s="22"/>
      <c r="T128" s="22"/>
      <c r="U128" s="22"/>
      <c r="V128" s="22"/>
      <c r="W128" s="11"/>
    </row>
    <row r="129" spans="1:23">
      <c r="A129" s="11"/>
      <c r="B129" s="12"/>
      <c r="J129" s="11"/>
      <c r="K129" s="11"/>
      <c r="L129" s="11"/>
      <c r="M129" s="12"/>
      <c r="N129" s="12"/>
      <c r="O129" s="12"/>
      <c r="Q129" s="22"/>
      <c r="R129" s="15"/>
      <c r="S129" s="22"/>
      <c r="T129" s="22"/>
      <c r="U129" s="22"/>
      <c r="V129" s="22"/>
      <c r="W129" s="11"/>
    </row>
    <row r="130" spans="1:23">
      <c r="A130" s="11"/>
      <c r="B130" s="12"/>
      <c r="J130" s="11"/>
      <c r="K130" s="11"/>
      <c r="L130" s="11"/>
      <c r="M130" s="12"/>
      <c r="N130" s="12"/>
      <c r="O130" s="12"/>
      <c r="Q130" s="22"/>
      <c r="R130" s="15"/>
      <c r="S130" s="22"/>
      <c r="T130" s="22"/>
      <c r="U130" s="22"/>
      <c r="V130" s="22"/>
      <c r="W130" s="11"/>
    </row>
    <row r="131" spans="1:23">
      <c r="A131" s="11"/>
      <c r="B131" s="12"/>
      <c r="J131" s="11"/>
      <c r="K131" s="11"/>
      <c r="L131" s="11"/>
      <c r="M131" s="12"/>
      <c r="N131" s="12"/>
      <c r="O131" s="12"/>
      <c r="Q131" s="22"/>
      <c r="R131" s="15"/>
      <c r="S131" s="22"/>
      <c r="T131" s="22"/>
      <c r="U131" s="22"/>
      <c r="V131" s="22"/>
      <c r="W131" s="11"/>
    </row>
    <row r="132" spans="1:23">
      <c r="A132" s="11"/>
      <c r="B132" s="12"/>
      <c r="J132" s="11"/>
      <c r="K132" s="11"/>
      <c r="L132" s="11"/>
      <c r="M132" s="12"/>
      <c r="N132" s="12"/>
      <c r="O132" s="12"/>
      <c r="Q132" s="22"/>
      <c r="R132" s="15"/>
      <c r="S132" s="22"/>
      <c r="T132" s="22"/>
      <c r="U132" s="22"/>
      <c r="V132" s="22"/>
      <c r="W132" s="11"/>
    </row>
    <row r="133" spans="1:23">
      <c r="A133" s="11"/>
      <c r="B133" s="12"/>
      <c r="J133" s="11"/>
      <c r="K133" s="11"/>
      <c r="L133" s="11"/>
      <c r="M133" s="12"/>
      <c r="N133" s="12"/>
      <c r="O133" s="12"/>
      <c r="Q133" s="22"/>
      <c r="R133" s="15"/>
      <c r="S133" s="22"/>
      <c r="T133" s="22"/>
      <c r="U133" s="22"/>
      <c r="V133" s="22"/>
      <c r="W133" s="11"/>
    </row>
    <row r="134" spans="1:23">
      <c r="A134" s="11"/>
      <c r="B134" s="12"/>
      <c r="J134" s="11"/>
      <c r="K134" s="11"/>
      <c r="L134" s="11"/>
      <c r="M134" s="12"/>
      <c r="N134" s="12"/>
      <c r="O134" s="12"/>
      <c r="Q134" s="22"/>
      <c r="R134" s="15"/>
      <c r="S134" s="22"/>
      <c r="T134" s="22"/>
      <c r="U134" s="22"/>
      <c r="V134" s="22"/>
      <c r="W134" s="11"/>
    </row>
    <row r="135" spans="1:23">
      <c r="A135" s="11"/>
      <c r="B135" s="12"/>
      <c r="J135" s="11"/>
      <c r="K135" s="11"/>
      <c r="L135" s="11"/>
      <c r="M135" s="12"/>
      <c r="N135" s="12"/>
      <c r="O135" s="12"/>
      <c r="Q135" s="22"/>
      <c r="R135" s="15"/>
      <c r="S135" s="22"/>
      <c r="T135" s="22"/>
      <c r="U135" s="22"/>
      <c r="V135" s="22"/>
      <c r="W135" s="11"/>
    </row>
    <row r="136" spans="1:23">
      <c r="A136" s="11"/>
      <c r="B136" s="12"/>
      <c r="J136" s="11"/>
      <c r="K136" s="11"/>
      <c r="L136" s="11"/>
      <c r="M136" s="12"/>
      <c r="N136" s="12"/>
      <c r="O136" s="12"/>
      <c r="Q136" s="22"/>
      <c r="R136" s="15"/>
      <c r="S136" s="22"/>
      <c r="T136" s="22"/>
      <c r="U136" s="22"/>
      <c r="V136" s="22"/>
      <c r="W136" s="11"/>
    </row>
    <row r="137" spans="1:23">
      <c r="A137" s="11"/>
      <c r="B137" s="12"/>
      <c r="J137" s="11"/>
      <c r="K137" s="11"/>
      <c r="L137" s="11"/>
      <c r="M137" s="12"/>
      <c r="N137" s="12"/>
      <c r="O137" s="12"/>
      <c r="Q137" s="22"/>
      <c r="R137" s="15"/>
      <c r="S137" s="22"/>
      <c r="T137" s="22"/>
      <c r="U137" s="22"/>
      <c r="V137" s="22"/>
      <c r="W137" s="11"/>
    </row>
    <row r="138" spans="1:23">
      <c r="A138" s="11"/>
      <c r="B138" s="12"/>
      <c r="J138" s="11"/>
      <c r="K138" s="11"/>
      <c r="L138" s="11"/>
      <c r="M138" s="12"/>
      <c r="N138" s="12"/>
      <c r="O138" s="12"/>
      <c r="Q138" s="22"/>
      <c r="R138" s="15"/>
      <c r="S138" s="22"/>
      <c r="T138" s="22"/>
      <c r="U138" s="22"/>
      <c r="V138" s="22"/>
      <c r="W138" s="11"/>
    </row>
    <row r="139" spans="1:23">
      <c r="A139" s="11"/>
      <c r="B139" s="12"/>
      <c r="J139" s="11"/>
      <c r="K139" s="11"/>
      <c r="L139" s="11"/>
      <c r="M139" s="12"/>
      <c r="N139" s="12"/>
      <c r="O139" s="12"/>
      <c r="Q139" s="22"/>
      <c r="R139" s="15"/>
      <c r="S139" s="22"/>
      <c r="T139" s="22"/>
      <c r="U139" s="22"/>
      <c r="V139" s="22"/>
      <c r="W139" s="11"/>
    </row>
    <row r="140" spans="1:23">
      <c r="A140" s="11"/>
      <c r="B140" s="12"/>
      <c r="J140" s="11"/>
      <c r="K140" s="11"/>
      <c r="L140" s="11"/>
      <c r="M140" s="12"/>
      <c r="N140" s="12"/>
      <c r="O140" s="12"/>
      <c r="Q140" s="22"/>
      <c r="R140" s="15"/>
      <c r="S140" s="22"/>
      <c r="T140" s="22"/>
      <c r="U140" s="22"/>
      <c r="V140" s="22"/>
      <c r="W140" s="11"/>
    </row>
    <row r="141" spans="1:23">
      <c r="A141" s="11"/>
      <c r="B141" s="12"/>
      <c r="J141" s="11"/>
      <c r="K141" s="11"/>
      <c r="L141" s="11"/>
      <c r="M141" s="12"/>
      <c r="N141" s="12"/>
      <c r="O141" s="12"/>
      <c r="Q141" s="22"/>
      <c r="R141" s="15"/>
      <c r="S141" s="22"/>
      <c r="T141" s="22"/>
      <c r="U141" s="22"/>
      <c r="V141" s="22"/>
      <c r="W141" s="11"/>
    </row>
    <row r="142" spans="1:23">
      <c r="A142" s="11"/>
      <c r="B142" s="12"/>
      <c r="J142" s="11"/>
      <c r="K142" s="11"/>
      <c r="L142" s="11"/>
      <c r="M142" s="12"/>
      <c r="N142" s="12"/>
      <c r="O142" s="12"/>
      <c r="Q142" s="22"/>
      <c r="R142" s="15"/>
      <c r="S142" s="22"/>
      <c r="T142" s="22"/>
      <c r="U142" s="22"/>
      <c r="V142" s="22"/>
      <c r="W142" s="11"/>
    </row>
    <row r="143" spans="1:23">
      <c r="A143" s="11"/>
      <c r="B143" s="12"/>
      <c r="J143" s="11"/>
      <c r="K143" s="11"/>
      <c r="L143" s="11"/>
      <c r="M143" s="12"/>
      <c r="N143" s="12"/>
      <c r="O143" s="12"/>
      <c r="Q143" s="22"/>
      <c r="R143" s="15"/>
      <c r="S143" s="22"/>
      <c r="T143" s="22"/>
      <c r="U143" s="22"/>
      <c r="V143" s="22"/>
      <c r="W143" s="11"/>
    </row>
    <row r="144" spans="1:23">
      <c r="A144" s="11"/>
      <c r="B144" s="12"/>
      <c r="J144" s="11"/>
      <c r="K144" s="11"/>
      <c r="L144" s="11"/>
      <c r="M144" s="12"/>
      <c r="N144" s="12"/>
      <c r="O144" s="12"/>
      <c r="Q144" s="22"/>
      <c r="R144" s="15"/>
      <c r="S144" s="22"/>
      <c r="T144" s="22"/>
      <c r="U144" s="22"/>
      <c r="V144" s="22"/>
      <c r="W144" s="11"/>
    </row>
    <row r="145" spans="1:23">
      <c r="A145" s="11"/>
      <c r="B145" s="12"/>
      <c r="J145" s="11"/>
      <c r="K145" s="11"/>
      <c r="L145" s="11"/>
      <c r="M145" s="12"/>
      <c r="N145" s="12"/>
      <c r="O145" s="12"/>
      <c r="Q145" s="22"/>
      <c r="R145" s="15"/>
      <c r="S145" s="22"/>
      <c r="T145" s="22"/>
      <c r="U145" s="22"/>
      <c r="V145" s="22"/>
      <c r="W145" s="11"/>
    </row>
    <row r="146" spans="1:23">
      <c r="A146" s="11"/>
      <c r="B146" s="12"/>
      <c r="J146" s="11"/>
      <c r="K146" s="11"/>
      <c r="L146" s="11"/>
      <c r="M146" s="12"/>
      <c r="N146" s="12"/>
      <c r="O146" s="12"/>
      <c r="Q146" s="22"/>
      <c r="R146" s="15"/>
      <c r="S146" s="22"/>
      <c r="T146" s="22"/>
      <c r="U146" s="22"/>
      <c r="V146" s="22"/>
      <c r="W146" s="11"/>
    </row>
    <row r="147" spans="1:23">
      <c r="A147" s="11"/>
      <c r="B147" s="12"/>
      <c r="J147" s="11"/>
      <c r="K147" s="11"/>
      <c r="L147" s="11"/>
      <c r="M147" s="12"/>
      <c r="N147" s="12"/>
      <c r="O147" s="12"/>
      <c r="Q147" s="22"/>
      <c r="R147" s="15"/>
      <c r="S147" s="22"/>
      <c r="T147" s="22"/>
      <c r="U147" s="22"/>
      <c r="V147" s="22"/>
      <c r="W147" s="11"/>
    </row>
    <row r="148" spans="1:23">
      <c r="A148" s="11"/>
      <c r="B148" s="12"/>
      <c r="J148" s="11"/>
      <c r="K148" s="11"/>
      <c r="L148" s="11"/>
      <c r="M148" s="12"/>
      <c r="N148" s="12"/>
      <c r="O148" s="12"/>
      <c r="Q148" s="22"/>
      <c r="R148" s="15"/>
      <c r="S148" s="22"/>
      <c r="T148" s="22"/>
      <c r="U148" s="22"/>
      <c r="V148" s="22"/>
      <c r="W148" s="11"/>
    </row>
    <row r="149" spans="1:23">
      <c r="A149" s="11"/>
      <c r="B149" s="12"/>
      <c r="J149" s="11"/>
      <c r="K149" s="11"/>
      <c r="L149" s="11"/>
      <c r="M149" s="12"/>
      <c r="N149" s="12"/>
      <c r="O149" s="12"/>
      <c r="Q149" s="22"/>
      <c r="R149" s="15"/>
      <c r="S149" s="22"/>
      <c r="T149" s="22"/>
      <c r="U149" s="22"/>
      <c r="V149" s="22"/>
      <c r="W149" s="11"/>
    </row>
    <row r="150" spans="1:23">
      <c r="A150" s="11"/>
      <c r="B150" s="12"/>
      <c r="J150" s="11"/>
      <c r="K150" s="11"/>
      <c r="L150" s="11"/>
      <c r="M150" s="12"/>
      <c r="N150" s="12"/>
      <c r="O150" s="12"/>
      <c r="Q150" s="22"/>
      <c r="R150" s="15"/>
      <c r="S150" s="22"/>
      <c r="T150" s="22"/>
      <c r="U150" s="22"/>
      <c r="V150" s="22"/>
      <c r="W150" s="11"/>
    </row>
    <row r="151" spans="1:23">
      <c r="A151" s="11"/>
      <c r="B151" s="12"/>
      <c r="J151" s="11"/>
      <c r="K151" s="11"/>
      <c r="L151" s="11"/>
      <c r="M151" s="12"/>
      <c r="N151" s="12"/>
      <c r="O151" s="12"/>
      <c r="Q151" s="22"/>
      <c r="R151" s="15"/>
      <c r="S151" s="22"/>
      <c r="T151" s="22"/>
      <c r="U151" s="22"/>
      <c r="V151" s="22"/>
      <c r="W151" s="11"/>
    </row>
    <row r="152" spans="1:23">
      <c r="A152" s="11"/>
      <c r="B152" s="12"/>
      <c r="J152" s="11"/>
      <c r="K152" s="11"/>
      <c r="L152" s="11"/>
      <c r="M152" s="12"/>
      <c r="N152" s="12"/>
      <c r="O152" s="12"/>
      <c r="Q152" s="22"/>
      <c r="R152" s="15"/>
      <c r="S152" s="22"/>
      <c r="T152" s="22"/>
      <c r="U152" s="22"/>
      <c r="V152" s="22"/>
      <c r="W152" s="11"/>
    </row>
    <row r="153" spans="1:23">
      <c r="A153" s="11"/>
      <c r="B153" s="12"/>
      <c r="J153" s="11"/>
      <c r="K153" s="11"/>
      <c r="L153" s="11"/>
      <c r="M153" s="12"/>
      <c r="N153" s="12"/>
      <c r="O153" s="12"/>
      <c r="Q153" s="22"/>
      <c r="R153" s="15"/>
      <c r="S153" s="22"/>
      <c r="T153" s="22"/>
      <c r="U153" s="22"/>
      <c r="V153" s="22"/>
      <c r="W153" s="11"/>
    </row>
    <row r="154" spans="1:23">
      <c r="A154" s="11"/>
      <c r="B154" s="12"/>
      <c r="J154" s="11"/>
      <c r="K154" s="11"/>
      <c r="L154" s="11"/>
      <c r="M154" s="12"/>
      <c r="N154" s="12"/>
      <c r="O154" s="12"/>
      <c r="Q154" s="22"/>
      <c r="R154" s="15"/>
      <c r="S154" s="22"/>
      <c r="T154" s="22"/>
      <c r="U154" s="22"/>
      <c r="V154" s="22"/>
      <c r="W154" s="11"/>
    </row>
    <row r="155" spans="1:23">
      <c r="A155" s="11"/>
      <c r="B155" s="12"/>
      <c r="J155" s="11"/>
      <c r="K155" s="11"/>
      <c r="L155" s="11"/>
      <c r="M155" s="12"/>
      <c r="N155" s="12"/>
      <c r="O155" s="12"/>
      <c r="Q155" s="22"/>
      <c r="R155" s="15"/>
      <c r="S155" s="22"/>
      <c r="T155" s="22"/>
      <c r="U155" s="22"/>
      <c r="V155" s="22"/>
      <c r="W155" s="11"/>
    </row>
    <row r="156" spans="1:23">
      <c r="A156" s="11"/>
      <c r="B156" s="12"/>
      <c r="J156" s="11"/>
      <c r="K156" s="11"/>
      <c r="L156" s="11"/>
      <c r="M156" s="12"/>
      <c r="N156" s="12"/>
      <c r="O156" s="12"/>
      <c r="Q156" s="22"/>
      <c r="R156" s="15"/>
      <c r="S156" s="22"/>
      <c r="T156" s="22"/>
      <c r="U156" s="22"/>
      <c r="V156" s="22"/>
      <c r="W156" s="11"/>
    </row>
    <row r="157" spans="1:23">
      <c r="A157" s="11"/>
      <c r="B157" s="12"/>
      <c r="J157" s="11"/>
      <c r="K157" s="11"/>
      <c r="L157" s="11"/>
      <c r="M157" s="12"/>
      <c r="N157" s="12"/>
      <c r="O157" s="12"/>
      <c r="Q157" s="22"/>
      <c r="R157" s="15"/>
      <c r="S157" s="22"/>
      <c r="T157" s="22"/>
      <c r="U157" s="22"/>
      <c r="V157" s="22"/>
      <c r="W157" s="11"/>
    </row>
    <row r="158" spans="1:23">
      <c r="A158" s="11"/>
      <c r="B158" s="12"/>
      <c r="J158" s="11"/>
      <c r="K158" s="11"/>
      <c r="L158" s="11"/>
      <c r="M158" s="12"/>
      <c r="N158" s="12"/>
      <c r="O158" s="12"/>
      <c r="Q158" s="22"/>
      <c r="R158" s="15"/>
      <c r="S158" s="22"/>
      <c r="T158" s="22"/>
      <c r="U158" s="22"/>
      <c r="V158" s="22"/>
      <c r="W158" s="11"/>
    </row>
    <row r="159" spans="1:23">
      <c r="A159" s="11"/>
      <c r="B159" s="12"/>
      <c r="J159" s="11"/>
      <c r="K159" s="11"/>
      <c r="L159" s="11"/>
      <c r="M159" s="12"/>
      <c r="N159" s="12"/>
      <c r="O159" s="12"/>
      <c r="Q159" s="22"/>
      <c r="R159" s="15"/>
      <c r="S159" s="22"/>
      <c r="T159" s="22"/>
      <c r="U159" s="22"/>
      <c r="V159" s="22"/>
      <c r="W159" s="11"/>
    </row>
    <row r="160" spans="1:23">
      <c r="A160" s="11"/>
      <c r="B160" s="12"/>
      <c r="J160" s="11"/>
      <c r="K160" s="11"/>
      <c r="L160" s="11"/>
      <c r="M160" s="12"/>
      <c r="N160" s="12"/>
      <c r="O160" s="12"/>
      <c r="Q160" s="22"/>
      <c r="R160" s="15"/>
      <c r="S160" s="22"/>
      <c r="T160" s="22"/>
      <c r="U160" s="22"/>
      <c r="V160" s="22"/>
      <c r="W160" s="11"/>
    </row>
    <row r="161" spans="1:23">
      <c r="A161" s="11"/>
      <c r="B161" s="12"/>
      <c r="J161" s="11"/>
      <c r="K161" s="11"/>
      <c r="L161" s="11"/>
      <c r="M161" s="12"/>
      <c r="N161" s="12"/>
      <c r="O161" s="12"/>
      <c r="Q161" s="22"/>
      <c r="R161" s="15"/>
      <c r="S161" s="22"/>
      <c r="T161" s="22"/>
      <c r="U161" s="22"/>
      <c r="V161" s="22"/>
      <c r="W161" s="11"/>
    </row>
    <row r="162" spans="1:23">
      <c r="A162" s="11"/>
      <c r="B162" s="12"/>
      <c r="J162" s="11"/>
      <c r="K162" s="11"/>
      <c r="L162" s="11"/>
      <c r="M162" s="12"/>
      <c r="N162" s="12"/>
      <c r="O162" s="12"/>
      <c r="Q162" s="22"/>
      <c r="R162" s="15"/>
      <c r="S162" s="22"/>
      <c r="T162" s="22"/>
      <c r="U162" s="22"/>
      <c r="V162" s="22"/>
      <c r="W162" s="11"/>
    </row>
    <row r="163" spans="1:23">
      <c r="A163" s="11"/>
      <c r="B163" s="12"/>
      <c r="J163" s="11"/>
      <c r="K163" s="11"/>
      <c r="L163" s="11"/>
      <c r="M163" s="12"/>
      <c r="N163" s="12"/>
      <c r="O163" s="12"/>
      <c r="Q163" s="22"/>
      <c r="R163" s="15"/>
      <c r="S163" s="22"/>
      <c r="T163" s="22"/>
      <c r="U163" s="22"/>
      <c r="V163" s="22"/>
      <c r="W163" s="11"/>
    </row>
    <row r="164" spans="1:23">
      <c r="A164" s="11"/>
      <c r="B164" s="12"/>
      <c r="J164" s="11"/>
      <c r="K164" s="11"/>
      <c r="L164" s="11"/>
      <c r="M164" s="12"/>
      <c r="N164" s="12"/>
      <c r="O164" s="12"/>
      <c r="Q164" s="22"/>
      <c r="R164" s="15"/>
      <c r="S164" s="22"/>
      <c r="T164" s="22"/>
      <c r="U164" s="22"/>
      <c r="V164" s="22"/>
      <c r="W164" s="11"/>
    </row>
    <row r="165" spans="1:23">
      <c r="A165" s="11"/>
      <c r="B165" s="12"/>
      <c r="J165" s="11"/>
      <c r="K165" s="11"/>
      <c r="L165" s="11"/>
      <c r="M165" s="12"/>
      <c r="N165" s="12"/>
      <c r="O165" s="12"/>
      <c r="Q165" s="22"/>
      <c r="R165" s="15"/>
      <c r="S165" s="22"/>
      <c r="T165" s="22"/>
      <c r="U165" s="22"/>
      <c r="V165" s="22"/>
      <c r="W165" s="11"/>
    </row>
    <row r="166" spans="1:23">
      <c r="A166" s="11"/>
      <c r="B166" s="12"/>
      <c r="J166" s="11"/>
      <c r="K166" s="11"/>
      <c r="L166" s="11"/>
      <c r="M166" s="12"/>
      <c r="N166" s="12"/>
      <c r="O166" s="12"/>
      <c r="Q166" s="22"/>
      <c r="R166" s="15"/>
      <c r="S166" s="22"/>
      <c r="T166" s="22"/>
      <c r="U166" s="22"/>
      <c r="V166" s="22"/>
      <c r="W166" s="11"/>
    </row>
    <row r="167" spans="1:23">
      <c r="A167" s="11"/>
      <c r="B167" s="12"/>
      <c r="J167" s="11"/>
      <c r="K167" s="11"/>
      <c r="L167" s="11"/>
      <c r="M167" s="12"/>
      <c r="N167" s="12"/>
      <c r="O167" s="12"/>
      <c r="Q167" s="22"/>
      <c r="R167" s="15"/>
      <c r="S167" s="22"/>
      <c r="T167" s="22"/>
      <c r="U167" s="22"/>
      <c r="V167" s="22"/>
      <c r="W167" s="11"/>
    </row>
    <row r="168" spans="1:23">
      <c r="A168" s="11"/>
      <c r="B168" s="12"/>
      <c r="J168" s="11"/>
      <c r="K168" s="11"/>
      <c r="L168" s="11"/>
      <c r="M168" s="12"/>
      <c r="N168" s="12"/>
      <c r="O168" s="12"/>
      <c r="Q168" s="22"/>
      <c r="R168" s="15"/>
      <c r="S168" s="22"/>
      <c r="T168" s="22"/>
      <c r="U168" s="22"/>
      <c r="V168" s="22"/>
      <c r="W168" s="11"/>
    </row>
    <row r="169" spans="1:23">
      <c r="A169" s="11"/>
      <c r="B169" s="12"/>
      <c r="J169" s="11"/>
      <c r="K169" s="11"/>
      <c r="L169" s="11"/>
      <c r="M169" s="12"/>
      <c r="N169" s="12"/>
      <c r="O169" s="12"/>
      <c r="Q169" s="22"/>
      <c r="R169" s="15"/>
      <c r="S169" s="22"/>
      <c r="T169" s="22"/>
      <c r="U169" s="22"/>
      <c r="V169" s="22"/>
      <c r="W169" s="11"/>
    </row>
    <row r="170" spans="1:23">
      <c r="A170" s="11"/>
      <c r="B170" s="12"/>
      <c r="J170" s="11"/>
      <c r="K170" s="11"/>
      <c r="L170" s="11"/>
      <c r="M170" s="12"/>
      <c r="N170" s="12"/>
      <c r="O170" s="12"/>
      <c r="Q170" s="22"/>
      <c r="R170" s="15"/>
      <c r="S170" s="22"/>
      <c r="T170" s="22"/>
      <c r="U170" s="22"/>
      <c r="V170" s="22"/>
      <c r="W170" s="11"/>
    </row>
    <row r="171" spans="1:23">
      <c r="A171" s="11"/>
      <c r="B171" s="12"/>
      <c r="J171" s="11"/>
      <c r="K171" s="11"/>
      <c r="L171" s="11"/>
      <c r="M171" s="12"/>
      <c r="N171" s="12"/>
      <c r="O171" s="12"/>
      <c r="Q171" s="22"/>
      <c r="R171" s="15"/>
      <c r="S171" s="22"/>
      <c r="T171" s="22"/>
      <c r="U171" s="22"/>
      <c r="V171" s="22"/>
      <c r="W171" s="11"/>
    </row>
    <row r="172" spans="1:23">
      <c r="A172" s="11"/>
      <c r="B172" s="12"/>
      <c r="J172" s="11"/>
      <c r="K172" s="11"/>
      <c r="L172" s="11"/>
      <c r="M172" s="12"/>
      <c r="N172" s="12"/>
      <c r="O172" s="12"/>
      <c r="Q172" s="22"/>
      <c r="R172" s="15"/>
      <c r="S172" s="22"/>
      <c r="T172" s="22"/>
      <c r="U172" s="22"/>
      <c r="V172" s="22"/>
      <c r="W172" s="11"/>
    </row>
    <row r="173" spans="1:23">
      <c r="A173" s="11"/>
      <c r="B173" s="12"/>
      <c r="J173" s="11"/>
      <c r="K173" s="11"/>
      <c r="L173" s="11"/>
      <c r="M173" s="12"/>
      <c r="N173" s="12"/>
      <c r="O173" s="12"/>
      <c r="Q173" s="22"/>
      <c r="R173" s="15"/>
      <c r="S173" s="22"/>
      <c r="T173" s="22"/>
      <c r="U173" s="22"/>
      <c r="V173" s="22"/>
      <c r="W173" s="11"/>
    </row>
    <row r="174" spans="1:23">
      <c r="A174" s="11"/>
      <c r="B174" s="12"/>
      <c r="J174" s="11"/>
      <c r="K174" s="11"/>
      <c r="L174" s="11"/>
      <c r="M174" s="12"/>
      <c r="N174" s="12"/>
      <c r="O174" s="12"/>
      <c r="Q174" s="22"/>
      <c r="R174" s="15"/>
      <c r="S174" s="22"/>
      <c r="T174" s="22"/>
      <c r="U174" s="22"/>
      <c r="V174" s="22"/>
      <c r="W174" s="11"/>
    </row>
    <row r="175" spans="1:23">
      <c r="A175" s="11"/>
      <c r="B175" s="12"/>
      <c r="J175" s="11"/>
      <c r="K175" s="11"/>
      <c r="L175" s="11"/>
      <c r="M175" s="12"/>
      <c r="N175" s="12"/>
      <c r="O175" s="12"/>
      <c r="Q175" s="22"/>
      <c r="R175" s="15"/>
      <c r="S175" s="22"/>
      <c r="T175" s="22"/>
      <c r="U175" s="22"/>
      <c r="V175" s="22"/>
      <c r="W175" s="11"/>
    </row>
    <row r="176" spans="1:23">
      <c r="A176" s="11"/>
      <c r="B176" s="12"/>
      <c r="J176" s="11"/>
      <c r="K176" s="11"/>
      <c r="L176" s="11"/>
      <c r="M176" s="12"/>
      <c r="N176" s="12"/>
      <c r="O176" s="12"/>
      <c r="Q176" s="22"/>
      <c r="R176" s="15"/>
      <c r="S176" s="22"/>
      <c r="T176" s="22"/>
      <c r="U176" s="22"/>
      <c r="V176" s="22"/>
      <c r="W176" s="11"/>
    </row>
    <row r="177" spans="1:23">
      <c r="A177" s="11"/>
      <c r="B177" s="12"/>
      <c r="J177" s="11"/>
      <c r="K177" s="11"/>
      <c r="L177" s="11"/>
      <c r="M177" s="12"/>
      <c r="N177" s="12"/>
      <c r="O177" s="12"/>
      <c r="Q177" s="22"/>
      <c r="R177" s="15"/>
      <c r="S177" s="22"/>
      <c r="T177" s="22"/>
      <c r="U177" s="22"/>
      <c r="V177" s="22"/>
      <c r="W177" s="11"/>
    </row>
    <row r="178" spans="1:23">
      <c r="A178" s="11"/>
      <c r="B178" s="12"/>
      <c r="J178" s="11"/>
      <c r="K178" s="11"/>
      <c r="L178" s="11"/>
      <c r="M178" s="12"/>
      <c r="N178" s="12"/>
      <c r="O178" s="12"/>
      <c r="Q178" s="22"/>
      <c r="R178" s="15"/>
      <c r="S178" s="22"/>
      <c r="T178" s="22"/>
      <c r="U178" s="22"/>
      <c r="V178" s="22"/>
      <c r="W178" s="11"/>
    </row>
    <row r="179" spans="1:23">
      <c r="A179" s="11"/>
      <c r="B179" s="12"/>
      <c r="J179" s="11"/>
      <c r="K179" s="11"/>
      <c r="L179" s="11"/>
      <c r="M179" s="12"/>
      <c r="N179" s="12"/>
      <c r="O179" s="12"/>
      <c r="Q179" s="22"/>
      <c r="R179" s="15"/>
      <c r="S179" s="22"/>
      <c r="T179" s="22"/>
      <c r="U179" s="22"/>
      <c r="V179" s="22"/>
      <c r="W179" s="11"/>
    </row>
    <row r="180" spans="1:23">
      <c r="A180" s="11"/>
      <c r="B180" s="12"/>
      <c r="J180" s="11"/>
      <c r="K180" s="11"/>
      <c r="L180" s="11"/>
      <c r="M180" s="12"/>
      <c r="N180" s="12"/>
      <c r="O180" s="12"/>
      <c r="Q180" s="22"/>
      <c r="R180" s="15"/>
      <c r="S180" s="22"/>
      <c r="T180" s="22"/>
      <c r="U180" s="22"/>
      <c r="V180" s="22"/>
      <c r="W180" s="11"/>
    </row>
    <row r="181" spans="1:23">
      <c r="A181" s="11"/>
      <c r="B181" s="12"/>
      <c r="J181" s="11"/>
      <c r="K181" s="11"/>
      <c r="L181" s="11"/>
      <c r="M181" s="12"/>
      <c r="N181" s="12"/>
      <c r="O181" s="12"/>
      <c r="Q181" s="22"/>
      <c r="R181" s="15"/>
      <c r="S181" s="22"/>
      <c r="T181" s="22"/>
      <c r="U181" s="22"/>
      <c r="V181" s="22"/>
      <c r="W181" s="11"/>
    </row>
    <row r="182" spans="1:23">
      <c r="A182" s="11"/>
      <c r="B182" s="12"/>
      <c r="J182" s="11"/>
      <c r="K182" s="11"/>
      <c r="L182" s="11"/>
      <c r="M182" s="12"/>
      <c r="N182" s="12"/>
      <c r="O182" s="12"/>
      <c r="Q182" s="22"/>
      <c r="R182" s="15"/>
      <c r="S182" s="22"/>
      <c r="T182" s="22"/>
      <c r="U182" s="22"/>
      <c r="V182" s="22"/>
      <c r="W182" s="11"/>
    </row>
    <row r="183" spans="1:23">
      <c r="A183" s="11"/>
      <c r="B183" s="12"/>
      <c r="J183" s="11"/>
      <c r="K183" s="11"/>
      <c r="L183" s="11"/>
      <c r="M183" s="12"/>
      <c r="N183" s="12"/>
      <c r="O183" s="12"/>
      <c r="Q183" s="22"/>
      <c r="R183" s="15"/>
      <c r="S183" s="22"/>
      <c r="T183" s="22"/>
      <c r="U183" s="22"/>
      <c r="V183" s="22"/>
      <c r="W183" s="11"/>
    </row>
    <row r="184" spans="1:23">
      <c r="A184" s="11"/>
      <c r="B184" s="12"/>
      <c r="J184" s="11"/>
      <c r="K184" s="11"/>
      <c r="L184" s="11"/>
      <c r="M184" s="12"/>
      <c r="N184" s="12"/>
      <c r="O184" s="12"/>
      <c r="Q184" s="22"/>
      <c r="R184" s="15"/>
      <c r="S184" s="22"/>
      <c r="T184" s="22"/>
      <c r="U184" s="22"/>
      <c r="V184" s="22"/>
      <c r="W184" s="11"/>
    </row>
    <row r="185" spans="1:23">
      <c r="A185" s="11"/>
      <c r="B185" s="12"/>
      <c r="J185" s="11"/>
      <c r="K185" s="11"/>
      <c r="L185" s="11"/>
      <c r="M185" s="12"/>
      <c r="N185" s="12"/>
      <c r="O185" s="12"/>
      <c r="Q185" s="22"/>
      <c r="R185" s="15"/>
      <c r="S185" s="22"/>
      <c r="T185" s="22"/>
      <c r="U185" s="22"/>
      <c r="V185" s="22"/>
      <c r="W185" s="11"/>
    </row>
    <row r="186" spans="1:23">
      <c r="A186" s="11"/>
      <c r="B186" s="12"/>
      <c r="J186" s="11"/>
      <c r="K186" s="11"/>
      <c r="L186" s="11"/>
      <c r="M186" s="12"/>
      <c r="N186" s="12"/>
      <c r="O186" s="12"/>
      <c r="Q186" s="22"/>
      <c r="R186" s="15"/>
      <c r="S186" s="22"/>
      <c r="T186" s="22"/>
      <c r="U186" s="22"/>
      <c r="V186" s="22"/>
      <c r="W186" s="11"/>
    </row>
    <row r="187" spans="1:23">
      <c r="A187" s="11"/>
      <c r="B187" s="12"/>
      <c r="J187" s="11"/>
      <c r="K187" s="11"/>
      <c r="L187" s="11"/>
      <c r="M187" s="12"/>
      <c r="N187" s="12"/>
      <c r="O187" s="12"/>
      <c r="Q187" s="22"/>
      <c r="R187" s="15"/>
      <c r="S187" s="22"/>
      <c r="T187" s="22"/>
      <c r="U187" s="22"/>
      <c r="V187" s="22"/>
      <c r="W187" s="11"/>
    </row>
    <row r="188" spans="1:23">
      <c r="A188" s="11"/>
      <c r="B188" s="12"/>
      <c r="J188" s="11"/>
      <c r="K188" s="11"/>
      <c r="L188" s="11"/>
      <c r="M188" s="12"/>
      <c r="N188" s="12"/>
      <c r="O188" s="12"/>
      <c r="Q188" s="22"/>
      <c r="R188" s="15"/>
      <c r="S188" s="22"/>
      <c r="T188" s="22"/>
      <c r="U188" s="22"/>
      <c r="V188" s="22"/>
      <c r="W188" s="11"/>
    </row>
    <row r="189" spans="1:23">
      <c r="A189" s="11"/>
      <c r="B189" s="12"/>
      <c r="J189" s="11"/>
      <c r="K189" s="11"/>
      <c r="L189" s="11"/>
      <c r="M189" s="12"/>
      <c r="N189" s="12"/>
      <c r="O189" s="12"/>
      <c r="Q189" s="22"/>
      <c r="R189" s="15"/>
      <c r="S189" s="22"/>
      <c r="T189" s="22"/>
      <c r="U189" s="22"/>
      <c r="V189" s="22"/>
      <c r="W189" s="11"/>
    </row>
    <row r="190" spans="1:23">
      <c r="A190" s="11"/>
      <c r="B190" s="12"/>
      <c r="J190" s="11"/>
      <c r="K190" s="11"/>
      <c r="L190" s="11"/>
      <c r="M190" s="12"/>
      <c r="N190" s="12"/>
      <c r="O190" s="12"/>
      <c r="Q190" s="22"/>
      <c r="R190" s="15"/>
      <c r="S190" s="22"/>
      <c r="T190" s="22"/>
      <c r="U190" s="22"/>
      <c r="V190" s="22"/>
      <c r="W190" s="11"/>
    </row>
    <row r="191" spans="1:23">
      <c r="A191" s="11"/>
      <c r="B191" s="12"/>
      <c r="J191" s="11"/>
      <c r="K191" s="11"/>
      <c r="L191" s="11"/>
      <c r="M191" s="12"/>
      <c r="N191" s="12"/>
      <c r="O191" s="12"/>
      <c r="Q191" s="22"/>
      <c r="R191" s="15"/>
      <c r="S191" s="22"/>
      <c r="T191" s="22"/>
      <c r="U191" s="22"/>
      <c r="V191" s="22"/>
      <c r="W191" s="11"/>
    </row>
    <row r="192" spans="1:23">
      <c r="A192" s="11"/>
      <c r="B192" s="12"/>
      <c r="J192" s="11"/>
      <c r="K192" s="11"/>
      <c r="L192" s="11"/>
      <c r="M192" s="12"/>
      <c r="N192" s="12"/>
      <c r="O192" s="12"/>
      <c r="Q192" s="22"/>
      <c r="R192" s="15"/>
      <c r="S192" s="22"/>
      <c r="T192" s="22"/>
      <c r="U192" s="22"/>
      <c r="V192" s="22"/>
      <c r="W192" s="11"/>
    </row>
    <row r="193" spans="1:23">
      <c r="A193" s="11"/>
      <c r="B193" s="12"/>
      <c r="J193" s="11"/>
      <c r="K193" s="11"/>
      <c r="L193" s="11"/>
      <c r="M193" s="12"/>
      <c r="N193" s="12"/>
      <c r="O193" s="12"/>
      <c r="Q193" s="22"/>
      <c r="R193" s="15"/>
      <c r="S193" s="22"/>
      <c r="T193" s="22"/>
      <c r="U193" s="22"/>
      <c r="V193" s="22"/>
      <c r="W193" s="11"/>
    </row>
    <row r="194" spans="1:23">
      <c r="A194" s="11"/>
      <c r="B194" s="12"/>
      <c r="J194" s="11"/>
      <c r="K194" s="11"/>
      <c r="L194" s="11"/>
      <c r="M194" s="12"/>
      <c r="N194" s="12"/>
      <c r="O194" s="12"/>
      <c r="Q194" s="22"/>
      <c r="R194" s="15"/>
      <c r="S194" s="22"/>
      <c r="T194" s="22"/>
      <c r="U194" s="22"/>
      <c r="V194" s="22"/>
      <c r="W194" s="11"/>
    </row>
    <row r="195" spans="1:23">
      <c r="A195" s="11"/>
      <c r="B195" s="12"/>
      <c r="J195" s="11"/>
      <c r="K195" s="11"/>
      <c r="L195" s="11"/>
      <c r="M195" s="12"/>
      <c r="N195" s="12"/>
      <c r="O195" s="12"/>
      <c r="Q195" s="22"/>
      <c r="R195" s="15"/>
      <c r="S195" s="22"/>
      <c r="T195" s="22"/>
      <c r="U195" s="22"/>
      <c r="V195" s="22"/>
      <c r="W195" s="11"/>
    </row>
    <row r="196" spans="1:23">
      <c r="A196" s="11"/>
      <c r="B196" s="12"/>
      <c r="J196" s="11"/>
      <c r="K196" s="11"/>
      <c r="L196" s="11"/>
      <c r="M196" s="12"/>
      <c r="N196" s="12"/>
      <c r="O196" s="12"/>
      <c r="Q196" s="22"/>
      <c r="R196" s="15"/>
      <c r="S196" s="22"/>
      <c r="T196" s="22"/>
      <c r="U196" s="22"/>
      <c r="V196" s="22"/>
      <c r="W196" s="11"/>
    </row>
    <row r="197" spans="1:23">
      <c r="A197" s="11"/>
      <c r="B197" s="12"/>
      <c r="J197" s="11"/>
      <c r="K197" s="11"/>
      <c r="L197" s="11"/>
      <c r="M197" s="12"/>
      <c r="N197" s="12"/>
      <c r="O197" s="12"/>
      <c r="Q197" s="22"/>
      <c r="R197" s="15"/>
      <c r="S197" s="22"/>
      <c r="T197" s="22"/>
      <c r="U197" s="22"/>
      <c r="V197" s="22"/>
      <c r="W197" s="11"/>
    </row>
    <row r="198" spans="1:23">
      <c r="A198" s="11"/>
      <c r="B198" s="12"/>
      <c r="J198" s="11"/>
      <c r="K198" s="11"/>
      <c r="L198" s="11"/>
      <c r="M198" s="12"/>
      <c r="N198" s="12"/>
      <c r="O198" s="12"/>
      <c r="Q198" s="22"/>
      <c r="R198" s="15"/>
      <c r="S198" s="22"/>
      <c r="T198" s="22"/>
      <c r="U198" s="22"/>
      <c r="V198" s="22"/>
      <c r="W198" s="11"/>
    </row>
    <row r="199" spans="1:23">
      <c r="A199" s="11"/>
      <c r="B199" s="12"/>
      <c r="J199" s="11"/>
      <c r="K199" s="11"/>
      <c r="L199" s="11"/>
      <c r="M199" s="12"/>
      <c r="N199" s="12"/>
      <c r="O199" s="12"/>
      <c r="Q199" s="22"/>
      <c r="R199" s="15"/>
      <c r="S199" s="22"/>
      <c r="T199" s="22"/>
      <c r="U199" s="22"/>
      <c r="V199" s="22"/>
      <c r="W199" s="11"/>
    </row>
    <row r="200" spans="1:23">
      <c r="A200" s="11"/>
      <c r="B200" s="12"/>
      <c r="J200" s="11"/>
      <c r="K200" s="11"/>
      <c r="L200" s="11"/>
      <c r="M200" s="12"/>
      <c r="N200" s="12"/>
      <c r="O200" s="12"/>
      <c r="Q200" s="22"/>
      <c r="R200" s="15"/>
      <c r="S200" s="22"/>
      <c r="T200" s="22"/>
      <c r="U200" s="22"/>
      <c r="V200" s="22"/>
      <c r="W200" s="11"/>
    </row>
    <row r="201" spans="1:23">
      <c r="A201" s="11"/>
      <c r="B201" s="12"/>
      <c r="J201" s="11"/>
      <c r="K201" s="11"/>
      <c r="L201" s="11"/>
      <c r="M201" s="12"/>
      <c r="N201" s="12"/>
      <c r="O201" s="12"/>
      <c r="Q201" s="22"/>
      <c r="R201" s="15"/>
      <c r="S201" s="22"/>
      <c r="T201" s="22"/>
      <c r="U201" s="22"/>
      <c r="V201" s="22"/>
      <c r="W201" s="11"/>
    </row>
    <row r="202" spans="1:23">
      <c r="A202" s="11"/>
      <c r="B202" s="12"/>
      <c r="J202" s="11"/>
      <c r="K202" s="11"/>
      <c r="L202" s="11"/>
      <c r="M202" s="12"/>
      <c r="N202" s="12"/>
      <c r="O202" s="12"/>
      <c r="Q202" s="22"/>
      <c r="R202" s="15"/>
      <c r="S202" s="22"/>
      <c r="T202" s="22"/>
      <c r="U202" s="22"/>
      <c r="V202" s="22"/>
      <c r="W202" s="11"/>
    </row>
    <row r="203" spans="1:23">
      <c r="A203" s="11"/>
      <c r="B203" s="12"/>
      <c r="J203" s="11"/>
      <c r="K203" s="11"/>
      <c r="L203" s="11"/>
      <c r="M203" s="12"/>
      <c r="N203" s="12"/>
      <c r="O203" s="12"/>
      <c r="Q203" s="22"/>
      <c r="R203" s="15"/>
      <c r="S203" s="22"/>
      <c r="T203" s="22"/>
      <c r="U203" s="22"/>
      <c r="V203" s="22"/>
      <c r="W203" s="11"/>
    </row>
    <row r="204" spans="1:23">
      <c r="A204" s="11"/>
      <c r="B204" s="12"/>
      <c r="J204" s="11"/>
      <c r="K204" s="11"/>
      <c r="L204" s="11"/>
      <c r="M204" s="12"/>
      <c r="N204" s="12"/>
      <c r="O204" s="12"/>
      <c r="Q204" s="22"/>
      <c r="R204" s="15"/>
      <c r="S204" s="22"/>
      <c r="T204" s="22"/>
      <c r="U204" s="22"/>
      <c r="V204" s="22"/>
      <c r="W204" s="11"/>
    </row>
    <row r="205" spans="1:23">
      <c r="A205" s="11"/>
      <c r="B205" s="12"/>
      <c r="J205" s="11"/>
      <c r="K205" s="11"/>
      <c r="L205" s="11"/>
      <c r="M205" s="12"/>
      <c r="N205" s="12"/>
      <c r="O205" s="12"/>
      <c r="Q205" s="22"/>
      <c r="R205" s="15"/>
      <c r="S205" s="22"/>
      <c r="T205" s="22"/>
      <c r="U205" s="22"/>
      <c r="V205" s="22"/>
      <c r="W205" s="11"/>
    </row>
    <row r="206" spans="1:23">
      <c r="A206" s="11"/>
      <c r="B206" s="12"/>
      <c r="J206" s="11"/>
      <c r="K206" s="11"/>
      <c r="L206" s="11"/>
      <c r="M206" s="12"/>
      <c r="N206" s="12"/>
      <c r="O206" s="12"/>
      <c r="Q206" s="22"/>
      <c r="R206" s="15"/>
      <c r="S206" s="22"/>
      <c r="T206" s="22"/>
      <c r="U206" s="22"/>
      <c r="V206" s="22"/>
      <c r="W206" s="11"/>
    </row>
    <row r="207" spans="1:23">
      <c r="A207" s="11"/>
      <c r="B207" s="12"/>
      <c r="J207" s="11"/>
      <c r="K207" s="11"/>
      <c r="L207" s="11"/>
      <c r="M207" s="12"/>
      <c r="N207" s="12"/>
      <c r="O207" s="12"/>
      <c r="Q207" s="22"/>
      <c r="R207" s="15"/>
      <c r="S207" s="22"/>
      <c r="T207" s="22"/>
      <c r="U207" s="22"/>
      <c r="V207" s="22"/>
      <c r="W207" s="11"/>
    </row>
    <row r="208" spans="1:23">
      <c r="A208" s="11"/>
      <c r="B208" s="12"/>
      <c r="J208" s="11"/>
      <c r="K208" s="11"/>
      <c r="L208" s="11"/>
      <c r="M208" s="12"/>
      <c r="N208" s="12"/>
      <c r="O208" s="12"/>
      <c r="Q208" s="22"/>
      <c r="R208" s="15"/>
      <c r="S208" s="22"/>
      <c r="T208" s="22"/>
      <c r="U208" s="22"/>
      <c r="V208" s="22"/>
      <c r="W208" s="11"/>
    </row>
    <row r="209" spans="1:23">
      <c r="A209" s="11"/>
      <c r="B209" s="12"/>
      <c r="J209" s="11"/>
      <c r="K209" s="11"/>
      <c r="L209" s="11"/>
      <c r="M209" s="12"/>
      <c r="N209" s="12"/>
      <c r="O209" s="12"/>
      <c r="Q209" s="22"/>
      <c r="R209" s="15"/>
      <c r="S209" s="22"/>
      <c r="T209" s="22"/>
      <c r="U209" s="22"/>
      <c r="V209" s="22"/>
      <c r="W209" s="11"/>
    </row>
    <row r="210" spans="1:23">
      <c r="A210" s="11"/>
      <c r="B210" s="12"/>
      <c r="J210" s="11"/>
      <c r="K210" s="11"/>
      <c r="L210" s="11"/>
      <c r="M210" s="12"/>
      <c r="N210" s="12"/>
      <c r="O210" s="12"/>
      <c r="Q210" s="22"/>
      <c r="R210" s="15"/>
      <c r="S210" s="22"/>
      <c r="T210" s="22"/>
      <c r="U210" s="22"/>
      <c r="V210" s="22"/>
      <c r="W210" s="11"/>
    </row>
    <row r="211" spans="1:23">
      <c r="A211" s="11"/>
      <c r="B211" s="12"/>
      <c r="J211" s="11"/>
      <c r="K211" s="11"/>
      <c r="L211" s="11"/>
      <c r="M211" s="12"/>
      <c r="N211" s="12"/>
      <c r="O211" s="12"/>
      <c r="Q211" s="22"/>
      <c r="R211" s="15"/>
      <c r="S211" s="22"/>
      <c r="T211" s="22"/>
      <c r="U211" s="22"/>
      <c r="V211" s="22"/>
      <c r="W211" s="11"/>
    </row>
    <row r="212" spans="1:23">
      <c r="A212" s="11"/>
      <c r="B212" s="12"/>
      <c r="J212" s="11"/>
      <c r="K212" s="11"/>
      <c r="L212" s="11"/>
      <c r="M212" s="12"/>
      <c r="N212" s="12"/>
      <c r="O212" s="12"/>
      <c r="Q212" s="22"/>
      <c r="R212" s="15"/>
      <c r="S212" s="22"/>
      <c r="T212" s="22"/>
      <c r="U212" s="22"/>
      <c r="V212" s="22"/>
      <c r="W212" s="11"/>
    </row>
    <row r="213" spans="1:23">
      <c r="A213" s="11"/>
      <c r="B213" s="12"/>
      <c r="J213" s="11"/>
      <c r="K213" s="11"/>
      <c r="L213" s="11"/>
      <c r="M213" s="12"/>
      <c r="N213" s="12"/>
      <c r="O213" s="12"/>
      <c r="Q213" s="22"/>
      <c r="R213" s="15"/>
      <c r="S213" s="22"/>
      <c r="T213" s="22"/>
      <c r="U213" s="22"/>
      <c r="V213" s="22"/>
      <c r="W213" s="11"/>
    </row>
    <row r="214" spans="1:23">
      <c r="A214" s="11"/>
      <c r="B214" s="12"/>
      <c r="J214" s="11"/>
      <c r="K214" s="11"/>
      <c r="L214" s="11"/>
      <c r="M214" s="12"/>
      <c r="N214" s="12"/>
      <c r="O214" s="12"/>
      <c r="Q214" s="22"/>
      <c r="R214" s="15"/>
      <c r="S214" s="22"/>
      <c r="T214" s="22"/>
      <c r="U214" s="22"/>
      <c r="V214" s="22"/>
      <c r="W214" s="11"/>
    </row>
    <row r="215" spans="1:23">
      <c r="A215" s="11"/>
      <c r="B215" s="12"/>
      <c r="J215" s="11"/>
      <c r="K215" s="11"/>
      <c r="L215" s="11"/>
      <c r="M215" s="12"/>
      <c r="N215" s="12"/>
      <c r="O215" s="12"/>
      <c r="Q215" s="22"/>
      <c r="R215" s="15"/>
      <c r="S215" s="22"/>
      <c r="T215" s="22"/>
      <c r="U215" s="22"/>
      <c r="V215" s="22"/>
      <c r="W215" s="11"/>
    </row>
    <row r="216" spans="1:23">
      <c r="A216" s="11"/>
      <c r="B216" s="12"/>
      <c r="J216" s="11"/>
      <c r="K216" s="11"/>
      <c r="L216" s="11"/>
      <c r="M216" s="12"/>
      <c r="N216" s="12"/>
      <c r="O216" s="12"/>
      <c r="Q216" s="22"/>
      <c r="R216" s="15"/>
      <c r="S216" s="22"/>
      <c r="T216" s="22"/>
      <c r="U216" s="22"/>
      <c r="V216" s="22"/>
      <c r="W216" s="11"/>
    </row>
    <row r="217" spans="1:23">
      <c r="A217" s="11"/>
      <c r="B217" s="12"/>
      <c r="J217" s="11"/>
      <c r="K217" s="11"/>
      <c r="L217" s="11"/>
      <c r="M217" s="12"/>
      <c r="N217" s="12"/>
      <c r="O217" s="12"/>
      <c r="Q217" s="22"/>
      <c r="R217" s="15"/>
      <c r="S217" s="22"/>
      <c r="T217" s="22"/>
      <c r="U217" s="22"/>
      <c r="V217" s="22"/>
      <c r="W217" s="11"/>
    </row>
    <row r="218" spans="1:23">
      <c r="A218" s="11"/>
      <c r="B218" s="12"/>
      <c r="J218" s="11"/>
      <c r="K218" s="11"/>
      <c r="L218" s="11"/>
      <c r="M218" s="12"/>
      <c r="N218" s="12"/>
      <c r="O218" s="12"/>
      <c r="Q218" s="22"/>
      <c r="R218" s="15"/>
      <c r="S218" s="22"/>
      <c r="T218" s="22"/>
      <c r="U218" s="22"/>
      <c r="V218" s="22"/>
      <c r="W218" s="11"/>
    </row>
    <row r="219" spans="1:23">
      <c r="A219" s="11"/>
      <c r="B219" s="12"/>
      <c r="J219" s="11"/>
      <c r="K219" s="11"/>
      <c r="L219" s="11"/>
      <c r="M219" s="12"/>
      <c r="N219" s="12"/>
      <c r="O219" s="12"/>
      <c r="Q219" s="22"/>
      <c r="R219" s="15"/>
      <c r="S219" s="22"/>
      <c r="T219" s="22"/>
      <c r="U219" s="22"/>
      <c r="V219" s="22"/>
      <c r="W219" s="11"/>
    </row>
    <row r="220" spans="1:23">
      <c r="A220" s="11"/>
      <c r="B220" s="12"/>
      <c r="J220" s="11"/>
      <c r="K220" s="11"/>
      <c r="L220" s="11"/>
      <c r="M220" s="12"/>
      <c r="N220" s="12"/>
      <c r="O220" s="12"/>
      <c r="Q220" s="22"/>
      <c r="R220" s="15"/>
      <c r="S220" s="22"/>
      <c r="T220" s="22"/>
      <c r="U220" s="22"/>
      <c r="V220" s="22"/>
      <c r="W220" s="11"/>
    </row>
    <row r="221" spans="1:23">
      <c r="A221" s="11"/>
      <c r="B221" s="12"/>
      <c r="J221" s="11"/>
      <c r="K221" s="11"/>
      <c r="L221" s="11"/>
      <c r="M221" s="12"/>
      <c r="N221" s="12"/>
      <c r="O221" s="12"/>
      <c r="Q221" s="22"/>
      <c r="R221" s="15"/>
      <c r="S221" s="22"/>
      <c r="T221" s="22"/>
      <c r="U221" s="22"/>
      <c r="V221" s="22"/>
      <c r="W221" s="11"/>
    </row>
    <row r="222" spans="1:23">
      <c r="A222" s="11"/>
      <c r="B222" s="12"/>
      <c r="J222" s="11"/>
      <c r="K222" s="11"/>
      <c r="L222" s="11"/>
      <c r="M222" s="12"/>
      <c r="N222" s="12"/>
      <c r="O222" s="12"/>
      <c r="Q222" s="22"/>
      <c r="R222" s="15"/>
      <c r="S222" s="22"/>
      <c r="T222" s="22"/>
      <c r="U222" s="22"/>
      <c r="V222" s="22"/>
      <c r="W222" s="11"/>
    </row>
    <row r="223" spans="1:23">
      <c r="A223" s="11"/>
      <c r="B223" s="12"/>
      <c r="J223" s="11"/>
      <c r="K223" s="11"/>
      <c r="L223" s="11"/>
      <c r="M223" s="12"/>
      <c r="N223" s="12"/>
      <c r="O223" s="12"/>
      <c r="Q223" s="22"/>
      <c r="R223" s="15"/>
      <c r="S223" s="22"/>
      <c r="T223" s="22"/>
      <c r="U223" s="22"/>
      <c r="V223" s="22"/>
      <c r="W223" s="11"/>
    </row>
    <row r="224" spans="1:23">
      <c r="A224" s="11"/>
      <c r="B224" s="12"/>
      <c r="J224" s="11"/>
      <c r="K224" s="11"/>
      <c r="L224" s="11"/>
      <c r="M224" s="12"/>
      <c r="N224" s="12"/>
      <c r="O224" s="12"/>
      <c r="Q224" s="22"/>
      <c r="R224" s="15"/>
      <c r="S224" s="22"/>
      <c r="T224" s="22"/>
      <c r="U224" s="22"/>
      <c r="V224" s="22"/>
      <c r="W224" s="11"/>
    </row>
    <row r="225" spans="1:23">
      <c r="A225" s="11"/>
      <c r="B225" s="12"/>
      <c r="J225" s="11"/>
      <c r="K225" s="11"/>
      <c r="L225" s="11"/>
      <c r="M225" s="12"/>
      <c r="N225" s="12"/>
      <c r="O225" s="12"/>
      <c r="Q225" s="22"/>
      <c r="R225" s="15"/>
      <c r="S225" s="22"/>
      <c r="T225" s="22"/>
      <c r="U225" s="22"/>
      <c r="V225" s="22"/>
      <c r="W225" s="11"/>
    </row>
    <row r="226" spans="1:23">
      <c r="A226" s="11"/>
      <c r="B226" s="12"/>
      <c r="J226" s="11"/>
      <c r="K226" s="11"/>
      <c r="L226" s="11"/>
      <c r="M226" s="12"/>
      <c r="N226" s="12"/>
      <c r="O226" s="12"/>
      <c r="Q226" s="22"/>
      <c r="R226" s="15"/>
      <c r="S226" s="22"/>
      <c r="T226" s="22"/>
      <c r="U226" s="22"/>
      <c r="V226" s="22"/>
      <c r="W226" s="11"/>
    </row>
    <row r="227" spans="1:23">
      <c r="A227" s="11"/>
      <c r="B227" s="12"/>
      <c r="J227" s="11"/>
      <c r="K227" s="11"/>
      <c r="L227" s="11"/>
      <c r="M227" s="12"/>
      <c r="N227" s="12"/>
      <c r="O227" s="12"/>
      <c r="Q227" s="22"/>
      <c r="R227" s="15"/>
      <c r="S227" s="22"/>
      <c r="T227" s="22"/>
      <c r="U227" s="22"/>
      <c r="V227" s="22"/>
      <c r="W227" s="11"/>
    </row>
    <row r="228" spans="1:23">
      <c r="A228" s="11"/>
      <c r="B228" s="12"/>
      <c r="J228" s="11"/>
      <c r="K228" s="11"/>
      <c r="L228" s="11"/>
      <c r="M228" s="12"/>
      <c r="N228" s="12"/>
      <c r="O228" s="12"/>
      <c r="Q228" s="22"/>
      <c r="R228" s="15"/>
      <c r="S228" s="22"/>
      <c r="T228" s="22"/>
      <c r="U228" s="22"/>
      <c r="V228" s="22"/>
      <c r="W228" s="11"/>
    </row>
    <row r="229" spans="1:23">
      <c r="A229" s="11"/>
      <c r="B229" s="12"/>
      <c r="J229" s="11"/>
      <c r="K229" s="11"/>
      <c r="L229" s="11"/>
      <c r="M229" s="12"/>
      <c r="N229" s="12"/>
      <c r="O229" s="12"/>
      <c r="Q229" s="22"/>
      <c r="R229" s="15"/>
      <c r="S229" s="22"/>
      <c r="T229" s="22"/>
      <c r="U229" s="22"/>
      <c r="V229" s="22"/>
      <c r="W229" s="11"/>
    </row>
    <row r="230" spans="1:23">
      <c r="A230" s="11"/>
      <c r="B230" s="12"/>
      <c r="J230" s="11"/>
      <c r="K230" s="11"/>
      <c r="L230" s="11"/>
      <c r="M230" s="12"/>
      <c r="N230" s="12"/>
      <c r="O230" s="12"/>
      <c r="Q230" s="22"/>
      <c r="R230" s="15"/>
      <c r="S230" s="22"/>
      <c r="T230" s="22"/>
      <c r="U230" s="22"/>
      <c r="V230" s="22"/>
      <c r="W230" s="11"/>
    </row>
    <row r="231" spans="1:23">
      <c r="A231" s="11"/>
      <c r="B231" s="12"/>
      <c r="J231" s="11"/>
      <c r="K231" s="11"/>
      <c r="L231" s="11"/>
      <c r="M231" s="12"/>
      <c r="N231" s="12"/>
      <c r="O231" s="12"/>
      <c r="Q231" s="22"/>
      <c r="R231" s="15"/>
      <c r="S231" s="22"/>
      <c r="T231" s="22"/>
      <c r="U231" s="22"/>
      <c r="V231" s="22"/>
      <c r="W231" s="11"/>
    </row>
    <row r="232" spans="1:23">
      <c r="A232" s="11"/>
      <c r="B232" s="12"/>
      <c r="J232" s="160"/>
      <c r="K232" s="11"/>
      <c r="L232" s="11"/>
      <c r="M232" s="12"/>
      <c r="N232" s="12"/>
      <c r="O232" s="12"/>
      <c r="Q232" s="22"/>
      <c r="R232" s="15"/>
      <c r="S232" s="22"/>
      <c r="T232" s="22"/>
      <c r="U232" s="22"/>
      <c r="V232" s="22"/>
      <c r="W232" s="11"/>
    </row>
    <row r="233" spans="1:23">
      <c r="A233" s="11"/>
      <c r="B233" s="12"/>
      <c r="J233" s="160"/>
      <c r="K233" s="11"/>
      <c r="L233" s="11"/>
      <c r="M233" s="12"/>
      <c r="N233" s="12"/>
      <c r="O233" s="12"/>
      <c r="Q233" s="22"/>
      <c r="R233" s="15"/>
      <c r="S233" s="22"/>
      <c r="T233" s="22"/>
      <c r="U233" s="22"/>
      <c r="V233" s="22"/>
      <c r="W233" s="11"/>
    </row>
    <row r="234" spans="1:23">
      <c r="A234" s="11"/>
      <c r="B234" s="12"/>
      <c r="J234" s="160"/>
      <c r="K234" s="11"/>
      <c r="L234" s="11"/>
      <c r="M234" s="12"/>
      <c r="N234" s="12"/>
      <c r="O234" s="12"/>
      <c r="Q234" s="22"/>
      <c r="R234" s="15"/>
      <c r="S234" s="22"/>
      <c r="T234" s="22"/>
      <c r="U234" s="22"/>
      <c r="V234" s="22"/>
      <c r="W234" s="11"/>
    </row>
    <row r="235" spans="1:23">
      <c r="A235" s="11"/>
      <c r="B235" s="12"/>
      <c r="J235" s="160"/>
      <c r="K235" s="11"/>
      <c r="L235" s="11"/>
      <c r="M235" s="12"/>
      <c r="N235" s="12"/>
      <c r="O235" s="12"/>
      <c r="Q235" s="22"/>
      <c r="R235" s="15"/>
      <c r="S235" s="22"/>
      <c r="T235" s="22"/>
      <c r="U235" s="22"/>
      <c r="V235" s="22"/>
      <c r="W235" s="11"/>
    </row>
    <row r="236" spans="1:23">
      <c r="A236" s="11"/>
      <c r="B236" s="12"/>
      <c r="J236" s="160"/>
      <c r="K236" s="11"/>
      <c r="L236" s="11"/>
      <c r="M236" s="12"/>
      <c r="N236" s="12"/>
      <c r="O236" s="12"/>
      <c r="Q236" s="22"/>
      <c r="R236" s="15"/>
      <c r="S236" s="22"/>
      <c r="T236" s="22"/>
      <c r="U236" s="22"/>
      <c r="V236" s="22"/>
      <c r="W236" s="11"/>
    </row>
    <row r="237" spans="1:23">
      <c r="A237" s="11"/>
      <c r="B237" s="12"/>
      <c r="J237" s="160"/>
      <c r="K237" s="11"/>
      <c r="L237" s="11"/>
      <c r="M237" s="12"/>
      <c r="N237" s="12"/>
      <c r="O237" s="12"/>
      <c r="Q237" s="22"/>
      <c r="R237" s="15"/>
      <c r="S237" s="22"/>
      <c r="T237" s="22"/>
      <c r="U237" s="22"/>
      <c r="V237" s="22"/>
      <c r="W237" s="11"/>
    </row>
    <row r="238" spans="1:23">
      <c r="A238" s="11"/>
      <c r="B238" s="12"/>
      <c r="J238" s="160"/>
      <c r="K238" s="11"/>
      <c r="L238" s="11"/>
      <c r="M238" s="12"/>
      <c r="N238" s="12"/>
      <c r="O238" s="12"/>
      <c r="Q238" s="22"/>
      <c r="R238" s="15"/>
      <c r="S238" s="22"/>
      <c r="T238" s="22"/>
      <c r="U238" s="22"/>
      <c r="V238" s="22"/>
      <c r="W238" s="11"/>
    </row>
    <row r="239" spans="1:23">
      <c r="A239" s="11"/>
      <c r="B239" s="12"/>
      <c r="J239" s="160"/>
      <c r="K239" s="11"/>
      <c r="L239" s="11"/>
      <c r="M239" s="12"/>
      <c r="N239" s="12"/>
      <c r="O239" s="12"/>
      <c r="Q239" s="22"/>
      <c r="R239" s="15"/>
      <c r="S239" s="22"/>
      <c r="T239" s="22"/>
      <c r="U239" s="22"/>
      <c r="V239" s="22"/>
      <c r="W239" s="11"/>
    </row>
    <row r="240" spans="1:23">
      <c r="A240" s="11"/>
      <c r="B240" s="12"/>
      <c r="J240" s="160"/>
      <c r="K240" s="11"/>
      <c r="L240" s="11"/>
      <c r="M240" s="12"/>
      <c r="N240" s="12"/>
      <c r="O240" s="12"/>
      <c r="Q240" s="22"/>
      <c r="R240" s="15"/>
      <c r="S240" s="22"/>
      <c r="T240" s="22"/>
      <c r="U240" s="22"/>
      <c r="V240" s="22"/>
      <c r="W240" s="11"/>
    </row>
    <row r="241" spans="1:23">
      <c r="A241" s="11"/>
      <c r="B241" s="12"/>
      <c r="J241" s="160"/>
      <c r="K241" s="11"/>
      <c r="L241" s="11"/>
      <c r="M241" s="12"/>
      <c r="N241" s="12"/>
      <c r="O241" s="12"/>
      <c r="Q241" s="22"/>
      <c r="R241" s="15"/>
      <c r="S241" s="22"/>
      <c r="T241" s="22"/>
      <c r="U241" s="22"/>
      <c r="V241" s="22"/>
      <c r="W241" s="11"/>
    </row>
    <row r="242" spans="1:23">
      <c r="A242" s="11"/>
      <c r="B242" s="12"/>
      <c r="J242" s="160"/>
      <c r="K242" s="11"/>
      <c r="L242" s="11"/>
      <c r="M242" s="12"/>
      <c r="N242" s="12"/>
      <c r="O242" s="12"/>
      <c r="Q242" s="22"/>
      <c r="R242" s="15"/>
      <c r="S242" s="22"/>
      <c r="T242" s="22"/>
      <c r="U242" s="22"/>
      <c r="V242" s="22"/>
      <c r="W242" s="11"/>
    </row>
    <row r="243" spans="1:23">
      <c r="A243" s="11"/>
      <c r="B243" s="12"/>
      <c r="J243" s="160"/>
      <c r="K243" s="11"/>
      <c r="L243" s="11"/>
      <c r="M243" s="12"/>
      <c r="N243" s="12"/>
      <c r="O243" s="12"/>
      <c r="Q243" s="22"/>
      <c r="R243" s="15"/>
      <c r="S243" s="22"/>
      <c r="T243" s="22"/>
      <c r="U243" s="22"/>
      <c r="V243" s="22"/>
      <c r="W243" s="11"/>
    </row>
    <row r="244" spans="1:23">
      <c r="A244" s="11"/>
      <c r="B244" s="12"/>
      <c r="J244" s="160"/>
      <c r="K244" s="11"/>
      <c r="L244" s="11"/>
      <c r="M244" s="12"/>
      <c r="N244" s="12"/>
      <c r="O244" s="12"/>
      <c r="Q244" s="22"/>
      <c r="R244" s="15"/>
      <c r="S244" s="22"/>
      <c r="T244" s="22"/>
      <c r="U244" s="22"/>
      <c r="V244" s="22"/>
      <c r="W244" s="11"/>
    </row>
    <row r="245" spans="1:23">
      <c r="A245" s="11"/>
      <c r="B245" s="12"/>
      <c r="J245" s="160"/>
      <c r="K245" s="11"/>
      <c r="L245" s="11"/>
      <c r="M245" s="12"/>
      <c r="N245" s="12"/>
      <c r="O245" s="12"/>
      <c r="Q245" s="22"/>
      <c r="R245" s="15"/>
      <c r="S245" s="22"/>
      <c r="T245" s="22"/>
      <c r="U245" s="22"/>
      <c r="V245" s="22"/>
      <c r="W245" s="11"/>
    </row>
    <row r="246" spans="1:23">
      <c r="A246" s="11"/>
      <c r="B246" s="12"/>
      <c r="J246" s="160"/>
      <c r="K246" s="11"/>
      <c r="L246" s="11"/>
      <c r="M246" s="12"/>
      <c r="N246" s="12"/>
      <c r="O246" s="12"/>
      <c r="Q246" s="22"/>
      <c r="R246" s="15"/>
      <c r="S246" s="22"/>
      <c r="T246" s="22"/>
      <c r="U246" s="22"/>
      <c r="V246" s="22"/>
      <c r="W246" s="11"/>
    </row>
    <row r="247" spans="1:23">
      <c r="A247" s="11"/>
      <c r="B247" s="12"/>
      <c r="J247" s="160"/>
      <c r="K247" s="11"/>
      <c r="L247" s="11"/>
      <c r="M247" s="12"/>
      <c r="N247" s="12"/>
      <c r="O247" s="12"/>
      <c r="Q247" s="22"/>
      <c r="R247" s="15"/>
      <c r="S247" s="22"/>
      <c r="T247" s="22"/>
      <c r="U247" s="22"/>
      <c r="V247" s="22"/>
      <c r="W247" s="11"/>
    </row>
    <row r="248" spans="1:23">
      <c r="A248" s="11"/>
      <c r="B248" s="12"/>
      <c r="J248" s="160"/>
      <c r="K248" s="11"/>
      <c r="L248" s="11"/>
      <c r="M248" s="12"/>
      <c r="N248" s="12"/>
      <c r="O248" s="12"/>
      <c r="Q248" s="22"/>
      <c r="R248" s="15"/>
      <c r="S248" s="22"/>
      <c r="T248" s="22"/>
      <c r="U248" s="22"/>
      <c r="V248" s="22"/>
      <c r="W248" s="11"/>
    </row>
    <row r="249" spans="1:23">
      <c r="A249" s="11"/>
      <c r="B249" s="12"/>
      <c r="J249" s="160"/>
      <c r="K249" s="11"/>
      <c r="L249" s="11"/>
      <c r="M249" s="12"/>
      <c r="N249" s="12"/>
      <c r="O249" s="12"/>
      <c r="Q249" s="22"/>
      <c r="R249" s="15"/>
      <c r="S249" s="22"/>
      <c r="T249" s="22"/>
      <c r="U249" s="22"/>
      <c r="V249" s="22"/>
      <c r="W249" s="11"/>
    </row>
    <row r="250" spans="1:23">
      <c r="A250" s="11"/>
      <c r="B250" s="12"/>
      <c r="J250" s="160"/>
      <c r="K250" s="11"/>
      <c r="L250" s="11"/>
      <c r="M250" s="12"/>
      <c r="N250" s="12"/>
      <c r="O250" s="12"/>
      <c r="Q250" s="22"/>
      <c r="R250" s="15"/>
      <c r="S250" s="22"/>
      <c r="T250" s="22"/>
      <c r="U250" s="22"/>
      <c r="V250" s="22"/>
      <c r="W250" s="11"/>
    </row>
    <row r="251" spans="1:23">
      <c r="A251" s="11"/>
      <c r="B251" s="12"/>
      <c r="J251" s="160"/>
      <c r="K251" s="11"/>
      <c r="L251" s="11"/>
      <c r="M251" s="12"/>
      <c r="N251" s="12"/>
      <c r="O251" s="12"/>
      <c r="Q251" s="22"/>
      <c r="R251" s="15"/>
      <c r="S251" s="22"/>
      <c r="T251" s="22"/>
      <c r="U251" s="22"/>
      <c r="V251" s="22"/>
      <c r="W251" s="11"/>
    </row>
    <row r="252" spans="1:23">
      <c r="A252" s="11"/>
      <c r="B252" s="12"/>
      <c r="J252" s="160"/>
      <c r="K252" s="11"/>
      <c r="L252" s="11"/>
      <c r="M252" s="12"/>
      <c r="N252" s="12"/>
      <c r="O252" s="12"/>
      <c r="Q252" s="22"/>
      <c r="R252" s="15"/>
      <c r="S252" s="22"/>
      <c r="T252" s="22"/>
      <c r="U252" s="22"/>
      <c r="V252" s="22"/>
      <c r="W252" s="11"/>
    </row>
    <row r="253" spans="1:23">
      <c r="A253" s="11"/>
      <c r="B253" s="12"/>
      <c r="J253" s="160"/>
      <c r="K253" s="11"/>
      <c r="L253" s="11"/>
      <c r="M253" s="12"/>
      <c r="N253" s="12"/>
      <c r="O253" s="12"/>
      <c r="Q253" s="22"/>
      <c r="R253" s="15"/>
      <c r="S253" s="22"/>
      <c r="T253" s="22"/>
      <c r="U253" s="22"/>
      <c r="V253" s="22"/>
      <c r="W253" s="11"/>
    </row>
    <row r="254" spans="1:23">
      <c r="A254" s="11"/>
      <c r="B254" s="12"/>
      <c r="J254" s="160"/>
      <c r="K254" s="11"/>
      <c r="L254" s="11"/>
      <c r="M254" s="12"/>
      <c r="N254" s="12"/>
      <c r="O254" s="12"/>
      <c r="Q254" s="22"/>
      <c r="R254" s="15"/>
      <c r="S254" s="22"/>
      <c r="T254" s="22"/>
      <c r="U254" s="22"/>
      <c r="V254" s="22"/>
      <c r="W254" s="11"/>
    </row>
    <row r="255" spans="1:23">
      <c r="A255" s="11"/>
      <c r="B255" s="12"/>
      <c r="J255" s="160"/>
      <c r="K255" s="11"/>
      <c r="L255" s="11"/>
      <c r="M255" s="12"/>
      <c r="N255" s="12"/>
      <c r="O255" s="12"/>
      <c r="Q255" s="22"/>
      <c r="R255" s="15"/>
      <c r="S255" s="22"/>
      <c r="T255" s="22"/>
      <c r="U255" s="22"/>
      <c r="V255" s="22"/>
      <c r="W255" s="11"/>
    </row>
    <row r="256" spans="1:23">
      <c r="A256" s="11"/>
      <c r="B256" s="12"/>
      <c r="J256" s="160"/>
      <c r="K256" s="11"/>
      <c r="L256" s="11"/>
      <c r="M256" s="12"/>
      <c r="N256" s="12"/>
      <c r="O256" s="12"/>
      <c r="Q256" s="22"/>
      <c r="R256" s="15"/>
      <c r="S256" s="22"/>
      <c r="T256" s="22"/>
      <c r="U256" s="22"/>
      <c r="V256" s="22"/>
      <c r="W256" s="11"/>
    </row>
    <row r="257" spans="1:23">
      <c r="A257" s="11"/>
      <c r="B257" s="12"/>
      <c r="J257" s="160"/>
      <c r="K257" s="11"/>
      <c r="L257" s="11"/>
      <c r="M257" s="12"/>
      <c r="N257" s="12"/>
      <c r="O257" s="12"/>
      <c r="Q257" s="22"/>
      <c r="R257" s="15"/>
      <c r="S257" s="22"/>
      <c r="T257" s="22"/>
      <c r="U257" s="22"/>
      <c r="V257" s="22"/>
      <c r="W257" s="11"/>
    </row>
    <row r="258" spans="1:23">
      <c r="A258" s="11"/>
      <c r="B258" s="12"/>
      <c r="J258" s="160"/>
      <c r="K258" s="11"/>
      <c r="L258" s="11"/>
      <c r="M258" s="12"/>
      <c r="N258" s="12"/>
      <c r="O258" s="12"/>
      <c r="Q258" s="22"/>
      <c r="R258" s="15"/>
      <c r="S258" s="22"/>
      <c r="T258" s="22"/>
      <c r="U258" s="22"/>
      <c r="V258" s="22"/>
      <c r="W258" s="11"/>
    </row>
    <row r="259" spans="1:23">
      <c r="A259" s="11"/>
      <c r="B259" s="12"/>
      <c r="J259" s="160"/>
      <c r="K259" s="11"/>
      <c r="L259" s="11"/>
      <c r="M259" s="12"/>
      <c r="N259" s="12"/>
      <c r="O259" s="12"/>
      <c r="Q259" s="22"/>
      <c r="R259" s="15"/>
      <c r="S259" s="22"/>
      <c r="T259" s="22"/>
      <c r="U259" s="22"/>
      <c r="V259" s="22"/>
      <c r="W259" s="11"/>
    </row>
    <row r="260" spans="1:23">
      <c r="A260" s="11"/>
      <c r="B260" s="12"/>
      <c r="J260" s="160"/>
      <c r="K260" s="11"/>
      <c r="L260" s="11"/>
      <c r="M260" s="12"/>
      <c r="N260" s="12"/>
      <c r="O260" s="12"/>
      <c r="Q260" s="22"/>
      <c r="R260" s="15"/>
      <c r="S260" s="22"/>
      <c r="T260" s="22"/>
      <c r="U260" s="22"/>
      <c r="V260" s="22"/>
      <c r="W260" s="11"/>
    </row>
    <row r="261" spans="1:23">
      <c r="A261" s="11"/>
      <c r="B261" s="12"/>
      <c r="J261" s="160"/>
      <c r="K261" s="11"/>
      <c r="L261" s="11"/>
      <c r="M261" s="12"/>
      <c r="N261" s="12"/>
      <c r="O261" s="12"/>
      <c r="Q261" s="22"/>
      <c r="R261" s="15"/>
      <c r="S261" s="22"/>
      <c r="T261" s="22"/>
      <c r="U261" s="22"/>
      <c r="V261" s="22"/>
      <c r="W261" s="11"/>
    </row>
    <row r="262" spans="1:23">
      <c r="A262" s="11"/>
      <c r="B262" s="12"/>
      <c r="J262" s="160"/>
      <c r="K262" s="11"/>
      <c r="L262" s="11"/>
      <c r="M262" s="12"/>
      <c r="N262" s="12"/>
      <c r="O262" s="12"/>
      <c r="Q262" s="22"/>
      <c r="R262" s="15"/>
      <c r="S262" s="22"/>
      <c r="T262" s="22"/>
      <c r="U262" s="22"/>
      <c r="V262" s="22"/>
      <c r="W262" s="11"/>
    </row>
    <row r="263" spans="1:23">
      <c r="A263" s="11"/>
      <c r="B263" s="12"/>
      <c r="J263" s="160"/>
      <c r="K263" s="11"/>
      <c r="L263" s="11"/>
      <c r="M263" s="12"/>
      <c r="N263" s="12"/>
      <c r="O263" s="12"/>
      <c r="Q263" s="22"/>
      <c r="R263" s="15"/>
      <c r="S263" s="22"/>
      <c r="T263" s="22"/>
      <c r="U263" s="22"/>
      <c r="V263" s="22"/>
      <c r="W263" s="11"/>
    </row>
    <row r="264" spans="1:23">
      <c r="A264" s="11"/>
      <c r="B264" s="12"/>
      <c r="J264" s="160"/>
      <c r="K264" s="11"/>
      <c r="L264" s="11"/>
      <c r="M264" s="12"/>
      <c r="N264" s="12"/>
      <c r="O264" s="12"/>
      <c r="Q264" s="22"/>
      <c r="R264" s="15"/>
      <c r="S264" s="22"/>
      <c r="T264" s="22"/>
      <c r="U264" s="22"/>
      <c r="V264" s="22"/>
      <c r="W264" s="11"/>
    </row>
    <row r="265" spans="1:23">
      <c r="A265" s="11"/>
      <c r="B265" s="12"/>
      <c r="J265" s="160"/>
      <c r="K265" s="11"/>
      <c r="L265" s="11"/>
      <c r="M265" s="12"/>
      <c r="N265" s="12"/>
      <c r="O265" s="12"/>
      <c r="Q265" s="22"/>
      <c r="R265" s="15"/>
      <c r="S265" s="22"/>
      <c r="T265" s="22"/>
      <c r="U265" s="22"/>
      <c r="V265" s="22"/>
      <c r="W265" s="11"/>
    </row>
    <row r="266" spans="1:23">
      <c r="A266" s="11"/>
      <c r="B266" s="12"/>
      <c r="J266" s="160"/>
      <c r="K266" s="11"/>
      <c r="L266" s="11"/>
      <c r="M266" s="12"/>
      <c r="N266" s="12"/>
      <c r="O266" s="12"/>
      <c r="Q266" s="22"/>
      <c r="R266" s="15"/>
      <c r="S266" s="22"/>
      <c r="T266" s="22"/>
      <c r="U266" s="22"/>
      <c r="V266" s="22"/>
      <c r="W266" s="11"/>
    </row>
    <row r="267" spans="1:23">
      <c r="A267" s="11"/>
      <c r="B267" s="12"/>
      <c r="J267" s="160"/>
      <c r="K267" s="11"/>
      <c r="L267" s="11"/>
      <c r="M267" s="12"/>
      <c r="N267" s="12"/>
      <c r="O267" s="12"/>
      <c r="Q267" s="22"/>
      <c r="R267" s="15"/>
      <c r="S267" s="22"/>
      <c r="T267" s="22"/>
      <c r="U267" s="22"/>
      <c r="V267" s="22"/>
      <c r="W267" s="11"/>
    </row>
    <row r="268" spans="1:23">
      <c r="A268" s="11"/>
      <c r="B268" s="12"/>
      <c r="J268" s="160"/>
      <c r="K268" s="11"/>
      <c r="L268" s="11"/>
      <c r="M268" s="12"/>
      <c r="N268" s="12"/>
      <c r="O268" s="12"/>
      <c r="Q268" s="22"/>
      <c r="R268" s="15"/>
      <c r="S268" s="22"/>
      <c r="T268" s="22"/>
      <c r="U268" s="22"/>
      <c r="V268" s="22"/>
      <c r="W268" s="11"/>
    </row>
    <row r="269" spans="1:23">
      <c r="A269" s="11"/>
      <c r="B269" s="12"/>
      <c r="J269" s="160"/>
      <c r="K269" s="11"/>
      <c r="L269" s="11"/>
      <c r="M269" s="12"/>
      <c r="N269" s="12"/>
      <c r="O269" s="12"/>
      <c r="Q269" s="22"/>
      <c r="R269" s="15"/>
      <c r="S269" s="22"/>
      <c r="T269" s="22"/>
      <c r="U269" s="22"/>
      <c r="V269" s="22"/>
      <c r="W269" s="11"/>
    </row>
    <row r="270" spans="1:23">
      <c r="A270" s="11"/>
      <c r="B270" s="12"/>
      <c r="J270" s="160"/>
      <c r="K270" s="11"/>
      <c r="L270" s="11"/>
      <c r="M270" s="12"/>
      <c r="N270" s="12"/>
      <c r="O270" s="12"/>
      <c r="Q270" s="22"/>
      <c r="R270" s="15"/>
      <c r="S270" s="22"/>
      <c r="T270" s="22"/>
      <c r="U270" s="22"/>
      <c r="V270" s="22"/>
      <c r="W270" s="11"/>
    </row>
    <row r="271" spans="1:23">
      <c r="A271" s="11"/>
      <c r="B271" s="12"/>
      <c r="J271" s="160"/>
      <c r="K271" s="11"/>
      <c r="L271" s="11"/>
      <c r="M271" s="12"/>
      <c r="N271" s="12"/>
      <c r="O271" s="12"/>
      <c r="Q271" s="22"/>
      <c r="R271" s="15"/>
      <c r="S271" s="22"/>
      <c r="T271" s="22"/>
      <c r="U271" s="22"/>
      <c r="V271" s="22"/>
      <c r="W271" s="11"/>
    </row>
    <row r="272" spans="1:23">
      <c r="A272" s="11"/>
      <c r="B272" s="12"/>
      <c r="J272" s="160"/>
      <c r="K272" s="11"/>
      <c r="L272" s="11"/>
      <c r="M272" s="12"/>
      <c r="N272" s="12"/>
      <c r="O272" s="12"/>
      <c r="Q272" s="22"/>
      <c r="R272" s="15"/>
      <c r="S272" s="22"/>
      <c r="T272" s="22"/>
      <c r="U272" s="22"/>
      <c r="V272" s="22"/>
      <c r="W272" s="11"/>
    </row>
    <row r="273" spans="1:23">
      <c r="A273" s="11"/>
      <c r="B273" s="12"/>
      <c r="J273" s="160"/>
      <c r="K273" s="11"/>
      <c r="L273" s="11"/>
      <c r="M273" s="12"/>
      <c r="N273" s="12"/>
      <c r="O273" s="12"/>
      <c r="Q273" s="22"/>
      <c r="R273" s="15"/>
      <c r="S273" s="22"/>
      <c r="T273" s="22"/>
      <c r="U273" s="22"/>
      <c r="V273" s="22"/>
      <c r="W273" s="11"/>
    </row>
    <row r="274" spans="1:23">
      <c r="A274" s="11"/>
      <c r="B274" s="12"/>
      <c r="J274" s="160"/>
      <c r="K274" s="11"/>
      <c r="L274" s="11"/>
      <c r="M274" s="12"/>
      <c r="N274" s="12"/>
      <c r="O274" s="12"/>
      <c r="Q274" s="22"/>
      <c r="R274" s="15"/>
      <c r="S274" s="22"/>
      <c r="T274" s="22"/>
      <c r="U274" s="22"/>
      <c r="V274" s="22"/>
      <c r="W274" s="11"/>
    </row>
    <row r="275" spans="1:23">
      <c r="A275" s="11"/>
      <c r="B275" s="12"/>
      <c r="J275" s="160"/>
      <c r="K275" s="11"/>
      <c r="L275" s="11"/>
      <c r="M275" s="12"/>
      <c r="N275" s="12"/>
      <c r="O275" s="12"/>
      <c r="Q275" s="22"/>
      <c r="R275" s="15"/>
      <c r="S275" s="22"/>
      <c r="T275" s="22"/>
      <c r="U275" s="22"/>
      <c r="V275" s="22"/>
      <c r="W275" s="11"/>
    </row>
    <row r="276" spans="1:23">
      <c r="A276" s="11"/>
      <c r="B276" s="12"/>
      <c r="J276" s="160"/>
      <c r="K276" s="11"/>
      <c r="L276" s="11"/>
      <c r="M276" s="12"/>
      <c r="N276" s="12"/>
      <c r="O276" s="12"/>
      <c r="Q276" s="22"/>
      <c r="R276" s="15"/>
      <c r="S276" s="22"/>
      <c r="T276" s="22"/>
      <c r="U276" s="22"/>
      <c r="V276" s="22"/>
      <c r="W276" s="11"/>
    </row>
    <row r="277" spans="1:23">
      <c r="A277" s="11"/>
      <c r="B277" s="12"/>
      <c r="J277" s="160"/>
      <c r="K277" s="11"/>
      <c r="L277" s="11"/>
      <c r="M277" s="12"/>
      <c r="N277" s="12"/>
      <c r="O277" s="12"/>
      <c r="Q277" s="22"/>
      <c r="R277" s="15"/>
      <c r="S277" s="22"/>
      <c r="T277" s="22"/>
      <c r="U277" s="22"/>
      <c r="V277" s="22"/>
      <c r="W277" s="11"/>
    </row>
    <row r="278" spans="1:23">
      <c r="A278" s="11"/>
      <c r="B278" s="12"/>
      <c r="J278" s="160"/>
      <c r="K278" s="11"/>
      <c r="L278" s="11"/>
      <c r="M278" s="12"/>
      <c r="N278" s="12"/>
      <c r="O278" s="12"/>
      <c r="Q278" s="22"/>
      <c r="R278" s="15"/>
      <c r="S278" s="22"/>
      <c r="T278" s="22"/>
      <c r="U278" s="22"/>
      <c r="V278" s="22"/>
      <c r="W278" s="11"/>
    </row>
    <row r="279" spans="1:23">
      <c r="A279" s="11"/>
      <c r="B279" s="12"/>
      <c r="J279" s="160"/>
      <c r="K279" s="11"/>
      <c r="L279" s="11"/>
      <c r="M279" s="12"/>
      <c r="N279" s="12"/>
      <c r="O279" s="12"/>
      <c r="Q279" s="22"/>
      <c r="R279" s="15"/>
      <c r="S279" s="22"/>
      <c r="T279" s="22"/>
      <c r="U279" s="22"/>
      <c r="V279" s="22"/>
      <c r="W279" s="11"/>
    </row>
    <row r="280" spans="1:23">
      <c r="A280" s="11"/>
      <c r="B280" s="12"/>
      <c r="J280" s="160"/>
      <c r="K280" s="11"/>
      <c r="L280" s="11"/>
      <c r="M280" s="12"/>
      <c r="N280" s="12"/>
      <c r="O280" s="12"/>
      <c r="Q280" s="22"/>
      <c r="R280" s="15"/>
      <c r="S280" s="22"/>
      <c r="T280" s="22"/>
      <c r="U280" s="22"/>
      <c r="V280" s="22"/>
      <c r="W280" s="11"/>
    </row>
    <row r="281" spans="1:23">
      <c r="A281" s="11"/>
      <c r="B281" s="12"/>
      <c r="J281" s="160"/>
      <c r="K281" s="11"/>
      <c r="L281" s="11"/>
      <c r="M281" s="12"/>
      <c r="N281" s="12"/>
      <c r="O281" s="12"/>
      <c r="Q281" s="22"/>
      <c r="R281" s="15"/>
      <c r="S281" s="22"/>
      <c r="T281" s="22"/>
      <c r="U281" s="22"/>
      <c r="V281" s="22"/>
      <c r="W281" s="11"/>
    </row>
    <row r="282" spans="1:23">
      <c r="A282" s="11"/>
      <c r="B282" s="12"/>
      <c r="J282" s="160"/>
      <c r="K282" s="11"/>
      <c r="L282" s="11"/>
      <c r="M282" s="12"/>
      <c r="N282" s="12"/>
      <c r="O282" s="12"/>
      <c r="Q282" s="22"/>
      <c r="R282" s="15"/>
      <c r="S282" s="22"/>
      <c r="T282" s="22"/>
      <c r="U282" s="22"/>
      <c r="V282" s="22"/>
      <c r="W282" s="11"/>
    </row>
    <row r="283" spans="1:23">
      <c r="A283" s="11"/>
      <c r="B283" s="12"/>
      <c r="J283" s="160"/>
      <c r="K283" s="11"/>
      <c r="L283" s="11"/>
      <c r="M283" s="12"/>
      <c r="N283" s="12"/>
      <c r="O283" s="12"/>
      <c r="Q283" s="22"/>
      <c r="R283" s="15"/>
      <c r="S283" s="22"/>
      <c r="T283" s="22"/>
      <c r="U283" s="22"/>
      <c r="V283" s="22"/>
      <c r="W283" s="11"/>
    </row>
    <row r="284" spans="1:23">
      <c r="A284" s="11"/>
      <c r="B284" s="12"/>
      <c r="J284" s="160"/>
      <c r="K284" s="11"/>
      <c r="L284" s="11"/>
      <c r="M284" s="12"/>
      <c r="N284" s="12"/>
      <c r="O284" s="12"/>
      <c r="Q284" s="22"/>
      <c r="R284" s="15"/>
      <c r="S284" s="22"/>
      <c r="T284" s="22"/>
      <c r="U284" s="22"/>
      <c r="V284" s="22"/>
      <c r="W284" s="11"/>
    </row>
    <row r="285" spans="1:23">
      <c r="A285" s="11"/>
      <c r="B285" s="12"/>
      <c r="J285" s="160"/>
      <c r="K285" s="11"/>
      <c r="L285" s="11"/>
      <c r="M285" s="12"/>
      <c r="N285" s="12"/>
      <c r="O285" s="12"/>
      <c r="Q285" s="22"/>
      <c r="R285" s="15"/>
      <c r="S285" s="22"/>
      <c r="T285" s="22"/>
      <c r="U285" s="22"/>
      <c r="V285" s="22"/>
      <c r="W285" s="11"/>
    </row>
    <row r="286" spans="1:23">
      <c r="A286" s="11"/>
      <c r="B286" s="12"/>
      <c r="J286" s="160"/>
      <c r="K286" s="11"/>
      <c r="L286" s="11"/>
      <c r="M286" s="12"/>
      <c r="N286" s="12"/>
      <c r="O286" s="12"/>
      <c r="Q286" s="22"/>
      <c r="R286" s="15"/>
      <c r="S286" s="22"/>
      <c r="T286" s="22"/>
      <c r="U286" s="22"/>
      <c r="V286" s="22"/>
      <c r="W286" s="11"/>
    </row>
    <row r="287" spans="1:23">
      <c r="A287" s="11"/>
      <c r="B287" s="12"/>
      <c r="J287" s="160"/>
      <c r="K287" s="11"/>
      <c r="L287" s="11"/>
      <c r="M287" s="12"/>
      <c r="N287" s="12"/>
      <c r="O287" s="12"/>
      <c r="Q287" s="22"/>
      <c r="R287" s="15"/>
      <c r="S287" s="22"/>
      <c r="T287" s="22"/>
      <c r="U287" s="22"/>
      <c r="V287" s="22"/>
      <c r="W287" s="11"/>
    </row>
    <row r="288" spans="1:23">
      <c r="A288" s="11"/>
      <c r="B288" s="12"/>
      <c r="J288" s="160"/>
      <c r="K288" s="11"/>
      <c r="L288" s="11"/>
      <c r="M288" s="12"/>
      <c r="N288" s="12"/>
      <c r="O288" s="12"/>
      <c r="Q288" s="22"/>
      <c r="R288" s="15"/>
      <c r="S288" s="22"/>
      <c r="T288" s="22"/>
      <c r="U288" s="22"/>
      <c r="V288" s="22"/>
      <c r="W288" s="11"/>
    </row>
    <row r="289" spans="1:23">
      <c r="A289" s="11"/>
      <c r="B289" s="12"/>
      <c r="J289" s="160"/>
      <c r="K289" s="11"/>
      <c r="L289" s="11"/>
      <c r="M289" s="12"/>
      <c r="N289" s="12"/>
      <c r="O289" s="12"/>
      <c r="Q289" s="22"/>
      <c r="R289" s="15"/>
      <c r="S289" s="22"/>
      <c r="T289" s="22"/>
      <c r="U289" s="22"/>
      <c r="V289" s="22"/>
      <c r="W289" s="11"/>
    </row>
    <row r="290" spans="1:23">
      <c r="A290" s="11"/>
      <c r="B290" s="12"/>
      <c r="J290" s="160"/>
      <c r="K290" s="11"/>
      <c r="L290" s="11"/>
      <c r="M290" s="12"/>
      <c r="N290" s="12"/>
      <c r="O290" s="12"/>
      <c r="Q290" s="22"/>
      <c r="R290" s="15"/>
      <c r="S290" s="22"/>
      <c r="T290" s="22"/>
      <c r="U290" s="22"/>
      <c r="V290" s="22"/>
      <c r="W290" s="11"/>
    </row>
    <row r="291" spans="1:23">
      <c r="A291" s="11"/>
      <c r="B291" s="12"/>
      <c r="J291" s="160"/>
      <c r="K291" s="11"/>
      <c r="L291" s="11"/>
      <c r="M291" s="12"/>
      <c r="N291" s="12"/>
      <c r="O291" s="12"/>
      <c r="Q291" s="22"/>
      <c r="R291" s="15"/>
      <c r="S291" s="22"/>
      <c r="T291" s="22"/>
      <c r="U291" s="22"/>
      <c r="V291" s="22"/>
      <c r="W291" s="11"/>
    </row>
    <row r="292" spans="1:23">
      <c r="A292" s="11"/>
      <c r="B292" s="12"/>
      <c r="J292" s="160"/>
      <c r="K292" s="11"/>
      <c r="L292" s="11"/>
      <c r="M292" s="12"/>
      <c r="N292" s="12"/>
      <c r="O292" s="12"/>
      <c r="Q292" s="22"/>
      <c r="R292" s="15"/>
      <c r="S292" s="22"/>
      <c r="T292" s="22"/>
      <c r="U292" s="22"/>
      <c r="V292" s="22"/>
      <c r="W292" s="11"/>
    </row>
    <row r="293" spans="1:23">
      <c r="A293" s="11"/>
      <c r="B293" s="12"/>
      <c r="J293" s="160"/>
      <c r="K293" s="11"/>
      <c r="L293" s="11"/>
      <c r="M293" s="12"/>
      <c r="N293" s="12"/>
      <c r="O293" s="12"/>
      <c r="Q293" s="22"/>
      <c r="R293" s="15"/>
      <c r="S293" s="22"/>
      <c r="T293" s="22"/>
      <c r="U293" s="22"/>
      <c r="V293" s="22"/>
      <c r="W293" s="11"/>
    </row>
    <row r="294" spans="1:23">
      <c r="A294" s="11"/>
      <c r="B294" s="12"/>
      <c r="J294" s="160"/>
      <c r="K294" s="11"/>
      <c r="L294" s="11"/>
      <c r="M294" s="12"/>
      <c r="N294" s="12"/>
      <c r="O294" s="12"/>
      <c r="Q294" s="22"/>
      <c r="R294" s="15"/>
      <c r="S294" s="22"/>
      <c r="T294" s="22"/>
      <c r="U294" s="22"/>
      <c r="V294" s="22"/>
      <c r="W294" s="11"/>
    </row>
    <row r="295" spans="1:23">
      <c r="A295" s="11"/>
      <c r="B295" s="12"/>
      <c r="J295" s="160"/>
      <c r="K295" s="11"/>
      <c r="L295" s="11"/>
      <c r="M295" s="12"/>
      <c r="N295" s="12"/>
      <c r="O295" s="12"/>
      <c r="Q295" s="22"/>
      <c r="R295" s="15"/>
      <c r="S295" s="22"/>
      <c r="T295" s="22"/>
      <c r="U295" s="22"/>
      <c r="V295" s="22"/>
      <c r="W295" s="11"/>
    </row>
    <row r="296" spans="1:23">
      <c r="A296" s="11"/>
      <c r="B296" s="12"/>
      <c r="J296" s="160"/>
      <c r="K296" s="11"/>
      <c r="L296" s="11"/>
      <c r="M296" s="12"/>
      <c r="N296" s="12"/>
      <c r="O296" s="12"/>
      <c r="Q296" s="22"/>
      <c r="R296" s="15"/>
      <c r="S296" s="22"/>
      <c r="T296" s="22"/>
      <c r="U296" s="22"/>
      <c r="V296" s="22"/>
      <c r="W296" s="11"/>
    </row>
    <row r="297" spans="1:23">
      <c r="A297" s="11"/>
      <c r="B297" s="12"/>
      <c r="J297" s="160"/>
      <c r="K297" s="11"/>
      <c r="L297" s="11"/>
      <c r="M297" s="12"/>
      <c r="N297" s="12"/>
      <c r="O297" s="12"/>
      <c r="Q297" s="22"/>
      <c r="R297" s="15"/>
      <c r="S297" s="22"/>
      <c r="T297" s="22"/>
      <c r="U297" s="22"/>
      <c r="V297" s="22"/>
      <c r="W297" s="11"/>
    </row>
    <row r="298" spans="1:23">
      <c r="A298" s="11"/>
      <c r="B298" s="12"/>
      <c r="J298" s="160"/>
      <c r="K298" s="11"/>
      <c r="L298" s="11"/>
      <c r="M298" s="12"/>
      <c r="N298" s="12"/>
      <c r="O298" s="12"/>
      <c r="Q298" s="22"/>
      <c r="R298" s="15"/>
      <c r="S298" s="22"/>
      <c r="T298" s="22"/>
      <c r="U298" s="22"/>
      <c r="V298" s="22"/>
      <c r="W298" s="11"/>
    </row>
    <row r="299" spans="1:23">
      <c r="A299" s="11"/>
      <c r="B299" s="12"/>
      <c r="J299" s="160"/>
      <c r="K299" s="11"/>
      <c r="L299" s="11"/>
      <c r="M299" s="12"/>
      <c r="N299" s="12"/>
      <c r="O299" s="12"/>
      <c r="Q299" s="22"/>
      <c r="R299" s="15"/>
      <c r="S299" s="22"/>
      <c r="T299" s="22"/>
      <c r="U299" s="22"/>
      <c r="V299" s="22"/>
      <c r="W299" s="11"/>
    </row>
    <row r="300" spans="1:23">
      <c r="A300" s="11"/>
      <c r="B300" s="12"/>
      <c r="J300" s="160"/>
      <c r="K300" s="11"/>
      <c r="L300" s="11"/>
      <c r="M300" s="12"/>
      <c r="N300" s="12"/>
      <c r="O300" s="12"/>
      <c r="Q300" s="22"/>
      <c r="R300" s="15"/>
      <c r="S300" s="22"/>
      <c r="T300" s="22"/>
      <c r="U300" s="22"/>
      <c r="V300" s="22"/>
      <c r="W300" s="11"/>
    </row>
    <row r="301" spans="1:23">
      <c r="A301" s="11"/>
      <c r="B301" s="12"/>
      <c r="J301" s="160"/>
      <c r="K301" s="11"/>
      <c r="L301" s="11"/>
      <c r="M301" s="12"/>
      <c r="N301" s="12"/>
      <c r="O301" s="12"/>
      <c r="Q301" s="22"/>
      <c r="R301" s="15"/>
      <c r="S301" s="22"/>
      <c r="T301" s="22"/>
      <c r="U301" s="22"/>
      <c r="V301" s="22"/>
      <c r="W301" s="11"/>
    </row>
    <row r="302" spans="1:23">
      <c r="A302" s="11"/>
      <c r="B302" s="12"/>
      <c r="J302" s="160"/>
      <c r="K302" s="11"/>
      <c r="L302" s="11"/>
      <c r="M302" s="12"/>
      <c r="N302" s="12"/>
      <c r="O302" s="12"/>
      <c r="Q302" s="22"/>
      <c r="R302" s="15"/>
      <c r="S302" s="22"/>
      <c r="T302" s="22"/>
      <c r="U302" s="22"/>
      <c r="V302" s="22"/>
      <c r="W302" s="11"/>
    </row>
    <row r="303" spans="1:23">
      <c r="A303" s="11"/>
      <c r="B303" s="12"/>
      <c r="J303" s="160"/>
      <c r="K303" s="11"/>
      <c r="L303" s="11"/>
      <c r="M303" s="12"/>
      <c r="N303" s="12"/>
      <c r="O303" s="12"/>
      <c r="Q303" s="22"/>
      <c r="R303" s="15"/>
      <c r="S303" s="22"/>
      <c r="T303" s="22"/>
      <c r="U303" s="22"/>
      <c r="V303" s="22"/>
      <c r="W303" s="11"/>
    </row>
    <row r="304" spans="1:23">
      <c r="A304" s="11"/>
      <c r="B304" s="12"/>
      <c r="J304" s="160"/>
      <c r="K304" s="11"/>
      <c r="L304" s="11"/>
      <c r="M304" s="12"/>
      <c r="N304" s="12"/>
      <c r="O304" s="12"/>
      <c r="Q304" s="22"/>
      <c r="R304" s="15"/>
      <c r="S304" s="22"/>
      <c r="T304" s="22"/>
      <c r="U304" s="22"/>
      <c r="V304" s="22"/>
      <c r="W304" s="11"/>
    </row>
    <row r="305" spans="1:23">
      <c r="A305" s="11"/>
      <c r="B305" s="12"/>
      <c r="J305" s="160"/>
      <c r="K305" s="11"/>
      <c r="L305" s="11"/>
      <c r="M305" s="12"/>
      <c r="N305" s="12"/>
      <c r="O305" s="12"/>
      <c r="Q305" s="22"/>
      <c r="R305" s="15"/>
      <c r="S305" s="22"/>
      <c r="T305" s="22"/>
      <c r="U305" s="22"/>
      <c r="V305" s="22"/>
      <c r="W305" s="11"/>
    </row>
    <row r="306" spans="1:23">
      <c r="A306" s="11"/>
      <c r="B306" s="12"/>
      <c r="J306" s="160"/>
      <c r="K306" s="11"/>
      <c r="L306" s="11"/>
      <c r="M306" s="12"/>
      <c r="N306" s="12"/>
      <c r="O306" s="12"/>
      <c r="Q306" s="22"/>
      <c r="R306" s="15"/>
      <c r="S306" s="22"/>
      <c r="T306" s="22"/>
      <c r="U306" s="22"/>
      <c r="V306" s="22"/>
      <c r="W306" s="11"/>
    </row>
    <row r="307" spans="1:23">
      <c r="A307" s="11"/>
      <c r="B307" s="12"/>
      <c r="J307" s="160"/>
      <c r="K307" s="11"/>
      <c r="L307" s="11"/>
      <c r="M307" s="12"/>
      <c r="N307" s="12"/>
      <c r="O307" s="12"/>
      <c r="Q307" s="22"/>
      <c r="R307" s="15"/>
      <c r="S307" s="22"/>
      <c r="T307" s="22"/>
      <c r="U307" s="22"/>
      <c r="V307" s="22"/>
      <c r="W307" s="11"/>
    </row>
    <row r="308" spans="1:23">
      <c r="A308" s="11"/>
      <c r="B308" s="12"/>
      <c r="J308" s="160"/>
      <c r="K308" s="11"/>
      <c r="L308" s="11"/>
      <c r="M308" s="12"/>
      <c r="N308" s="12"/>
      <c r="O308" s="12"/>
      <c r="Q308" s="22"/>
      <c r="R308" s="15"/>
      <c r="S308" s="22"/>
      <c r="T308" s="22"/>
      <c r="U308" s="22"/>
      <c r="V308" s="22"/>
      <c r="W308" s="11"/>
    </row>
    <row r="309" spans="1:23">
      <c r="A309" s="11"/>
      <c r="B309" s="12"/>
      <c r="J309" s="160"/>
      <c r="K309" s="11"/>
      <c r="L309" s="11"/>
      <c r="M309" s="12"/>
      <c r="N309" s="12"/>
      <c r="O309" s="12"/>
      <c r="Q309" s="22"/>
      <c r="R309" s="15"/>
      <c r="S309" s="22"/>
      <c r="T309" s="22"/>
      <c r="U309" s="22"/>
      <c r="V309" s="22"/>
      <c r="W309" s="11"/>
    </row>
    <row r="310" spans="1:23">
      <c r="A310" s="11"/>
      <c r="B310" s="12"/>
      <c r="J310" s="160"/>
      <c r="K310" s="11"/>
      <c r="L310" s="11"/>
      <c r="M310" s="12"/>
      <c r="N310" s="12"/>
      <c r="O310" s="12"/>
      <c r="Q310" s="22"/>
      <c r="R310" s="15"/>
      <c r="S310" s="22"/>
      <c r="T310" s="22"/>
      <c r="U310" s="22"/>
      <c r="V310" s="22"/>
      <c r="W310" s="11"/>
    </row>
    <row r="311" spans="1:23">
      <c r="A311" s="11"/>
      <c r="B311" s="12"/>
      <c r="J311" s="160"/>
      <c r="K311" s="11"/>
      <c r="L311" s="11"/>
      <c r="M311" s="12"/>
      <c r="N311" s="12"/>
      <c r="O311" s="12"/>
      <c r="Q311" s="22"/>
      <c r="R311" s="15"/>
      <c r="S311" s="22"/>
      <c r="T311" s="22"/>
      <c r="U311" s="22"/>
      <c r="V311" s="22"/>
      <c r="W311" s="11"/>
    </row>
    <row r="312" spans="1:23">
      <c r="A312" s="11"/>
      <c r="B312" s="12"/>
      <c r="J312" s="160"/>
      <c r="K312" s="11"/>
      <c r="L312" s="11"/>
      <c r="M312" s="12"/>
      <c r="N312" s="12"/>
      <c r="O312" s="12"/>
      <c r="Q312" s="22"/>
      <c r="R312" s="15"/>
      <c r="S312" s="22"/>
      <c r="T312" s="22"/>
      <c r="U312" s="22"/>
      <c r="V312" s="22"/>
      <c r="W312" s="11"/>
    </row>
    <row r="313" spans="1:23">
      <c r="A313" s="11"/>
      <c r="B313" s="12"/>
      <c r="J313" s="160"/>
      <c r="K313" s="11"/>
      <c r="L313" s="11"/>
      <c r="M313" s="12"/>
      <c r="N313" s="12"/>
      <c r="O313" s="12"/>
      <c r="Q313" s="22"/>
      <c r="R313" s="15"/>
      <c r="S313" s="22"/>
      <c r="T313" s="22"/>
      <c r="U313" s="22"/>
      <c r="V313" s="22"/>
      <c r="W313" s="11"/>
    </row>
    <row r="314" spans="1:23">
      <c r="A314" s="11"/>
      <c r="B314" s="12"/>
      <c r="J314" s="160"/>
      <c r="K314" s="11"/>
      <c r="L314" s="11"/>
      <c r="M314" s="12"/>
      <c r="N314" s="12"/>
      <c r="O314" s="12"/>
      <c r="Q314" s="22"/>
      <c r="R314" s="15"/>
      <c r="S314" s="22"/>
      <c r="T314" s="22"/>
      <c r="U314" s="22"/>
      <c r="V314" s="22"/>
      <c r="W314" s="11"/>
    </row>
    <row r="315" spans="1:23">
      <c r="A315" s="11"/>
      <c r="B315" s="12"/>
      <c r="J315" s="160"/>
      <c r="K315" s="11"/>
      <c r="L315" s="11"/>
      <c r="M315" s="12"/>
      <c r="N315" s="12"/>
      <c r="O315" s="12"/>
      <c r="Q315" s="22"/>
      <c r="R315" s="15"/>
      <c r="S315" s="22"/>
      <c r="T315" s="22"/>
      <c r="U315" s="22"/>
      <c r="V315" s="22"/>
      <c r="W315" s="11"/>
    </row>
    <row r="316" spans="1:23">
      <c r="A316" s="11"/>
      <c r="B316" s="12"/>
      <c r="J316" s="160"/>
      <c r="K316" s="11"/>
      <c r="L316" s="11"/>
      <c r="M316" s="12"/>
      <c r="N316" s="12"/>
      <c r="O316" s="12"/>
      <c r="Q316" s="22"/>
      <c r="R316" s="15"/>
      <c r="S316" s="22"/>
      <c r="T316" s="22"/>
      <c r="U316" s="22"/>
      <c r="V316" s="22"/>
      <c r="W316" s="11"/>
    </row>
    <row r="317" spans="1:23">
      <c r="A317" s="11"/>
      <c r="B317" s="12"/>
      <c r="J317" s="160"/>
      <c r="K317" s="11"/>
      <c r="L317" s="11"/>
      <c r="M317" s="12"/>
      <c r="N317" s="12"/>
      <c r="O317" s="12"/>
      <c r="Q317" s="22"/>
      <c r="R317" s="15"/>
      <c r="S317" s="22"/>
      <c r="T317" s="22"/>
      <c r="U317" s="22"/>
      <c r="V317" s="22"/>
      <c r="W317" s="11"/>
    </row>
    <row r="318" spans="1:23">
      <c r="A318" s="11"/>
      <c r="B318" s="12"/>
      <c r="J318" s="160"/>
      <c r="K318" s="11"/>
      <c r="L318" s="11"/>
      <c r="M318" s="12"/>
      <c r="N318" s="12"/>
      <c r="O318" s="12"/>
      <c r="Q318" s="22"/>
      <c r="R318" s="15"/>
      <c r="S318" s="22"/>
      <c r="T318" s="22"/>
      <c r="U318" s="22"/>
      <c r="V318" s="22"/>
      <c r="W318" s="11"/>
    </row>
    <row r="319" spans="1:23">
      <c r="A319" s="11"/>
      <c r="B319" s="12"/>
      <c r="J319" s="160"/>
      <c r="K319" s="11"/>
      <c r="L319" s="11"/>
      <c r="M319" s="12"/>
      <c r="N319" s="12"/>
      <c r="O319" s="12"/>
      <c r="Q319" s="22"/>
      <c r="R319" s="15"/>
      <c r="S319" s="22"/>
      <c r="T319" s="22"/>
      <c r="U319" s="22"/>
      <c r="V319" s="22"/>
      <c r="W319" s="11"/>
    </row>
    <row r="320" spans="1:23">
      <c r="A320" s="11"/>
      <c r="B320" s="12"/>
      <c r="J320" s="160"/>
      <c r="K320" s="11"/>
      <c r="L320" s="11"/>
      <c r="M320" s="12"/>
      <c r="N320" s="12"/>
      <c r="O320" s="12"/>
      <c r="Q320" s="22"/>
      <c r="R320" s="15"/>
      <c r="S320" s="22"/>
      <c r="T320" s="22"/>
      <c r="U320" s="22"/>
      <c r="V320" s="22"/>
      <c r="W320" s="11"/>
    </row>
    <row r="321" spans="1:23">
      <c r="A321" s="11"/>
      <c r="B321" s="12"/>
      <c r="J321" s="160"/>
      <c r="K321" s="11"/>
      <c r="L321" s="11"/>
      <c r="M321" s="12"/>
      <c r="N321" s="12"/>
      <c r="O321" s="12"/>
      <c r="Q321" s="22"/>
      <c r="R321" s="15"/>
      <c r="S321" s="22"/>
      <c r="T321" s="22"/>
      <c r="U321" s="22"/>
      <c r="V321" s="22"/>
      <c r="W321" s="11"/>
    </row>
    <row r="322" spans="1:23">
      <c r="A322" s="11"/>
      <c r="B322" s="12"/>
      <c r="J322" s="160"/>
      <c r="K322" s="11"/>
      <c r="L322" s="11"/>
      <c r="M322" s="12"/>
      <c r="N322" s="12"/>
      <c r="O322" s="12"/>
      <c r="Q322" s="22"/>
      <c r="R322" s="15"/>
      <c r="S322" s="22"/>
      <c r="T322" s="22"/>
      <c r="U322" s="22"/>
      <c r="V322" s="22"/>
      <c r="W322" s="11"/>
    </row>
    <row r="323" spans="1:23">
      <c r="A323" s="11"/>
      <c r="B323" s="12"/>
      <c r="J323" s="160"/>
      <c r="K323" s="11"/>
      <c r="L323" s="11"/>
      <c r="M323" s="12"/>
      <c r="N323" s="12"/>
      <c r="O323" s="12"/>
      <c r="Q323" s="22"/>
      <c r="R323" s="15"/>
      <c r="S323" s="22"/>
      <c r="T323" s="22"/>
      <c r="U323" s="22"/>
      <c r="V323" s="22"/>
      <c r="W323" s="11"/>
    </row>
    <row r="324" spans="1:23">
      <c r="A324" s="11"/>
      <c r="B324" s="12"/>
      <c r="J324" s="160"/>
      <c r="K324" s="11"/>
      <c r="L324" s="11"/>
      <c r="M324" s="12"/>
      <c r="N324" s="12"/>
      <c r="O324" s="12"/>
      <c r="Q324" s="22"/>
      <c r="R324" s="15"/>
      <c r="S324" s="22"/>
      <c r="T324" s="22"/>
      <c r="U324" s="22"/>
      <c r="V324" s="22"/>
      <c r="W324" s="11"/>
    </row>
    <row r="325" spans="1:23">
      <c r="A325" s="11"/>
      <c r="B325" s="12"/>
      <c r="J325" s="160"/>
      <c r="K325" s="11"/>
      <c r="L325" s="11"/>
      <c r="M325" s="12"/>
      <c r="N325" s="12"/>
      <c r="O325" s="12"/>
      <c r="Q325" s="22"/>
      <c r="R325" s="15"/>
      <c r="S325" s="22"/>
      <c r="T325" s="22"/>
      <c r="U325" s="22"/>
      <c r="V325" s="22"/>
      <c r="W325" s="11"/>
    </row>
    <row r="326" spans="1:23">
      <c r="A326" s="11"/>
      <c r="B326" s="12"/>
      <c r="J326" s="160"/>
      <c r="K326" s="11"/>
      <c r="L326" s="11"/>
      <c r="M326" s="12"/>
      <c r="N326" s="12"/>
      <c r="O326" s="12"/>
      <c r="Q326" s="22"/>
      <c r="R326" s="15"/>
      <c r="S326" s="22"/>
      <c r="T326" s="22"/>
      <c r="U326" s="22"/>
      <c r="V326" s="22"/>
      <c r="W326" s="11"/>
    </row>
    <row r="327" spans="1:23">
      <c r="A327" s="11"/>
      <c r="B327" s="12"/>
      <c r="J327" s="160"/>
      <c r="K327" s="11"/>
      <c r="L327" s="11"/>
      <c r="M327" s="12"/>
      <c r="N327" s="12"/>
      <c r="O327" s="12"/>
      <c r="Q327" s="22"/>
      <c r="R327" s="15"/>
      <c r="S327" s="22"/>
      <c r="T327" s="22"/>
      <c r="U327" s="22"/>
      <c r="V327" s="22"/>
      <c r="W327" s="11"/>
    </row>
    <row r="328" spans="1:23">
      <c r="A328" s="11"/>
      <c r="B328" s="12"/>
      <c r="J328" s="160"/>
      <c r="K328" s="11"/>
      <c r="L328" s="11"/>
      <c r="M328" s="12"/>
      <c r="N328" s="12"/>
      <c r="O328" s="12"/>
      <c r="Q328" s="22"/>
      <c r="R328" s="15"/>
      <c r="S328" s="22"/>
      <c r="T328" s="22"/>
      <c r="U328" s="22"/>
      <c r="V328" s="22"/>
      <c r="W328" s="11"/>
    </row>
    <row r="329" spans="1:23">
      <c r="A329" s="11"/>
      <c r="B329" s="12"/>
      <c r="J329" s="160"/>
      <c r="K329" s="11"/>
      <c r="L329" s="11"/>
      <c r="M329" s="12"/>
      <c r="N329" s="12"/>
      <c r="O329" s="12"/>
      <c r="Q329" s="22"/>
      <c r="R329" s="15"/>
      <c r="S329" s="22"/>
      <c r="T329" s="22"/>
      <c r="U329" s="22"/>
      <c r="V329" s="22"/>
      <c r="W329" s="11"/>
    </row>
    <row r="330" spans="1:23">
      <c r="A330" s="11"/>
      <c r="B330" s="12"/>
      <c r="J330" s="160"/>
      <c r="K330" s="11"/>
      <c r="L330" s="11"/>
      <c r="M330" s="12"/>
      <c r="N330" s="12"/>
      <c r="O330" s="12"/>
      <c r="Q330" s="22"/>
      <c r="R330" s="15"/>
      <c r="S330" s="22"/>
      <c r="T330" s="22"/>
      <c r="U330" s="22"/>
      <c r="V330" s="22"/>
      <c r="W330" s="11"/>
    </row>
    <row r="331" spans="1:23">
      <c r="A331" s="11"/>
      <c r="B331" s="12"/>
      <c r="J331" s="160"/>
      <c r="K331" s="11"/>
      <c r="L331" s="11"/>
      <c r="M331" s="12"/>
      <c r="N331" s="12"/>
      <c r="O331" s="12"/>
      <c r="Q331" s="22"/>
      <c r="R331" s="15"/>
      <c r="S331" s="22"/>
      <c r="T331" s="22"/>
      <c r="U331" s="22"/>
      <c r="V331" s="22"/>
      <c r="W331" s="11"/>
    </row>
    <row r="332" spans="1:23">
      <c r="A332" s="11"/>
      <c r="B332" s="12"/>
      <c r="J332" s="160"/>
      <c r="K332" s="11"/>
      <c r="L332" s="11"/>
      <c r="M332" s="12"/>
      <c r="N332" s="12"/>
      <c r="O332" s="12"/>
      <c r="Q332" s="22"/>
      <c r="R332" s="15"/>
      <c r="S332" s="22"/>
      <c r="T332" s="22"/>
      <c r="U332" s="22"/>
      <c r="V332" s="22"/>
      <c r="W332" s="11"/>
    </row>
    <row r="333" spans="1:23">
      <c r="A333" s="11"/>
      <c r="B333" s="12"/>
      <c r="J333" s="160"/>
      <c r="K333" s="11"/>
      <c r="L333" s="11"/>
      <c r="M333" s="12"/>
      <c r="N333" s="12"/>
      <c r="O333" s="12"/>
      <c r="Q333" s="22"/>
      <c r="R333" s="15"/>
      <c r="S333" s="22"/>
      <c r="T333" s="22"/>
      <c r="U333" s="22"/>
      <c r="V333" s="22"/>
      <c r="W333" s="11"/>
    </row>
    <row r="334" spans="1:23">
      <c r="A334" s="11"/>
      <c r="B334" s="12"/>
      <c r="J334" s="160"/>
      <c r="K334" s="11"/>
      <c r="L334" s="11"/>
      <c r="M334" s="12"/>
      <c r="N334" s="12"/>
      <c r="O334" s="12"/>
      <c r="Q334" s="22"/>
      <c r="R334" s="15"/>
      <c r="S334" s="22"/>
      <c r="T334" s="22"/>
      <c r="U334" s="22"/>
      <c r="V334" s="22"/>
      <c r="W334" s="11"/>
    </row>
    <row r="335" spans="1:23">
      <c r="A335" s="11"/>
      <c r="B335" s="12"/>
      <c r="J335" s="160"/>
      <c r="K335" s="11"/>
      <c r="L335" s="11"/>
      <c r="M335" s="12"/>
      <c r="N335" s="12"/>
      <c r="O335" s="12"/>
      <c r="Q335" s="22"/>
      <c r="R335" s="15"/>
      <c r="S335" s="22"/>
      <c r="T335" s="22"/>
      <c r="U335" s="22"/>
      <c r="V335" s="22"/>
      <c r="W335" s="11"/>
    </row>
    <row r="336" spans="1:23">
      <c r="A336" s="11"/>
      <c r="B336" s="12"/>
      <c r="J336" s="160"/>
      <c r="K336" s="11"/>
      <c r="L336" s="11"/>
      <c r="M336" s="12"/>
      <c r="N336" s="12"/>
      <c r="O336" s="12"/>
      <c r="Q336" s="22"/>
      <c r="R336" s="15"/>
      <c r="S336" s="22"/>
      <c r="T336" s="22"/>
      <c r="U336" s="22"/>
      <c r="V336" s="22"/>
      <c r="W336" s="11"/>
    </row>
    <row r="337" spans="1:23">
      <c r="A337" s="11"/>
      <c r="B337" s="12"/>
      <c r="J337" s="160"/>
      <c r="K337" s="11"/>
      <c r="L337" s="11"/>
      <c r="M337" s="12"/>
      <c r="N337" s="12"/>
      <c r="O337" s="12"/>
      <c r="Q337" s="22"/>
      <c r="R337" s="15"/>
      <c r="S337" s="22"/>
      <c r="T337" s="22"/>
      <c r="U337" s="22"/>
      <c r="V337" s="22"/>
      <c r="W337" s="11"/>
    </row>
    <row r="338" spans="1:23">
      <c r="A338" s="11"/>
      <c r="B338" s="12"/>
      <c r="J338" s="160"/>
      <c r="K338" s="11"/>
      <c r="L338" s="11"/>
      <c r="M338" s="12"/>
      <c r="N338" s="12"/>
      <c r="O338" s="12"/>
      <c r="Q338" s="22"/>
      <c r="R338" s="15"/>
      <c r="S338" s="22"/>
      <c r="T338" s="22"/>
      <c r="U338" s="22"/>
      <c r="V338" s="22"/>
      <c r="W338" s="11"/>
    </row>
    <row r="339" spans="1:23">
      <c r="A339" s="11"/>
      <c r="B339" s="12"/>
      <c r="J339" s="160"/>
      <c r="K339" s="11"/>
      <c r="L339" s="11"/>
      <c r="M339" s="12"/>
      <c r="N339" s="12"/>
      <c r="O339" s="12"/>
      <c r="Q339" s="22"/>
      <c r="R339" s="15"/>
      <c r="S339" s="22"/>
      <c r="T339" s="22"/>
      <c r="U339" s="22"/>
      <c r="V339" s="22"/>
      <c r="W339" s="11"/>
    </row>
    <row r="340" spans="1:23">
      <c r="A340" s="11"/>
      <c r="B340" s="12"/>
      <c r="J340" s="160"/>
      <c r="K340" s="11"/>
      <c r="L340" s="11"/>
      <c r="M340" s="12"/>
      <c r="N340" s="12"/>
      <c r="O340" s="12"/>
      <c r="Q340" s="22"/>
      <c r="R340" s="15"/>
      <c r="S340" s="22"/>
      <c r="T340" s="22"/>
      <c r="U340" s="22"/>
      <c r="V340" s="22"/>
      <c r="W340" s="11"/>
    </row>
    <row r="341" spans="1:23">
      <c r="A341" s="11"/>
      <c r="B341" s="12"/>
      <c r="J341" s="160"/>
      <c r="K341" s="11"/>
      <c r="L341" s="11"/>
      <c r="M341" s="12"/>
      <c r="N341" s="12"/>
      <c r="O341" s="12"/>
      <c r="Q341" s="22"/>
      <c r="R341" s="15"/>
      <c r="S341" s="22"/>
      <c r="T341" s="22"/>
      <c r="U341" s="22"/>
      <c r="V341" s="22"/>
      <c r="W341" s="11"/>
    </row>
    <row r="342" spans="1:23">
      <c r="A342" s="11"/>
      <c r="B342" s="12"/>
      <c r="J342" s="160"/>
      <c r="K342" s="11"/>
      <c r="L342" s="11"/>
      <c r="M342" s="12"/>
      <c r="N342" s="12"/>
      <c r="O342" s="12"/>
      <c r="Q342" s="22"/>
      <c r="R342" s="15"/>
      <c r="S342" s="22"/>
      <c r="T342" s="22"/>
      <c r="U342" s="22"/>
      <c r="V342" s="22"/>
      <c r="W342" s="11"/>
    </row>
    <row r="343" spans="1:23">
      <c r="A343" s="11"/>
      <c r="B343" s="12"/>
      <c r="J343" s="160"/>
      <c r="K343" s="11"/>
      <c r="L343" s="11"/>
      <c r="M343" s="12"/>
      <c r="N343" s="12"/>
      <c r="O343" s="12"/>
      <c r="Q343" s="22"/>
      <c r="R343" s="15"/>
      <c r="S343" s="22"/>
      <c r="T343" s="22"/>
      <c r="U343" s="22"/>
      <c r="V343" s="22"/>
      <c r="W343" s="11"/>
    </row>
    <row r="344" spans="1:23">
      <c r="A344" s="11"/>
      <c r="B344" s="12"/>
      <c r="J344" s="160"/>
      <c r="K344" s="11"/>
      <c r="L344" s="11"/>
      <c r="M344" s="12"/>
      <c r="N344" s="12"/>
      <c r="O344" s="12"/>
      <c r="Q344" s="22"/>
      <c r="R344" s="15"/>
      <c r="S344" s="22"/>
      <c r="T344" s="22"/>
      <c r="U344" s="22"/>
      <c r="V344" s="22"/>
      <c r="W344" s="11"/>
    </row>
    <row r="345" spans="1:23">
      <c r="A345" s="11"/>
      <c r="B345" s="12"/>
      <c r="J345" s="160"/>
      <c r="K345" s="11"/>
      <c r="L345" s="11"/>
      <c r="M345" s="12"/>
      <c r="N345" s="12"/>
      <c r="O345" s="12"/>
      <c r="Q345" s="22"/>
      <c r="R345" s="15"/>
      <c r="S345" s="22"/>
      <c r="T345" s="22"/>
      <c r="U345" s="22"/>
      <c r="V345" s="22"/>
      <c r="W345" s="11"/>
    </row>
    <row r="346" spans="1:23">
      <c r="A346" s="11"/>
      <c r="B346" s="12"/>
      <c r="J346" s="160"/>
      <c r="K346" s="11"/>
      <c r="L346" s="11"/>
      <c r="M346" s="12"/>
      <c r="N346" s="12"/>
      <c r="O346" s="12"/>
      <c r="Q346" s="22"/>
      <c r="R346" s="15"/>
      <c r="S346" s="22"/>
      <c r="T346" s="22"/>
      <c r="U346" s="22"/>
      <c r="V346" s="22"/>
      <c r="W346" s="11"/>
    </row>
    <row r="347" spans="1:23">
      <c r="A347" s="11"/>
      <c r="B347" s="12"/>
      <c r="J347" s="160"/>
      <c r="K347" s="11"/>
      <c r="L347" s="11"/>
      <c r="M347" s="12"/>
      <c r="N347" s="12"/>
      <c r="O347" s="12"/>
      <c r="Q347" s="22"/>
      <c r="R347" s="15"/>
      <c r="S347" s="22"/>
      <c r="T347" s="22"/>
      <c r="U347" s="22"/>
      <c r="V347" s="22"/>
      <c r="W347" s="11"/>
    </row>
    <row r="348" spans="1:23">
      <c r="A348" s="11"/>
      <c r="B348" s="12"/>
      <c r="J348" s="160"/>
      <c r="K348" s="11"/>
      <c r="L348" s="11"/>
      <c r="M348" s="12"/>
      <c r="N348" s="12"/>
      <c r="O348" s="12"/>
      <c r="Q348" s="22"/>
      <c r="R348" s="15"/>
      <c r="S348" s="22"/>
      <c r="T348" s="22"/>
      <c r="U348" s="22"/>
      <c r="V348" s="22"/>
      <c r="W348" s="11"/>
    </row>
    <row r="349" spans="1:23">
      <c r="A349" s="11"/>
      <c r="B349" s="12"/>
      <c r="J349" s="160"/>
      <c r="K349" s="11"/>
      <c r="L349" s="11"/>
      <c r="M349" s="12"/>
      <c r="N349" s="12"/>
      <c r="O349" s="12"/>
      <c r="Q349" s="22"/>
      <c r="R349" s="15"/>
      <c r="S349" s="22"/>
      <c r="T349" s="22"/>
      <c r="U349" s="22"/>
      <c r="V349" s="22"/>
      <c r="W349" s="11"/>
    </row>
    <row r="350" spans="1:23">
      <c r="A350" s="11"/>
      <c r="B350" s="12"/>
      <c r="J350" s="160"/>
      <c r="K350" s="11"/>
      <c r="L350" s="11"/>
      <c r="M350" s="12"/>
      <c r="N350" s="12"/>
      <c r="O350" s="12"/>
      <c r="Q350" s="22"/>
      <c r="R350" s="15"/>
      <c r="S350" s="22"/>
      <c r="T350" s="22"/>
      <c r="U350" s="22"/>
      <c r="V350" s="22"/>
      <c r="W350" s="11"/>
    </row>
    <row r="351" spans="1:23">
      <c r="A351" s="11"/>
      <c r="B351" s="12"/>
      <c r="J351" s="160"/>
      <c r="K351" s="11"/>
      <c r="L351" s="11"/>
      <c r="M351" s="12"/>
      <c r="N351" s="12"/>
      <c r="O351" s="12"/>
      <c r="Q351" s="22"/>
      <c r="R351" s="15"/>
      <c r="S351" s="22"/>
      <c r="T351" s="22"/>
      <c r="U351" s="22"/>
      <c r="V351" s="22"/>
      <c r="W351" s="11"/>
    </row>
    <row r="352" spans="1:23">
      <c r="A352" s="11"/>
      <c r="B352" s="12"/>
      <c r="J352" s="160"/>
      <c r="K352" s="11"/>
      <c r="L352" s="11"/>
      <c r="M352" s="12"/>
      <c r="N352" s="12"/>
      <c r="O352" s="12"/>
      <c r="Q352" s="22"/>
      <c r="R352" s="15"/>
      <c r="S352" s="22"/>
      <c r="T352" s="22"/>
      <c r="U352" s="22"/>
      <c r="V352" s="22"/>
      <c r="W352" s="11"/>
    </row>
    <row r="353" spans="1:23">
      <c r="A353" s="11"/>
      <c r="B353" s="12"/>
      <c r="J353" s="160"/>
      <c r="K353" s="11"/>
      <c r="L353" s="11"/>
      <c r="M353" s="12"/>
      <c r="N353" s="12"/>
      <c r="O353" s="12"/>
      <c r="Q353" s="22"/>
      <c r="R353" s="15"/>
      <c r="S353" s="22"/>
      <c r="T353" s="22"/>
      <c r="U353" s="22"/>
      <c r="V353" s="22"/>
      <c r="W353" s="11"/>
    </row>
    <row r="354" spans="1:23">
      <c r="A354" s="11"/>
      <c r="B354" s="12"/>
      <c r="J354" s="160"/>
      <c r="K354" s="11"/>
      <c r="L354" s="11"/>
      <c r="M354" s="12"/>
      <c r="N354" s="12"/>
      <c r="O354" s="12"/>
      <c r="Q354" s="22"/>
      <c r="R354" s="15"/>
      <c r="S354" s="22"/>
      <c r="T354" s="22"/>
      <c r="U354" s="22"/>
      <c r="V354" s="22"/>
      <c r="W354" s="11"/>
    </row>
    <row r="355" spans="1:23">
      <c r="A355" s="11"/>
      <c r="B355" s="12"/>
      <c r="J355" s="160"/>
      <c r="K355" s="11"/>
      <c r="L355" s="11"/>
      <c r="M355" s="12"/>
      <c r="N355" s="12"/>
      <c r="O355" s="12"/>
      <c r="Q355" s="22"/>
      <c r="R355" s="15"/>
      <c r="S355" s="22"/>
      <c r="T355" s="22"/>
      <c r="U355" s="22"/>
      <c r="V355" s="22"/>
      <c r="W355" s="11"/>
    </row>
    <row r="356" spans="1:23">
      <c r="A356" s="11"/>
      <c r="B356" s="12"/>
      <c r="J356" s="160"/>
      <c r="K356" s="11"/>
      <c r="L356" s="11"/>
      <c r="M356" s="12"/>
      <c r="N356" s="12"/>
      <c r="O356" s="12"/>
      <c r="Q356" s="22"/>
      <c r="R356" s="15"/>
      <c r="S356" s="22"/>
      <c r="T356" s="22"/>
      <c r="U356" s="22"/>
      <c r="V356" s="22"/>
      <c r="W356" s="11"/>
    </row>
    <row r="357" spans="1:23">
      <c r="A357" s="11"/>
      <c r="B357" s="12"/>
      <c r="J357" s="160"/>
      <c r="K357" s="11"/>
      <c r="L357" s="11"/>
      <c r="M357" s="12"/>
      <c r="N357" s="12"/>
      <c r="O357" s="12"/>
      <c r="Q357" s="22"/>
      <c r="R357" s="15"/>
      <c r="S357" s="22"/>
      <c r="T357" s="22"/>
      <c r="U357" s="22"/>
      <c r="V357" s="22"/>
      <c r="W357" s="11"/>
    </row>
    <row r="358" spans="1:23">
      <c r="A358" s="11"/>
      <c r="B358" s="12"/>
      <c r="J358" s="160"/>
      <c r="K358" s="11"/>
      <c r="L358" s="11"/>
      <c r="M358" s="12"/>
      <c r="N358" s="12"/>
      <c r="O358" s="12"/>
      <c r="Q358" s="22"/>
      <c r="R358" s="15"/>
      <c r="S358" s="22"/>
      <c r="T358" s="22"/>
      <c r="U358" s="22"/>
      <c r="V358" s="22"/>
      <c r="W358" s="11"/>
    </row>
    <row r="359" spans="1:23">
      <c r="A359" s="11"/>
      <c r="B359" s="12"/>
      <c r="J359" s="160"/>
      <c r="K359" s="11"/>
      <c r="L359" s="11"/>
      <c r="M359" s="12"/>
      <c r="N359" s="12"/>
      <c r="O359" s="12"/>
      <c r="Q359" s="22"/>
      <c r="R359" s="15"/>
      <c r="S359" s="22"/>
      <c r="T359" s="22"/>
      <c r="U359" s="22"/>
      <c r="V359" s="22"/>
      <c r="W359" s="11"/>
    </row>
    <row r="360" spans="1:23">
      <c r="A360" s="11"/>
      <c r="B360" s="12"/>
      <c r="J360" s="160"/>
      <c r="K360" s="11"/>
      <c r="L360" s="11"/>
      <c r="M360" s="12"/>
      <c r="N360" s="12"/>
      <c r="O360" s="12"/>
      <c r="Q360" s="22"/>
      <c r="R360" s="15"/>
      <c r="S360" s="22"/>
      <c r="T360" s="22"/>
      <c r="U360" s="22"/>
      <c r="V360" s="22"/>
      <c r="W360" s="11"/>
    </row>
    <row r="361" spans="1:23">
      <c r="A361" s="11"/>
      <c r="B361" s="12"/>
      <c r="J361" s="160"/>
      <c r="K361" s="11"/>
      <c r="L361" s="11"/>
      <c r="M361" s="12"/>
      <c r="N361" s="12"/>
      <c r="O361" s="12"/>
      <c r="Q361" s="22"/>
      <c r="R361" s="15"/>
      <c r="S361" s="22"/>
      <c r="T361" s="22"/>
      <c r="U361" s="22"/>
      <c r="V361" s="22"/>
      <c r="W361" s="11"/>
    </row>
    <row r="362" spans="1:23">
      <c r="A362" s="11"/>
      <c r="B362" s="12"/>
      <c r="J362" s="160"/>
      <c r="K362" s="11"/>
      <c r="L362" s="11"/>
      <c r="M362" s="12"/>
      <c r="N362" s="12"/>
      <c r="O362" s="12"/>
      <c r="Q362" s="22"/>
      <c r="R362" s="15"/>
      <c r="S362" s="22"/>
      <c r="T362" s="22"/>
      <c r="U362" s="22"/>
      <c r="V362" s="22"/>
      <c r="W362" s="11"/>
    </row>
    <row r="363" spans="1:23">
      <c r="A363" s="11"/>
      <c r="B363" s="12"/>
      <c r="J363" s="160"/>
      <c r="K363" s="11"/>
      <c r="L363" s="11"/>
      <c r="M363" s="12"/>
      <c r="N363" s="12"/>
      <c r="O363" s="12"/>
      <c r="Q363" s="22"/>
      <c r="R363" s="15"/>
      <c r="S363" s="22"/>
      <c r="T363" s="22"/>
      <c r="U363" s="22"/>
      <c r="V363" s="22"/>
      <c r="W363" s="11"/>
    </row>
    <row r="364" spans="1:23">
      <c r="A364" s="11"/>
      <c r="B364" s="12"/>
      <c r="J364" s="160"/>
      <c r="K364" s="11"/>
      <c r="L364" s="11"/>
      <c r="M364" s="12"/>
      <c r="N364" s="12"/>
      <c r="O364" s="12"/>
      <c r="Q364" s="22"/>
      <c r="R364" s="15"/>
      <c r="S364" s="22"/>
      <c r="T364" s="22"/>
      <c r="U364" s="22"/>
      <c r="V364" s="22"/>
      <c r="W364" s="11"/>
    </row>
    <row r="365" spans="1:23">
      <c r="A365" s="11"/>
      <c r="B365" s="12"/>
      <c r="J365" s="160"/>
      <c r="K365" s="11"/>
      <c r="L365" s="11"/>
      <c r="M365" s="12"/>
      <c r="N365" s="12"/>
      <c r="O365" s="12"/>
      <c r="Q365" s="22"/>
      <c r="R365" s="15"/>
      <c r="S365" s="22"/>
      <c r="T365" s="22"/>
      <c r="U365" s="22"/>
      <c r="V365" s="22"/>
      <c r="W365" s="11"/>
    </row>
    <row r="366" spans="1:23">
      <c r="A366" s="11"/>
      <c r="B366" s="12"/>
      <c r="J366" s="160"/>
      <c r="K366" s="11"/>
      <c r="L366" s="11"/>
      <c r="M366" s="12"/>
      <c r="N366" s="12"/>
      <c r="O366" s="12"/>
      <c r="Q366" s="22"/>
      <c r="R366" s="15"/>
      <c r="S366" s="22"/>
      <c r="T366" s="22"/>
      <c r="U366" s="22"/>
      <c r="V366" s="22"/>
      <c r="W366" s="11"/>
    </row>
    <row r="367" spans="1:23">
      <c r="A367" s="11"/>
      <c r="B367" s="12"/>
      <c r="J367" s="160"/>
      <c r="K367" s="11"/>
      <c r="L367" s="11"/>
      <c r="M367" s="12"/>
      <c r="N367" s="12"/>
      <c r="O367" s="12"/>
      <c r="Q367" s="22"/>
      <c r="R367" s="15"/>
      <c r="S367" s="22"/>
      <c r="T367" s="22"/>
      <c r="U367" s="22"/>
      <c r="V367" s="22"/>
      <c r="W367" s="11"/>
    </row>
    <row r="368" spans="1:23">
      <c r="A368" s="11"/>
      <c r="B368" s="12"/>
      <c r="J368" s="160"/>
      <c r="K368" s="11"/>
      <c r="L368" s="11"/>
      <c r="M368" s="12"/>
      <c r="N368" s="12"/>
      <c r="O368" s="12"/>
      <c r="Q368" s="22"/>
      <c r="R368" s="15"/>
      <c r="S368" s="22"/>
      <c r="T368" s="22"/>
      <c r="U368" s="22"/>
      <c r="V368" s="22"/>
      <c r="W368" s="11"/>
    </row>
    <row r="369" spans="1:23">
      <c r="A369" s="11"/>
      <c r="B369" s="12"/>
      <c r="J369" s="160"/>
      <c r="K369" s="11"/>
      <c r="L369" s="11"/>
      <c r="M369" s="12"/>
      <c r="N369" s="12"/>
      <c r="O369" s="12"/>
      <c r="Q369" s="22"/>
      <c r="R369" s="15"/>
      <c r="S369" s="22"/>
      <c r="T369" s="22"/>
      <c r="U369" s="22"/>
      <c r="V369" s="22"/>
      <c r="W369" s="11"/>
    </row>
    <row r="370" spans="1:23">
      <c r="A370" s="11"/>
      <c r="B370" s="12"/>
      <c r="J370" s="160"/>
      <c r="K370" s="11"/>
      <c r="L370" s="11"/>
      <c r="M370" s="12"/>
      <c r="N370" s="12"/>
      <c r="O370" s="12"/>
      <c r="Q370" s="22"/>
      <c r="R370" s="15"/>
      <c r="S370" s="22"/>
      <c r="T370" s="22"/>
      <c r="U370" s="22"/>
      <c r="V370" s="22"/>
      <c r="W370" s="11"/>
    </row>
    <row r="371" spans="1:23">
      <c r="A371" s="11"/>
      <c r="B371" s="12"/>
      <c r="J371" s="160"/>
      <c r="K371" s="11"/>
      <c r="L371" s="11"/>
      <c r="M371" s="12"/>
      <c r="N371" s="12"/>
      <c r="O371" s="12"/>
      <c r="Q371" s="22"/>
      <c r="R371" s="15"/>
      <c r="S371" s="22"/>
      <c r="T371" s="22"/>
      <c r="U371" s="22"/>
      <c r="V371" s="22"/>
      <c r="W371" s="11"/>
    </row>
    <row r="372" spans="1:23">
      <c r="A372" s="11"/>
      <c r="B372" s="12"/>
      <c r="J372" s="160"/>
      <c r="K372" s="11"/>
      <c r="L372" s="11"/>
      <c r="M372" s="12"/>
      <c r="N372" s="12"/>
      <c r="O372" s="12"/>
      <c r="Q372" s="22"/>
      <c r="R372" s="15"/>
      <c r="S372" s="22"/>
      <c r="T372" s="22"/>
      <c r="U372" s="22"/>
      <c r="V372" s="22"/>
      <c r="W372" s="11"/>
    </row>
    <row r="373" spans="1:23">
      <c r="A373" s="11"/>
      <c r="B373" s="12"/>
      <c r="J373" s="160"/>
      <c r="K373" s="11"/>
      <c r="L373" s="11"/>
      <c r="M373" s="12"/>
      <c r="N373" s="12"/>
      <c r="O373" s="12"/>
      <c r="Q373" s="22"/>
      <c r="R373" s="15"/>
      <c r="S373" s="22"/>
      <c r="T373" s="22"/>
      <c r="U373" s="22"/>
      <c r="V373" s="22"/>
      <c r="W373" s="11"/>
    </row>
    <row r="374" spans="1:23">
      <c r="A374" s="11"/>
      <c r="B374" s="12"/>
      <c r="J374" s="160"/>
      <c r="K374" s="11"/>
      <c r="L374" s="11"/>
      <c r="M374" s="12"/>
      <c r="N374" s="12"/>
      <c r="O374" s="12"/>
      <c r="Q374" s="22"/>
      <c r="R374" s="15"/>
      <c r="S374" s="22"/>
      <c r="T374" s="22"/>
      <c r="U374" s="22"/>
      <c r="V374" s="22"/>
      <c r="W374" s="11"/>
    </row>
    <row r="375" spans="1:23">
      <c r="A375" s="11"/>
      <c r="B375" s="12"/>
      <c r="J375" s="160"/>
      <c r="K375" s="11"/>
      <c r="L375" s="11"/>
      <c r="M375" s="12"/>
      <c r="N375" s="12"/>
      <c r="O375" s="12"/>
      <c r="Q375" s="22"/>
      <c r="R375" s="15"/>
      <c r="S375" s="22"/>
      <c r="T375" s="22"/>
      <c r="U375" s="22"/>
      <c r="V375" s="22"/>
      <c r="W375" s="11"/>
    </row>
    <row r="376" spans="1:23">
      <c r="A376" s="11"/>
      <c r="B376" s="12"/>
      <c r="J376" s="160"/>
      <c r="K376" s="11"/>
      <c r="L376" s="11"/>
      <c r="M376" s="12"/>
      <c r="N376" s="12"/>
      <c r="O376" s="12"/>
      <c r="Q376" s="22"/>
      <c r="R376" s="15"/>
      <c r="S376" s="22"/>
      <c r="T376" s="22"/>
      <c r="U376" s="22"/>
      <c r="V376" s="22"/>
      <c r="W376" s="11"/>
    </row>
    <row r="377" spans="1:23">
      <c r="A377" s="11"/>
      <c r="B377" s="12"/>
      <c r="J377" s="160"/>
      <c r="K377" s="11"/>
      <c r="L377" s="11"/>
      <c r="M377" s="12"/>
      <c r="N377" s="12"/>
      <c r="O377" s="12"/>
      <c r="Q377" s="22"/>
      <c r="R377" s="15"/>
      <c r="S377" s="22"/>
      <c r="T377" s="22"/>
      <c r="U377" s="22"/>
      <c r="V377" s="22"/>
      <c r="W377" s="11"/>
    </row>
    <row r="378" spans="1:23">
      <c r="A378" s="11"/>
      <c r="B378" s="12"/>
      <c r="J378" s="160"/>
      <c r="K378" s="11"/>
      <c r="L378" s="11"/>
      <c r="M378" s="12"/>
      <c r="N378" s="12"/>
      <c r="O378" s="12"/>
      <c r="Q378" s="22"/>
      <c r="R378" s="15"/>
      <c r="S378" s="22"/>
      <c r="T378" s="22"/>
      <c r="U378" s="22"/>
      <c r="V378" s="22"/>
      <c r="W378" s="11"/>
    </row>
    <row r="379" spans="1:23">
      <c r="A379" s="11"/>
      <c r="B379" s="12"/>
      <c r="J379" s="160"/>
      <c r="K379" s="11"/>
      <c r="L379" s="11"/>
      <c r="M379" s="12"/>
      <c r="N379" s="12"/>
      <c r="O379" s="12"/>
      <c r="Q379" s="22"/>
      <c r="R379" s="15"/>
      <c r="S379" s="22"/>
      <c r="T379" s="22"/>
      <c r="U379" s="22"/>
      <c r="V379" s="22"/>
      <c r="W379" s="11"/>
    </row>
    <row r="380" spans="1:23">
      <c r="A380" s="11"/>
      <c r="B380" s="12"/>
      <c r="J380" s="160"/>
      <c r="K380" s="11"/>
      <c r="L380" s="11"/>
      <c r="M380" s="12"/>
      <c r="N380" s="12"/>
      <c r="O380" s="12"/>
      <c r="Q380" s="22"/>
      <c r="R380" s="15"/>
      <c r="S380" s="22"/>
      <c r="T380" s="22"/>
      <c r="U380" s="22"/>
      <c r="V380" s="22"/>
      <c r="W380" s="11"/>
    </row>
    <row r="381" spans="1:23">
      <c r="A381" s="11"/>
      <c r="B381" s="12"/>
      <c r="J381" s="160"/>
      <c r="K381" s="11"/>
      <c r="L381" s="11"/>
      <c r="M381" s="12"/>
      <c r="N381" s="12"/>
      <c r="O381" s="12"/>
      <c r="Q381" s="22"/>
      <c r="R381" s="15"/>
      <c r="S381" s="22"/>
      <c r="T381" s="22"/>
      <c r="U381" s="22"/>
      <c r="V381" s="22"/>
      <c r="W381" s="11"/>
    </row>
    <row r="382" spans="1:23">
      <c r="A382" s="11"/>
      <c r="B382" s="12"/>
      <c r="J382" s="160"/>
      <c r="K382" s="11"/>
      <c r="L382" s="11"/>
      <c r="M382" s="12"/>
      <c r="N382" s="12"/>
      <c r="O382" s="12"/>
      <c r="Q382" s="22"/>
      <c r="R382" s="15"/>
      <c r="S382" s="22"/>
      <c r="T382" s="22"/>
      <c r="U382" s="22"/>
      <c r="V382" s="22"/>
      <c r="W382" s="11"/>
    </row>
    <row r="383" spans="1:23">
      <c r="A383" s="11"/>
      <c r="B383" s="12"/>
      <c r="J383" s="160"/>
      <c r="K383" s="11"/>
      <c r="L383" s="11"/>
      <c r="M383" s="12"/>
      <c r="N383" s="12"/>
      <c r="O383" s="12"/>
      <c r="Q383" s="22"/>
      <c r="R383" s="15"/>
      <c r="S383" s="22"/>
      <c r="T383" s="22"/>
      <c r="U383" s="22"/>
      <c r="V383" s="22"/>
      <c r="W383" s="11"/>
    </row>
    <row r="384" spans="1:23">
      <c r="A384" s="11"/>
      <c r="B384" s="12"/>
      <c r="J384" s="160"/>
      <c r="K384" s="11"/>
      <c r="L384" s="11"/>
      <c r="M384" s="12"/>
      <c r="N384" s="12"/>
      <c r="O384" s="12"/>
      <c r="Q384" s="22"/>
      <c r="R384" s="15"/>
      <c r="S384" s="22"/>
      <c r="T384" s="22"/>
      <c r="U384" s="22"/>
      <c r="V384" s="22"/>
      <c r="W384" s="11"/>
    </row>
    <row r="385" spans="1:23">
      <c r="A385" s="11"/>
      <c r="B385" s="12"/>
      <c r="J385" s="160"/>
      <c r="K385" s="11"/>
      <c r="L385" s="11"/>
      <c r="M385" s="12"/>
      <c r="N385" s="12"/>
      <c r="O385" s="12"/>
      <c r="Q385" s="22"/>
      <c r="R385" s="15"/>
      <c r="S385" s="22"/>
      <c r="T385" s="22"/>
      <c r="U385" s="22"/>
      <c r="V385" s="22"/>
      <c r="W385" s="11"/>
    </row>
    <row r="386" spans="1:23">
      <c r="A386" s="11"/>
      <c r="B386" s="12"/>
      <c r="J386" s="160"/>
      <c r="K386" s="11"/>
      <c r="L386" s="11"/>
      <c r="M386" s="12"/>
      <c r="N386" s="12"/>
      <c r="O386" s="12"/>
      <c r="Q386" s="22"/>
      <c r="R386" s="15"/>
      <c r="S386" s="22"/>
      <c r="T386" s="22"/>
      <c r="U386" s="22"/>
      <c r="V386" s="22"/>
      <c r="W386" s="11"/>
    </row>
    <row r="387" spans="1:23">
      <c r="A387" s="11"/>
      <c r="B387" s="12"/>
      <c r="J387" s="160"/>
      <c r="K387" s="11"/>
      <c r="L387" s="11"/>
      <c r="M387" s="12"/>
      <c r="N387" s="12"/>
      <c r="O387" s="12"/>
      <c r="Q387" s="22"/>
      <c r="R387" s="15"/>
      <c r="S387" s="22"/>
      <c r="T387" s="22"/>
      <c r="U387" s="22"/>
      <c r="V387" s="22"/>
      <c r="W387" s="11"/>
    </row>
    <row r="388" spans="1:23">
      <c r="A388" s="11"/>
      <c r="B388" s="12"/>
      <c r="J388" s="160"/>
      <c r="K388" s="11"/>
      <c r="L388" s="11"/>
      <c r="M388" s="12"/>
      <c r="N388" s="12"/>
      <c r="O388" s="12"/>
      <c r="Q388" s="22"/>
      <c r="R388" s="15"/>
      <c r="S388" s="22"/>
      <c r="T388" s="22"/>
      <c r="U388" s="22"/>
      <c r="V388" s="22"/>
      <c r="W388" s="11"/>
    </row>
    <row r="389" spans="1:23">
      <c r="A389" s="11"/>
      <c r="B389" s="12"/>
      <c r="J389" s="160"/>
      <c r="K389" s="11"/>
      <c r="L389" s="11"/>
      <c r="M389" s="12"/>
      <c r="N389" s="12"/>
      <c r="O389" s="12"/>
      <c r="Q389" s="22"/>
      <c r="R389" s="15"/>
      <c r="S389" s="22"/>
      <c r="T389" s="22"/>
      <c r="U389" s="22"/>
      <c r="V389" s="22"/>
      <c r="W389" s="11"/>
    </row>
    <row r="390" spans="1:23">
      <c r="A390" s="11"/>
      <c r="B390" s="12"/>
      <c r="J390" s="160"/>
      <c r="K390" s="11"/>
      <c r="L390" s="11"/>
      <c r="M390" s="12"/>
      <c r="N390" s="12"/>
      <c r="O390" s="12"/>
      <c r="Q390" s="22"/>
      <c r="R390" s="15"/>
      <c r="S390" s="22"/>
      <c r="T390" s="22"/>
      <c r="U390" s="22"/>
      <c r="V390" s="22"/>
      <c r="W390" s="11"/>
    </row>
    <row r="391" spans="1:23">
      <c r="A391" s="11"/>
      <c r="B391" s="12"/>
      <c r="J391" s="160"/>
      <c r="K391" s="11"/>
      <c r="L391" s="11"/>
      <c r="M391" s="12"/>
      <c r="N391" s="12"/>
      <c r="O391" s="12"/>
      <c r="Q391" s="22"/>
      <c r="R391" s="15"/>
      <c r="S391" s="22"/>
      <c r="T391" s="22"/>
      <c r="U391" s="22"/>
      <c r="V391" s="22"/>
      <c r="W391" s="11"/>
    </row>
    <row r="392" spans="1:23">
      <c r="A392" s="11"/>
      <c r="B392" s="12"/>
      <c r="J392" s="160"/>
      <c r="K392" s="11"/>
      <c r="L392" s="11"/>
      <c r="M392" s="12"/>
      <c r="N392" s="12"/>
      <c r="O392" s="12"/>
      <c r="Q392" s="22"/>
      <c r="R392" s="15"/>
      <c r="S392" s="22"/>
      <c r="T392" s="22"/>
      <c r="U392" s="22"/>
      <c r="V392" s="22"/>
      <c r="W392" s="11"/>
    </row>
    <row r="393" spans="1:23">
      <c r="A393" s="11"/>
      <c r="B393" s="12"/>
      <c r="J393" s="160"/>
      <c r="K393" s="11"/>
      <c r="L393" s="11"/>
      <c r="M393" s="12"/>
      <c r="N393" s="12"/>
      <c r="O393" s="12"/>
      <c r="Q393" s="22"/>
      <c r="R393" s="15"/>
      <c r="S393" s="22"/>
      <c r="T393" s="22"/>
      <c r="U393" s="22"/>
      <c r="V393" s="22"/>
      <c r="W393" s="11"/>
    </row>
    <row r="394" spans="1:23">
      <c r="A394" s="11"/>
      <c r="B394" s="12"/>
      <c r="J394" s="160"/>
      <c r="K394" s="11"/>
      <c r="L394" s="11"/>
      <c r="M394" s="12"/>
      <c r="N394" s="12"/>
      <c r="O394" s="12"/>
      <c r="Q394" s="22"/>
      <c r="R394" s="15"/>
      <c r="S394" s="22"/>
      <c r="T394" s="22"/>
      <c r="U394" s="22"/>
      <c r="V394" s="22"/>
      <c r="W394" s="11"/>
    </row>
    <row r="395" spans="1:23">
      <c r="A395" s="11"/>
      <c r="B395" s="12"/>
      <c r="J395" s="160"/>
      <c r="K395" s="11"/>
      <c r="L395" s="11"/>
      <c r="M395" s="12"/>
      <c r="N395" s="12"/>
      <c r="O395" s="12"/>
      <c r="Q395" s="22"/>
      <c r="R395" s="15"/>
      <c r="S395" s="22"/>
      <c r="T395" s="22"/>
      <c r="U395" s="22"/>
      <c r="V395" s="22"/>
      <c r="W395" s="11"/>
    </row>
    <row r="396" spans="1:23">
      <c r="A396" s="11"/>
      <c r="B396" s="12"/>
      <c r="J396" s="160"/>
      <c r="K396" s="11"/>
      <c r="L396" s="11"/>
      <c r="M396" s="12"/>
      <c r="N396" s="12"/>
      <c r="O396" s="12"/>
      <c r="Q396" s="22"/>
      <c r="R396" s="15"/>
      <c r="S396" s="22"/>
      <c r="T396" s="22"/>
      <c r="U396" s="22"/>
      <c r="V396" s="22"/>
      <c r="W396" s="11"/>
    </row>
    <row r="397" spans="1:23">
      <c r="A397" s="11"/>
      <c r="B397" s="12"/>
      <c r="J397" s="160"/>
      <c r="K397" s="11"/>
      <c r="L397" s="11"/>
      <c r="M397" s="12"/>
      <c r="N397" s="12"/>
      <c r="O397" s="12"/>
      <c r="Q397" s="22"/>
      <c r="R397" s="15"/>
      <c r="S397" s="22"/>
      <c r="T397" s="22"/>
      <c r="U397" s="22"/>
      <c r="V397" s="22"/>
      <c r="W397" s="11"/>
    </row>
    <row r="398" spans="1:23">
      <c r="A398" s="11"/>
      <c r="B398" s="12"/>
      <c r="J398" s="160"/>
      <c r="K398" s="11"/>
      <c r="L398" s="11"/>
      <c r="M398" s="12"/>
      <c r="N398" s="12"/>
      <c r="O398" s="12"/>
      <c r="Q398" s="22"/>
      <c r="R398" s="15"/>
      <c r="S398" s="22"/>
      <c r="T398" s="22"/>
      <c r="U398" s="22"/>
      <c r="V398" s="22"/>
      <c r="W398" s="11"/>
    </row>
    <row r="399" spans="1:23">
      <c r="A399" s="11"/>
      <c r="B399" s="12"/>
      <c r="J399" s="160"/>
      <c r="K399" s="11"/>
      <c r="L399" s="11"/>
      <c r="M399" s="12"/>
      <c r="N399" s="12"/>
      <c r="O399" s="12"/>
      <c r="Q399" s="22"/>
      <c r="R399" s="15"/>
      <c r="S399" s="22"/>
      <c r="T399" s="22"/>
      <c r="U399" s="22"/>
      <c r="V399" s="22"/>
      <c r="W399" s="11"/>
    </row>
    <row r="400" spans="1:23">
      <c r="A400" s="11"/>
      <c r="B400" s="12"/>
      <c r="J400" s="160"/>
      <c r="K400" s="11"/>
      <c r="L400" s="11"/>
      <c r="M400" s="12"/>
      <c r="N400" s="12"/>
      <c r="O400" s="12"/>
      <c r="Q400" s="22"/>
      <c r="R400" s="15"/>
      <c r="S400" s="22"/>
      <c r="T400" s="22"/>
      <c r="U400" s="22"/>
      <c r="V400" s="22"/>
      <c r="W400" s="11"/>
    </row>
    <row r="401" spans="1:23">
      <c r="A401" s="11"/>
      <c r="B401" s="12"/>
      <c r="J401" s="160"/>
      <c r="K401" s="11"/>
      <c r="L401" s="11"/>
      <c r="M401" s="12"/>
      <c r="N401" s="12"/>
      <c r="O401" s="12"/>
      <c r="Q401" s="22"/>
      <c r="R401" s="15"/>
      <c r="S401" s="22"/>
      <c r="T401" s="22"/>
      <c r="U401" s="22"/>
      <c r="V401" s="22"/>
      <c r="W401" s="11"/>
    </row>
    <row r="402" spans="1:23">
      <c r="A402" s="11"/>
      <c r="B402" s="12"/>
      <c r="J402" s="160"/>
      <c r="K402" s="11"/>
      <c r="L402" s="11"/>
      <c r="M402" s="12"/>
      <c r="N402" s="12"/>
      <c r="O402" s="12"/>
      <c r="Q402" s="22"/>
      <c r="R402" s="15"/>
      <c r="S402" s="22"/>
      <c r="T402" s="22"/>
      <c r="U402" s="22"/>
      <c r="V402" s="22"/>
      <c r="W402" s="11"/>
    </row>
    <row r="403" spans="1:23">
      <c r="A403" s="11"/>
      <c r="B403" s="12"/>
      <c r="J403" s="160"/>
      <c r="K403" s="11"/>
      <c r="L403" s="11"/>
      <c r="M403" s="12"/>
      <c r="N403" s="12"/>
      <c r="O403" s="12"/>
      <c r="Q403" s="22"/>
      <c r="R403" s="15"/>
      <c r="S403" s="22"/>
      <c r="T403" s="22"/>
      <c r="U403" s="22"/>
      <c r="V403" s="22"/>
      <c r="W403" s="11"/>
    </row>
    <row r="404" spans="1:23">
      <c r="A404" s="11"/>
      <c r="B404" s="12"/>
      <c r="J404" s="160"/>
      <c r="K404" s="11"/>
      <c r="L404" s="11"/>
      <c r="M404" s="12"/>
      <c r="N404" s="12"/>
      <c r="O404" s="12"/>
      <c r="Q404" s="22"/>
      <c r="R404" s="15"/>
      <c r="S404" s="22"/>
      <c r="T404" s="22"/>
      <c r="U404" s="22"/>
      <c r="V404" s="22"/>
      <c r="W404" s="11"/>
    </row>
    <row r="405" spans="1:23">
      <c r="A405" s="11"/>
      <c r="B405" s="12"/>
      <c r="J405" s="160"/>
      <c r="K405" s="11"/>
      <c r="L405" s="11"/>
      <c r="M405" s="12"/>
      <c r="N405" s="12"/>
      <c r="O405" s="12"/>
      <c r="Q405" s="22"/>
      <c r="R405" s="15"/>
      <c r="S405" s="22"/>
      <c r="T405" s="22"/>
      <c r="U405" s="22"/>
      <c r="V405" s="22"/>
      <c r="W405" s="11"/>
    </row>
    <row r="406" spans="1:23">
      <c r="A406" s="11"/>
      <c r="B406" s="12"/>
      <c r="J406" s="160"/>
      <c r="K406" s="11"/>
      <c r="L406" s="11"/>
      <c r="M406" s="12"/>
      <c r="N406" s="12"/>
      <c r="O406" s="12"/>
      <c r="Q406" s="22"/>
      <c r="R406" s="15"/>
      <c r="S406" s="22"/>
      <c r="T406" s="22"/>
      <c r="U406" s="22"/>
      <c r="V406" s="22"/>
      <c r="W406" s="11"/>
    </row>
    <row r="407" spans="1:23">
      <c r="A407" s="11"/>
      <c r="B407" s="12"/>
      <c r="J407" s="160"/>
      <c r="K407" s="11"/>
      <c r="L407" s="11"/>
      <c r="M407" s="12"/>
      <c r="N407" s="12"/>
      <c r="O407" s="12"/>
      <c r="Q407" s="22"/>
      <c r="R407" s="15"/>
      <c r="S407" s="22"/>
      <c r="T407" s="22"/>
      <c r="U407" s="22"/>
      <c r="V407" s="22"/>
      <c r="W407" s="11"/>
    </row>
    <row r="408" spans="1:23">
      <c r="A408" s="11"/>
      <c r="B408" s="12"/>
      <c r="J408" s="160"/>
      <c r="K408" s="11"/>
      <c r="L408" s="11"/>
      <c r="M408" s="12"/>
      <c r="N408" s="12"/>
      <c r="O408" s="12"/>
      <c r="Q408" s="22"/>
      <c r="R408" s="15"/>
      <c r="S408" s="22"/>
      <c r="T408" s="22"/>
      <c r="U408" s="22"/>
      <c r="V408" s="22"/>
      <c r="W408" s="11"/>
    </row>
    <row r="409" spans="1:23">
      <c r="A409" s="11"/>
      <c r="B409" s="12"/>
      <c r="J409" s="160"/>
      <c r="K409" s="11"/>
      <c r="L409" s="11"/>
      <c r="M409" s="12"/>
      <c r="N409" s="12"/>
      <c r="O409" s="12"/>
      <c r="Q409" s="22"/>
      <c r="R409" s="15"/>
      <c r="S409" s="22"/>
      <c r="T409" s="22"/>
      <c r="U409" s="22"/>
      <c r="V409" s="22"/>
      <c r="W409" s="11"/>
    </row>
    <row r="410" spans="1:23">
      <c r="A410" s="11"/>
      <c r="B410" s="12"/>
      <c r="J410" s="160"/>
      <c r="K410" s="11"/>
      <c r="L410" s="11"/>
      <c r="M410" s="12"/>
      <c r="N410" s="12"/>
      <c r="O410" s="12"/>
      <c r="Q410" s="22"/>
      <c r="R410" s="15"/>
      <c r="S410" s="22"/>
      <c r="T410" s="22"/>
      <c r="U410" s="22"/>
      <c r="V410" s="22"/>
      <c r="W410" s="11"/>
    </row>
    <row r="411" spans="1:23">
      <c r="A411" s="11"/>
      <c r="B411" s="12"/>
      <c r="J411" s="160"/>
      <c r="K411" s="11"/>
      <c r="L411" s="11"/>
      <c r="M411" s="12"/>
      <c r="N411" s="12"/>
      <c r="O411" s="12"/>
      <c r="Q411" s="22"/>
      <c r="R411" s="15"/>
      <c r="S411" s="22"/>
      <c r="T411" s="22"/>
      <c r="U411" s="22"/>
      <c r="V411" s="22"/>
      <c r="W411" s="11"/>
    </row>
    <row r="412" spans="1:23">
      <c r="A412" s="11"/>
      <c r="B412" s="12"/>
      <c r="J412" s="160"/>
      <c r="K412" s="11"/>
      <c r="L412" s="11"/>
      <c r="M412" s="12"/>
      <c r="N412" s="12"/>
      <c r="O412" s="12"/>
      <c r="Q412" s="22"/>
      <c r="R412" s="15"/>
      <c r="S412" s="22"/>
      <c r="T412" s="22"/>
      <c r="U412" s="22"/>
      <c r="V412" s="22"/>
      <c r="W412" s="11"/>
    </row>
    <row r="413" spans="1:23">
      <c r="A413" s="11"/>
      <c r="B413" s="12"/>
      <c r="J413" s="160"/>
      <c r="K413" s="11"/>
      <c r="L413" s="11"/>
      <c r="M413" s="12"/>
      <c r="N413" s="12"/>
      <c r="O413" s="12"/>
      <c r="Q413" s="22"/>
      <c r="R413" s="15"/>
      <c r="S413" s="22"/>
      <c r="T413" s="22"/>
      <c r="U413" s="22"/>
      <c r="V413" s="22"/>
      <c r="W413" s="11"/>
    </row>
    <row r="414" spans="1:23">
      <c r="A414" s="11"/>
      <c r="B414" s="12"/>
      <c r="J414" s="160"/>
      <c r="K414" s="11"/>
      <c r="L414" s="11"/>
      <c r="M414" s="12"/>
      <c r="N414" s="12"/>
      <c r="O414" s="12"/>
      <c r="Q414" s="22"/>
      <c r="R414" s="15"/>
      <c r="S414" s="22"/>
      <c r="T414" s="22"/>
      <c r="U414" s="22"/>
      <c r="V414" s="22"/>
      <c r="W414" s="11"/>
    </row>
    <row r="415" spans="1:23">
      <c r="A415" s="11"/>
      <c r="B415" s="12"/>
      <c r="J415" s="160"/>
      <c r="K415" s="11"/>
      <c r="L415" s="11"/>
      <c r="M415" s="12"/>
      <c r="N415" s="12"/>
      <c r="O415" s="12"/>
      <c r="Q415" s="22"/>
      <c r="R415" s="15"/>
      <c r="S415" s="22"/>
      <c r="T415" s="22"/>
      <c r="U415" s="22"/>
      <c r="V415" s="22"/>
      <c r="W415" s="11"/>
    </row>
    <row r="416" spans="1:23">
      <c r="A416" s="11"/>
      <c r="B416" s="12"/>
      <c r="J416" s="160"/>
      <c r="K416" s="11"/>
      <c r="L416" s="11"/>
      <c r="M416" s="12"/>
      <c r="N416" s="12"/>
      <c r="O416" s="12"/>
      <c r="Q416" s="22"/>
      <c r="R416" s="15"/>
      <c r="S416" s="22"/>
      <c r="T416" s="22"/>
      <c r="U416" s="22"/>
      <c r="V416" s="22"/>
      <c r="W416" s="11"/>
    </row>
    <row r="417" spans="1:23">
      <c r="A417" s="11"/>
      <c r="B417" s="12"/>
      <c r="J417" s="160"/>
      <c r="K417" s="11"/>
      <c r="L417" s="11"/>
      <c r="M417" s="12"/>
      <c r="N417" s="12"/>
      <c r="O417" s="12"/>
      <c r="Q417" s="22"/>
      <c r="R417" s="15"/>
      <c r="S417" s="22"/>
      <c r="T417" s="22"/>
      <c r="U417" s="22"/>
      <c r="V417" s="22"/>
      <c r="W417" s="11"/>
    </row>
    <row r="418" spans="1:23">
      <c r="A418" s="11"/>
      <c r="B418" s="12"/>
      <c r="J418" s="160"/>
      <c r="K418" s="11"/>
      <c r="L418" s="11"/>
      <c r="M418" s="12"/>
      <c r="N418" s="12"/>
      <c r="O418" s="12"/>
      <c r="Q418" s="22"/>
      <c r="R418" s="15"/>
      <c r="S418" s="22"/>
      <c r="T418" s="22"/>
      <c r="U418" s="22"/>
      <c r="V418" s="22"/>
      <c r="W418" s="11"/>
    </row>
    <row r="419" spans="1:23">
      <c r="A419" s="11"/>
      <c r="B419" s="12"/>
      <c r="J419" s="160"/>
      <c r="K419" s="11"/>
      <c r="L419" s="11"/>
      <c r="M419" s="12"/>
      <c r="N419" s="12"/>
      <c r="O419" s="12"/>
      <c r="Q419" s="22"/>
      <c r="R419" s="15"/>
      <c r="S419" s="22"/>
      <c r="T419" s="22"/>
      <c r="U419" s="22"/>
      <c r="V419" s="22"/>
      <c r="W419" s="11"/>
    </row>
    <row r="420" spans="1:23">
      <c r="A420" s="11"/>
      <c r="B420" s="12"/>
      <c r="J420" s="160"/>
      <c r="K420" s="11"/>
      <c r="L420" s="11"/>
      <c r="M420" s="12"/>
      <c r="N420" s="12"/>
      <c r="O420" s="12"/>
      <c r="Q420" s="22"/>
      <c r="R420" s="15"/>
      <c r="S420" s="22"/>
      <c r="T420" s="22"/>
      <c r="U420" s="22"/>
      <c r="V420" s="22"/>
      <c r="W420" s="11"/>
    </row>
    <row r="421" spans="1:23">
      <c r="A421" s="11"/>
      <c r="B421" s="12"/>
      <c r="J421" s="160"/>
      <c r="K421" s="11"/>
      <c r="L421" s="11"/>
      <c r="M421" s="12"/>
      <c r="N421" s="12"/>
      <c r="O421" s="12"/>
      <c r="Q421" s="22"/>
      <c r="R421" s="15"/>
      <c r="S421" s="22"/>
      <c r="T421" s="22"/>
      <c r="U421" s="22"/>
      <c r="V421" s="22"/>
      <c r="W421" s="11"/>
    </row>
    <row r="422" spans="1:23">
      <c r="A422" s="11"/>
      <c r="B422" s="12"/>
      <c r="J422" s="160"/>
      <c r="K422" s="11"/>
      <c r="L422" s="11"/>
      <c r="M422" s="12"/>
      <c r="N422" s="12"/>
      <c r="O422" s="12"/>
      <c r="Q422" s="22"/>
      <c r="R422" s="15"/>
      <c r="S422" s="22"/>
      <c r="T422" s="22"/>
      <c r="U422" s="22"/>
      <c r="V422" s="22"/>
      <c r="W422" s="11"/>
    </row>
    <row r="423" spans="1:23">
      <c r="A423" s="11"/>
      <c r="B423" s="12"/>
      <c r="J423" s="160"/>
      <c r="K423" s="11"/>
      <c r="L423" s="11"/>
      <c r="M423" s="12"/>
      <c r="N423" s="12"/>
      <c r="O423" s="12"/>
      <c r="Q423" s="22"/>
      <c r="R423" s="15"/>
      <c r="S423" s="22"/>
      <c r="T423" s="22"/>
      <c r="U423" s="22"/>
      <c r="V423" s="22"/>
      <c r="W423" s="11"/>
    </row>
    <row r="424" spans="1:23">
      <c r="A424" s="11"/>
      <c r="B424" s="12"/>
      <c r="J424" s="160"/>
      <c r="K424" s="11"/>
      <c r="L424" s="11"/>
      <c r="M424" s="12"/>
      <c r="N424" s="12"/>
      <c r="O424" s="12"/>
      <c r="Q424" s="22"/>
      <c r="R424" s="15"/>
      <c r="S424" s="22"/>
      <c r="T424" s="22"/>
      <c r="U424" s="22"/>
      <c r="V424" s="22"/>
      <c r="W424" s="11"/>
    </row>
    <row r="425" spans="1:23">
      <c r="A425" s="11"/>
      <c r="B425" s="12"/>
      <c r="J425" s="160"/>
      <c r="K425" s="11"/>
      <c r="L425" s="11"/>
      <c r="M425" s="12"/>
      <c r="N425" s="12"/>
      <c r="O425" s="12"/>
      <c r="Q425" s="22"/>
      <c r="R425" s="15"/>
      <c r="S425" s="22"/>
      <c r="T425" s="22"/>
      <c r="U425" s="22"/>
      <c r="V425" s="22"/>
      <c r="W425" s="11"/>
    </row>
    <row r="426" spans="1:23">
      <c r="A426" s="11"/>
      <c r="B426" s="12"/>
      <c r="J426" s="160"/>
      <c r="K426" s="11"/>
      <c r="L426" s="11"/>
      <c r="M426" s="12"/>
      <c r="N426" s="12"/>
      <c r="O426" s="12"/>
      <c r="Q426" s="22"/>
      <c r="R426" s="15"/>
      <c r="S426" s="22"/>
      <c r="T426" s="22"/>
      <c r="U426" s="22"/>
      <c r="V426" s="22"/>
      <c r="W426" s="11"/>
    </row>
    <row r="427" spans="1:23">
      <c r="A427" s="11"/>
      <c r="B427" s="12"/>
      <c r="J427" s="160"/>
      <c r="K427" s="11"/>
      <c r="L427" s="11"/>
      <c r="M427" s="12"/>
      <c r="N427" s="12"/>
      <c r="O427" s="12"/>
      <c r="Q427" s="22"/>
      <c r="R427" s="15"/>
      <c r="S427" s="22"/>
      <c r="T427" s="22"/>
      <c r="U427" s="22"/>
      <c r="V427" s="22"/>
      <c r="W427" s="11"/>
    </row>
    <row r="428" spans="1:23">
      <c r="A428" s="11"/>
      <c r="B428" s="12"/>
      <c r="J428" s="160"/>
      <c r="K428" s="11"/>
      <c r="L428" s="11"/>
      <c r="M428" s="12"/>
      <c r="N428" s="12"/>
      <c r="O428" s="12"/>
      <c r="Q428" s="22"/>
      <c r="R428" s="15"/>
      <c r="S428" s="22"/>
      <c r="T428" s="22"/>
      <c r="U428" s="22"/>
      <c r="V428" s="22"/>
      <c r="W428" s="11"/>
    </row>
    <row r="429" spans="1:23">
      <c r="A429" s="11"/>
      <c r="B429" s="12"/>
      <c r="J429" s="160"/>
      <c r="K429" s="11"/>
      <c r="L429" s="11"/>
      <c r="M429" s="12"/>
      <c r="N429" s="12"/>
      <c r="O429" s="12"/>
      <c r="Q429" s="22"/>
      <c r="R429" s="15"/>
      <c r="S429" s="22"/>
      <c r="T429" s="22"/>
      <c r="U429" s="22"/>
      <c r="V429" s="22"/>
      <c r="W429" s="11"/>
    </row>
    <row r="430" spans="1:23">
      <c r="A430" s="11"/>
      <c r="B430" s="12"/>
      <c r="J430" s="160"/>
      <c r="K430" s="11"/>
      <c r="L430" s="11"/>
      <c r="M430" s="12"/>
      <c r="N430" s="12"/>
      <c r="O430" s="12"/>
      <c r="Q430" s="22"/>
      <c r="R430" s="15"/>
      <c r="S430" s="22"/>
      <c r="T430" s="22"/>
      <c r="U430" s="22"/>
      <c r="V430" s="22"/>
      <c r="W430" s="11"/>
    </row>
    <row r="431" spans="1:23">
      <c r="A431" s="11"/>
      <c r="B431" s="12"/>
      <c r="J431" s="160"/>
      <c r="K431" s="11"/>
      <c r="L431" s="11"/>
      <c r="M431" s="12"/>
      <c r="N431" s="12"/>
      <c r="O431" s="12"/>
      <c r="Q431" s="22"/>
      <c r="R431" s="15"/>
      <c r="S431" s="22"/>
      <c r="T431" s="22"/>
      <c r="U431" s="22"/>
      <c r="V431" s="22"/>
      <c r="W431" s="11"/>
    </row>
    <row r="432" spans="1:23">
      <c r="A432" s="11"/>
      <c r="B432" s="12"/>
      <c r="J432" s="160"/>
      <c r="K432" s="11"/>
      <c r="L432" s="11"/>
      <c r="M432" s="12"/>
      <c r="N432" s="12"/>
      <c r="O432" s="12"/>
      <c r="Q432" s="22"/>
      <c r="R432" s="15"/>
      <c r="S432" s="22"/>
      <c r="T432" s="22"/>
      <c r="U432" s="22"/>
      <c r="V432" s="22"/>
      <c r="W432" s="11"/>
    </row>
    <row r="433" spans="1:23">
      <c r="A433" s="11"/>
      <c r="B433" s="12"/>
      <c r="J433" s="160"/>
      <c r="K433" s="11"/>
      <c r="L433" s="11"/>
      <c r="M433" s="12"/>
      <c r="N433" s="12"/>
      <c r="O433" s="12"/>
      <c r="Q433" s="22"/>
      <c r="R433" s="15"/>
      <c r="S433" s="22"/>
      <c r="T433" s="22"/>
      <c r="U433" s="22"/>
      <c r="V433" s="22"/>
      <c r="W433" s="11"/>
    </row>
    <row r="434" spans="1:23">
      <c r="A434" s="11"/>
      <c r="B434" s="12"/>
      <c r="J434" s="160"/>
      <c r="K434" s="11"/>
      <c r="L434" s="11"/>
      <c r="M434" s="12"/>
      <c r="N434" s="12"/>
      <c r="O434" s="12"/>
      <c r="Q434" s="22"/>
      <c r="R434" s="15"/>
      <c r="S434" s="22"/>
      <c r="T434" s="22"/>
      <c r="U434" s="22"/>
      <c r="V434" s="22"/>
      <c r="W434" s="11"/>
    </row>
    <row r="435" spans="1:23">
      <c r="A435" s="11"/>
      <c r="B435" s="12"/>
      <c r="J435" s="160"/>
      <c r="K435" s="11"/>
      <c r="L435" s="11"/>
      <c r="M435" s="12"/>
      <c r="N435" s="12"/>
      <c r="O435" s="12"/>
      <c r="Q435" s="22"/>
      <c r="R435" s="15"/>
      <c r="S435" s="22"/>
      <c r="T435" s="22"/>
      <c r="U435" s="22"/>
      <c r="V435" s="22"/>
      <c r="W435" s="11"/>
    </row>
    <row r="436" spans="1:23">
      <c r="A436" s="11"/>
      <c r="B436" s="12"/>
      <c r="J436" s="160"/>
      <c r="K436" s="11"/>
      <c r="L436" s="11"/>
      <c r="M436" s="12"/>
      <c r="N436" s="12"/>
      <c r="O436" s="12"/>
      <c r="Q436" s="22"/>
      <c r="R436" s="15"/>
      <c r="S436" s="22"/>
      <c r="T436" s="22"/>
      <c r="U436" s="22"/>
      <c r="V436" s="22"/>
      <c r="W436" s="11"/>
    </row>
    <row r="437" spans="1:23">
      <c r="A437" s="11"/>
      <c r="B437" s="12"/>
      <c r="J437" s="160"/>
      <c r="K437" s="11"/>
      <c r="L437" s="11"/>
      <c r="M437" s="12"/>
      <c r="N437" s="12"/>
      <c r="O437" s="12"/>
      <c r="Q437" s="22"/>
      <c r="R437" s="15"/>
      <c r="S437" s="22"/>
      <c r="T437" s="22"/>
      <c r="U437" s="22"/>
      <c r="V437" s="22"/>
      <c r="W437" s="11"/>
    </row>
    <row r="438" spans="1:23">
      <c r="A438" s="11"/>
      <c r="B438" s="12"/>
      <c r="J438" s="160"/>
      <c r="K438" s="11"/>
      <c r="L438" s="11"/>
      <c r="M438" s="12"/>
      <c r="N438" s="12"/>
      <c r="O438" s="12"/>
      <c r="Q438" s="22"/>
      <c r="R438" s="15"/>
      <c r="S438" s="22"/>
      <c r="T438" s="22"/>
      <c r="U438" s="22"/>
      <c r="V438" s="22"/>
      <c r="W438" s="11"/>
    </row>
    <row r="439" spans="1:23">
      <c r="A439" s="11"/>
      <c r="B439" s="12"/>
      <c r="J439" s="160"/>
      <c r="K439" s="11"/>
      <c r="L439" s="11"/>
      <c r="M439" s="12"/>
      <c r="N439" s="12"/>
      <c r="O439" s="12"/>
      <c r="Q439" s="22"/>
      <c r="R439" s="15"/>
      <c r="S439" s="22"/>
      <c r="T439" s="22"/>
      <c r="U439" s="22"/>
      <c r="V439" s="22"/>
      <c r="W439" s="11"/>
    </row>
    <row r="440" spans="1:23">
      <c r="A440" s="11"/>
      <c r="B440" s="12"/>
      <c r="J440" s="160"/>
      <c r="K440" s="11"/>
      <c r="L440" s="11"/>
      <c r="M440" s="12"/>
      <c r="N440" s="12"/>
      <c r="O440" s="12"/>
      <c r="Q440" s="22"/>
      <c r="R440" s="15"/>
      <c r="S440" s="22"/>
      <c r="T440" s="22"/>
      <c r="U440" s="22"/>
      <c r="V440" s="22"/>
      <c r="W440" s="11"/>
    </row>
    <row r="441" spans="1:23">
      <c r="A441" s="11"/>
      <c r="B441" s="12"/>
      <c r="J441" s="160"/>
      <c r="K441" s="11"/>
      <c r="L441" s="11"/>
      <c r="M441" s="12"/>
      <c r="N441" s="12"/>
      <c r="O441" s="12"/>
      <c r="Q441" s="22"/>
      <c r="R441" s="15"/>
      <c r="S441" s="22"/>
      <c r="T441" s="22"/>
      <c r="U441" s="22"/>
      <c r="V441" s="22"/>
      <c r="W441" s="11"/>
    </row>
    <row r="442" spans="1:23">
      <c r="A442" s="11"/>
      <c r="B442" s="12"/>
      <c r="J442" s="160"/>
      <c r="K442" s="11"/>
      <c r="L442" s="11"/>
      <c r="M442" s="12"/>
      <c r="N442" s="12"/>
      <c r="O442" s="12"/>
      <c r="Q442" s="22"/>
      <c r="R442" s="15"/>
      <c r="S442" s="22"/>
      <c r="T442" s="22"/>
      <c r="U442" s="22"/>
      <c r="V442" s="22"/>
      <c r="W442" s="11"/>
    </row>
    <row r="443" spans="1:23">
      <c r="A443" s="11"/>
      <c r="B443" s="12"/>
      <c r="J443" s="160"/>
      <c r="K443" s="11"/>
      <c r="L443" s="11"/>
      <c r="M443" s="12"/>
      <c r="N443" s="12"/>
      <c r="O443" s="12"/>
      <c r="Q443" s="22"/>
      <c r="R443" s="15"/>
      <c r="S443" s="22"/>
      <c r="T443" s="22"/>
      <c r="U443" s="22"/>
      <c r="V443" s="22"/>
      <c r="W443" s="11"/>
    </row>
    <row r="444" spans="1:23">
      <c r="A444" s="11"/>
      <c r="B444" s="12"/>
      <c r="J444" s="160"/>
      <c r="K444" s="11"/>
      <c r="L444" s="11"/>
      <c r="M444" s="12"/>
      <c r="N444" s="12"/>
      <c r="O444" s="12"/>
      <c r="Q444" s="22"/>
      <c r="R444" s="15"/>
      <c r="S444" s="22"/>
      <c r="T444" s="22"/>
      <c r="U444" s="22"/>
      <c r="V444" s="22"/>
      <c r="W444" s="11"/>
    </row>
    <row r="445" spans="1:23">
      <c r="A445" s="11"/>
      <c r="B445" s="12"/>
      <c r="J445" s="160"/>
      <c r="K445" s="11"/>
      <c r="L445" s="11"/>
      <c r="M445" s="12"/>
      <c r="N445" s="12"/>
      <c r="O445" s="12"/>
      <c r="Q445" s="22"/>
      <c r="R445" s="15"/>
      <c r="S445" s="22"/>
      <c r="T445" s="22"/>
      <c r="U445" s="22"/>
      <c r="V445" s="22"/>
      <c r="W445" s="11"/>
    </row>
    <row r="446" spans="1:23">
      <c r="A446" s="11"/>
      <c r="B446" s="12"/>
      <c r="J446" s="160"/>
      <c r="K446" s="11"/>
      <c r="L446" s="11"/>
      <c r="M446" s="12"/>
      <c r="N446" s="12"/>
      <c r="O446" s="12"/>
      <c r="Q446" s="22"/>
      <c r="R446" s="15"/>
      <c r="S446" s="22"/>
      <c r="T446" s="22"/>
      <c r="U446" s="22"/>
      <c r="V446" s="22"/>
      <c r="W446" s="11"/>
    </row>
    <row r="447" spans="1:23">
      <c r="A447" s="11"/>
      <c r="B447" s="12"/>
      <c r="J447" s="160"/>
      <c r="K447" s="11"/>
      <c r="L447" s="11"/>
      <c r="M447" s="12"/>
      <c r="N447" s="12"/>
      <c r="O447" s="12"/>
      <c r="Q447" s="22"/>
      <c r="R447" s="15"/>
      <c r="S447" s="22"/>
      <c r="T447" s="22"/>
      <c r="U447" s="22"/>
      <c r="V447" s="22"/>
      <c r="W447" s="11"/>
    </row>
    <row r="448" spans="1:23">
      <c r="A448" s="11"/>
      <c r="B448" s="12"/>
      <c r="J448" s="160"/>
      <c r="K448" s="11"/>
      <c r="L448" s="11"/>
      <c r="M448" s="12"/>
      <c r="N448" s="12"/>
      <c r="O448" s="12"/>
      <c r="Q448" s="22"/>
      <c r="R448" s="15"/>
      <c r="S448" s="22"/>
      <c r="T448" s="22"/>
      <c r="U448" s="22"/>
      <c r="V448" s="22"/>
      <c r="W448" s="11"/>
    </row>
    <row r="449" spans="1:23">
      <c r="A449" s="11"/>
      <c r="B449" s="12"/>
      <c r="J449" s="160"/>
      <c r="K449" s="11"/>
      <c r="L449" s="11"/>
      <c r="M449" s="12"/>
      <c r="N449" s="12"/>
      <c r="O449" s="12"/>
      <c r="Q449" s="22"/>
      <c r="R449" s="15"/>
      <c r="S449" s="22"/>
      <c r="T449" s="22"/>
      <c r="U449" s="22"/>
      <c r="V449" s="22"/>
      <c r="W449" s="11"/>
    </row>
    <row r="450" spans="1:23">
      <c r="A450" s="11"/>
      <c r="B450" s="12"/>
      <c r="J450" s="160"/>
      <c r="K450" s="11"/>
      <c r="L450" s="11"/>
      <c r="M450" s="12"/>
      <c r="N450" s="12"/>
      <c r="O450" s="12"/>
      <c r="Q450" s="22"/>
      <c r="R450" s="15"/>
      <c r="S450" s="22"/>
      <c r="T450" s="22"/>
      <c r="U450" s="22"/>
      <c r="V450" s="22"/>
      <c r="W450" s="11"/>
    </row>
    <row r="451" spans="1:23">
      <c r="A451" s="11"/>
      <c r="B451" s="12"/>
      <c r="J451" s="160"/>
      <c r="K451" s="11"/>
      <c r="L451" s="11"/>
      <c r="M451" s="12"/>
      <c r="N451" s="12"/>
      <c r="O451" s="12"/>
      <c r="Q451" s="22"/>
      <c r="R451" s="15"/>
      <c r="S451" s="22"/>
      <c r="T451" s="22"/>
      <c r="U451" s="22"/>
      <c r="V451" s="22"/>
      <c r="W451" s="11"/>
    </row>
    <row r="452" spans="1:23">
      <c r="A452" s="11"/>
      <c r="B452" s="12"/>
      <c r="J452" s="160"/>
      <c r="K452" s="11"/>
      <c r="L452" s="11"/>
      <c r="M452" s="12"/>
      <c r="N452" s="12"/>
      <c r="O452" s="12"/>
      <c r="Q452" s="22"/>
      <c r="R452" s="15"/>
      <c r="S452" s="22"/>
      <c r="T452" s="22"/>
      <c r="U452" s="22"/>
      <c r="V452" s="22"/>
      <c r="W452" s="11"/>
    </row>
    <row r="453" spans="1:23">
      <c r="A453" s="11"/>
      <c r="B453" s="12"/>
      <c r="J453" s="160"/>
      <c r="K453" s="11"/>
      <c r="L453" s="11"/>
      <c r="M453" s="12"/>
      <c r="N453" s="12"/>
      <c r="O453" s="12"/>
      <c r="Q453" s="22"/>
      <c r="R453" s="15"/>
      <c r="S453" s="22"/>
      <c r="T453" s="22"/>
      <c r="U453" s="22"/>
      <c r="V453" s="22"/>
      <c r="W453" s="11"/>
    </row>
    <row r="454" spans="1:23">
      <c r="A454" s="11"/>
      <c r="B454" s="12"/>
      <c r="J454" s="160"/>
      <c r="K454" s="11"/>
      <c r="L454" s="11"/>
      <c r="M454" s="12"/>
      <c r="N454" s="12"/>
      <c r="O454" s="12"/>
      <c r="Q454" s="22"/>
      <c r="R454" s="15"/>
      <c r="S454" s="22"/>
      <c r="T454" s="22"/>
      <c r="U454" s="22"/>
      <c r="V454" s="22"/>
      <c r="W454" s="11"/>
    </row>
    <row r="455" spans="1:23">
      <c r="A455" s="11"/>
      <c r="B455" s="12"/>
      <c r="J455" s="160"/>
      <c r="K455" s="11"/>
      <c r="L455" s="11"/>
      <c r="M455" s="12"/>
      <c r="N455" s="12"/>
      <c r="O455" s="12"/>
      <c r="Q455" s="22"/>
      <c r="R455" s="15"/>
      <c r="S455" s="22"/>
      <c r="T455" s="22"/>
      <c r="U455" s="22"/>
      <c r="V455" s="22"/>
      <c r="W455" s="11"/>
    </row>
    <row r="456" spans="1:23">
      <c r="A456" s="11"/>
      <c r="B456" s="12"/>
      <c r="J456" s="160"/>
      <c r="K456" s="11"/>
      <c r="L456" s="11"/>
      <c r="M456" s="12"/>
      <c r="N456" s="12"/>
      <c r="O456" s="12"/>
      <c r="Q456" s="22"/>
      <c r="R456" s="15"/>
      <c r="S456" s="22"/>
      <c r="T456" s="22"/>
      <c r="U456" s="22"/>
      <c r="V456" s="22"/>
      <c r="W456" s="11"/>
    </row>
    <row r="457" spans="1:23">
      <c r="A457" s="11"/>
      <c r="B457" s="12"/>
      <c r="J457" s="160"/>
      <c r="K457" s="11"/>
      <c r="L457" s="11"/>
      <c r="M457" s="12"/>
      <c r="N457" s="12"/>
      <c r="O457" s="12"/>
      <c r="Q457" s="22"/>
      <c r="R457" s="15"/>
      <c r="S457" s="22"/>
      <c r="T457" s="22"/>
      <c r="U457" s="22"/>
      <c r="V457" s="22"/>
      <c r="W457" s="11"/>
    </row>
    <row r="458" spans="1:23">
      <c r="A458" s="11"/>
      <c r="B458" s="12"/>
      <c r="J458" s="160"/>
      <c r="K458" s="11"/>
      <c r="L458" s="11"/>
      <c r="M458" s="12"/>
      <c r="N458" s="12"/>
      <c r="O458" s="12"/>
      <c r="Q458" s="22"/>
      <c r="R458" s="15"/>
      <c r="S458" s="22"/>
      <c r="T458" s="22"/>
      <c r="U458" s="22"/>
      <c r="V458" s="22"/>
      <c r="W458" s="11"/>
    </row>
    <row r="459" spans="1:23">
      <c r="A459" s="11"/>
      <c r="B459" s="12"/>
      <c r="J459" s="160"/>
      <c r="K459" s="11"/>
      <c r="L459" s="11"/>
      <c r="M459" s="12"/>
      <c r="N459" s="12"/>
      <c r="O459" s="12"/>
      <c r="Q459" s="22"/>
      <c r="R459" s="15"/>
      <c r="S459" s="22"/>
      <c r="T459" s="22"/>
      <c r="U459" s="22"/>
      <c r="V459" s="22"/>
      <c r="W459" s="11"/>
    </row>
    <row r="460" spans="1:23">
      <c r="A460" s="11"/>
      <c r="B460" s="12"/>
      <c r="J460" s="160"/>
      <c r="K460" s="11"/>
      <c r="L460" s="11"/>
      <c r="M460" s="12"/>
      <c r="N460" s="12"/>
      <c r="O460" s="12"/>
      <c r="Q460" s="22"/>
      <c r="R460" s="15"/>
      <c r="S460" s="22"/>
      <c r="T460" s="22"/>
      <c r="U460" s="22"/>
      <c r="V460" s="22"/>
      <c r="W460" s="11"/>
    </row>
    <row r="461" spans="1:23">
      <c r="A461" s="11"/>
      <c r="B461" s="12"/>
      <c r="J461" s="160"/>
      <c r="K461" s="11"/>
      <c r="L461" s="11"/>
      <c r="M461" s="12"/>
      <c r="N461" s="12"/>
      <c r="O461" s="12"/>
      <c r="Q461" s="22"/>
      <c r="R461" s="15"/>
      <c r="S461" s="22"/>
      <c r="T461" s="22"/>
      <c r="U461" s="22"/>
      <c r="V461" s="22"/>
      <c r="W461" s="11"/>
    </row>
    <row r="462" spans="1:23">
      <c r="A462" s="11"/>
      <c r="B462" s="12"/>
      <c r="J462" s="160"/>
      <c r="K462" s="11"/>
      <c r="L462" s="11"/>
      <c r="M462" s="12"/>
      <c r="N462" s="12"/>
      <c r="O462" s="12"/>
      <c r="Q462" s="22"/>
      <c r="R462" s="15"/>
      <c r="S462" s="22"/>
      <c r="T462" s="22"/>
      <c r="U462" s="22"/>
      <c r="V462" s="22"/>
      <c r="W462" s="11"/>
    </row>
    <row r="463" spans="1:23">
      <c r="A463" s="11"/>
      <c r="B463" s="12"/>
      <c r="J463" s="160"/>
      <c r="K463" s="11"/>
      <c r="L463" s="11"/>
      <c r="M463" s="12"/>
      <c r="N463" s="12"/>
      <c r="O463" s="12"/>
      <c r="Q463" s="22"/>
      <c r="R463" s="15"/>
      <c r="S463" s="22"/>
      <c r="T463" s="22"/>
      <c r="U463" s="22"/>
      <c r="V463" s="22"/>
      <c r="W463" s="11"/>
    </row>
    <row r="464" spans="1:23">
      <c r="A464" s="11"/>
      <c r="B464" s="12"/>
      <c r="J464" s="160"/>
      <c r="K464" s="11"/>
      <c r="L464" s="11"/>
      <c r="M464" s="12"/>
      <c r="N464" s="12"/>
      <c r="O464" s="12"/>
      <c r="Q464" s="22"/>
      <c r="R464" s="15"/>
      <c r="S464" s="22"/>
      <c r="T464" s="22"/>
      <c r="U464" s="22"/>
      <c r="V464" s="22"/>
      <c r="W464" s="11"/>
    </row>
    <row r="465" spans="1:23">
      <c r="A465" s="11"/>
      <c r="B465" s="12"/>
      <c r="J465" s="160"/>
      <c r="K465" s="11"/>
      <c r="L465" s="11"/>
      <c r="M465" s="12"/>
      <c r="N465" s="12"/>
      <c r="O465" s="12"/>
      <c r="Q465" s="22"/>
      <c r="R465" s="15"/>
      <c r="S465" s="22"/>
      <c r="T465" s="22"/>
      <c r="U465" s="22"/>
      <c r="V465" s="22"/>
      <c r="W465" s="11"/>
    </row>
    <row r="466" spans="1:23">
      <c r="A466" s="11"/>
      <c r="B466" s="12"/>
      <c r="J466" s="160"/>
      <c r="K466" s="11"/>
      <c r="L466" s="11"/>
      <c r="M466" s="12"/>
      <c r="N466" s="12"/>
      <c r="O466" s="12"/>
      <c r="Q466" s="22"/>
      <c r="R466" s="15"/>
      <c r="S466" s="22"/>
      <c r="T466" s="22"/>
      <c r="U466" s="22"/>
      <c r="V466" s="22"/>
      <c r="W466" s="11"/>
    </row>
    <row r="467" spans="1:23">
      <c r="A467" s="11"/>
      <c r="B467" s="12"/>
      <c r="J467" s="160"/>
      <c r="K467" s="11"/>
      <c r="L467" s="11"/>
      <c r="M467" s="12"/>
      <c r="N467" s="12"/>
      <c r="O467" s="12"/>
      <c r="Q467" s="22"/>
      <c r="R467" s="15"/>
      <c r="S467" s="22"/>
      <c r="T467" s="22"/>
      <c r="U467" s="22"/>
      <c r="V467" s="22"/>
      <c r="W467" s="11"/>
    </row>
    <row r="468" spans="1:23">
      <c r="A468" s="11"/>
      <c r="B468" s="12"/>
      <c r="J468" s="160"/>
      <c r="K468" s="11"/>
      <c r="L468" s="11"/>
      <c r="M468" s="12"/>
      <c r="N468" s="12"/>
      <c r="O468" s="12"/>
      <c r="Q468" s="22"/>
      <c r="R468" s="15"/>
      <c r="S468" s="22"/>
      <c r="T468" s="22"/>
      <c r="U468" s="22"/>
      <c r="V468" s="22"/>
      <c r="W468" s="11"/>
    </row>
    <row r="469" spans="1:23">
      <c r="A469" s="11"/>
      <c r="B469" s="12"/>
      <c r="J469" s="160"/>
      <c r="K469" s="11"/>
      <c r="L469" s="11"/>
      <c r="M469" s="12"/>
      <c r="N469" s="12"/>
      <c r="O469" s="12"/>
      <c r="Q469" s="22"/>
      <c r="R469" s="15"/>
      <c r="S469" s="22"/>
      <c r="T469" s="22"/>
      <c r="U469" s="22"/>
      <c r="V469" s="22"/>
      <c r="W469" s="11"/>
    </row>
    <row r="470" spans="1:23">
      <c r="A470" s="11"/>
      <c r="B470" s="12"/>
      <c r="J470" s="160"/>
      <c r="K470" s="11"/>
      <c r="L470" s="11"/>
      <c r="M470" s="12"/>
      <c r="N470" s="12"/>
      <c r="O470" s="12"/>
      <c r="Q470" s="22"/>
      <c r="R470" s="15"/>
      <c r="S470" s="22"/>
      <c r="T470" s="22"/>
      <c r="U470" s="22"/>
      <c r="V470" s="22"/>
      <c r="W470" s="11"/>
    </row>
    <row r="471" spans="1:23">
      <c r="A471" s="11"/>
      <c r="B471" s="12"/>
      <c r="J471" s="160"/>
      <c r="K471" s="11"/>
      <c r="L471" s="11"/>
      <c r="M471" s="12"/>
      <c r="N471" s="12"/>
      <c r="O471" s="12"/>
      <c r="Q471" s="22"/>
      <c r="R471" s="15"/>
      <c r="S471" s="22"/>
      <c r="T471" s="22"/>
      <c r="U471" s="22"/>
      <c r="V471" s="22"/>
      <c r="W471" s="11"/>
    </row>
    <row r="472" spans="1:23">
      <c r="A472" s="11"/>
      <c r="B472" s="12"/>
      <c r="J472" s="160"/>
      <c r="K472" s="11"/>
      <c r="L472" s="11"/>
      <c r="M472" s="12"/>
      <c r="N472" s="12"/>
      <c r="O472" s="12"/>
      <c r="Q472" s="22"/>
      <c r="R472" s="15"/>
      <c r="S472" s="22"/>
      <c r="T472" s="22"/>
      <c r="U472" s="22"/>
      <c r="V472" s="22"/>
      <c r="W472" s="11"/>
    </row>
    <row r="473" spans="1:23">
      <c r="A473" s="11"/>
      <c r="B473" s="12"/>
      <c r="J473" s="160"/>
      <c r="K473" s="11"/>
      <c r="L473" s="11"/>
      <c r="M473" s="12"/>
      <c r="N473" s="12"/>
      <c r="O473" s="12"/>
      <c r="Q473" s="22"/>
      <c r="R473" s="15"/>
      <c r="S473" s="22"/>
      <c r="T473" s="22"/>
      <c r="U473" s="22"/>
      <c r="V473" s="22"/>
      <c r="W473" s="11"/>
    </row>
    <row r="474" spans="1:23">
      <c r="A474" s="11"/>
      <c r="B474" s="12"/>
      <c r="J474" s="160"/>
      <c r="K474" s="11"/>
      <c r="L474" s="11"/>
      <c r="M474" s="12"/>
      <c r="N474" s="12"/>
      <c r="O474" s="12"/>
      <c r="Q474" s="22"/>
      <c r="R474" s="15"/>
      <c r="S474" s="22"/>
      <c r="T474" s="22"/>
      <c r="U474" s="22"/>
      <c r="V474" s="22"/>
      <c r="W474" s="11"/>
    </row>
    <row r="475" spans="1:23">
      <c r="A475" s="11"/>
      <c r="B475" s="12"/>
      <c r="J475" s="160"/>
      <c r="K475" s="11"/>
      <c r="L475" s="11"/>
      <c r="M475" s="12"/>
      <c r="N475" s="12"/>
      <c r="O475" s="12"/>
      <c r="Q475" s="22"/>
      <c r="R475" s="15"/>
      <c r="S475" s="22"/>
      <c r="T475" s="22"/>
      <c r="U475" s="22"/>
      <c r="V475" s="22"/>
      <c r="W475" s="11"/>
    </row>
    <row r="476" spans="1:23">
      <c r="A476" s="11"/>
      <c r="B476" s="12"/>
      <c r="J476" s="160"/>
      <c r="K476" s="11"/>
      <c r="L476" s="11"/>
      <c r="M476" s="12"/>
      <c r="N476" s="12"/>
      <c r="O476" s="12"/>
      <c r="Q476" s="22"/>
      <c r="R476" s="15"/>
      <c r="S476" s="22"/>
      <c r="T476" s="22"/>
      <c r="U476" s="22"/>
      <c r="V476" s="22"/>
      <c r="W476" s="11"/>
    </row>
    <row r="477" spans="1:23">
      <c r="A477" s="11"/>
      <c r="B477" s="12"/>
      <c r="J477" s="160"/>
      <c r="K477" s="11"/>
      <c r="L477" s="11"/>
      <c r="M477" s="12"/>
      <c r="N477" s="12"/>
      <c r="O477" s="12"/>
      <c r="Q477" s="22"/>
      <c r="R477" s="15"/>
      <c r="S477" s="22"/>
      <c r="T477" s="22"/>
      <c r="U477" s="22"/>
      <c r="V477" s="22"/>
      <c r="W477" s="11"/>
    </row>
    <row r="478" spans="1:23">
      <c r="A478" s="11"/>
      <c r="B478" s="12"/>
      <c r="J478" s="160"/>
      <c r="K478" s="11"/>
      <c r="L478" s="11"/>
      <c r="M478" s="12"/>
      <c r="N478" s="12"/>
      <c r="O478" s="12"/>
      <c r="Q478" s="22"/>
      <c r="R478" s="15"/>
      <c r="S478" s="22"/>
      <c r="T478" s="22"/>
      <c r="U478" s="22"/>
      <c r="V478" s="22"/>
      <c r="W478" s="11"/>
    </row>
    <row r="479" spans="1:23">
      <c r="A479" s="11"/>
      <c r="B479" s="12"/>
      <c r="J479" s="160"/>
      <c r="K479" s="11"/>
      <c r="L479" s="11"/>
      <c r="M479" s="12"/>
      <c r="N479" s="12"/>
      <c r="O479" s="12"/>
      <c r="Q479" s="22"/>
      <c r="R479" s="15"/>
      <c r="S479" s="22"/>
      <c r="T479" s="22"/>
      <c r="U479" s="22"/>
      <c r="V479" s="22"/>
      <c r="W479" s="11"/>
    </row>
    <row r="480" spans="1:23">
      <c r="A480" s="11"/>
      <c r="B480" s="12"/>
      <c r="J480" s="160"/>
      <c r="K480" s="11"/>
      <c r="L480" s="11"/>
      <c r="M480" s="12"/>
      <c r="N480" s="12"/>
      <c r="O480" s="12"/>
      <c r="Q480" s="22"/>
      <c r="R480" s="15"/>
      <c r="S480" s="22"/>
      <c r="T480" s="22"/>
      <c r="U480" s="22"/>
      <c r="V480" s="22"/>
      <c r="W480" s="11"/>
    </row>
    <row r="481" spans="1:23">
      <c r="A481" s="11"/>
      <c r="B481" s="12"/>
      <c r="J481" s="160"/>
      <c r="K481" s="11"/>
      <c r="L481" s="11"/>
      <c r="M481" s="12"/>
      <c r="N481" s="12"/>
      <c r="O481" s="12"/>
      <c r="Q481" s="22"/>
      <c r="R481" s="15"/>
      <c r="S481" s="22"/>
      <c r="T481" s="22"/>
      <c r="U481" s="22"/>
      <c r="V481" s="22"/>
      <c r="W481" s="11"/>
    </row>
    <row r="482" spans="1:23">
      <c r="A482" s="11"/>
      <c r="B482" s="12"/>
      <c r="J482" s="160"/>
      <c r="K482" s="11"/>
      <c r="L482" s="11"/>
      <c r="M482" s="12"/>
      <c r="N482" s="12"/>
      <c r="O482" s="12"/>
      <c r="Q482" s="22"/>
      <c r="R482" s="15"/>
      <c r="S482" s="22"/>
      <c r="T482" s="22"/>
      <c r="U482" s="22"/>
      <c r="V482" s="22"/>
      <c r="W482" s="11"/>
    </row>
    <row r="483" spans="1:23">
      <c r="A483" s="11"/>
      <c r="B483" s="12"/>
      <c r="J483" s="160"/>
      <c r="K483" s="11"/>
      <c r="L483" s="11"/>
      <c r="M483" s="12"/>
      <c r="N483" s="12"/>
      <c r="O483" s="12"/>
      <c r="Q483" s="22"/>
      <c r="R483" s="15"/>
      <c r="S483" s="22"/>
      <c r="T483" s="22"/>
      <c r="U483" s="22"/>
      <c r="V483" s="22"/>
      <c r="W483" s="11"/>
    </row>
    <row r="484" spans="1:23">
      <c r="A484" s="11"/>
      <c r="B484" s="12"/>
      <c r="J484" s="160"/>
      <c r="K484" s="11"/>
      <c r="L484" s="11"/>
      <c r="M484" s="12"/>
      <c r="N484" s="12"/>
      <c r="O484" s="12"/>
      <c r="Q484" s="22"/>
      <c r="R484" s="15"/>
      <c r="S484" s="22"/>
      <c r="T484" s="22"/>
      <c r="U484" s="22"/>
      <c r="V484" s="22"/>
      <c r="W484" s="11"/>
    </row>
    <row r="485" spans="1:23">
      <c r="A485" s="11"/>
      <c r="B485" s="12"/>
      <c r="J485" s="160"/>
      <c r="K485" s="11"/>
      <c r="L485" s="11"/>
      <c r="M485" s="12"/>
      <c r="N485" s="12"/>
      <c r="O485" s="12"/>
      <c r="Q485" s="22"/>
      <c r="R485" s="15"/>
      <c r="S485" s="22"/>
      <c r="T485" s="22"/>
      <c r="U485" s="22"/>
      <c r="V485" s="22"/>
      <c r="W485" s="11"/>
    </row>
    <row r="486" spans="1:23">
      <c r="A486" s="11"/>
      <c r="B486" s="12"/>
      <c r="J486" s="160"/>
      <c r="K486" s="11"/>
      <c r="L486" s="11"/>
      <c r="M486" s="12"/>
      <c r="N486" s="12"/>
      <c r="O486" s="12"/>
      <c r="Q486" s="22"/>
      <c r="R486" s="15"/>
      <c r="S486" s="22"/>
      <c r="T486" s="22"/>
      <c r="U486" s="22"/>
      <c r="V486" s="22"/>
      <c r="W486" s="11"/>
    </row>
    <row r="487" spans="1:23">
      <c r="A487" s="11"/>
      <c r="B487" s="12"/>
      <c r="J487" s="160"/>
      <c r="K487" s="11"/>
      <c r="L487" s="11"/>
      <c r="M487" s="12"/>
      <c r="N487" s="12"/>
      <c r="O487" s="12"/>
      <c r="Q487" s="22"/>
      <c r="R487" s="15"/>
      <c r="S487" s="22"/>
      <c r="T487" s="22"/>
      <c r="U487" s="22"/>
      <c r="V487" s="22"/>
      <c r="W487" s="11"/>
    </row>
    <row r="488" spans="1:23">
      <c r="A488" s="11"/>
      <c r="B488" s="12"/>
      <c r="J488" s="160"/>
      <c r="K488" s="11"/>
      <c r="L488" s="11"/>
      <c r="M488" s="12"/>
      <c r="N488" s="12"/>
      <c r="O488" s="12"/>
      <c r="Q488" s="22"/>
      <c r="R488" s="15"/>
      <c r="S488" s="22"/>
      <c r="T488" s="22"/>
      <c r="U488" s="22"/>
      <c r="V488" s="22"/>
      <c r="W488" s="11"/>
    </row>
    <row r="489" spans="1:23">
      <c r="A489" s="11"/>
      <c r="B489" s="12"/>
      <c r="J489" s="160"/>
      <c r="K489" s="11"/>
      <c r="L489" s="11"/>
      <c r="M489" s="12"/>
      <c r="N489" s="12"/>
      <c r="O489" s="12"/>
      <c r="Q489" s="22"/>
      <c r="R489" s="15"/>
      <c r="S489" s="22"/>
      <c r="T489" s="22"/>
      <c r="U489" s="22"/>
      <c r="V489" s="22"/>
      <c r="W489" s="11"/>
    </row>
    <row r="490" spans="1:23">
      <c r="A490" s="11"/>
      <c r="B490" s="12"/>
      <c r="J490" s="160"/>
      <c r="K490" s="11"/>
      <c r="L490" s="11"/>
      <c r="M490" s="12"/>
      <c r="N490" s="12"/>
      <c r="O490" s="12"/>
      <c r="Q490" s="22"/>
      <c r="R490" s="15"/>
      <c r="S490" s="22"/>
      <c r="T490" s="22"/>
      <c r="U490" s="22"/>
      <c r="V490" s="22"/>
      <c r="W490" s="11"/>
    </row>
    <row r="491" spans="1:23">
      <c r="A491" s="11"/>
      <c r="B491" s="12"/>
      <c r="J491" s="160"/>
      <c r="K491" s="11"/>
      <c r="L491" s="11"/>
      <c r="M491" s="12"/>
      <c r="N491" s="12"/>
      <c r="O491" s="12"/>
      <c r="Q491" s="22"/>
      <c r="R491" s="15"/>
      <c r="S491" s="22"/>
      <c r="T491" s="22"/>
      <c r="U491" s="22"/>
      <c r="V491" s="22"/>
      <c r="W491" s="11"/>
    </row>
    <row r="492" spans="1:23">
      <c r="A492" s="11"/>
      <c r="B492" s="12"/>
      <c r="J492" s="160"/>
      <c r="K492" s="11"/>
      <c r="L492" s="11"/>
      <c r="M492" s="12"/>
      <c r="N492" s="12"/>
      <c r="O492" s="12"/>
      <c r="Q492" s="22"/>
      <c r="R492" s="15"/>
      <c r="S492" s="22"/>
      <c r="T492" s="22"/>
      <c r="U492" s="22"/>
      <c r="V492" s="22"/>
      <c r="W492" s="11"/>
    </row>
    <row r="493" spans="1:23">
      <c r="A493" s="11"/>
      <c r="B493" s="12"/>
      <c r="J493" s="160"/>
      <c r="K493" s="11"/>
      <c r="L493" s="11"/>
      <c r="M493" s="12"/>
      <c r="N493" s="12"/>
      <c r="O493" s="12"/>
      <c r="Q493" s="22"/>
      <c r="R493" s="15"/>
      <c r="S493" s="22"/>
      <c r="T493" s="22"/>
      <c r="U493" s="22"/>
      <c r="V493" s="22"/>
      <c r="W493" s="11"/>
    </row>
    <row r="494" spans="1:23">
      <c r="A494" s="11"/>
      <c r="B494" s="12"/>
      <c r="J494" s="160"/>
      <c r="K494" s="11"/>
      <c r="L494" s="11"/>
      <c r="M494" s="12"/>
      <c r="N494" s="12"/>
      <c r="O494" s="12"/>
      <c r="Q494" s="22"/>
      <c r="R494" s="15"/>
      <c r="S494" s="22"/>
      <c r="T494" s="22"/>
      <c r="U494" s="22"/>
      <c r="V494" s="22"/>
      <c r="W494" s="11"/>
    </row>
    <row r="495" spans="1:23">
      <c r="A495" s="11"/>
      <c r="B495" s="12"/>
      <c r="J495" s="160"/>
      <c r="K495" s="11"/>
      <c r="L495" s="11"/>
      <c r="M495" s="12"/>
      <c r="N495" s="12"/>
      <c r="O495" s="12"/>
      <c r="Q495" s="22"/>
      <c r="R495" s="15"/>
      <c r="S495" s="22"/>
      <c r="T495" s="22"/>
      <c r="U495" s="22"/>
      <c r="V495" s="22"/>
      <c r="W495" s="11"/>
    </row>
    <row r="496" spans="1:23">
      <c r="A496" s="11"/>
      <c r="B496" s="12"/>
      <c r="J496" s="160"/>
      <c r="K496" s="11"/>
      <c r="L496" s="11"/>
      <c r="M496" s="12"/>
      <c r="N496" s="12"/>
      <c r="O496" s="12"/>
      <c r="Q496" s="22"/>
      <c r="R496" s="15"/>
      <c r="S496" s="22"/>
      <c r="T496" s="22"/>
      <c r="U496" s="22"/>
      <c r="V496" s="22"/>
      <c r="W496" s="11"/>
    </row>
    <row r="497" spans="1:23">
      <c r="A497" s="11"/>
      <c r="B497" s="12"/>
      <c r="J497" s="160"/>
      <c r="K497" s="11"/>
      <c r="L497" s="11"/>
      <c r="M497" s="12"/>
      <c r="N497" s="12"/>
      <c r="O497" s="12"/>
      <c r="Q497" s="22"/>
      <c r="R497" s="15"/>
      <c r="S497" s="22"/>
      <c r="T497" s="22"/>
      <c r="U497" s="22"/>
      <c r="V497" s="22"/>
      <c r="W497" s="11"/>
    </row>
    <row r="498" spans="1:23">
      <c r="A498" s="11"/>
      <c r="B498" s="12"/>
      <c r="J498" s="160"/>
      <c r="K498" s="11"/>
      <c r="L498" s="11"/>
      <c r="M498" s="12"/>
      <c r="N498" s="12"/>
      <c r="O498" s="12"/>
      <c r="Q498" s="22"/>
      <c r="R498" s="15"/>
      <c r="S498" s="22"/>
      <c r="T498" s="22"/>
      <c r="U498" s="22"/>
      <c r="V498" s="22"/>
      <c r="W498" s="11"/>
    </row>
    <row r="499" spans="1:23">
      <c r="A499" s="11"/>
      <c r="B499" s="12"/>
      <c r="J499" s="160"/>
      <c r="K499" s="11"/>
      <c r="L499" s="11"/>
      <c r="M499" s="12"/>
      <c r="N499" s="12"/>
      <c r="O499" s="12"/>
      <c r="Q499" s="22"/>
      <c r="R499" s="15"/>
      <c r="S499" s="22"/>
      <c r="T499" s="22"/>
      <c r="U499" s="22"/>
      <c r="V499" s="22"/>
      <c r="W499" s="11"/>
    </row>
    <row r="500" spans="1:23">
      <c r="A500" s="11"/>
      <c r="B500" s="12"/>
      <c r="J500" s="160"/>
      <c r="K500" s="11"/>
      <c r="L500" s="11"/>
      <c r="M500" s="12"/>
      <c r="N500" s="12"/>
      <c r="O500" s="12"/>
      <c r="Q500" s="22"/>
      <c r="R500" s="15"/>
      <c r="S500" s="22"/>
      <c r="T500" s="22"/>
      <c r="U500" s="22"/>
      <c r="V500" s="22"/>
      <c r="W500" s="11"/>
    </row>
    <row r="501" spans="1:23">
      <c r="A501" s="11"/>
      <c r="B501" s="12"/>
      <c r="J501" s="160"/>
      <c r="K501" s="11"/>
      <c r="L501" s="11"/>
      <c r="M501" s="12"/>
      <c r="N501" s="12"/>
      <c r="O501" s="12"/>
      <c r="Q501" s="22"/>
      <c r="R501" s="15"/>
      <c r="S501" s="22"/>
      <c r="T501" s="22"/>
      <c r="U501" s="22"/>
      <c r="V501" s="22"/>
      <c r="W501" s="11"/>
    </row>
    <row r="502" spans="1:23">
      <c r="A502" s="11"/>
      <c r="B502" s="12"/>
      <c r="J502" s="160"/>
      <c r="K502" s="11"/>
      <c r="L502" s="11"/>
      <c r="M502" s="12"/>
      <c r="N502" s="12"/>
      <c r="O502" s="12"/>
      <c r="Q502" s="22"/>
      <c r="R502" s="15"/>
      <c r="S502" s="22"/>
      <c r="T502" s="22"/>
      <c r="U502" s="22"/>
      <c r="V502" s="22"/>
      <c r="W502" s="11"/>
    </row>
    <row r="503" spans="1:23">
      <c r="A503" s="11"/>
      <c r="B503" s="12"/>
      <c r="J503" s="160"/>
      <c r="K503" s="11"/>
      <c r="L503" s="11"/>
      <c r="M503" s="12"/>
      <c r="N503" s="12"/>
      <c r="O503" s="12"/>
      <c r="Q503" s="22"/>
      <c r="R503" s="15"/>
      <c r="S503" s="22"/>
      <c r="T503" s="22"/>
      <c r="U503" s="22"/>
      <c r="V503" s="22"/>
      <c r="W503" s="11"/>
    </row>
    <row r="504" spans="1:23">
      <c r="A504" s="11"/>
      <c r="B504" s="12"/>
      <c r="J504" s="160"/>
      <c r="K504" s="11"/>
      <c r="L504" s="11"/>
      <c r="M504" s="12"/>
      <c r="N504" s="12"/>
      <c r="O504" s="12"/>
      <c r="Q504" s="22"/>
      <c r="R504" s="15"/>
      <c r="S504" s="22"/>
      <c r="T504" s="22"/>
      <c r="U504" s="22"/>
      <c r="V504" s="22"/>
      <c r="W504" s="11"/>
    </row>
    <row r="505" spans="1:23">
      <c r="A505" s="11"/>
      <c r="B505" s="12"/>
      <c r="J505" s="160"/>
      <c r="K505" s="11"/>
      <c r="L505" s="11"/>
      <c r="M505" s="12"/>
      <c r="N505" s="12"/>
      <c r="O505" s="12"/>
      <c r="Q505" s="22"/>
      <c r="R505" s="15"/>
      <c r="S505" s="22"/>
      <c r="T505" s="22"/>
      <c r="U505" s="22"/>
      <c r="V505" s="22"/>
      <c r="W505" s="11"/>
    </row>
    <row r="506" spans="1:23">
      <c r="A506" s="11"/>
      <c r="B506" s="12"/>
      <c r="J506" s="160"/>
      <c r="K506" s="11"/>
      <c r="L506" s="11"/>
      <c r="M506" s="12"/>
      <c r="N506" s="12"/>
      <c r="O506" s="12"/>
      <c r="Q506" s="22"/>
      <c r="R506" s="15"/>
      <c r="S506" s="22"/>
      <c r="T506" s="22"/>
      <c r="U506" s="22"/>
      <c r="V506" s="22"/>
      <c r="W506" s="11"/>
    </row>
    <row r="507" spans="1:23">
      <c r="A507" s="11"/>
      <c r="B507" s="12"/>
      <c r="J507" s="160"/>
      <c r="K507" s="11"/>
      <c r="L507" s="11"/>
      <c r="M507" s="12"/>
      <c r="N507" s="12"/>
      <c r="O507" s="12"/>
      <c r="Q507" s="22"/>
      <c r="R507" s="15"/>
      <c r="S507" s="22"/>
      <c r="T507" s="22"/>
      <c r="U507" s="22"/>
      <c r="V507" s="22"/>
      <c r="W507" s="11"/>
    </row>
    <row r="508" spans="1:23">
      <c r="A508" s="11"/>
      <c r="B508" s="12"/>
      <c r="J508" s="160"/>
      <c r="K508" s="11"/>
      <c r="L508" s="11"/>
      <c r="M508" s="12"/>
      <c r="N508" s="12"/>
      <c r="O508" s="12"/>
      <c r="Q508" s="22"/>
      <c r="R508" s="15"/>
      <c r="S508" s="22"/>
      <c r="T508" s="22"/>
      <c r="U508" s="22"/>
      <c r="V508" s="22"/>
      <c r="W508" s="11"/>
    </row>
    <row r="509" spans="1:23">
      <c r="A509" s="11"/>
      <c r="B509" s="12"/>
      <c r="J509" s="160"/>
      <c r="K509" s="11"/>
      <c r="L509" s="11"/>
      <c r="M509" s="12"/>
      <c r="N509" s="12"/>
      <c r="O509" s="12"/>
      <c r="Q509" s="22"/>
      <c r="R509" s="15"/>
      <c r="S509" s="22"/>
      <c r="T509" s="22"/>
      <c r="U509" s="22"/>
      <c r="V509" s="22"/>
      <c r="W509" s="11"/>
    </row>
    <row r="510" spans="1:23">
      <c r="A510" s="11"/>
      <c r="B510" s="12"/>
      <c r="J510" s="160"/>
      <c r="K510" s="11"/>
      <c r="L510" s="11"/>
      <c r="M510" s="12"/>
      <c r="N510" s="12"/>
      <c r="O510" s="12"/>
      <c r="Q510" s="22"/>
      <c r="R510" s="15"/>
      <c r="S510" s="22"/>
      <c r="T510" s="22"/>
      <c r="U510" s="22"/>
      <c r="V510" s="22"/>
      <c r="W510" s="11"/>
    </row>
    <row r="511" spans="1:23">
      <c r="A511" s="11"/>
      <c r="B511" s="12"/>
      <c r="J511" s="160"/>
      <c r="K511" s="11"/>
      <c r="L511" s="11"/>
      <c r="M511" s="12"/>
      <c r="N511" s="12"/>
      <c r="O511" s="12"/>
      <c r="Q511" s="22"/>
      <c r="R511" s="15"/>
      <c r="S511" s="22"/>
      <c r="T511" s="22"/>
      <c r="U511" s="22"/>
      <c r="V511" s="22"/>
      <c r="W511" s="11"/>
    </row>
    <row r="512" spans="1:23">
      <c r="A512" s="11"/>
      <c r="B512" s="12"/>
      <c r="J512" s="160"/>
      <c r="K512" s="11"/>
      <c r="L512" s="11"/>
      <c r="M512" s="12"/>
      <c r="N512" s="12"/>
      <c r="O512" s="12"/>
      <c r="Q512" s="22"/>
      <c r="R512" s="15"/>
      <c r="S512" s="22"/>
      <c r="T512" s="22"/>
      <c r="U512" s="22"/>
      <c r="V512" s="22"/>
      <c r="W512" s="11"/>
    </row>
    <row r="513" spans="1:23">
      <c r="A513" s="11"/>
      <c r="B513" s="12"/>
      <c r="J513" s="160"/>
      <c r="K513" s="11"/>
      <c r="L513" s="11"/>
      <c r="M513" s="12"/>
      <c r="N513" s="12"/>
      <c r="O513" s="12"/>
      <c r="Q513" s="22"/>
      <c r="R513" s="15"/>
      <c r="S513" s="22"/>
      <c r="T513" s="22"/>
      <c r="U513" s="22"/>
      <c r="V513" s="22"/>
      <c r="W513" s="11"/>
    </row>
    <row r="514" spans="1:23">
      <c r="A514" s="11"/>
      <c r="B514" s="12"/>
      <c r="J514" s="160"/>
      <c r="K514" s="11"/>
      <c r="L514" s="11"/>
      <c r="M514" s="12"/>
      <c r="N514" s="12"/>
      <c r="O514" s="12"/>
      <c r="Q514" s="22"/>
      <c r="R514" s="15"/>
      <c r="S514" s="22"/>
      <c r="T514" s="22"/>
      <c r="U514" s="22"/>
      <c r="V514" s="22"/>
      <c r="W514" s="11"/>
    </row>
    <row r="515" spans="1:23">
      <c r="A515" s="11"/>
      <c r="B515" s="12"/>
      <c r="J515" s="160"/>
      <c r="K515" s="11"/>
      <c r="L515" s="11"/>
      <c r="M515" s="12"/>
      <c r="N515" s="12"/>
      <c r="O515" s="12"/>
      <c r="Q515" s="22"/>
      <c r="R515" s="15"/>
      <c r="S515" s="22"/>
      <c r="T515" s="22"/>
      <c r="U515" s="22"/>
      <c r="V515" s="22"/>
      <c r="W515" s="11"/>
    </row>
    <row r="516" spans="1:23">
      <c r="A516" s="11"/>
      <c r="B516" s="12"/>
      <c r="J516" s="160"/>
      <c r="K516" s="11"/>
      <c r="L516" s="11"/>
      <c r="M516" s="12"/>
      <c r="N516" s="12"/>
      <c r="O516" s="12"/>
      <c r="Q516" s="22"/>
      <c r="R516" s="15"/>
      <c r="S516" s="22"/>
      <c r="T516" s="22"/>
      <c r="U516" s="22"/>
      <c r="V516" s="22"/>
      <c r="W516" s="11"/>
    </row>
    <row r="517" spans="1:23">
      <c r="A517" s="11"/>
      <c r="B517" s="12"/>
      <c r="J517" s="160"/>
      <c r="K517" s="11"/>
      <c r="L517" s="11"/>
      <c r="M517" s="12"/>
      <c r="N517" s="12"/>
      <c r="O517" s="12"/>
      <c r="Q517" s="22"/>
      <c r="R517" s="15"/>
      <c r="S517" s="22"/>
      <c r="T517" s="22"/>
      <c r="U517" s="22"/>
      <c r="V517" s="22"/>
      <c r="W517" s="11"/>
    </row>
    <row r="518" spans="1:23">
      <c r="A518" s="11"/>
      <c r="B518" s="12"/>
      <c r="J518" s="160"/>
      <c r="K518" s="11"/>
      <c r="L518" s="11"/>
      <c r="M518" s="12"/>
      <c r="N518" s="12"/>
      <c r="O518" s="12"/>
      <c r="Q518" s="22"/>
      <c r="R518" s="15"/>
      <c r="S518" s="22"/>
      <c r="T518" s="22"/>
      <c r="U518" s="22"/>
      <c r="V518" s="22"/>
      <c r="W518" s="11"/>
    </row>
    <row r="519" spans="1:23">
      <c r="A519" s="11"/>
      <c r="B519" s="12"/>
      <c r="J519" s="160"/>
      <c r="K519" s="11"/>
      <c r="L519" s="11"/>
      <c r="M519" s="12"/>
      <c r="N519" s="12"/>
      <c r="O519" s="12"/>
      <c r="Q519" s="22"/>
      <c r="R519" s="15"/>
      <c r="S519" s="22"/>
      <c r="T519" s="22"/>
      <c r="U519" s="22"/>
      <c r="V519" s="22"/>
      <c r="W519" s="11"/>
    </row>
    <row r="520" spans="1:23">
      <c r="A520" s="11"/>
      <c r="B520" s="12"/>
      <c r="J520" s="160"/>
      <c r="K520" s="11"/>
      <c r="L520" s="11"/>
      <c r="M520" s="12"/>
      <c r="N520" s="12"/>
      <c r="O520" s="12"/>
      <c r="Q520" s="22"/>
      <c r="R520" s="15"/>
      <c r="S520" s="22"/>
      <c r="T520" s="22"/>
      <c r="U520" s="22"/>
      <c r="V520" s="22"/>
      <c r="W520" s="11"/>
    </row>
    <row r="521" spans="1:23">
      <c r="A521" s="11"/>
      <c r="B521" s="12"/>
      <c r="J521" s="160"/>
      <c r="K521" s="11"/>
      <c r="L521" s="11"/>
      <c r="M521" s="12"/>
      <c r="N521" s="12"/>
      <c r="O521" s="12"/>
      <c r="Q521" s="22"/>
      <c r="R521" s="15"/>
      <c r="S521" s="22"/>
      <c r="T521" s="22"/>
      <c r="U521" s="22"/>
      <c r="V521" s="22"/>
      <c r="W521" s="11"/>
    </row>
    <row r="522" spans="1:23">
      <c r="A522" s="11"/>
      <c r="B522" s="12"/>
      <c r="J522" s="160"/>
      <c r="K522" s="11"/>
      <c r="L522" s="11"/>
      <c r="M522" s="12"/>
      <c r="N522" s="12"/>
      <c r="O522" s="12"/>
      <c r="Q522" s="22"/>
      <c r="R522" s="15"/>
      <c r="S522" s="22"/>
      <c r="T522" s="22"/>
      <c r="U522" s="22"/>
      <c r="V522" s="22"/>
      <c r="W522" s="11"/>
    </row>
    <row r="523" spans="1:23">
      <c r="A523" s="11"/>
      <c r="B523" s="12"/>
      <c r="J523" s="160"/>
      <c r="K523" s="11"/>
      <c r="L523" s="11"/>
      <c r="M523" s="12"/>
      <c r="N523" s="12"/>
      <c r="O523" s="12"/>
      <c r="Q523" s="22"/>
      <c r="R523" s="15"/>
      <c r="S523" s="22"/>
      <c r="T523" s="22"/>
      <c r="U523" s="22"/>
      <c r="V523" s="22"/>
      <c r="W523" s="11"/>
    </row>
    <row r="524" spans="1:23">
      <c r="A524" s="11"/>
      <c r="B524" s="12"/>
      <c r="J524" s="160"/>
      <c r="K524" s="11"/>
      <c r="L524" s="11"/>
      <c r="M524" s="12"/>
      <c r="N524" s="12"/>
      <c r="O524" s="12"/>
      <c r="Q524" s="22"/>
      <c r="R524" s="15"/>
      <c r="S524" s="22"/>
      <c r="T524" s="22"/>
      <c r="U524" s="22"/>
      <c r="V524" s="22"/>
      <c r="W524" s="11"/>
    </row>
    <row r="525" spans="1:23">
      <c r="A525" s="11"/>
      <c r="B525" s="12"/>
      <c r="J525" s="160"/>
      <c r="K525" s="11"/>
      <c r="L525" s="11"/>
      <c r="M525" s="12"/>
      <c r="N525" s="12"/>
      <c r="O525" s="12"/>
      <c r="Q525" s="22"/>
      <c r="R525" s="15"/>
      <c r="S525" s="22"/>
      <c r="T525" s="22"/>
      <c r="U525" s="22"/>
      <c r="V525" s="22"/>
      <c r="W525" s="11"/>
    </row>
    <row r="526" spans="1:23">
      <c r="A526" s="11"/>
      <c r="B526" s="12"/>
      <c r="J526" s="160"/>
      <c r="K526" s="11"/>
      <c r="L526" s="11"/>
      <c r="M526" s="12"/>
      <c r="N526" s="12"/>
      <c r="O526" s="12"/>
      <c r="Q526" s="22"/>
      <c r="R526" s="15"/>
      <c r="S526" s="22"/>
      <c r="T526" s="22"/>
      <c r="U526" s="22"/>
      <c r="V526" s="22"/>
      <c r="W526" s="11"/>
    </row>
    <row r="527" spans="1:23">
      <c r="A527" s="11"/>
      <c r="B527" s="12"/>
      <c r="J527" s="160"/>
      <c r="K527" s="11"/>
      <c r="L527" s="11"/>
      <c r="M527" s="12"/>
      <c r="N527" s="12"/>
      <c r="O527" s="12"/>
      <c r="Q527" s="22"/>
      <c r="R527" s="15"/>
      <c r="S527" s="22"/>
      <c r="T527" s="22"/>
      <c r="U527" s="22"/>
      <c r="V527" s="22"/>
      <c r="W527" s="11"/>
    </row>
    <row r="528" spans="1:23">
      <c r="A528" s="11"/>
      <c r="B528" s="12"/>
      <c r="J528" s="160"/>
      <c r="K528" s="11"/>
      <c r="L528" s="11"/>
      <c r="M528" s="12"/>
      <c r="N528" s="12"/>
      <c r="O528" s="12"/>
      <c r="Q528" s="22"/>
      <c r="R528" s="15"/>
      <c r="S528" s="22"/>
      <c r="T528" s="22"/>
      <c r="U528" s="22"/>
      <c r="V528" s="22"/>
      <c r="W528" s="11"/>
    </row>
    <row r="529" spans="1:23">
      <c r="A529" s="11"/>
      <c r="B529" s="12"/>
      <c r="J529" s="160"/>
      <c r="K529" s="11"/>
      <c r="L529" s="11"/>
      <c r="M529" s="12"/>
      <c r="N529" s="12"/>
      <c r="O529" s="12"/>
      <c r="Q529" s="22"/>
      <c r="R529" s="15"/>
      <c r="S529" s="22"/>
      <c r="T529" s="22"/>
      <c r="U529" s="22"/>
      <c r="V529" s="22"/>
      <c r="W529" s="11"/>
    </row>
    <row r="530" spans="1:23">
      <c r="A530" s="11"/>
      <c r="B530" s="12"/>
      <c r="J530" s="160"/>
      <c r="K530" s="11"/>
      <c r="L530" s="11"/>
      <c r="M530" s="12"/>
      <c r="N530" s="12"/>
      <c r="O530" s="12"/>
      <c r="Q530" s="22"/>
      <c r="R530" s="15"/>
      <c r="S530" s="22"/>
      <c r="T530" s="22"/>
      <c r="U530" s="22"/>
      <c r="V530" s="22"/>
      <c r="W530" s="11"/>
    </row>
    <row r="531" spans="1:23">
      <c r="A531" s="11"/>
      <c r="B531" s="12"/>
      <c r="J531" s="160"/>
      <c r="K531" s="11"/>
      <c r="L531" s="11"/>
      <c r="M531" s="12"/>
      <c r="N531" s="12"/>
      <c r="O531" s="12"/>
      <c r="Q531" s="22"/>
      <c r="R531" s="15"/>
      <c r="S531" s="22"/>
      <c r="T531" s="22"/>
      <c r="U531" s="22"/>
      <c r="V531" s="22"/>
      <c r="W531" s="11"/>
    </row>
    <row r="532" spans="1:23">
      <c r="A532" s="11"/>
      <c r="B532" s="12"/>
      <c r="J532" s="160"/>
      <c r="K532" s="11"/>
      <c r="L532" s="11"/>
      <c r="M532" s="12"/>
      <c r="N532" s="12"/>
      <c r="O532" s="12"/>
      <c r="Q532" s="22"/>
      <c r="R532" s="15"/>
      <c r="S532" s="22"/>
      <c r="T532" s="22"/>
      <c r="U532" s="22"/>
      <c r="V532" s="22"/>
      <c r="W532" s="11"/>
    </row>
    <row r="533" spans="1:23">
      <c r="A533" s="11"/>
      <c r="B533" s="12"/>
      <c r="J533" s="160"/>
      <c r="K533" s="11"/>
      <c r="L533" s="11"/>
      <c r="M533" s="12"/>
      <c r="N533" s="12"/>
      <c r="O533" s="12"/>
      <c r="Q533" s="22"/>
      <c r="R533" s="15"/>
      <c r="S533" s="22"/>
      <c r="T533" s="22"/>
      <c r="U533" s="22"/>
      <c r="V533" s="22"/>
      <c r="W533" s="11"/>
    </row>
    <row r="534" spans="1:23">
      <c r="A534" s="11"/>
      <c r="B534" s="12"/>
      <c r="J534" s="160"/>
      <c r="K534" s="11"/>
      <c r="L534" s="11"/>
      <c r="M534" s="12"/>
      <c r="N534" s="12"/>
      <c r="O534" s="12"/>
      <c r="Q534" s="22"/>
      <c r="R534" s="15"/>
      <c r="S534" s="22"/>
      <c r="T534" s="22"/>
      <c r="U534" s="22"/>
      <c r="V534" s="22"/>
      <c r="W534" s="11"/>
    </row>
    <row r="535" spans="1:23">
      <c r="A535" s="11"/>
      <c r="B535" s="12"/>
      <c r="J535" s="160"/>
      <c r="K535" s="11"/>
      <c r="L535" s="11"/>
      <c r="M535" s="12"/>
      <c r="N535" s="12"/>
      <c r="O535" s="12"/>
      <c r="Q535" s="22"/>
      <c r="R535" s="15"/>
      <c r="S535" s="22"/>
      <c r="T535" s="22"/>
      <c r="U535" s="22"/>
      <c r="V535" s="22"/>
      <c r="W535" s="11"/>
    </row>
    <row r="536" spans="1:23">
      <c r="A536" s="11"/>
      <c r="B536" s="12"/>
      <c r="J536" s="160"/>
      <c r="K536" s="11"/>
      <c r="L536" s="11"/>
      <c r="M536" s="12"/>
      <c r="N536" s="12"/>
      <c r="O536" s="12"/>
      <c r="Q536" s="22"/>
      <c r="R536" s="15"/>
      <c r="S536" s="22"/>
      <c r="T536" s="22"/>
      <c r="U536" s="22"/>
      <c r="V536" s="22"/>
      <c r="W536" s="11"/>
    </row>
    <row r="537" spans="1:23">
      <c r="A537" s="11"/>
      <c r="B537" s="12"/>
      <c r="J537" s="160"/>
      <c r="K537" s="11"/>
      <c r="L537" s="11"/>
      <c r="M537" s="12"/>
      <c r="N537" s="12"/>
      <c r="O537" s="12"/>
      <c r="Q537" s="22"/>
      <c r="R537" s="15"/>
      <c r="S537" s="22"/>
      <c r="T537" s="22"/>
      <c r="U537" s="22"/>
      <c r="V537" s="22"/>
      <c r="W537" s="11"/>
    </row>
    <row r="538" spans="1:23">
      <c r="A538" s="11"/>
      <c r="B538" s="12"/>
      <c r="J538" s="160"/>
      <c r="K538" s="11"/>
      <c r="L538" s="11"/>
      <c r="M538" s="12"/>
      <c r="N538" s="12"/>
      <c r="O538" s="12"/>
      <c r="Q538" s="22"/>
      <c r="R538" s="15"/>
      <c r="S538" s="22"/>
      <c r="T538" s="22"/>
      <c r="U538" s="22"/>
      <c r="V538" s="22"/>
      <c r="W538" s="11"/>
    </row>
    <row r="539" spans="1:23">
      <c r="A539" s="11"/>
      <c r="B539" s="12"/>
      <c r="J539" s="160"/>
      <c r="K539" s="11"/>
      <c r="L539" s="11"/>
      <c r="M539" s="12"/>
      <c r="N539" s="12"/>
      <c r="O539" s="12"/>
      <c r="Q539" s="22"/>
      <c r="R539" s="15"/>
      <c r="S539" s="22"/>
      <c r="T539" s="22"/>
      <c r="U539" s="22"/>
      <c r="V539" s="22"/>
      <c r="W539" s="11"/>
    </row>
    <row r="540" spans="1:23">
      <c r="A540" s="11"/>
      <c r="B540" s="12"/>
      <c r="J540" s="160"/>
      <c r="K540" s="11"/>
      <c r="L540" s="11"/>
      <c r="M540" s="12"/>
      <c r="N540" s="12"/>
      <c r="O540" s="12"/>
      <c r="Q540" s="22"/>
      <c r="R540" s="15"/>
      <c r="S540" s="22"/>
      <c r="T540" s="22"/>
      <c r="U540" s="22"/>
      <c r="V540" s="22"/>
      <c r="W540" s="11"/>
    </row>
    <row r="541" spans="1:23">
      <c r="A541" s="11"/>
      <c r="B541" s="12"/>
      <c r="J541" s="160"/>
      <c r="K541" s="11"/>
      <c r="L541" s="11"/>
      <c r="M541" s="12"/>
      <c r="N541" s="12"/>
      <c r="O541" s="12"/>
      <c r="Q541" s="22"/>
      <c r="R541" s="15"/>
      <c r="S541" s="22"/>
      <c r="T541" s="22"/>
      <c r="U541" s="22"/>
      <c r="V541" s="22"/>
      <c r="W541" s="11"/>
    </row>
    <row r="542" spans="1:23">
      <c r="A542" s="11"/>
      <c r="B542" s="12"/>
      <c r="J542" s="160"/>
      <c r="K542" s="11"/>
      <c r="L542" s="11"/>
      <c r="M542" s="12"/>
      <c r="N542" s="12"/>
      <c r="O542" s="12"/>
      <c r="Q542" s="22"/>
      <c r="R542" s="15"/>
      <c r="S542" s="22"/>
      <c r="T542" s="22"/>
      <c r="U542" s="22"/>
      <c r="V542" s="22"/>
      <c r="W542" s="11"/>
    </row>
    <row r="543" spans="1:23">
      <c r="A543" s="11"/>
      <c r="B543" s="12"/>
      <c r="J543" s="160"/>
      <c r="K543" s="11"/>
      <c r="L543" s="11"/>
      <c r="M543" s="12"/>
      <c r="N543" s="12"/>
      <c r="O543" s="12"/>
      <c r="Q543" s="22"/>
      <c r="R543" s="15"/>
      <c r="S543" s="22"/>
      <c r="T543" s="22"/>
      <c r="U543" s="22"/>
      <c r="V543" s="22"/>
      <c r="W543" s="11"/>
    </row>
    <row r="544" spans="1:23">
      <c r="A544" s="11"/>
      <c r="B544" s="12"/>
      <c r="J544" s="160"/>
      <c r="K544" s="11"/>
      <c r="L544" s="11"/>
      <c r="M544" s="12"/>
      <c r="N544" s="12"/>
      <c r="O544" s="12"/>
      <c r="Q544" s="22"/>
      <c r="R544" s="15"/>
      <c r="S544" s="22"/>
      <c r="T544" s="22"/>
      <c r="U544" s="22"/>
      <c r="V544" s="22"/>
      <c r="W544" s="11"/>
    </row>
    <row r="545" spans="1:23">
      <c r="A545" s="11"/>
      <c r="B545" s="12"/>
      <c r="J545" s="160"/>
      <c r="K545" s="11"/>
      <c r="L545" s="11"/>
      <c r="M545" s="12"/>
      <c r="N545" s="12"/>
      <c r="O545" s="12"/>
      <c r="Q545" s="22"/>
      <c r="R545" s="15"/>
      <c r="S545" s="22"/>
      <c r="T545" s="22"/>
      <c r="U545" s="22"/>
      <c r="V545" s="22"/>
      <c r="W545" s="11"/>
    </row>
    <row r="546" spans="1:23">
      <c r="A546" s="11"/>
      <c r="B546" s="12"/>
      <c r="J546" s="160"/>
      <c r="K546" s="11"/>
      <c r="L546" s="11"/>
      <c r="M546" s="12"/>
      <c r="N546" s="12"/>
      <c r="O546" s="12"/>
      <c r="Q546" s="22"/>
      <c r="R546" s="15"/>
      <c r="S546" s="22"/>
      <c r="T546" s="22"/>
      <c r="U546" s="22"/>
      <c r="V546" s="22"/>
      <c r="W546" s="11"/>
    </row>
    <row r="547" spans="1:23">
      <c r="A547" s="11"/>
      <c r="B547" s="12"/>
      <c r="J547" s="160"/>
      <c r="K547" s="11"/>
      <c r="L547" s="11"/>
      <c r="M547" s="12"/>
      <c r="N547" s="12"/>
      <c r="O547" s="12"/>
      <c r="Q547" s="22"/>
      <c r="R547" s="15"/>
      <c r="S547" s="22"/>
      <c r="T547" s="22"/>
      <c r="U547" s="22"/>
      <c r="V547" s="22"/>
      <c r="W547" s="11"/>
    </row>
    <row r="548" spans="1:23">
      <c r="A548" s="11"/>
      <c r="B548" s="12"/>
      <c r="J548" s="160"/>
      <c r="K548" s="11"/>
      <c r="L548" s="11"/>
      <c r="M548" s="12"/>
      <c r="N548" s="12"/>
      <c r="O548" s="12"/>
      <c r="Q548" s="22"/>
      <c r="R548" s="15"/>
      <c r="S548" s="22"/>
      <c r="T548" s="22"/>
      <c r="U548" s="22"/>
      <c r="V548" s="22"/>
      <c r="W548" s="11"/>
    </row>
    <row r="549" spans="1:23">
      <c r="A549" s="11"/>
      <c r="B549" s="12"/>
      <c r="J549" s="160"/>
      <c r="K549" s="11"/>
      <c r="L549" s="11"/>
      <c r="M549" s="12"/>
      <c r="N549" s="12"/>
      <c r="O549" s="12"/>
      <c r="Q549" s="22"/>
      <c r="R549" s="15"/>
      <c r="S549" s="22"/>
      <c r="T549" s="22"/>
      <c r="U549" s="22"/>
      <c r="V549" s="22"/>
      <c r="W549" s="11"/>
    </row>
    <row r="550" spans="1:23">
      <c r="A550" s="11"/>
      <c r="B550" s="12"/>
      <c r="J550" s="160"/>
      <c r="K550" s="11"/>
      <c r="L550" s="11"/>
      <c r="M550" s="12"/>
      <c r="N550" s="12"/>
      <c r="O550" s="12"/>
      <c r="Q550" s="22"/>
      <c r="R550" s="15"/>
      <c r="S550" s="22"/>
      <c r="T550" s="22"/>
      <c r="U550" s="22"/>
      <c r="V550" s="22"/>
      <c r="W550" s="11"/>
    </row>
    <row r="551" spans="1:23">
      <c r="A551" s="11"/>
      <c r="B551" s="12"/>
      <c r="J551" s="160"/>
      <c r="K551" s="11"/>
      <c r="L551" s="11"/>
      <c r="M551" s="12"/>
      <c r="N551" s="12"/>
      <c r="O551" s="12"/>
      <c r="Q551" s="22"/>
      <c r="R551" s="15"/>
      <c r="S551" s="22"/>
      <c r="T551" s="22"/>
      <c r="U551" s="22"/>
      <c r="V551" s="22"/>
      <c r="W551" s="11"/>
    </row>
    <row r="552" spans="1:23">
      <c r="A552" s="11"/>
      <c r="B552" s="12"/>
      <c r="J552" s="160"/>
      <c r="K552" s="11"/>
      <c r="L552" s="11"/>
      <c r="M552" s="12"/>
      <c r="N552" s="12"/>
      <c r="O552" s="12"/>
      <c r="Q552" s="22"/>
      <c r="R552" s="15"/>
      <c r="S552" s="22"/>
      <c r="T552" s="22"/>
      <c r="U552" s="22"/>
      <c r="V552" s="22"/>
      <c r="W552" s="11"/>
    </row>
    <row r="553" spans="1:23">
      <c r="A553" s="11"/>
      <c r="B553" s="12"/>
      <c r="J553" s="160"/>
      <c r="K553" s="11"/>
      <c r="L553" s="11"/>
      <c r="M553" s="12"/>
      <c r="N553" s="12"/>
      <c r="O553" s="12"/>
      <c r="Q553" s="22"/>
      <c r="R553" s="15"/>
      <c r="S553" s="22"/>
      <c r="T553" s="22"/>
      <c r="U553" s="22"/>
      <c r="V553" s="22"/>
      <c r="W553" s="11"/>
    </row>
    <row r="554" spans="1:23">
      <c r="A554" s="11"/>
      <c r="B554" s="12"/>
      <c r="J554" s="160"/>
      <c r="K554" s="11"/>
      <c r="L554" s="11"/>
      <c r="M554" s="12"/>
      <c r="N554" s="12"/>
      <c r="O554" s="12"/>
      <c r="Q554" s="22"/>
      <c r="R554" s="15"/>
      <c r="S554" s="22"/>
      <c r="T554" s="22"/>
      <c r="U554" s="22"/>
      <c r="V554" s="22"/>
      <c r="W554" s="11"/>
    </row>
    <row r="555" spans="1:23">
      <c r="A555" s="11"/>
      <c r="B555" s="12"/>
      <c r="J555" s="160"/>
      <c r="K555" s="11"/>
      <c r="L555" s="11"/>
      <c r="M555" s="12"/>
      <c r="N555" s="12"/>
      <c r="O555" s="12"/>
      <c r="Q555" s="22"/>
      <c r="R555" s="15"/>
      <c r="S555" s="22"/>
      <c r="T555" s="22"/>
      <c r="U555" s="22"/>
      <c r="V555" s="22"/>
      <c r="W555" s="11"/>
    </row>
    <row r="556" spans="1:23">
      <c r="A556" s="11"/>
      <c r="B556" s="12"/>
      <c r="J556" s="160"/>
      <c r="K556" s="11"/>
      <c r="L556" s="11"/>
      <c r="M556" s="12"/>
      <c r="N556" s="12"/>
      <c r="O556" s="12"/>
      <c r="Q556" s="22"/>
      <c r="R556" s="15"/>
      <c r="S556" s="22"/>
      <c r="T556" s="22"/>
      <c r="U556" s="22"/>
      <c r="V556" s="22"/>
      <c r="W556" s="11"/>
    </row>
    <row r="557" spans="1:23">
      <c r="A557" s="11"/>
      <c r="B557" s="12"/>
      <c r="J557" s="160"/>
      <c r="K557" s="11"/>
      <c r="L557" s="11"/>
      <c r="M557" s="12"/>
      <c r="N557" s="12"/>
      <c r="O557" s="12"/>
      <c r="Q557" s="22"/>
      <c r="R557" s="15"/>
      <c r="S557" s="22"/>
      <c r="T557" s="22"/>
      <c r="U557" s="22"/>
      <c r="V557" s="22"/>
      <c r="W557" s="11"/>
    </row>
    <row r="558" spans="1:23">
      <c r="A558" s="11"/>
      <c r="B558" s="12"/>
      <c r="J558" s="160"/>
      <c r="K558" s="11"/>
      <c r="L558" s="11"/>
      <c r="M558" s="12"/>
      <c r="N558" s="12"/>
      <c r="O558" s="12"/>
      <c r="Q558" s="22"/>
      <c r="R558" s="15"/>
      <c r="S558" s="22"/>
      <c r="T558" s="22"/>
      <c r="U558" s="22"/>
      <c r="V558" s="22"/>
      <c r="W558" s="11"/>
    </row>
    <row r="559" spans="1:23">
      <c r="A559" s="11"/>
      <c r="B559" s="12"/>
      <c r="J559" s="160"/>
      <c r="K559" s="11"/>
      <c r="L559" s="11"/>
      <c r="M559" s="12"/>
      <c r="N559" s="12"/>
      <c r="O559" s="12"/>
      <c r="Q559" s="22"/>
      <c r="R559" s="15"/>
      <c r="S559" s="22"/>
      <c r="T559" s="22"/>
      <c r="U559" s="22"/>
      <c r="V559" s="22"/>
      <c r="W559" s="11"/>
    </row>
    <row r="560" spans="1:23">
      <c r="A560" s="11"/>
      <c r="B560" s="12"/>
      <c r="J560" s="160"/>
      <c r="K560" s="11"/>
      <c r="L560" s="11"/>
      <c r="M560" s="12"/>
      <c r="N560" s="12"/>
      <c r="O560" s="12"/>
      <c r="Q560" s="22"/>
      <c r="R560" s="15"/>
      <c r="S560" s="22"/>
      <c r="T560" s="22"/>
      <c r="U560" s="22"/>
      <c r="V560" s="22"/>
      <c r="W560" s="11"/>
    </row>
    <row r="561" spans="1:23">
      <c r="A561" s="11"/>
      <c r="B561" s="12"/>
      <c r="J561" s="160"/>
      <c r="K561" s="11"/>
      <c r="L561" s="11"/>
      <c r="M561" s="12"/>
      <c r="N561" s="12"/>
      <c r="O561" s="12"/>
      <c r="Q561" s="22"/>
      <c r="R561" s="15"/>
      <c r="S561" s="22"/>
      <c r="T561" s="22"/>
      <c r="U561" s="22"/>
      <c r="V561" s="22"/>
      <c r="W561" s="11"/>
    </row>
    <row r="562" spans="1:23">
      <c r="A562" s="11"/>
      <c r="B562" s="12"/>
      <c r="J562" s="160"/>
      <c r="K562" s="11"/>
      <c r="L562" s="11"/>
      <c r="M562" s="12"/>
      <c r="N562" s="12"/>
      <c r="O562" s="12"/>
      <c r="Q562" s="22"/>
      <c r="R562" s="15"/>
      <c r="S562" s="22"/>
      <c r="T562" s="22"/>
      <c r="U562" s="22"/>
      <c r="V562" s="22"/>
      <c r="W562" s="11"/>
    </row>
    <row r="563" spans="1:23">
      <c r="A563" s="11"/>
      <c r="B563" s="12"/>
      <c r="J563" s="160"/>
      <c r="K563" s="11"/>
      <c r="L563" s="11"/>
      <c r="M563" s="12"/>
      <c r="N563" s="12"/>
      <c r="O563" s="12"/>
      <c r="Q563" s="22"/>
      <c r="R563" s="15"/>
      <c r="S563" s="22"/>
      <c r="T563" s="22"/>
      <c r="U563" s="22"/>
      <c r="V563" s="22"/>
      <c r="W563" s="11"/>
    </row>
    <row r="564" spans="1:23">
      <c r="A564" s="11"/>
      <c r="B564" s="12"/>
      <c r="J564" s="160"/>
      <c r="K564" s="11"/>
      <c r="L564" s="11"/>
      <c r="M564" s="12"/>
      <c r="N564" s="12"/>
      <c r="O564" s="12"/>
      <c r="Q564" s="22"/>
      <c r="R564" s="15"/>
      <c r="S564" s="22"/>
      <c r="T564" s="22"/>
      <c r="U564" s="22"/>
      <c r="V564" s="22"/>
      <c r="W564" s="11"/>
    </row>
    <row r="565" spans="1:23">
      <c r="A565" s="11"/>
      <c r="B565" s="12"/>
      <c r="J565" s="160"/>
      <c r="K565" s="11"/>
      <c r="L565" s="11"/>
      <c r="M565" s="12"/>
      <c r="N565" s="12"/>
      <c r="O565" s="12"/>
      <c r="Q565" s="22"/>
      <c r="R565" s="15"/>
      <c r="S565" s="22"/>
      <c r="T565" s="22"/>
      <c r="U565" s="22"/>
      <c r="V565" s="22"/>
      <c r="W565" s="11"/>
    </row>
    <row r="566" spans="1:23">
      <c r="A566" s="11"/>
      <c r="B566" s="12"/>
      <c r="J566" s="160"/>
      <c r="K566" s="11"/>
      <c r="L566" s="11"/>
      <c r="M566" s="12"/>
      <c r="N566" s="12"/>
      <c r="O566" s="12"/>
      <c r="Q566" s="22"/>
      <c r="R566" s="15"/>
      <c r="S566" s="22"/>
      <c r="T566" s="22"/>
      <c r="U566" s="22"/>
      <c r="V566" s="22"/>
      <c r="W566" s="11"/>
    </row>
    <row r="567" spans="1:23">
      <c r="A567" s="11"/>
      <c r="B567" s="12"/>
      <c r="J567" s="160"/>
      <c r="K567" s="11"/>
      <c r="L567" s="11"/>
      <c r="M567" s="12"/>
      <c r="N567" s="12"/>
      <c r="O567" s="12"/>
      <c r="Q567" s="22"/>
      <c r="R567" s="15"/>
      <c r="S567" s="22"/>
      <c r="T567" s="22"/>
      <c r="U567" s="22"/>
      <c r="V567" s="22"/>
      <c r="W567" s="11"/>
    </row>
    <row r="568" spans="1:23">
      <c r="A568" s="11"/>
      <c r="B568" s="12"/>
      <c r="J568" s="160"/>
      <c r="K568" s="11"/>
      <c r="L568" s="11"/>
      <c r="M568" s="12"/>
      <c r="N568" s="12"/>
      <c r="O568" s="12"/>
      <c r="Q568" s="22"/>
      <c r="R568" s="15"/>
      <c r="S568" s="22"/>
      <c r="T568" s="22"/>
      <c r="U568" s="22"/>
      <c r="V568" s="22"/>
      <c r="W568" s="11"/>
    </row>
    <row r="569" spans="1:23">
      <c r="A569" s="11"/>
      <c r="B569" s="12"/>
      <c r="J569" s="160"/>
      <c r="K569" s="11"/>
      <c r="L569" s="11"/>
      <c r="M569" s="12"/>
      <c r="N569" s="12"/>
      <c r="O569" s="12"/>
      <c r="Q569" s="22"/>
      <c r="R569" s="15"/>
      <c r="S569" s="22"/>
      <c r="T569" s="22"/>
      <c r="U569" s="22"/>
      <c r="V569" s="22"/>
      <c r="W569" s="11"/>
    </row>
    <row r="570" spans="1:23">
      <c r="A570" s="11"/>
      <c r="B570" s="12"/>
      <c r="J570" s="160"/>
      <c r="K570" s="11"/>
      <c r="L570" s="11"/>
      <c r="M570" s="12"/>
      <c r="N570" s="12"/>
      <c r="O570" s="12"/>
      <c r="Q570" s="22"/>
      <c r="R570" s="15"/>
      <c r="S570" s="22"/>
      <c r="T570" s="22"/>
      <c r="U570" s="22"/>
      <c r="V570" s="22"/>
      <c r="W570" s="11"/>
    </row>
    <row r="571" spans="1:23">
      <c r="A571" s="11"/>
      <c r="B571" s="12"/>
      <c r="J571" s="160"/>
      <c r="K571" s="11"/>
      <c r="L571" s="11"/>
      <c r="M571" s="12"/>
      <c r="N571" s="12"/>
      <c r="O571" s="12"/>
      <c r="Q571" s="22"/>
      <c r="R571" s="15"/>
      <c r="S571" s="22"/>
      <c r="T571" s="22"/>
      <c r="U571" s="22"/>
      <c r="V571" s="22"/>
      <c r="W571" s="11"/>
    </row>
    <row r="572" spans="1:23">
      <c r="A572" s="11"/>
      <c r="B572" s="12"/>
      <c r="J572" s="160"/>
      <c r="K572" s="11"/>
      <c r="L572" s="11"/>
      <c r="M572" s="12"/>
      <c r="N572" s="12"/>
      <c r="O572" s="12"/>
      <c r="Q572" s="22"/>
      <c r="R572" s="15"/>
      <c r="S572" s="22"/>
      <c r="T572" s="22"/>
      <c r="U572" s="22"/>
      <c r="V572" s="22"/>
      <c r="W572" s="11"/>
    </row>
    <row r="573" spans="1:23">
      <c r="A573" s="11"/>
      <c r="B573" s="12"/>
      <c r="J573" s="160"/>
      <c r="K573" s="11"/>
      <c r="L573" s="11"/>
      <c r="M573" s="12"/>
      <c r="N573" s="12"/>
      <c r="O573" s="12"/>
      <c r="Q573" s="22"/>
      <c r="R573" s="15"/>
      <c r="S573" s="22"/>
      <c r="T573" s="22"/>
      <c r="U573" s="22"/>
      <c r="V573" s="22"/>
      <c r="W573" s="11"/>
    </row>
    <row r="574" spans="1:23">
      <c r="A574" s="11"/>
      <c r="B574" s="12"/>
      <c r="J574" s="160"/>
      <c r="K574" s="11"/>
      <c r="L574" s="11"/>
      <c r="M574" s="12"/>
      <c r="N574" s="12"/>
      <c r="O574" s="12"/>
      <c r="Q574" s="22"/>
      <c r="R574" s="15"/>
      <c r="S574" s="22"/>
      <c r="T574" s="22"/>
      <c r="U574" s="22"/>
      <c r="V574" s="22"/>
      <c r="W574" s="11"/>
    </row>
    <row r="575" spans="1:23">
      <c r="A575" s="11"/>
      <c r="B575" s="12"/>
      <c r="J575" s="160"/>
      <c r="K575" s="11"/>
      <c r="L575" s="11"/>
      <c r="M575" s="12"/>
      <c r="N575" s="12"/>
      <c r="O575" s="12"/>
      <c r="Q575" s="22"/>
      <c r="R575" s="15"/>
      <c r="S575" s="22"/>
      <c r="T575" s="22"/>
      <c r="U575" s="22"/>
      <c r="V575" s="22"/>
      <c r="W575" s="11"/>
    </row>
    <row r="576" spans="1:23">
      <c r="A576" s="11"/>
      <c r="B576" s="12"/>
      <c r="J576" s="160"/>
      <c r="K576" s="11"/>
      <c r="L576" s="11"/>
      <c r="M576" s="12"/>
      <c r="N576" s="12"/>
      <c r="O576" s="12"/>
      <c r="Q576" s="22"/>
      <c r="R576" s="15"/>
      <c r="S576" s="22"/>
      <c r="T576" s="22"/>
      <c r="U576" s="22"/>
      <c r="V576" s="22"/>
      <c r="W576" s="11"/>
    </row>
    <row r="577" spans="1:23">
      <c r="A577" s="11"/>
      <c r="B577" s="12"/>
      <c r="J577" s="160"/>
      <c r="K577" s="11"/>
      <c r="L577" s="11"/>
      <c r="M577" s="12"/>
      <c r="N577" s="12"/>
      <c r="O577" s="12"/>
      <c r="Q577" s="22"/>
      <c r="R577" s="15"/>
      <c r="S577" s="22"/>
      <c r="T577" s="22"/>
      <c r="U577" s="22"/>
      <c r="V577" s="22"/>
      <c r="W577" s="11"/>
    </row>
    <row r="578" spans="1:23">
      <c r="A578" s="11"/>
      <c r="B578" s="12"/>
      <c r="J578" s="160"/>
      <c r="K578" s="11"/>
      <c r="L578" s="11"/>
      <c r="M578" s="12"/>
      <c r="N578" s="12"/>
      <c r="O578" s="12"/>
      <c r="Q578" s="22"/>
      <c r="R578" s="15"/>
      <c r="S578" s="22"/>
      <c r="T578" s="22"/>
      <c r="U578" s="22"/>
      <c r="V578" s="22"/>
      <c r="W578" s="11"/>
    </row>
    <row r="579" spans="1:23">
      <c r="A579" s="11"/>
      <c r="B579" s="12"/>
      <c r="J579" s="160"/>
      <c r="K579" s="11"/>
      <c r="L579" s="11"/>
      <c r="M579" s="12"/>
      <c r="N579" s="12"/>
      <c r="O579" s="12"/>
      <c r="Q579" s="22"/>
      <c r="R579" s="15"/>
      <c r="S579" s="22"/>
      <c r="T579" s="22"/>
      <c r="U579" s="22"/>
      <c r="V579" s="22"/>
      <c r="W579" s="11"/>
    </row>
    <row r="580" spans="1:23">
      <c r="A580" s="11"/>
      <c r="B580" s="12"/>
      <c r="J580" s="160"/>
      <c r="K580" s="11"/>
      <c r="L580" s="11"/>
      <c r="M580" s="12"/>
      <c r="N580" s="12"/>
      <c r="O580" s="12"/>
      <c r="Q580" s="22"/>
      <c r="R580" s="15"/>
      <c r="S580" s="22"/>
      <c r="T580" s="22"/>
      <c r="U580" s="22"/>
      <c r="V580" s="22"/>
      <c r="W580" s="11"/>
    </row>
    <row r="581" spans="1:23">
      <c r="A581" s="11"/>
      <c r="B581" s="12"/>
      <c r="J581" s="160"/>
      <c r="K581" s="11"/>
      <c r="L581" s="11"/>
      <c r="M581" s="12"/>
      <c r="N581" s="12"/>
      <c r="O581" s="12"/>
      <c r="Q581" s="22"/>
      <c r="R581" s="15"/>
      <c r="S581" s="22"/>
      <c r="T581" s="22"/>
      <c r="U581" s="22"/>
      <c r="V581" s="22"/>
      <c r="W581" s="11"/>
    </row>
    <row r="582" spans="1:23">
      <c r="A582" s="11"/>
      <c r="B582" s="12"/>
      <c r="J582" s="160"/>
      <c r="K582" s="11"/>
      <c r="L582" s="11"/>
      <c r="M582" s="12"/>
      <c r="N582" s="12"/>
      <c r="O582" s="12"/>
      <c r="Q582" s="22"/>
      <c r="R582" s="15"/>
      <c r="S582" s="22"/>
      <c r="T582" s="22"/>
      <c r="U582" s="22"/>
      <c r="V582" s="22"/>
      <c r="W582" s="11"/>
    </row>
    <row r="583" spans="1:23">
      <c r="A583" s="11"/>
      <c r="B583" s="12"/>
      <c r="J583" s="160"/>
      <c r="K583" s="11"/>
      <c r="L583" s="11"/>
      <c r="M583" s="12"/>
      <c r="N583" s="12"/>
      <c r="O583" s="12"/>
      <c r="Q583" s="22"/>
      <c r="R583" s="15"/>
      <c r="S583" s="22"/>
      <c r="T583" s="22"/>
      <c r="U583" s="22"/>
      <c r="V583" s="22"/>
      <c r="W583" s="11"/>
    </row>
    <row r="584" spans="1:23">
      <c r="A584" s="11"/>
      <c r="B584" s="12"/>
      <c r="J584" s="160"/>
      <c r="K584" s="11"/>
      <c r="L584" s="11"/>
      <c r="M584" s="12"/>
      <c r="N584" s="12"/>
      <c r="O584" s="12"/>
      <c r="Q584" s="22"/>
      <c r="R584" s="15"/>
      <c r="S584" s="22"/>
      <c r="T584" s="22"/>
      <c r="U584" s="22"/>
      <c r="V584" s="22"/>
      <c r="W584" s="11"/>
    </row>
    <row r="585" spans="1:23">
      <c r="A585" s="11"/>
      <c r="B585" s="12"/>
      <c r="J585" s="160"/>
      <c r="K585" s="11"/>
      <c r="L585" s="11"/>
      <c r="M585" s="12"/>
      <c r="N585" s="12"/>
      <c r="O585" s="12"/>
      <c r="Q585" s="22"/>
      <c r="R585" s="15"/>
      <c r="S585" s="22"/>
      <c r="T585" s="22"/>
      <c r="U585" s="22"/>
      <c r="V585" s="22"/>
      <c r="W585" s="11"/>
    </row>
    <row r="586" spans="1:23">
      <c r="A586" s="11"/>
      <c r="B586" s="12"/>
      <c r="J586" s="160"/>
      <c r="K586" s="11"/>
      <c r="L586" s="11"/>
      <c r="M586" s="12"/>
      <c r="N586" s="12"/>
      <c r="O586" s="12"/>
      <c r="Q586" s="22"/>
      <c r="R586" s="15"/>
      <c r="S586" s="22"/>
      <c r="T586" s="22"/>
      <c r="U586" s="22"/>
      <c r="V586" s="22"/>
      <c r="W586" s="11"/>
    </row>
    <row r="587" spans="1:23">
      <c r="A587" s="11"/>
      <c r="B587" s="12"/>
      <c r="J587" s="160"/>
      <c r="K587" s="11"/>
      <c r="L587" s="11"/>
      <c r="M587" s="12"/>
      <c r="N587" s="12"/>
      <c r="O587" s="12"/>
      <c r="Q587" s="22"/>
      <c r="R587" s="15"/>
      <c r="S587" s="22"/>
      <c r="T587" s="22"/>
      <c r="U587" s="22"/>
      <c r="V587" s="22"/>
      <c r="W587" s="11"/>
    </row>
    <row r="588" spans="1:23">
      <c r="A588" s="11"/>
      <c r="B588" s="12"/>
      <c r="J588" s="160"/>
      <c r="K588" s="11"/>
      <c r="L588" s="11"/>
      <c r="M588" s="12"/>
      <c r="N588" s="12"/>
      <c r="O588" s="12"/>
      <c r="Q588" s="22"/>
      <c r="R588" s="15"/>
      <c r="S588" s="22"/>
      <c r="T588" s="22"/>
      <c r="U588" s="22"/>
      <c r="V588" s="22"/>
      <c r="W588" s="11"/>
    </row>
    <row r="589" spans="1:23">
      <c r="A589" s="11"/>
      <c r="B589" s="12"/>
      <c r="J589" s="160"/>
      <c r="K589" s="11"/>
      <c r="L589" s="11"/>
      <c r="M589" s="12"/>
      <c r="N589" s="12"/>
      <c r="O589" s="12"/>
      <c r="Q589" s="22"/>
      <c r="R589" s="15"/>
      <c r="S589" s="22"/>
      <c r="T589" s="22"/>
      <c r="U589" s="22"/>
      <c r="V589" s="22"/>
      <c r="W589" s="11"/>
    </row>
    <row r="590" spans="1:23">
      <c r="A590" s="11"/>
      <c r="B590" s="12"/>
      <c r="J590" s="160"/>
      <c r="K590" s="11"/>
      <c r="L590" s="11"/>
      <c r="M590" s="12"/>
      <c r="N590" s="12"/>
      <c r="O590" s="12"/>
      <c r="Q590" s="22"/>
      <c r="R590" s="15"/>
      <c r="S590" s="22"/>
      <c r="T590" s="22"/>
      <c r="U590" s="22"/>
      <c r="V590" s="22"/>
      <c r="W590" s="11"/>
    </row>
    <row r="591" spans="1:23">
      <c r="A591" s="11"/>
      <c r="B591" s="12"/>
      <c r="J591" s="160"/>
      <c r="K591" s="11"/>
      <c r="L591" s="11"/>
      <c r="M591" s="12"/>
      <c r="N591" s="12"/>
      <c r="O591" s="12"/>
      <c r="Q591" s="22"/>
      <c r="R591" s="15"/>
      <c r="S591" s="22"/>
      <c r="T591" s="22"/>
      <c r="U591" s="22"/>
      <c r="V591" s="22"/>
      <c r="W591" s="11"/>
    </row>
    <row r="592" spans="1:23">
      <c r="A592" s="11"/>
      <c r="B592" s="12"/>
      <c r="J592" s="160"/>
      <c r="K592" s="11"/>
      <c r="L592" s="11"/>
      <c r="M592" s="12"/>
      <c r="N592" s="12"/>
      <c r="O592" s="12"/>
      <c r="Q592" s="22"/>
      <c r="R592" s="15"/>
      <c r="S592" s="22"/>
      <c r="T592" s="22"/>
      <c r="U592" s="22"/>
      <c r="V592" s="22"/>
      <c r="W592" s="11"/>
    </row>
    <row r="593" spans="1:23">
      <c r="A593" s="11"/>
      <c r="B593" s="12"/>
      <c r="J593" s="160"/>
      <c r="K593" s="11"/>
      <c r="L593" s="11"/>
      <c r="M593" s="12"/>
      <c r="N593" s="12"/>
      <c r="O593" s="12"/>
      <c r="Q593" s="22"/>
      <c r="R593" s="15"/>
      <c r="S593" s="22"/>
      <c r="T593" s="22"/>
      <c r="U593" s="22"/>
      <c r="V593" s="22"/>
      <c r="W593" s="11"/>
    </row>
    <row r="594" spans="1:23">
      <c r="A594" s="11"/>
      <c r="B594" s="12"/>
      <c r="J594" s="160"/>
      <c r="K594" s="11"/>
      <c r="L594" s="11"/>
      <c r="M594" s="12"/>
      <c r="N594" s="12"/>
      <c r="O594" s="12"/>
      <c r="Q594" s="22"/>
      <c r="R594" s="15"/>
      <c r="S594" s="22"/>
      <c r="T594" s="22"/>
      <c r="U594" s="22"/>
      <c r="V594" s="22"/>
      <c r="W594" s="11"/>
    </row>
    <row r="595" spans="1:23">
      <c r="A595" s="11"/>
      <c r="B595" s="12"/>
      <c r="J595" s="160"/>
      <c r="K595" s="11"/>
      <c r="L595" s="11"/>
      <c r="M595" s="12"/>
      <c r="N595" s="12"/>
      <c r="O595" s="12"/>
      <c r="Q595" s="22"/>
      <c r="R595" s="15"/>
      <c r="S595" s="22"/>
      <c r="T595" s="22"/>
      <c r="U595" s="22"/>
      <c r="V595" s="22"/>
      <c r="W595" s="11"/>
    </row>
    <row r="596" spans="1:23">
      <c r="A596" s="11"/>
      <c r="B596" s="12"/>
      <c r="J596" s="160"/>
      <c r="K596" s="11"/>
      <c r="L596" s="11"/>
      <c r="M596" s="12"/>
      <c r="N596" s="12"/>
      <c r="O596" s="12"/>
      <c r="Q596" s="22"/>
      <c r="R596" s="15"/>
      <c r="S596" s="22"/>
      <c r="T596" s="22"/>
      <c r="U596" s="22"/>
      <c r="V596" s="22"/>
      <c r="W596" s="11"/>
    </row>
    <row r="597" spans="1:23">
      <c r="A597" s="11"/>
      <c r="B597" s="12"/>
      <c r="J597" s="160"/>
      <c r="K597" s="11"/>
      <c r="L597" s="11"/>
      <c r="M597" s="12"/>
      <c r="N597" s="12"/>
      <c r="O597" s="12"/>
      <c r="Q597" s="22"/>
      <c r="R597" s="15"/>
      <c r="S597" s="22"/>
      <c r="T597" s="22"/>
      <c r="U597" s="22"/>
      <c r="V597" s="22"/>
      <c r="W597" s="11"/>
    </row>
    <row r="598" spans="1:23">
      <c r="A598" s="11"/>
      <c r="B598" s="12"/>
      <c r="J598" s="160"/>
      <c r="K598" s="11"/>
      <c r="L598" s="11"/>
      <c r="M598" s="12"/>
      <c r="N598" s="12"/>
      <c r="O598" s="12"/>
      <c r="Q598" s="22"/>
      <c r="R598" s="15"/>
      <c r="S598" s="22"/>
      <c r="T598" s="22"/>
      <c r="U598" s="22"/>
      <c r="V598" s="22"/>
      <c r="W598" s="11"/>
    </row>
    <row r="599" spans="1:23">
      <c r="A599" s="11"/>
      <c r="B599" s="12"/>
      <c r="J599" s="160"/>
      <c r="K599" s="11"/>
      <c r="L599" s="11"/>
      <c r="M599" s="12"/>
      <c r="N599" s="12"/>
      <c r="O599" s="12"/>
      <c r="Q599" s="22"/>
      <c r="R599" s="15"/>
      <c r="S599" s="22"/>
      <c r="T599" s="22"/>
      <c r="U599" s="22"/>
      <c r="V599" s="22"/>
      <c r="W599" s="11"/>
    </row>
    <row r="600" spans="1:23">
      <c r="A600" s="11"/>
      <c r="B600" s="12"/>
      <c r="J600" s="160"/>
      <c r="K600" s="11"/>
      <c r="L600" s="11"/>
      <c r="M600" s="12"/>
      <c r="N600" s="12"/>
      <c r="O600" s="12"/>
      <c r="Q600" s="22"/>
      <c r="R600" s="15"/>
      <c r="S600" s="22"/>
      <c r="T600" s="22"/>
      <c r="U600" s="22"/>
      <c r="V600" s="22"/>
      <c r="W600" s="11"/>
    </row>
    <row r="601" spans="1:23">
      <c r="A601" s="11"/>
      <c r="B601" s="12"/>
      <c r="J601" s="160"/>
      <c r="K601" s="11"/>
      <c r="L601" s="11"/>
      <c r="M601" s="12"/>
      <c r="N601" s="12"/>
      <c r="O601" s="12"/>
      <c r="Q601" s="22"/>
      <c r="R601" s="15"/>
      <c r="S601" s="22"/>
      <c r="T601" s="22"/>
      <c r="U601" s="22"/>
      <c r="V601" s="22"/>
      <c r="W601" s="11"/>
    </row>
    <row r="602" spans="1:23">
      <c r="A602" s="11"/>
      <c r="B602" s="12"/>
      <c r="J602" s="160"/>
      <c r="K602" s="11"/>
      <c r="L602" s="11"/>
      <c r="M602" s="12"/>
      <c r="N602" s="12"/>
      <c r="O602" s="12"/>
      <c r="Q602" s="22"/>
      <c r="R602" s="15"/>
      <c r="S602" s="22"/>
      <c r="T602" s="22"/>
      <c r="U602" s="22"/>
      <c r="V602" s="22"/>
      <c r="W602" s="11"/>
    </row>
    <row r="603" spans="1:23">
      <c r="A603" s="11"/>
      <c r="B603" s="12"/>
      <c r="J603" s="160"/>
      <c r="K603" s="11"/>
      <c r="L603" s="11"/>
      <c r="M603" s="12"/>
      <c r="N603" s="12"/>
      <c r="O603" s="12"/>
      <c r="Q603" s="22"/>
      <c r="R603" s="15"/>
      <c r="S603" s="22"/>
      <c r="T603" s="22"/>
      <c r="U603" s="22"/>
      <c r="V603" s="22"/>
      <c r="W603" s="11"/>
    </row>
    <row r="604" spans="1:23">
      <c r="A604" s="11"/>
      <c r="B604" s="12"/>
      <c r="J604" s="160"/>
      <c r="K604" s="11"/>
      <c r="L604" s="11"/>
      <c r="M604" s="12"/>
      <c r="N604" s="12"/>
      <c r="O604" s="12"/>
      <c r="Q604" s="22"/>
      <c r="R604" s="15"/>
      <c r="S604" s="22"/>
      <c r="T604" s="22"/>
      <c r="U604" s="22"/>
      <c r="V604" s="22"/>
      <c r="W604" s="11"/>
    </row>
    <row r="605" spans="1:23">
      <c r="A605" s="11"/>
      <c r="B605" s="12"/>
      <c r="J605" s="160"/>
      <c r="K605" s="11"/>
      <c r="L605" s="11"/>
      <c r="M605" s="12"/>
      <c r="N605" s="12"/>
      <c r="O605" s="12"/>
      <c r="Q605" s="22"/>
      <c r="R605" s="15"/>
      <c r="S605" s="22"/>
      <c r="T605" s="22"/>
      <c r="U605" s="22"/>
      <c r="V605" s="22"/>
      <c r="W605" s="11"/>
    </row>
    <row r="606" spans="1:23">
      <c r="A606" s="11"/>
      <c r="B606" s="12"/>
      <c r="J606" s="160"/>
      <c r="K606" s="11"/>
      <c r="L606" s="11"/>
      <c r="M606" s="12"/>
      <c r="N606" s="12"/>
      <c r="O606" s="12"/>
      <c r="Q606" s="22"/>
      <c r="R606" s="15"/>
      <c r="S606" s="22"/>
      <c r="T606" s="22"/>
      <c r="U606" s="22"/>
      <c r="V606" s="22"/>
      <c r="W606" s="11"/>
    </row>
    <row r="607" spans="1:23">
      <c r="A607" s="11"/>
      <c r="B607" s="12"/>
      <c r="J607" s="160"/>
      <c r="K607" s="11"/>
      <c r="L607" s="11"/>
      <c r="M607" s="12"/>
      <c r="N607" s="12"/>
      <c r="O607" s="12"/>
      <c r="Q607" s="22"/>
      <c r="R607" s="15"/>
      <c r="S607" s="22"/>
      <c r="T607" s="22"/>
      <c r="U607" s="22"/>
      <c r="V607" s="22"/>
      <c r="W607" s="11"/>
    </row>
    <row r="608" spans="1:23">
      <c r="A608" s="11"/>
      <c r="B608" s="12"/>
      <c r="J608" s="160"/>
      <c r="K608" s="11"/>
      <c r="L608" s="11"/>
      <c r="M608" s="12"/>
      <c r="N608" s="12"/>
      <c r="O608" s="12"/>
      <c r="Q608" s="22"/>
      <c r="R608" s="15"/>
      <c r="S608" s="22"/>
      <c r="T608" s="22"/>
      <c r="U608" s="22"/>
      <c r="V608" s="22"/>
      <c r="W608" s="11"/>
    </row>
    <row r="609" spans="1:23">
      <c r="A609" s="11"/>
      <c r="B609" s="12"/>
      <c r="J609" s="160"/>
      <c r="K609" s="11"/>
      <c r="L609" s="11"/>
      <c r="M609" s="12"/>
      <c r="N609" s="12"/>
      <c r="O609" s="12"/>
      <c r="Q609" s="22"/>
      <c r="R609" s="15"/>
      <c r="S609" s="22"/>
      <c r="T609" s="22"/>
      <c r="U609" s="22"/>
      <c r="V609" s="22"/>
      <c r="W609" s="11"/>
    </row>
    <row r="610" spans="1:23">
      <c r="A610" s="11"/>
      <c r="B610" s="12"/>
      <c r="J610" s="160"/>
      <c r="K610" s="11"/>
      <c r="L610" s="11"/>
      <c r="M610" s="12"/>
      <c r="N610" s="12"/>
      <c r="O610" s="12"/>
      <c r="Q610" s="22"/>
      <c r="R610" s="15"/>
      <c r="S610" s="22"/>
      <c r="T610" s="22"/>
      <c r="U610" s="22"/>
      <c r="V610" s="22"/>
      <c r="W610" s="11"/>
    </row>
    <row r="611" spans="1:23">
      <c r="A611" s="11"/>
      <c r="B611" s="12"/>
      <c r="J611" s="160"/>
      <c r="K611" s="11"/>
      <c r="L611" s="11"/>
      <c r="M611" s="12"/>
      <c r="N611" s="12"/>
      <c r="O611" s="12"/>
      <c r="Q611" s="22"/>
      <c r="R611" s="15"/>
      <c r="S611" s="22"/>
      <c r="T611" s="22"/>
      <c r="U611" s="22"/>
      <c r="V611" s="22"/>
      <c r="W611" s="11"/>
    </row>
    <row r="612" spans="1:23">
      <c r="A612" s="11"/>
      <c r="B612" s="12"/>
      <c r="J612" s="160"/>
      <c r="K612" s="11"/>
      <c r="L612" s="11"/>
      <c r="M612" s="12"/>
      <c r="N612" s="12"/>
      <c r="O612" s="12"/>
      <c r="Q612" s="22"/>
      <c r="R612" s="15"/>
      <c r="S612" s="22"/>
      <c r="T612" s="22"/>
      <c r="U612" s="22"/>
      <c r="V612" s="22"/>
      <c r="W612" s="11"/>
    </row>
    <row r="613" spans="1:23">
      <c r="A613" s="11"/>
      <c r="B613" s="12"/>
      <c r="J613" s="160"/>
      <c r="K613" s="11"/>
      <c r="L613" s="11"/>
      <c r="M613" s="12"/>
      <c r="N613" s="12"/>
      <c r="O613" s="12"/>
      <c r="Q613" s="22"/>
      <c r="R613" s="15"/>
      <c r="S613" s="22"/>
      <c r="T613" s="22"/>
      <c r="U613" s="22"/>
      <c r="V613" s="22"/>
      <c r="W613" s="11"/>
    </row>
    <row r="614" spans="1:23">
      <c r="A614" s="11"/>
      <c r="B614" s="12"/>
      <c r="J614" s="160"/>
      <c r="K614" s="11"/>
      <c r="L614" s="11"/>
      <c r="M614" s="12"/>
      <c r="N614" s="12"/>
      <c r="O614" s="12"/>
      <c r="Q614" s="22"/>
      <c r="R614" s="15"/>
      <c r="S614" s="22"/>
      <c r="T614" s="22"/>
      <c r="U614" s="22"/>
      <c r="V614" s="22"/>
      <c r="W614" s="11"/>
    </row>
    <row r="615" spans="1:23">
      <c r="A615" s="11"/>
      <c r="B615" s="12"/>
      <c r="J615" s="160"/>
      <c r="K615" s="11"/>
      <c r="L615" s="11"/>
      <c r="M615" s="12"/>
      <c r="N615" s="12"/>
      <c r="O615" s="12"/>
      <c r="Q615" s="22"/>
      <c r="R615" s="15"/>
      <c r="S615" s="22"/>
      <c r="T615" s="22"/>
      <c r="U615" s="22"/>
      <c r="V615" s="22"/>
      <c r="W615" s="11"/>
    </row>
    <row r="616" spans="1:23">
      <c r="A616" s="11"/>
      <c r="B616" s="12"/>
      <c r="J616" s="160"/>
      <c r="K616" s="11"/>
      <c r="L616" s="11"/>
      <c r="M616" s="12"/>
      <c r="N616" s="12"/>
      <c r="O616" s="12"/>
      <c r="Q616" s="22"/>
      <c r="R616" s="15"/>
      <c r="S616" s="22"/>
      <c r="T616" s="22"/>
      <c r="U616" s="22"/>
      <c r="V616" s="22"/>
      <c r="W616" s="11"/>
    </row>
    <row r="617" spans="1:23">
      <c r="A617" s="11"/>
      <c r="B617" s="12"/>
      <c r="J617" s="160"/>
      <c r="K617" s="11"/>
      <c r="L617" s="11"/>
      <c r="M617" s="12"/>
      <c r="N617" s="12"/>
      <c r="O617" s="12"/>
      <c r="Q617" s="22"/>
      <c r="R617" s="15"/>
      <c r="S617" s="22"/>
      <c r="T617" s="22"/>
      <c r="U617" s="22"/>
      <c r="V617" s="22"/>
      <c r="W617" s="11"/>
    </row>
    <row r="618" spans="1:23">
      <c r="A618" s="11"/>
      <c r="B618" s="12"/>
      <c r="J618" s="160"/>
      <c r="K618" s="11"/>
      <c r="L618" s="11"/>
      <c r="M618" s="12"/>
      <c r="N618" s="12"/>
      <c r="O618" s="12"/>
      <c r="Q618" s="22"/>
      <c r="R618" s="15"/>
      <c r="S618" s="22"/>
      <c r="T618" s="22"/>
      <c r="U618" s="22"/>
      <c r="V618" s="22"/>
      <c r="W618" s="11"/>
    </row>
    <row r="619" spans="1:23">
      <c r="A619" s="11"/>
      <c r="B619" s="12"/>
      <c r="J619" s="160"/>
      <c r="K619" s="11"/>
      <c r="L619" s="11"/>
      <c r="M619" s="12"/>
      <c r="N619" s="12"/>
      <c r="O619" s="12"/>
      <c r="Q619" s="22"/>
      <c r="R619" s="15"/>
      <c r="S619" s="22"/>
      <c r="T619" s="22"/>
      <c r="U619" s="22"/>
      <c r="V619" s="22"/>
      <c r="W619" s="11"/>
    </row>
    <row r="620" spans="1:23">
      <c r="A620" s="11"/>
      <c r="B620" s="12"/>
      <c r="J620" s="160"/>
      <c r="K620" s="11"/>
      <c r="L620" s="11"/>
      <c r="M620" s="12"/>
      <c r="N620" s="12"/>
      <c r="O620" s="12"/>
      <c r="Q620" s="22"/>
      <c r="R620" s="15"/>
      <c r="S620" s="22"/>
      <c r="T620" s="22"/>
      <c r="U620" s="22"/>
      <c r="V620" s="22"/>
      <c r="W620" s="11"/>
    </row>
    <row r="621" spans="1:23">
      <c r="A621" s="11"/>
      <c r="B621" s="12"/>
      <c r="J621" s="160"/>
      <c r="K621" s="11"/>
      <c r="L621" s="11"/>
      <c r="M621" s="12"/>
      <c r="N621" s="12"/>
      <c r="O621" s="12"/>
      <c r="Q621" s="22"/>
      <c r="R621" s="15"/>
      <c r="S621" s="22"/>
      <c r="T621" s="22"/>
      <c r="U621" s="22"/>
      <c r="V621" s="22"/>
      <c r="W621" s="11"/>
    </row>
    <row r="622" spans="1:23">
      <c r="A622" s="11"/>
      <c r="B622" s="12"/>
      <c r="J622" s="160"/>
      <c r="K622" s="11"/>
      <c r="L622" s="11"/>
      <c r="M622" s="12"/>
      <c r="N622" s="12"/>
      <c r="O622" s="12"/>
      <c r="Q622" s="22"/>
      <c r="R622" s="15"/>
      <c r="S622" s="22"/>
      <c r="T622" s="22"/>
      <c r="U622" s="22"/>
      <c r="V622" s="22"/>
      <c r="W622" s="11"/>
    </row>
    <row r="623" spans="1:23">
      <c r="A623" s="11"/>
      <c r="B623" s="12"/>
      <c r="J623" s="160"/>
      <c r="K623" s="11"/>
      <c r="L623" s="11"/>
      <c r="M623" s="12"/>
      <c r="N623" s="12"/>
      <c r="O623" s="12"/>
      <c r="Q623" s="22"/>
      <c r="R623" s="15"/>
      <c r="S623" s="22"/>
      <c r="T623" s="22"/>
      <c r="U623" s="22"/>
      <c r="V623" s="22"/>
      <c r="W623" s="11"/>
    </row>
    <row r="624" spans="1:23">
      <c r="A624" s="11"/>
      <c r="B624" s="12"/>
      <c r="J624" s="160"/>
      <c r="K624" s="11"/>
      <c r="L624" s="11"/>
      <c r="M624" s="12"/>
      <c r="N624" s="12"/>
      <c r="O624" s="12"/>
      <c r="Q624" s="22"/>
      <c r="R624" s="15"/>
      <c r="S624" s="22"/>
      <c r="T624" s="22"/>
      <c r="U624" s="22"/>
      <c r="V624" s="22"/>
      <c r="W624" s="11"/>
    </row>
    <row r="625" spans="1:23">
      <c r="A625" s="11"/>
      <c r="B625" s="12"/>
      <c r="J625" s="160"/>
      <c r="K625" s="11"/>
      <c r="L625" s="11"/>
      <c r="M625" s="12"/>
      <c r="N625" s="12"/>
      <c r="O625" s="12"/>
      <c r="Q625" s="22"/>
      <c r="R625" s="15"/>
      <c r="S625" s="22"/>
      <c r="T625" s="22"/>
      <c r="U625" s="22"/>
      <c r="V625" s="22"/>
      <c r="W625" s="11"/>
    </row>
    <row r="626" spans="1:23">
      <c r="A626" s="11"/>
      <c r="B626" s="12"/>
      <c r="J626" s="160"/>
      <c r="K626" s="11"/>
      <c r="L626" s="11"/>
      <c r="M626" s="12"/>
      <c r="N626" s="12"/>
      <c r="O626" s="12"/>
      <c r="Q626" s="22"/>
      <c r="R626" s="15"/>
      <c r="S626" s="22"/>
      <c r="T626" s="22"/>
      <c r="U626" s="22"/>
      <c r="V626" s="22"/>
      <c r="W626" s="11"/>
    </row>
    <row r="627" spans="1:23">
      <c r="A627" s="11"/>
      <c r="B627" s="12"/>
      <c r="J627" s="160"/>
      <c r="K627" s="11"/>
      <c r="L627" s="11"/>
      <c r="M627" s="12"/>
      <c r="N627" s="12"/>
      <c r="O627" s="12"/>
      <c r="Q627" s="22"/>
      <c r="R627" s="15"/>
      <c r="S627" s="22"/>
      <c r="T627" s="22"/>
      <c r="U627" s="22"/>
      <c r="V627" s="22"/>
      <c r="W627" s="11"/>
    </row>
    <row r="628" spans="1:23">
      <c r="A628" s="11"/>
      <c r="B628" s="12"/>
      <c r="J628" s="160"/>
      <c r="K628" s="11"/>
      <c r="L628" s="11"/>
      <c r="M628" s="12"/>
      <c r="N628" s="12"/>
      <c r="O628" s="12"/>
      <c r="Q628" s="22"/>
      <c r="R628" s="15"/>
      <c r="S628" s="22"/>
      <c r="T628" s="22"/>
      <c r="U628" s="22"/>
      <c r="V628" s="22"/>
      <c r="W628" s="11"/>
    </row>
    <row r="629" spans="1:23">
      <c r="A629" s="11"/>
      <c r="B629" s="12"/>
      <c r="J629" s="160"/>
      <c r="K629" s="11"/>
      <c r="L629" s="11"/>
      <c r="M629" s="12"/>
      <c r="N629" s="12"/>
      <c r="O629" s="12"/>
      <c r="Q629" s="22"/>
      <c r="R629" s="15"/>
      <c r="S629" s="22"/>
      <c r="T629" s="22"/>
      <c r="U629" s="22"/>
      <c r="V629" s="22"/>
      <c r="W629" s="11"/>
    </row>
    <row r="630" spans="1:23">
      <c r="A630" s="11"/>
      <c r="B630" s="12"/>
      <c r="J630" s="160"/>
      <c r="K630" s="11"/>
      <c r="L630" s="11"/>
      <c r="M630" s="12"/>
      <c r="N630" s="12"/>
      <c r="O630" s="12"/>
      <c r="Q630" s="22"/>
      <c r="R630" s="15"/>
      <c r="S630" s="22"/>
      <c r="T630" s="22"/>
      <c r="U630" s="22"/>
      <c r="V630" s="22"/>
      <c r="W630" s="11"/>
    </row>
    <row r="631" spans="1:23">
      <c r="A631" s="11"/>
      <c r="B631" s="12"/>
      <c r="J631" s="160"/>
      <c r="K631" s="11"/>
      <c r="L631" s="11"/>
      <c r="M631" s="12"/>
      <c r="N631" s="12"/>
      <c r="O631" s="12"/>
      <c r="Q631" s="22"/>
      <c r="R631" s="15"/>
      <c r="S631" s="22"/>
      <c r="T631" s="22"/>
      <c r="U631" s="22"/>
      <c r="V631" s="22"/>
      <c r="W631" s="11"/>
    </row>
    <row r="632" spans="1:23">
      <c r="A632" s="11"/>
      <c r="B632" s="12"/>
      <c r="J632" s="160"/>
      <c r="K632" s="11"/>
      <c r="L632" s="11"/>
      <c r="M632" s="12"/>
      <c r="N632" s="12"/>
      <c r="O632" s="12"/>
      <c r="Q632" s="22"/>
      <c r="R632" s="15"/>
      <c r="S632" s="22"/>
      <c r="T632" s="22"/>
      <c r="U632" s="22"/>
      <c r="V632" s="22"/>
      <c r="W632" s="11"/>
    </row>
    <row r="633" spans="1:23">
      <c r="A633" s="11"/>
      <c r="B633" s="12"/>
      <c r="J633" s="160"/>
      <c r="K633" s="11"/>
      <c r="L633" s="11"/>
      <c r="M633" s="12"/>
      <c r="N633" s="12"/>
      <c r="O633" s="12"/>
      <c r="Q633" s="22"/>
      <c r="R633" s="15"/>
      <c r="S633" s="22"/>
      <c r="T633" s="22"/>
      <c r="U633" s="22"/>
      <c r="V633" s="22"/>
      <c r="W633" s="11"/>
    </row>
    <row r="634" spans="1:23">
      <c r="A634" s="11"/>
      <c r="B634" s="12"/>
      <c r="J634" s="160"/>
      <c r="K634" s="11"/>
      <c r="L634" s="11"/>
      <c r="M634" s="12"/>
      <c r="N634" s="12"/>
      <c r="O634" s="12"/>
      <c r="Q634" s="22"/>
      <c r="R634" s="15"/>
      <c r="S634" s="22"/>
      <c r="T634" s="22"/>
      <c r="U634" s="22"/>
      <c r="V634" s="22"/>
      <c r="W634" s="11"/>
    </row>
    <row r="635" spans="1:23">
      <c r="A635" s="11"/>
      <c r="B635" s="12"/>
      <c r="J635" s="160"/>
      <c r="K635" s="11"/>
      <c r="L635" s="11"/>
      <c r="M635" s="12"/>
      <c r="N635" s="12"/>
      <c r="O635" s="12"/>
      <c r="Q635" s="22"/>
      <c r="R635" s="15"/>
      <c r="S635" s="22"/>
      <c r="T635" s="22"/>
      <c r="U635" s="22"/>
      <c r="V635" s="22"/>
      <c r="W635" s="11"/>
    </row>
    <row r="636" spans="1:23">
      <c r="A636" s="11"/>
      <c r="B636" s="12"/>
      <c r="J636" s="160"/>
      <c r="K636" s="11"/>
      <c r="L636" s="11"/>
      <c r="M636" s="12"/>
      <c r="N636" s="12"/>
      <c r="O636" s="12"/>
      <c r="Q636" s="22"/>
      <c r="R636" s="15"/>
      <c r="S636" s="22"/>
      <c r="T636" s="22"/>
      <c r="U636" s="22"/>
      <c r="V636" s="22"/>
      <c r="W636" s="11"/>
    </row>
    <row r="637" spans="1:23">
      <c r="A637" s="11"/>
      <c r="B637" s="12"/>
      <c r="J637" s="160"/>
      <c r="K637" s="11"/>
      <c r="L637" s="11"/>
      <c r="M637" s="12"/>
      <c r="N637" s="12"/>
      <c r="O637" s="12"/>
      <c r="Q637" s="22"/>
      <c r="R637" s="15"/>
      <c r="S637" s="22"/>
      <c r="T637" s="22"/>
      <c r="U637" s="22"/>
      <c r="V637" s="22"/>
      <c r="W637" s="11"/>
    </row>
    <row r="638" spans="1:23">
      <c r="A638" s="11"/>
      <c r="B638" s="12"/>
      <c r="J638" s="160"/>
      <c r="K638" s="11"/>
      <c r="L638" s="11"/>
      <c r="M638" s="12"/>
      <c r="N638" s="12"/>
      <c r="O638" s="12"/>
      <c r="Q638" s="22"/>
      <c r="R638" s="15"/>
      <c r="S638" s="22"/>
      <c r="T638" s="22"/>
      <c r="U638" s="22"/>
      <c r="V638" s="22"/>
      <c r="W638" s="11"/>
    </row>
    <row r="639" spans="1:23">
      <c r="A639" s="11"/>
      <c r="B639" s="12"/>
      <c r="J639" s="160"/>
      <c r="K639" s="11"/>
      <c r="L639" s="11"/>
      <c r="M639" s="12"/>
      <c r="N639" s="12"/>
      <c r="O639" s="12"/>
      <c r="Q639" s="22"/>
      <c r="R639" s="15"/>
      <c r="S639" s="22"/>
      <c r="T639" s="22"/>
      <c r="U639" s="22"/>
      <c r="V639" s="22"/>
      <c r="W639" s="11"/>
    </row>
    <row r="640" spans="1:23">
      <c r="A640" s="11"/>
      <c r="B640" s="12"/>
      <c r="J640" s="160"/>
      <c r="K640" s="11"/>
      <c r="L640" s="11"/>
      <c r="M640" s="12"/>
      <c r="N640" s="12"/>
      <c r="O640" s="12"/>
      <c r="Q640" s="22"/>
      <c r="R640" s="15"/>
      <c r="S640" s="22"/>
      <c r="T640" s="22"/>
      <c r="U640" s="22"/>
      <c r="V640" s="22"/>
      <c r="W640" s="11"/>
    </row>
    <row r="641" spans="1:23">
      <c r="A641" s="11"/>
      <c r="B641" s="12"/>
      <c r="J641" s="160"/>
      <c r="K641" s="11"/>
      <c r="L641" s="11"/>
      <c r="M641" s="12"/>
      <c r="N641" s="12"/>
      <c r="O641" s="12"/>
      <c r="Q641" s="22"/>
      <c r="R641" s="15"/>
      <c r="S641" s="22"/>
      <c r="T641" s="22"/>
      <c r="U641" s="22"/>
      <c r="V641" s="22"/>
      <c r="W641" s="11"/>
    </row>
    <row r="642" spans="1:23">
      <c r="A642" s="11"/>
      <c r="B642" s="12"/>
      <c r="J642" s="160"/>
      <c r="K642" s="11"/>
      <c r="L642" s="11"/>
      <c r="M642" s="12"/>
      <c r="N642" s="12"/>
      <c r="O642" s="12"/>
      <c r="Q642" s="22"/>
      <c r="R642" s="15"/>
      <c r="S642" s="22"/>
      <c r="T642" s="22"/>
      <c r="U642" s="22"/>
      <c r="V642" s="22"/>
      <c r="W642" s="11"/>
    </row>
    <row r="643" spans="1:23">
      <c r="A643" s="11"/>
      <c r="B643" s="12"/>
      <c r="J643" s="160"/>
      <c r="K643" s="11"/>
      <c r="L643" s="11"/>
      <c r="M643" s="12"/>
      <c r="N643" s="12"/>
      <c r="O643" s="12"/>
      <c r="Q643" s="22"/>
      <c r="R643" s="15"/>
      <c r="S643" s="22"/>
      <c r="T643" s="22"/>
      <c r="U643" s="22"/>
      <c r="V643" s="22"/>
      <c r="W643" s="11"/>
    </row>
    <row r="644" spans="1:23">
      <c r="A644" s="11"/>
      <c r="B644" s="12"/>
      <c r="J644" s="160"/>
      <c r="K644" s="11"/>
      <c r="L644" s="11"/>
      <c r="M644" s="12"/>
      <c r="N644" s="12"/>
      <c r="O644" s="12"/>
      <c r="Q644" s="22"/>
      <c r="R644" s="15"/>
      <c r="S644" s="22"/>
      <c r="T644" s="22"/>
      <c r="U644" s="22"/>
      <c r="V644" s="22"/>
      <c r="W644" s="11"/>
    </row>
    <row r="645" spans="1:23">
      <c r="A645" s="11"/>
      <c r="B645" s="12"/>
      <c r="J645" s="160"/>
      <c r="K645" s="11"/>
      <c r="L645" s="11"/>
      <c r="M645" s="12"/>
      <c r="N645" s="12"/>
      <c r="O645" s="12"/>
      <c r="Q645" s="22"/>
      <c r="R645" s="15"/>
      <c r="S645" s="22"/>
      <c r="T645" s="22"/>
      <c r="U645" s="22"/>
      <c r="V645" s="22"/>
      <c r="W645" s="11"/>
    </row>
    <row r="646" spans="1:23">
      <c r="A646" s="11"/>
      <c r="B646" s="12"/>
      <c r="J646" s="160"/>
      <c r="K646" s="11"/>
      <c r="L646" s="11"/>
      <c r="M646" s="12"/>
      <c r="N646" s="12"/>
      <c r="O646" s="12"/>
      <c r="Q646" s="22"/>
      <c r="R646" s="15"/>
      <c r="S646" s="22"/>
      <c r="T646" s="22"/>
      <c r="U646" s="22"/>
      <c r="V646" s="22"/>
      <c r="W646" s="11"/>
    </row>
    <row r="647" spans="1:23">
      <c r="A647" s="11"/>
      <c r="B647" s="12"/>
      <c r="J647" s="160"/>
      <c r="K647" s="11"/>
      <c r="L647" s="11"/>
      <c r="M647" s="12"/>
      <c r="N647" s="12"/>
      <c r="O647" s="12"/>
      <c r="Q647" s="22"/>
      <c r="R647" s="15"/>
      <c r="S647" s="22"/>
      <c r="T647" s="22"/>
      <c r="U647" s="22"/>
      <c r="V647" s="22"/>
      <c r="W647" s="11"/>
    </row>
    <row r="648" spans="1:23">
      <c r="A648" s="11"/>
      <c r="B648" s="12"/>
      <c r="J648" s="160"/>
      <c r="K648" s="11"/>
      <c r="L648" s="11"/>
      <c r="M648" s="12"/>
      <c r="N648" s="12"/>
      <c r="O648" s="12"/>
      <c r="Q648" s="22"/>
      <c r="R648" s="15"/>
      <c r="S648" s="22"/>
      <c r="T648" s="22"/>
      <c r="U648" s="22"/>
      <c r="V648" s="22"/>
      <c r="W648" s="11"/>
    </row>
    <row r="649" spans="1:23">
      <c r="A649" s="11"/>
      <c r="B649" s="12"/>
      <c r="J649" s="160"/>
      <c r="K649" s="11"/>
      <c r="L649" s="11"/>
      <c r="M649" s="12"/>
      <c r="N649" s="12"/>
      <c r="O649" s="12"/>
      <c r="Q649" s="22"/>
      <c r="R649" s="15"/>
      <c r="S649" s="22"/>
      <c r="T649" s="22"/>
      <c r="U649" s="22"/>
      <c r="V649" s="22"/>
      <c r="W649" s="11"/>
    </row>
    <row r="650" spans="1:23">
      <c r="A650" s="11"/>
      <c r="B650" s="12"/>
      <c r="J650" s="160"/>
      <c r="K650" s="11"/>
      <c r="L650" s="11"/>
      <c r="M650" s="12"/>
      <c r="N650" s="12"/>
      <c r="O650" s="12"/>
      <c r="Q650" s="22"/>
      <c r="R650" s="15"/>
      <c r="S650" s="22"/>
      <c r="T650" s="22"/>
      <c r="U650" s="22"/>
      <c r="V650" s="22"/>
      <c r="W650" s="11"/>
    </row>
    <row r="651" spans="1:23">
      <c r="A651" s="11"/>
      <c r="B651" s="12"/>
      <c r="J651" s="160"/>
      <c r="K651" s="11"/>
      <c r="L651" s="11"/>
      <c r="M651" s="12"/>
      <c r="N651" s="12"/>
      <c r="O651" s="12"/>
      <c r="Q651" s="22"/>
      <c r="R651" s="15"/>
      <c r="S651" s="22"/>
      <c r="T651" s="22"/>
      <c r="U651" s="22"/>
      <c r="V651" s="22"/>
      <c r="W651" s="11"/>
    </row>
    <row r="652" spans="1:23">
      <c r="A652" s="11"/>
      <c r="B652" s="12"/>
      <c r="J652" s="160"/>
      <c r="K652" s="11"/>
      <c r="L652" s="11"/>
      <c r="M652" s="12"/>
      <c r="N652" s="12"/>
      <c r="O652" s="12"/>
      <c r="Q652" s="22"/>
      <c r="R652" s="15"/>
      <c r="S652" s="22"/>
      <c r="T652" s="22"/>
      <c r="U652" s="22"/>
      <c r="V652" s="22"/>
      <c r="W652" s="11"/>
    </row>
    <row r="653" spans="1:23">
      <c r="A653" s="11"/>
      <c r="B653" s="12"/>
      <c r="J653" s="160"/>
      <c r="K653" s="11"/>
      <c r="L653" s="11"/>
      <c r="M653" s="12"/>
      <c r="N653" s="12"/>
      <c r="O653" s="12"/>
      <c r="Q653" s="22"/>
      <c r="R653" s="15"/>
      <c r="S653" s="22"/>
      <c r="T653" s="22"/>
      <c r="U653" s="22"/>
      <c r="V653" s="22"/>
      <c r="W653" s="11"/>
    </row>
    <row r="654" spans="1:23">
      <c r="A654" s="11"/>
      <c r="B654" s="12"/>
      <c r="J654" s="160"/>
      <c r="K654" s="11"/>
      <c r="L654" s="11"/>
      <c r="M654" s="12"/>
      <c r="N654" s="12"/>
      <c r="O654" s="12"/>
      <c r="Q654" s="22"/>
      <c r="R654" s="15"/>
      <c r="S654" s="22"/>
      <c r="T654" s="22"/>
      <c r="U654" s="22"/>
      <c r="V654" s="22"/>
      <c r="W654" s="11"/>
    </row>
    <row r="655" spans="1:23">
      <c r="A655" s="11"/>
      <c r="B655" s="12"/>
      <c r="J655" s="160"/>
      <c r="K655" s="11"/>
      <c r="L655" s="11"/>
      <c r="M655" s="12"/>
      <c r="N655" s="12"/>
      <c r="O655" s="12"/>
      <c r="Q655" s="22"/>
      <c r="R655" s="15"/>
      <c r="S655" s="22"/>
      <c r="T655" s="22"/>
      <c r="U655" s="22"/>
      <c r="V655" s="22"/>
      <c r="W655" s="11"/>
    </row>
    <row r="656" spans="1:23">
      <c r="A656" s="11"/>
      <c r="B656" s="12"/>
      <c r="J656" s="160"/>
      <c r="K656" s="11"/>
      <c r="L656" s="11"/>
      <c r="M656" s="12"/>
      <c r="N656" s="12"/>
      <c r="O656" s="12"/>
      <c r="Q656" s="22"/>
      <c r="R656" s="15"/>
      <c r="S656" s="22"/>
      <c r="T656" s="22"/>
      <c r="U656" s="22"/>
      <c r="V656" s="22"/>
      <c r="W656" s="11"/>
    </row>
    <row r="657" spans="1:23">
      <c r="A657" s="11"/>
      <c r="B657" s="12"/>
      <c r="J657" s="160"/>
      <c r="K657" s="11"/>
      <c r="L657" s="11"/>
      <c r="M657" s="12"/>
      <c r="N657" s="12"/>
      <c r="O657" s="12"/>
      <c r="Q657" s="22"/>
      <c r="R657" s="15"/>
      <c r="S657" s="22"/>
      <c r="T657" s="22"/>
      <c r="U657" s="22"/>
      <c r="V657" s="22"/>
      <c r="W657" s="11"/>
    </row>
    <row r="658" spans="1:23">
      <c r="A658" s="11"/>
      <c r="B658" s="12"/>
      <c r="J658" s="160"/>
      <c r="K658" s="11"/>
      <c r="L658" s="11"/>
      <c r="M658" s="12"/>
      <c r="N658" s="12"/>
      <c r="O658" s="12"/>
      <c r="Q658" s="22"/>
      <c r="R658" s="15"/>
      <c r="S658" s="22"/>
      <c r="T658" s="22"/>
      <c r="U658" s="22"/>
      <c r="V658" s="22"/>
      <c r="W658" s="11"/>
    </row>
    <row r="659" spans="1:23">
      <c r="A659" s="11"/>
      <c r="B659" s="12"/>
      <c r="J659" s="160"/>
      <c r="K659" s="11"/>
      <c r="L659" s="11"/>
      <c r="M659" s="12"/>
      <c r="N659" s="12"/>
      <c r="O659" s="12"/>
      <c r="Q659" s="22"/>
      <c r="R659" s="15"/>
      <c r="S659" s="22"/>
      <c r="T659" s="22"/>
      <c r="U659" s="22"/>
      <c r="V659" s="22"/>
      <c r="W659" s="11"/>
    </row>
    <row r="660" spans="1:23">
      <c r="A660" s="11"/>
      <c r="B660" s="12"/>
      <c r="J660" s="160"/>
      <c r="K660" s="11"/>
      <c r="L660" s="11"/>
      <c r="M660" s="12"/>
      <c r="N660" s="12"/>
      <c r="O660" s="12"/>
      <c r="Q660" s="22"/>
      <c r="R660" s="15"/>
      <c r="S660" s="22"/>
      <c r="T660" s="22"/>
      <c r="U660" s="22"/>
      <c r="V660" s="22"/>
      <c r="W660" s="11"/>
    </row>
    <row r="661" spans="1:23">
      <c r="A661" s="11"/>
      <c r="B661" s="12"/>
      <c r="J661" s="160"/>
      <c r="K661" s="11"/>
      <c r="L661" s="11"/>
      <c r="M661" s="12"/>
      <c r="N661" s="12"/>
      <c r="O661" s="12"/>
      <c r="Q661" s="22"/>
      <c r="R661" s="15"/>
      <c r="S661" s="22"/>
      <c r="T661" s="22"/>
      <c r="U661" s="22"/>
      <c r="V661" s="22"/>
      <c r="W661" s="11"/>
    </row>
    <row r="662" spans="1:23">
      <c r="A662" s="11"/>
      <c r="B662" s="12"/>
      <c r="J662" s="160"/>
      <c r="K662" s="11"/>
      <c r="L662" s="11"/>
      <c r="M662" s="12"/>
      <c r="N662" s="12"/>
      <c r="O662" s="12"/>
      <c r="Q662" s="22"/>
      <c r="R662" s="15"/>
      <c r="S662" s="22"/>
      <c r="T662" s="22"/>
      <c r="U662" s="22"/>
      <c r="V662" s="22"/>
      <c r="W662" s="11"/>
    </row>
    <row r="663" spans="1:23">
      <c r="A663" s="11"/>
      <c r="B663" s="12"/>
      <c r="J663" s="160"/>
      <c r="K663" s="11"/>
      <c r="L663" s="11"/>
      <c r="M663" s="12"/>
      <c r="N663" s="12"/>
      <c r="O663" s="12"/>
      <c r="Q663" s="22"/>
      <c r="R663" s="15"/>
      <c r="S663" s="22"/>
      <c r="T663" s="22"/>
      <c r="U663" s="22"/>
      <c r="V663" s="22"/>
      <c r="W663" s="11"/>
    </row>
    <row r="664" spans="1:23">
      <c r="A664" s="11"/>
      <c r="B664" s="12"/>
      <c r="J664" s="160"/>
      <c r="K664" s="11"/>
      <c r="L664" s="11"/>
      <c r="M664" s="12"/>
      <c r="N664" s="12"/>
      <c r="O664" s="12"/>
      <c r="Q664" s="22"/>
      <c r="R664" s="15"/>
      <c r="S664" s="22"/>
      <c r="T664" s="22"/>
      <c r="U664" s="22"/>
      <c r="V664" s="22"/>
      <c r="W664" s="11"/>
    </row>
    <row r="665" spans="1:23">
      <c r="A665" s="11"/>
      <c r="B665" s="12"/>
      <c r="J665" s="160"/>
      <c r="K665" s="11"/>
      <c r="L665" s="11"/>
      <c r="M665" s="12"/>
      <c r="N665" s="12"/>
      <c r="O665" s="12"/>
      <c r="Q665" s="22"/>
      <c r="R665" s="15"/>
      <c r="S665" s="22"/>
      <c r="T665" s="22"/>
      <c r="U665" s="22"/>
      <c r="V665" s="22"/>
      <c r="W665" s="11"/>
    </row>
    <row r="666" spans="1:23">
      <c r="A666" s="11"/>
      <c r="B666" s="12"/>
      <c r="J666" s="160"/>
      <c r="K666" s="11"/>
      <c r="L666" s="11"/>
      <c r="M666" s="12"/>
      <c r="N666" s="12"/>
      <c r="O666" s="12"/>
      <c r="Q666" s="22"/>
      <c r="R666" s="15"/>
      <c r="S666" s="22"/>
      <c r="T666" s="22"/>
      <c r="U666" s="22"/>
      <c r="V666" s="22"/>
      <c r="W666" s="11"/>
    </row>
    <row r="667" spans="1:23">
      <c r="A667" s="11"/>
      <c r="B667" s="12"/>
      <c r="J667" s="160"/>
      <c r="K667" s="11"/>
      <c r="L667" s="11"/>
      <c r="M667" s="12"/>
      <c r="N667" s="12"/>
      <c r="O667" s="12"/>
      <c r="Q667" s="22"/>
      <c r="R667" s="15"/>
      <c r="S667" s="22"/>
      <c r="T667" s="22"/>
      <c r="U667" s="22"/>
      <c r="V667" s="22"/>
      <c r="W667" s="11"/>
    </row>
    <row r="668" spans="1:23">
      <c r="A668" s="11"/>
      <c r="B668" s="12"/>
      <c r="J668" s="160"/>
      <c r="K668" s="11"/>
      <c r="L668" s="11"/>
      <c r="M668" s="12"/>
      <c r="N668" s="12"/>
      <c r="O668" s="12"/>
      <c r="Q668" s="22"/>
      <c r="R668" s="15"/>
      <c r="S668" s="22"/>
      <c r="T668" s="22"/>
      <c r="U668" s="22"/>
      <c r="V668" s="22"/>
      <c r="W668" s="11"/>
    </row>
    <row r="669" spans="1:23">
      <c r="A669" s="11"/>
      <c r="B669" s="12"/>
      <c r="J669" s="160"/>
      <c r="K669" s="11"/>
      <c r="L669" s="11"/>
      <c r="M669" s="12"/>
      <c r="N669" s="12"/>
      <c r="O669" s="12"/>
      <c r="Q669" s="22"/>
      <c r="R669" s="15"/>
      <c r="S669" s="22"/>
      <c r="T669" s="22"/>
      <c r="U669" s="22"/>
      <c r="V669" s="22"/>
      <c r="W669" s="11"/>
    </row>
    <row r="670" spans="1:23">
      <c r="A670" s="11"/>
      <c r="B670" s="12"/>
      <c r="J670" s="160"/>
      <c r="K670" s="11"/>
      <c r="L670" s="11"/>
      <c r="M670" s="12"/>
      <c r="N670" s="12"/>
      <c r="O670" s="12"/>
      <c r="Q670" s="22"/>
      <c r="R670" s="15"/>
      <c r="S670" s="22"/>
      <c r="T670" s="22"/>
      <c r="U670" s="22"/>
      <c r="V670" s="22"/>
      <c r="W670" s="11"/>
    </row>
    <row r="671" spans="1:23">
      <c r="A671" s="11"/>
      <c r="B671" s="12"/>
      <c r="J671" s="160"/>
      <c r="K671" s="11"/>
      <c r="L671" s="11"/>
      <c r="M671" s="12"/>
      <c r="N671" s="12"/>
      <c r="O671" s="12"/>
      <c r="Q671" s="22"/>
      <c r="R671" s="15"/>
      <c r="S671" s="22"/>
      <c r="T671" s="22"/>
      <c r="U671" s="22"/>
      <c r="V671" s="22"/>
      <c r="W671" s="11"/>
    </row>
    <row r="672" spans="1:23">
      <c r="A672" s="11"/>
      <c r="B672" s="12"/>
      <c r="J672" s="160"/>
      <c r="K672" s="11"/>
      <c r="L672" s="11"/>
      <c r="M672" s="12"/>
      <c r="N672" s="12"/>
      <c r="O672" s="12"/>
      <c r="Q672" s="22"/>
      <c r="R672" s="15"/>
      <c r="S672" s="22"/>
      <c r="T672" s="22"/>
      <c r="U672" s="22"/>
      <c r="V672" s="22"/>
      <c r="W672" s="11"/>
    </row>
    <row r="673" spans="1:23">
      <c r="A673" s="11"/>
      <c r="B673" s="12"/>
      <c r="J673" s="160"/>
      <c r="K673" s="11"/>
      <c r="L673" s="11"/>
      <c r="M673" s="12"/>
      <c r="N673" s="12"/>
      <c r="O673" s="12"/>
      <c r="Q673" s="22"/>
      <c r="R673" s="15"/>
      <c r="S673" s="22"/>
      <c r="T673" s="22"/>
      <c r="U673" s="22"/>
      <c r="V673" s="22"/>
      <c r="W673" s="11"/>
    </row>
    <row r="674" spans="1:23">
      <c r="A674" s="11"/>
      <c r="B674" s="12"/>
      <c r="J674" s="160"/>
      <c r="K674" s="11"/>
      <c r="L674" s="11"/>
      <c r="M674" s="12"/>
      <c r="N674" s="12"/>
      <c r="O674" s="12"/>
      <c r="Q674" s="22"/>
      <c r="R674" s="15"/>
      <c r="S674" s="22"/>
      <c r="T674" s="22"/>
      <c r="U674" s="22"/>
      <c r="V674" s="22"/>
      <c r="W674" s="11"/>
    </row>
    <row r="675" spans="1:23">
      <c r="A675" s="11"/>
      <c r="B675" s="12"/>
      <c r="J675" s="160"/>
      <c r="K675" s="11"/>
      <c r="L675" s="11"/>
      <c r="M675" s="12"/>
      <c r="N675" s="12"/>
      <c r="O675" s="12"/>
      <c r="Q675" s="22"/>
      <c r="R675" s="15"/>
      <c r="S675" s="22"/>
      <c r="T675" s="22"/>
      <c r="U675" s="22"/>
      <c r="V675" s="22"/>
      <c r="W675" s="11"/>
    </row>
    <row r="676" spans="1:23">
      <c r="A676" s="11"/>
      <c r="B676" s="12"/>
      <c r="J676" s="160"/>
      <c r="K676" s="11"/>
      <c r="L676" s="11"/>
      <c r="M676" s="12"/>
      <c r="N676" s="12"/>
      <c r="O676" s="12"/>
      <c r="Q676" s="22"/>
      <c r="R676" s="15"/>
      <c r="S676" s="22"/>
      <c r="T676" s="22"/>
      <c r="U676" s="22"/>
      <c r="V676" s="22"/>
      <c r="W676" s="11"/>
    </row>
    <row r="677" spans="1:23">
      <c r="A677" s="11"/>
      <c r="B677" s="12"/>
      <c r="J677" s="160"/>
      <c r="K677" s="11"/>
      <c r="L677" s="11"/>
      <c r="M677" s="12"/>
      <c r="N677" s="12"/>
      <c r="O677" s="12"/>
      <c r="Q677" s="22"/>
      <c r="R677" s="15"/>
      <c r="S677" s="22"/>
      <c r="T677" s="22"/>
      <c r="U677" s="22"/>
      <c r="V677" s="22"/>
      <c r="W677" s="11"/>
    </row>
    <row r="678" spans="1:23">
      <c r="A678" s="11"/>
      <c r="B678" s="12"/>
      <c r="J678" s="160"/>
      <c r="K678" s="11"/>
      <c r="L678" s="11"/>
      <c r="M678" s="12"/>
      <c r="N678" s="12"/>
      <c r="O678" s="12"/>
      <c r="Q678" s="22"/>
      <c r="R678" s="15"/>
      <c r="S678" s="22"/>
      <c r="T678" s="22"/>
      <c r="U678" s="22"/>
      <c r="V678" s="22"/>
      <c r="W678" s="11"/>
    </row>
    <row r="679" spans="1:23">
      <c r="A679" s="11"/>
      <c r="B679" s="12"/>
      <c r="J679" s="160"/>
      <c r="K679" s="11"/>
      <c r="L679" s="11"/>
      <c r="M679" s="12"/>
      <c r="N679" s="12"/>
      <c r="O679" s="12"/>
      <c r="Q679" s="22"/>
      <c r="R679" s="15"/>
      <c r="S679" s="22"/>
      <c r="T679" s="22"/>
      <c r="U679" s="22"/>
      <c r="V679" s="22"/>
      <c r="W679" s="11"/>
    </row>
    <row r="680" spans="1:23">
      <c r="A680" s="11"/>
      <c r="B680" s="12"/>
      <c r="J680" s="160"/>
      <c r="K680" s="11"/>
      <c r="L680" s="11"/>
      <c r="M680" s="12"/>
      <c r="N680" s="12"/>
      <c r="O680" s="12"/>
      <c r="Q680" s="22"/>
      <c r="R680" s="15"/>
      <c r="S680" s="22"/>
      <c r="T680" s="22"/>
      <c r="U680" s="22"/>
      <c r="V680" s="22"/>
      <c r="W680" s="11"/>
    </row>
    <row r="681" spans="1:23">
      <c r="A681" s="11"/>
      <c r="B681" s="12"/>
      <c r="J681" s="160"/>
      <c r="K681" s="11"/>
      <c r="L681" s="11"/>
      <c r="M681" s="12"/>
      <c r="N681" s="12"/>
      <c r="O681" s="12"/>
      <c r="Q681" s="22"/>
      <c r="R681" s="15"/>
      <c r="S681" s="22"/>
      <c r="T681" s="22"/>
      <c r="U681" s="22"/>
      <c r="V681" s="22"/>
      <c r="W681" s="11"/>
    </row>
    <row r="682" spans="1:23">
      <c r="A682" s="11"/>
      <c r="B682" s="12"/>
      <c r="J682" s="160"/>
      <c r="K682" s="11"/>
      <c r="L682" s="11"/>
      <c r="M682" s="12"/>
      <c r="N682" s="12"/>
      <c r="O682" s="12"/>
      <c r="Q682" s="22"/>
      <c r="R682" s="15"/>
      <c r="S682" s="22"/>
      <c r="T682" s="22"/>
      <c r="U682" s="22"/>
      <c r="V682" s="22"/>
      <c r="W682" s="11"/>
    </row>
    <row r="683" spans="1:23">
      <c r="A683" s="11"/>
      <c r="B683" s="12"/>
      <c r="J683" s="160"/>
      <c r="K683" s="11"/>
      <c r="L683" s="11"/>
      <c r="M683" s="12"/>
      <c r="N683" s="12"/>
      <c r="O683" s="12"/>
      <c r="Q683" s="22"/>
      <c r="R683" s="15"/>
      <c r="S683" s="22"/>
      <c r="T683" s="22"/>
      <c r="U683" s="22"/>
      <c r="V683" s="22"/>
      <c r="W683" s="11"/>
    </row>
    <row r="684" spans="1:23">
      <c r="A684" s="11"/>
      <c r="B684" s="12"/>
      <c r="J684" s="160"/>
      <c r="K684" s="11"/>
      <c r="L684" s="11"/>
      <c r="M684" s="12"/>
      <c r="N684" s="12"/>
      <c r="O684" s="12"/>
      <c r="Q684" s="22"/>
      <c r="R684" s="15"/>
      <c r="S684" s="22"/>
      <c r="T684" s="22"/>
      <c r="U684" s="22"/>
      <c r="V684" s="22"/>
      <c r="W684" s="11"/>
    </row>
    <row r="685" spans="1:23">
      <c r="A685" s="11"/>
      <c r="B685" s="12"/>
      <c r="J685" s="160"/>
      <c r="K685" s="11"/>
      <c r="L685" s="11"/>
      <c r="M685" s="12"/>
      <c r="N685" s="12"/>
      <c r="O685" s="12"/>
      <c r="Q685" s="22"/>
      <c r="R685" s="15"/>
      <c r="S685" s="22"/>
      <c r="T685" s="22"/>
      <c r="U685" s="22"/>
      <c r="V685" s="22"/>
      <c r="W685" s="11"/>
    </row>
    <row r="686" spans="1:23">
      <c r="A686" s="11"/>
      <c r="B686" s="12"/>
      <c r="J686" s="160"/>
      <c r="K686" s="11"/>
      <c r="L686" s="11"/>
      <c r="M686" s="12"/>
      <c r="N686" s="12"/>
      <c r="O686" s="12"/>
      <c r="Q686" s="22"/>
      <c r="R686" s="15"/>
      <c r="S686" s="22"/>
      <c r="T686" s="22"/>
      <c r="U686" s="22"/>
      <c r="V686" s="22"/>
      <c r="W686" s="11"/>
    </row>
    <row r="687" spans="1:23">
      <c r="A687" s="11"/>
      <c r="B687" s="12"/>
      <c r="J687" s="160"/>
      <c r="K687" s="11"/>
      <c r="L687" s="11"/>
      <c r="M687" s="12"/>
      <c r="N687" s="12"/>
      <c r="O687" s="12"/>
      <c r="Q687" s="22"/>
      <c r="R687" s="15"/>
      <c r="S687" s="22"/>
      <c r="T687" s="22"/>
      <c r="U687" s="22"/>
      <c r="V687" s="22"/>
      <c r="W687" s="11"/>
    </row>
    <row r="688" spans="1:23">
      <c r="A688" s="11"/>
      <c r="B688" s="12"/>
      <c r="J688" s="160"/>
      <c r="K688" s="11"/>
      <c r="L688" s="11"/>
      <c r="M688" s="12"/>
      <c r="N688" s="12"/>
      <c r="O688" s="12"/>
      <c r="Q688" s="22"/>
      <c r="R688" s="15"/>
      <c r="S688" s="22"/>
      <c r="T688" s="22"/>
      <c r="U688" s="22"/>
      <c r="V688" s="22"/>
      <c r="W688" s="11"/>
    </row>
    <row r="689" spans="1:23">
      <c r="A689" s="11"/>
      <c r="B689" s="12"/>
      <c r="J689" s="160"/>
      <c r="K689" s="11"/>
      <c r="L689" s="11"/>
      <c r="M689" s="12"/>
      <c r="N689" s="12"/>
      <c r="O689" s="12"/>
      <c r="Q689" s="22"/>
      <c r="R689" s="15"/>
      <c r="S689" s="22"/>
      <c r="T689" s="22"/>
      <c r="U689" s="22"/>
      <c r="V689" s="22"/>
      <c r="W689" s="11"/>
    </row>
    <row r="690" spans="1:23">
      <c r="A690" s="11"/>
      <c r="B690" s="12"/>
      <c r="J690" s="160"/>
      <c r="K690" s="11"/>
      <c r="L690" s="11"/>
      <c r="M690" s="12"/>
      <c r="N690" s="12"/>
      <c r="O690" s="12"/>
      <c r="Q690" s="22"/>
      <c r="R690" s="15"/>
      <c r="S690" s="22"/>
      <c r="T690" s="22"/>
      <c r="U690" s="22"/>
      <c r="V690" s="22"/>
      <c r="W690" s="11"/>
    </row>
    <row r="691" spans="1:23">
      <c r="A691" s="11"/>
      <c r="B691" s="12"/>
      <c r="J691" s="160"/>
      <c r="K691" s="11"/>
      <c r="L691" s="11"/>
      <c r="M691" s="12"/>
      <c r="N691" s="12"/>
      <c r="O691" s="12"/>
      <c r="Q691" s="22"/>
      <c r="R691" s="15"/>
      <c r="S691" s="22"/>
      <c r="T691" s="22"/>
      <c r="U691" s="22"/>
      <c r="V691" s="22"/>
      <c r="W691" s="11"/>
    </row>
    <row r="692" spans="1:23">
      <c r="A692" s="11"/>
      <c r="B692" s="12"/>
      <c r="J692" s="160"/>
      <c r="K692" s="11"/>
      <c r="L692" s="11"/>
      <c r="M692" s="12"/>
      <c r="N692" s="12"/>
      <c r="O692" s="12"/>
      <c r="Q692" s="22"/>
      <c r="R692" s="15"/>
      <c r="S692" s="22"/>
      <c r="T692" s="22"/>
      <c r="U692" s="22"/>
      <c r="V692" s="22"/>
      <c r="W692" s="11"/>
    </row>
    <row r="693" spans="1:23">
      <c r="A693" s="11"/>
      <c r="B693" s="12"/>
      <c r="J693" s="160"/>
      <c r="K693" s="11"/>
      <c r="L693" s="11"/>
      <c r="M693" s="12"/>
      <c r="N693" s="12"/>
      <c r="O693" s="12"/>
      <c r="Q693" s="22"/>
      <c r="R693" s="15"/>
      <c r="S693" s="22"/>
      <c r="T693" s="22"/>
      <c r="U693" s="22"/>
      <c r="V693" s="22"/>
      <c r="W693" s="11"/>
    </row>
    <row r="694" spans="1:23">
      <c r="A694" s="11"/>
      <c r="B694" s="12"/>
      <c r="J694" s="160"/>
      <c r="K694" s="11"/>
      <c r="L694" s="11"/>
      <c r="M694" s="12"/>
      <c r="N694" s="12"/>
      <c r="O694" s="12"/>
      <c r="Q694" s="22"/>
      <c r="R694" s="15"/>
      <c r="S694" s="22"/>
      <c r="T694" s="22"/>
      <c r="U694" s="22"/>
      <c r="V694" s="22"/>
      <c r="W694" s="11"/>
    </row>
    <row r="695" spans="1:23">
      <c r="A695" s="11"/>
      <c r="B695" s="12"/>
      <c r="J695" s="160"/>
      <c r="K695" s="11"/>
      <c r="L695" s="11"/>
      <c r="M695" s="12"/>
      <c r="N695" s="12"/>
      <c r="O695" s="12"/>
      <c r="Q695" s="22"/>
      <c r="R695" s="15"/>
      <c r="S695" s="22"/>
      <c r="T695" s="22"/>
      <c r="U695" s="22"/>
      <c r="V695" s="22"/>
      <c r="W695" s="11"/>
    </row>
    <row r="696" spans="1:23">
      <c r="A696" s="11"/>
      <c r="B696" s="12"/>
      <c r="J696" s="160"/>
      <c r="K696" s="11"/>
      <c r="L696" s="11"/>
      <c r="M696" s="12"/>
      <c r="N696" s="12"/>
      <c r="O696" s="12"/>
      <c r="Q696" s="22"/>
      <c r="R696" s="15"/>
      <c r="S696" s="22"/>
      <c r="T696" s="22"/>
      <c r="U696" s="22"/>
      <c r="V696" s="22"/>
      <c r="W696" s="11"/>
    </row>
    <row r="697" spans="1:23">
      <c r="A697" s="11"/>
      <c r="B697" s="12"/>
      <c r="J697" s="160"/>
      <c r="K697" s="11"/>
      <c r="L697" s="11"/>
      <c r="M697" s="12"/>
      <c r="N697" s="12"/>
      <c r="O697" s="12"/>
      <c r="Q697" s="22"/>
      <c r="R697" s="15"/>
      <c r="S697" s="22"/>
      <c r="T697" s="22"/>
      <c r="U697" s="22"/>
      <c r="V697" s="22"/>
      <c r="W697" s="11"/>
    </row>
    <row r="698" spans="1:23">
      <c r="A698" s="11"/>
      <c r="B698" s="12"/>
      <c r="J698" s="160"/>
      <c r="K698" s="11"/>
      <c r="L698" s="11"/>
      <c r="M698" s="12"/>
      <c r="N698" s="12"/>
      <c r="O698" s="12"/>
      <c r="Q698" s="22"/>
      <c r="R698" s="15"/>
      <c r="S698" s="22"/>
      <c r="T698" s="22"/>
      <c r="U698" s="22"/>
      <c r="V698" s="22"/>
      <c r="W698" s="11"/>
    </row>
    <row r="699" spans="1:23">
      <c r="A699" s="11"/>
      <c r="B699" s="12"/>
      <c r="J699" s="160"/>
      <c r="K699" s="11"/>
      <c r="L699" s="11"/>
      <c r="M699" s="12"/>
      <c r="N699" s="12"/>
      <c r="O699" s="12"/>
      <c r="Q699" s="22"/>
      <c r="R699" s="15"/>
      <c r="S699" s="22"/>
      <c r="T699" s="22"/>
      <c r="U699" s="22"/>
      <c r="V699" s="22"/>
      <c r="W699" s="11"/>
    </row>
    <row r="700" spans="1:23">
      <c r="A700" s="11"/>
      <c r="B700" s="12"/>
      <c r="J700" s="160"/>
      <c r="K700" s="11"/>
      <c r="L700" s="11"/>
      <c r="M700" s="12"/>
      <c r="N700" s="12"/>
      <c r="O700" s="12"/>
      <c r="Q700" s="22"/>
      <c r="R700" s="15"/>
      <c r="S700" s="22"/>
      <c r="T700" s="22"/>
      <c r="U700" s="22"/>
      <c r="V700" s="22"/>
      <c r="W700" s="11"/>
    </row>
    <row r="701" spans="1:23">
      <c r="A701" s="11"/>
      <c r="B701" s="12"/>
      <c r="J701" s="160"/>
      <c r="K701" s="11"/>
      <c r="L701" s="11"/>
      <c r="M701" s="12"/>
      <c r="N701" s="12"/>
      <c r="O701" s="12"/>
      <c r="Q701" s="22"/>
      <c r="R701" s="15"/>
      <c r="S701" s="22"/>
      <c r="T701" s="22"/>
      <c r="U701" s="22"/>
      <c r="V701" s="22"/>
      <c r="W701" s="11"/>
    </row>
    <row r="702" spans="1:23">
      <c r="A702" s="11"/>
      <c r="B702" s="12"/>
      <c r="J702" s="160"/>
      <c r="K702" s="11"/>
      <c r="L702" s="11"/>
      <c r="M702" s="12"/>
      <c r="N702" s="12"/>
      <c r="O702" s="12"/>
      <c r="Q702" s="22"/>
      <c r="R702" s="15"/>
      <c r="S702" s="22"/>
      <c r="T702" s="22"/>
      <c r="U702" s="22"/>
      <c r="V702" s="22"/>
      <c r="W702" s="11"/>
    </row>
    <row r="703" spans="1:23">
      <c r="A703" s="11"/>
      <c r="B703" s="12"/>
      <c r="J703" s="160"/>
      <c r="K703" s="11"/>
      <c r="L703" s="11"/>
      <c r="M703" s="12"/>
      <c r="N703" s="12"/>
      <c r="O703" s="12"/>
      <c r="Q703" s="22"/>
      <c r="R703" s="15"/>
      <c r="S703" s="22"/>
      <c r="T703" s="22"/>
      <c r="U703" s="22"/>
      <c r="V703" s="22"/>
      <c r="W703" s="11"/>
    </row>
    <row r="704" spans="1:23">
      <c r="A704" s="11"/>
      <c r="B704" s="12"/>
      <c r="J704" s="160"/>
      <c r="K704" s="11"/>
      <c r="L704" s="11"/>
      <c r="M704" s="12"/>
      <c r="N704" s="12"/>
      <c r="O704" s="12"/>
      <c r="Q704" s="22"/>
      <c r="R704" s="15"/>
      <c r="S704" s="22"/>
      <c r="T704" s="22"/>
      <c r="U704" s="22"/>
      <c r="V704" s="22"/>
      <c r="W704" s="11"/>
    </row>
    <row r="705" spans="1:23">
      <c r="A705" s="11"/>
      <c r="B705" s="12"/>
      <c r="J705" s="160"/>
      <c r="K705" s="11"/>
      <c r="L705" s="11"/>
      <c r="M705" s="12"/>
      <c r="N705" s="12"/>
      <c r="O705" s="12"/>
      <c r="Q705" s="22"/>
      <c r="R705" s="15"/>
      <c r="S705" s="22"/>
      <c r="T705" s="22"/>
      <c r="U705" s="22"/>
      <c r="V705" s="22"/>
      <c r="W705" s="11"/>
    </row>
    <row r="706" spans="1:23">
      <c r="A706" s="11"/>
      <c r="B706" s="12"/>
      <c r="J706" s="160"/>
      <c r="K706" s="11"/>
      <c r="L706" s="11"/>
      <c r="M706" s="12"/>
      <c r="N706" s="12"/>
      <c r="O706" s="12"/>
      <c r="Q706" s="22"/>
      <c r="R706" s="15"/>
      <c r="S706" s="22"/>
      <c r="T706" s="22"/>
      <c r="U706" s="22"/>
      <c r="V706" s="22"/>
      <c r="W706" s="11"/>
    </row>
    <row r="707" spans="1:23">
      <c r="A707" s="11"/>
      <c r="B707" s="12"/>
      <c r="J707" s="160"/>
      <c r="K707" s="11"/>
      <c r="L707" s="11"/>
      <c r="M707" s="12"/>
      <c r="N707" s="12"/>
      <c r="O707" s="12"/>
      <c r="Q707" s="22"/>
      <c r="R707" s="15"/>
      <c r="S707" s="22"/>
      <c r="T707" s="22"/>
      <c r="U707" s="22"/>
      <c r="V707" s="22"/>
      <c r="W707" s="11"/>
    </row>
    <row r="708" spans="1:23">
      <c r="A708" s="11"/>
      <c r="B708" s="12"/>
      <c r="J708" s="160"/>
      <c r="K708" s="11"/>
      <c r="L708" s="11"/>
      <c r="M708" s="12"/>
      <c r="N708" s="12"/>
      <c r="O708" s="12"/>
      <c r="Q708" s="22"/>
      <c r="R708" s="15"/>
      <c r="S708" s="22"/>
      <c r="T708" s="22"/>
      <c r="U708" s="22"/>
      <c r="V708" s="22"/>
      <c r="W708" s="11"/>
    </row>
    <row r="709" spans="1:23">
      <c r="A709" s="11"/>
      <c r="B709" s="12"/>
      <c r="J709" s="160"/>
      <c r="K709" s="11"/>
      <c r="L709" s="11"/>
      <c r="M709" s="12"/>
      <c r="N709" s="12"/>
      <c r="O709" s="12"/>
      <c r="Q709" s="22"/>
      <c r="R709" s="15"/>
      <c r="S709" s="22"/>
      <c r="T709" s="22"/>
      <c r="U709" s="22"/>
      <c r="V709" s="22"/>
      <c r="W709" s="11"/>
    </row>
    <row r="710" spans="1:23">
      <c r="A710" s="11"/>
      <c r="B710" s="12"/>
      <c r="J710" s="160"/>
      <c r="K710" s="11"/>
      <c r="L710" s="11"/>
      <c r="M710" s="12"/>
      <c r="N710" s="12"/>
      <c r="O710" s="12"/>
      <c r="Q710" s="22"/>
      <c r="R710" s="15"/>
      <c r="S710" s="22"/>
      <c r="T710" s="22"/>
      <c r="U710" s="22"/>
      <c r="V710" s="22"/>
      <c r="W710" s="11"/>
    </row>
    <row r="711" spans="1:23">
      <c r="A711" s="11"/>
      <c r="B711" s="12"/>
      <c r="J711" s="160"/>
      <c r="K711" s="11"/>
      <c r="L711" s="11"/>
      <c r="M711" s="12"/>
      <c r="N711" s="12"/>
      <c r="O711" s="12"/>
      <c r="Q711" s="22"/>
      <c r="R711" s="15"/>
      <c r="S711" s="22"/>
      <c r="T711" s="22"/>
      <c r="U711" s="22"/>
      <c r="V711" s="22"/>
      <c r="W711" s="11"/>
    </row>
    <row r="712" spans="1:23">
      <c r="A712" s="11"/>
      <c r="B712" s="12"/>
      <c r="J712" s="160"/>
      <c r="K712" s="11"/>
      <c r="L712" s="11"/>
      <c r="M712" s="12"/>
      <c r="N712" s="12"/>
      <c r="O712" s="12"/>
      <c r="Q712" s="22"/>
      <c r="R712" s="15"/>
      <c r="S712" s="22"/>
      <c r="T712" s="22"/>
      <c r="U712" s="22"/>
      <c r="V712" s="22"/>
      <c r="W712" s="11"/>
    </row>
    <row r="713" spans="1:23">
      <c r="A713" s="11"/>
      <c r="B713" s="12"/>
      <c r="J713" s="160"/>
      <c r="K713" s="11"/>
      <c r="L713" s="11"/>
      <c r="M713" s="12"/>
      <c r="N713" s="12"/>
      <c r="O713" s="12"/>
      <c r="Q713" s="22"/>
      <c r="R713" s="15"/>
      <c r="S713" s="22"/>
      <c r="T713" s="22"/>
      <c r="U713" s="22"/>
      <c r="V713" s="22"/>
      <c r="W713" s="11"/>
    </row>
    <row r="714" spans="1:23">
      <c r="A714" s="11"/>
      <c r="B714" s="12"/>
      <c r="J714" s="160"/>
      <c r="K714" s="11"/>
      <c r="L714" s="11"/>
      <c r="M714" s="12"/>
      <c r="N714" s="12"/>
      <c r="O714" s="12"/>
      <c r="Q714" s="22"/>
      <c r="R714" s="15"/>
      <c r="S714" s="22"/>
      <c r="T714" s="22"/>
      <c r="U714" s="22"/>
      <c r="V714" s="22"/>
      <c r="W714" s="11"/>
    </row>
    <row r="715" spans="1:23">
      <c r="A715" s="11"/>
      <c r="B715" s="12"/>
      <c r="J715" s="160"/>
      <c r="K715" s="11"/>
      <c r="L715" s="11"/>
      <c r="M715" s="12"/>
      <c r="N715" s="12"/>
      <c r="O715" s="12"/>
      <c r="Q715" s="22"/>
      <c r="R715" s="15"/>
      <c r="S715" s="22"/>
      <c r="T715" s="22"/>
      <c r="U715" s="22"/>
      <c r="V715" s="22"/>
      <c r="W715" s="11"/>
    </row>
    <row r="716" spans="1:23">
      <c r="A716" s="11"/>
      <c r="B716" s="12"/>
      <c r="J716" s="160"/>
      <c r="K716" s="11"/>
      <c r="L716" s="11"/>
      <c r="M716" s="12"/>
      <c r="N716" s="12"/>
      <c r="O716" s="12"/>
      <c r="Q716" s="22"/>
      <c r="R716" s="15"/>
      <c r="S716" s="22"/>
      <c r="T716" s="22"/>
      <c r="U716" s="22"/>
      <c r="V716" s="22"/>
      <c r="W716" s="11"/>
    </row>
    <row r="717" spans="1:23">
      <c r="A717" s="11"/>
      <c r="B717" s="12"/>
      <c r="J717" s="160"/>
      <c r="K717" s="11"/>
      <c r="L717" s="11"/>
      <c r="M717" s="12"/>
      <c r="N717" s="12"/>
      <c r="O717" s="12"/>
      <c r="Q717" s="22"/>
      <c r="R717" s="15"/>
      <c r="S717" s="22"/>
      <c r="T717" s="22"/>
      <c r="U717" s="22"/>
      <c r="V717" s="22"/>
      <c r="W717" s="11"/>
    </row>
    <row r="718" spans="1:23">
      <c r="A718" s="11"/>
      <c r="B718" s="12"/>
      <c r="J718" s="160"/>
      <c r="K718" s="11"/>
      <c r="L718" s="11"/>
      <c r="M718" s="12"/>
      <c r="N718" s="12"/>
      <c r="O718" s="12"/>
      <c r="Q718" s="22"/>
      <c r="R718" s="15"/>
      <c r="S718" s="22"/>
      <c r="T718" s="22"/>
      <c r="U718" s="22"/>
      <c r="V718" s="22"/>
      <c r="W718" s="11"/>
    </row>
    <row r="719" spans="1:23">
      <c r="A719" s="11"/>
      <c r="B719" s="12"/>
      <c r="J719" s="160"/>
      <c r="K719" s="11"/>
      <c r="L719" s="11"/>
      <c r="M719" s="12"/>
      <c r="N719" s="12"/>
      <c r="O719" s="12"/>
      <c r="Q719" s="22"/>
      <c r="R719" s="15"/>
      <c r="S719" s="22"/>
      <c r="T719" s="22"/>
      <c r="U719" s="22"/>
      <c r="V719" s="22"/>
      <c r="W719" s="11"/>
    </row>
    <row r="720" spans="1:23">
      <c r="A720" s="11"/>
      <c r="B720" s="12"/>
      <c r="J720" s="160"/>
      <c r="K720" s="11"/>
      <c r="L720" s="11"/>
      <c r="M720" s="12"/>
      <c r="N720" s="12"/>
      <c r="O720" s="12"/>
      <c r="Q720" s="22"/>
      <c r="R720" s="15"/>
      <c r="S720" s="22"/>
      <c r="T720" s="22"/>
      <c r="U720" s="22"/>
      <c r="V720" s="22"/>
      <c r="W720" s="11"/>
    </row>
    <row r="721" spans="1:23">
      <c r="A721" s="11"/>
      <c r="B721" s="12"/>
      <c r="J721" s="160"/>
      <c r="K721" s="11"/>
      <c r="L721" s="11"/>
      <c r="M721" s="12"/>
      <c r="N721" s="12"/>
      <c r="O721" s="12"/>
      <c r="Q721" s="22"/>
      <c r="R721" s="15"/>
      <c r="S721" s="22"/>
      <c r="T721" s="22"/>
      <c r="U721" s="22"/>
      <c r="V721" s="22"/>
      <c r="W721" s="11"/>
    </row>
    <row r="722" spans="1:23">
      <c r="A722" s="11"/>
      <c r="B722" s="12"/>
      <c r="J722" s="160"/>
      <c r="K722" s="11"/>
      <c r="L722" s="11"/>
      <c r="M722" s="12"/>
      <c r="N722" s="12"/>
      <c r="O722" s="12"/>
      <c r="Q722" s="22"/>
      <c r="R722" s="15"/>
      <c r="S722" s="22"/>
      <c r="T722" s="22"/>
      <c r="U722" s="22"/>
      <c r="V722" s="22"/>
      <c r="W722" s="11"/>
    </row>
    <row r="723" spans="1:23">
      <c r="A723" s="11"/>
      <c r="B723" s="12"/>
      <c r="J723" s="160"/>
      <c r="K723" s="11"/>
      <c r="L723" s="11"/>
      <c r="M723" s="12"/>
      <c r="N723" s="12"/>
      <c r="O723" s="12"/>
      <c r="Q723" s="22"/>
      <c r="R723" s="15"/>
      <c r="S723" s="22"/>
      <c r="T723" s="22"/>
      <c r="U723" s="22"/>
      <c r="V723" s="22"/>
      <c r="W723" s="11"/>
    </row>
    <row r="724" spans="1:23">
      <c r="A724" s="11"/>
      <c r="B724" s="12"/>
      <c r="J724" s="160"/>
      <c r="K724" s="11"/>
      <c r="L724" s="11"/>
      <c r="M724" s="12"/>
      <c r="N724" s="12"/>
      <c r="O724" s="12"/>
      <c r="Q724" s="22"/>
      <c r="R724" s="15"/>
      <c r="S724" s="22"/>
      <c r="T724" s="22"/>
      <c r="U724" s="22"/>
      <c r="V724" s="22"/>
      <c r="W724" s="11"/>
    </row>
    <row r="725" spans="1:23">
      <c r="A725" s="11"/>
      <c r="B725" s="12"/>
      <c r="J725" s="160"/>
      <c r="K725" s="11"/>
      <c r="L725" s="11"/>
      <c r="M725" s="12"/>
      <c r="N725" s="12"/>
      <c r="O725" s="12"/>
      <c r="Q725" s="22"/>
      <c r="R725" s="15"/>
      <c r="S725" s="22"/>
      <c r="T725" s="22"/>
      <c r="U725" s="22"/>
      <c r="V725" s="22"/>
      <c r="W725" s="11"/>
    </row>
    <row r="726" spans="1:23">
      <c r="A726" s="11"/>
      <c r="B726" s="12"/>
      <c r="J726" s="160"/>
      <c r="K726" s="11"/>
      <c r="L726" s="11"/>
      <c r="M726" s="12"/>
      <c r="N726" s="12"/>
      <c r="O726" s="12"/>
      <c r="Q726" s="22"/>
      <c r="R726" s="15"/>
      <c r="S726" s="22"/>
      <c r="T726" s="22"/>
      <c r="U726" s="22"/>
      <c r="V726" s="22"/>
      <c r="W726" s="11"/>
    </row>
    <row r="727" spans="1:23">
      <c r="A727" s="11"/>
      <c r="B727" s="12"/>
      <c r="J727" s="160"/>
      <c r="K727" s="11"/>
      <c r="L727" s="11"/>
      <c r="M727" s="12"/>
      <c r="N727" s="12"/>
      <c r="O727" s="12"/>
      <c r="Q727" s="22"/>
      <c r="R727" s="15"/>
      <c r="S727" s="22"/>
      <c r="T727" s="22"/>
      <c r="U727" s="22"/>
      <c r="V727" s="22"/>
      <c r="W727" s="11"/>
    </row>
    <row r="728" spans="1:23">
      <c r="A728" s="11"/>
      <c r="B728" s="12"/>
      <c r="J728" s="160"/>
      <c r="K728" s="11"/>
      <c r="L728" s="11"/>
      <c r="M728" s="12"/>
      <c r="N728" s="12"/>
      <c r="O728" s="12"/>
      <c r="Q728" s="22"/>
      <c r="R728" s="15"/>
      <c r="S728" s="22"/>
      <c r="T728" s="22"/>
      <c r="U728" s="22"/>
      <c r="V728" s="22"/>
      <c r="W728" s="11"/>
    </row>
    <row r="729" spans="1:23">
      <c r="A729" s="11"/>
      <c r="B729" s="12"/>
      <c r="J729" s="160"/>
      <c r="K729" s="11"/>
      <c r="L729" s="11"/>
      <c r="M729" s="12"/>
      <c r="N729" s="12"/>
      <c r="O729" s="12"/>
      <c r="Q729" s="22"/>
      <c r="R729" s="15"/>
      <c r="S729" s="22"/>
      <c r="T729" s="22"/>
      <c r="U729" s="22"/>
      <c r="V729" s="22"/>
      <c r="W729" s="11"/>
    </row>
    <row r="730" spans="1:23">
      <c r="A730" s="11"/>
      <c r="B730" s="12"/>
      <c r="J730" s="160"/>
      <c r="K730" s="11"/>
      <c r="L730" s="11"/>
      <c r="M730" s="12"/>
      <c r="N730" s="12"/>
      <c r="O730" s="12"/>
      <c r="Q730" s="22"/>
      <c r="R730" s="15"/>
      <c r="S730" s="22"/>
      <c r="T730" s="22"/>
      <c r="U730" s="22"/>
      <c r="V730" s="22"/>
      <c r="W730" s="11"/>
    </row>
    <row r="731" spans="1:23">
      <c r="A731" s="11"/>
      <c r="B731" s="12"/>
      <c r="J731" s="160"/>
      <c r="K731" s="11"/>
      <c r="L731" s="11"/>
      <c r="M731" s="12"/>
      <c r="N731" s="12"/>
      <c r="O731" s="12"/>
      <c r="Q731" s="22"/>
      <c r="R731" s="15"/>
      <c r="S731" s="22"/>
      <c r="T731" s="22"/>
      <c r="U731" s="22"/>
      <c r="V731" s="22"/>
      <c r="W731" s="11"/>
    </row>
    <row r="732" spans="1:23">
      <c r="A732" s="11"/>
      <c r="B732" s="12"/>
      <c r="J732" s="160"/>
      <c r="K732" s="11"/>
      <c r="L732" s="11"/>
      <c r="M732" s="12"/>
      <c r="N732" s="12"/>
      <c r="O732" s="12"/>
      <c r="Q732" s="22"/>
      <c r="R732" s="15"/>
      <c r="S732" s="22"/>
      <c r="T732" s="22"/>
      <c r="U732" s="22"/>
      <c r="V732" s="22"/>
      <c r="W732" s="11"/>
    </row>
    <row r="733" spans="1:23">
      <c r="A733" s="11"/>
      <c r="B733" s="12"/>
      <c r="J733" s="160"/>
      <c r="K733" s="11"/>
      <c r="L733" s="11"/>
      <c r="M733" s="12"/>
      <c r="N733" s="12"/>
      <c r="O733" s="12"/>
      <c r="Q733" s="22"/>
      <c r="R733" s="15"/>
      <c r="S733" s="22"/>
      <c r="T733" s="22"/>
      <c r="U733" s="22"/>
      <c r="V733" s="22"/>
      <c r="W733" s="11"/>
    </row>
    <row r="734" spans="1:23">
      <c r="A734" s="11"/>
      <c r="B734" s="12"/>
      <c r="J734" s="160"/>
      <c r="K734" s="11"/>
      <c r="L734" s="11"/>
      <c r="M734" s="12"/>
      <c r="N734" s="12"/>
      <c r="O734" s="12"/>
      <c r="Q734" s="22"/>
      <c r="R734" s="15"/>
      <c r="S734" s="22"/>
      <c r="T734" s="22"/>
      <c r="U734" s="22"/>
      <c r="V734" s="22"/>
      <c r="W734" s="11"/>
    </row>
    <row r="735" spans="1:23">
      <c r="A735" s="11"/>
      <c r="B735" s="12"/>
      <c r="J735" s="160"/>
      <c r="K735" s="11"/>
      <c r="L735" s="11"/>
      <c r="M735" s="12"/>
      <c r="N735" s="12"/>
      <c r="O735" s="12"/>
      <c r="Q735" s="22"/>
      <c r="R735" s="15"/>
      <c r="S735" s="22"/>
      <c r="T735" s="22"/>
      <c r="U735" s="22"/>
      <c r="V735" s="22"/>
      <c r="W735" s="11"/>
    </row>
    <row r="736" spans="1:23">
      <c r="A736" s="11"/>
      <c r="B736" s="12"/>
      <c r="J736" s="160"/>
      <c r="K736" s="11"/>
      <c r="L736" s="11"/>
      <c r="M736" s="12"/>
      <c r="N736" s="12"/>
      <c r="O736" s="12"/>
      <c r="Q736" s="22"/>
      <c r="R736" s="15"/>
      <c r="S736" s="22"/>
      <c r="T736" s="22"/>
      <c r="U736" s="22"/>
      <c r="V736" s="22"/>
      <c r="W736" s="11"/>
    </row>
    <row r="737" spans="1:23">
      <c r="A737" s="11"/>
      <c r="B737" s="12"/>
      <c r="J737" s="160"/>
      <c r="K737" s="11"/>
      <c r="L737" s="11"/>
      <c r="M737" s="12"/>
      <c r="N737" s="12"/>
      <c r="O737" s="12"/>
      <c r="Q737" s="22"/>
      <c r="R737" s="15"/>
      <c r="S737" s="22"/>
      <c r="T737" s="22"/>
      <c r="U737" s="22"/>
      <c r="V737" s="22"/>
      <c r="W737" s="11"/>
    </row>
    <row r="738" spans="1:23">
      <c r="A738" s="11"/>
      <c r="B738" s="12"/>
      <c r="J738" s="160"/>
      <c r="K738" s="11"/>
      <c r="L738" s="11"/>
      <c r="M738" s="12"/>
      <c r="N738" s="12"/>
      <c r="O738" s="12"/>
      <c r="Q738" s="22"/>
      <c r="R738" s="15"/>
      <c r="S738" s="22"/>
      <c r="T738" s="22"/>
      <c r="U738" s="22"/>
      <c r="V738" s="22"/>
      <c r="W738" s="11"/>
    </row>
    <row r="739" spans="1:23">
      <c r="A739" s="11"/>
      <c r="B739" s="12"/>
      <c r="J739" s="160"/>
      <c r="K739" s="11"/>
      <c r="L739" s="11"/>
      <c r="M739" s="12"/>
      <c r="N739" s="12"/>
      <c r="O739" s="12"/>
      <c r="Q739" s="22"/>
      <c r="R739" s="15"/>
      <c r="S739" s="22"/>
      <c r="T739" s="22"/>
      <c r="U739" s="22"/>
      <c r="V739" s="22"/>
      <c r="W739" s="11"/>
    </row>
    <row r="740" spans="1:23">
      <c r="A740" s="11"/>
      <c r="B740" s="12"/>
      <c r="J740" s="160"/>
      <c r="K740" s="11"/>
      <c r="L740" s="11"/>
      <c r="M740" s="12"/>
      <c r="N740" s="12"/>
      <c r="O740" s="12"/>
      <c r="Q740" s="22"/>
      <c r="R740" s="15"/>
      <c r="S740" s="22"/>
      <c r="T740" s="22"/>
      <c r="U740" s="22"/>
      <c r="V740" s="22"/>
      <c r="W740" s="11"/>
    </row>
    <row r="741" spans="1:23">
      <c r="A741" s="11"/>
      <c r="B741" s="12"/>
      <c r="J741" s="160"/>
      <c r="K741" s="11"/>
      <c r="L741" s="11"/>
      <c r="M741" s="12"/>
      <c r="N741" s="12"/>
      <c r="O741" s="12"/>
      <c r="Q741" s="22"/>
      <c r="R741" s="15"/>
      <c r="S741" s="22"/>
      <c r="T741" s="22"/>
      <c r="U741" s="22"/>
      <c r="V741" s="22"/>
      <c r="W741" s="11"/>
    </row>
    <row r="742" spans="1:23">
      <c r="A742" s="11"/>
      <c r="B742" s="12"/>
      <c r="J742" s="160"/>
      <c r="K742" s="11"/>
      <c r="L742" s="11"/>
      <c r="M742" s="12"/>
      <c r="N742" s="12"/>
      <c r="O742" s="12"/>
      <c r="Q742" s="22"/>
      <c r="R742" s="15"/>
      <c r="S742" s="22"/>
      <c r="T742" s="22"/>
      <c r="U742" s="22"/>
      <c r="V742" s="22"/>
      <c r="W742" s="11"/>
    </row>
    <row r="743" spans="1:23">
      <c r="A743" s="11"/>
      <c r="B743" s="12"/>
      <c r="J743" s="160"/>
      <c r="K743" s="11"/>
      <c r="L743" s="11"/>
      <c r="M743" s="12"/>
      <c r="N743" s="12"/>
      <c r="O743" s="12"/>
      <c r="Q743" s="22"/>
      <c r="R743" s="15"/>
      <c r="S743" s="22"/>
      <c r="T743" s="22"/>
      <c r="U743" s="22"/>
      <c r="V743" s="22"/>
      <c r="W743" s="11"/>
    </row>
    <row r="744" spans="1:23">
      <c r="A744" s="11"/>
      <c r="B744" s="12"/>
      <c r="J744" s="160"/>
      <c r="K744" s="11"/>
      <c r="L744" s="11"/>
      <c r="M744" s="12"/>
      <c r="N744" s="12"/>
      <c r="O744" s="12"/>
      <c r="Q744" s="22"/>
      <c r="R744" s="15"/>
      <c r="S744" s="22"/>
      <c r="T744" s="22"/>
      <c r="U744" s="22"/>
      <c r="V744" s="22"/>
      <c r="W744" s="11"/>
    </row>
    <row r="745" spans="1:23">
      <c r="A745" s="11"/>
      <c r="B745" s="12"/>
      <c r="J745" s="160"/>
      <c r="K745" s="11"/>
      <c r="L745" s="11"/>
      <c r="M745" s="12"/>
      <c r="N745" s="12"/>
      <c r="O745" s="12"/>
      <c r="Q745" s="22"/>
      <c r="R745" s="15"/>
      <c r="S745" s="22"/>
      <c r="T745" s="22"/>
      <c r="U745" s="22"/>
      <c r="V745" s="22"/>
      <c r="W745" s="11"/>
    </row>
    <row r="746" spans="1:23">
      <c r="A746" s="11"/>
      <c r="B746" s="12"/>
      <c r="J746" s="160"/>
      <c r="K746" s="11"/>
      <c r="L746" s="11"/>
      <c r="M746" s="12"/>
      <c r="N746" s="12"/>
      <c r="O746" s="12"/>
      <c r="Q746" s="22"/>
      <c r="R746" s="15"/>
      <c r="S746" s="22"/>
      <c r="T746" s="22"/>
      <c r="U746" s="22"/>
      <c r="V746" s="22"/>
      <c r="W746" s="11"/>
    </row>
    <row r="747" spans="1:23">
      <c r="A747" s="11"/>
      <c r="B747" s="12"/>
      <c r="J747" s="160"/>
      <c r="K747" s="11"/>
      <c r="L747" s="11"/>
      <c r="M747" s="12"/>
      <c r="N747" s="12"/>
      <c r="O747" s="12"/>
      <c r="Q747" s="22"/>
      <c r="R747" s="15"/>
      <c r="S747" s="22"/>
      <c r="T747" s="22"/>
      <c r="U747" s="22"/>
      <c r="V747" s="22"/>
      <c r="W747" s="11"/>
    </row>
    <row r="748" spans="1:23">
      <c r="A748" s="11"/>
      <c r="B748" s="12"/>
      <c r="J748" s="160"/>
      <c r="K748" s="11"/>
      <c r="L748" s="11"/>
      <c r="M748" s="12"/>
      <c r="N748" s="12"/>
      <c r="O748" s="12"/>
      <c r="Q748" s="22"/>
      <c r="R748" s="15"/>
      <c r="S748" s="22"/>
      <c r="T748" s="22"/>
      <c r="U748" s="22"/>
      <c r="V748" s="22"/>
      <c r="W748" s="11"/>
    </row>
    <row r="749" spans="1:23">
      <c r="A749" s="11"/>
      <c r="B749" s="12"/>
      <c r="J749" s="160"/>
      <c r="K749" s="11"/>
      <c r="L749" s="11"/>
      <c r="M749" s="12"/>
      <c r="N749" s="12"/>
      <c r="O749" s="12"/>
      <c r="Q749" s="22"/>
      <c r="R749" s="15"/>
      <c r="S749" s="22"/>
      <c r="T749" s="22"/>
      <c r="U749" s="22"/>
      <c r="V749" s="22"/>
      <c r="W749" s="11"/>
    </row>
    <row r="750" spans="1:23">
      <c r="A750" s="11"/>
      <c r="B750" s="12"/>
      <c r="J750" s="160"/>
      <c r="K750" s="11"/>
      <c r="L750" s="11"/>
      <c r="M750" s="12"/>
      <c r="N750" s="12"/>
      <c r="O750" s="12"/>
      <c r="Q750" s="22"/>
      <c r="R750" s="15"/>
      <c r="S750" s="22"/>
      <c r="T750" s="22"/>
      <c r="U750" s="22"/>
      <c r="V750" s="22"/>
      <c r="W750" s="11"/>
    </row>
    <row r="751" spans="1:23">
      <c r="A751" s="11"/>
      <c r="B751" s="12"/>
      <c r="J751" s="160"/>
      <c r="K751" s="11"/>
      <c r="L751" s="11"/>
      <c r="M751" s="12"/>
      <c r="N751" s="12"/>
      <c r="O751" s="12"/>
      <c r="Q751" s="22"/>
      <c r="R751" s="15"/>
      <c r="S751" s="22"/>
      <c r="T751" s="22"/>
      <c r="U751" s="22"/>
      <c r="V751" s="22"/>
      <c r="W751" s="11"/>
    </row>
    <row r="752" spans="1:23">
      <c r="A752" s="11"/>
      <c r="B752" s="12"/>
      <c r="J752" s="160"/>
      <c r="K752" s="11"/>
      <c r="L752" s="11"/>
      <c r="M752" s="12"/>
      <c r="N752" s="12"/>
      <c r="O752" s="12"/>
      <c r="Q752" s="22"/>
      <c r="R752" s="15"/>
      <c r="S752" s="22"/>
      <c r="T752" s="22"/>
      <c r="U752" s="22"/>
      <c r="V752" s="22"/>
      <c r="W752" s="11"/>
    </row>
    <row r="753" spans="1:23">
      <c r="A753" s="11"/>
      <c r="B753" s="12"/>
      <c r="J753" s="160"/>
      <c r="K753" s="11"/>
      <c r="L753" s="11"/>
      <c r="M753" s="12"/>
      <c r="N753" s="12"/>
      <c r="O753" s="12"/>
      <c r="Q753" s="22"/>
      <c r="R753" s="15"/>
      <c r="S753" s="22"/>
      <c r="T753" s="22"/>
      <c r="U753" s="22"/>
      <c r="V753" s="22"/>
      <c r="W753" s="11"/>
    </row>
    <row r="754" spans="1:23">
      <c r="A754" s="11"/>
      <c r="B754" s="12"/>
      <c r="J754" s="160"/>
      <c r="K754" s="11"/>
      <c r="L754" s="11"/>
      <c r="M754" s="12"/>
      <c r="N754" s="12"/>
      <c r="O754" s="12"/>
      <c r="Q754" s="22"/>
      <c r="R754" s="15"/>
      <c r="S754" s="22"/>
      <c r="T754" s="22"/>
      <c r="U754" s="22"/>
      <c r="V754" s="22"/>
      <c r="W754" s="11"/>
    </row>
    <row r="755" spans="1:23">
      <c r="A755" s="11"/>
      <c r="B755" s="12"/>
      <c r="J755" s="160"/>
      <c r="K755" s="11"/>
      <c r="L755" s="11"/>
      <c r="M755" s="12"/>
      <c r="N755" s="12"/>
      <c r="O755" s="12"/>
      <c r="Q755" s="22"/>
      <c r="R755" s="15"/>
      <c r="S755" s="22"/>
      <c r="T755" s="22"/>
      <c r="U755" s="22"/>
      <c r="V755" s="22"/>
      <c r="W755" s="11"/>
    </row>
    <row r="756" spans="1:23">
      <c r="A756" s="11"/>
      <c r="B756" s="12"/>
      <c r="J756" s="160"/>
      <c r="K756" s="11"/>
      <c r="L756" s="11"/>
      <c r="M756" s="12"/>
      <c r="N756" s="12"/>
      <c r="O756" s="12"/>
      <c r="Q756" s="22"/>
      <c r="R756" s="15"/>
      <c r="S756" s="22"/>
      <c r="T756" s="22"/>
      <c r="U756" s="22"/>
      <c r="V756" s="22"/>
      <c r="W756" s="11"/>
    </row>
    <row r="757" spans="1:23">
      <c r="A757" s="11"/>
      <c r="B757" s="12"/>
      <c r="J757" s="160"/>
      <c r="K757" s="11"/>
      <c r="L757" s="11"/>
      <c r="M757" s="12"/>
      <c r="N757" s="12"/>
      <c r="O757" s="12"/>
      <c r="Q757" s="22"/>
      <c r="R757" s="15"/>
      <c r="S757" s="22"/>
      <c r="T757" s="22"/>
      <c r="U757" s="22"/>
      <c r="V757" s="22"/>
      <c r="W757" s="11"/>
    </row>
    <row r="758" spans="1:23">
      <c r="A758" s="11"/>
      <c r="B758" s="12"/>
      <c r="J758" s="160"/>
      <c r="K758" s="11"/>
      <c r="L758" s="11"/>
      <c r="M758" s="12"/>
      <c r="N758" s="12"/>
      <c r="O758" s="12"/>
      <c r="Q758" s="22"/>
      <c r="R758" s="15"/>
      <c r="S758" s="22"/>
      <c r="T758" s="22"/>
      <c r="U758" s="22"/>
      <c r="V758" s="22"/>
      <c r="W758" s="11"/>
    </row>
    <row r="759" spans="1:23">
      <c r="A759" s="11"/>
      <c r="B759" s="12"/>
      <c r="J759" s="160"/>
      <c r="K759" s="11"/>
      <c r="L759" s="11"/>
      <c r="M759" s="12"/>
      <c r="N759" s="12"/>
      <c r="O759" s="12"/>
      <c r="Q759" s="22"/>
      <c r="R759" s="15"/>
      <c r="S759" s="22"/>
      <c r="T759" s="22"/>
      <c r="U759" s="22"/>
      <c r="V759" s="22"/>
      <c r="W759" s="11"/>
    </row>
    <row r="760" spans="1:23">
      <c r="A760" s="11"/>
      <c r="B760" s="12"/>
      <c r="J760" s="160"/>
      <c r="K760" s="11"/>
      <c r="L760" s="11"/>
      <c r="M760" s="12"/>
      <c r="N760" s="12"/>
      <c r="O760" s="12"/>
      <c r="Q760" s="22"/>
      <c r="R760" s="15"/>
      <c r="S760" s="22"/>
      <c r="T760" s="22"/>
      <c r="U760" s="22"/>
      <c r="V760" s="22"/>
      <c r="W760" s="11"/>
    </row>
    <row r="761" spans="1:23">
      <c r="A761" s="11"/>
      <c r="B761" s="12"/>
      <c r="J761" s="160"/>
      <c r="K761" s="11"/>
      <c r="L761" s="11"/>
      <c r="M761" s="12"/>
      <c r="N761" s="12"/>
      <c r="O761" s="12"/>
      <c r="Q761" s="22"/>
      <c r="R761" s="15"/>
      <c r="S761" s="22"/>
      <c r="T761" s="22"/>
      <c r="U761" s="22"/>
      <c r="V761" s="22"/>
      <c r="W761" s="11"/>
    </row>
    <row r="762" spans="1:23">
      <c r="A762" s="11"/>
      <c r="B762" s="12"/>
      <c r="J762" s="160"/>
      <c r="K762" s="11"/>
      <c r="L762" s="11"/>
      <c r="M762" s="12"/>
      <c r="N762" s="12"/>
      <c r="O762" s="12"/>
      <c r="Q762" s="22"/>
      <c r="R762" s="15"/>
      <c r="S762" s="22"/>
      <c r="T762" s="22"/>
      <c r="U762" s="22"/>
      <c r="V762" s="22"/>
      <c r="W762" s="11"/>
    </row>
    <row r="763" spans="1:23">
      <c r="A763" s="11"/>
      <c r="B763" s="12"/>
      <c r="J763" s="160"/>
      <c r="K763" s="11"/>
      <c r="L763" s="11"/>
      <c r="M763" s="12"/>
      <c r="N763" s="12"/>
      <c r="O763" s="12"/>
      <c r="Q763" s="22"/>
      <c r="R763" s="15"/>
      <c r="S763" s="22"/>
      <c r="T763" s="22"/>
      <c r="U763" s="22"/>
      <c r="V763" s="22"/>
      <c r="W763" s="11"/>
    </row>
    <row r="764" spans="1:23">
      <c r="A764" s="11"/>
      <c r="B764" s="12"/>
      <c r="J764" s="160"/>
      <c r="K764" s="11"/>
      <c r="L764" s="11"/>
      <c r="M764" s="12"/>
      <c r="N764" s="12"/>
      <c r="O764" s="12"/>
      <c r="Q764" s="22"/>
      <c r="R764" s="15"/>
      <c r="S764" s="22"/>
      <c r="T764" s="22"/>
      <c r="U764" s="22"/>
      <c r="V764" s="22"/>
      <c r="W764" s="11"/>
    </row>
    <row r="765" spans="1:23">
      <c r="A765" s="11"/>
      <c r="B765" s="12"/>
      <c r="J765" s="160"/>
      <c r="K765" s="11"/>
      <c r="L765" s="11"/>
      <c r="M765" s="12"/>
      <c r="N765" s="12"/>
      <c r="O765" s="12"/>
      <c r="Q765" s="22"/>
      <c r="R765" s="15"/>
      <c r="S765" s="22"/>
      <c r="T765" s="22"/>
      <c r="U765" s="22"/>
      <c r="V765" s="22"/>
      <c r="W765" s="11"/>
    </row>
    <row r="766" spans="1:23">
      <c r="A766" s="11"/>
      <c r="B766" s="12"/>
      <c r="J766" s="160"/>
      <c r="K766" s="11"/>
      <c r="L766" s="11"/>
      <c r="M766" s="12"/>
      <c r="N766" s="12"/>
      <c r="O766" s="12"/>
      <c r="Q766" s="22"/>
      <c r="R766" s="15"/>
      <c r="S766" s="22"/>
      <c r="T766" s="22"/>
      <c r="U766" s="22"/>
      <c r="V766" s="22"/>
      <c r="W766" s="11"/>
    </row>
    <row r="767" spans="1:23">
      <c r="A767" s="11"/>
      <c r="B767" s="12"/>
      <c r="J767" s="160"/>
      <c r="K767" s="11"/>
      <c r="L767" s="11"/>
      <c r="M767" s="12"/>
      <c r="N767" s="12"/>
      <c r="O767" s="12"/>
      <c r="Q767" s="22"/>
      <c r="R767" s="15"/>
      <c r="S767" s="22"/>
      <c r="T767" s="22"/>
      <c r="U767" s="22"/>
      <c r="V767" s="22"/>
      <c r="W767" s="11"/>
    </row>
    <row r="768" spans="1:23">
      <c r="A768" s="11"/>
      <c r="B768" s="12"/>
      <c r="J768" s="160"/>
      <c r="K768" s="11"/>
      <c r="L768" s="11"/>
      <c r="M768" s="12"/>
      <c r="N768" s="12"/>
      <c r="O768" s="12"/>
      <c r="Q768" s="22"/>
      <c r="R768" s="15"/>
      <c r="S768" s="22"/>
      <c r="T768" s="22"/>
      <c r="U768" s="22"/>
      <c r="V768" s="22"/>
      <c r="W768" s="11"/>
    </row>
    <row r="769" spans="1:23">
      <c r="A769" s="11"/>
      <c r="B769" s="12"/>
      <c r="J769" s="160"/>
      <c r="K769" s="11"/>
      <c r="L769" s="11"/>
      <c r="M769" s="12"/>
      <c r="N769" s="12"/>
      <c r="O769" s="12"/>
      <c r="Q769" s="22"/>
      <c r="R769" s="15"/>
      <c r="S769" s="22"/>
      <c r="T769" s="22"/>
      <c r="U769" s="22"/>
      <c r="V769" s="22"/>
      <c r="W769" s="11"/>
    </row>
    <row r="770" spans="1:23">
      <c r="A770" s="11"/>
      <c r="B770" s="12"/>
      <c r="J770" s="160"/>
      <c r="K770" s="11"/>
      <c r="L770" s="11"/>
      <c r="M770" s="12"/>
      <c r="N770" s="12"/>
      <c r="O770" s="12"/>
      <c r="Q770" s="22"/>
      <c r="R770" s="15"/>
      <c r="S770" s="22"/>
      <c r="T770" s="22"/>
      <c r="U770" s="22"/>
      <c r="V770" s="22"/>
      <c r="W770" s="11"/>
    </row>
    <row r="771" spans="1:23">
      <c r="A771" s="11"/>
      <c r="B771" s="12"/>
      <c r="J771" s="160"/>
      <c r="K771" s="11"/>
      <c r="L771" s="11"/>
      <c r="M771" s="12"/>
      <c r="N771" s="12"/>
      <c r="O771" s="12"/>
      <c r="Q771" s="22"/>
      <c r="R771" s="15"/>
      <c r="S771" s="22"/>
      <c r="T771" s="22"/>
      <c r="U771" s="22"/>
      <c r="V771" s="22"/>
      <c r="W771" s="11"/>
    </row>
    <row r="772" spans="1:23">
      <c r="A772" s="11"/>
      <c r="B772" s="12"/>
      <c r="J772" s="160"/>
      <c r="K772" s="11"/>
      <c r="L772" s="11"/>
      <c r="M772" s="12"/>
      <c r="N772" s="12"/>
      <c r="O772" s="12"/>
      <c r="Q772" s="22"/>
      <c r="R772" s="15"/>
      <c r="S772" s="22"/>
      <c r="T772" s="22"/>
      <c r="U772" s="22"/>
      <c r="V772" s="22"/>
      <c r="W772" s="11"/>
    </row>
    <row r="773" spans="1:23">
      <c r="A773" s="11"/>
      <c r="B773" s="12"/>
      <c r="J773" s="160"/>
      <c r="K773" s="11"/>
      <c r="L773" s="11"/>
      <c r="M773" s="12"/>
      <c r="N773" s="12"/>
      <c r="O773" s="12"/>
      <c r="Q773" s="22"/>
      <c r="R773" s="15"/>
      <c r="S773" s="22"/>
      <c r="T773" s="22"/>
      <c r="U773" s="22"/>
      <c r="V773" s="22"/>
      <c r="W773" s="11"/>
    </row>
    <row r="774" spans="1:23">
      <c r="A774" s="11"/>
      <c r="B774" s="12"/>
      <c r="J774" s="160"/>
      <c r="K774" s="11"/>
      <c r="L774" s="11"/>
      <c r="M774" s="12"/>
      <c r="N774" s="12"/>
      <c r="O774" s="12"/>
      <c r="Q774" s="22"/>
      <c r="R774" s="15"/>
      <c r="S774" s="22"/>
      <c r="T774" s="22"/>
      <c r="U774" s="22"/>
      <c r="V774" s="22"/>
      <c r="W774" s="11"/>
    </row>
    <row r="775" spans="1:23">
      <c r="A775" s="11"/>
      <c r="B775" s="12"/>
      <c r="J775" s="160"/>
      <c r="K775" s="11"/>
      <c r="L775" s="11"/>
      <c r="M775" s="12"/>
      <c r="N775" s="12"/>
      <c r="O775" s="12"/>
      <c r="Q775" s="22"/>
      <c r="R775" s="15"/>
      <c r="S775" s="22"/>
      <c r="T775" s="22"/>
      <c r="U775" s="22"/>
      <c r="V775" s="22"/>
      <c r="W775" s="11"/>
    </row>
    <row r="776" spans="1:23">
      <c r="A776" s="11"/>
      <c r="B776" s="12"/>
      <c r="J776" s="160"/>
      <c r="K776" s="11"/>
      <c r="L776" s="11"/>
      <c r="M776" s="12"/>
      <c r="N776" s="12"/>
      <c r="O776" s="12"/>
      <c r="Q776" s="22"/>
      <c r="R776" s="15"/>
      <c r="S776" s="22"/>
      <c r="T776" s="22"/>
      <c r="U776" s="22"/>
      <c r="V776" s="22"/>
      <c r="W776" s="11"/>
    </row>
    <row r="777" spans="1:23">
      <c r="A777" s="11"/>
      <c r="B777" s="12"/>
      <c r="J777" s="160"/>
      <c r="K777" s="11"/>
      <c r="L777" s="11"/>
      <c r="M777" s="12"/>
      <c r="N777" s="12"/>
      <c r="O777" s="12"/>
      <c r="Q777" s="22"/>
      <c r="R777" s="15"/>
      <c r="S777" s="22"/>
      <c r="T777" s="22"/>
      <c r="U777" s="22"/>
      <c r="V777" s="22"/>
      <c r="W777" s="11"/>
    </row>
    <row r="778" spans="1:23">
      <c r="A778" s="11"/>
      <c r="B778" s="12"/>
      <c r="J778" s="160"/>
      <c r="K778" s="11"/>
      <c r="L778" s="11"/>
      <c r="M778" s="12"/>
      <c r="N778" s="12"/>
      <c r="O778" s="12"/>
      <c r="Q778" s="22"/>
      <c r="R778" s="15"/>
      <c r="S778" s="22"/>
      <c r="T778" s="22"/>
      <c r="U778" s="22"/>
      <c r="V778" s="22"/>
      <c r="W778" s="11"/>
    </row>
    <row r="779" spans="1:23">
      <c r="A779" s="11"/>
      <c r="B779" s="12"/>
      <c r="J779" s="160"/>
      <c r="K779" s="11"/>
      <c r="L779" s="11"/>
      <c r="M779" s="12"/>
      <c r="N779" s="12"/>
      <c r="O779" s="12"/>
      <c r="Q779" s="22"/>
      <c r="R779" s="15"/>
      <c r="S779" s="22"/>
      <c r="T779" s="22"/>
      <c r="U779" s="22"/>
      <c r="V779" s="22"/>
      <c r="W779" s="11"/>
    </row>
    <row r="780" spans="1:23">
      <c r="A780" s="11"/>
      <c r="B780" s="12"/>
      <c r="J780" s="160"/>
      <c r="K780" s="11"/>
      <c r="L780" s="11"/>
      <c r="M780" s="12"/>
      <c r="N780" s="12"/>
      <c r="O780" s="12"/>
      <c r="Q780" s="22"/>
      <c r="R780" s="15"/>
      <c r="S780" s="22"/>
      <c r="T780" s="22"/>
      <c r="U780" s="22"/>
      <c r="V780" s="22"/>
      <c r="W780" s="11"/>
    </row>
    <row r="781" spans="1:23">
      <c r="A781" s="11"/>
      <c r="B781" s="12"/>
      <c r="J781" s="160"/>
      <c r="K781" s="11"/>
      <c r="L781" s="11"/>
      <c r="M781" s="12"/>
      <c r="N781" s="12"/>
      <c r="O781" s="12"/>
      <c r="Q781" s="22"/>
      <c r="R781" s="15"/>
      <c r="S781" s="22"/>
      <c r="T781" s="22"/>
      <c r="U781" s="22"/>
      <c r="V781" s="22"/>
      <c r="W781" s="11"/>
    </row>
    <row r="782" spans="1:23">
      <c r="A782" s="11"/>
      <c r="B782" s="12"/>
      <c r="J782" s="160"/>
      <c r="K782" s="11"/>
      <c r="L782" s="11"/>
      <c r="M782" s="12"/>
      <c r="N782" s="12"/>
      <c r="O782" s="12"/>
      <c r="Q782" s="22"/>
      <c r="R782" s="15"/>
      <c r="S782" s="22"/>
      <c r="T782" s="22"/>
      <c r="U782" s="22"/>
      <c r="V782" s="22"/>
      <c r="W782" s="11"/>
    </row>
    <row r="783" spans="1:23">
      <c r="A783" s="11"/>
      <c r="B783" s="12"/>
      <c r="J783" s="160"/>
      <c r="K783" s="11"/>
      <c r="L783" s="11"/>
      <c r="M783" s="12"/>
      <c r="N783" s="12"/>
      <c r="O783" s="12"/>
      <c r="Q783" s="22"/>
      <c r="R783" s="15"/>
      <c r="S783" s="22"/>
      <c r="T783" s="22"/>
      <c r="U783" s="22"/>
      <c r="V783" s="22"/>
      <c r="W783" s="11"/>
    </row>
    <row r="784" spans="1:23">
      <c r="A784" s="11"/>
      <c r="B784" s="12"/>
      <c r="J784" s="160"/>
      <c r="K784" s="11"/>
      <c r="L784" s="11"/>
      <c r="M784" s="12"/>
      <c r="N784" s="12"/>
      <c r="O784" s="12"/>
      <c r="Q784" s="22"/>
      <c r="R784" s="15"/>
      <c r="S784" s="22"/>
      <c r="T784" s="22"/>
      <c r="U784" s="22"/>
      <c r="V784" s="22"/>
      <c r="W784" s="11"/>
    </row>
    <row r="785" spans="1:23">
      <c r="A785" s="11"/>
      <c r="B785" s="12"/>
      <c r="J785" s="160"/>
      <c r="K785" s="11"/>
      <c r="L785" s="11"/>
      <c r="M785" s="12"/>
      <c r="N785" s="12"/>
      <c r="O785" s="12"/>
      <c r="Q785" s="22"/>
      <c r="R785" s="15"/>
      <c r="S785" s="22"/>
      <c r="T785" s="22"/>
      <c r="U785" s="22"/>
      <c r="V785" s="22"/>
      <c r="W785" s="11"/>
    </row>
    <row r="786" spans="1:23">
      <c r="A786" s="11"/>
      <c r="B786" s="12"/>
      <c r="J786" s="160"/>
      <c r="K786" s="11"/>
      <c r="L786" s="11"/>
      <c r="M786" s="12"/>
      <c r="N786" s="12"/>
      <c r="O786" s="12"/>
      <c r="Q786" s="22"/>
      <c r="R786" s="15"/>
      <c r="S786" s="22"/>
      <c r="T786" s="22"/>
      <c r="U786" s="22"/>
      <c r="V786" s="22"/>
      <c r="W786" s="11"/>
    </row>
    <row r="787" spans="1:23">
      <c r="A787" s="11"/>
      <c r="B787" s="12"/>
      <c r="J787" s="160"/>
      <c r="K787" s="11"/>
      <c r="L787" s="11"/>
      <c r="M787" s="12"/>
      <c r="N787" s="12"/>
      <c r="O787" s="12"/>
      <c r="Q787" s="22"/>
      <c r="R787" s="15"/>
      <c r="S787" s="22"/>
      <c r="T787" s="22"/>
      <c r="U787" s="22"/>
      <c r="V787" s="22"/>
      <c r="W787" s="11"/>
    </row>
    <row r="788" spans="1:23">
      <c r="A788" s="11"/>
      <c r="B788" s="12"/>
      <c r="J788" s="160"/>
      <c r="K788" s="11"/>
      <c r="L788" s="11"/>
      <c r="M788" s="12"/>
      <c r="N788" s="12"/>
      <c r="O788" s="12"/>
      <c r="Q788" s="22"/>
      <c r="R788" s="15"/>
      <c r="S788" s="22"/>
      <c r="T788" s="22"/>
      <c r="U788" s="22"/>
      <c r="V788" s="22"/>
      <c r="W788" s="11"/>
    </row>
    <row r="789" spans="1:23">
      <c r="A789" s="11"/>
      <c r="B789" s="12"/>
      <c r="J789" s="160"/>
      <c r="K789" s="11"/>
      <c r="L789" s="11"/>
      <c r="M789" s="12"/>
      <c r="N789" s="12"/>
      <c r="O789" s="12"/>
      <c r="Q789" s="22"/>
      <c r="R789" s="15"/>
      <c r="S789" s="22"/>
      <c r="T789" s="22"/>
      <c r="U789" s="22"/>
      <c r="V789" s="22"/>
      <c r="W789" s="11"/>
    </row>
    <row r="790" spans="1:23">
      <c r="A790" s="11"/>
      <c r="B790" s="12"/>
      <c r="J790" s="160"/>
      <c r="K790" s="11"/>
      <c r="L790" s="11"/>
      <c r="M790" s="12"/>
      <c r="N790" s="12"/>
      <c r="O790" s="12"/>
      <c r="Q790" s="22"/>
      <c r="R790" s="15"/>
      <c r="S790" s="22"/>
      <c r="T790" s="22"/>
      <c r="U790" s="22"/>
      <c r="V790" s="22"/>
      <c r="W790" s="11"/>
    </row>
    <row r="791" spans="1:23">
      <c r="A791" s="11"/>
      <c r="B791" s="12"/>
      <c r="J791" s="160"/>
      <c r="K791" s="11"/>
      <c r="L791" s="11"/>
      <c r="M791" s="12"/>
      <c r="N791" s="12"/>
      <c r="O791" s="12"/>
      <c r="Q791" s="22"/>
      <c r="R791" s="15"/>
      <c r="S791" s="22"/>
      <c r="T791" s="22"/>
      <c r="U791" s="22"/>
      <c r="V791" s="22"/>
      <c r="W791" s="11"/>
    </row>
    <row r="792" spans="1:23">
      <c r="A792" s="11"/>
      <c r="B792" s="12"/>
      <c r="J792" s="160"/>
      <c r="K792" s="11"/>
      <c r="L792" s="11"/>
      <c r="M792" s="12"/>
      <c r="N792" s="12"/>
      <c r="O792" s="12"/>
      <c r="Q792" s="22"/>
      <c r="R792" s="15"/>
      <c r="S792" s="22"/>
      <c r="T792" s="22"/>
      <c r="U792" s="22"/>
      <c r="V792" s="22"/>
      <c r="W792" s="11"/>
    </row>
    <row r="793" spans="1:23">
      <c r="A793" s="11"/>
      <c r="B793" s="12"/>
      <c r="J793" s="160"/>
      <c r="K793" s="11"/>
      <c r="L793" s="11"/>
      <c r="M793" s="12"/>
      <c r="N793" s="12"/>
      <c r="O793" s="12"/>
      <c r="Q793" s="22"/>
      <c r="R793" s="15"/>
      <c r="S793" s="22"/>
      <c r="T793" s="22"/>
      <c r="U793" s="22"/>
      <c r="V793" s="22"/>
      <c r="W793" s="11"/>
    </row>
    <row r="794" spans="1:23">
      <c r="A794" s="11"/>
      <c r="B794" s="12"/>
      <c r="J794" s="160"/>
      <c r="K794" s="11"/>
      <c r="L794" s="11"/>
      <c r="M794" s="12"/>
      <c r="N794" s="12"/>
      <c r="O794" s="12"/>
      <c r="Q794" s="22"/>
      <c r="R794" s="15"/>
      <c r="S794" s="22"/>
      <c r="T794" s="22"/>
      <c r="U794" s="22"/>
      <c r="V794" s="22"/>
      <c r="W794" s="11"/>
    </row>
    <row r="795" spans="1:23">
      <c r="A795" s="11"/>
      <c r="B795" s="12"/>
      <c r="J795" s="160"/>
      <c r="K795" s="11"/>
      <c r="L795" s="11"/>
      <c r="M795" s="12"/>
      <c r="N795" s="12"/>
      <c r="O795" s="12"/>
      <c r="Q795" s="22"/>
      <c r="R795" s="15"/>
      <c r="S795" s="22"/>
      <c r="T795" s="22"/>
      <c r="U795" s="22"/>
      <c r="V795" s="22"/>
      <c r="W795" s="11"/>
    </row>
    <row r="796" spans="1:23">
      <c r="A796" s="11"/>
      <c r="B796" s="12"/>
      <c r="J796" s="160"/>
      <c r="K796" s="11"/>
      <c r="L796" s="11"/>
      <c r="M796" s="12"/>
      <c r="N796" s="12"/>
      <c r="O796" s="12"/>
      <c r="Q796" s="22"/>
      <c r="R796" s="15"/>
      <c r="S796" s="22"/>
      <c r="T796" s="22"/>
      <c r="U796" s="22"/>
      <c r="V796" s="22"/>
      <c r="W796" s="11"/>
    </row>
    <row r="797" spans="1:23">
      <c r="A797" s="11"/>
      <c r="B797" s="12"/>
      <c r="J797" s="160"/>
      <c r="K797" s="11"/>
      <c r="L797" s="11"/>
      <c r="M797" s="12"/>
      <c r="N797" s="12"/>
      <c r="O797" s="12"/>
      <c r="Q797" s="22"/>
      <c r="R797" s="15"/>
      <c r="S797" s="22"/>
      <c r="T797" s="22"/>
      <c r="U797" s="22"/>
      <c r="V797" s="22"/>
      <c r="W797" s="11"/>
    </row>
    <row r="798" spans="1:23">
      <c r="A798" s="11"/>
      <c r="B798" s="12"/>
      <c r="J798" s="160"/>
      <c r="K798" s="11"/>
      <c r="L798" s="11"/>
      <c r="M798" s="12"/>
      <c r="N798" s="12"/>
      <c r="O798" s="12"/>
      <c r="Q798" s="22"/>
      <c r="R798" s="15"/>
      <c r="S798" s="22"/>
      <c r="T798" s="22"/>
      <c r="U798" s="22"/>
      <c r="V798" s="22"/>
      <c r="W798" s="11"/>
    </row>
    <row r="799" spans="1:23">
      <c r="A799" s="11"/>
      <c r="B799" s="12"/>
      <c r="J799" s="160"/>
      <c r="K799" s="11"/>
      <c r="L799" s="11"/>
      <c r="M799" s="12"/>
      <c r="N799" s="12"/>
      <c r="O799" s="12"/>
      <c r="Q799" s="22"/>
      <c r="R799" s="15"/>
      <c r="S799" s="22"/>
      <c r="T799" s="22"/>
      <c r="U799" s="22"/>
      <c r="V799" s="22"/>
      <c r="W799" s="11"/>
    </row>
    <row r="800" spans="1:23">
      <c r="A800" s="11"/>
      <c r="B800" s="12"/>
      <c r="J800" s="160"/>
      <c r="K800" s="11"/>
      <c r="L800" s="11"/>
      <c r="M800" s="12"/>
      <c r="N800" s="12"/>
      <c r="O800" s="12"/>
      <c r="Q800" s="22"/>
      <c r="R800" s="15"/>
      <c r="S800" s="22"/>
      <c r="T800" s="22"/>
      <c r="U800" s="22"/>
      <c r="V800" s="22"/>
      <c r="W800" s="11"/>
    </row>
    <row r="801" spans="1:23">
      <c r="A801" s="11"/>
      <c r="B801" s="12"/>
      <c r="J801" s="160"/>
      <c r="K801" s="11"/>
      <c r="L801" s="11"/>
      <c r="M801" s="12"/>
      <c r="N801" s="12"/>
      <c r="O801" s="12"/>
      <c r="Q801" s="22"/>
      <c r="R801" s="15"/>
      <c r="S801" s="22"/>
      <c r="T801" s="22"/>
      <c r="U801" s="22"/>
      <c r="V801" s="22"/>
      <c r="W801" s="11"/>
    </row>
    <row r="802" spans="1:23">
      <c r="A802" s="11"/>
      <c r="B802" s="12"/>
      <c r="J802" s="160"/>
      <c r="K802" s="11"/>
      <c r="L802" s="11"/>
      <c r="M802" s="12"/>
      <c r="N802" s="12"/>
      <c r="O802" s="12"/>
      <c r="Q802" s="22"/>
      <c r="R802" s="15"/>
      <c r="S802" s="22"/>
      <c r="T802" s="22"/>
      <c r="U802" s="22"/>
      <c r="V802" s="22"/>
      <c r="W802" s="11"/>
    </row>
    <row r="803" spans="1:23">
      <c r="A803" s="11"/>
      <c r="B803" s="12"/>
      <c r="J803" s="160"/>
      <c r="K803" s="11"/>
      <c r="L803" s="11"/>
      <c r="M803" s="12"/>
      <c r="N803" s="12"/>
      <c r="O803" s="12"/>
      <c r="Q803" s="22"/>
      <c r="R803" s="15"/>
      <c r="S803" s="22"/>
      <c r="T803" s="22"/>
      <c r="U803" s="22"/>
      <c r="V803" s="22"/>
      <c r="W803" s="11"/>
    </row>
    <row r="804" spans="1:23">
      <c r="A804" s="11"/>
      <c r="B804" s="12"/>
      <c r="J804" s="160"/>
      <c r="K804" s="11"/>
      <c r="L804" s="11"/>
      <c r="M804" s="12"/>
      <c r="N804" s="12"/>
      <c r="O804" s="12"/>
      <c r="Q804" s="22"/>
      <c r="R804" s="15"/>
      <c r="S804" s="22"/>
      <c r="T804" s="22"/>
      <c r="U804" s="22"/>
      <c r="V804" s="22"/>
      <c r="W804" s="11"/>
    </row>
    <row r="805" spans="1:23">
      <c r="A805" s="11"/>
      <c r="B805" s="12"/>
      <c r="J805" s="160"/>
      <c r="K805" s="11"/>
      <c r="L805" s="11"/>
      <c r="M805" s="12"/>
      <c r="N805" s="12"/>
      <c r="O805" s="12"/>
      <c r="Q805" s="22"/>
      <c r="R805" s="15"/>
      <c r="S805" s="22"/>
      <c r="T805" s="22"/>
      <c r="U805" s="22"/>
      <c r="V805" s="22"/>
      <c r="W805" s="11"/>
    </row>
    <row r="806" spans="1:23">
      <c r="A806" s="11"/>
      <c r="B806" s="12"/>
      <c r="J806" s="160"/>
      <c r="K806" s="11"/>
      <c r="L806" s="11"/>
      <c r="M806" s="12"/>
      <c r="N806" s="12"/>
      <c r="O806" s="12"/>
      <c r="Q806" s="22"/>
      <c r="R806" s="15"/>
      <c r="S806" s="22"/>
      <c r="T806" s="22"/>
      <c r="U806" s="22"/>
      <c r="V806" s="22"/>
      <c r="W806" s="11"/>
    </row>
    <row r="807" spans="1:23">
      <c r="A807" s="11"/>
      <c r="B807" s="12"/>
      <c r="J807" s="160"/>
      <c r="K807" s="11"/>
      <c r="L807" s="11"/>
      <c r="M807" s="12"/>
      <c r="N807" s="12"/>
      <c r="O807" s="12"/>
      <c r="Q807" s="22"/>
      <c r="R807" s="15"/>
      <c r="S807" s="22"/>
      <c r="T807" s="22"/>
      <c r="U807" s="22"/>
      <c r="V807" s="22"/>
      <c r="W807" s="11"/>
    </row>
    <row r="808" spans="1:23">
      <c r="A808" s="11"/>
      <c r="B808" s="12"/>
      <c r="J808" s="160"/>
      <c r="K808" s="11"/>
      <c r="L808" s="11"/>
      <c r="M808" s="12"/>
      <c r="N808" s="12"/>
      <c r="O808" s="12"/>
      <c r="Q808" s="22"/>
      <c r="R808" s="15"/>
      <c r="S808" s="22"/>
      <c r="T808" s="22"/>
      <c r="U808" s="22"/>
      <c r="V808" s="22"/>
      <c r="W808" s="11"/>
    </row>
    <row r="809" spans="1:23">
      <c r="A809" s="11"/>
      <c r="B809" s="12"/>
      <c r="J809" s="160"/>
      <c r="K809" s="11"/>
      <c r="L809" s="11"/>
      <c r="M809" s="12"/>
      <c r="N809" s="12"/>
      <c r="O809" s="12"/>
      <c r="Q809" s="22"/>
      <c r="R809" s="15"/>
      <c r="S809" s="22"/>
      <c r="T809" s="22"/>
      <c r="U809" s="22"/>
      <c r="V809" s="22"/>
      <c r="W809" s="11"/>
    </row>
    <row r="810" spans="1:23">
      <c r="A810" s="11"/>
      <c r="B810" s="12"/>
      <c r="J810" s="160"/>
      <c r="K810" s="11"/>
      <c r="L810" s="11"/>
      <c r="M810" s="12"/>
      <c r="N810" s="12"/>
      <c r="O810" s="12"/>
      <c r="Q810" s="22"/>
      <c r="R810" s="15"/>
      <c r="S810" s="22"/>
      <c r="T810" s="22"/>
      <c r="U810" s="22"/>
      <c r="V810" s="22"/>
      <c r="W810" s="11"/>
    </row>
    <row r="811" spans="1:23">
      <c r="A811" s="11"/>
      <c r="B811" s="12"/>
      <c r="J811" s="160"/>
      <c r="K811" s="11"/>
      <c r="L811" s="11"/>
      <c r="M811" s="12"/>
      <c r="N811" s="12"/>
      <c r="O811" s="12"/>
      <c r="Q811" s="22"/>
      <c r="R811" s="15"/>
      <c r="S811" s="22"/>
      <c r="T811" s="22"/>
      <c r="U811" s="22"/>
      <c r="V811" s="22"/>
      <c r="W811" s="11"/>
    </row>
    <row r="812" spans="1:23">
      <c r="A812" s="11"/>
      <c r="B812" s="12"/>
      <c r="J812" s="160"/>
      <c r="K812" s="11"/>
      <c r="L812" s="11"/>
      <c r="M812" s="12"/>
      <c r="N812" s="12"/>
      <c r="O812" s="12"/>
      <c r="Q812" s="22"/>
      <c r="R812" s="15"/>
      <c r="S812" s="22"/>
      <c r="T812" s="22"/>
      <c r="U812" s="22"/>
      <c r="V812" s="22"/>
      <c r="W812" s="11"/>
    </row>
    <row r="813" spans="1:23">
      <c r="A813" s="11"/>
      <c r="B813" s="12"/>
      <c r="J813" s="160"/>
      <c r="K813" s="11"/>
      <c r="L813" s="11"/>
      <c r="M813" s="12"/>
      <c r="N813" s="12"/>
      <c r="O813" s="12"/>
      <c r="Q813" s="22"/>
      <c r="R813" s="15"/>
      <c r="S813" s="22"/>
      <c r="T813" s="22"/>
      <c r="U813" s="22"/>
      <c r="V813" s="22"/>
      <c r="W813" s="11"/>
    </row>
    <row r="814" spans="1:23">
      <c r="A814" s="11"/>
      <c r="B814" s="12"/>
      <c r="J814" s="160"/>
      <c r="K814" s="11"/>
      <c r="L814" s="11"/>
      <c r="M814" s="12"/>
      <c r="N814" s="12"/>
      <c r="O814" s="12"/>
      <c r="Q814" s="22"/>
      <c r="R814" s="15"/>
      <c r="S814" s="22"/>
      <c r="T814" s="22"/>
      <c r="U814" s="22"/>
      <c r="V814" s="22"/>
      <c r="W814" s="11"/>
    </row>
    <row r="815" spans="1:23">
      <c r="A815" s="11"/>
      <c r="B815" s="12"/>
      <c r="J815" s="160"/>
      <c r="K815" s="11"/>
      <c r="L815" s="11"/>
      <c r="M815" s="12"/>
      <c r="N815" s="12"/>
      <c r="O815" s="12"/>
      <c r="Q815" s="22"/>
      <c r="R815" s="15"/>
      <c r="S815" s="22"/>
      <c r="T815" s="22"/>
      <c r="U815" s="22"/>
      <c r="V815" s="22"/>
      <c r="W815" s="11"/>
    </row>
    <row r="816" spans="1:23">
      <c r="A816" s="11"/>
      <c r="B816" s="12"/>
      <c r="J816" s="160"/>
      <c r="K816" s="11"/>
      <c r="L816" s="11"/>
      <c r="M816" s="12"/>
      <c r="N816" s="12"/>
      <c r="O816" s="12"/>
      <c r="Q816" s="22"/>
      <c r="R816" s="15"/>
      <c r="S816" s="22"/>
      <c r="T816" s="22"/>
      <c r="U816" s="22"/>
      <c r="V816" s="22"/>
      <c r="W816" s="11"/>
    </row>
    <row r="817" spans="1:23">
      <c r="A817" s="11"/>
      <c r="B817" s="12"/>
      <c r="J817" s="160"/>
      <c r="K817" s="11"/>
      <c r="L817" s="11"/>
      <c r="M817" s="12"/>
      <c r="N817" s="12"/>
      <c r="O817" s="12"/>
      <c r="Q817" s="22"/>
      <c r="R817" s="15"/>
      <c r="S817" s="22"/>
      <c r="T817" s="22"/>
      <c r="U817" s="22"/>
      <c r="V817" s="22"/>
      <c r="W817" s="11"/>
    </row>
    <row r="818" spans="1:23">
      <c r="A818" s="11"/>
      <c r="B818" s="12"/>
      <c r="J818" s="160"/>
      <c r="K818" s="11"/>
      <c r="L818" s="11"/>
      <c r="M818" s="12"/>
      <c r="N818" s="12"/>
      <c r="O818" s="12"/>
      <c r="Q818" s="22"/>
      <c r="R818" s="15"/>
      <c r="S818" s="22"/>
      <c r="T818" s="22"/>
      <c r="U818" s="22"/>
      <c r="V818" s="22"/>
      <c r="W818" s="11"/>
    </row>
    <row r="819" spans="1:23">
      <c r="A819" s="11"/>
      <c r="B819" s="12"/>
      <c r="J819" s="160"/>
      <c r="K819" s="11"/>
      <c r="L819" s="11"/>
      <c r="M819" s="12"/>
      <c r="N819" s="12"/>
      <c r="O819" s="12"/>
      <c r="Q819" s="22"/>
      <c r="R819" s="15"/>
      <c r="S819" s="22"/>
      <c r="T819" s="22"/>
      <c r="U819" s="22"/>
      <c r="V819" s="22"/>
      <c r="W819" s="11"/>
    </row>
    <row r="820" spans="1:23">
      <c r="A820" s="11"/>
      <c r="B820" s="12"/>
      <c r="J820" s="160"/>
      <c r="K820" s="11"/>
      <c r="L820" s="11"/>
      <c r="M820" s="12"/>
      <c r="N820" s="12"/>
      <c r="O820" s="12"/>
      <c r="Q820" s="22"/>
      <c r="R820" s="15"/>
      <c r="S820" s="22"/>
      <c r="T820" s="22"/>
      <c r="U820" s="22"/>
      <c r="V820" s="22"/>
      <c r="W820" s="11"/>
    </row>
    <row r="821" spans="1:23">
      <c r="A821" s="11"/>
      <c r="B821" s="12"/>
      <c r="J821" s="160"/>
      <c r="K821" s="11"/>
      <c r="L821" s="11"/>
      <c r="M821" s="12"/>
      <c r="N821" s="12"/>
      <c r="O821" s="12"/>
      <c r="Q821" s="22"/>
      <c r="R821" s="15"/>
      <c r="S821" s="22"/>
      <c r="T821" s="22"/>
      <c r="U821" s="22"/>
      <c r="V821" s="22"/>
      <c r="W821" s="11"/>
    </row>
    <row r="822" spans="1:23">
      <c r="A822" s="11"/>
      <c r="B822" s="12"/>
      <c r="J822" s="160"/>
      <c r="K822" s="11"/>
      <c r="L822" s="11"/>
      <c r="M822" s="12"/>
      <c r="N822" s="12"/>
      <c r="O822" s="12"/>
      <c r="Q822" s="22"/>
      <c r="R822" s="15"/>
      <c r="S822" s="22"/>
      <c r="T822" s="22"/>
      <c r="U822" s="22"/>
      <c r="V822" s="22"/>
      <c r="W822" s="11"/>
    </row>
    <row r="823" spans="1:23">
      <c r="A823" s="11"/>
      <c r="B823" s="12"/>
      <c r="J823" s="160"/>
      <c r="K823" s="11"/>
      <c r="L823" s="11"/>
      <c r="M823" s="12"/>
      <c r="N823" s="12"/>
      <c r="O823" s="12"/>
      <c r="Q823" s="22"/>
      <c r="R823" s="15"/>
      <c r="S823" s="22"/>
      <c r="T823" s="22"/>
      <c r="U823" s="22"/>
      <c r="V823" s="22"/>
      <c r="W823" s="11"/>
    </row>
    <row r="824" spans="1:23">
      <c r="A824" s="11"/>
      <c r="B824" s="12"/>
      <c r="J824" s="160"/>
      <c r="K824" s="11"/>
      <c r="L824" s="11"/>
      <c r="M824" s="12"/>
      <c r="N824" s="12"/>
      <c r="O824" s="12"/>
      <c r="Q824" s="22"/>
      <c r="R824" s="15"/>
      <c r="S824" s="22"/>
      <c r="T824" s="22"/>
      <c r="U824" s="22"/>
      <c r="V824" s="22"/>
      <c r="W824" s="11"/>
    </row>
    <row r="825" spans="1:23">
      <c r="A825" s="11"/>
      <c r="B825" s="12"/>
      <c r="J825" s="160"/>
      <c r="K825" s="11"/>
      <c r="L825" s="11"/>
      <c r="M825" s="12"/>
      <c r="N825" s="12"/>
      <c r="O825" s="12"/>
      <c r="Q825" s="22"/>
      <c r="R825" s="15"/>
      <c r="S825" s="22"/>
      <c r="T825" s="22"/>
      <c r="U825" s="22"/>
      <c r="V825" s="22"/>
      <c r="W825" s="11"/>
    </row>
    <row r="826" spans="1:23">
      <c r="A826" s="11"/>
      <c r="B826" s="12"/>
      <c r="J826" s="160"/>
      <c r="K826" s="11"/>
      <c r="L826" s="11"/>
      <c r="M826" s="12"/>
      <c r="N826" s="12"/>
      <c r="O826" s="12"/>
      <c r="Q826" s="22"/>
      <c r="R826" s="15"/>
      <c r="S826" s="22"/>
      <c r="T826" s="22"/>
      <c r="U826" s="22"/>
      <c r="V826" s="22"/>
      <c r="W826" s="11"/>
    </row>
    <row r="827" spans="1:23">
      <c r="A827" s="11"/>
      <c r="B827" s="12"/>
      <c r="J827" s="160"/>
      <c r="K827" s="11"/>
      <c r="L827" s="11"/>
      <c r="M827" s="12"/>
      <c r="N827" s="12"/>
      <c r="O827" s="12"/>
      <c r="Q827" s="22"/>
      <c r="R827" s="15"/>
      <c r="S827" s="22"/>
      <c r="T827" s="22"/>
      <c r="U827" s="22"/>
      <c r="V827" s="22"/>
      <c r="W827" s="11"/>
    </row>
    <row r="828" spans="1:23">
      <c r="A828" s="11"/>
      <c r="B828" s="12"/>
      <c r="J828" s="160"/>
      <c r="K828" s="11"/>
      <c r="L828" s="11"/>
      <c r="M828" s="12"/>
      <c r="N828" s="12"/>
      <c r="O828" s="12"/>
      <c r="Q828" s="22"/>
      <c r="R828" s="15"/>
      <c r="S828" s="22"/>
      <c r="T828" s="22"/>
      <c r="U828" s="22"/>
      <c r="V828" s="22"/>
      <c r="W828" s="11"/>
    </row>
    <row r="829" spans="1:23">
      <c r="A829" s="11"/>
      <c r="B829" s="12"/>
      <c r="J829" s="160"/>
      <c r="K829" s="11"/>
      <c r="L829" s="11"/>
      <c r="M829" s="12"/>
      <c r="N829" s="12"/>
      <c r="O829" s="12"/>
      <c r="Q829" s="22"/>
      <c r="R829" s="15"/>
      <c r="S829" s="22"/>
      <c r="T829" s="22"/>
      <c r="U829" s="22"/>
      <c r="V829" s="22"/>
      <c r="W829" s="11"/>
    </row>
    <row r="830" spans="1:23">
      <c r="A830" s="11"/>
      <c r="B830" s="12"/>
      <c r="J830" s="160"/>
      <c r="K830" s="11"/>
      <c r="L830" s="11"/>
      <c r="M830" s="12"/>
      <c r="N830" s="12"/>
      <c r="O830" s="12"/>
      <c r="Q830" s="22"/>
      <c r="R830" s="15"/>
      <c r="S830" s="22"/>
      <c r="T830" s="22"/>
      <c r="U830" s="22"/>
      <c r="V830" s="22"/>
      <c r="W830" s="11"/>
    </row>
    <row r="831" spans="1:23">
      <c r="A831" s="11"/>
      <c r="B831" s="12"/>
      <c r="J831" s="160"/>
      <c r="K831" s="11"/>
      <c r="L831" s="11"/>
      <c r="M831" s="12"/>
      <c r="N831" s="12"/>
      <c r="O831" s="12"/>
      <c r="Q831" s="22"/>
      <c r="R831" s="15"/>
      <c r="S831" s="22"/>
      <c r="T831" s="22"/>
      <c r="U831" s="22"/>
      <c r="V831" s="22"/>
      <c r="W831" s="11"/>
    </row>
    <row r="832" spans="1:23">
      <c r="A832" s="11"/>
      <c r="B832" s="12"/>
      <c r="J832" s="160"/>
      <c r="K832" s="11"/>
      <c r="L832" s="11"/>
      <c r="M832" s="12"/>
      <c r="N832" s="12"/>
      <c r="O832" s="12"/>
      <c r="Q832" s="22"/>
      <c r="R832" s="15"/>
      <c r="S832" s="22"/>
      <c r="T832" s="22"/>
      <c r="U832" s="22"/>
      <c r="V832" s="22"/>
      <c r="W832" s="11"/>
    </row>
    <row r="833" spans="1:23">
      <c r="A833" s="11"/>
      <c r="B833" s="12"/>
      <c r="J833" s="160"/>
      <c r="K833" s="11"/>
      <c r="L833" s="11"/>
      <c r="M833" s="12"/>
      <c r="N833" s="12"/>
      <c r="O833" s="12"/>
      <c r="Q833" s="22"/>
      <c r="R833" s="15"/>
      <c r="S833" s="22"/>
      <c r="T833" s="22"/>
      <c r="U833" s="22"/>
      <c r="V833" s="22"/>
      <c r="W833" s="11"/>
    </row>
    <row r="834" spans="1:23">
      <c r="A834" s="11"/>
      <c r="B834" s="12"/>
      <c r="J834" s="160"/>
      <c r="K834" s="11"/>
      <c r="L834" s="11"/>
      <c r="M834" s="12"/>
      <c r="N834" s="12"/>
      <c r="O834" s="12"/>
      <c r="Q834" s="22"/>
      <c r="R834" s="15"/>
      <c r="S834" s="22"/>
      <c r="T834" s="22"/>
      <c r="U834" s="22"/>
      <c r="V834" s="22"/>
      <c r="W834" s="11"/>
    </row>
    <row r="835" spans="1:23">
      <c r="A835" s="11"/>
      <c r="B835" s="12"/>
      <c r="J835" s="160"/>
      <c r="K835" s="11"/>
      <c r="L835" s="11"/>
      <c r="M835" s="12"/>
      <c r="N835" s="12"/>
      <c r="O835" s="12"/>
      <c r="Q835" s="22"/>
      <c r="R835" s="15"/>
      <c r="S835" s="22"/>
      <c r="T835" s="22"/>
      <c r="U835" s="22"/>
      <c r="V835" s="22"/>
      <c r="W835" s="11"/>
    </row>
    <row r="836" spans="1:23">
      <c r="A836" s="11"/>
      <c r="B836" s="12"/>
      <c r="J836" s="160"/>
      <c r="K836" s="11"/>
      <c r="L836" s="11"/>
      <c r="M836" s="12"/>
      <c r="N836" s="12"/>
      <c r="O836" s="12"/>
      <c r="Q836" s="22"/>
      <c r="R836" s="15"/>
      <c r="S836" s="22"/>
      <c r="T836" s="22"/>
      <c r="U836" s="22"/>
      <c r="V836" s="22"/>
      <c r="W836" s="11"/>
    </row>
    <row r="837" spans="1:23">
      <c r="A837" s="140"/>
      <c r="B837" s="132" t="str">
        <f t="shared" ref="B837:B868" si="19">IF(K837="","NB",U837)</f>
        <v>NB</v>
      </c>
      <c r="C837" s="133" t="str">
        <f t="shared" ref="C837:C879" si="20">IF(AND(Q837=0,R837=0),"",IF(Q837="Profit Target","profit target",IF(R837="Stop Loss","stop loss","")))</f>
        <v/>
      </c>
      <c r="D837" s="134" t="str">
        <f>VLOOKUP(ABS($A837),$X$6:$AC$43,6,0)</f>
        <v>R</v>
      </c>
      <c r="E837" s="134"/>
      <c r="F837" s="134"/>
      <c r="G837" s="134" t="str">
        <f>VLOOKUP(ABS($A837),$X$6:$AC$43,6,0)</f>
        <v>R</v>
      </c>
      <c r="H837" s="134"/>
      <c r="I837" s="134"/>
      <c r="J837" s="161" t="e">
        <f>IF(J836=10,9,IF(AND(#REF!&gt;=3,J836&gt;2),J836-1,IF(#REF!&gt;=3,J835+1,J835)))</f>
        <v>#REF!</v>
      </c>
      <c r="K837" s="135" t="str">
        <f>IF($A836&lt;&gt;"",IF(OR($Q836&lt;&gt;0,$R836&lt;&gt;0),"",IF(AND(G835&lt;&gt;G836,#REF!&gt;=$S$3),"",IF(AND(G833=G834,G835=G836,G834&lt;&gt;G835),G833,IF(G835&lt;&gt;G835,G836,IF(G835=G836,G836,""))))),"")</f>
        <v/>
      </c>
      <c r="L837" s="135" t="str">
        <f t="shared" ref="L837:L868" si="21">IF($A837&lt;&gt;"",IF(K837&lt;&gt;"",IF($A837=0,"L",IF(G837=K837,"W","L")),""),"")</f>
        <v/>
      </c>
      <c r="M837" s="132">
        <f>IF($A837&lt;&gt;"",IF(OR($Q836&lt;&gt;0,$R836&lt;&gt;0),"0",IF(L837&lt;&gt;"",IF(L837="W",(1*J837),(-1*J837)),0)),0)</f>
        <v>0</v>
      </c>
      <c r="N837" s="132"/>
      <c r="O837" s="136">
        <f>IF(A837&lt;&gt;"",IF(OR($Q836&lt;&gt;0,$R836&lt;&gt;0),0,M837),0)</f>
        <v>0</v>
      </c>
      <c r="P837" s="137">
        <f>IF(A837&lt;&gt;"",O837+P836,0)</f>
        <v>0</v>
      </c>
      <c r="Q837" s="138">
        <f>IF($A837&lt;&gt;"",IF(Q836&lt;&gt;0,Q836,IF(P837&gt;=$S$1,"Profit Target",0)),0)</f>
        <v>0</v>
      </c>
      <c r="R837" s="139">
        <f>IF(A837&lt;&gt;"",IF(P837&lt;=$S$2,"Stop Loss",0),0)</f>
        <v>0</v>
      </c>
      <c r="S837" s="138">
        <f t="shared" ref="S837:S879" si="22">IF(P837&gt;S836,P837,S836)</f>
        <v>0</v>
      </c>
      <c r="T837" s="22" t="str">
        <f>IF($A836="","",CONCATENATE($J837,"@"))</f>
        <v/>
      </c>
      <c r="U837" s="22" t="str">
        <f t="shared" ref="U837:U868" si="23">IF(K837="","",T837&amp;K837&amp;",")</f>
        <v/>
      </c>
      <c r="V837" s="22"/>
      <c r="W837" s="140"/>
    </row>
    <row r="838" spans="1:23">
      <c r="A838" s="34"/>
      <c r="B838" s="9" t="str">
        <f t="shared" si="19"/>
        <v>NB</v>
      </c>
      <c r="C838" s="2" t="str">
        <f t="shared" si="20"/>
        <v/>
      </c>
      <c r="D838" s="13" t="str">
        <f>VLOOKUP(ABS($A838),$X$6:$AC$43,6,0)</f>
        <v>R</v>
      </c>
      <c r="E838" s="13"/>
      <c r="F838" s="13"/>
      <c r="G838" s="13" t="str">
        <f>VLOOKUP(ABS($A838),$X$6:$AC$43,6,0)</f>
        <v>R</v>
      </c>
      <c r="H838" s="13"/>
      <c r="I838" s="13"/>
      <c r="J838" s="159" t="e">
        <f>IF(J837=10,9,IF(AND(#REF!&gt;=3,J837&gt;2),J837-1,IF(#REF!&gt;=3,J836+1,J836)))</f>
        <v>#REF!</v>
      </c>
      <c r="K838" s="16" t="str">
        <f>IF($A837&lt;&gt;"",IF(OR($Q837&lt;&gt;0,$R837&lt;&gt;0),"",IF(AND(G836&lt;&gt;G837,#REF!&gt;=$S$3),"",IF(AND(G834=G835,G836=G837,G835&lt;&gt;G836),G834,IF(G836&lt;&gt;G836,G837,IF(G836=G837,G837,""))))),"")</f>
        <v/>
      </c>
      <c r="L838" s="16" t="str">
        <f t="shared" si="21"/>
        <v/>
      </c>
      <c r="M838" s="9">
        <f>IF($A838&lt;&gt;"",IF(OR($Q837&lt;&gt;0,$R837&lt;&gt;0),"0",IF(L838&lt;&gt;"",IF(L838="W",(1*J838),(-1*J838)),0)),0)</f>
        <v>0</v>
      </c>
      <c r="N838" s="150"/>
      <c r="O838" s="10">
        <f>IF(A838&lt;&gt;"",IF(OR($Q837&lt;&gt;0,$R837&lt;&gt;0),0,M838),0)</f>
        <v>0</v>
      </c>
      <c r="P838" s="5">
        <f>IF(A838&lt;&gt;"",O838+P837,0)</f>
        <v>0</v>
      </c>
      <c r="Q838" s="17">
        <f>IF($A838&lt;&gt;"",IF(Q837&lt;&gt;0,Q837,IF(P838&gt;=$S$1,"Profit Target",0)),0)</f>
        <v>0</v>
      </c>
      <c r="R838" s="4">
        <f>IF(A838&lt;&gt;"",IF(P838&lt;=$S$2,"Stop Loss",0),0)</f>
        <v>0</v>
      </c>
      <c r="S838" s="17">
        <f t="shared" si="22"/>
        <v>0</v>
      </c>
      <c r="T838" s="22" t="str">
        <f>IF($A837="","",CONCATENATE($J838,"@"))</f>
        <v/>
      </c>
      <c r="U838" s="22" t="str">
        <f t="shared" si="23"/>
        <v/>
      </c>
      <c r="V838" s="22"/>
      <c r="W838" s="34"/>
    </row>
    <row r="839" spans="1:23">
      <c r="A839" s="34"/>
      <c r="B839" s="9" t="str">
        <f t="shared" si="19"/>
        <v>NB</v>
      </c>
      <c r="C839" s="2" t="str">
        <f t="shared" si="20"/>
        <v/>
      </c>
      <c r="D839" s="13" t="str">
        <f>VLOOKUP(ABS($A839),$X$6:$AC$43,6,0)</f>
        <v>R</v>
      </c>
      <c r="E839" s="13"/>
      <c r="F839" s="13"/>
      <c r="G839" s="13" t="str">
        <f>VLOOKUP(ABS($A839),$X$6:$AC$43,6,0)</f>
        <v>R</v>
      </c>
      <c r="H839" s="13"/>
      <c r="I839" s="13"/>
      <c r="J839" s="159" t="e">
        <f>IF(J838=10,9,IF(AND(#REF!&gt;=3,J838&gt;2),J838-1,IF(#REF!&gt;=3,J837+1,J837)))</f>
        <v>#REF!</v>
      </c>
      <c r="K839" s="16" t="str">
        <f>IF($A838&lt;&gt;"",IF(OR($Q838&lt;&gt;0,$R838&lt;&gt;0),"",IF(AND(G837&lt;&gt;G838,#REF!&gt;=$S$3),"",IF(AND(G835=G836,G837=G838,G836&lt;&gt;G837),G835,IF(G837&lt;&gt;G837,G838,IF(G837=G838,G838,""))))),"")</f>
        <v/>
      </c>
      <c r="L839" s="16" t="str">
        <f t="shared" si="21"/>
        <v/>
      </c>
      <c r="M839" s="9">
        <f>IF($A839&lt;&gt;"",IF(OR($Q838&lt;&gt;0,$R838&lt;&gt;0),"0",IF(L839&lt;&gt;"",IF(L839="W",(1*J839),(-1*J839)),0)),0)</f>
        <v>0</v>
      </c>
      <c r="N839" s="150"/>
      <c r="O839" s="10">
        <f>IF(A839&lt;&gt;"",IF(OR($Q838&lt;&gt;0,$R838&lt;&gt;0),0,M839),0)</f>
        <v>0</v>
      </c>
      <c r="P839" s="5">
        <f>IF(A839&lt;&gt;"",O839+P838,0)</f>
        <v>0</v>
      </c>
      <c r="Q839" s="17">
        <f>IF($A839&lt;&gt;"",IF(Q838&lt;&gt;0,Q838,IF(P839&gt;=$S$1,"Profit Target",0)),0)</f>
        <v>0</v>
      </c>
      <c r="R839" s="4">
        <f>IF(A839&lt;&gt;"",IF(P839&lt;=$S$2,"Stop Loss",0),0)</f>
        <v>0</v>
      </c>
      <c r="S839" s="17">
        <f t="shared" si="22"/>
        <v>0</v>
      </c>
      <c r="T839" s="22" t="str">
        <f>IF($A838="","",CONCATENATE($J839,"@"))</f>
        <v/>
      </c>
      <c r="U839" s="22" t="str">
        <f t="shared" si="23"/>
        <v/>
      </c>
      <c r="V839" s="22"/>
      <c r="W839" s="34"/>
    </row>
    <row r="840" spans="1:23">
      <c r="A840" s="34"/>
      <c r="B840" s="9" t="str">
        <f t="shared" si="19"/>
        <v>NB</v>
      </c>
      <c r="C840" s="2" t="str">
        <f t="shared" si="20"/>
        <v/>
      </c>
      <c r="D840" s="13" t="str">
        <f>VLOOKUP(ABS($A840),$X$6:$AC$43,6,0)</f>
        <v>R</v>
      </c>
      <c r="E840" s="13"/>
      <c r="F840" s="13"/>
      <c r="G840" s="13" t="str">
        <f>VLOOKUP(ABS($A840),$X$6:$AC$43,6,0)</f>
        <v>R</v>
      </c>
      <c r="H840" s="13"/>
      <c r="I840" s="13"/>
      <c r="J840" s="159" t="e">
        <f>IF(J839=10,9,IF(AND(#REF!&gt;=3,J839&gt;2),J839-1,IF(#REF!&gt;=3,J838+1,J838)))</f>
        <v>#REF!</v>
      </c>
      <c r="K840" s="16" t="str">
        <f>IF($A839&lt;&gt;"",IF(OR($Q839&lt;&gt;0,$R839&lt;&gt;0),"",IF(AND(G838&lt;&gt;G839,#REF!&gt;=$S$3),"",IF(AND(G836=G837,G838=G839,G837&lt;&gt;G838),G836,IF(G838&lt;&gt;G838,G839,IF(G838=G839,G839,""))))),"")</f>
        <v/>
      </c>
      <c r="L840" s="16" t="str">
        <f t="shared" si="21"/>
        <v/>
      </c>
      <c r="M840" s="9">
        <f>IF($A840&lt;&gt;"",IF(OR($Q839&lt;&gt;0,$R839&lt;&gt;0),"0",IF(L840&lt;&gt;"",IF(L840="W",(1*J840),(-1*J840)),0)),0)</f>
        <v>0</v>
      </c>
      <c r="N840" s="150"/>
      <c r="O840" s="10">
        <f>IF(A840&lt;&gt;"",IF(OR($Q839&lt;&gt;0,$R839&lt;&gt;0),0,M840),0)</f>
        <v>0</v>
      </c>
      <c r="P840" s="5">
        <f>IF(A840&lt;&gt;"",O840+P839,0)</f>
        <v>0</v>
      </c>
      <c r="Q840" s="17">
        <f>IF($A840&lt;&gt;"",IF(Q839&lt;&gt;0,Q839,IF(P840&gt;=$S$1,"Profit Target",0)),0)</f>
        <v>0</v>
      </c>
      <c r="R840" s="4">
        <f>IF(A840&lt;&gt;"",IF(P840&lt;=$S$2,"Stop Loss",0),0)</f>
        <v>0</v>
      </c>
      <c r="S840" s="17">
        <f t="shared" si="22"/>
        <v>0</v>
      </c>
      <c r="T840" s="22" t="str">
        <f>IF($A839="","",CONCATENATE($J840,"@"))</f>
        <v/>
      </c>
      <c r="U840" s="22" t="str">
        <f t="shared" si="23"/>
        <v/>
      </c>
      <c r="V840" s="22"/>
      <c r="W840" s="34"/>
    </row>
    <row r="841" spans="1:23">
      <c r="A841" s="34"/>
      <c r="B841" s="9" t="str">
        <f t="shared" si="19"/>
        <v>NB</v>
      </c>
      <c r="C841" s="2" t="str">
        <f t="shared" si="20"/>
        <v/>
      </c>
      <c r="D841" s="13" t="str">
        <f>VLOOKUP(ABS($A841),$X$6:$AC$43,6,0)</f>
        <v>R</v>
      </c>
      <c r="E841" s="13"/>
      <c r="F841" s="13"/>
      <c r="G841" s="13" t="str">
        <f>VLOOKUP(ABS($A841),$X$6:$AC$43,6,0)</f>
        <v>R</v>
      </c>
      <c r="H841" s="13"/>
      <c r="I841" s="13"/>
      <c r="J841" s="159" t="e">
        <f>IF(J840=10,9,IF(AND(#REF!&gt;=3,J840&gt;2),J840-1,IF(#REF!&gt;=3,J839+1,J839)))</f>
        <v>#REF!</v>
      </c>
      <c r="K841" s="16" t="str">
        <f>IF($A840&lt;&gt;"",IF(OR($Q840&lt;&gt;0,$R840&lt;&gt;0),"",IF(AND(G839&lt;&gt;G840,#REF!&gt;=$S$3),"",IF(AND(G837=G838,G839=G840,G838&lt;&gt;G839),G837,IF(G839&lt;&gt;G839,G840,IF(G839=G840,G840,""))))),"")</f>
        <v/>
      </c>
      <c r="L841" s="16" t="str">
        <f t="shared" si="21"/>
        <v/>
      </c>
      <c r="M841" s="9">
        <f>IF($A841&lt;&gt;"",IF(OR($Q840&lt;&gt;0,$R840&lt;&gt;0),"0",IF(L841&lt;&gt;"",IF(L841="W",(1*J841),(-1*J841)),0)),0)</f>
        <v>0</v>
      </c>
      <c r="N841" s="150"/>
      <c r="O841" s="10">
        <f>IF(A841&lt;&gt;"",IF(OR($Q840&lt;&gt;0,$R840&lt;&gt;0),0,M841),0)</f>
        <v>0</v>
      </c>
      <c r="P841" s="5">
        <f>IF(A841&lt;&gt;"",O841+P840,0)</f>
        <v>0</v>
      </c>
      <c r="Q841" s="17">
        <f>IF($A841&lt;&gt;"",IF(Q840&lt;&gt;0,Q840,IF(P841&gt;=$S$1,"Profit Target",0)),0)</f>
        <v>0</v>
      </c>
      <c r="R841" s="4">
        <f>IF(A841&lt;&gt;"",IF(P841&lt;=$S$2,"Stop Loss",0),0)</f>
        <v>0</v>
      </c>
      <c r="S841" s="17">
        <f t="shared" si="22"/>
        <v>0</v>
      </c>
      <c r="T841" s="22" t="str">
        <f>IF($A840="","",CONCATENATE($J841,"@"))</f>
        <v/>
      </c>
      <c r="U841" s="22" t="str">
        <f t="shared" si="23"/>
        <v/>
      </c>
      <c r="V841" s="22"/>
      <c r="W841" s="34"/>
    </row>
    <row r="842" spans="1:23">
      <c r="A842" s="34"/>
      <c r="B842" s="9" t="str">
        <f t="shared" si="19"/>
        <v>NB</v>
      </c>
      <c r="C842" s="2" t="str">
        <f t="shared" si="20"/>
        <v/>
      </c>
      <c r="D842" s="13" t="str">
        <f>VLOOKUP(ABS($A842),$X$6:$AC$43,6,0)</f>
        <v>R</v>
      </c>
      <c r="E842" s="13"/>
      <c r="F842" s="13"/>
      <c r="G842" s="13" t="str">
        <f>VLOOKUP(ABS($A842),$X$6:$AC$43,6,0)</f>
        <v>R</v>
      </c>
      <c r="H842" s="13"/>
      <c r="I842" s="13"/>
      <c r="J842" s="159" t="e">
        <f>IF(J841=10,9,IF(AND(#REF!&gt;=3,J841&gt;2),J841-1,IF(#REF!&gt;=3,J840+1,J840)))</f>
        <v>#REF!</v>
      </c>
      <c r="K842" s="16" t="str">
        <f>IF($A841&lt;&gt;"",IF(OR($Q841&lt;&gt;0,$R841&lt;&gt;0),"",IF(AND(G840&lt;&gt;G841,#REF!&gt;=$S$3),"",IF(AND(G838=G839,G840=G841,G839&lt;&gt;G840),G838,IF(G840&lt;&gt;G840,G841,IF(G840=G841,G841,""))))),"")</f>
        <v/>
      </c>
      <c r="L842" s="16" t="str">
        <f t="shared" si="21"/>
        <v/>
      </c>
      <c r="M842" s="9">
        <f>IF($A842&lt;&gt;"",IF(OR($Q841&lt;&gt;0,$R841&lt;&gt;0),"0",IF(L842&lt;&gt;"",IF(L842="W",(1*J842),(-1*J842)),0)),0)</f>
        <v>0</v>
      </c>
      <c r="N842" s="150"/>
      <c r="O842" s="10">
        <f>IF(A842&lt;&gt;"",IF(OR($Q841&lt;&gt;0,$R841&lt;&gt;0),0,M842),0)</f>
        <v>0</v>
      </c>
      <c r="P842" s="5">
        <f>IF(A842&lt;&gt;"",O842+P841,0)</f>
        <v>0</v>
      </c>
      <c r="Q842" s="17">
        <f>IF($A842&lt;&gt;"",IF(Q841&lt;&gt;0,Q841,IF(P842&gt;=$S$1,"Profit Target",0)),0)</f>
        <v>0</v>
      </c>
      <c r="R842" s="4">
        <f>IF(A842&lt;&gt;"",IF(P842&lt;=$S$2,"Stop Loss",0),0)</f>
        <v>0</v>
      </c>
      <c r="S842" s="17">
        <f t="shared" si="22"/>
        <v>0</v>
      </c>
      <c r="T842" s="22" t="str">
        <f>IF($A841="","",CONCATENATE($J842,"@"))</f>
        <v/>
      </c>
      <c r="U842" s="22" t="str">
        <f t="shared" si="23"/>
        <v/>
      </c>
      <c r="V842" s="22"/>
      <c r="W842" s="34"/>
    </row>
    <row r="843" spans="1:23">
      <c r="A843" s="34"/>
      <c r="B843" s="9" t="str">
        <f t="shared" si="19"/>
        <v>NB</v>
      </c>
      <c r="C843" s="2" t="str">
        <f t="shared" si="20"/>
        <v/>
      </c>
      <c r="D843" s="13" t="str">
        <f>VLOOKUP(ABS($A843),$X$6:$AC$43,6,0)</f>
        <v>R</v>
      </c>
      <c r="E843" s="13"/>
      <c r="F843" s="13"/>
      <c r="G843" s="13" t="str">
        <f>VLOOKUP(ABS($A843),$X$6:$AC$43,6,0)</f>
        <v>R</v>
      </c>
      <c r="H843" s="13"/>
      <c r="I843" s="13"/>
      <c r="J843" s="159" t="e">
        <f>IF(J842=10,9,IF(AND(#REF!&gt;=3,J842&gt;2),J842-1,IF(#REF!&gt;=3,J841+1,J841)))</f>
        <v>#REF!</v>
      </c>
      <c r="K843" s="16" t="str">
        <f>IF($A842&lt;&gt;"",IF(OR($Q842&lt;&gt;0,$R842&lt;&gt;0),"",IF(AND(G841&lt;&gt;G842,#REF!&gt;=$S$3),"",IF(AND(G839=G840,G841=G842,G840&lt;&gt;G841),G839,IF(G841&lt;&gt;G841,G842,IF(G841=G842,G842,""))))),"")</f>
        <v/>
      </c>
      <c r="L843" s="16" t="str">
        <f t="shared" si="21"/>
        <v/>
      </c>
      <c r="M843" s="9">
        <f>IF($A843&lt;&gt;"",IF(OR($Q842&lt;&gt;0,$R842&lt;&gt;0),"0",IF(L843&lt;&gt;"",IF(L843="W",(1*J843),(-1*J843)),0)),0)</f>
        <v>0</v>
      </c>
      <c r="N843" s="150"/>
      <c r="O843" s="10">
        <f>IF(A843&lt;&gt;"",IF(OR($Q842&lt;&gt;0,$R842&lt;&gt;0),0,M843),0)</f>
        <v>0</v>
      </c>
      <c r="P843" s="5">
        <f>IF(A843&lt;&gt;"",O843+P842,0)</f>
        <v>0</v>
      </c>
      <c r="Q843" s="17">
        <f>IF($A843&lt;&gt;"",IF(Q842&lt;&gt;0,Q842,IF(P843&gt;=$S$1,"Profit Target",0)),0)</f>
        <v>0</v>
      </c>
      <c r="R843" s="4">
        <f>IF(A843&lt;&gt;"",IF(P843&lt;=$S$2,"Stop Loss",0),0)</f>
        <v>0</v>
      </c>
      <c r="S843" s="17">
        <f t="shared" si="22"/>
        <v>0</v>
      </c>
      <c r="T843" s="22" t="str">
        <f>IF($A842="","",CONCATENATE($J843,"@"))</f>
        <v/>
      </c>
      <c r="U843" s="22" t="str">
        <f t="shared" si="23"/>
        <v/>
      </c>
      <c r="V843" s="22"/>
      <c r="W843" s="34"/>
    </row>
    <row r="844" spans="1:23">
      <c r="A844" s="34"/>
      <c r="B844" s="9" t="str">
        <f t="shared" si="19"/>
        <v>NB</v>
      </c>
      <c r="C844" s="2" t="str">
        <f t="shared" si="20"/>
        <v/>
      </c>
      <c r="D844" s="13" t="str">
        <f>VLOOKUP(ABS($A844),$X$6:$AC$43,6,0)</f>
        <v>R</v>
      </c>
      <c r="E844" s="13"/>
      <c r="F844" s="13"/>
      <c r="G844" s="13" t="str">
        <f>VLOOKUP(ABS($A844),$X$6:$AC$43,6,0)</f>
        <v>R</v>
      </c>
      <c r="H844" s="13"/>
      <c r="I844" s="13"/>
      <c r="J844" s="159" t="e">
        <f>IF(J843=10,9,IF(AND(#REF!&gt;=3,J843&gt;2),J843-1,IF(#REF!&gt;=3,J842+1,J842)))</f>
        <v>#REF!</v>
      </c>
      <c r="K844" s="16" t="str">
        <f>IF($A843&lt;&gt;"",IF(OR($Q843&lt;&gt;0,$R843&lt;&gt;0),"",IF(AND(G842&lt;&gt;G843,#REF!&gt;=$S$3),"",IF(AND(G840=G841,G842=G843,G841&lt;&gt;G842),G840,IF(G842&lt;&gt;G842,G843,IF(G842=G843,G843,""))))),"")</f>
        <v/>
      </c>
      <c r="L844" s="16" t="str">
        <f t="shared" si="21"/>
        <v/>
      </c>
      <c r="M844" s="9">
        <f>IF($A844&lt;&gt;"",IF(OR($Q843&lt;&gt;0,$R843&lt;&gt;0),"0",IF(L844&lt;&gt;"",IF(L844="W",(1*J844),(-1*J844)),0)),0)</f>
        <v>0</v>
      </c>
      <c r="N844" s="150"/>
      <c r="O844" s="10">
        <f>IF(A844&lt;&gt;"",IF(OR($Q843&lt;&gt;0,$R843&lt;&gt;0),0,M844),0)</f>
        <v>0</v>
      </c>
      <c r="P844" s="5">
        <f>IF(A844&lt;&gt;"",O844+P843,0)</f>
        <v>0</v>
      </c>
      <c r="Q844" s="17">
        <f>IF($A844&lt;&gt;"",IF(Q843&lt;&gt;0,Q843,IF(P844&gt;=$S$1,"Profit Target",0)),0)</f>
        <v>0</v>
      </c>
      <c r="R844" s="4">
        <f>IF(A844&lt;&gt;"",IF(P844&lt;=$S$2,"Stop Loss",0),0)</f>
        <v>0</v>
      </c>
      <c r="S844" s="17">
        <f t="shared" si="22"/>
        <v>0</v>
      </c>
      <c r="T844" s="22" t="str">
        <f>IF($A843="","",CONCATENATE($J844,"@"))</f>
        <v/>
      </c>
      <c r="U844" s="22" t="str">
        <f t="shared" si="23"/>
        <v/>
      </c>
      <c r="V844" s="22"/>
      <c r="W844" s="34"/>
    </row>
    <row r="845" spans="1:23">
      <c r="A845" s="34"/>
      <c r="B845" s="9" t="str">
        <f t="shared" si="19"/>
        <v>NB</v>
      </c>
      <c r="C845" s="2" t="str">
        <f t="shared" si="20"/>
        <v/>
      </c>
      <c r="D845" s="13" t="str">
        <f>VLOOKUP(ABS($A845),$X$6:$AC$43,6,0)</f>
        <v>R</v>
      </c>
      <c r="E845" s="13"/>
      <c r="F845" s="13"/>
      <c r="G845" s="13" t="str">
        <f>VLOOKUP(ABS($A845),$X$6:$AC$43,6,0)</f>
        <v>R</v>
      </c>
      <c r="H845" s="13"/>
      <c r="I845" s="13"/>
      <c r="J845" s="159" t="e">
        <f>IF(J844=10,9,IF(AND(#REF!&gt;=3,J844&gt;2),J844-1,IF(#REF!&gt;=3,J843+1,J843)))</f>
        <v>#REF!</v>
      </c>
      <c r="K845" s="16" t="str">
        <f>IF($A844&lt;&gt;"",IF(OR($Q844&lt;&gt;0,$R844&lt;&gt;0),"",IF(AND(G843&lt;&gt;G844,#REF!&gt;=$S$3),"",IF(AND(G841=G842,G843=G844,G842&lt;&gt;G843),G841,IF(G843&lt;&gt;G843,G844,IF(G843=G844,G844,""))))),"")</f>
        <v/>
      </c>
      <c r="L845" s="16" t="str">
        <f t="shared" si="21"/>
        <v/>
      </c>
      <c r="M845" s="9">
        <f>IF($A845&lt;&gt;"",IF(OR($Q844&lt;&gt;0,$R844&lt;&gt;0),"0",IF(L845&lt;&gt;"",IF(L845="W",(1*J845),(-1*J845)),0)),0)</f>
        <v>0</v>
      </c>
      <c r="N845" s="150"/>
      <c r="O845" s="10">
        <f>IF(A845&lt;&gt;"",IF(OR($Q844&lt;&gt;0,$R844&lt;&gt;0),0,M845),0)</f>
        <v>0</v>
      </c>
      <c r="P845" s="5">
        <f>IF(A845&lt;&gt;"",O845+P844,0)</f>
        <v>0</v>
      </c>
      <c r="Q845" s="17">
        <f>IF($A845&lt;&gt;"",IF(Q844&lt;&gt;0,Q844,IF(P845&gt;=$S$1,"Profit Target",0)),0)</f>
        <v>0</v>
      </c>
      <c r="R845" s="4">
        <f>IF(A845&lt;&gt;"",IF(P845&lt;=$S$2,"Stop Loss",0),0)</f>
        <v>0</v>
      </c>
      <c r="S845" s="17">
        <f t="shared" si="22"/>
        <v>0</v>
      </c>
      <c r="T845" s="22" t="str">
        <f>IF($A844="","",CONCATENATE($J845,"@"))</f>
        <v/>
      </c>
      <c r="U845" s="22" t="str">
        <f t="shared" si="23"/>
        <v/>
      </c>
      <c r="V845" s="22"/>
      <c r="W845" s="34"/>
    </row>
    <row r="846" spans="1:23">
      <c r="A846" s="34"/>
      <c r="B846" s="9" t="str">
        <f t="shared" si="19"/>
        <v>NB</v>
      </c>
      <c r="C846" s="2" t="str">
        <f t="shared" si="20"/>
        <v/>
      </c>
      <c r="D846" s="13" t="str">
        <f>VLOOKUP(ABS($A846),$X$6:$AC$43,6,0)</f>
        <v>R</v>
      </c>
      <c r="E846" s="13"/>
      <c r="F846" s="13"/>
      <c r="G846" s="13" t="str">
        <f>VLOOKUP(ABS($A846),$X$6:$AC$43,6,0)</f>
        <v>R</v>
      </c>
      <c r="H846" s="13"/>
      <c r="I846" s="13"/>
      <c r="J846" s="159" t="e">
        <f>IF(J845=10,9,IF(AND(#REF!&gt;=3,J845&gt;2),J845-1,IF(#REF!&gt;=3,J844+1,J844)))</f>
        <v>#REF!</v>
      </c>
      <c r="K846" s="16" t="str">
        <f>IF($A845&lt;&gt;"",IF(OR($Q845&lt;&gt;0,$R845&lt;&gt;0),"",IF(AND(G844&lt;&gt;G845,#REF!&gt;=$S$3),"",IF(AND(G842=G843,G844=G845,G843&lt;&gt;G844),G842,IF(G844&lt;&gt;G844,G845,IF(G844=G845,G845,""))))),"")</f>
        <v/>
      </c>
      <c r="L846" s="16" t="str">
        <f t="shared" si="21"/>
        <v/>
      </c>
      <c r="M846" s="9">
        <f>IF($A846&lt;&gt;"",IF(OR($Q845&lt;&gt;0,$R845&lt;&gt;0),"0",IF(L846&lt;&gt;"",IF(L846="W",(1*J846),(-1*J846)),0)),0)</f>
        <v>0</v>
      </c>
      <c r="N846" s="150"/>
      <c r="O846" s="10">
        <f>IF(A846&lt;&gt;"",IF(OR($Q845&lt;&gt;0,$R845&lt;&gt;0),0,M846),0)</f>
        <v>0</v>
      </c>
      <c r="P846" s="5">
        <f>IF(A846&lt;&gt;"",O846+P845,0)</f>
        <v>0</v>
      </c>
      <c r="Q846" s="17">
        <f>IF($A846&lt;&gt;"",IF(Q845&lt;&gt;0,Q845,IF(P846&gt;=$S$1,"Profit Target",0)),0)</f>
        <v>0</v>
      </c>
      <c r="R846" s="4">
        <f>IF(A846&lt;&gt;"",IF(P846&lt;=$S$2,"Stop Loss",0),0)</f>
        <v>0</v>
      </c>
      <c r="S846" s="17">
        <f t="shared" si="22"/>
        <v>0</v>
      </c>
      <c r="T846" s="22" t="str">
        <f>IF($A845="","",CONCATENATE($J846,"@"))</f>
        <v/>
      </c>
      <c r="U846" s="22" t="str">
        <f t="shared" si="23"/>
        <v/>
      </c>
      <c r="V846" s="22"/>
      <c r="W846" s="34"/>
    </row>
    <row r="847" spans="1:23">
      <c r="A847" s="34"/>
      <c r="B847" s="9" t="str">
        <f t="shared" si="19"/>
        <v>NB</v>
      </c>
      <c r="C847" s="2" t="str">
        <f t="shared" si="20"/>
        <v/>
      </c>
      <c r="D847" s="13" t="str">
        <f>VLOOKUP(ABS($A847),$X$6:$AC$43,6,0)</f>
        <v>R</v>
      </c>
      <c r="E847" s="13"/>
      <c r="F847" s="13"/>
      <c r="G847" s="13" t="str">
        <f>VLOOKUP(ABS($A847),$X$6:$AC$43,6,0)</f>
        <v>R</v>
      </c>
      <c r="H847" s="13"/>
      <c r="I847" s="13"/>
      <c r="J847" s="159" t="e">
        <f>IF(J846=10,9,IF(AND(#REF!&gt;=3,J846&gt;2),J846-1,IF(#REF!&gt;=3,J845+1,J845)))</f>
        <v>#REF!</v>
      </c>
      <c r="K847" s="16" t="str">
        <f>IF($A846&lt;&gt;"",IF(OR($Q846&lt;&gt;0,$R846&lt;&gt;0),"",IF(AND(G845&lt;&gt;G846,#REF!&gt;=$S$3),"",IF(AND(G843=G844,G845=G846,G844&lt;&gt;G845),G843,IF(G845&lt;&gt;G845,G846,IF(G845=G846,G846,""))))),"")</f>
        <v/>
      </c>
      <c r="L847" s="16" t="str">
        <f t="shared" si="21"/>
        <v/>
      </c>
      <c r="M847" s="9">
        <f>IF($A847&lt;&gt;"",IF(OR($Q846&lt;&gt;0,$R846&lt;&gt;0),"0",IF(L847&lt;&gt;"",IF(L847="W",(1*J847),(-1*J847)),0)),0)</f>
        <v>0</v>
      </c>
      <c r="N847" s="150"/>
      <c r="O847" s="10">
        <f>IF(A847&lt;&gt;"",IF(OR($Q846&lt;&gt;0,$R846&lt;&gt;0),0,M847),0)</f>
        <v>0</v>
      </c>
      <c r="P847" s="5">
        <f>IF(A847&lt;&gt;"",O847+P846,0)</f>
        <v>0</v>
      </c>
      <c r="Q847" s="17">
        <f>IF($A847&lt;&gt;"",IF(Q846&lt;&gt;0,Q846,IF(P847&gt;=$S$1,"Profit Target",0)),0)</f>
        <v>0</v>
      </c>
      <c r="R847" s="4">
        <f>IF(A847&lt;&gt;"",IF(P847&lt;=$S$2,"Stop Loss",0),0)</f>
        <v>0</v>
      </c>
      <c r="S847" s="17">
        <f t="shared" si="22"/>
        <v>0</v>
      </c>
      <c r="T847" s="22" t="str">
        <f>IF($A846="","",CONCATENATE($J847,"@"))</f>
        <v/>
      </c>
      <c r="U847" s="22" t="str">
        <f t="shared" si="23"/>
        <v/>
      </c>
      <c r="V847" s="22"/>
      <c r="W847" s="34"/>
    </row>
    <row r="848" spans="1:23">
      <c r="A848" s="34"/>
      <c r="B848" s="9" t="str">
        <f t="shared" si="19"/>
        <v>NB</v>
      </c>
      <c r="C848" s="2" t="str">
        <f t="shared" si="20"/>
        <v/>
      </c>
      <c r="D848" s="13" t="str">
        <f>VLOOKUP(ABS($A848),$X$6:$AC$43,6,0)</f>
        <v>R</v>
      </c>
      <c r="E848" s="13"/>
      <c r="F848" s="13"/>
      <c r="G848" s="13" t="str">
        <f>VLOOKUP(ABS($A848),$X$6:$AC$43,6,0)</f>
        <v>R</v>
      </c>
      <c r="H848" s="13"/>
      <c r="I848" s="13"/>
      <c r="J848" s="159" t="e">
        <f>IF(J847=10,9,IF(AND(#REF!&gt;=3,J847&gt;2),J847-1,IF(#REF!&gt;=3,J846+1,J846)))</f>
        <v>#REF!</v>
      </c>
      <c r="K848" s="16" t="str">
        <f>IF($A847&lt;&gt;"",IF(OR($Q847&lt;&gt;0,$R847&lt;&gt;0),"",IF(AND(G846&lt;&gt;G847,#REF!&gt;=$S$3),"",IF(AND(G844=G845,G846=G847,G845&lt;&gt;G846),G844,IF(G846&lt;&gt;G846,G847,IF(G846=G847,G847,""))))),"")</f>
        <v/>
      </c>
      <c r="L848" s="16" t="str">
        <f t="shared" si="21"/>
        <v/>
      </c>
      <c r="M848" s="9">
        <f>IF($A848&lt;&gt;"",IF(OR($Q847&lt;&gt;0,$R847&lt;&gt;0),"0",IF(L848&lt;&gt;"",IF(L848="W",(1*J848),(-1*J848)),0)),0)</f>
        <v>0</v>
      </c>
      <c r="N848" s="150"/>
      <c r="O848" s="10">
        <f>IF(A848&lt;&gt;"",IF(OR($Q847&lt;&gt;0,$R847&lt;&gt;0),0,M848),0)</f>
        <v>0</v>
      </c>
      <c r="P848" s="5">
        <f>IF(A848&lt;&gt;"",O848+P847,0)</f>
        <v>0</v>
      </c>
      <c r="Q848" s="17">
        <f>IF($A848&lt;&gt;"",IF(Q847&lt;&gt;0,Q847,IF(P848&gt;=$S$1,"Profit Target",0)),0)</f>
        <v>0</v>
      </c>
      <c r="R848" s="4">
        <f>IF(A848&lt;&gt;"",IF(P848&lt;=$S$2,"Stop Loss",0),0)</f>
        <v>0</v>
      </c>
      <c r="S848" s="17">
        <f t="shared" si="22"/>
        <v>0</v>
      </c>
      <c r="T848" s="22" t="str">
        <f>IF($A847="","",CONCATENATE($J848,"@"))</f>
        <v/>
      </c>
      <c r="U848" s="22" t="str">
        <f t="shared" si="23"/>
        <v/>
      </c>
      <c r="V848" s="22"/>
      <c r="W848" s="34"/>
    </row>
    <row r="849" spans="1:23">
      <c r="A849" s="34"/>
      <c r="B849" s="9" t="str">
        <f t="shared" si="19"/>
        <v>NB</v>
      </c>
      <c r="C849" s="2" t="str">
        <f t="shared" si="20"/>
        <v/>
      </c>
      <c r="D849" s="13" t="str">
        <f>VLOOKUP(ABS($A849),$X$6:$AC$43,6,0)</f>
        <v>R</v>
      </c>
      <c r="E849" s="13"/>
      <c r="F849" s="13"/>
      <c r="G849" s="13" t="str">
        <f>VLOOKUP(ABS($A849),$X$6:$AC$43,6,0)</f>
        <v>R</v>
      </c>
      <c r="H849" s="13"/>
      <c r="I849" s="13"/>
      <c r="J849" s="159" t="e">
        <f>IF(J848=10,9,IF(AND(#REF!&gt;=3,J848&gt;2),J848-1,IF(#REF!&gt;=3,J847+1,J847)))</f>
        <v>#REF!</v>
      </c>
      <c r="K849" s="16" t="str">
        <f>IF($A848&lt;&gt;"",IF(OR($Q848&lt;&gt;0,$R848&lt;&gt;0),"",IF(AND(G847&lt;&gt;G848,#REF!&gt;=$S$3),"",IF(AND(G845=G846,G847=G848,G846&lt;&gt;G847),G845,IF(G847&lt;&gt;G847,G848,IF(G847=G848,G848,""))))),"")</f>
        <v/>
      </c>
      <c r="L849" s="16" t="str">
        <f t="shared" si="21"/>
        <v/>
      </c>
      <c r="M849" s="9">
        <f>IF($A849&lt;&gt;"",IF(OR($Q848&lt;&gt;0,$R848&lt;&gt;0),"0",IF(L849&lt;&gt;"",IF(L849="W",(1*J849),(-1*J849)),0)),0)</f>
        <v>0</v>
      </c>
      <c r="N849" s="150"/>
      <c r="O849" s="10">
        <f>IF(A849&lt;&gt;"",IF(OR($Q848&lt;&gt;0,$R848&lt;&gt;0),0,M849),0)</f>
        <v>0</v>
      </c>
      <c r="P849" s="5">
        <f>IF(A849&lt;&gt;"",O849+P848,0)</f>
        <v>0</v>
      </c>
      <c r="Q849" s="17">
        <f>IF($A849&lt;&gt;"",IF(Q848&lt;&gt;0,Q848,IF(P849&gt;=$S$1,"Profit Target",0)),0)</f>
        <v>0</v>
      </c>
      <c r="R849" s="4">
        <f>IF(A849&lt;&gt;"",IF(P849&lt;=$S$2,"Stop Loss",0),0)</f>
        <v>0</v>
      </c>
      <c r="S849" s="17">
        <f t="shared" si="22"/>
        <v>0</v>
      </c>
      <c r="T849" s="22" t="str">
        <f>IF($A848="","",CONCATENATE($J849,"@"))</f>
        <v/>
      </c>
      <c r="U849" s="22" t="str">
        <f t="shared" si="23"/>
        <v/>
      </c>
      <c r="V849" s="22"/>
      <c r="W849" s="34"/>
    </row>
    <row r="850" spans="1:23">
      <c r="A850" s="34"/>
      <c r="B850" s="9" t="str">
        <f t="shared" si="19"/>
        <v>NB</v>
      </c>
      <c r="C850" s="2" t="str">
        <f t="shared" si="20"/>
        <v/>
      </c>
      <c r="D850" s="13" t="str">
        <f>VLOOKUP(ABS($A850),$X$6:$AC$43,6,0)</f>
        <v>R</v>
      </c>
      <c r="E850" s="13"/>
      <c r="F850" s="13"/>
      <c r="G850" s="13" t="str">
        <f>VLOOKUP(ABS($A850),$X$6:$AC$43,6,0)</f>
        <v>R</v>
      </c>
      <c r="H850" s="13"/>
      <c r="I850" s="13"/>
      <c r="J850" s="159" t="e">
        <f>IF(J849=10,9,IF(AND(#REF!&gt;=3,J849&gt;2),J849-1,IF(#REF!&gt;=3,J848+1,J848)))</f>
        <v>#REF!</v>
      </c>
      <c r="K850" s="16" t="str">
        <f>IF($A849&lt;&gt;"",IF(OR($Q849&lt;&gt;0,$R849&lt;&gt;0),"",IF(AND(G848&lt;&gt;G849,#REF!&gt;=$S$3),"",IF(AND(G846=G847,G848=G849,G847&lt;&gt;G848),G846,IF(G848&lt;&gt;G848,G849,IF(G848=G849,G849,""))))),"")</f>
        <v/>
      </c>
      <c r="L850" s="16" t="str">
        <f t="shared" si="21"/>
        <v/>
      </c>
      <c r="M850" s="9">
        <f>IF($A850&lt;&gt;"",IF(OR($Q849&lt;&gt;0,$R849&lt;&gt;0),"0",IF(L850&lt;&gt;"",IF(L850="W",(1*J850),(-1*J850)),0)),0)</f>
        <v>0</v>
      </c>
      <c r="N850" s="150"/>
      <c r="O850" s="10">
        <f>IF(A850&lt;&gt;"",IF(OR($Q849&lt;&gt;0,$R849&lt;&gt;0),0,M850),0)</f>
        <v>0</v>
      </c>
      <c r="P850" s="5">
        <f>IF(A850&lt;&gt;"",O850+P849,0)</f>
        <v>0</v>
      </c>
      <c r="Q850" s="17">
        <f>IF($A850&lt;&gt;"",IF(Q849&lt;&gt;0,Q849,IF(P850&gt;=$S$1,"Profit Target",0)),0)</f>
        <v>0</v>
      </c>
      <c r="R850" s="4">
        <f>IF(A850&lt;&gt;"",IF(P850&lt;=$S$2,"Stop Loss",0),0)</f>
        <v>0</v>
      </c>
      <c r="S850" s="17">
        <f t="shared" si="22"/>
        <v>0</v>
      </c>
      <c r="T850" s="22" t="str">
        <f>IF($A849="","",CONCATENATE($J850,"@"))</f>
        <v/>
      </c>
      <c r="U850" s="22" t="str">
        <f t="shared" si="23"/>
        <v/>
      </c>
      <c r="V850" s="22"/>
      <c r="W850" s="34"/>
    </row>
    <row r="851" spans="1:23">
      <c r="A851" s="34"/>
      <c r="B851" s="9" t="str">
        <f t="shared" si="19"/>
        <v>NB</v>
      </c>
      <c r="C851" s="2" t="str">
        <f t="shared" si="20"/>
        <v/>
      </c>
      <c r="D851" s="13" t="str">
        <f>VLOOKUP(ABS($A851),$X$6:$AC$43,6,0)</f>
        <v>R</v>
      </c>
      <c r="E851" s="13"/>
      <c r="F851" s="13"/>
      <c r="G851" s="13" t="str">
        <f>VLOOKUP(ABS($A851),$X$6:$AC$43,6,0)</f>
        <v>R</v>
      </c>
      <c r="H851" s="13"/>
      <c r="I851" s="13"/>
      <c r="J851" s="159" t="e">
        <f>IF(J850=10,9,IF(AND(#REF!&gt;=3,J850&gt;2),J850-1,IF(#REF!&gt;=3,J849+1,J849)))</f>
        <v>#REF!</v>
      </c>
      <c r="K851" s="16" t="str">
        <f>IF($A850&lt;&gt;"",IF(OR($Q850&lt;&gt;0,$R850&lt;&gt;0),"",IF(AND(G849&lt;&gt;G850,#REF!&gt;=$S$3),"",IF(AND(G847=G848,G849=G850,G848&lt;&gt;G849),G847,IF(G849&lt;&gt;G849,G850,IF(G849=G850,G850,""))))),"")</f>
        <v/>
      </c>
      <c r="L851" s="16" t="str">
        <f t="shared" si="21"/>
        <v/>
      </c>
      <c r="M851" s="9">
        <f>IF($A851&lt;&gt;"",IF(OR($Q850&lt;&gt;0,$R850&lt;&gt;0),"0",IF(L851&lt;&gt;"",IF(L851="W",(1*J851),(-1*J851)),0)),0)</f>
        <v>0</v>
      </c>
      <c r="N851" s="150"/>
      <c r="O851" s="10">
        <f>IF(A851&lt;&gt;"",IF(OR($Q850&lt;&gt;0,$R850&lt;&gt;0),0,M851),0)</f>
        <v>0</v>
      </c>
      <c r="P851" s="5">
        <f>IF(A851&lt;&gt;"",O851+P850,0)</f>
        <v>0</v>
      </c>
      <c r="Q851" s="17">
        <f>IF($A851&lt;&gt;"",IF(Q850&lt;&gt;0,Q850,IF(P851&gt;=$S$1,"Profit Target",0)),0)</f>
        <v>0</v>
      </c>
      <c r="R851" s="4">
        <f>IF(A851&lt;&gt;"",IF(P851&lt;=$S$2,"Stop Loss",0),0)</f>
        <v>0</v>
      </c>
      <c r="S851" s="17">
        <f t="shared" si="22"/>
        <v>0</v>
      </c>
      <c r="T851" s="22" t="str">
        <f>IF($A850="","",CONCATENATE($J851,"@"))</f>
        <v/>
      </c>
      <c r="U851" s="22" t="str">
        <f t="shared" si="23"/>
        <v/>
      </c>
      <c r="V851" s="22"/>
      <c r="W851" s="34"/>
    </row>
    <row r="852" spans="1:23">
      <c r="A852" s="34"/>
      <c r="B852" s="9" t="str">
        <f t="shared" si="19"/>
        <v>NB</v>
      </c>
      <c r="C852" s="2" t="str">
        <f t="shared" si="20"/>
        <v/>
      </c>
      <c r="D852" s="13" t="str">
        <f>VLOOKUP(ABS($A852),$X$6:$AC$43,6,0)</f>
        <v>R</v>
      </c>
      <c r="E852" s="13"/>
      <c r="F852" s="13"/>
      <c r="G852" s="13" t="str">
        <f>VLOOKUP(ABS($A852),$X$6:$AC$43,6,0)</f>
        <v>R</v>
      </c>
      <c r="H852" s="13"/>
      <c r="I852" s="13"/>
      <c r="J852" s="159" t="e">
        <f>IF(J851=10,9,IF(AND(#REF!&gt;=3,J851&gt;2),J851-1,IF(#REF!&gt;=3,J850+1,J850)))</f>
        <v>#REF!</v>
      </c>
      <c r="K852" s="16" t="str">
        <f>IF($A851&lt;&gt;"",IF(OR($Q851&lt;&gt;0,$R851&lt;&gt;0),"",IF(AND(G850&lt;&gt;G851,#REF!&gt;=$S$3),"",IF(AND(G848=G849,G850=G851,G849&lt;&gt;G850),G848,IF(G850&lt;&gt;G850,G851,IF(G850=G851,G851,""))))),"")</f>
        <v/>
      </c>
      <c r="L852" s="16" t="str">
        <f t="shared" si="21"/>
        <v/>
      </c>
      <c r="M852" s="9">
        <f>IF($A852&lt;&gt;"",IF(OR($Q851&lt;&gt;0,$R851&lt;&gt;0),"0",IF(L852&lt;&gt;"",IF(L852="W",(1*J852),(-1*J852)),0)),0)</f>
        <v>0</v>
      </c>
      <c r="N852" s="150"/>
      <c r="O852" s="10">
        <f>IF(A852&lt;&gt;"",IF(OR($Q851&lt;&gt;0,$R851&lt;&gt;0),0,M852),0)</f>
        <v>0</v>
      </c>
      <c r="P852" s="5">
        <f>IF(A852&lt;&gt;"",O852+P851,0)</f>
        <v>0</v>
      </c>
      <c r="Q852" s="17">
        <f>IF($A852&lt;&gt;"",IF(Q851&lt;&gt;0,Q851,IF(P852&gt;=$S$1,"Profit Target",0)),0)</f>
        <v>0</v>
      </c>
      <c r="R852" s="4">
        <f>IF(A852&lt;&gt;"",IF(P852&lt;=$S$2,"Stop Loss",0),0)</f>
        <v>0</v>
      </c>
      <c r="S852" s="17">
        <f t="shared" si="22"/>
        <v>0</v>
      </c>
      <c r="T852" s="22" t="str">
        <f>IF($A851="","",CONCATENATE($J852,"@"))</f>
        <v/>
      </c>
      <c r="U852" s="22" t="str">
        <f t="shared" si="23"/>
        <v/>
      </c>
      <c r="V852" s="22"/>
      <c r="W852" s="34"/>
    </row>
    <row r="853" spans="1:23">
      <c r="A853" s="34"/>
      <c r="B853" s="9" t="str">
        <f t="shared" si="19"/>
        <v>NB</v>
      </c>
      <c r="C853" s="2" t="str">
        <f t="shared" si="20"/>
        <v/>
      </c>
      <c r="D853" s="13" t="str">
        <f>VLOOKUP(ABS($A853),$X$6:$AC$43,6,0)</f>
        <v>R</v>
      </c>
      <c r="E853" s="13"/>
      <c r="F853" s="13"/>
      <c r="G853" s="13" t="str">
        <f>VLOOKUP(ABS($A853),$X$6:$AC$43,6,0)</f>
        <v>R</v>
      </c>
      <c r="H853" s="13"/>
      <c r="I853" s="13"/>
      <c r="J853" s="159" t="e">
        <f>IF(J852=10,9,IF(AND(#REF!&gt;=3,J852&gt;2),J852-1,IF(#REF!&gt;=3,J851+1,J851)))</f>
        <v>#REF!</v>
      </c>
      <c r="K853" s="16" t="str">
        <f>IF($A852&lt;&gt;"",IF(OR($Q852&lt;&gt;0,$R852&lt;&gt;0),"",IF(AND(G851&lt;&gt;G852,#REF!&gt;=$S$3),"",IF(AND(G849=G850,G851=G852,G850&lt;&gt;G851),G849,IF(G851&lt;&gt;G851,G852,IF(G851=G852,G852,""))))),"")</f>
        <v/>
      </c>
      <c r="L853" s="16" t="str">
        <f t="shared" si="21"/>
        <v/>
      </c>
      <c r="M853" s="9">
        <f>IF($A853&lt;&gt;"",IF(OR($Q852&lt;&gt;0,$R852&lt;&gt;0),"0",IF(L853&lt;&gt;"",IF(L853="W",(1*J853),(-1*J853)),0)),0)</f>
        <v>0</v>
      </c>
      <c r="N853" s="150"/>
      <c r="O853" s="10">
        <f>IF(A853&lt;&gt;"",IF(OR($Q852&lt;&gt;0,$R852&lt;&gt;0),0,M853),0)</f>
        <v>0</v>
      </c>
      <c r="P853" s="5">
        <f>IF(A853&lt;&gt;"",O853+P852,0)</f>
        <v>0</v>
      </c>
      <c r="Q853" s="17">
        <f>IF($A853&lt;&gt;"",IF(Q852&lt;&gt;0,Q852,IF(P853&gt;=$S$1,"Profit Target",0)),0)</f>
        <v>0</v>
      </c>
      <c r="R853" s="4">
        <f>IF(A853&lt;&gt;"",IF(P853&lt;=$S$2,"Stop Loss",0),0)</f>
        <v>0</v>
      </c>
      <c r="S853" s="17">
        <f t="shared" si="22"/>
        <v>0</v>
      </c>
      <c r="T853" s="22" t="str">
        <f>IF($A852="","",CONCATENATE($J853,"@"))</f>
        <v/>
      </c>
      <c r="U853" s="22" t="str">
        <f t="shared" si="23"/>
        <v/>
      </c>
      <c r="V853" s="22"/>
      <c r="W853" s="34"/>
    </row>
    <row r="854" spans="1:23">
      <c r="A854" s="34"/>
      <c r="B854" s="9" t="str">
        <f t="shared" si="19"/>
        <v>NB</v>
      </c>
      <c r="C854" s="2" t="str">
        <f t="shared" si="20"/>
        <v/>
      </c>
      <c r="D854" s="13" t="str">
        <f>VLOOKUP(ABS($A854),$X$6:$AC$43,6,0)</f>
        <v>R</v>
      </c>
      <c r="E854" s="13"/>
      <c r="F854" s="13"/>
      <c r="G854" s="13" t="str">
        <f>VLOOKUP(ABS($A854),$X$6:$AC$43,6,0)</f>
        <v>R</v>
      </c>
      <c r="H854" s="13"/>
      <c r="I854" s="13"/>
      <c r="J854" s="159" t="e">
        <f>IF(J853=10,9,IF(AND(#REF!&gt;=3,J853&gt;2),J853-1,IF(#REF!&gt;=3,J852+1,J852)))</f>
        <v>#REF!</v>
      </c>
      <c r="K854" s="16" t="str">
        <f>IF($A853&lt;&gt;"",IF(OR($Q853&lt;&gt;0,$R853&lt;&gt;0),"",IF(AND(G852&lt;&gt;G853,#REF!&gt;=$S$3),"",IF(AND(G850=G851,G852=G853,G851&lt;&gt;G852),G850,IF(G852&lt;&gt;G852,G853,IF(G852=G853,G853,""))))),"")</f>
        <v/>
      </c>
      <c r="L854" s="16" t="str">
        <f t="shared" si="21"/>
        <v/>
      </c>
      <c r="M854" s="9">
        <f>IF($A854&lt;&gt;"",IF(OR($Q853&lt;&gt;0,$R853&lt;&gt;0),"0",IF(L854&lt;&gt;"",IF(L854="W",(1*J854),(-1*J854)),0)),0)</f>
        <v>0</v>
      </c>
      <c r="N854" s="150"/>
      <c r="O854" s="10">
        <f>IF(A854&lt;&gt;"",IF(OR($Q853&lt;&gt;0,$R853&lt;&gt;0),0,M854),0)</f>
        <v>0</v>
      </c>
      <c r="P854" s="5">
        <f>IF(A854&lt;&gt;"",O854+P853,0)</f>
        <v>0</v>
      </c>
      <c r="Q854" s="17">
        <f>IF($A854&lt;&gt;"",IF(Q853&lt;&gt;0,Q853,IF(P854&gt;=$S$1,"Profit Target",0)),0)</f>
        <v>0</v>
      </c>
      <c r="R854" s="4">
        <f>IF(A854&lt;&gt;"",IF(P854&lt;=$S$2,"Stop Loss",0),0)</f>
        <v>0</v>
      </c>
      <c r="S854" s="17">
        <f t="shared" si="22"/>
        <v>0</v>
      </c>
      <c r="T854" s="22" t="str">
        <f>IF($A853="","",CONCATENATE($J854,"@"))</f>
        <v/>
      </c>
      <c r="U854" s="22" t="str">
        <f t="shared" si="23"/>
        <v/>
      </c>
      <c r="V854" s="22"/>
      <c r="W854" s="34"/>
    </row>
    <row r="855" spans="1:23">
      <c r="A855" s="34"/>
      <c r="B855" s="9" t="str">
        <f t="shared" si="19"/>
        <v>NB</v>
      </c>
      <c r="C855" s="2" t="str">
        <f t="shared" si="20"/>
        <v/>
      </c>
      <c r="D855" s="13" t="str">
        <f>VLOOKUP(ABS($A855),$X$6:$AC$43,6,0)</f>
        <v>R</v>
      </c>
      <c r="E855" s="13"/>
      <c r="F855" s="13"/>
      <c r="G855" s="13" t="str">
        <f>VLOOKUP(ABS($A855),$X$6:$AC$43,6,0)</f>
        <v>R</v>
      </c>
      <c r="H855" s="13"/>
      <c r="I855" s="13"/>
      <c r="J855" s="159" t="e">
        <f>IF(J854=10,9,IF(AND(#REF!&gt;=3,J854&gt;2),J854-1,IF(#REF!&gt;=3,J853+1,J853)))</f>
        <v>#REF!</v>
      </c>
      <c r="K855" s="16" t="str">
        <f>IF($A854&lt;&gt;"",IF(OR($Q854&lt;&gt;0,$R854&lt;&gt;0),"",IF(AND(G853&lt;&gt;G854,#REF!&gt;=$S$3),"",IF(AND(G851=G852,G853=G854,G852&lt;&gt;G853),G851,IF(G853&lt;&gt;G853,G854,IF(G853=G854,G854,""))))),"")</f>
        <v/>
      </c>
      <c r="L855" s="16" t="str">
        <f t="shared" si="21"/>
        <v/>
      </c>
      <c r="M855" s="9">
        <f>IF($A855&lt;&gt;"",IF(OR($Q854&lt;&gt;0,$R854&lt;&gt;0),"0",IF(L855&lt;&gt;"",IF(L855="W",(1*J855),(-1*J855)),0)),0)</f>
        <v>0</v>
      </c>
      <c r="N855" s="150"/>
      <c r="O855" s="10">
        <f>IF(A855&lt;&gt;"",IF(OR($Q854&lt;&gt;0,$R854&lt;&gt;0),0,M855),0)</f>
        <v>0</v>
      </c>
      <c r="P855" s="5">
        <f>IF(A855&lt;&gt;"",O855+P854,0)</f>
        <v>0</v>
      </c>
      <c r="Q855" s="17">
        <f>IF($A855&lt;&gt;"",IF(Q854&lt;&gt;0,Q854,IF(P855&gt;=$S$1,"Profit Target",0)),0)</f>
        <v>0</v>
      </c>
      <c r="R855" s="4">
        <f>IF(A855&lt;&gt;"",IF(P855&lt;=$S$2,"Stop Loss",0),0)</f>
        <v>0</v>
      </c>
      <c r="S855" s="17">
        <f t="shared" si="22"/>
        <v>0</v>
      </c>
      <c r="T855" s="22" t="str">
        <f>IF($A854="","",CONCATENATE($J855,"@"))</f>
        <v/>
      </c>
      <c r="U855" s="22" t="str">
        <f t="shared" si="23"/>
        <v/>
      </c>
      <c r="V855" s="22"/>
      <c r="W855" s="34"/>
    </row>
    <row r="856" spans="1:23">
      <c r="A856" s="34"/>
      <c r="B856" s="9" t="str">
        <f t="shared" si="19"/>
        <v>NB</v>
      </c>
      <c r="C856" s="2" t="str">
        <f t="shared" si="20"/>
        <v/>
      </c>
      <c r="D856" s="13" t="str">
        <f>VLOOKUP(ABS($A856),$X$6:$AC$43,6,0)</f>
        <v>R</v>
      </c>
      <c r="E856" s="13"/>
      <c r="F856" s="13"/>
      <c r="G856" s="13" t="str">
        <f>VLOOKUP(ABS($A856),$X$6:$AC$43,6,0)</f>
        <v>R</v>
      </c>
      <c r="H856" s="13"/>
      <c r="I856" s="13"/>
      <c r="J856" s="159" t="e">
        <f>IF(J855=10,9,IF(AND(#REF!&gt;=3,J855&gt;2),J855-1,IF(#REF!&gt;=3,J854+1,J854)))</f>
        <v>#REF!</v>
      </c>
      <c r="K856" s="16" t="str">
        <f>IF($A855&lt;&gt;"",IF(OR($Q855&lt;&gt;0,$R855&lt;&gt;0),"",IF(AND(G854&lt;&gt;G855,#REF!&gt;=$S$3),"",IF(AND(G852=G853,G854=G855,G853&lt;&gt;G854),G852,IF(G854&lt;&gt;G854,G855,IF(G854=G855,G855,""))))),"")</f>
        <v/>
      </c>
      <c r="L856" s="16" t="str">
        <f t="shared" si="21"/>
        <v/>
      </c>
      <c r="M856" s="9">
        <f>IF($A856&lt;&gt;"",IF(OR($Q855&lt;&gt;0,$R855&lt;&gt;0),"0",IF(L856&lt;&gt;"",IF(L856="W",(1*J856),(-1*J856)),0)),0)</f>
        <v>0</v>
      </c>
      <c r="N856" s="150"/>
      <c r="O856" s="10">
        <f>IF(A856&lt;&gt;"",IF(OR($Q855&lt;&gt;0,$R855&lt;&gt;0),0,M856),0)</f>
        <v>0</v>
      </c>
      <c r="P856" s="5">
        <f>IF(A856&lt;&gt;"",O856+P855,0)</f>
        <v>0</v>
      </c>
      <c r="Q856" s="17">
        <f>IF($A856&lt;&gt;"",IF(Q855&lt;&gt;0,Q855,IF(P856&gt;=$S$1,"Profit Target",0)),0)</f>
        <v>0</v>
      </c>
      <c r="R856" s="4">
        <f>IF(A856&lt;&gt;"",IF(P856&lt;=$S$2,"Stop Loss",0),0)</f>
        <v>0</v>
      </c>
      <c r="S856" s="17">
        <f t="shared" si="22"/>
        <v>0</v>
      </c>
      <c r="T856" s="22" t="str">
        <f>IF($A855="","",CONCATENATE($J856,"@"))</f>
        <v/>
      </c>
      <c r="U856" s="22" t="str">
        <f t="shared" si="23"/>
        <v/>
      </c>
      <c r="V856" s="22"/>
      <c r="W856" s="34"/>
    </row>
    <row r="857" spans="1:23">
      <c r="A857" s="34"/>
      <c r="B857" s="9" t="str">
        <f t="shared" si="19"/>
        <v>NB</v>
      </c>
      <c r="C857" s="2" t="str">
        <f t="shared" si="20"/>
        <v/>
      </c>
      <c r="D857" s="13" t="str">
        <f>VLOOKUP(ABS($A857),$X$6:$AC$43,6,0)</f>
        <v>R</v>
      </c>
      <c r="E857" s="13"/>
      <c r="F857" s="13"/>
      <c r="G857" s="13" t="str">
        <f>VLOOKUP(ABS($A857),$X$6:$AC$43,6,0)</f>
        <v>R</v>
      </c>
      <c r="H857" s="13"/>
      <c r="I857" s="13"/>
      <c r="J857" s="159" t="e">
        <f>IF(J856=10,9,IF(AND(#REF!&gt;=3,J856&gt;2),J856-1,IF(#REF!&gt;=3,J855+1,J855)))</f>
        <v>#REF!</v>
      </c>
      <c r="K857" s="16" t="str">
        <f>IF($A856&lt;&gt;"",IF(OR($Q856&lt;&gt;0,$R856&lt;&gt;0),"",IF(AND(G855&lt;&gt;G856,#REF!&gt;=$S$3),"",IF(AND(G853=G854,G855=G856,G854&lt;&gt;G855),G853,IF(G855&lt;&gt;G855,G856,IF(G855=G856,G856,""))))),"")</f>
        <v/>
      </c>
      <c r="L857" s="16" t="str">
        <f t="shared" si="21"/>
        <v/>
      </c>
      <c r="M857" s="9">
        <f>IF($A857&lt;&gt;"",IF(OR($Q856&lt;&gt;0,$R856&lt;&gt;0),"0",IF(L857&lt;&gt;"",IF(L857="W",(1*J857),(-1*J857)),0)),0)</f>
        <v>0</v>
      </c>
      <c r="N857" s="150"/>
      <c r="O857" s="10">
        <f>IF(A857&lt;&gt;"",IF(OR($Q856&lt;&gt;0,$R856&lt;&gt;0),0,M857),0)</f>
        <v>0</v>
      </c>
      <c r="P857" s="5">
        <f>IF(A857&lt;&gt;"",O857+P856,0)</f>
        <v>0</v>
      </c>
      <c r="Q857" s="17">
        <f>IF($A857&lt;&gt;"",IF(Q856&lt;&gt;0,Q856,IF(P857&gt;=$S$1,"Profit Target",0)),0)</f>
        <v>0</v>
      </c>
      <c r="R857" s="4">
        <f>IF(A857&lt;&gt;"",IF(P857&lt;=$S$2,"Stop Loss",0),0)</f>
        <v>0</v>
      </c>
      <c r="S857" s="17">
        <f t="shared" si="22"/>
        <v>0</v>
      </c>
      <c r="T857" s="22" t="str">
        <f>IF($A856="","",CONCATENATE($J857,"@"))</f>
        <v/>
      </c>
      <c r="U857" s="22" t="str">
        <f t="shared" si="23"/>
        <v/>
      </c>
      <c r="V857" s="22"/>
      <c r="W857" s="34"/>
    </row>
    <row r="858" spans="1:23">
      <c r="A858" s="34"/>
      <c r="B858" s="9" t="str">
        <f t="shared" si="19"/>
        <v>NB</v>
      </c>
      <c r="C858" s="2" t="str">
        <f t="shared" si="20"/>
        <v/>
      </c>
      <c r="D858" s="13" t="str">
        <f>VLOOKUP(ABS($A858),$X$6:$AC$43,6,0)</f>
        <v>R</v>
      </c>
      <c r="E858" s="13"/>
      <c r="F858" s="13"/>
      <c r="G858" s="13" t="str">
        <f>VLOOKUP(ABS($A858),$X$6:$AC$43,6,0)</f>
        <v>R</v>
      </c>
      <c r="H858" s="13"/>
      <c r="I858" s="13"/>
      <c r="J858" s="159" t="e">
        <f>IF(J857=10,9,IF(AND(#REF!&gt;=3,J857&gt;2),J857-1,IF(#REF!&gt;=3,J856+1,J856)))</f>
        <v>#REF!</v>
      </c>
      <c r="K858" s="16" t="str">
        <f>IF($A857&lt;&gt;"",IF(OR($Q857&lt;&gt;0,$R857&lt;&gt;0),"",IF(AND(G856&lt;&gt;G857,#REF!&gt;=$S$3),"",IF(AND(G854=G855,G856=G857,G855&lt;&gt;G856),G854,IF(G856&lt;&gt;G856,G857,IF(G856=G857,G857,""))))),"")</f>
        <v/>
      </c>
      <c r="L858" s="16" t="str">
        <f t="shared" si="21"/>
        <v/>
      </c>
      <c r="M858" s="9">
        <f>IF($A858&lt;&gt;"",IF(OR($Q857&lt;&gt;0,$R857&lt;&gt;0),"0",IF(L858&lt;&gt;"",IF(L858="W",(1*J858),(-1*J858)),0)),0)</f>
        <v>0</v>
      </c>
      <c r="N858" s="150"/>
      <c r="O858" s="10">
        <f>IF(A858&lt;&gt;"",IF(OR($Q857&lt;&gt;0,$R857&lt;&gt;0),0,M858),0)</f>
        <v>0</v>
      </c>
      <c r="P858" s="5">
        <f>IF(A858&lt;&gt;"",O858+P857,0)</f>
        <v>0</v>
      </c>
      <c r="Q858" s="17">
        <f>IF($A858&lt;&gt;"",IF(Q857&lt;&gt;0,Q857,IF(P858&gt;=$S$1,"Profit Target",0)),0)</f>
        <v>0</v>
      </c>
      <c r="R858" s="4">
        <f>IF(A858&lt;&gt;"",IF(P858&lt;=$S$2,"Stop Loss",0),0)</f>
        <v>0</v>
      </c>
      <c r="S858" s="17">
        <f t="shared" si="22"/>
        <v>0</v>
      </c>
      <c r="T858" s="22" t="str">
        <f>IF($A857="","",CONCATENATE($J858,"@"))</f>
        <v/>
      </c>
      <c r="U858" s="22" t="str">
        <f t="shared" si="23"/>
        <v/>
      </c>
      <c r="V858" s="22"/>
      <c r="W858" s="34"/>
    </row>
    <row r="859" spans="1:23">
      <c r="A859" s="34"/>
      <c r="B859" s="9" t="str">
        <f t="shared" si="19"/>
        <v>NB</v>
      </c>
      <c r="C859" s="2" t="str">
        <f t="shared" si="20"/>
        <v/>
      </c>
      <c r="D859" s="13" t="str">
        <f>VLOOKUP(ABS($A859),$X$6:$AC$43,6,0)</f>
        <v>R</v>
      </c>
      <c r="E859" s="13"/>
      <c r="F859" s="13"/>
      <c r="G859" s="13" t="str">
        <f>VLOOKUP(ABS($A859),$X$6:$AC$43,6,0)</f>
        <v>R</v>
      </c>
      <c r="H859" s="13"/>
      <c r="I859" s="13"/>
      <c r="J859" s="159" t="e">
        <f>IF(J858=10,9,IF(AND(#REF!&gt;=3,J858&gt;2),J858-1,IF(#REF!&gt;=3,J857+1,J857)))</f>
        <v>#REF!</v>
      </c>
      <c r="K859" s="16" t="str">
        <f>IF($A858&lt;&gt;"",IF(OR($Q858&lt;&gt;0,$R858&lt;&gt;0),"",IF(AND(G857&lt;&gt;G858,#REF!&gt;=$S$3),"",IF(AND(G855=G856,G857=G858,G856&lt;&gt;G857),G855,IF(G857&lt;&gt;G857,G858,IF(G857=G858,G858,""))))),"")</f>
        <v/>
      </c>
      <c r="L859" s="16" t="str">
        <f t="shared" si="21"/>
        <v/>
      </c>
      <c r="M859" s="9">
        <f>IF($A859&lt;&gt;"",IF(OR($Q858&lt;&gt;0,$R858&lt;&gt;0),"0",IF(L859&lt;&gt;"",IF(L859="W",(1*J859),(-1*J859)),0)),0)</f>
        <v>0</v>
      </c>
      <c r="N859" s="150"/>
      <c r="O859" s="10">
        <f>IF(A859&lt;&gt;"",IF(OR($Q858&lt;&gt;0,$R858&lt;&gt;0),0,M859),0)</f>
        <v>0</v>
      </c>
      <c r="P859" s="5">
        <f>IF(A859&lt;&gt;"",O859+P858,0)</f>
        <v>0</v>
      </c>
      <c r="Q859" s="17">
        <f>IF($A859&lt;&gt;"",IF(Q858&lt;&gt;0,Q858,IF(P859&gt;=$S$1,"Profit Target",0)),0)</f>
        <v>0</v>
      </c>
      <c r="R859" s="4">
        <f>IF(A859&lt;&gt;"",IF(P859&lt;=$S$2,"Stop Loss",0),0)</f>
        <v>0</v>
      </c>
      <c r="S859" s="17">
        <f t="shared" si="22"/>
        <v>0</v>
      </c>
      <c r="T859" s="22" t="str">
        <f>IF($A858="","",CONCATENATE($J859,"@"))</f>
        <v/>
      </c>
      <c r="U859" s="22" t="str">
        <f t="shared" si="23"/>
        <v/>
      </c>
      <c r="V859" s="22"/>
      <c r="W859" s="34"/>
    </row>
    <row r="860" spans="1:23">
      <c r="A860" s="34"/>
      <c r="B860" s="9" t="str">
        <f t="shared" si="19"/>
        <v>NB</v>
      </c>
      <c r="C860" s="2" t="str">
        <f t="shared" si="20"/>
        <v/>
      </c>
      <c r="D860" s="13" t="str">
        <f>VLOOKUP(ABS($A860),$X$6:$AC$43,6,0)</f>
        <v>R</v>
      </c>
      <c r="E860" s="13"/>
      <c r="F860" s="13"/>
      <c r="G860" s="13" t="str">
        <f>VLOOKUP(ABS($A860),$X$6:$AC$43,6,0)</f>
        <v>R</v>
      </c>
      <c r="H860" s="13"/>
      <c r="I860" s="13"/>
      <c r="J860" s="159" t="e">
        <f>IF(J859=10,9,IF(AND(#REF!&gt;=3,J859&gt;2),J859-1,IF(#REF!&gt;=3,J858+1,J858)))</f>
        <v>#REF!</v>
      </c>
      <c r="K860" s="16" t="str">
        <f>IF($A859&lt;&gt;"",IF(OR($Q859&lt;&gt;0,$R859&lt;&gt;0),"",IF(AND(G858&lt;&gt;G859,#REF!&gt;=$S$3),"",IF(AND(G856=G857,G858=G859,G857&lt;&gt;G858),G856,IF(G858&lt;&gt;G858,G859,IF(G858=G859,G859,""))))),"")</f>
        <v/>
      </c>
      <c r="L860" s="16" t="str">
        <f t="shared" si="21"/>
        <v/>
      </c>
      <c r="M860" s="9">
        <f>IF($A860&lt;&gt;"",IF(OR($Q859&lt;&gt;0,$R859&lt;&gt;0),"0",IF(L860&lt;&gt;"",IF(L860="W",(1*J860),(-1*J860)),0)),0)</f>
        <v>0</v>
      </c>
      <c r="N860" s="150"/>
      <c r="O860" s="10">
        <f>IF(A860&lt;&gt;"",IF(OR($Q859&lt;&gt;0,$R859&lt;&gt;0),0,M860),0)</f>
        <v>0</v>
      </c>
      <c r="P860" s="5">
        <f>IF(A860&lt;&gt;"",O860+P859,0)</f>
        <v>0</v>
      </c>
      <c r="Q860" s="17">
        <f>IF($A860&lt;&gt;"",IF(Q859&lt;&gt;0,Q859,IF(P860&gt;=$S$1,"Profit Target",0)),0)</f>
        <v>0</v>
      </c>
      <c r="R860" s="4">
        <f>IF(A860&lt;&gt;"",IF(P860&lt;=$S$2,"Stop Loss",0),0)</f>
        <v>0</v>
      </c>
      <c r="S860" s="17">
        <f t="shared" si="22"/>
        <v>0</v>
      </c>
      <c r="T860" s="22" t="str">
        <f>IF($A859="","",CONCATENATE($J860,"@"))</f>
        <v/>
      </c>
      <c r="U860" s="22" t="str">
        <f t="shared" si="23"/>
        <v/>
      </c>
      <c r="V860" s="22"/>
      <c r="W860" s="34"/>
    </row>
    <row r="861" spans="1:23">
      <c r="A861" s="34"/>
      <c r="B861" s="9" t="str">
        <f t="shared" si="19"/>
        <v>NB</v>
      </c>
      <c r="C861" s="2" t="str">
        <f t="shared" si="20"/>
        <v/>
      </c>
      <c r="D861" s="13" t="str">
        <f>VLOOKUP(ABS($A861),$X$6:$AC$43,6,0)</f>
        <v>R</v>
      </c>
      <c r="E861" s="13"/>
      <c r="F861" s="13"/>
      <c r="G861" s="13" t="str">
        <f>VLOOKUP(ABS($A861),$X$6:$AC$43,6,0)</f>
        <v>R</v>
      </c>
      <c r="H861" s="13"/>
      <c r="I861" s="13"/>
      <c r="J861" s="159" t="e">
        <f>IF(J860=10,9,IF(AND(#REF!&gt;=3,J860&gt;2),J860-1,IF(#REF!&gt;=3,J859+1,J859)))</f>
        <v>#REF!</v>
      </c>
      <c r="K861" s="16" t="str">
        <f>IF($A860&lt;&gt;"",IF(OR($Q860&lt;&gt;0,$R860&lt;&gt;0),"",IF(AND(G859&lt;&gt;G860,#REF!&gt;=$S$3),"",IF(AND(G857=G858,G859=G860,G858&lt;&gt;G859),G857,IF(G859&lt;&gt;G859,G860,IF(G859=G860,G860,""))))),"")</f>
        <v/>
      </c>
      <c r="L861" s="16" t="str">
        <f t="shared" si="21"/>
        <v/>
      </c>
      <c r="M861" s="9">
        <f>IF($A861&lt;&gt;"",IF(OR($Q860&lt;&gt;0,$R860&lt;&gt;0),"0",IF(L861&lt;&gt;"",IF(L861="W",(1*J861),(-1*J861)),0)),0)</f>
        <v>0</v>
      </c>
      <c r="N861" s="150"/>
      <c r="O861" s="10">
        <f>IF(A861&lt;&gt;"",IF(OR($Q860&lt;&gt;0,$R860&lt;&gt;0),0,M861),0)</f>
        <v>0</v>
      </c>
      <c r="P861" s="5">
        <f>IF(A861&lt;&gt;"",O861+P860,0)</f>
        <v>0</v>
      </c>
      <c r="Q861" s="17">
        <f>IF($A861&lt;&gt;"",IF(Q860&lt;&gt;0,Q860,IF(P861&gt;=$S$1,"Profit Target",0)),0)</f>
        <v>0</v>
      </c>
      <c r="R861" s="4">
        <f>IF(A861&lt;&gt;"",IF(P861&lt;=$S$2,"Stop Loss",0),0)</f>
        <v>0</v>
      </c>
      <c r="S861" s="17">
        <f t="shared" si="22"/>
        <v>0</v>
      </c>
      <c r="T861" s="22" t="str">
        <f>IF($A860="","",CONCATENATE($J861,"@"))</f>
        <v/>
      </c>
      <c r="U861" s="22" t="str">
        <f t="shared" si="23"/>
        <v/>
      </c>
      <c r="V861" s="22"/>
      <c r="W861" s="34"/>
    </row>
    <row r="862" spans="1:23">
      <c r="A862" s="34"/>
      <c r="B862" s="9" t="str">
        <f t="shared" si="19"/>
        <v>NB</v>
      </c>
      <c r="C862" s="2" t="str">
        <f t="shared" si="20"/>
        <v/>
      </c>
      <c r="D862" s="13" t="str">
        <f>VLOOKUP(ABS($A862),$X$6:$AC$43,6,0)</f>
        <v>R</v>
      </c>
      <c r="E862" s="13"/>
      <c r="F862" s="13"/>
      <c r="G862" s="13" t="str">
        <f>VLOOKUP(ABS($A862),$X$6:$AC$43,6,0)</f>
        <v>R</v>
      </c>
      <c r="H862" s="13"/>
      <c r="I862" s="13"/>
      <c r="J862" s="159" t="e">
        <f>IF(J861=10,9,IF(AND(#REF!&gt;=3,J861&gt;2),J861-1,IF(#REF!&gt;=3,J860+1,J860)))</f>
        <v>#REF!</v>
      </c>
      <c r="K862" s="16" t="str">
        <f>IF($A861&lt;&gt;"",IF(OR($Q861&lt;&gt;0,$R861&lt;&gt;0),"",IF(AND(G860&lt;&gt;G861,#REF!&gt;=$S$3),"",IF(AND(G858=G859,G860=G861,G859&lt;&gt;G860),G858,IF(G860&lt;&gt;G860,G861,IF(G860=G861,G861,""))))),"")</f>
        <v/>
      </c>
      <c r="L862" s="16" t="str">
        <f t="shared" si="21"/>
        <v/>
      </c>
      <c r="M862" s="9">
        <f>IF($A862&lt;&gt;"",IF(OR($Q861&lt;&gt;0,$R861&lt;&gt;0),"0",IF(L862&lt;&gt;"",IF(L862="W",(1*J862),(-1*J862)),0)),0)</f>
        <v>0</v>
      </c>
      <c r="N862" s="150"/>
      <c r="O862" s="10">
        <f>IF(A862&lt;&gt;"",IF(OR($Q861&lt;&gt;0,$R861&lt;&gt;0),0,M862),0)</f>
        <v>0</v>
      </c>
      <c r="P862" s="5">
        <f>IF(A862&lt;&gt;"",O862+P861,0)</f>
        <v>0</v>
      </c>
      <c r="Q862" s="17">
        <f>IF($A862&lt;&gt;"",IF(Q861&lt;&gt;0,Q861,IF(P862&gt;=$S$1,"Profit Target",0)),0)</f>
        <v>0</v>
      </c>
      <c r="R862" s="4">
        <f>IF(A862&lt;&gt;"",IF(P862&lt;=$S$2,"Stop Loss",0),0)</f>
        <v>0</v>
      </c>
      <c r="S862" s="17">
        <f t="shared" si="22"/>
        <v>0</v>
      </c>
      <c r="T862" s="22" t="str">
        <f>IF($A861="","",CONCATENATE($J862,"@"))</f>
        <v/>
      </c>
      <c r="U862" s="22" t="str">
        <f t="shared" si="23"/>
        <v/>
      </c>
      <c r="V862" s="22"/>
      <c r="W862" s="34"/>
    </row>
    <row r="863" spans="1:23">
      <c r="A863" s="34"/>
      <c r="B863" s="9" t="str">
        <f t="shared" si="19"/>
        <v>NB</v>
      </c>
      <c r="C863" s="2" t="str">
        <f t="shared" si="20"/>
        <v/>
      </c>
      <c r="D863" s="13" t="str">
        <f>VLOOKUP(ABS($A863),$X$6:$AC$43,6,0)</f>
        <v>R</v>
      </c>
      <c r="E863" s="13"/>
      <c r="F863" s="13"/>
      <c r="G863" s="13" t="str">
        <f>VLOOKUP(ABS($A863),$X$6:$AC$43,6,0)</f>
        <v>R</v>
      </c>
      <c r="H863" s="13"/>
      <c r="I863" s="13"/>
      <c r="J863" s="159" t="e">
        <f>IF(J862=10,9,IF(AND(#REF!&gt;=3,J862&gt;2),J862-1,IF(#REF!&gt;=3,J861+1,J861)))</f>
        <v>#REF!</v>
      </c>
      <c r="K863" s="16" t="str">
        <f>IF($A862&lt;&gt;"",IF(OR($Q862&lt;&gt;0,$R862&lt;&gt;0),"",IF(AND(G861&lt;&gt;G862,#REF!&gt;=$S$3),"",IF(AND(G859=G860,G861=G862,G860&lt;&gt;G861),G859,IF(G861&lt;&gt;G861,G862,IF(G861=G862,G862,""))))),"")</f>
        <v/>
      </c>
      <c r="L863" s="16" t="str">
        <f t="shared" si="21"/>
        <v/>
      </c>
      <c r="M863" s="9">
        <f>IF($A863&lt;&gt;"",IF(OR($Q862&lt;&gt;0,$R862&lt;&gt;0),"0",IF(L863&lt;&gt;"",IF(L863="W",(1*J863),(-1*J863)),0)),0)</f>
        <v>0</v>
      </c>
      <c r="N863" s="150"/>
      <c r="O863" s="10">
        <f>IF(A863&lt;&gt;"",IF(OR($Q862&lt;&gt;0,$R862&lt;&gt;0),0,M863),0)</f>
        <v>0</v>
      </c>
      <c r="P863" s="5">
        <f>IF(A863&lt;&gt;"",O863+P862,0)</f>
        <v>0</v>
      </c>
      <c r="Q863" s="17">
        <f>IF($A863&lt;&gt;"",IF(Q862&lt;&gt;0,Q862,IF(P863&gt;=$S$1,"Profit Target",0)),0)</f>
        <v>0</v>
      </c>
      <c r="R863" s="4">
        <f>IF(A863&lt;&gt;"",IF(P863&lt;=$S$2,"Stop Loss",0),0)</f>
        <v>0</v>
      </c>
      <c r="S863" s="17">
        <f t="shared" si="22"/>
        <v>0</v>
      </c>
      <c r="T863" s="22" t="str">
        <f>IF($A862="","",CONCATENATE($J863,"@"))</f>
        <v/>
      </c>
      <c r="U863" s="22" t="str">
        <f t="shared" si="23"/>
        <v/>
      </c>
      <c r="V863" s="22"/>
      <c r="W863" s="34"/>
    </row>
    <row r="864" spans="1:23">
      <c r="A864" s="34"/>
      <c r="B864" s="9" t="str">
        <f t="shared" si="19"/>
        <v>NB</v>
      </c>
      <c r="C864" s="2" t="str">
        <f t="shared" si="20"/>
        <v/>
      </c>
      <c r="D864" s="13" t="str">
        <f>VLOOKUP(ABS($A864),$X$6:$AC$43,6,0)</f>
        <v>R</v>
      </c>
      <c r="E864" s="13"/>
      <c r="F864" s="13"/>
      <c r="G864" s="13" t="str">
        <f>VLOOKUP(ABS($A864),$X$6:$AC$43,6,0)</f>
        <v>R</v>
      </c>
      <c r="H864" s="13"/>
      <c r="I864" s="13"/>
      <c r="J864" s="159" t="e">
        <f>IF(J863=10,9,IF(AND(#REF!&gt;=3,J863&gt;2),J863-1,IF(#REF!&gt;=3,J862+1,J862)))</f>
        <v>#REF!</v>
      </c>
      <c r="K864" s="16" t="str">
        <f>IF($A863&lt;&gt;"",IF(OR($Q863&lt;&gt;0,$R863&lt;&gt;0),"",IF(AND(G862&lt;&gt;G863,#REF!&gt;=$S$3),"",IF(AND(G860=G861,G862=G863,G861&lt;&gt;G862),G860,IF(G862&lt;&gt;G862,G863,IF(G862=G863,G863,""))))),"")</f>
        <v/>
      </c>
      <c r="L864" s="16" t="str">
        <f t="shared" si="21"/>
        <v/>
      </c>
      <c r="M864" s="9">
        <f>IF($A864&lt;&gt;"",IF(OR($Q863&lt;&gt;0,$R863&lt;&gt;0),"0",IF(L864&lt;&gt;"",IF(L864="W",(1*J864),(-1*J864)),0)),0)</f>
        <v>0</v>
      </c>
      <c r="N864" s="150"/>
      <c r="O864" s="10">
        <f>IF(A864&lt;&gt;"",IF(OR($Q863&lt;&gt;0,$R863&lt;&gt;0),0,M864),0)</f>
        <v>0</v>
      </c>
      <c r="P864" s="5">
        <f>IF(A864&lt;&gt;"",O864+P863,0)</f>
        <v>0</v>
      </c>
      <c r="Q864" s="17">
        <f>IF($A864&lt;&gt;"",IF(Q863&lt;&gt;0,Q863,IF(P864&gt;=$S$1,"Profit Target",0)),0)</f>
        <v>0</v>
      </c>
      <c r="R864" s="4">
        <f>IF(A864&lt;&gt;"",IF(P864&lt;=$S$2,"Stop Loss",0),0)</f>
        <v>0</v>
      </c>
      <c r="S864" s="17">
        <f t="shared" si="22"/>
        <v>0</v>
      </c>
      <c r="T864" s="22" t="str">
        <f>IF($A863="","",CONCATENATE($J864,"@"))</f>
        <v/>
      </c>
      <c r="U864" s="22" t="str">
        <f t="shared" si="23"/>
        <v/>
      </c>
      <c r="V864" s="22"/>
      <c r="W864" s="34"/>
    </row>
    <row r="865" spans="1:23">
      <c r="A865" s="34"/>
      <c r="B865" s="9" t="str">
        <f t="shared" si="19"/>
        <v>NB</v>
      </c>
      <c r="C865" s="2" t="str">
        <f t="shared" si="20"/>
        <v/>
      </c>
      <c r="D865" s="13" t="str">
        <f>VLOOKUP(ABS($A865),$X$6:$AC$43,6,0)</f>
        <v>R</v>
      </c>
      <c r="E865" s="13"/>
      <c r="F865" s="13"/>
      <c r="G865" s="13" t="str">
        <f>VLOOKUP(ABS($A865),$X$6:$AC$43,6,0)</f>
        <v>R</v>
      </c>
      <c r="H865" s="13"/>
      <c r="I865" s="13"/>
      <c r="J865" s="159" t="e">
        <f>IF(J864=10,9,IF(AND(#REF!&gt;=3,J864&gt;2),J864-1,IF(#REF!&gt;=3,J863+1,J863)))</f>
        <v>#REF!</v>
      </c>
      <c r="K865" s="16" t="str">
        <f>IF($A864&lt;&gt;"",IF(OR($Q864&lt;&gt;0,$R864&lt;&gt;0),"",IF(AND(G863&lt;&gt;G864,#REF!&gt;=$S$3),"",IF(AND(G861=G862,G863=G864,G862&lt;&gt;G863),G861,IF(G863&lt;&gt;G863,G864,IF(G863=G864,G864,""))))),"")</f>
        <v/>
      </c>
      <c r="L865" s="16" t="str">
        <f t="shared" si="21"/>
        <v/>
      </c>
      <c r="M865" s="9">
        <f>IF($A865&lt;&gt;"",IF(OR($Q864&lt;&gt;0,$R864&lt;&gt;0),"0",IF(L865&lt;&gt;"",IF(L865="W",(1*J865),(-1*J865)),0)),0)</f>
        <v>0</v>
      </c>
      <c r="N865" s="150"/>
      <c r="O865" s="10">
        <f>IF(A865&lt;&gt;"",IF(OR($Q864&lt;&gt;0,$R864&lt;&gt;0),0,M865),0)</f>
        <v>0</v>
      </c>
      <c r="P865" s="5">
        <f>IF(A865&lt;&gt;"",O865+P864,0)</f>
        <v>0</v>
      </c>
      <c r="Q865" s="17">
        <f>IF($A865&lt;&gt;"",IF(Q864&lt;&gt;0,Q864,IF(P865&gt;=$S$1,"Profit Target",0)),0)</f>
        <v>0</v>
      </c>
      <c r="R865" s="4">
        <f>IF(A865&lt;&gt;"",IF(P865&lt;=$S$2,"Stop Loss",0),0)</f>
        <v>0</v>
      </c>
      <c r="S865" s="17">
        <f t="shared" si="22"/>
        <v>0</v>
      </c>
      <c r="T865" s="22" t="str">
        <f>IF($A864="","",CONCATENATE($J865,"@"))</f>
        <v/>
      </c>
      <c r="U865" s="22" t="str">
        <f t="shared" si="23"/>
        <v/>
      </c>
      <c r="V865" s="22"/>
      <c r="W865" s="34"/>
    </row>
    <row r="866" spans="1:23">
      <c r="A866" s="34"/>
      <c r="B866" s="9" t="str">
        <f t="shared" si="19"/>
        <v>NB</v>
      </c>
      <c r="C866" s="2" t="str">
        <f t="shared" si="20"/>
        <v/>
      </c>
      <c r="D866" s="13" t="str">
        <f>VLOOKUP(ABS($A866),$X$6:$AC$43,6,0)</f>
        <v>R</v>
      </c>
      <c r="E866" s="13"/>
      <c r="F866" s="13"/>
      <c r="G866" s="13" t="str">
        <f>VLOOKUP(ABS($A866),$X$6:$AC$43,6,0)</f>
        <v>R</v>
      </c>
      <c r="H866" s="13"/>
      <c r="I866" s="13"/>
      <c r="J866" s="159" t="e">
        <f>IF(J865=10,9,IF(AND(#REF!&gt;=3,J865&gt;2),J865-1,IF(#REF!&gt;=3,J864+1,J864)))</f>
        <v>#REF!</v>
      </c>
      <c r="K866" s="16" t="str">
        <f>IF($A865&lt;&gt;"",IF(OR($Q865&lt;&gt;0,$R865&lt;&gt;0),"",IF(AND(G864&lt;&gt;G865,#REF!&gt;=$S$3),"",IF(AND(G862=G863,G864=G865,G863&lt;&gt;G864),G862,IF(G864&lt;&gt;G864,G865,IF(G864=G865,G865,""))))),"")</f>
        <v/>
      </c>
      <c r="L866" s="16" t="str">
        <f t="shared" si="21"/>
        <v/>
      </c>
      <c r="M866" s="9">
        <f>IF($A866&lt;&gt;"",IF(OR($Q865&lt;&gt;0,$R865&lt;&gt;0),"0",IF(L866&lt;&gt;"",IF(L866="W",(1*J866),(-1*J866)),0)),0)</f>
        <v>0</v>
      </c>
      <c r="N866" s="150"/>
      <c r="O866" s="10">
        <f>IF(A866&lt;&gt;"",IF(OR($Q865&lt;&gt;0,$R865&lt;&gt;0),0,M866),0)</f>
        <v>0</v>
      </c>
      <c r="P866" s="5">
        <f>IF(A866&lt;&gt;"",O866+P865,0)</f>
        <v>0</v>
      </c>
      <c r="Q866" s="17">
        <f>IF($A866&lt;&gt;"",IF(Q865&lt;&gt;0,Q865,IF(P866&gt;=$S$1,"Profit Target",0)),0)</f>
        <v>0</v>
      </c>
      <c r="R866" s="4">
        <f>IF(A866&lt;&gt;"",IF(P866&lt;=$S$2,"Stop Loss",0),0)</f>
        <v>0</v>
      </c>
      <c r="S866" s="17">
        <f t="shared" si="22"/>
        <v>0</v>
      </c>
      <c r="T866" s="22" t="str">
        <f>IF($A865="","",CONCATENATE($J866,"@"))</f>
        <v/>
      </c>
      <c r="U866" s="22" t="str">
        <f t="shared" si="23"/>
        <v/>
      </c>
      <c r="V866" s="22"/>
      <c r="W866" s="34"/>
    </row>
    <row r="867" spans="1:23">
      <c r="A867" s="34"/>
      <c r="B867" s="9" t="str">
        <f t="shared" si="19"/>
        <v>NB</v>
      </c>
      <c r="C867" s="2" t="str">
        <f t="shared" si="20"/>
        <v/>
      </c>
      <c r="D867" s="13" t="str">
        <f>VLOOKUP(ABS($A867),$X$6:$AC$43,6,0)</f>
        <v>R</v>
      </c>
      <c r="E867" s="13"/>
      <c r="F867" s="13"/>
      <c r="G867" s="13" t="str">
        <f>VLOOKUP(ABS($A867),$X$6:$AC$43,6,0)</f>
        <v>R</v>
      </c>
      <c r="H867" s="13"/>
      <c r="I867" s="13"/>
      <c r="J867" s="159" t="e">
        <f>IF(J866=10,9,IF(AND(#REF!&gt;=3,J866&gt;2),J866-1,IF(#REF!&gt;=3,J865+1,J865)))</f>
        <v>#REF!</v>
      </c>
      <c r="K867" s="16" t="str">
        <f>IF($A866&lt;&gt;"",IF(OR($Q866&lt;&gt;0,$R866&lt;&gt;0),"",IF(AND(G865&lt;&gt;G866,#REF!&gt;=$S$3),"",IF(AND(G863=G864,G865=G866,G864&lt;&gt;G865),G863,IF(G865&lt;&gt;G865,G866,IF(G865=G866,G866,""))))),"")</f>
        <v/>
      </c>
      <c r="L867" s="16" t="str">
        <f t="shared" si="21"/>
        <v/>
      </c>
      <c r="M867" s="9">
        <f>IF($A867&lt;&gt;"",IF(OR($Q866&lt;&gt;0,$R866&lt;&gt;0),"0",IF(L867&lt;&gt;"",IF(L867="W",(1*J867),(-1*J867)),0)),0)</f>
        <v>0</v>
      </c>
      <c r="N867" s="150"/>
      <c r="O867" s="10">
        <f>IF(A867&lt;&gt;"",IF(OR($Q866&lt;&gt;0,$R866&lt;&gt;0),0,M867),0)</f>
        <v>0</v>
      </c>
      <c r="P867" s="5">
        <f>IF(A867&lt;&gt;"",O867+P866,0)</f>
        <v>0</v>
      </c>
      <c r="Q867" s="17">
        <f>IF($A867&lt;&gt;"",IF(Q866&lt;&gt;0,Q866,IF(P867&gt;=$S$1,"Profit Target",0)),0)</f>
        <v>0</v>
      </c>
      <c r="R867" s="4">
        <f>IF(A867&lt;&gt;"",IF(P867&lt;=$S$2,"Stop Loss",0),0)</f>
        <v>0</v>
      </c>
      <c r="S867" s="17">
        <f t="shared" si="22"/>
        <v>0</v>
      </c>
      <c r="T867" s="22" t="str">
        <f>IF($A866="","",CONCATENATE($J867,"@"))</f>
        <v/>
      </c>
      <c r="U867" s="22" t="str">
        <f t="shared" si="23"/>
        <v/>
      </c>
      <c r="V867" s="22"/>
      <c r="W867" s="34"/>
    </row>
    <row r="868" spans="1:23">
      <c r="A868" s="34"/>
      <c r="B868" s="9" t="str">
        <f t="shared" si="19"/>
        <v>NB</v>
      </c>
      <c r="C868" s="2" t="str">
        <f t="shared" si="20"/>
        <v/>
      </c>
      <c r="D868" s="13" t="str">
        <f>VLOOKUP(ABS($A868),$X$6:$AC$43,6,0)</f>
        <v>R</v>
      </c>
      <c r="E868" s="13"/>
      <c r="F868" s="13"/>
      <c r="G868" s="13" t="str">
        <f>VLOOKUP(ABS($A868),$X$6:$AC$43,6,0)</f>
        <v>R</v>
      </c>
      <c r="H868" s="13"/>
      <c r="I868" s="13"/>
      <c r="J868" s="159" t="e">
        <f>IF(J867=10,9,IF(AND(#REF!&gt;=3,J867&gt;2),J867-1,IF(#REF!&gt;=3,J866+1,J866)))</f>
        <v>#REF!</v>
      </c>
      <c r="K868" s="16" t="str">
        <f>IF($A867&lt;&gt;"",IF(OR($Q867&lt;&gt;0,$R867&lt;&gt;0),"",IF(AND(G866&lt;&gt;G867,#REF!&gt;=$S$3),"",IF(AND(G864=G865,G866=G867,G865&lt;&gt;G866),G864,IF(G866&lt;&gt;G866,G867,IF(G866=G867,G867,""))))),"")</f>
        <v/>
      </c>
      <c r="L868" s="16" t="str">
        <f t="shared" si="21"/>
        <v/>
      </c>
      <c r="M868" s="9">
        <f>IF($A868&lt;&gt;"",IF(OR($Q867&lt;&gt;0,$R867&lt;&gt;0),"0",IF(L868&lt;&gt;"",IF(L868="W",(1*J868),(-1*J868)),0)),0)</f>
        <v>0</v>
      </c>
      <c r="N868" s="150"/>
      <c r="O868" s="10">
        <f>IF(A868&lt;&gt;"",IF(OR($Q867&lt;&gt;0,$R867&lt;&gt;0),0,M868),0)</f>
        <v>0</v>
      </c>
      <c r="P868" s="5">
        <f>IF(A868&lt;&gt;"",O868+P867,0)</f>
        <v>0</v>
      </c>
      <c r="Q868" s="17">
        <f>IF($A868&lt;&gt;"",IF(Q867&lt;&gt;0,Q867,IF(P868&gt;=$S$1,"Profit Target",0)),0)</f>
        <v>0</v>
      </c>
      <c r="R868" s="4">
        <f>IF(A868&lt;&gt;"",IF(P868&lt;=$S$2,"Stop Loss",0),0)</f>
        <v>0</v>
      </c>
      <c r="S868" s="17">
        <f t="shared" si="22"/>
        <v>0</v>
      </c>
      <c r="T868" s="22" t="str">
        <f>IF($A867="","",CONCATENATE($J868,"@"))</f>
        <v/>
      </c>
      <c r="U868" s="22" t="str">
        <f t="shared" si="23"/>
        <v/>
      </c>
      <c r="V868" s="22"/>
      <c r="W868" s="34"/>
    </row>
    <row r="869" spans="1:23">
      <c r="A869" s="34"/>
      <c r="B869" s="9" t="str">
        <f t="shared" ref="B869:B900" si="24">IF(K869="","NB",U869)</f>
        <v>NB</v>
      </c>
      <c r="C869" s="2" t="str">
        <f t="shared" si="20"/>
        <v/>
      </c>
      <c r="D869" s="13" t="str">
        <f>VLOOKUP(ABS($A869),$X$6:$AC$43,6,0)</f>
        <v>R</v>
      </c>
      <c r="E869" s="13"/>
      <c r="F869" s="13"/>
      <c r="G869" s="13" t="str">
        <f>VLOOKUP(ABS($A869),$X$6:$AC$43,6,0)</f>
        <v>R</v>
      </c>
      <c r="H869" s="13"/>
      <c r="I869" s="13"/>
      <c r="J869" s="159" t="e">
        <f>IF(J868=10,9,IF(AND(#REF!&gt;=3,J868&gt;2),J868-1,IF(#REF!&gt;=3,J867+1,J867)))</f>
        <v>#REF!</v>
      </c>
      <c r="K869" s="16" t="str">
        <f>IF($A868&lt;&gt;"",IF(OR($Q868&lt;&gt;0,$R868&lt;&gt;0),"",IF(AND(G867&lt;&gt;G868,#REF!&gt;=$S$3),"",IF(AND(G865=G866,G867=G868,G866&lt;&gt;G867),G865,IF(G867&lt;&gt;G867,G868,IF(G867=G868,G868,""))))),"")</f>
        <v/>
      </c>
      <c r="L869" s="16" t="str">
        <f t="shared" ref="L869:L900" si="25">IF($A869&lt;&gt;"",IF(K869&lt;&gt;"",IF($A869=0,"L",IF(G869=K869,"W","L")),""),"")</f>
        <v/>
      </c>
      <c r="M869" s="9">
        <f>IF($A869&lt;&gt;"",IF(OR($Q868&lt;&gt;0,$R868&lt;&gt;0),"0",IF(L869&lt;&gt;"",IF(L869="W",(1*J869),(-1*J869)),0)),0)</f>
        <v>0</v>
      </c>
      <c r="N869" s="150"/>
      <c r="O869" s="10">
        <f>IF(A869&lt;&gt;"",IF(OR($Q868&lt;&gt;0,$R868&lt;&gt;0),0,M869),0)</f>
        <v>0</v>
      </c>
      <c r="P869" s="5">
        <f>IF(A869&lt;&gt;"",O869+P868,0)</f>
        <v>0</v>
      </c>
      <c r="Q869" s="17">
        <f>IF($A869&lt;&gt;"",IF(Q868&lt;&gt;0,Q868,IF(P869&gt;=$S$1,"Profit Target",0)),0)</f>
        <v>0</v>
      </c>
      <c r="R869" s="4">
        <f>IF(A869&lt;&gt;"",IF(P869&lt;=$S$2,"Stop Loss",0),0)</f>
        <v>0</v>
      </c>
      <c r="S869" s="17">
        <f t="shared" si="22"/>
        <v>0</v>
      </c>
      <c r="T869" s="22" t="str">
        <f>IF($A868="","",CONCATENATE($J869,"@"))</f>
        <v/>
      </c>
      <c r="U869" s="22" t="str">
        <f t="shared" ref="U869:U900" si="26">IF(K869="","",T869&amp;K869&amp;",")</f>
        <v/>
      </c>
      <c r="V869" s="22"/>
      <c r="W869" s="34"/>
    </row>
    <row r="870" spans="1:23">
      <c r="A870" s="34"/>
      <c r="B870" s="9" t="str">
        <f t="shared" si="24"/>
        <v>NB</v>
      </c>
      <c r="C870" s="2" t="str">
        <f t="shared" si="20"/>
        <v/>
      </c>
      <c r="D870" s="13" t="str">
        <f>VLOOKUP(ABS($A870),$X$6:$AC$43,6,0)</f>
        <v>R</v>
      </c>
      <c r="E870" s="13"/>
      <c r="F870" s="13"/>
      <c r="G870" s="13" t="str">
        <f>VLOOKUP(ABS($A870),$X$6:$AC$43,6,0)</f>
        <v>R</v>
      </c>
      <c r="H870" s="13"/>
      <c r="I870" s="13"/>
      <c r="J870" s="159" t="e">
        <f>IF(J869=10,9,IF(AND(#REF!&gt;=3,J869&gt;2),J869-1,IF(#REF!&gt;=3,J868+1,J868)))</f>
        <v>#REF!</v>
      </c>
      <c r="K870" s="16" t="str">
        <f>IF($A869&lt;&gt;"",IF(OR($Q869&lt;&gt;0,$R869&lt;&gt;0),"",IF(AND(G868&lt;&gt;G869,#REF!&gt;=$S$3),"",IF(AND(G866=G867,G868=G869,G867&lt;&gt;G868),G866,IF(G868&lt;&gt;G868,G869,IF(G868=G869,G869,""))))),"")</f>
        <v/>
      </c>
      <c r="L870" s="16" t="str">
        <f t="shared" si="25"/>
        <v/>
      </c>
      <c r="M870" s="9">
        <f>IF($A870&lt;&gt;"",IF(OR($Q869&lt;&gt;0,$R869&lt;&gt;0),"0",IF(L870&lt;&gt;"",IF(L870="W",(1*J870),(-1*J870)),0)),0)</f>
        <v>0</v>
      </c>
      <c r="N870" s="150"/>
      <c r="O870" s="10">
        <f>IF(A870&lt;&gt;"",IF(OR($Q869&lt;&gt;0,$R869&lt;&gt;0),0,M870),0)</f>
        <v>0</v>
      </c>
      <c r="P870" s="5">
        <f>IF(A870&lt;&gt;"",O870+P869,0)</f>
        <v>0</v>
      </c>
      <c r="Q870" s="17">
        <f>IF($A870&lt;&gt;"",IF(Q869&lt;&gt;0,Q869,IF(P870&gt;=$S$1,"Profit Target",0)),0)</f>
        <v>0</v>
      </c>
      <c r="R870" s="4">
        <f>IF(A870&lt;&gt;"",IF(P870&lt;=$S$2,"Stop Loss",0),0)</f>
        <v>0</v>
      </c>
      <c r="S870" s="17">
        <f t="shared" si="22"/>
        <v>0</v>
      </c>
      <c r="T870" s="22" t="str">
        <f>IF($A869="","",CONCATENATE($J870,"@"))</f>
        <v/>
      </c>
      <c r="U870" s="22" t="str">
        <f t="shared" si="26"/>
        <v/>
      </c>
      <c r="V870" s="22"/>
      <c r="W870" s="34"/>
    </row>
    <row r="871" spans="1:23">
      <c r="A871" s="34"/>
      <c r="B871" s="9" t="str">
        <f t="shared" si="24"/>
        <v>NB</v>
      </c>
      <c r="C871" s="2" t="str">
        <f t="shared" si="20"/>
        <v/>
      </c>
      <c r="D871" s="13" t="str">
        <f>VLOOKUP(ABS($A871),$X$6:$AC$43,6,0)</f>
        <v>R</v>
      </c>
      <c r="E871" s="13"/>
      <c r="F871" s="13"/>
      <c r="G871" s="13" t="str">
        <f>VLOOKUP(ABS($A871),$X$6:$AC$43,6,0)</f>
        <v>R</v>
      </c>
      <c r="H871" s="13"/>
      <c r="I871" s="13"/>
      <c r="J871" s="159" t="e">
        <f>IF(J870=10,9,IF(AND(#REF!&gt;=3,J870&gt;2),J870-1,IF(#REF!&gt;=3,J869+1,J869)))</f>
        <v>#REF!</v>
      </c>
      <c r="K871" s="16" t="str">
        <f>IF($A870&lt;&gt;"",IF(OR($Q870&lt;&gt;0,$R870&lt;&gt;0),"",IF(AND(G869&lt;&gt;G870,#REF!&gt;=$S$3),"",IF(AND(G867=G868,G869=G870,G868&lt;&gt;G869),G867,IF(G869&lt;&gt;G869,G870,IF(G869=G870,G870,""))))),"")</f>
        <v/>
      </c>
      <c r="L871" s="16" t="str">
        <f t="shared" si="25"/>
        <v/>
      </c>
      <c r="M871" s="9">
        <f>IF($A871&lt;&gt;"",IF(OR($Q870&lt;&gt;0,$R870&lt;&gt;0),"0",IF(L871&lt;&gt;"",IF(L871="W",(1*J871),(-1*J871)),0)),0)</f>
        <v>0</v>
      </c>
      <c r="N871" s="150"/>
      <c r="O871" s="10">
        <f>IF(A871&lt;&gt;"",IF(OR($Q870&lt;&gt;0,$R870&lt;&gt;0),0,M871),0)</f>
        <v>0</v>
      </c>
      <c r="P871" s="5">
        <f>IF(A871&lt;&gt;"",O871+P870,0)</f>
        <v>0</v>
      </c>
      <c r="Q871" s="17">
        <f>IF($A871&lt;&gt;"",IF(Q870&lt;&gt;0,Q870,IF(P871&gt;=$S$1,"Profit Target",0)),0)</f>
        <v>0</v>
      </c>
      <c r="R871" s="4">
        <f>IF(A871&lt;&gt;"",IF(P871&lt;=$S$2,"Stop Loss",0),0)</f>
        <v>0</v>
      </c>
      <c r="S871" s="17">
        <f t="shared" si="22"/>
        <v>0</v>
      </c>
      <c r="T871" s="22" t="str">
        <f>IF($A870="","",CONCATENATE($J871,"@"))</f>
        <v/>
      </c>
      <c r="U871" s="22" t="str">
        <f t="shared" si="26"/>
        <v/>
      </c>
      <c r="V871" s="22"/>
      <c r="W871" s="34"/>
    </row>
    <row r="872" spans="1:23">
      <c r="A872" s="34"/>
      <c r="B872" s="9" t="str">
        <f t="shared" si="24"/>
        <v>NB</v>
      </c>
      <c r="C872" s="2" t="str">
        <f t="shared" si="20"/>
        <v/>
      </c>
      <c r="D872" s="13" t="str">
        <f>VLOOKUP(ABS($A872),$X$6:$AC$43,6,0)</f>
        <v>R</v>
      </c>
      <c r="E872" s="13"/>
      <c r="F872" s="13"/>
      <c r="G872" s="13" t="str">
        <f>VLOOKUP(ABS($A872),$X$6:$AC$43,6,0)</f>
        <v>R</v>
      </c>
      <c r="H872" s="13"/>
      <c r="I872" s="13"/>
      <c r="J872" s="159" t="e">
        <f>IF(J871=10,9,IF(AND(#REF!&gt;=3,J871&gt;2),J871-1,IF(#REF!&gt;=3,J870+1,J870)))</f>
        <v>#REF!</v>
      </c>
      <c r="K872" s="16" t="str">
        <f>IF($A871&lt;&gt;"",IF(OR($Q871&lt;&gt;0,$R871&lt;&gt;0),"",IF(AND(G870&lt;&gt;G871,#REF!&gt;=$S$3),"",IF(AND(G868=G869,G870=G871,G869&lt;&gt;G870),G868,IF(G870&lt;&gt;G870,G871,IF(G870=G871,G871,""))))),"")</f>
        <v/>
      </c>
      <c r="L872" s="16" t="str">
        <f t="shared" si="25"/>
        <v/>
      </c>
      <c r="M872" s="9">
        <f>IF($A872&lt;&gt;"",IF(OR($Q871&lt;&gt;0,$R871&lt;&gt;0),"0",IF(L872&lt;&gt;"",IF(L872="W",(1*J872),(-1*J872)),0)),0)</f>
        <v>0</v>
      </c>
      <c r="N872" s="150"/>
      <c r="O872" s="10">
        <f>IF(A872&lt;&gt;"",IF(OR($Q871&lt;&gt;0,$R871&lt;&gt;0),0,M872),0)</f>
        <v>0</v>
      </c>
      <c r="P872" s="5">
        <f>IF(A872&lt;&gt;"",O872+P871,0)</f>
        <v>0</v>
      </c>
      <c r="Q872" s="17">
        <f>IF($A872&lt;&gt;"",IF(Q871&lt;&gt;0,Q871,IF(P872&gt;=$S$1,"Profit Target",0)),0)</f>
        <v>0</v>
      </c>
      <c r="R872" s="4">
        <f>IF(A872&lt;&gt;"",IF(P872&lt;=$S$2,"Stop Loss",0),0)</f>
        <v>0</v>
      </c>
      <c r="S872" s="17">
        <f t="shared" si="22"/>
        <v>0</v>
      </c>
      <c r="T872" s="22" t="str">
        <f>IF($A871="","",CONCATENATE($J872,"@"))</f>
        <v/>
      </c>
      <c r="U872" s="22" t="str">
        <f t="shared" si="26"/>
        <v/>
      </c>
      <c r="V872" s="22"/>
      <c r="W872" s="34"/>
    </row>
    <row r="873" spans="1:23">
      <c r="A873" s="34"/>
      <c r="B873" s="9" t="str">
        <f t="shared" si="24"/>
        <v>NB</v>
      </c>
      <c r="C873" s="2" t="str">
        <f t="shared" si="20"/>
        <v/>
      </c>
      <c r="D873" s="13" t="str">
        <f>VLOOKUP(ABS($A873),$X$6:$AC$43,6,0)</f>
        <v>R</v>
      </c>
      <c r="E873" s="13"/>
      <c r="F873" s="13"/>
      <c r="G873" s="13" t="str">
        <f>VLOOKUP(ABS($A873),$X$6:$AC$43,6,0)</f>
        <v>R</v>
      </c>
      <c r="H873" s="13"/>
      <c r="I873" s="13"/>
      <c r="J873" s="159" t="e">
        <f>IF(J872=10,9,IF(AND(#REF!&gt;=3,J872&gt;2),J872-1,IF(#REF!&gt;=3,J871+1,J871)))</f>
        <v>#REF!</v>
      </c>
      <c r="K873" s="16" t="str">
        <f>IF($A872&lt;&gt;"",IF(OR($Q872&lt;&gt;0,$R872&lt;&gt;0),"",IF(AND(G871&lt;&gt;G872,#REF!&gt;=$S$3),"",IF(AND(G869=G870,G871=G872,G870&lt;&gt;G871),G869,IF(G871&lt;&gt;G871,G872,IF(G871=G872,G872,""))))),"")</f>
        <v/>
      </c>
      <c r="L873" s="16" t="str">
        <f t="shared" si="25"/>
        <v/>
      </c>
      <c r="M873" s="9">
        <f>IF($A873&lt;&gt;"",IF(OR($Q872&lt;&gt;0,$R872&lt;&gt;0),"0",IF(L873&lt;&gt;"",IF(L873="W",(1*J873),(-1*J873)),0)),0)</f>
        <v>0</v>
      </c>
      <c r="N873" s="150"/>
      <c r="O873" s="10">
        <f>IF(A873&lt;&gt;"",IF(OR($Q872&lt;&gt;0,$R872&lt;&gt;0),0,M873),0)</f>
        <v>0</v>
      </c>
      <c r="P873" s="5">
        <f>IF(A873&lt;&gt;"",O873+P872,0)</f>
        <v>0</v>
      </c>
      <c r="Q873" s="17">
        <f>IF($A873&lt;&gt;"",IF(Q872&lt;&gt;0,Q872,IF(P873&gt;=$S$1,"Profit Target",0)),0)</f>
        <v>0</v>
      </c>
      <c r="R873" s="4">
        <f>IF(A873&lt;&gt;"",IF(P873&lt;=$S$2,"Stop Loss",0),0)</f>
        <v>0</v>
      </c>
      <c r="S873" s="17">
        <f t="shared" si="22"/>
        <v>0</v>
      </c>
      <c r="T873" s="22" t="str">
        <f>IF($A872="","",CONCATENATE($J873,"@"))</f>
        <v/>
      </c>
      <c r="U873" s="22" t="str">
        <f t="shared" si="26"/>
        <v/>
      </c>
      <c r="V873" s="22"/>
      <c r="W873" s="34"/>
    </row>
    <row r="874" spans="1:23">
      <c r="A874" s="34"/>
      <c r="B874" s="9" t="str">
        <f t="shared" si="24"/>
        <v>NB</v>
      </c>
      <c r="C874" s="2" t="str">
        <f t="shared" si="20"/>
        <v/>
      </c>
      <c r="D874" s="13" t="str">
        <f>VLOOKUP(ABS($A874),$X$6:$AC$43,6,0)</f>
        <v>R</v>
      </c>
      <c r="E874" s="13"/>
      <c r="F874" s="13"/>
      <c r="G874" s="13" t="str">
        <f>VLOOKUP(ABS($A874),$X$6:$AC$43,6,0)</f>
        <v>R</v>
      </c>
      <c r="H874" s="13"/>
      <c r="I874" s="13"/>
      <c r="J874" s="159" t="e">
        <f>IF(J873=10,9,IF(AND(#REF!&gt;=3,J873&gt;2),J873-1,IF(#REF!&gt;=3,J872+1,J872)))</f>
        <v>#REF!</v>
      </c>
      <c r="K874" s="16" t="str">
        <f>IF($A873&lt;&gt;"",IF(OR($Q873&lt;&gt;0,$R873&lt;&gt;0),"",IF(AND(G872&lt;&gt;G873,#REF!&gt;=$S$3),"",IF(AND(G870=G871,G872=G873,G871&lt;&gt;G872),G870,IF(G872&lt;&gt;G872,G873,IF(G872=G873,G873,""))))),"")</f>
        <v/>
      </c>
      <c r="L874" s="16" t="str">
        <f t="shared" si="25"/>
        <v/>
      </c>
      <c r="M874" s="9">
        <f>IF($A874&lt;&gt;"",IF(OR($Q873&lt;&gt;0,$R873&lt;&gt;0),"0",IF(L874&lt;&gt;"",IF(L874="W",(1*J874),(-1*J874)),0)),0)</f>
        <v>0</v>
      </c>
      <c r="N874" s="150"/>
      <c r="O874" s="10">
        <f>IF(A874&lt;&gt;"",IF(OR($Q873&lt;&gt;0,$R873&lt;&gt;0),0,M874),0)</f>
        <v>0</v>
      </c>
      <c r="P874" s="5">
        <f>IF(A874&lt;&gt;"",O874+P873,0)</f>
        <v>0</v>
      </c>
      <c r="Q874" s="17">
        <f>IF($A874&lt;&gt;"",IF(Q873&lt;&gt;0,Q873,IF(P874&gt;=$S$1,"Profit Target",0)),0)</f>
        <v>0</v>
      </c>
      <c r="R874" s="4">
        <f>IF(A874&lt;&gt;"",IF(P874&lt;=$S$2,"Stop Loss",0),0)</f>
        <v>0</v>
      </c>
      <c r="S874" s="17">
        <f t="shared" si="22"/>
        <v>0</v>
      </c>
      <c r="T874" s="22" t="str">
        <f>IF($A873="","",CONCATENATE($J874,"@"))</f>
        <v/>
      </c>
      <c r="U874" s="22" t="str">
        <f t="shared" si="26"/>
        <v/>
      </c>
      <c r="V874" s="22"/>
      <c r="W874" s="34"/>
    </row>
    <row r="875" spans="1:23">
      <c r="A875" s="34"/>
      <c r="B875" s="9" t="str">
        <f t="shared" si="24"/>
        <v>NB</v>
      </c>
      <c r="C875" s="2" t="str">
        <f t="shared" si="20"/>
        <v/>
      </c>
      <c r="D875" s="13" t="str">
        <f>VLOOKUP(ABS($A875),$X$6:$AC$43,6,0)</f>
        <v>R</v>
      </c>
      <c r="E875" s="13"/>
      <c r="F875" s="13"/>
      <c r="G875" s="13" t="str">
        <f>VLOOKUP(ABS($A875),$X$6:$AC$43,6,0)</f>
        <v>R</v>
      </c>
      <c r="H875" s="13"/>
      <c r="I875" s="13"/>
      <c r="J875" s="159" t="e">
        <f>IF(J874=10,9,IF(AND(#REF!&gt;=3,J874&gt;2),J874-1,IF(#REF!&gt;=3,J873+1,J873)))</f>
        <v>#REF!</v>
      </c>
      <c r="K875" s="16" t="str">
        <f>IF($A874&lt;&gt;"",IF(OR($Q874&lt;&gt;0,$R874&lt;&gt;0),"",IF(AND(G873&lt;&gt;G874,#REF!&gt;=$S$3),"",IF(AND(G871=G872,G873=G874,G872&lt;&gt;G873),G871,IF(G873&lt;&gt;G873,G874,IF(G873=G874,G874,""))))),"")</f>
        <v/>
      </c>
      <c r="L875" s="16" t="str">
        <f t="shared" si="25"/>
        <v/>
      </c>
      <c r="M875" s="9">
        <f>IF($A875&lt;&gt;"",IF(OR($Q874&lt;&gt;0,$R874&lt;&gt;0),"0",IF(L875&lt;&gt;"",IF(L875="W",(1*J875),(-1*J875)),0)),0)</f>
        <v>0</v>
      </c>
      <c r="N875" s="150"/>
      <c r="O875" s="10">
        <f>IF(A875&lt;&gt;"",IF(OR($Q874&lt;&gt;0,$R874&lt;&gt;0),0,M875),0)</f>
        <v>0</v>
      </c>
      <c r="P875" s="5">
        <f>IF(A875&lt;&gt;"",O875+P874,0)</f>
        <v>0</v>
      </c>
      <c r="Q875" s="17">
        <f>IF($A875&lt;&gt;"",IF(Q874&lt;&gt;0,Q874,IF(P875&gt;=$S$1,"Profit Target",0)),0)</f>
        <v>0</v>
      </c>
      <c r="R875" s="4">
        <f>IF(A875&lt;&gt;"",IF(P875&lt;=$S$2,"Stop Loss",0),0)</f>
        <v>0</v>
      </c>
      <c r="S875" s="17">
        <f t="shared" si="22"/>
        <v>0</v>
      </c>
      <c r="T875" s="22" t="str">
        <f>IF($A874="","",CONCATENATE($J875,"@"))</f>
        <v/>
      </c>
      <c r="U875" s="22" t="str">
        <f t="shared" si="26"/>
        <v/>
      </c>
      <c r="V875" s="22"/>
      <c r="W875" s="34"/>
    </row>
    <row r="876" spans="1:23">
      <c r="A876" s="34"/>
      <c r="B876" s="9" t="str">
        <f t="shared" si="24"/>
        <v>NB</v>
      </c>
      <c r="C876" s="2" t="str">
        <f t="shared" si="20"/>
        <v/>
      </c>
      <c r="D876" s="13" t="str">
        <f>VLOOKUP(ABS($A876),$X$6:$AC$43,6,0)</f>
        <v>R</v>
      </c>
      <c r="E876" s="13"/>
      <c r="F876" s="13"/>
      <c r="G876" s="13" t="str">
        <f>VLOOKUP(ABS($A876),$X$6:$AC$43,6,0)</f>
        <v>R</v>
      </c>
      <c r="H876" s="13"/>
      <c r="I876" s="13"/>
      <c r="J876" s="159" t="e">
        <f>IF(J875=10,9,IF(AND(#REF!&gt;=3,J875&gt;2),J875-1,IF(#REF!&gt;=3,J874+1,J874)))</f>
        <v>#REF!</v>
      </c>
      <c r="K876" s="16" t="str">
        <f>IF($A875&lt;&gt;"",IF(OR($Q875&lt;&gt;0,$R875&lt;&gt;0),"",IF(AND(G874&lt;&gt;G875,#REF!&gt;=$S$3),"",IF(AND(G872=G873,G874=G875,G873&lt;&gt;G874),G872,IF(G874&lt;&gt;G874,G875,IF(G874=G875,G875,""))))),"")</f>
        <v/>
      </c>
      <c r="L876" s="16" t="str">
        <f t="shared" si="25"/>
        <v/>
      </c>
      <c r="M876" s="9">
        <f>IF($A876&lt;&gt;"",IF(OR($Q875&lt;&gt;0,$R875&lt;&gt;0),"0",IF(L876&lt;&gt;"",IF(L876="W",(1*J876),(-1*J876)),0)),0)</f>
        <v>0</v>
      </c>
      <c r="N876" s="150"/>
      <c r="O876" s="10">
        <f>IF(A876&lt;&gt;"",IF(OR($Q875&lt;&gt;0,$R875&lt;&gt;0),0,M876),0)</f>
        <v>0</v>
      </c>
      <c r="P876" s="5">
        <f>IF(A876&lt;&gt;"",O876+P875,0)</f>
        <v>0</v>
      </c>
      <c r="Q876" s="17">
        <f>IF($A876&lt;&gt;"",IF(Q875&lt;&gt;0,Q875,IF(P876&gt;=$S$1,"Profit Target",0)),0)</f>
        <v>0</v>
      </c>
      <c r="R876" s="4">
        <f>IF(A876&lt;&gt;"",IF(P876&lt;=$S$2,"Stop Loss",0),0)</f>
        <v>0</v>
      </c>
      <c r="S876" s="17">
        <f t="shared" si="22"/>
        <v>0</v>
      </c>
      <c r="T876" s="22" t="str">
        <f>IF($A875="","",CONCATENATE($J876,"@"))</f>
        <v/>
      </c>
      <c r="U876" s="22" t="str">
        <f t="shared" si="26"/>
        <v/>
      </c>
      <c r="V876" s="22"/>
      <c r="W876" s="34"/>
    </row>
    <row r="877" spans="1:23">
      <c r="A877" s="34"/>
      <c r="B877" s="9" t="str">
        <f t="shared" si="24"/>
        <v>NB</v>
      </c>
      <c r="C877" s="2" t="str">
        <f t="shared" si="20"/>
        <v/>
      </c>
      <c r="D877" s="13" t="str">
        <f>VLOOKUP(ABS($A877),$X$6:$AC$43,6,0)</f>
        <v>R</v>
      </c>
      <c r="E877" s="13"/>
      <c r="F877" s="13"/>
      <c r="G877" s="13" t="str">
        <f>VLOOKUP(ABS($A877),$X$6:$AC$43,6,0)</f>
        <v>R</v>
      </c>
      <c r="H877" s="13"/>
      <c r="I877" s="13"/>
      <c r="J877" s="159" t="e">
        <f>IF(J876=10,9,IF(AND(#REF!&gt;=3,J876&gt;2),J876-1,IF(#REF!&gt;=3,J875+1,J875)))</f>
        <v>#REF!</v>
      </c>
      <c r="K877" s="16" t="str">
        <f>IF($A876&lt;&gt;"",IF(OR($Q876&lt;&gt;0,$R876&lt;&gt;0),"",IF(AND(G875&lt;&gt;G876,#REF!&gt;=$S$3),"",IF(AND(G873=G874,G875=G876,G874&lt;&gt;G875),G873,IF(G875&lt;&gt;G875,G876,IF(G875=G876,G876,""))))),"")</f>
        <v/>
      </c>
      <c r="L877" s="16" t="str">
        <f t="shared" si="25"/>
        <v/>
      </c>
      <c r="M877" s="9">
        <f>IF($A877&lt;&gt;"",IF(OR($Q876&lt;&gt;0,$R876&lt;&gt;0),"0",IF(L877&lt;&gt;"",IF(L877="W",(1*J877),(-1*J877)),0)),0)</f>
        <v>0</v>
      </c>
      <c r="N877" s="150"/>
      <c r="O877" s="10">
        <f>IF(A877&lt;&gt;"",IF(OR($Q876&lt;&gt;0,$R876&lt;&gt;0),0,M877),0)</f>
        <v>0</v>
      </c>
      <c r="P877" s="5">
        <f>IF(A877&lt;&gt;"",O877+P876,0)</f>
        <v>0</v>
      </c>
      <c r="Q877" s="17">
        <f>IF($A877&lt;&gt;"",IF(Q876&lt;&gt;0,Q876,IF(P877&gt;=$S$1,"Profit Target",0)),0)</f>
        <v>0</v>
      </c>
      <c r="R877" s="4">
        <f>IF(A877&lt;&gt;"",IF(P877&lt;=$S$2,"Stop Loss",0),0)</f>
        <v>0</v>
      </c>
      <c r="S877" s="17">
        <f t="shared" si="22"/>
        <v>0</v>
      </c>
      <c r="T877" s="22" t="str">
        <f>IF($A876="","",CONCATENATE($J877,"@"))</f>
        <v/>
      </c>
      <c r="U877" s="22" t="str">
        <f t="shared" si="26"/>
        <v/>
      </c>
      <c r="V877" s="22"/>
      <c r="W877" s="34"/>
    </row>
    <row r="878" spans="1:23">
      <c r="A878" s="34"/>
      <c r="B878" s="9" t="str">
        <f t="shared" si="24"/>
        <v>NB</v>
      </c>
      <c r="C878" s="2" t="str">
        <f t="shared" si="20"/>
        <v/>
      </c>
      <c r="D878" s="13" t="str">
        <f>VLOOKUP(ABS($A878),$X$6:$AC$43,6,0)</f>
        <v>R</v>
      </c>
      <c r="E878" s="13"/>
      <c r="F878" s="13"/>
      <c r="G878" s="13" t="str">
        <f>VLOOKUP(ABS($A878),$X$6:$AC$43,6,0)</f>
        <v>R</v>
      </c>
      <c r="H878" s="13"/>
      <c r="I878" s="13"/>
      <c r="J878" s="159" t="e">
        <f>IF(J877=10,9,IF(AND(#REF!&gt;=3,J877&gt;2),J877-1,IF(#REF!&gt;=3,J876+1,J876)))</f>
        <v>#REF!</v>
      </c>
      <c r="K878" s="16" t="str">
        <f>IF($A877&lt;&gt;"",IF(OR($Q877&lt;&gt;0,$R877&lt;&gt;0),"",IF(AND(G876&lt;&gt;G877,#REF!&gt;=$S$3),"",IF(AND(G874=G875,G876=G877,G875&lt;&gt;G876),G874,IF(G876&lt;&gt;G876,G877,IF(G876=G877,G877,""))))),"")</f>
        <v/>
      </c>
      <c r="L878" s="16" t="str">
        <f t="shared" si="25"/>
        <v/>
      </c>
      <c r="M878" s="9">
        <f>IF($A878&lt;&gt;"",IF(OR($Q877&lt;&gt;0,$R877&lt;&gt;0),"0",IF(L878&lt;&gt;"",IF(L878="W",(1*J878),(-1*J878)),0)),0)</f>
        <v>0</v>
      </c>
      <c r="N878" s="150"/>
      <c r="O878" s="10">
        <f>IF(A878&lt;&gt;"",IF(OR($Q877&lt;&gt;0,$R877&lt;&gt;0),0,M878),0)</f>
        <v>0</v>
      </c>
      <c r="P878" s="5">
        <f>IF(A878&lt;&gt;"",O878+P877,0)</f>
        <v>0</v>
      </c>
      <c r="Q878" s="17">
        <f>IF($A878&lt;&gt;"",IF(Q877&lt;&gt;0,Q877,IF(P878&gt;=$S$1,"Profit Target",0)),0)</f>
        <v>0</v>
      </c>
      <c r="R878" s="4">
        <f>IF(A878&lt;&gt;"",IF(P878&lt;=$S$2,"Stop Loss",0),0)</f>
        <v>0</v>
      </c>
      <c r="S878" s="17">
        <f t="shared" si="22"/>
        <v>0</v>
      </c>
      <c r="T878" s="22" t="str">
        <f>IF($A877="","",CONCATENATE($J878,"@"))</f>
        <v/>
      </c>
      <c r="U878" s="22" t="str">
        <f t="shared" si="26"/>
        <v/>
      </c>
      <c r="V878" s="22"/>
      <c r="W878" s="34"/>
    </row>
    <row r="879" spans="1:23">
      <c r="A879" s="34"/>
      <c r="B879" s="9" t="str">
        <f t="shared" si="24"/>
        <v>NB</v>
      </c>
      <c r="C879" s="2" t="str">
        <f t="shared" si="20"/>
        <v/>
      </c>
      <c r="D879" s="13" t="str">
        <f>VLOOKUP(ABS($A879),$X$6:$AC$43,6,0)</f>
        <v>R</v>
      </c>
      <c r="E879" s="13"/>
      <c r="F879" s="13"/>
      <c r="G879" s="13" t="str">
        <f>VLOOKUP(ABS($A879),$X$6:$AC$43,6,0)</f>
        <v>R</v>
      </c>
      <c r="H879" s="13"/>
      <c r="I879" s="13"/>
      <c r="J879" s="159" t="e">
        <f>IF(J878=10,9,IF(AND(#REF!&gt;=3,J878&gt;2),J878-1,IF(#REF!&gt;=3,J877+1,J877)))</f>
        <v>#REF!</v>
      </c>
      <c r="K879" s="16" t="str">
        <f>IF($A878&lt;&gt;"",IF(OR($Q878&lt;&gt;0,$R878&lt;&gt;0),"",IF(AND(G877&lt;&gt;G878,#REF!&gt;=$S$3),"",IF(AND(G875=G876,G877=G878,G876&lt;&gt;G877),G875,IF(G877&lt;&gt;G877,G878,IF(G877=G878,G878,""))))),"")</f>
        <v/>
      </c>
      <c r="L879" s="16" t="str">
        <f t="shared" si="25"/>
        <v/>
      </c>
      <c r="M879" s="9">
        <f>IF($A879&lt;&gt;"",IF(OR($Q878&lt;&gt;0,$R878&lt;&gt;0),"0",IF(L879&lt;&gt;"",IF(L879="W",(1*J879),(-1*J879)),0)),0)</f>
        <v>0</v>
      </c>
      <c r="N879" s="150"/>
      <c r="O879" s="10">
        <f>IF(A879&lt;&gt;"",IF(OR($Q878&lt;&gt;0,$R878&lt;&gt;0),0,M879),0)</f>
        <v>0</v>
      </c>
      <c r="P879" s="5">
        <f>IF(A879&lt;&gt;"",O879+P878,0)</f>
        <v>0</v>
      </c>
      <c r="Q879" s="17">
        <f>IF($A879&lt;&gt;"",IF(Q878&lt;&gt;0,Q878,IF(P879&gt;=$S$1,"Profit Target",0)),0)</f>
        <v>0</v>
      </c>
      <c r="R879" s="4">
        <f>IF(A879&lt;&gt;"",IF(P879&lt;=$S$2,"Stop Loss",0),0)</f>
        <v>0</v>
      </c>
      <c r="S879" s="17">
        <f t="shared" si="22"/>
        <v>0</v>
      </c>
      <c r="T879" s="22" t="str">
        <f>IF($A878="","",CONCATENATE($J879,"@"))</f>
        <v/>
      </c>
      <c r="U879" s="22" t="str">
        <f t="shared" si="26"/>
        <v/>
      </c>
      <c r="V879" s="22"/>
      <c r="W879" s="34"/>
    </row>
    <row r="880" spans="1:23">
      <c r="A880" s="34"/>
      <c r="B880" s="9" t="str">
        <f t="shared" si="24"/>
        <v>NB</v>
      </c>
      <c r="C880" s="2" t="str">
        <f t="shared" ref="C880:C943" si="27">IF(AND(Q880=0,R880=0),"",IF(Q880="Profit Target","profit target",IF(R880="Stop Loss","stop loss","")))</f>
        <v/>
      </c>
      <c r="D880" s="13" t="str">
        <f>VLOOKUP(ABS($A880),$X$6:$AC$43,6,0)</f>
        <v>R</v>
      </c>
      <c r="E880" s="13"/>
      <c r="F880" s="13"/>
      <c r="G880" s="13" t="str">
        <f>VLOOKUP(ABS($A880),$X$6:$AC$43,6,0)</f>
        <v>R</v>
      </c>
      <c r="H880" s="13"/>
      <c r="I880" s="13"/>
      <c r="J880" s="159" t="e">
        <f>IF(J879=10,9,IF(AND(#REF!&gt;=3,J879&gt;2),J879-1,IF(#REF!&gt;=3,J878+1,J878)))</f>
        <v>#REF!</v>
      </c>
      <c r="K880" s="16" t="str">
        <f>IF($A879&lt;&gt;"",IF(OR($Q879&lt;&gt;0,$R879&lt;&gt;0),"",IF(AND(G878&lt;&gt;G879,#REF!&gt;=$S$3),"",IF(AND(G876=G877,G878=G879,G877&lt;&gt;G878),G876,IF(G878&lt;&gt;G878,G879,IF(G878=G879,G879,""))))),"")</f>
        <v/>
      </c>
      <c r="L880" s="16" t="str">
        <f t="shared" si="25"/>
        <v/>
      </c>
      <c r="M880" s="9">
        <f>IF($A880&lt;&gt;"",IF(OR($Q879&lt;&gt;0,$R879&lt;&gt;0),"0",IF(L880&lt;&gt;"",IF(L880="W",(1*J880),(-1*J880)),0)),0)</f>
        <v>0</v>
      </c>
      <c r="N880" s="150"/>
      <c r="O880" s="10">
        <f>IF(A880&lt;&gt;"",IF(OR($Q879&lt;&gt;0,$R879&lt;&gt;0),0,M880),0)</f>
        <v>0</v>
      </c>
      <c r="P880" s="5">
        <f>IF(A880&lt;&gt;"",O880+P879,0)</f>
        <v>0</v>
      </c>
      <c r="Q880" s="17">
        <f>IF($A880&lt;&gt;"",IF(Q879&lt;&gt;0,Q879,IF(P880&gt;=$S$1,"Profit Target",0)),0)</f>
        <v>0</v>
      </c>
      <c r="R880" s="4">
        <f>IF(A880&lt;&gt;"",IF(P880&lt;=$S$2,"Stop Loss",0),0)</f>
        <v>0</v>
      </c>
      <c r="S880" s="17">
        <f t="shared" ref="S880:S943" si="28">IF(P880&gt;S879,P880,S879)</f>
        <v>0</v>
      </c>
      <c r="T880" s="22" t="str">
        <f>IF($A879="","",CONCATENATE($J880,"@"))</f>
        <v/>
      </c>
      <c r="U880" s="22" t="str">
        <f t="shared" si="26"/>
        <v/>
      </c>
      <c r="V880" s="22"/>
      <c r="W880" s="34"/>
    </row>
    <row r="881" spans="1:23">
      <c r="A881" s="34"/>
      <c r="B881" s="9" t="str">
        <f t="shared" si="24"/>
        <v>NB</v>
      </c>
      <c r="C881" s="2" t="str">
        <f t="shared" si="27"/>
        <v/>
      </c>
      <c r="D881" s="13" t="str">
        <f>VLOOKUP(ABS($A881),$X$6:$AC$43,6,0)</f>
        <v>R</v>
      </c>
      <c r="E881" s="13"/>
      <c r="F881" s="13"/>
      <c r="G881" s="13" t="str">
        <f>VLOOKUP(ABS($A881),$X$6:$AC$43,6,0)</f>
        <v>R</v>
      </c>
      <c r="H881" s="13"/>
      <c r="I881" s="13"/>
      <c r="J881" s="159" t="e">
        <f>IF(J880=10,9,IF(AND(#REF!&gt;=3,J880&gt;2),J880-1,IF(#REF!&gt;=3,J879+1,J879)))</f>
        <v>#REF!</v>
      </c>
      <c r="K881" s="16" t="str">
        <f>IF($A880&lt;&gt;"",IF(OR($Q880&lt;&gt;0,$R880&lt;&gt;0),"",IF(AND(G879&lt;&gt;G880,#REF!&gt;=$S$3),"",IF(AND(G877=G878,G879=G880,G878&lt;&gt;G879),G877,IF(G879&lt;&gt;G879,G880,IF(G879=G880,G880,""))))),"")</f>
        <v/>
      </c>
      <c r="L881" s="16" t="str">
        <f t="shared" si="25"/>
        <v/>
      </c>
      <c r="M881" s="9">
        <f>IF($A881&lt;&gt;"",IF(OR($Q880&lt;&gt;0,$R880&lt;&gt;0),"0",IF(L881&lt;&gt;"",IF(L881="W",(1*J881),(-1*J881)),0)),0)</f>
        <v>0</v>
      </c>
      <c r="N881" s="150"/>
      <c r="O881" s="10">
        <f>IF(A881&lt;&gt;"",IF(OR($Q880&lt;&gt;0,$R880&lt;&gt;0),0,M881),0)</f>
        <v>0</v>
      </c>
      <c r="P881" s="5">
        <f>IF(A881&lt;&gt;"",O881+P880,0)</f>
        <v>0</v>
      </c>
      <c r="Q881" s="17">
        <f>IF($A881&lt;&gt;"",IF(Q880&lt;&gt;0,Q880,IF(P881&gt;=$S$1,"Profit Target",0)),0)</f>
        <v>0</v>
      </c>
      <c r="R881" s="4">
        <f>IF(A881&lt;&gt;"",IF(P881&lt;=$S$2,"Stop Loss",0),0)</f>
        <v>0</v>
      </c>
      <c r="S881" s="17">
        <f t="shared" si="28"/>
        <v>0</v>
      </c>
      <c r="T881" s="22" t="str">
        <f>IF($A880="","",CONCATENATE($J881,"@"))</f>
        <v/>
      </c>
      <c r="U881" s="22" t="str">
        <f t="shared" si="26"/>
        <v/>
      </c>
      <c r="V881" s="22"/>
      <c r="W881" s="34"/>
    </row>
    <row r="882" spans="1:23">
      <c r="A882" s="34"/>
      <c r="B882" s="9" t="str">
        <f t="shared" si="24"/>
        <v>NB</v>
      </c>
      <c r="C882" s="2" t="str">
        <f t="shared" si="27"/>
        <v/>
      </c>
      <c r="D882" s="13" t="str">
        <f>VLOOKUP(ABS($A882),$X$6:$AC$43,6,0)</f>
        <v>R</v>
      </c>
      <c r="E882" s="13"/>
      <c r="F882" s="13"/>
      <c r="G882" s="13" t="str">
        <f>VLOOKUP(ABS($A882),$X$6:$AC$43,6,0)</f>
        <v>R</v>
      </c>
      <c r="H882" s="13"/>
      <c r="I882" s="13"/>
      <c r="J882" s="159" t="e">
        <f>IF(J881=10,9,IF(AND(#REF!&gt;=3,J881&gt;2),J881-1,IF(#REF!&gt;=3,J880+1,J880)))</f>
        <v>#REF!</v>
      </c>
      <c r="K882" s="16" t="str">
        <f>IF($A881&lt;&gt;"",IF(OR($Q881&lt;&gt;0,$R881&lt;&gt;0),"",IF(AND(G880&lt;&gt;G881,#REF!&gt;=$S$3),"",IF(AND(G878=G879,G880=G881,G879&lt;&gt;G880),G878,IF(G880&lt;&gt;G880,G881,IF(G880=G881,G881,""))))),"")</f>
        <v/>
      </c>
      <c r="L882" s="16" t="str">
        <f t="shared" si="25"/>
        <v/>
      </c>
      <c r="M882" s="9">
        <f>IF($A882&lt;&gt;"",IF(OR($Q881&lt;&gt;0,$R881&lt;&gt;0),"0",IF(L882&lt;&gt;"",IF(L882="W",(1*J882),(-1*J882)),0)),0)</f>
        <v>0</v>
      </c>
      <c r="N882" s="150"/>
      <c r="O882" s="10">
        <f>IF(A882&lt;&gt;"",IF(OR($Q881&lt;&gt;0,$R881&lt;&gt;0),0,M882),0)</f>
        <v>0</v>
      </c>
      <c r="P882" s="5">
        <f>IF(A882&lt;&gt;"",O882+P881,0)</f>
        <v>0</v>
      </c>
      <c r="Q882" s="17">
        <f>IF($A882&lt;&gt;"",IF(Q881&lt;&gt;0,Q881,IF(P882&gt;=$S$1,"Profit Target",0)),0)</f>
        <v>0</v>
      </c>
      <c r="R882" s="4">
        <f>IF(A882&lt;&gt;"",IF(P882&lt;=$S$2,"Stop Loss",0),0)</f>
        <v>0</v>
      </c>
      <c r="S882" s="17">
        <f t="shared" si="28"/>
        <v>0</v>
      </c>
      <c r="T882" s="22" t="str">
        <f>IF($A881="","",CONCATENATE($J882,"@"))</f>
        <v/>
      </c>
      <c r="U882" s="22" t="str">
        <f t="shared" si="26"/>
        <v/>
      </c>
      <c r="V882" s="22"/>
      <c r="W882" s="34"/>
    </row>
    <row r="883" spans="1:23">
      <c r="A883" s="34"/>
      <c r="B883" s="9" t="str">
        <f t="shared" si="24"/>
        <v>NB</v>
      </c>
      <c r="C883" s="2" t="str">
        <f t="shared" si="27"/>
        <v/>
      </c>
      <c r="D883" s="13" t="str">
        <f>VLOOKUP(ABS($A883),$X$6:$AC$43,6,0)</f>
        <v>R</v>
      </c>
      <c r="E883" s="13"/>
      <c r="F883" s="13"/>
      <c r="G883" s="13" t="str">
        <f>VLOOKUP(ABS($A883),$X$6:$AC$43,6,0)</f>
        <v>R</v>
      </c>
      <c r="H883" s="13"/>
      <c r="I883" s="13"/>
      <c r="J883" s="159" t="e">
        <f>IF(J882=10,9,IF(AND(#REF!&gt;=3,J882&gt;2),J882-1,IF(#REF!&gt;=3,J881+1,J881)))</f>
        <v>#REF!</v>
      </c>
      <c r="K883" s="16" t="str">
        <f>IF($A882&lt;&gt;"",IF(OR($Q882&lt;&gt;0,$R882&lt;&gt;0),"",IF(AND(G881&lt;&gt;G882,#REF!&gt;=$S$3),"",IF(AND(G879=G880,G881=G882,G880&lt;&gt;G881),G879,IF(G881&lt;&gt;G881,G882,IF(G881=G882,G882,""))))),"")</f>
        <v/>
      </c>
      <c r="L883" s="16" t="str">
        <f t="shared" si="25"/>
        <v/>
      </c>
      <c r="M883" s="9">
        <f>IF($A883&lt;&gt;"",IF(OR($Q882&lt;&gt;0,$R882&lt;&gt;0),"0",IF(L883&lt;&gt;"",IF(L883="W",(1*J883),(-1*J883)),0)),0)</f>
        <v>0</v>
      </c>
      <c r="N883" s="150"/>
      <c r="O883" s="10">
        <f>IF(A883&lt;&gt;"",IF(OR($Q882&lt;&gt;0,$R882&lt;&gt;0),0,M883),0)</f>
        <v>0</v>
      </c>
      <c r="P883" s="5">
        <f>IF(A883&lt;&gt;"",O883+P882,0)</f>
        <v>0</v>
      </c>
      <c r="Q883" s="17">
        <f>IF($A883&lt;&gt;"",IF(Q882&lt;&gt;0,Q882,IF(P883&gt;=$S$1,"Profit Target",0)),0)</f>
        <v>0</v>
      </c>
      <c r="R883" s="4">
        <f>IF(A883&lt;&gt;"",IF(P883&lt;=$S$2,"Stop Loss",0),0)</f>
        <v>0</v>
      </c>
      <c r="S883" s="17">
        <f t="shared" si="28"/>
        <v>0</v>
      </c>
      <c r="T883" s="22" t="str">
        <f>IF($A882="","",CONCATENATE($J883,"@"))</f>
        <v/>
      </c>
      <c r="U883" s="22" t="str">
        <f t="shared" si="26"/>
        <v/>
      </c>
      <c r="V883" s="22"/>
      <c r="W883" s="34"/>
    </row>
    <row r="884" spans="1:23">
      <c r="A884" s="34"/>
      <c r="B884" s="9" t="str">
        <f t="shared" si="24"/>
        <v>NB</v>
      </c>
      <c r="C884" s="2" t="str">
        <f t="shared" si="27"/>
        <v/>
      </c>
      <c r="D884" s="13" t="str">
        <f>VLOOKUP(ABS($A884),$X$6:$AC$43,6,0)</f>
        <v>R</v>
      </c>
      <c r="E884" s="13"/>
      <c r="F884" s="13"/>
      <c r="G884" s="13" t="str">
        <f>VLOOKUP(ABS($A884),$X$6:$AC$43,6,0)</f>
        <v>R</v>
      </c>
      <c r="H884" s="13"/>
      <c r="I884" s="13"/>
      <c r="J884" s="159" t="e">
        <f>IF(J883=10,9,IF(AND(#REF!&gt;=3,J883&gt;2),J883-1,IF(#REF!&gt;=3,J882+1,J882)))</f>
        <v>#REF!</v>
      </c>
      <c r="K884" s="16" t="str">
        <f>IF($A883&lt;&gt;"",IF(OR($Q883&lt;&gt;0,$R883&lt;&gt;0),"",IF(AND(G882&lt;&gt;G883,#REF!&gt;=$S$3),"",IF(AND(G880=G881,G882=G883,G881&lt;&gt;G882),G880,IF(G882&lt;&gt;G882,G883,IF(G882=G883,G883,""))))),"")</f>
        <v/>
      </c>
      <c r="L884" s="16" t="str">
        <f t="shared" si="25"/>
        <v/>
      </c>
      <c r="M884" s="9">
        <f>IF($A884&lt;&gt;"",IF(OR($Q883&lt;&gt;0,$R883&lt;&gt;0),"0",IF(L884&lt;&gt;"",IF(L884="W",(1*J884),(-1*J884)),0)),0)</f>
        <v>0</v>
      </c>
      <c r="N884" s="150"/>
      <c r="O884" s="10">
        <f>IF(A884&lt;&gt;"",IF(OR($Q883&lt;&gt;0,$R883&lt;&gt;0),0,M884),0)</f>
        <v>0</v>
      </c>
      <c r="P884" s="5">
        <f>IF(A884&lt;&gt;"",O884+P883,0)</f>
        <v>0</v>
      </c>
      <c r="Q884" s="17">
        <f>IF($A884&lt;&gt;"",IF(Q883&lt;&gt;0,Q883,IF(P884&gt;=$S$1,"Profit Target",0)),0)</f>
        <v>0</v>
      </c>
      <c r="R884" s="4">
        <f>IF(A884&lt;&gt;"",IF(P884&lt;=$S$2,"Stop Loss",0),0)</f>
        <v>0</v>
      </c>
      <c r="S884" s="17">
        <f t="shared" si="28"/>
        <v>0</v>
      </c>
      <c r="T884" s="22" t="str">
        <f>IF($A883="","",CONCATENATE($J884,"@"))</f>
        <v/>
      </c>
      <c r="U884" s="22" t="str">
        <f t="shared" si="26"/>
        <v/>
      </c>
      <c r="V884" s="22"/>
      <c r="W884" s="34"/>
    </row>
    <row r="885" spans="1:23">
      <c r="A885" s="34"/>
      <c r="B885" s="9" t="str">
        <f t="shared" si="24"/>
        <v>NB</v>
      </c>
      <c r="C885" s="2" t="str">
        <f t="shared" si="27"/>
        <v/>
      </c>
      <c r="D885" s="13" t="str">
        <f>VLOOKUP(ABS($A885),$X$6:$AC$43,6,0)</f>
        <v>R</v>
      </c>
      <c r="E885" s="13"/>
      <c r="F885" s="13"/>
      <c r="G885" s="13" t="str">
        <f>VLOOKUP(ABS($A885),$X$6:$AC$43,6,0)</f>
        <v>R</v>
      </c>
      <c r="H885" s="13"/>
      <c r="I885" s="13"/>
      <c r="J885" s="159" t="e">
        <f>IF(J884=10,9,IF(AND(#REF!&gt;=3,J884&gt;2),J884-1,IF(#REF!&gt;=3,J883+1,J883)))</f>
        <v>#REF!</v>
      </c>
      <c r="K885" s="16" t="str">
        <f>IF($A884&lt;&gt;"",IF(OR($Q884&lt;&gt;0,$R884&lt;&gt;0),"",IF(AND(G883&lt;&gt;G884,#REF!&gt;=$S$3),"",IF(AND(G881=G882,G883=G884,G882&lt;&gt;G883),G881,IF(G883&lt;&gt;G883,G884,IF(G883=G884,G884,""))))),"")</f>
        <v/>
      </c>
      <c r="L885" s="16" t="str">
        <f t="shared" si="25"/>
        <v/>
      </c>
      <c r="M885" s="9">
        <f>IF($A885&lt;&gt;"",IF(OR($Q884&lt;&gt;0,$R884&lt;&gt;0),"0",IF(L885&lt;&gt;"",IF(L885="W",(1*J885),(-1*J885)),0)),0)</f>
        <v>0</v>
      </c>
      <c r="N885" s="150"/>
      <c r="O885" s="10">
        <f>IF(A885&lt;&gt;"",IF(OR($Q884&lt;&gt;0,$R884&lt;&gt;0),0,M885),0)</f>
        <v>0</v>
      </c>
      <c r="P885" s="5">
        <f>IF(A885&lt;&gt;"",O885+P884,0)</f>
        <v>0</v>
      </c>
      <c r="Q885" s="17">
        <f>IF($A885&lt;&gt;"",IF(Q884&lt;&gt;0,Q884,IF(P885&gt;=$S$1,"Profit Target",0)),0)</f>
        <v>0</v>
      </c>
      <c r="R885" s="4">
        <f>IF(A885&lt;&gt;"",IF(P885&lt;=$S$2,"Stop Loss",0),0)</f>
        <v>0</v>
      </c>
      <c r="S885" s="17">
        <f t="shared" si="28"/>
        <v>0</v>
      </c>
      <c r="T885" s="22" t="str">
        <f>IF($A884="","",CONCATENATE($J885,"@"))</f>
        <v/>
      </c>
      <c r="U885" s="22" t="str">
        <f t="shared" si="26"/>
        <v/>
      </c>
      <c r="V885" s="22"/>
      <c r="W885" s="34"/>
    </row>
    <row r="886" spans="1:23">
      <c r="A886" s="34"/>
      <c r="B886" s="9" t="str">
        <f t="shared" si="24"/>
        <v>NB</v>
      </c>
      <c r="C886" s="2" t="str">
        <f t="shared" si="27"/>
        <v/>
      </c>
      <c r="D886" s="13" t="str">
        <f>VLOOKUP(ABS($A886),$X$6:$AC$43,6,0)</f>
        <v>R</v>
      </c>
      <c r="E886" s="13"/>
      <c r="F886" s="13"/>
      <c r="G886" s="13" t="str">
        <f>VLOOKUP(ABS($A886),$X$6:$AC$43,6,0)</f>
        <v>R</v>
      </c>
      <c r="H886" s="13"/>
      <c r="I886" s="13"/>
      <c r="J886" s="159" t="e">
        <f>IF(J885=10,9,IF(AND(#REF!&gt;=3,J885&gt;2),J885-1,IF(#REF!&gt;=3,J884+1,J884)))</f>
        <v>#REF!</v>
      </c>
      <c r="K886" s="16" t="str">
        <f>IF($A885&lt;&gt;"",IF(OR($Q885&lt;&gt;0,$R885&lt;&gt;0),"",IF(AND(G884&lt;&gt;G885,#REF!&gt;=$S$3),"",IF(AND(G882=G883,G884=G885,G883&lt;&gt;G884),G882,IF(G884&lt;&gt;G884,G885,IF(G884=G885,G885,""))))),"")</f>
        <v/>
      </c>
      <c r="L886" s="16" t="str">
        <f t="shared" si="25"/>
        <v/>
      </c>
      <c r="M886" s="9">
        <f>IF($A886&lt;&gt;"",IF(OR($Q885&lt;&gt;0,$R885&lt;&gt;0),"0",IF(L886&lt;&gt;"",IF(L886="W",(1*J886),(-1*J886)),0)),0)</f>
        <v>0</v>
      </c>
      <c r="N886" s="150"/>
      <c r="O886" s="10">
        <f>IF(A886&lt;&gt;"",IF(OR($Q885&lt;&gt;0,$R885&lt;&gt;0),0,M886),0)</f>
        <v>0</v>
      </c>
      <c r="P886" s="5">
        <f>IF(A886&lt;&gt;"",O886+P885,0)</f>
        <v>0</v>
      </c>
      <c r="Q886" s="17">
        <f>IF($A886&lt;&gt;"",IF(Q885&lt;&gt;0,Q885,IF(P886&gt;=$S$1,"Profit Target",0)),0)</f>
        <v>0</v>
      </c>
      <c r="R886" s="4">
        <f>IF(A886&lt;&gt;"",IF(P886&lt;=$S$2,"Stop Loss",0),0)</f>
        <v>0</v>
      </c>
      <c r="S886" s="17">
        <f t="shared" si="28"/>
        <v>0</v>
      </c>
      <c r="T886" s="22" t="str">
        <f>IF($A885="","",CONCATENATE($J886,"@"))</f>
        <v/>
      </c>
      <c r="U886" s="22" t="str">
        <f t="shared" si="26"/>
        <v/>
      </c>
      <c r="V886" s="22"/>
      <c r="W886" s="34"/>
    </row>
    <row r="887" spans="1:23">
      <c r="A887" s="34"/>
      <c r="B887" s="9" t="str">
        <f t="shared" si="24"/>
        <v>NB</v>
      </c>
      <c r="C887" s="2" t="str">
        <f t="shared" si="27"/>
        <v/>
      </c>
      <c r="D887" s="13" t="str">
        <f>VLOOKUP(ABS($A887),$X$6:$AC$43,6,0)</f>
        <v>R</v>
      </c>
      <c r="E887" s="13"/>
      <c r="F887" s="13"/>
      <c r="G887" s="13" t="str">
        <f>VLOOKUP(ABS($A887),$X$6:$AC$43,6,0)</f>
        <v>R</v>
      </c>
      <c r="H887" s="13"/>
      <c r="I887" s="13"/>
      <c r="J887" s="159" t="e">
        <f>IF(J886=10,9,IF(AND(#REF!&gt;=3,J886&gt;2),J886-1,IF(#REF!&gt;=3,J885+1,J885)))</f>
        <v>#REF!</v>
      </c>
      <c r="K887" s="16" t="str">
        <f>IF($A886&lt;&gt;"",IF(OR($Q886&lt;&gt;0,$R886&lt;&gt;0),"",IF(AND(G885&lt;&gt;G886,#REF!&gt;=$S$3),"",IF(AND(G883=G884,G885=G886,G884&lt;&gt;G885),G883,IF(G885&lt;&gt;G885,G886,IF(G885=G886,G886,""))))),"")</f>
        <v/>
      </c>
      <c r="L887" s="16" t="str">
        <f t="shared" si="25"/>
        <v/>
      </c>
      <c r="M887" s="9">
        <f>IF($A887&lt;&gt;"",IF(OR($Q886&lt;&gt;0,$R886&lt;&gt;0),"0",IF(L887&lt;&gt;"",IF(L887="W",(1*J887),(-1*J887)),0)),0)</f>
        <v>0</v>
      </c>
      <c r="N887" s="150"/>
      <c r="O887" s="10">
        <f>IF(A887&lt;&gt;"",IF(OR($Q886&lt;&gt;0,$R886&lt;&gt;0),0,M887),0)</f>
        <v>0</v>
      </c>
      <c r="P887" s="5">
        <f>IF(A887&lt;&gt;"",O887+P886,0)</f>
        <v>0</v>
      </c>
      <c r="Q887" s="17">
        <f>IF($A887&lt;&gt;"",IF(Q886&lt;&gt;0,Q886,IF(P887&gt;=$S$1,"Profit Target",0)),0)</f>
        <v>0</v>
      </c>
      <c r="R887" s="4">
        <f>IF(A887&lt;&gt;"",IF(P887&lt;=$S$2,"Stop Loss",0),0)</f>
        <v>0</v>
      </c>
      <c r="S887" s="17">
        <f t="shared" si="28"/>
        <v>0</v>
      </c>
      <c r="T887" s="22" t="str">
        <f>IF($A886="","",CONCATENATE($J887,"@"))</f>
        <v/>
      </c>
      <c r="U887" s="22" t="str">
        <f t="shared" si="26"/>
        <v/>
      </c>
      <c r="V887" s="22"/>
      <c r="W887" s="34"/>
    </row>
    <row r="888" spans="1:23">
      <c r="A888" s="34"/>
      <c r="B888" s="9" t="str">
        <f t="shared" si="24"/>
        <v>NB</v>
      </c>
      <c r="C888" s="2" t="str">
        <f t="shared" si="27"/>
        <v/>
      </c>
      <c r="D888" s="13" t="str">
        <f>VLOOKUP(ABS($A888),$X$6:$AC$43,6,0)</f>
        <v>R</v>
      </c>
      <c r="E888" s="13"/>
      <c r="F888" s="13"/>
      <c r="G888" s="13" t="str">
        <f>VLOOKUP(ABS($A888),$X$6:$AC$43,6,0)</f>
        <v>R</v>
      </c>
      <c r="H888" s="13"/>
      <c r="I888" s="13"/>
      <c r="J888" s="159" t="e">
        <f>IF(J887=10,9,IF(AND(#REF!&gt;=3,J887&gt;2),J887-1,IF(#REF!&gt;=3,J886+1,J886)))</f>
        <v>#REF!</v>
      </c>
      <c r="K888" s="16" t="str">
        <f>IF($A887&lt;&gt;"",IF(OR($Q887&lt;&gt;0,$R887&lt;&gt;0),"",IF(AND(G886&lt;&gt;G887,#REF!&gt;=$S$3),"",IF(AND(G884=G885,G886=G887,G885&lt;&gt;G886),G884,IF(G886&lt;&gt;G886,G887,IF(G886=G887,G887,""))))),"")</f>
        <v/>
      </c>
      <c r="L888" s="16" t="str">
        <f t="shared" si="25"/>
        <v/>
      </c>
      <c r="M888" s="9">
        <f>IF($A888&lt;&gt;"",IF(OR($Q887&lt;&gt;0,$R887&lt;&gt;0),"0",IF(L888&lt;&gt;"",IF(L888="W",(1*J888),(-1*J888)),0)),0)</f>
        <v>0</v>
      </c>
      <c r="N888" s="150"/>
      <c r="O888" s="10">
        <f>IF(A888&lt;&gt;"",IF(OR($Q887&lt;&gt;0,$R887&lt;&gt;0),0,M888),0)</f>
        <v>0</v>
      </c>
      <c r="P888" s="5">
        <f>IF(A888&lt;&gt;"",O888+P887,0)</f>
        <v>0</v>
      </c>
      <c r="Q888" s="17">
        <f>IF($A888&lt;&gt;"",IF(Q887&lt;&gt;0,Q887,IF(P888&gt;=$S$1,"Profit Target",0)),0)</f>
        <v>0</v>
      </c>
      <c r="R888" s="4">
        <f>IF(A888&lt;&gt;"",IF(P888&lt;=$S$2,"Stop Loss",0),0)</f>
        <v>0</v>
      </c>
      <c r="S888" s="17">
        <f t="shared" si="28"/>
        <v>0</v>
      </c>
      <c r="T888" s="22" t="str">
        <f>IF($A887="","",CONCATENATE($J888,"@"))</f>
        <v/>
      </c>
      <c r="U888" s="22" t="str">
        <f t="shared" si="26"/>
        <v/>
      </c>
      <c r="V888" s="22"/>
      <c r="W888" s="34"/>
    </row>
    <row r="889" spans="1:23">
      <c r="A889" s="34"/>
      <c r="B889" s="9" t="str">
        <f t="shared" si="24"/>
        <v>NB</v>
      </c>
      <c r="C889" s="2" t="str">
        <f t="shared" si="27"/>
        <v/>
      </c>
      <c r="D889" s="13" t="str">
        <f>VLOOKUP(ABS($A889),$X$6:$AC$43,6,0)</f>
        <v>R</v>
      </c>
      <c r="E889" s="13"/>
      <c r="F889" s="13"/>
      <c r="G889" s="13" t="str">
        <f>VLOOKUP(ABS($A889),$X$6:$AC$43,6,0)</f>
        <v>R</v>
      </c>
      <c r="H889" s="13"/>
      <c r="I889" s="13"/>
      <c r="J889" s="159" t="e">
        <f>IF(J888=10,9,IF(AND(#REF!&gt;=3,J888&gt;2),J888-1,IF(#REF!&gt;=3,J887+1,J887)))</f>
        <v>#REF!</v>
      </c>
      <c r="K889" s="16" t="str">
        <f>IF($A888&lt;&gt;"",IF(OR($Q888&lt;&gt;0,$R888&lt;&gt;0),"",IF(AND(G887&lt;&gt;G888,#REF!&gt;=$S$3),"",IF(AND(G885=G886,G887=G888,G886&lt;&gt;G887),G885,IF(G887&lt;&gt;G887,G888,IF(G887=G888,G888,""))))),"")</f>
        <v/>
      </c>
      <c r="L889" s="16" t="str">
        <f t="shared" si="25"/>
        <v/>
      </c>
      <c r="M889" s="9">
        <f>IF($A889&lt;&gt;"",IF(OR($Q888&lt;&gt;0,$R888&lt;&gt;0),"0",IF(L889&lt;&gt;"",IF(L889="W",(1*J889),(-1*J889)),0)),0)</f>
        <v>0</v>
      </c>
      <c r="N889" s="150"/>
      <c r="O889" s="10">
        <f>IF(A889&lt;&gt;"",IF(OR($Q888&lt;&gt;0,$R888&lt;&gt;0),0,M889),0)</f>
        <v>0</v>
      </c>
      <c r="P889" s="5">
        <f>IF(A889&lt;&gt;"",O889+P888,0)</f>
        <v>0</v>
      </c>
      <c r="Q889" s="17">
        <f>IF($A889&lt;&gt;"",IF(Q888&lt;&gt;0,Q888,IF(P889&gt;=$S$1,"Profit Target",0)),0)</f>
        <v>0</v>
      </c>
      <c r="R889" s="4">
        <f>IF(A889&lt;&gt;"",IF(P889&lt;=$S$2,"Stop Loss",0),0)</f>
        <v>0</v>
      </c>
      <c r="S889" s="17">
        <f t="shared" si="28"/>
        <v>0</v>
      </c>
      <c r="T889" s="22" t="str">
        <f>IF($A888="","",CONCATENATE($J889,"@"))</f>
        <v/>
      </c>
      <c r="U889" s="22" t="str">
        <f t="shared" si="26"/>
        <v/>
      </c>
      <c r="V889" s="22"/>
      <c r="W889" s="34"/>
    </row>
    <row r="890" spans="1:23">
      <c r="A890" s="34"/>
      <c r="B890" s="9" t="str">
        <f t="shared" si="24"/>
        <v>NB</v>
      </c>
      <c r="C890" s="2" t="str">
        <f t="shared" si="27"/>
        <v/>
      </c>
      <c r="D890" s="13" t="str">
        <f>VLOOKUP(ABS($A890),$X$6:$AC$43,6,0)</f>
        <v>R</v>
      </c>
      <c r="E890" s="13"/>
      <c r="F890" s="13"/>
      <c r="G890" s="13" t="str">
        <f>VLOOKUP(ABS($A890),$X$6:$AC$43,6,0)</f>
        <v>R</v>
      </c>
      <c r="H890" s="13"/>
      <c r="I890" s="13"/>
      <c r="J890" s="159" t="e">
        <f>IF(J889=10,9,IF(AND(#REF!&gt;=3,J889&gt;2),J889-1,IF(#REF!&gt;=3,J888+1,J888)))</f>
        <v>#REF!</v>
      </c>
      <c r="K890" s="16" t="str">
        <f>IF($A889&lt;&gt;"",IF(OR($Q889&lt;&gt;0,$R889&lt;&gt;0),"",IF(AND(G888&lt;&gt;G889,#REF!&gt;=$S$3),"",IF(AND(G886=G887,G888=G889,G887&lt;&gt;G888),G886,IF(G888&lt;&gt;G888,G889,IF(G888=G889,G889,""))))),"")</f>
        <v/>
      </c>
      <c r="L890" s="16" t="str">
        <f t="shared" si="25"/>
        <v/>
      </c>
      <c r="M890" s="9">
        <f>IF($A890&lt;&gt;"",IF(OR($Q889&lt;&gt;0,$R889&lt;&gt;0),"0",IF(L890&lt;&gt;"",IF(L890="W",(1*J890),(-1*J890)),0)),0)</f>
        <v>0</v>
      </c>
      <c r="N890" s="150"/>
      <c r="O890" s="10">
        <f>IF(A890&lt;&gt;"",IF(OR($Q889&lt;&gt;0,$R889&lt;&gt;0),0,M890),0)</f>
        <v>0</v>
      </c>
      <c r="P890" s="5">
        <f>IF(A890&lt;&gt;"",O890+P889,0)</f>
        <v>0</v>
      </c>
      <c r="Q890" s="17">
        <f>IF($A890&lt;&gt;"",IF(Q889&lt;&gt;0,Q889,IF(P890&gt;=$S$1,"Profit Target",0)),0)</f>
        <v>0</v>
      </c>
      <c r="R890" s="4">
        <f>IF(A890&lt;&gt;"",IF(P890&lt;=$S$2,"Stop Loss",0),0)</f>
        <v>0</v>
      </c>
      <c r="S890" s="17">
        <f t="shared" si="28"/>
        <v>0</v>
      </c>
      <c r="T890" s="22" t="str">
        <f>IF($A889="","",CONCATENATE($J890,"@"))</f>
        <v/>
      </c>
      <c r="U890" s="22" t="str">
        <f t="shared" si="26"/>
        <v/>
      </c>
      <c r="V890" s="22"/>
      <c r="W890" s="34"/>
    </row>
    <row r="891" spans="1:23">
      <c r="A891" s="34"/>
      <c r="B891" s="9" t="str">
        <f t="shared" si="24"/>
        <v>NB</v>
      </c>
      <c r="C891" s="2" t="str">
        <f t="shared" si="27"/>
        <v/>
      </c>
      <c r="D891" s="13" t="str">
        <f>VLOOKUP(ABS($A891),$X$6:$AC$43,6,0)</f>
        <v>R</v>
      </c>
      <c r="E891" s="13"/>
      <c r="F891" s="13"/>
      <c r="G891" s="13" t="str">
        <f>VLOOKUP(ABS($A891),$X$6:$AC$43,6,0)</f>
        <v>R</v>
      </c>
      <c r="H891" s="13"/>
      <c r="I891" s="13"/>
      <c r="J891" s="159" t="e">
        <f>IF(J890=10,9,IF(AND(#REF!&gt;=3,J890&gt;2),J890-1,IF(#REF!&gt;=3,J889+1,J889)))</f>
        <v>#REF!</v>
      </c>
      <c r="K891" s="16" t="str">
        <f>IF($A890&lt;&gt;"",IF(OR($Q890&lt;&gt;0,$R890&lt;&gt;0),"",IF(AND(G889&lt;&gt;G890,#REF!&gt;=$S$3),"",IF(AND(G887=G888,G889=G890,G888&lt;&gt;G889),G887,IF(G889&lt;&gt;G889,G890,IF(G889=G890,G890,""))))),"")</f>
        <v/>
      </c>
      <c r="L891" s="16" t="str">
        <f t="shared" si="25"/>
        <v/>
      </c>
      <c r="M891" s="9">
        <f>IF($A891&lt;&gt;"",IF(OR($Q890&lt;&gt;0,$R890&lt;&gt;0),"0",IF(L891&lt;&gt;"",IF(L891="W",(1*J891),(-1*J891)),0)),0)</f>
        <v>0</v>
      </c>
      <c r="N891" s="150"/>
      <c r="O891" s="10">
        <f>IF(A891&lt;&gt;"",IF(OR($Q890&lt;&gt;0,$R890&lt;&gt;0),0,M891),0)</f>
        <v>0</v>
      </c>
      <c r="P891" s="5">
        <f>IF(A891&lt;&gt;"",O891+P890,0)</f>
        <v>0</v>
      </c>
      <c r="Q891" s="17">
        <f>IF($A891&lt;&gt;"",IF(Q890&lt;&gt;0,Q890,IF(P891&gt;=$S$1,"Profit Target",0)),0)</f>
        <v>0</v>
      </c>
      <c r="R891" s="4">
        <f>IF(A891&lt;&gt;"",IF(P891&lt;=$S$2,"Stop Loss",0),0)</f>
        <v>0</v>
      </c>
      <c r="S891" s="17">
        <f t="shared" si="28"/>
        <v>0</v>
      </c>
      <c r="T891" s="22" t="str">
        <f>IF($A890="","",CONCATENATE($J891,"@"))</f>
        <v/>
      </c>
      <c r="U891" s="22" t="str">
        <f t="shared" si="26"/>
        <v/>
      </c>
      <c r="V891" s="22"/>
      <c r="W891" s="34"/>
    </row>
    <row r="892" spans="1:23">
      <c r="A892" s="34"/>
      <c r="B892" s="9" t="str">
        <f t="shared" si="24"/>
        <v>NB</v>
      </c>
      <c r="C892" s="2" t="str">
        <f t="shared" si="27"/>
        <v/>
      </c>
      <c r="D892" s="13" t="str">
        <f>VLOOKUP(ABS($A892),$X$6:$AC$43,6,0)</f>
        <v>R</v>
      </c>
      <c r="E892" s="13"/>
      <c r="F892" s="13"/>
      <c r="G892" s="13" t="str">
        <f>VLOOKUP(ABS($A892),$X$6:$AC$43,6,0)</f>
        <v>R</v>
      </c>
      <c r="H892" s="13"/>
      <c r="I892" s="13"/>
      <c r="J892" s="159" t="e">
        <f>IF(J891=10,9,IF(AND(#REF!&gt;=3,J891&gt;2),J891-1,IF(#REF!&gt;=3,J890+1,J890)))</f>
        <v>#REF!</v>
      </c>
      <c r="K892" s="16" t="str">
        <f>IF($A891&lt;&gt;"",IF(OR($Q891&lt;&gt;0,$R891&lt;&gt;0),"",IF(AND(G890&lt;&gt;G891,#REF!&gt;=$S$3),"",IF(AND(G888=G889,G890=G891,G889&lt;&gt;G890),G888,IF(G890&lt;&gt;G890,G891,IF(G890=G891,G891,""))))),"")</f>
        <v/>
      </c>
      <c r="L892" s="16" t="str">
        <f t="shared" si="25"/>
        <v/>
      </c>
      <c r="M892" s="9">
        <f>IF($A892&lt;&gt;"",IF(OR($Q891&lt;&gt;0,$R891&lt;&gt;0),"0",IF(L892&lt;&gt;"",IF(L892="W",(1*J892),(-1*J892)),0)),0)</f>
        <v>0</v>
      </c>
      <c r="N892" s="150"/>
      <c r="O892" s="10">
        <f>IF(A892&lt;&gt;"",IF(OR($Q891&lt;&gt;0,$R891&lt;&gt;0),0,M892),0)</f>
        <v>0</v>
      </c>
      <c r="P892" s="5">
        <f>IF(A892&lt;&gt;"",O892+P891,0)</f>
        <v>0</v>
      </c>
      <c r="Q892" s="17">
        <f>IF($A892&lt;&gt;"",IF(Q891&lt;&gt;0,Q891,IF(P892&gt;=$S$1,"Profit Target",0)),0)</f>
        <v>0</v>
      </c>
      <c r="R892" s="4">
        <f>IF(A892&lt;&gt;"",IF(P892&lt;=$S$2,"Stop Loss",0),0)</f>
        <v>0</v>
      </c>
      <c r="S892" s="17">
        <f t="shared" si="28"/>
        <v>0</v>
      </c>
      <c r="T892" s="22" t="str">
        <f>IF($A891="","",CONCATENATE($J892,"@"))</f>
        <v/>
      </c>
      <c r="U892" s="22" t="str">
        <f t="shared" si="26"/>
        <v/>
      </c>
      <c r="V892" s="22"/>
      <c r="W892" s="34"/>
    </row>
    <row r="893" spans="1:23">
      <c r="A893" s="34"/>
      <c r="B893" s="9" t="str">
        <f t="shared" si="24"/>
        <v>NB</v>
      </c>
      <c r="C893" s="2" t="str">
        <f t="shared" si="27"/>
        <v/>
      </c>
      <c r="D893" s="13" t="str">
        <f>VLOOKUP(ABS($A893),$X$6:$AC$43,6,0)</f>
        <v>R</v>
      </c>
      <c r="E893" s="13"/>
      <c r="F893" s="13"/>
      <c r="G893" s="13" t="str">
        <f>VLOOKUP(ABS($A893),$X$6:$AC$43,6,0)</f>
        <v>R</v>
      </c>
      <c r="H893" s="13"/>
      <c r="I893" s="13"/>
      <c r="J893" s="159" t="e">
        <f>IF(J892=10,9,IF(AND(#REF!&gt;=3,J892&gt;2),J892-1,IF(#REF!&gt;=3,J891+1,J891)))</f>
        <v>#REF!</v>
      </c>
      <c r="K893" s="16" t="str">
        <f>IF($A892&lt;&gt;"",IF(OR($Q892&lt;&gt;0,$R892&lt;&gt;0),"",IF(AND(G891&lt;&gt;G892,#REF!&gt;=$S$3),"",IF(AND(G889=G890,G891=G892,G890&lt;&gt;G891),G889,IF(G891&lt;&gt;G891,G892,IF(G891=G892,G892,""))))),"")</f>
        <v/>
      </c>
      <c r="L893" s="16" t="str">
        <f t="shared" si="25"/>
        <v/>
      </c>
      <c r="M893" s="9">
        <f>IF($A893&lt;&gt;"",IF(OR($Q892&lt;&gt;0,$R892&lt;&gt;0),"0",IF(L893&lt;&gt;"",IF(L893="W",(1*J893),(-1*J893)),0)),0)</f>
        <v>0</v>
      </c>
      <c r="N893" s="150"/>
      <c r="O893" s="10">
        <f>IF(A893&lt;&gt;"",IF(OR($Q892&lt;&gt;0,$R892&lt;&gt;0),0,M893),0)</f>
        <v>0</v>
      </c>
      <c r="P893" s="5">
        <f>IF(A893&lt;&gt;"",O893+P892,0)</f>
        <v>0</v>
      </c>
      <c r="Q893" s="17">
        <f>IF($A893&lt;&gt;"",IF(Q892&lt;&gt;0,Q892,IF(P893&gt;=$S$1,"Profit Target",0)),0)</f>
        <v>0</v>
      </c>
      <c r="R893" s="4">
        <f>IF(A893&lt;&gt;"",IF(P893&lt;=$S$2,"Stop Loss",0),0)</f>
        <v>0</v>
      </c>
      <c r="S893" s="17">
        <f t="shared" si="28"/>
        <v>0</v>
      </c>
      <c r="T893" s="22" t="str">
        <f>IF($A892="","",CONCATENATE($J893,"@"))</f>
        <v/>
      </c>
      <c r="U893" s="22" t="str">
        <f t="shared" si="26"/>
        <v/>
      </c>
      <c r="V893" s="22"/>
      <c r="W893" s="34"/>
    </row>
    <row r="894" spans="1:23">
      <c r="A894" s="34"/>
      <c r="B894" s="9" t="str">
        <f t="shared" si="24"/>
        <v>NB</v>
      </c>
      <c r="C894" s="2" t="str">
        <f t="shared" si="27"/>
        <v/>
      </c>
      <c r="D894" s="13" t="str">
        <f>VLOOKUP(ABS($A894),$X$6:$AC$43,6,0)</f>
        <v>R</v>
      </c>
      <c r="E894" s="13"/>
      <c r="F894" s="13"/>
      <c r="G894" s="13" t="str">
        <f>VLOOKUP(ABS($A894),$X$6:$AC$43,6,0)</f>
        <v>R</v>
      </c>
      <c r="H894" s="13"/>
      <c r="I894" s="13"/>
      <c r="J894" s="159" t="e">
        <f>IF(J893=10,9,IF(AND(#REF!&gt;=3,J893&gt;2),J893-1,IF(#REF!&gt;=3,J892+1,J892)))</f>
        <v>#REF!</v>
      </c>
      <c r="K894" s="16" t="str">
        <f>IF($A893&lt;&gt;"",IF(OR($Q893&lt;&gt;0,$R893&lt;&gt;0),"",IF(AND(G892&lt;&gt;G893,#REF!&gt;=$S$3),"",IF(AND(G890=G891,G892=G893,G891&lt;&gt;G892),G890,IF(G892&lt;&gt;G892,G893,IF(G892=G893,G893,""))))),"")</f>
        <v/>
      </c>
      <c r="L894" s="16" t="str">
        <f t="shared" si="25"/>
        <v/>
      </c>
      <c r="M894" s="9">
        <f>IF($A894&lt;&gt;"",IF(OR($Q893&lt;&gt;0,$R893&lt;&gt;0),"0",IF(L894&lt;&gt;"",IF(L894="W",(1*J894),(-1*J894)),0)),0)</f>
        <v>0</v>
      </c>
      <c r="N894" s="150"/>
      <c r="O894" s="10">
        <f>IF(A894&lt;&gt;"",IF(OR($Q893&lt;&gt;0,$R893&lt;&gt;0),0,M894),0)</f>
        <v>0</v>
      </c>
      <c r="P894" s="5">
        <f>IF(A894&lt;&gt;"",O894+P893,0)</f>
        <v>0</v>
      </c>
      <c r="Q894" s="17">
        <f>IF($A894&lt;&gt;"",IF(Q893&lt;&gt;0,Q893,IF(P894&gt;=$S$1,"Profit Target",0)),0)</f>
        <v>0</v>
      </c>
      <c r="R894" s="4">
        <f>IF(A894&lt;&gt;"",IF(P894&lt;=$S$2,"Stop Loss",0),0)</f>
        <v>0</v>
      </c>
      <c r="S894" s="17">
        <f t="shared" si="28"/>
        <v>0</v>
      </c>
      <c r="T894" s="22" t="str">
        <f>IF($A893="","",CONCATENATE($J894,"@"))</f>
        <v/>
      </c>
      <c r="U894" s="22" t="str">
        <f t="shared" si="26"/>
        <v/>
      </c>
      <c r="V894" s="22"/>
      <c r="W894" s="34"/>
    </row>
    <row r="895" spans="1:23">
      <c r="A895" s="34"/>
      <c r="B895" s="9" t="str">
        <f t="shared" si="24"/>
        <v>NB</v>
      </c>
      <c r="C895" s="2" t="str">
        <f t="shared" si="27"/>
        <v/>
      </c>
      <c r="D895" s="13" t="str">
        <f>VLOOKUP(ABS($A895),$X$6:$AC$43,6,0)</f>
        <v>R</v>
      </c>
      <c r="E895" s="13"/>
      <c r="F895" s="13"/>
      <c r="G895" s="13" t="str">
        <f>VLOOKUP(ABS($A895),$X$6:$AC$43,6,0)</f>
        <v>R</v>
      </c>
      <c r="H895" s="13"/>
      <c r="I895" s="13"/>
      <c r="J895" s="159" t="e">
        <f>IF(J894=10,9,IF(AND(#REF!&gt;=3,J894&gt;2),J894-1,IF(#REF!&gt;=3,J893+1,J893)))</f>
        <v>#REF!</v>
      </c>
      <c r="K895" s="16" t="str">
        <f>IF($A894&lt;&gt;"",IF(OR($Q894&lt;&gt;0,$R894&lt;&gt;0),"",IF(AND(G893&lt;&gt;G894,#REF!&gt;=$S$3),"",IF(AND(G891=G892,G893=G894,G892&lt;&gt;G893),G891,IF(G893&lt;&gt;G893,G894,IF(G893=G894,G894,""))))),"")</f>
        <v/>
      </c>
      <c r="L895" s="16" t="str">
        <f t="shared" si="25"/>
        <v/>
      </c>
      <c r="M895" s="9">
        <f>IF($A895&lt;&gt;"",IF(OR($Q894&lt;&gt;0,$R894&lt;&gt;0),"0",IF(L895&lt;&gt;"",IF(L895="W",(1*J895),(-1*J895)),0)),0)</f>
        <v>0</v>
      </c>
      <c r="N895" s="150"/>
      <c r="O895" s="10">
        <f>IF(A895&lt;&gt;"",IF(OR($Q894&lt;&gt;0,$R894&lt;&gt;0),0,M895),0)</f>
        <v>0</v>
      </c>
      <c r="P895" s="5">
        <f>IF(A895&lt;&gt;"",O895+P894,0)</f>
        <v>0</v>
      </c>
      <c r="Q895" s="17">
        <f>IF($A895&lt;&gt;"",IF(Q894&lt;&gt;0,Q894,IF(P895&gt;=$S$1,"Profit Target",0)),0)</f>
        <v>0</v>
      </c>
      <c r="R895" s="4">
        <f>IF(A895&lt;&gt;"",IF(P895&lt;=$S$2,"Stop Loss",0),0)</f>
        <v>0</v>
      </c>
      <c r="S895" s="17">
        <f t="shared" si="28"/>
        <v>0</v>
      </c>
      <c r="T895" s="22" t="str">
        <f>IF($A894="","",CONCATENATE($J895,"@"))</f>
        <v/>
      </c>
      <c r="U895" s="22" t="str">
        <f t="shared" si="26"/>
        <v/>
      </c>
      <c r="V895" s="22"/>
      <c r="W895" s="34"/>
    </row>
    <row r="896" spans="1:23">
      <c r="A896" s="34"/>
      <c r="B896" s="9" t="str">
        <f t="shared" si="24"/>
        <v>NB</v>
      </c>
      <c r="C896" s="2" t="str">
        <f t="shared" si="27"/>
        <v/>
      </c>
      <c r="D896" s="13" t="str">
        <f>VLOOKUP(ABS($A896),$X$6:$AC$43,6,0)</f>
        <v>R</v>
      </c>
      <c r="E896" s="13"/>
      <c r="F896" s="13"/>
      <c r="G896" s="13" t="str">
        <f>VLOOKUP(ABS($A896),$X$6:$AC$43,6,0)</f>
        <v>R</v>
      </c>
      <c r="H896" s="13"/>
      <c r="I896" s="13"/>
      <c r="J896" s="159" t="e">
        <f>IF(J895=10,9,IF(AND(#REF!&gt;=3,J895&gt;2),J895-1,IF(#REF!&gt;=3,J894+1,J894)))</f>
        <v>#REF!</v>
      </c>
      <c r="K896" s="16" t="str">
        <f>IF($A895&lt;&gt;"",IF(OR($Q895&lt;&gt;0,$R895&lt;&gt;0),"",IF(AND(G894&lt;&gt;G895,#REF!&gt;=$S$3),"",IF(AND(G892=G893,G894=G895,G893&lt;&gt;G894),G892,IF(G894&lt;&gt;G894,G895,IF(G894=G895,G895,""))))),"")</f>
        <v/>
      </c>
      <c r="L896" s="16" t="str">
        <f t="shared" si="25"/>
        <v/>
      </c>
      <c r="M896" s="9">
        <f>IF($A896&lt;&gt;"",IF(OR($Q895&lt;&gt;0,$R895&lt;&gt;0),"0",IF(L896&lt;&gt;"",IF(L896="W",(1*J896),(-1*J896)),0)),0)</f>
        <v>0</v>
      </c>
      <c r="N896" s="150"/>
      <c r="O896" s="10">
        <f>IF(A896&lt;&gt;"",IF(OR($Q895&lt;&gt;0,$R895&lt;&gt;0),0,M896),0)</f>
        <v>0</v>
      </c>
      <c r="P896" s="5">
        <f>IF(A896&lt;&gt;"",O896+P895,0)</f>
        <v>0</v>
      </c>
      <c r="Q896" s="17">
        <f>IF($A896&lt;&gt;"",IF(Q895&lt;&gt;0,Q895,IF(P896&gt;=$S$1,"Profit Target",0)),0)</f>
        <v>0</v>
      </c>
      <c r="R896" s="4">
        <f>IF(A896&lt;&gt;"",IF(P896&lt;=$S$2,"Stop Loss",0),0)</f>
        <v>0</v>
      </c>
      <c r="S896" s="17">
        <f t="shared" si="28"/>
        <v>0</v>
      </c>
      <c r="T896" s="22" t="str">
        <f>IF($A895="","",CONCATENATE($J896,"@"))</f>
        <v/>
      </c>
      <c r="U896" s="22" t="str">
        <f t="shared" si="26"/>
        <v/>
      </c>
      <c r="V896" s="22"/>
      <c r="W896" s="34"/>
    </row>
    <row r="897" spans="1:23">
      <c r="A897" s="34"/>
      <c r="B897" s="9" t="str">
        <f t="shared" si="24"/>
        <v>NB</v>
      </c>
      <c r="C897" s="2" t="str">
        <f t="shared" si="27"/>
        <v/>
      </c>
      <c r="D897" s="13" t="str">
        <f>VLOOKUP(ABS($A897),$X$6:$AC$43,6,0)</f>
        <v>R</v>
      </c>
      <c r="E897" s="13"/>
      <c r="F897" s="13"/>
      <c r="G897" s="13" t="str">
        <f>VLOOKUP(ABS($A897),$X$6:$AC$43,6,0)</f>
        <v>R</v>
      </c>
      <c r="H897" s="13"/>
      <c r="I897" s="13"/>
      <c r="J897" s="159" t="e">
        <f>IF(J896=10,9,IF(AND(#REF!&gt;=3,J896&gt;2),J896-1,IF(#REF!&gt;=3,J895+1,J895)))</f>
        <v>#REF!</v>
      </c>
      <c r="K897" s="16" t="str">
        <f>IF($A896&lt;&gt;"",IF(OR($Q896&lt;&gt;0,$R896&lt;&gt;0),"",IF(AND(G895&lt;&gt;G896,#REF!&gt;=$S$3),"",IF(AND(G893=G894,G895=G896,G894&lt;&gt;G895),G893,IF(G895&lt;&gt;G895,G896,IF(G895=G896,G896,""))))),"")</f>
        <v/>
      </c>
      <c r="L897" s="16" t="str">
        <f t="shared" si="25"/>
        <v/>
      </c>
      <c r="M897" s="9">
        <f>IF($A897&lt;&gt;"",IF(OR($Q896&lt;&gt;0,$R896&lt;&gt;0),"0",IF(L897&lt;&gt;"",IF(L897="W",(1*J897),(-1*J897)),0)),0)</f>
        <v>0</v>
      </c>
      <c r="N897" s="150"/>
      <c r="O897" s="10">
        <f>IF(A897&lt;&gt;"",IF(OR($Q896&lt;&gt;0,$R896&lt;&gt;0),0,M897),0)</f>
        <v>0</v>
      </c>
      <c r="P897" s="5">
        <f>IF(A897&lt;&gt;"",O897+P896,0)</f>
        <v>0</v>
      </c>
      <c r="Q897" s="17">
        <f>IF($A897&lt;&gt;"",IF(Q896&lt;&gt;0,Q896,IF(P897&gt;=$S$1,"Profit Target",0)),0)</f>
        <v>0</v>
      </c>
      <c r="R897" s="4">
        <f>IF(A897&lt;&gt;"",IF(P897&lt;=$S$2,"Stop Loss",0),0)</f>
        <v>0</v>
      </c>
      <c r="S897" s="17">
        <f t="shared" si="28"/>
        <v>0</v>
      </c>
      <c r="T897" s="22" t="str">
        <f>IF($A896="","",CONCATENATE($J897,"@"))</f>
        <v/>
      </c>
      <c r="U897" s="22" t="str">
        <f t="shared" si="26"/>
        <v/>
      </c>
      <c r="V897" s="22"/>
      <c r="W897" s="34"/>
    </row>
    <row r="898" spans="1:23">
      <c r="A898" s="34"/>
      <c r="B898" s="9" t="str">
        <f t="shared" si="24"/>
        <v>NB</v>
      </c>
      <c r="C898" s="2" t="str">
        <f t="shared" si="27"/>
        <v/>
      </c>
      <c r="D898" s="13" t="str">
        <f>VLOOKUP(ABS($A898),$X$6:$AC$43,6,0)</f>
        <v>R</v>
      </c>
      <c r="E898" s="13"/>
      <c r="F898" s="13"/>
      <c r="G898" s="13" t="str">
        <f>VLOOKUP(ABS($A898),$X$6:$AC$43,6,0)</f>
        <v>R</v>
      </c>
      <c r="H898" s="13"/>
      <c r="I898" s="13"/>
      <c r="J898" s="159" t="e">
        <f>IF(J897=10,9,IF(AND(#REF!&gt;=3,J897&gt;2),J897-1,IF(#REF!&gt;=3,J896+1,J896)))</f>
        <v>#REF!</v>
      </c>
      <c r="K898" s="16" t="str">
        <f>IF($A897&lt;&gt;"",IF(OR($Q897&lt;&gt;0,$R897&lt;&gt;0),"",IF(AND(G896&lt;&gt;G897,#REF!&gt;=$S$3),"",IF(AND(G894=G895,G896=G897,G895&lt;&gt;G896),G894,IF(G896&lt;&gt;G896,G897,IF(G896=G897,G897,""))))),"")</f>
        <v/>
      </c>
      <c r="L898" s="16" t="str">
        <f t="shared" si="25"/>
        <v/>
      </c>
      <c r="M898" s="9">
        <f>IF($A898&lt;&gt;"",IF(OR($Q897&lt;&gt;0,$R897&lt;&gt;0),"0",IF(L898&lt;&gt;"",IF(L898="W",(1*J898),(-1*J898)),0)),0)</f>
        <v>0</v>
      </c>
      <c r="N898" s="150"/>
      <c r="O898" s="10">
        <f>IF(A898&lt;&gt;"",IF(OR($Q897&lt;&gt;0,$R897&lt;&gt;0),0,M898),0)</f>
        <v>0</v>
      </c>
      <c r="P898" s="5">
        <f>IF(A898&lt;&gt;"",O898+P897,0)</f>
        <v>0</v>
      </c>
      <c r="Q898" s="17">
        <f>IF($A898&lt;&gt;"",IF(Q897&lt;&gt;0,Q897,IF(P898&gt;=$S$1,"Profit Target",0)),0)</f>
        <v>0</v>
      </c>
      <c r="R898" s="4">
        <f>IF(A898&lt;&gt;"",IF(P898&lt;=$S$2,"Stop Loss",0),0)</f>
        <v>0</v>
      </c>
      <c r="S898" s="17">
        <f t="shared" si="28"/>
        <v>0</v>
      </c>
      <c r="T898" s="22" t="str">
        <f>IF($A897="","",CONCATENATE($J898,"@"))</f>
        <v/>
      </c>
      <c r="U898" s="22" t="str">
        <f t="shared" si="26"/>
        <v/>
      </c>
      <c r="V898" s="22"/>
      <c r="W898" s="34"/>
    </row>
    <row r="899" spans="1:23">
      <c r="A899" s="34"/>
      <c r="B899" s="9" t="str">
        <f t="shared" si="24"/>
        <v>NB</v>
      </c>
      <c r="C899" s="2" t="str">
        <f t="shared" si="27"/>
        <v/>
      </c>
      <c r="D899" s="13" t="str">
        <f>VLOOKUP(ABS($A899),$X$6:$AC$43,6,0)</f>
        <v>R</v>
      </c>
      <c r="E899" s="13"/>
      <c r="F899" s="13"/>
      <c r="G899" s="13" t="str">
        <f>VLOOKUP(ABS($A899),$X$6:$AC$43,6,0)</f>
        <v>R</v>
      </c>
      <c r="H899" s="13"/>
      <c r="I899" s="13"/>
      <c r="J899" s="159" t="e">
        <f>IF(J898=10,9,IF(AND(#REF!&gt;=3,J898&gt;2),J898-1,IF(#REF!&gt;=3,J897+1,J897)))</f>
        <v>#REF!</v>
      </c>
      <c r="K899" s="16" t="str">
        <f>IF($A898&lt;&gt;"",IF(OR($Q898&lt;&gt;0,$R898&lt;&gt;0),"",IF(AND(G897&lt;&gt;G898,#REF!&gt;=$S$3),"",IF(AND(G895=G896,G897=G898,G896&lt;&gt;G897),G895,IF(G897&lt;&gt;G897,G898,IF(G897=G898,G898,""))))),"")</f>
        <v/>
      </c>
      <c r="L899" s="16" t="str">
        <f t="shared" si="25"/>
        <v/>
      </c>
      <c r="M899" s="9">
        <f>IF($A899&lt;&gt;"",IF(OR($Q898&lt;&gt;0,$R898&lt;&gt;0),"0",IF(L899&lt;&gt;"",IF(L899="W",(1*J899),(-1*J899)),0)),0)</f>
        <v>0</v>
      </c>
      <c r="N899" s="150"/>
      <c r="O899" s="10">
        <f>IF(A899&lt;&gt;"",IF(OR($Q898&lt;&gt;0,$R898&lt;&gt;0),0,M899),0)</f>
        <v>0</v>
      </c>
      <c r="P899" s="5">
        <f>IF(A899&lt;&gt;"",O899+P898,0)</f>
        <v>0</v>
      </c>
      <c r="Q899" s="17">
        <f>IF($A899&lt;&gt;"",IF(Q898&lt;&gt;0,Q898,IF(P899&gt;=$S$1,"Profit Target",0)),0)</f>
        <v>0</v>
      </c>
      <c r="R899" s="4">
        <f>IF(A899&lt;&gt;"",IF(P899&lt;=$S$2,"Stop Loss",0),0)</f>
        <v>0</v>
      </c>
      <c r="S899" s="17">
        <f t="shared" si="28"/>
        <v>0</v>
      </c>
      <c r="T899" s="22" t="str">
        <f>IF($A898="","",CONCATENATE($J899,"@"))</f>
        <v/>
      </c>
      <c r="U899" s="22" t="str">
        <f t="shared" si="26"/>
        <v/>
      </c>
      <c r="V899" s="22"/>
      <c r="W899" s="34"/>
    </row>
    <row r="900" spans="1:23">
      <c r="A900" s="34"/>
      <c r="B900" s="9" t="str">
        <f t="shared" si="24"/>
        <v>NB</v>
      </c>
      <c r="C900" s="2" t="str">
        <f t="shared" si="27"/>
        <v/>
      </c>
      <c r="D900" s="13" t="str">
        <f>VLOOKUP(ABS($A900),$X$6:$AC$43,6,0)</f>
        <v>R</v>
      </c>
      <c r="E900" s="13"/>
      <c r="F900" s="13"/>
      <c r="G900" s="13" t="str">
        <f>VLOOKUP(ABS($A900),$X$6:$AC$43,6,0)</f>
        <v>R</v>
      </c>
      <c r="H900" s="13"/>
      <c r="I900" s="13"/>
      <c r="J900" s="159" t="e">
        <f>IF(J899=10,9,IF(AND(#REF!&gt;=3,J899&gt;2),J899-1,IF(#REF!&gt;=3,J898+1,J898)))</f>
        <v>#REF!</v>
      </c>
      <c r="K900" s="16" t="str">
        <f>IF($A899&lt;&gt;"",IF(OR($Q899&lt;&gt;0,$R899&lt;&gt;0),"",IF(AND(G898&lt;&gt;G899,#REF!&gt;=$S$3),"",IF(AND(G896=G897,G898=G899,G897&lt;&gt;G898),G896,IF(G898&lt;&gt;G898,G899,IF(G898=G899,G899,""))))),"")</f>
        <v/>
      </c>
      <c r="L900" s="16" t="str">
        <f t="shared" si="25"/>
        <v/>
      </c>
      <c r="M900" s="9">
        <f>IF($A900&lt;&gt;"",IF(OR($Q899&lt;&gt;0,$R899&lt;&gt;0),"0",IF(L900&lt;&gt;"",IF(L900="W",(1*J900),(-1*J900)),0)),0)</f>
        <v>0</v>
      </c>
      <c r="N900" s="150"/>
      <c r="O900" s="10">
        <f>IF(A900&lt;&gt;"",IF(OR($Q899&lt;&gt;0,$R899&lt;&gt;0),0,M900),0)</f>
        <v>0</v>
      </c>
      <c r="P900" s="5">
        <f>IF(A900&lt;&gt;"",O900+P899,0)</f>
        <v>0</v>
      </c>
      <c r="Q900" s="17">
        <f>IF($A900&lt;&gt;"",IF(Q899&lt;&gt;0,Q899,IF(P900&gt;=$S$1,"Profit Target",0)),0)</f>
        <v>0</v>
      </c>
      <c r="R900" s="4">
        <f>IF(A900&lt;&gt;"",IF(P900&lt;=$S$2,"Stop Loss",0),0)</f>
        <v>0</v>
      </c>
      <c r="S900" s="17">
        <f t="shared" si="28"/>
        <v>0</v>
      </c>
      <c r="T900" s="22" t="str">
        <f>IF($A899="","",CONCATENATE($J900,"@"))</f>
        <v/>
      </c>
      <c r="U900" s="22" t="str">
        <f t="shared" si="26"/>
        <v/>
      </c>
      <c r="V900" s="22"/>
      <c r="W900" s="34"/>
    </row>
    <row r="901" spans="1:23">
      <c r="A901" s="34"/>
      <c r="B901" s="9" t="str">
        <f t="shared" ref="B901:B932" si="29">IF(K901="","NB",U901)</f>
        <v>NB</v>
      </c>
      <c r="C901" s="2" t="str">
        <f t="shared" si="27"/>
        <v/>
      </c>
      <c r="D901" s="13" t="str">
        <f>VLOOKUP(ABS($A901),$X$6:$AC$43,6,0)</f>
        <v>R</v>
      </c>
      <c r="E901" s="13"/>
      <c r="F901" s="13"/>
      <c r="G901" s="13" t="str">
        <f>VLOOKUP(ABS($A901),$X$6:$AC$43,6,0)</f>
        <v>R</v>
      </c>
      <c r="H901" s="13"/>
      <c r="I901" s="13"/>
      <c r="J901" s="159" t="e">
        <f>IF(J900=10,9,IF(AND(#REF!&gt;=3,J900&gt;2),J900-1,IF(#REF!&gt;=3,J899+1,J899)))</f>
        <v>#REF!</v>
      </c>
      <c r="K901" s="16" t="str">
        <f>IF($A900&lt;&gt;"",IF(OR($Q900&lt;&gt;0,$R900&lt;&gt;0),"",IF(AND(G899&lt;&gt;G900,#REF!&gt;=$S$3),"",IF(AND(G897=G898,G899=G900,G898&lt;&gt;G899),G897,IF(G899&lt;&gt;G899,G900,IF(G899=G900,G900,""))))),"")</f>
        <v/>
      </c>
      <c r="L901" s="16" t="str">
        <f t="shared" ref="L901:L932" si="30">IF($A901&lt;&gt;"",IF(K901&lt;&gt;"",IF($A901=0,"L",IF(G901=K901,"W","L")),""),"")</f>
        <v/>
      </c>
      <c r="M901" s="9">
        <f>IF($A901&lt;&gt;"",IF(OR($Q900&lt;&gt;0,$R900&lt;&gt;0),"0",IF(L901&lt;&gt;"",IF(L901="W",(1*J901),(-1*J901)),0)),0)</f>
        <v>0</v>
      </c>
      <c r="N901" s="150"/>
      <c r="O901" s="10">
        <f>IF(A901&lt;&gt;"",IF(OR($Q900&lt;&gt;0,$R900&lt;&gt;0),0,M901),0)</f>
        <v>0</v>
      </c>
      <c r="P901" s="5">
        <f>IF(A901&lt;&gt;"",O901+P900,0)</f>
        <v>0</v>
      </c>
      <c r="Q901" s="17">
        <f>IF($A901&lt;&gt;"",IF(Q900&lt;&gt;0,Q900,IF(P901&gt;=$S$1,"Profit Target",0)),0)</f>
        <v>0</v>
      </c>
      <c r="R901" s="4">
        <f>IF(A901&lt;&gt;"",IF(P901&lt;=$S$2,"Stop Loss",0),0)</f>
        <v>0</v>
      </c>
      <c r="S901" s="17">
        <f t="shared" si="28"/>
        <v>0</v>
      </c>
      <c r="T901" s="22" t="str">
        <f>IF($A900="","",CONCATENATE($J901,"@"))</f>
        <v/>
      </c>
      <c r="U901" s="22" t="str">
        <f t="shared" ref="U901:U932" si="31">IF(K901="","",T901&amp;K901&amp;",")</f>
        <v/>
      </c>
      <c r="V901" s="22"/>
      <c r="W901" s="34"/>
    </row>
    <row r="902" spans="1:23">
      <c r="A902" s="34"/>
      <c r="B902" s="9" t="str">
        <f t="shared" si="29"/>
        <v>NB</v>
      </c>
      <c r="C902" s="2" t="str">
        <f t="shared" si="27"/>
        <v/>
      </c>
      <c r="D902" s="13" t="str">
        <f>VLOOKUP(ABS($A902),$X$6:$AC$43,6,0)</f>
        <v>R</v>
      </c>
      <c r="E902" s="13"/>
      <c r="F902" s="13"/>
      <c r="G902" s="13" t="str">
        <f>VLOOKUP(ABS($A902),$X$6:$AC$43,6,0)</f>
        <v>R</v>
      </c>
      <c r="H902" s="13"/>
      <c r="I902" s="13"/>
      <c r="J902" s="159" t="e">
        <f>IF(J901=10,9,IF(AND(#REF!&gt;=3,J901&gt;2),J901-1,IF(#REF!&gt;=3,J900+1,J900)))</f>
        <v>#REF!</v>
      </c>
      <c r="K902" s="16" t="str">
        <f>IF($A901&lt;&gt;"",IF(OR($Q901&lt;&gt;0,$R901&lt;&gt;0),"",IF(AND(G900&lt;&gt;G901,#REF!&gt;=$S$3),"",IF(AND(G898=G899,G900=G901,G899&lt;&gt;G900),G898,IF(G900&lt;&gt;G900,G901,IF(G900=G901,G901,""))))),"")</f>
        <v/>
      </c>
      <c r="L902" s="16" t="str">
        <f t="shared" si="30"/>
        <v/>
      </c>
      <c r="M902" s="9">
        <f>IF($A902&lt;&gt;"",IF(OR($Q901&lt;&gt;0,$R901&lt;&gt;0),"0",IF(L902&lt;&gt;"",IF(L902="W",(1*J902),(-1*J902)),0)),0)</f>
        <v>0</v>
      </c>
      <c r="N902" s="150"/>
      <c r="O902" s="10">
        <f>IF(A902&lt;&gt;"",IF(OR($Q901&lt;&gt;0,$R901&lt;&gt;0),0,M902),0)</f>
        <v>0</v>
      </c>
      <c r="P902" s="5">
        <f>IF(A902&lt;&gt;"",O902+P901,0)</f>
        <v>0</v>
      </c>
      <c r="Q902" s="17">
        <f>IF($A902&lt;&gt;"",IF(Q901&lt;&gt;0,Q901,IF(P902&gt;=$S$1,"Profit Target",0)),0)</f>
        <v>0</v>
      </c>
      <c r="R902" s="4">
        <f>IF(A902&lt;&gt;"",IF(P902&lt;=$S$2,"Stop Loss",0),0)</f>
        <v>0</v>
      </c>
      <c r="S902" s="17">
        <f t="shared" si="28"/>
        <v>0</v>
      </c>
      <c r="T902" s="22" t="str">
        <f>IF($A901="","",CONCATENATE($J902,"@"))</f>
        <v/>
      </c>
      <c r="U902" s="22" t="str">
        <f t="shared" si="31"/>
        <v/>
      </c>
      <c r="V902" s="22"/>
      <c r="W902" s="34"/>
    </row>
    <row r="903" spans="1:23">
      <c r="A903" s="34"/>
      <c r="B903" s="9" t="str">
        <f t="shared" si="29"/>
        <v>NB</v>
      </c>
      <c r="C903" s="2" t="str">
        <f t="shared" si="27"/>
        <v/>
      </c>
      <c r="D903" s="13" t="str">
        <f>VLOOKUP(ABS($A903),$X$6:$AC$43,6,0)</f>
        <v>R</v>
      </c>
      <c r="E903" s="13"/>
      <c r="F903" s="13"/>
      <c r="G903" s="13" t="str">
        <f>VLOOKUP(ABS($A903),$X$6:$AC$43,6,0)</f>
        <v>R</v>
      </c>
      <c r="H903" s="13"/>
      <c r="I903" s="13"/>
      <c r="J903" s="159" t="e">
        <f>IF(J902=10,9,IF(AND(#REF!&gt;=3,J902&gt;2),J902-1,IF(#REF!&gt;=3,J901+1,J901)))</f>
        <v>#REF!</v>
      </c>
      <c r="K903" s="16" t="str">
        <f>IF($A902&lt;&gt;"",IF(OR($Q902&lt;&gt;0,$R902&lt;&gt;0),"",IF(AND(G901&lt;&gt;G902,#REF!&gt;=$S$3),"",IF(AND(G899=G900,G901=G902,G900&lt;&gt;G901),G899,IF(G901&lt;&gt;G901,G902,IF(G901=G902,G902,""))))),"")</f>
        <v/>
      </c>
      <c r="L903" s="16" t="str">
        <f t="shared" si="30"/>
        <v/>
      </c>
      <c r="M903" s="9">
        <f>IF($A903&lt;&gt;"",IF(OR($Q902&lt;&gt;0,$R902&lt;&gt;0),"0",IF(L903&lt;&gt;"",IF(L903="W",(1*J903),(-1*J903)),0)),0)</f>
        <v>0</v>
      </c>
      <c r="N903" s="150"/>
      <c r="O903" s="10">
        <f>IF(A903&lt;&gt;"",IF(OR($Q902&lt;&gt;0,$R902&lt;&gt;0),0,M903),0)</f>
        <v>0</v>
      </c>
      <c r="P903" s="5">
        <f>IF(A903&lt;&gt;"",O903+P902,0)</f>
        <v>0</v>
      </c>
      <c r="Q903" s="17">
        <f>IF($A903&lt;&gt;"",IF(Q902&lt;&gt;0,Q902,IF(P903&gt;=$S$1,"Profit Target",0)),0)</f>
        <v>0</v>
      </c>
      <c r="R903" s="4">
        <f>IF(A903&lt;&gt;"",IF(P903&lt;=$S$2,"Stop Loss",0),0)</f>
        <v>0</v>
      </c>
      <c r="S903" s="17">
        <f t="shared" si="28"/>
        <v>0</v>
      </c>
      <c r="T903" s="22" t="str">
        <f>IF($A902="","",CONCATENATE($J903,"@"))</f>
        <v/>
      </c>
      <c r="U903" s="22" t="str">
        <f t="shared" si="31"/>
        <v/>
      </c>
      <c r="V903" s="22"/>
      <c r="W903" s="34"/>
    </row>
    <row r="904" spans="1:23">
      <c r="A904" s="34"/>
      <c r="B904" s="9" t="str">
        <f t="shared" si="29"/>
        <v>NB</v>
      </c>
      <c r="C904" s="2" t="str">
        <f t="shared" si="27"/>
        <v/>
      </c>
      <c r="D904" s="13" t="str">
        <f>VLOOKUP(ABS($A904),$X$6:$AC$43,6,0)</f>
        <v>R</v>
      </c>
      <c r="E904" s="13"/>
      <c r="F904" s="13"/>
      <c r="G904" s="13" t="str">
        <f>VLOOKUP(ABS($A904),$X$6:$AC$43,6,0)</f>
        <v>R</v>
      </c>
      <c r="H904" s="13"/>
      <c r="I904" s="13"/>
      <c r="J904" s="159" t="e">
        <f>IF(J903=10,9,IF(AND(#REF!&gt;=3,J903&gt;2),J903-1,IF(#REF!&gt;=3,J902+1,J902)))</f>
        <v>#REF!</v>
      </c>
      <c r="K904" s="16" t="str">
        <f>IF($A903&lt;&gt;"",IF(OR($Q903&lt;&gt;0,$R903&lt;&gt;0),"",IF(AND(G902&lt;&gt;G903,#REF!&gt;=$S$3),"",IF(AND(G900=G901,G902=G903,G901&lt;&gt;G902),G900,IF(G902&lt;&gt;G902,G903,IF(G902=G903,G903,""))))),"")</f>
        <v/>
      </c>
      <c r="L904" s="16" t="str">
        <f t="shared" si="30"/>
        <v/>
      </c>
      <c r="M904" s="9">
        <f>IF($A904&lt;&gt;"",IF(OR($Q903&lt;&gt;0,$R903&lt;&gt;0),"0",IF(L904&lt;&gt;"",IF(L904="W",(1*J904),(-1*J904)),0)),0)</f>
        <v>0</v>
      </c>
      <c r="N904" s="150"/>
      <c r="O904" s="10">
        <f>IF(A904&lt;&gt;"",IF(OR($Q903&lt;&gt;0,$R903&lt;&gt;0),0,M904),0)</f>
        <v>0</v>
      </c>
      <c r="P904" s="5">
        <f>IF(A904&lt;&gt;"",O904+P903,0)</f>
        <v>0</v>
      </c>
      <c r="Q904" s="17">
        <f>IF($A904&lt;&gt;"",IF(Q903&lt;&gt;0,Q903,IF(P904&gt;=$S$1,"Profit Target",0)),0)</f>
        <v>0</v>
      </c>
      <c r="R904" s="4">
        <f>IF(A904&lt;&gt;"",IF(P904&lt;=$S$2,"Stop Loss",0),0)</f>
        <v>0</v>
      </c>
      <c r="S904" s="17">
        <f t="shared" si="28"/>
        <v>0</v>
      </c>
      <c r="T904" s="22" t="str">
        <f>IF($A903="","",CONCATENATE($J904,"@"))</f>
        <v/>
      </c>
      <c r="U904" s="22" t="str">
        <f t="shared" si="31"/>
        <v/>
      </c>
      <c r="V904" s="22"/>
      <c r="W904" s="34"/>
    </row>
    <row r="905" spans="1:23">
      <c r="A905" s="34"/>
      <c r="B905" s="9" t="str">
        <f t="shared" si="29"/>
        <v>NB</v>
      </c>
      <c r="C905" s="2" t="str">
        <f t="shared" si="27"/>
        <v/>
      </c>
      <c r="D905" s="13" t="str">
        <f>VLOOKUP(ABS($A905),$X$6:$AC$43,6,0)</f>
        <v>R</v>
      </c>
      <c r="E905" s="13"/>
      <c r="F905" s="13"/>
      <c r="G905" s="13" t="str">
        <f>VLOOKUP(ABS($A905),$X$6:$AC$43,6,0)</f>
        <v>R</v>
      </c>
      <c r="H905" s="13"/>
      <c r="I905" s="13"/>
      <c r="J905" s="159" t="e">
        <f>IF(J904=10,9,IF(AND(#REF!&gt;=3,J904&gt;2),J904-1,IF(#REF!&gt;=3,J903+1,J903)))</f>
        <v>#REF!</v>
      </c>
      <c r="K905" s="16" t="str">
        <f>IF($A904&lt;&gt;"",IF(OR($Q904&lt;&gt;0,$R904&lt;&gt;0),"",IF(AND(G903&lt;&gt;G904,#REF!&gt;=$S$3),"",IF(AND(G901=G902,G903=G904,G902&lt;&gt;G903),G901,IF(G903&lt;&gt;G903,G904,IF(G903=G904,G904,""))))),"")</f>
        <v/>
      </c>
      <c r="L905" s="16" t="str">
        <f t="shared" si="30"/>
        <v/>
      </c>
      <c r="M905" s="9">
        <f>IF($A905&lt;&gt;"",IF(OR($Q904&lt;&gt;0,$R904&lt;&gt;0),"0",IF(L905&lt;&gt;"",IF(L905="W",(1*J905),(-1*J905)),0)),0)</f>
        <v>0</v>
      </c>
      <c r="N905" s="150"/>
      <c r="O905" s="10">
        <f>IF(A905&lt;&gt;"",IF(OR($Q904&lt;&gt;0,$R904&lt;&gt;0),0,M905),0)</f>
        <v>0</v>
      </c>
      <c r="P905" s="5">
        <f>IF(A905&lt;&gt;"",O905+P904,0)</f>
        <v>0</v>
      </c>
      <c r="Q905" s="17">
        <f>IF($A905&lt;&gt;"",IF(Q904&lt;&gt;0,Q904,IF(P905&gt;=$S$1,"Profit Target",0)),0)</f>
        <v>0</v>
      </c>
      <c r="R905" s="4">
        <f>IF(A905&lt;&gt;"",IF(P905&lt;=$S$2,"Stop Loss",0),0)</f>
        <v>0</v>
      </c>
      <c r="S905" s="17">
        <f t="shared" si="28"/>
        <v>0</v>
      </c>
      <c r="T905" s="22" t="str">
        <f>IF($A904="","",CONCATENATE($J905,"@"))</f>
        <v/>
      </c>
      <c r="U905" s="22" t="str">
        <f t="shared" si="31"/>
        <v/>
      </c>
      <c r="V905" s="22"/>
      <c r="W905" s="34"/>
    </row>
    <row r="906" spans="1:23">
      <c r="A906" s="34"/>
      <c r="B906" s="9" t="str">
        <f t="shared" si="29"/>
        <v>NB</v>
      </c>
      <c r="C906" s="2" t="str">
        <f t="shared" si="27"/>
        <v/>
      </c>
      <c r="D906" s="13" t="str">
        <f>VLOOKUP(ABS($A906),$X$6:$AC$43,6,0)</f>
        <v>R</v>
      </c>
      <c r="E906" s="13"/>
      <c r="F906" s="13"/>
      <c r="G906" s="13" t="str">
        <f>VLOOKUP(ABS($A906),$X$6:$AC$43,6,0)</f>
        <v>R</v>
      </c>
      <c r="H906" s="13"/>
      <c r="I906" s="13"/>
      <c r="J906" s="159" t="e">
        <f>IF(J905=10,9,IF(AND(#REF!&gt;=3,J905&gt;2),J905-1,IF(#REF!&gt;=3,J904+1,J904)))</f>
        <v>#REF!</v>
      </c>
      <c r="K906" s="16" t="str">
        <f>IF($A905&lt;&gt;"",IF(OR($Q905&lt;&gt;0,$R905&lt;&gt;0),"",IF(AND(G904&lt;&gt;G905,#REF!&gt;=$S$3),"",IF(AND(G902=G903,G904=G905,G903&lt;&gt;G904),G902,IF(G904&lt;&gt;G904,G905,IF(G904=G905,G905,""))))),"")</f>
        <v/>
      </c>
      <c r="L906" s="16" t="str">
        <f t="shared" si="30"/>
        <v/>
      </c>
      <c r="M906" s="9">
        <f>IF($A906&lt;&gt;"",IF(OR($Q905&lt;&gt;0,$R905&lt;&gt;0),"0",IF(L906&lt;&gt;"",IF(L906="W",(1*J906),(-1*J906)),0)),0)</f>
        <v>0</v>
      </c>
      <c r="N906" s="150"/>
      <c r="O906" s="10">
        <f>IF(A906&lt;&gt;"",IF(OR($Q905&lt;&gt;0,$R905&lt;&gt;0),0,M906),0)</f>
        <v>0</v>
      </c>
      <c r="P906" s="5">
        <f>IF(A906&lt;&gt;"",O906+P905,0)</f>
        <v>0</v>
      </c>
      <c r="Q906" s="17">
        <f>IF($A906&lt;&gt;"",IF(Q905&lt;&gt;0,Q905,IF(P906&gt;=$S$1,"Profit Target",0)),0)</f>
        <v>0</v>
      </c>
      <c r="R906" s="4">
        <f>IF(A906&lt;&gt;"",IF(P906&lt;=$S$2,"Stop Loss",0),0)</f>
        <v>0</v>
      </c>
      <c r="S906" s="17">
        <f t="shared" si="28"/>
        <v>0</v>
      </c>
      <c r="T906" s="22" t="str">
        <f>IF($A905="","",CONCATENATE($J906,"@"))</f>
        <v/>
      </c>
      <c r="U906" s="22" t="str">
        <f t="shared" si="31"/>
        <v/>
      </c>
      <c r="V906" s="22"/>
      <c r="W906" s="34"/>
    </row>
    <row r="907" spans="1:23">
      <c r="A907" s="34"/>
      <c r="B907" s="9" t="str">
        <f t="shared" si="29"/>
        <v>NB</v>
      </c>
      <c r="C907" s="2" t="str">
        <f t="shared" si="27"/>
        <v/>
      </c>
      <c r="D907" s="13" t="str">
        <f>VLOOKUP(ABS($A907),$X$6:$AC$43,6,0)</f>
        <v>R</v>
      </c>
      <c r="E907" s="13"/>
      <c r="F907" s="13"/>
      <c r="G907" s="13" t="str">
        <f>VLOOKUP(ABS($A907),$X$6:$AC$43,6,0)</f>
        <v>R</v>
      </c>
      <c r="H907" s="13"/>
      <c r="I907" s="13"/>
      <c r="J907" s="159" t="e">
        <f>IF(J906=10,9,IF(AND(#REF!&gt;=3,J906&gt;2),J906-1,IF(#REF!&gt;=3,J905+1,J905)))</f>
        <v>#REF!</v>
      </c>
      <c r="K907" s="16" t="str">
        <f>IF($A906&lt;&gt;"",IF(OR($Q906&lt;&gt;0,$R906&lt;&gt;0),"",IF(AND(G905&lt;&gt;G906,#REF!&gt;=$S$3),"",IF(AND(G903=G904,G905=G906,G904&lt;&gt;G905),G903,IF(G905&lt;&gt;G905,G906,IF(G905=G906,G906,""))))),"")</f>
        <v/>
      </c>
      <c r="L907" s="16" t="str">
        <f t="shared" si="30"/>
        <v/>
      </c>
      <c r="M907" s="9">
        <f>IF($A907&lt;&gt;"",IF(OR($Q906&lt;&gt;0,$R906&lt;&gt;0),"0",IF(L907&lt;&gt;"",IF(L907="W",(1*J907),(-1*J907)),0)),0)</f>
        <v>0</v>
      </c>
      <c r="N907" s="150"/>
      <c r="O907" s="10">
        <f>IF(A907&lt;&gt;"",IF(OR($Q906&lt;&gt;0,$R906&lt;&gt;0),0,M907),0)</f>
        <v>0</v>
      </c>
      <c r="P907" s="5">
        <f>IF(A907&lt;&gt;"",O907+P906,0)</f>
        <v>0</v>
      </c>
      <c r="Q907" s="17">
        <f>IF($A907&lt;&gt;"",IF(Q906&lt;&gt;0,Q906,IF(P907&gt;=$S$1,"Profit Target",0)),0)</f>
        <v>0</v>
      </c>
      <c r="R907" s="4">
        <f>IF(A907&lt;&gt;"",IF(P907&lt;=$S$2,"Stop Loss",0),0)</f>
        <v>0</v>
      </c>
      <c r="S907" s="17">
        <f t="shared" si="28"/>
        <v>0</v>
      </c>
      <c r="T907" s="22" t="str">
        <f>IF($A906="","",CONCATENATE($J907,"@"))</f>
        <v/>
      </c>
      <c r="U907" s="22" t="str">
        <f t="shared" si="31"/>
        <v/>
      </c>
      <c r="V907" s="22"/>
      <c r="W907" s="34"/>
    </row>
    <row r="908" spans="1:23">
      <c r="A908" s="34"/>
      <c r="B908" s="9" t="str">
        <f t="shared" si="29"/>
        <v>NB</v>
      </c>
      <c r="C908" s="2" t="str">
        <f t="shared" si="27"/>
        <v/>
      </c>
      <c r="D908" s="13" t="str">
        <f>VLOOKUP(ABS($A908),$X$6:$AC$43,6,0)</f>
        <v>R</v>
      </c>
      <c r="E908" s="13"/>
      <c r="F908" s="13"/>
      <c r="G908" s="13" t="str">
        <f>VLOOKUP(ABS($A908),$X$6:$AC$43,6,0)</f>
        <v>R</v>
      </c>
      <c r="H908" s="13"/>
      <c r="I908" s="13"/>
      <c r="J908" s="159" t="e">
        <f>IF(J907=10,9,IF(AND(#REF!&gt;=3,J907&gt;2),J907-1,IF(#REF!&gt;=3,J906+1,J906)))</f>
        <v>#REF!</v>
      </c>
      <c r="K908" s="16" t="str">
        <f>IF($A907&lt;&gt;"",IF(OR($Q907&lt;&gt;0,$R907&lt;&gt;0),"",IF(AND(G906&lt;&gt;G907,#REF!&gt;=$S$3),"",IF(AND(G904=G905,G906=G907,G905&lt;&gt;G906),G904,IF(G906&lt;&gt;G906,G907,IF(G906=G907,G907,""))))),"")</f>
        <v/>
      </c>
      <c r="L908" s="16" t="str">
        <f t="shared" si="30"/>
        <v/>
      </c>
      <c r="M908" s="9">
        <f>IF($A908&lt;&gt;"",IF(OR($Q907&lt;&gt;0,$R907&lt;&gt;0),"0",IF(L908&lt;&gt;"",IF(L908="W",(1*J908),(-1*J908)),0)),0)</f>
        <v>0</v>
      </c>
      <c r="N908" s="150"/>
      <c r="O908" s="10">
        <f>IF(A908&lt;&gt;"",IF(OR($Q907&lt;&gt;0,$R907&lt;&gt;0),0,M908),0)</f>
        <v>0</v>
      </c>
      <c r="P908" s="5">
        <f>IF(A908&lt;&gt;"",O908+P907,0)</f>
        <v>0</v>
      </c>
      <c r="Q908" s="17">
        <f>IF($A908&lt;&gt;"",IF(Q907&lt;&gt;0,Q907,IF(P908&gt;=$S$1,"Profit Target",0)),0)</f>
        <v>0</v>
      </c>
      <c r="R908" s="4">
        <f>IF(A908&lt;&gt;"",IF(P908&lt;=$S$2,"Stop Loss",0),0)</f>
        <v>0</v>
      </c>
      <c r="S908" s="17">
        <f t="shared" si="28"/>
        <v>0</v>
      </c>
      <c r="T908" s="22" t="str">
        <f>IF($A907="","",CONCATENATE($J908,"@"))</f>
        <v/>
      </c>
      <c r="U908" s="22" t="str">
        <f t="shared" si="31"/>
        <v/>
      </c>
      <c r="V908" s="22"/>
      <c r="W908" s="34"/>
    </row>
    <row r="909" spans="1:23">
      <c r="A909" s="34"/>
      <c r="B909" s="9" t="str">
        <f t="shared" si="29"/>
        <v>NB</v>
      </c>
      <c r="C909" s="2" t="str">
        <f t="shared" si="27"/>
        <v/>
      </c>
      <c r="D909" s="13" t="str">
        <f>VLOOKUP(ABS($A909),$X$6:$AC$43,6,0)</f>
        <v>R</v>
      </c>
      <c r="E909" s="13"/>
      <c r="F909" s="13"/>
      <c r="G909" s="13" t="str">
        <f>VLOOKUP(ABS($A909),$X$6:$AC$43,6,0)</f>
        <v>R</v>
      </c>
      <c r="H909" s="13"/>
      <c r="I909" s="13"/>
      <c r="J909" s="159" t="e">
        <f>IF(J908=10,9,IF(AND(#REF!&gt;=3,J908&gt;2),J908-1,IF(#REF!&gt;=3,J907+1,J907)))</f>
        <v>#REF!</v>
      </c>
      <c r="K909" s="16" t="str">
        <f>IF($A908&lt;&gt;"",IF(OR($Q908&lt;&gt;0,$R908&lt;&gt;0),"",IF(AND(G907&lt;&gt;G908,#REF!&gt;=$S$3),"",IF(AND(G905=G906,G907=G908,G906&lt;&gt;G907),G905,IF(G907&lt;&gt;G907,G908,IF(G907=G908,G908,""))))),"")</f>
        <v/>
      </c>
      <c r="L909" s="16" t="str">
        <f t="shared" si="30"/>
        <v/>
      </c>
      <c r="M909" s="9">
        <f>IF($A909&lt;&gt;"",IF(OR($Q908&lt;&gt;0,$R908&lt;&gt;0),"0",IF(L909&lt;&gt;"",IF(L909="W",(1*J909),(-1*J909)),0)),0)</f>
        <v>0</v>
      </c>
      <c r="N909" s="150"/>
      <c r="O909" s="10">
        <f>IF(A909&lt;&gt;"",IF(OR($Q908&lt;&gt;0,$R908&lt;&gt;0),0,M909),0)</f>
        <v>0</v>
      </c>
      <c r="P909" s="5">
        <f>IF(A909&lt;&gt;"",O909+P908,0)</f>
        <v>0</v>
      </c>
      <c r="Q909" s="17">
        <f>IF($A909&lt;&gt;"",IF(Q908&lt;&gt;0,Q908,IF(P909&gt;=$S$1,"Profit Target",0)),0)</f>
        <v>0</v>
      </c>
      <c r="R909" s="4">
        <f>IF(A909&lt;&gt;"",IF(P909&lt;=$S$2,"Stop Loss",0),0)</f>
        <v>0</v>
      </c>
      <c r="S909" s="17">
        <f t="shared" si="28"/>
        <v>0</v>
      </c>
      <c r="T909" s="22" t="str">
        <f>IF($A908="","",CONCATENATE($J909,"@"))</f>
        <v/>
      </c>
      <c r="U909" s="22" t="str">
        <f t="shared" si="31"/>
        <v/>
      </c>
      <c r="V909" s="22"/>
      <c r="W909" s="34"/>
    </row>
    <row r="910" spans="1:23">
      <c r="A910" s="34"/>
      <c r="B910" s="9" t="str">
        <f t="shared" si="29"/>
        <v>NB</v>
      </c>
      <c r="C910" s="2" t="str">
        <f t="shared" si="27"/>
        <v/>
      </c>
      <c r="D910" s="13" t="str">
        <f>VLOOKUP(ABS($A910),$X$6:$AC$43,6,0)</f>
        <v>R</v>
      </c>
      <c r="E910" s="13"/>
      <c r="F910" s="13"/>
      <c r="G910" s="13" t="str">
        <f>VLOOKUP(ABS($A910),$X$6:$AC$43,6,0)</f>
        <v>R</v>
      </c>
      <c r="H910" s="13"/>
      <c r="I910" s="13"/>
      <c r="J910" s="159" t="e">
        <f>IF(J909=10,9,IF(AND(#REF!&gt;=3,J909&gt;2),J909-1,IF(#REF!&gt;=3,J908+1,J908)))</f>
        <v>#REF!</v>
      </c>
      <c r="K910" s="16" t="str">
        <f>IF($A909&lt;&gt;"",IF(OR($Q909&lt;&gt;0,$R909&lt;&gt;0),"",IF(AND(G908&lt;&gt;G909,#REF!&gt;=$S$3),"",IF(AND(G906=G907,G908=G909,G907&lt;&gt;G908),G906,IF(G908&lt;&gt;G908,G909,IF(G908=G909,G909,""))))),"")</f>
        <v/>
      </c>
      <c r="L910" s="16" t="str">
        <f t="shared" si="30"/>
        <v/>
      </c>
      <c r="M910" s="9">
        <f>IF($A910&lt;&gt;"",IF(OR($Q909&lt;&gt;0,$R909&lt;&gt;0),"0",IF(L910&lt;&gt;"",IF(L910="W",(1*J910),(-1*J910)),0)),0)</f>
        <v>0</v>
      </c>
      <c r="N910" s="150"/>
      <c r="O910" s="10">
        <f>IF(A910&lt;&gt;"",IF(OR($Q909&lt;&gt;0,$R909&lt;&gt;0),0,M910),0)</f>
        <v>0</v>
      </c>
      <c r="P910" s="5">
        <f>IF(A910&lt;&gt;"",O910+P909,0)</f>
        <v>0</v>
      </c>
      <c r="Q910" s="17">
        <f>IF($A910&lt;&gt;"",IF(Q909&lt;&gt;0,Q909,IF(P910&gt;=$S$1,"Profit Target",0)),0)</f>
        <v>0</v>
      </c>
      <c r="R910" s="4">
        <f>IF(A910&lt;&gt;"",IF(P910&lt;=$S$2,"Stop Loss",0),0)</f>
        <v>0</v>
      </c>
      <c r="S910" s="17">
        <f t="shared" si="28"/>
        <v>0</v>
      </c>
      <c r="T910" s="22" t="str">
        <f>IF($A909="","",CONCATENATE($J910,"@"))</f>
        <v/>
      </c>
      <c r="U910" s="22" t="str">
        <f t="shared" si="31"/>
        <v/>
      </c>
      <c r="V910" s="22"/>
      <c r="W910" s="34"/>
    </row>
    <row r="911" spans="1:23">
      <c r="A911" s="34"/>
      <c r="B911" s="9" t="str">
        <f t="shared" si="29"/>
        <v>NB</v>
      </c>
      <c r="C911" s="2" t="str">
        <f t="shared" si="27"/>
        <v/>
      </c>
      <c r="D911" s="13" t="str">
        <f>VLOOKUP(ABS($A911),$X$6:$AC$43,6,0)</f>
        <v>R</v>
      </c>
      <c r="E911" s="13"/>
      <c r="F911" s="13"/>
      <c r="G911" s="13" t="str">
        <f>VLOOKUP(ABS($A911),$X$6:$AC$43,6,0)</f>
        <v>R</v>
      </c>
      <c r="H911" s="13"/>
      <c r="I911" s="13"/>
      <c r="J911" s="159" t="e">
        <f>IF(J910=10,9,IF(AND(#REF!&gt;=3,J910&gt;2),J910-1,IF(#REF!&gt;=3,J909+1,J909)))</f>
        <v>#REF!</v>
      </c>
      <c r="K911" s="16" t="str">
        <f>IF($A910&lt;&gt;"",IF(OR($Q910&lt;&gt;0,$R910&lt;&gt;0),"",IF(AND(G909&lt;&gt;G910,#REF!&gt;=$S$3),"",IF(AND(G907=G908,G909=G910,G908&lt;&gt;G909),G907,IF(G909&lt;&gt;G909,G910,IF(G909=G910,G910,""))))),"")</f>
        <v/>
      </c>
      <c r="L911" s="16" t="str">
        <f t="shared" si="30"/>
        <v/>
      </c>
      <c r="M911" s="9">
        <f>IF($A911&lt;&gt;"",IF(OR($Q910&lt;&gt;0,$R910&lt;&gt;0),"0",IF(L911&lt;&gt;"",IF(L911="W",(1*J911),(-1*J911)),0)),0)</f>
        <v>0</v>
      </c>
      <c r="N911" s="150"/>
      <c r="O911" s="10">
        <f>IF(A911&lt;&gt;"",IF(OR($Q910&lt;&gt;0,$R910&lt;&gt;0),0,M911),0)</f>
        <v>0</v>
      </c>
      <c r="P911" s="5">
        <f>IF(A911&lt;&gt;"",O911+P910,0)</f>
        <v>0</v>
      </c>
      <c r="Q911" s="17">
        <f>IF($A911&lt;&gt;"",IF(Q910&lt;&gt;0,Q910,IF(P911&gt;=$S$1,"Profit Target",0)),0)</f>
        <v>0</v>
      </c>
      <c r="R911" s="4">
        <f>IF(A911&lt;&gt;"",IF(P911&lt;=$S$2,"Stop Loss",0),0)</f>
        <v>0</v>
      </c>
      <c r="S911" s="17">
        <f t="shared" si="28"/>
        <v>0</v>
      </c>
      <c r="T911" s="22" t="str">
        <f>IF($A910="","",CONCATENATE($J911,"@"))</f>
        <v/>
      </c>
      <c r="U911" s="22" t="str">
        <f t="shared" si="31"/>
        <v/>
      </c>
      <c r="V911" s="22"/>
      <c r="W911" s="34"/>
    </row>
    <row r="912" spans="1:23">
      <c r="A912" s="34"/>
      <c r="B912" s="9" t="str">
        <f t="shared" si="29"/>
        <v>NB</v>
      </c>
      <c r="C912" s="2" t="str">
        <f t="shared" si="27"/>
        <v/>
      </c>
      <c r="D912" s="13" t="str">
        <f>VLOOKUP(ABS($A912),$X$6:$AC$43,6,0)</f>
        <v>R</v>
      </c>
      <c r="E912" s="13"/>
      <c r="F912" s="13"/>
      <c r="G912" s="13" t="str">
        <f>VLOOKUP(ABS($A912),$X$6:$AC$43,6,0)</f>
        <v>R</v>
      </c>
      <c r="H912" s="13"/>
      <c r="I912" s="13"/>
      <c r="J912" s="159" t="e">
        <f>IF(J911=10,9,IF(AND(#REF!&gt;=3,J911&gt;2),J911-1,IF(#REF!&gt;=3,J910+1,J910)))</f>
        <v>#REF!</v>
      </c>
      <c r="K912" s="16" t="str">
        <f>IF($A911&lt;&gt;"",IF(OR($Q911&lt;&gt;0,$R911&lt;&gt;0),"",IF(AND(G910&lt;&gt;G911,#REF!&gt;=$S$3),"",IF(AND(G908=G909,G910=G911,G909&lt;&gt;G910),G908,IF(G910&lt;&gt;G910,G911,IF(G910=G911,G911,""))))),"")</f>
        <v/>
      </c>
      <c r="L912" s="16" t="str">
        <f t="shared" si="30"/>
        <v/>
      </c>
      <c r="M912" s="9">
        <f>IF($A912&lt;&gt;"",IF(OR($Q911&lt;&gt;0,$R911&lt;&gt;0),"0",IF(L912&lt;&gt;"",IF(L912="W",(1*J912),(-1*J912)),0)),0)</f>
        <v>0</v>
      </c>
      <c r="N912" s="150"/>
      <c r="O912" s="10">
        <f>IF(A912&lt;&gt;"",IF(OR($Q911&lt;&gt;0,$R911&lt;&gt;0),0,M912),0)</f>
        <v>0</v>
      </c>
      <c r="P912" s="5">
        <f>IF(A912&lt;&gt;"",O912+P911,0)</f>
        <v>0</v>
      </c>
      <c r="Q912" s="17">
        <f>IF($A912&lt;&gt;"",IF(Q911&lt;&gt;0,Q911,IF(P912&gt;=$S$1,"Profit Target",0)),0)</f>
        <v>0</v>
      </c>
      <c r="R912" s="4">
        <f>IF(A912&lt;&gt;"",IF(P912&lt;=$S$2,"Stop Loss",0),0)</f>
        <v>0</v>
      </c>
      <c r="S912" s="17">
        <f t="shared" si="28"/>
        <v>0</v>
      </c>
      <c r="T912" s="22" t="str">
        <f>IF($A911="","",CONCATENATE($J912,"@"))</f>
        <v/>
      </c>
      <c r="U912" s="22" t="str">
        <f t="shared" si="31"/>
        <v/>
      </c>
      <c r="V912" s="22"/>
      <c r="W912" s="34"/>
    </row>
    <row r="913" spans="1:23">
      <c r="A913" s="34"/>
      <c r="B913" s="9" t="str">
        <f t="shared" si="29"/>
        <v>NB</v>
      </c>
      <c r="C913" s="2" t="str">
        <f t="shared" si="27"/>
        <v/>
      </c>
      <c r="D913" s="13" t="str">
        <f>VLOOKUP(ABS($A913),$X$6:$AC$43,6,0)</f>
        <v>R</v>
      </c>
      <c r="E913" s="13"/>
      <c r="F913" s="13"/>
      <c r="G913" s="13" t="str">
        <f>VLOOKUP(ABS($A913),$X$6:$AC$43,6,0)</f>
        <v>R</v>
      </c>
      <c r="H913" s="13"/>
      <c r="I913" s="13"/>
      <c r="J913" s="159" t="e">
        <f>IF(J912=10,9,IF(AND(#REF!&gt;=3,J912&gt;2),J912-1,IF(#REF!&gt;=3,J911+1,J911)))</f>
        <v>#REF!</v>
      </c>
      <c r="K913" s="16" t="str">
        <f>IF($A912&lt;&gt;"",IF(OR($Q912&lt;&gt;0,$R912&lt;&gt;0),"",IF(AND(G911&lt;&gt;G912,#REF!&gt;=$S$3),"",IF(AND(G909=G910,G911=G912,G910&lt;&gt;G911),G909,IF(G911&lt;&gt;G911,G912,IF(G911=G912,G912,""))))),"")</f>
        <v/>
      </c>
      <c r="L913" s="16" t="str">
        <f t="shared" si="30"/>
        <v/>
      </c>
      <c r="M913" s="9">
        <f>IF($A913&lt;&gt;"",IF(OR($Q912&lt;&gt;0,$R912&lt;&gt;0),"0",IF(L913&lt;&gt;"",IF(L913="W",(1*J913),(-1*J913)),0)),0)</f>
        <v>0</v>
      </c>
      <c r="N913" s="150"/>
      <c r="O913" s="10">
        <f>IF(A913&lt;&gt;"",IF(OR($Q912&lt;&gt;0,$R912&lt;&gt;0),0,M913),0)</f>
        <v>0</v>
      </c>
      <c r="P913" s="5">
        <f>IF(A913&lt;&gt;"",O913+P912,0)</f>
        <v>0</v>
      </c>
      <c r="Q913" s="17">
        <f>IF($A913&lt;&gt;"",IF(Q912&lt;&gt;0,Q912,IF(P913&gt;=$S$1,"Profit Target",0)),0)</f>
        <v>0</v>
      </c>
      <c r="R913" s="4">
        <f>IF(A913&lt;&gt;"",IF(P913&lt;=$S$2,"Stop Loss",0),0)</f>
        <v>0</v>
      </c>
      <c r="S913" s="17">
        <f t="shared" si="28"/>
        <v>0</v>
      </c>
      <c r="T913" s="22" t="str">
        <f>IF($A912="","",CONCATENATE($J913,"@"))</f>
        <v/>
      </c>
      <c r="U913" s="22" t="str">
        <f t="shared" si="31"/>
        <v/>
      </c>
      <c r="V913" s="22"/>
      <c r="W913" s="34"/>
    </row>
    <row r="914" spans="1:23">
      <c r="A914" s="34"/>
      <c r="B914" s="9" t="str">
        <f t="shared" si="29"/>
        <v>NB</v>
      </c>
      <c r="C914" s="2" t="str">
        <f t="shared" si="27"/>
        <v/>
      </c>
      <c r="D914" s="13" t="str">
        <f>VLOOKUP(ABS($A914),$X$6:$AC$43,6,0)</f>
        <v>R</v>
      </c>
      <c r="E914" s="13"/>
      <c r="F914" s="13"/>
      <c r="G914" s="13" t="str">
        <f>VLOOKUP(ABS($A914),$X$6:$AC$43,6,0)</f>
        <v>R</v>
      </c>
      <c r="H914" s="13"/>
      <c r="I914" s="13"/>
      <c r="J914" s="159" t="e">
        <f>IF(J913=10,9,IF(AND(#REF!&gt;=3,J913&gt;2),J913-1,IF(#REF!&gt;=3,J912+1,J912)))</f>
        <v>#REF!</v>
      </c>
      <c r="K914" s="16" t="str">
        <f>IF($A913&lt;&gt;"",IF(OR($Q913&lt;&gt;0,$R913&lt;&gt;0),"",IF(AND(G912&lt;&gt;G913,#REF!&gt;=$S$3),"",IF(AND(G910=G911,G912=G913,G911&lt;&gt;G912),G910,IF(G912&lt;&gt;G912,G913,IF(G912=G913,G913,""))))),"")</f>
        <v/>
      </c>
      <c r="L914" s="16" t="str">
        <f t="shared" si="30"/>
        <v/>
      </c>
      <c r="M914" s="9">
        <f>IF($A914&lt;&gt;"",IF(OR($Q913&lt;&gt;0,$R913&lt;&gt;0),"0",IF(L914&lt;&gt;"",IF(L914="W",(1*J914),(-1*J914)),0)),0)</f>
        <v>0</v>
      </c>
      <c r="N914" s="150"/>
      <c r="O914" s="10">
        <f>IF(A914&lt;&gt;"",IF(OR($Q913&lt;&gt;0,$R913&lt;&gt;0),0,M914),0)</f>
        <v>0</v>
      </c>
      <c r="P914" s="5">
        <f>IF(A914&lt;&gt;"",O914+P913,0)</f>
        <v>0</v>
      </c>
      <c r="Q914" s="17">
        <f>IF($A914&lt;&gt;"",IF(Q913&lt;&gt;0,Q913,IF(P914&gt;=$S$1,"Profit Target",0)),0)</f>
        <v>0</v>
      </c>
      <c r="R914" s="4">
        <f>IF(A914&lt;&gt;"",IF(P914&lt;=$S$2,"Stop Loss",0),0)</f>
        <v>0</v>
      </c>
      <c r="S914" s="17">
        <f t="shared" si="28"/>
        <v>0</v>
      </c>
      <c r="T914" s="22" t="str">
        <f>IF($A913="","",CONCATENATE($J914,"@"))</f>
        <v/>
      </c>
      <c r="U914" s="22" t="str">
        <f t="shared" si="31"/>
        <v/>
      </c>
      <c r="V914" s="22"/>
      <c r="W914" s="34"/>
    </row>
    <row r="915" spans="1:23">
      <c r="A915" s="34"/>
      <c r="B915" s="9" t="str">
        <f t="shared" si="29"/>
        <v>NB</v>
      </c>
      <c r="C915" s="2" t="str">
        <f t="shared" si="27"/>
        <v/>
      </c>
      <c r="D915" s="13" t="str">
        <f>VLOOKUP(ABS($A915),$X$6:$AC$43,6,0)</f>
        <v>R</v>
      </c>
      <c r="E915" s="13"/>
      <c r="F915" s="13"/>
      <c r="G915" s="13" t="str">
        <f>VLOOKUP(ABS($A915),$X$6:$AC$43,6,0)</f>
        <v>R</v>
      </c>
      <c r="H915" s="13"/>
      <c r="I915" s="13"/>
      <c r="J915" s="159" t="e">
        <f>IF(J914=10,9,IF(AND(#REF!&gt;=3,J914&gt;2),J914-1,IF(#REF!&gt;=3,J913+1,J913)))</f>
        <v>#REF!</v>
      </c>
      <c r="K915" s="16" t="str">
        <f>IF($A914&lt;&gt;"",IF(OR($Q914&lt;&gt;0,$R914&lt;&gt;0),"",IF(AND(G913&lt;&gt;G914,#REF!&gt;=$S$3),"",IF(AND(G911=G912,G913=G914,G912&lt;&gt;G913),G911,IF(G913&lt;&gt;G913,G914,IF(G913=G914,G914,""))))),"")</f>
        <v/>
      </c>
      <c r="L915" s="16" t="str">
        <f t="shared" si="30"/>
        <v/>
      </c>
      <c r="M915" s="9">
        <f>IF($A915&lt;&gt;"",IF(OR($Q914&lt;&gt;0,$R914&lt;&gt;0),"0",IF(L915&lt;&gt;"",IF(L915="W",(1*J915),(-1*J915)),0)),0)</f>
        <v>0</v>
      </c>
      <c r="N915" s="150"/>
      <c r="O915" s="10">
        <f>IF(A915&lt;&gt;"",IF(OR($Q914&lt;&gt;0,$R914&lt;&gt;0),0,M915),0)</f>
        <v>0</v>
      </c>
      <c r="P915" s="5">
        <f>IF(A915&lt;&gt;"",O915+P914,0)</f>
        <v>0</v>
      </c>
      <c r="Q915" s="17">
        <f>IF($A915&lt;&gt;"",IF(Q914&lt;&gt;0,Q914,IF(P915&gt;=$S$1,"Profit Target",0)),0)</f>
        <v>0</v>
      </c>
      <c r="R915" s="4">
        <f>IF(A915&lt;&gt;"",IF(P915&lt;=$S$2,"Stop Loss",0),0)</f>
        <v>0</v>
      </c>
      <c r="S915" s="17">
        <f t="shared" si="28"/>
        <v>0</v>
      </c>
      <c r="T915" s="22" t="str">
        <f>IF($A914="","",CONCATENATE($J915,"@"))</f>
        <v/>
      </c>
      <c r="U915" s="22" t="str">
        <f t="shared" si="31"/>
        <v/>
      </c>
      <c r="V915" s="22"/>
      <c r="W915" s="34"/>
    </row>
    <row r="916" spans="1:23">
      <c r="A916" s="34"/>
      <c r="B916" s="9" t="str">
        <f t="shared" si="29"/>
        <v>NB</v>
      </c>
      <c r="C916" s="2" t="str">
        <f t="shared" si="27"/>
        <v/>
      </c>
      <c r="D916" s="13" t="str">
        <f>VLOOKUP(ABS($A916),$X$6:$AC$43,6,0)</f>
        <v>R</v>
      </c>
      <c r="E916" s="13"/>
      <c r="F916" s="13"/>
      <c r="G916" s="13" t="str">
        <f>VLOOKUP(ABS($A916),$X$6:$AC$43,6,0)</f>
        <v>R</v>
      </c>
      <c r="H916" s="13"/>
      <c r="I916" s="13"/>
      <c r="J916" s="159" t="e">
        <f>IF(J915=10,9,IF(AND(#REF!&gt;=3,J915&gt;2),J915-1,IF(#REF!&gt;=3,J914+1,J914)))</f>
        <v>#REF!</v>
      </c>
      <c r="K916" s="16" t="str">
        <f>IF($A915&lt;&gt;"",IF(OR($Q915&lt;&gt;0,$R915&lt;&gt;0),"",IF(AND(G914&lt;&gt;G915,#REF!&gt;=$S$3),"",IF(AND(G912=G913,G914=G915,G913&lt;&gt;G914),G912,IF(G914&lt;&gt;G914,G915,IF(G914=G915,G915,""))))),"")</f>
        <v/>
      </c>
      <c r="L916" s="16" t="str">
        <f t="shared" si="30"/>
        <v/>
      </c>
      <c r="M916" s="9">
        <f>IF($A916&lt;&gt;"",IF(OR($Q915&lt;&gt;0,$R915&lt;&gt;0),"0",IF(L916&lt;&gt;"",IF(L916="W",(1*J916),(-1*J916)),0)),0)</f>
        <v>0</v>
      </c>
      <c r="N916" s="150"/>
      <c r="O916" s="10">
        <f>IF(A916&lt;&gt;"",IF(OR($Q915&lt;&gt;0,$R915&lt;&gt;0),0,M916),0)</f>
        <v>0</v>
      </c>
      <c r="P916" s="5">
        <f>IF(A916&lt;&gt;"",O916+P915,0)</f>
        <v>0</v>
      </c>
      <c r="Q916" s="17">
        <f>IF($A916&lt;&gt;"",IF(Q915&lt;&gt;0,Q915,IF(P916&gt;=$S$1,"Profit Target",0)),0)</f>
        <v>0</v>
      </c>
      <c r="R916" s="4">
        <f>IF(A916&lt;&gt;"",IF(P916&lt;=$S$2,"Stop Loss",0),0)</f>
        <v>0</v>
      </c>
      <c r="S916" s="17">
        <f t="shared" si="28"/>
        <v>0</v>
      </c>
      <c r="T916" s="22" t="str">
        <f>IF($A915="","",CONCATENATE($J916,"@"))</f>
        <v/>
      </c>
      <c r="U916" s="22" t="str">
        <f t="shared" si="31"/>
        <v/>
      </c>
      <c r="V916" s="22"/>
      <c r="W916" s="34"/>
    </row>
    <row r="917" spans="1:23">
      <c r="A917" s="34"/>
      <c r="B917" s="9" t="str">
        <f t="shared" si="29"/>
        <v>NB</v>
      </c>
      <c r="C917" s="2" t="str">
        <f t="shared" si="27"/>
        <v/>
      </c>
      <c r="D917" s="13" t="str">
        <f>VLOOKUP(ABS($A917),$X$6:$AC$43,6,0)</f>
        <v>R</v>
      </c>
      <c r="E917" s="13"/>
      <c r="F917" s="13"/>
      <c r="G917" s="13" t="str">
        <f>VLOOKUP(ABS($A917),$X$6:$AC$43,6,0)</f>
        <v>R</v>
      </c>
      <c r="H917" s="13"/>
      <c r="I917" s="13"/>
      <c r="J917" s="159" t="e">
        <f>IF(J916=10,9,IF(AND(#REF!&gt;=3,J916&gt;2),J916-1,IF(#REF!&gt;=3,J915+1,J915)))</f>
        <v>#REF!</v>
      </c>
      <c r="K917" s="16" t="str">
        <f>IF($A916&lt;&gt;"",IF(OR($Q916&lt;&gt;0,$R916&lt;&gt;0),"",IF(AND(G915&lt;&gt;G916,#REF!&gt;=$S$3),"",IF(AND(G913=G914,G915=G916,G914&lt;&gt;G915),G913,IF(G915&lt;&gt;G915,G916,IF(G915=G916,G916,""))))),"")</f>
        <v/>
      </c>
      <c r="L917" s="16" t="str">
        <f t="shared" si="30"/>
        <v/>
      </c>
      <c r="M917" s="9">
        <f>IF($A917&lt;&gt;"",IF(OR($Q916&lt;&gt;0,$R916&lt;&gt;0),"0",IF(L917&lt;&gt;"",IF(L917="W",(1*J917),(-1*J917)),0)),0)</f>
        <v>0</v>
      </c>
      <c r="N917" s="150"/>
      <c r="O917" s="10">
        <f>IF(A917&lt;&gt;"",IF(OR($Q916&lt;&gt;0,$R916&lt;&gt;0),0,M917),0)</f>
        <v>0</v>
      </c>
      <c r="P917" s="5">
        <f>IF(A917&lt;&gt;"",O917+P916,0)</f>
        <v>0</v>
      </c>
      <c r="Q917" s="17">
        <f>IF($A917&lt;&gt;"",IF(Q916&lt;&gt;0,Q916,IF(P917&gt;=$S$1,"Profit Target",0)),0)</f>
        <v>0</v>
      </c>
      <c r="R917" s="4">
        <f>IF(A917&lt;&gt;"",IF(P917&lt;=$S$2,"Stop Loss",0),0)</f>
        <v>0</v>
      </c>
      <c r="S917" s="17">
        <f t="shared" si="28"/>
        <v>0</v>
      </c>
      <c r="T917" s="22" t="str">
        <f>IF($A916="","",CONCATENATE($J917,"@"))</f>
        <v/>
      </c>
      <c r="U917" s="22" t="str">
        <f t="shared" si="31"/>
        <v/>
      </c>
      <c r="V917" s="22"/>
      <c r="W917" s="34"/>
    </row>
    <row r="918" spans="1:23">
      <c r="A918" s="34"/>
      <c r="B918" s="9" t="str">
        <f t="shared" si="29"/>
        <v>NB</v>
      </c>
      <c r="C918" s="2" t="str">
        <f t="shared" si="27"/>
        <v/>
      </c>
      <c r="D918" s="13" t="str">
        <f>VLOOKUP(ABS($A918),$X$6:$AC$43,6,0)</f>
        <v>R</v>
      </c>
      <c r="E918" s="13"/>
      <c r="F918" s="13"/>
      <c r="G918" s="13" t="str">
        <f>VLOOKUP(ABS($A918),$X$6:$AC$43,6,0)</f>
        <v>R</v>
      </c>
      <c r="H918" s="13"/>
      <c r="I918" s="13"/>
      <c r="J918" s="159" t="e">
        <f>IF(J917=10,9,IF(AND(#REF!&gt;=3,J917&gt;2),J917-1,IF(#REF!&gt;=3,J916+1,J916)))</f>
        <v>#REF!</v>
      </c>
      <c r="K918" s="16" t="str">
        <f>IF($A917&lt;&gt;"",IF(OR($Q917&lt;&gt;0,$R917&lt;&gt;0),"",IF(AND(G916&lt;&gt;G917,#REF!&gt;=$S$3),"",IF(AND(G914=G915,G916=G917,G915&lt;&gt;G916),G914,IF(G916&lt;&gt;G916,G917,IF(G916=G917,G917,""))))),"")</f>
        <v/>
      </c>
      <c r="L918" s="16" t="str">
        <f t="shared" si="30"/>
        <v/>
      </c>
      <c r="M918" s="9">
        <f>IF($A918&lt;&gt;"",IF(OR($Q917&lt;&gt;0,$R917&lt;&gt;0),"0",IF(L918&lt;&gt;"",IF(L918="W",(1*J918),(-1*J918)),0)),0)</f>
        <v>0</v>
      </c>
      <c r="N918" s="150"/>
      <c r="O918" s="10">
        <f>IF(A918&lt;&gt;"",IF(OR($Q917&lt;&gt;0,$R917&lt;&gt;0),0,M918),0)</f>
        <v>0</v>
      </c>
      <c r="P918" s="5">
        <f>IF(A918&lt;&gt;"",O918+P917,0)</f>
        <v>0</v>
      </c>
      <c r="Q918" s="17">
        <f>IF($A918&lt;&gt;"",IF(Q917&lt;&gt;0,Q917,IF(P918&gt;=$S$1,"Profit Target",0)),0)</f>
        <v>0</v>
      </c>
      <c r="R918" s="4">
        <f>IF(A918&lt;&gt;"",IF(P918&lt;=$S$2,"Stop Loss",0),0)</f>
        <v>0</v>
      </c>
      <c r="S918" s="17">
        <f t="shared" si="28"/>
        <v>0</v>
      </c>
      <c r="T918" s="22" t="str">
        <f>IF($A917="","",CONCATENATE($J918,"@"))</f>
        <v/>
      </c>
      <c r="U918" s="22" t="str">
        <f t="shared" si="31"/>
        <v/>
      </c>
      <c r="V918" s="22"/>
      <c r="W918" s="34"/>
    </row>
    <row r="919" spans="1:23">
      <c r="A919" s="34"/>
      <c r="B919" s="9" t="str">
        <f t="shared" si="29"/>
        <v>NB</v>
      </c>
      <c r="C919" s="2" t="str">
        <f t="shared" si="27"/>
        <v/>
      </c>
      <c r="D919" s="13" t="str">
        <f>VLOOKUP(ABS($A919),$X$6:$AC$43,6,0)</f>
        <v>R</v>
      </c>
      <c r="E919" s="13"/>
      <c r="F919" s="13"/>
      <c r="G919" s="13" t="str">
        <f>VLOOKUP(ABS($A919),$X$6:$AC$43,6,0)</f>
        <v>R</v>
      </c>
      <c r="H919" s="13"/>
      <c r="I919" s="13"/>
      <c r="J919" s="159" t="e">
        <f>IF(J918=10,9,IF(AND(#REF!&gt;=3,J918&gt;2),J918-1,IF(#REF!&gt;=3,J917+1,J917)))</f>
        <v>#REF!</v>
      </c>
      <c r="K919" s="16" t="str">
        <f>IF($A918&lt;&gt;"",IF(OR($Q918&lt;&gt;0,$R918&lt;&gt;0),"",IF(AND(G917&lt;&gt;G918,#REF!&gt;=$S$3),"",IF(AND(G915=G916,G917=G918,G916&lt;&gt;G917),G915,IF(G917&lt;&gt;G917,G918,IF(G917=G918,G918,""))))),"")</f>
        <v/>
      </c>
      <c r="L919" s="16" t="str">
        <f t="shared" si="30"/>
        <v/>
      </c>
      <c r="M919" s="9">
        <f>IF($A919&lt;&gt;"",IF(OR($Q918&lt;&gt;0,$R918&lt;&gt;0),"0",IF(L919&lt;&gt;"",IF(L919="W",(1*J919),(-1*J919)),0)),0)</f>
        <v>0</v>
      </c>
      <c r="N919" s="150"/>
      <c r="O919" s="10">
        <f>IF(A919&lt;&gt;"",IF(OR($Q918&lt;&gt;0,$R918&lt;&gt;0),0,M919),0)</f>
        <v>0</v>
      </c>
      <c r="P919" s="5">
        <f>IF(A919&lt;&gt;"",O919+P918,0)</f>
        <v>0</v>
      </c>
      <c r="Q919" s="17">
        <f>IF($A919&lt;&gt;"",IF(Q918&lt;&gt;0,Q918,IF(P919&gt;=$S$1,"Profit Target",0)),0)</f>
        <v>0</v>
      </c>
      <c r="R919" s="4">
        <f>IF(A919&lt;&gt;"",IF(P919&lt;=$S$2,"Stop Loss",0),0)</f>
        <v>0</v>
      </c>
      <c r="S919" s="17">
        <f t="shared" si="28"/>
        <v>0</v>
      </c>
      <c r="T919" s="22" t="str">
        <f>IF($A918="","",CONCATENATE($J919,"@"))</f>
        <v/>
      </c>
      <c r="U919" s="22" t="str">
        <f t="shared" si="31"/>
        <v/>
      </c>
      <c r="V919" s="22"/>
      <c r="W919" s="34"/>
    </row>
    <row r="920" spans="1:23">
      <c r="A920" s="34"/>
      <c r="B920" s="9" t="str">
        <f t="shared" si="29"/>
        <v>NB</v>
      </c>
      <c r="C920" s="2" t="str">
        <f t="shared" si="27"/>
        <v/>
      </c>
      <c r="D920" s="13" t="str">
        <f>VLOOKUP(ABS($A920),$X$6:$AC$43,6,0)</f>
        <v>R</v>
      </c>
      <c r="E920" s="13"/>
      <c r="F920" s="13"/>
      <c r="G920" s="13" t="str">
        <f>VLOOKUP(ABS($A920),$X$6:$AC$43,6,0)</f>
        <v>R</v>
      </c>
      <c r="H920" s="13"/>
      <c r="I920" s="13"/>
      <c r="J920" s="159" t="e">
        <f>IF(J919=10,9,IF(AND(#REF!&gt;=3,J919&gt;2),J919-1,IF(#REF!&gt;=3,J918+1,J918)))</f>
        <v>#REF!</v>
      </c>
      <c r="K920" s="16" t="str">
        <f>IF($A919&lt;&gt;"",IF(OR($Q919&lt;&gt;0,$R919&lt;&gt;0),"",IF(AND(G918&lt;&gt;G919,#REF!&gt;=$S$3),"",IF(AND(G916=G917,G918=G919,G917&lt;&gt;G918),G916,IF(G918&lt;&gt;G918,G919,IF(G918=G919,G919,""))))),"")</f>
        <v/>
      </c>
      <c r="L920" s="16" t="str">
        <f t="shared" si="30"/>
        <v/>
      </c>
      <c r="M920" s="9">
        <f>IF($A920&lt;&gt;"",IF(OR($Q919&lt;&gt;0,$R919&lt;&gt;0),"0",IF(L920&lt;&gt;"",IF(L920="W",(1*J920),(-1*J920)),0)),0)</f>
        <v>0</v>
      </c>
      <c r="N920" s="150"/>
      <c r="O920" s="10">
        <f>IF(A920&lt;&gt;"",IF(OR($Q919&lt;&gt;0,$R919&lt;&gt;0),0,M920),0)</f>
        <v>0</v>
      </c>
      <c r="P920" s="5">
        <f>IF(A920&lt;&gt;"",O920+P919,0)</f>
        <v>0</v>
      </c>
      <c r="Q920" s="17">
        <f>IF($A920&lt;&gt;"",IF(Q919&lt;&gt;0,Q919,IF(P920&gt;=$S$1,"Profit Target",0)),0)</f>
        <v>0</v>
      </c>
      <c r="R920" s="4">
        <f>IF(A920&lt;&gt;"",IF(P920&lt;=$S$2,"Stop Loss",0),0)</f>
        <v>0</v>
      </c>
      <c r="S920" s="17">
        <f t="shared" si="28"/>
        <v>0</v>
      </c>
      <c r="T920" s="22" t="str">
        <f>IF($A919="","",CONCATENATE($J920,"@"))</f>
        <v/>
      </c>
      <c r="U920" s="22" t="str">
        <f t="shared" si="31"/>
        <v/>
      </c>
      <c r="V920" s="22"/>
      <c r="W920" s="34"/>
    </row>
    <row r="921" spans="1:23">
      <c r="A921" s="34"/>
      <c r="B921" s="9" t="str">
        <f t="shared" si="29"/>
        <v>NB</v>
      </c>
      <c r="C921" s="2" t="str">
        <f t="shared" si="27"/>
        <v/>
      </c>
      <c r="D921" s="13" t="str">
        <f>VLOOKUP(ABS($A921),$X$6:$AC$43,6,0)</f>
        <v>R</v>
      </c>
      <c r="E921" s="13"/>
      <c r="F921" s="13"/>
      <c r="G921" s="13" t="str">
        <f>VLOOKUP(ABS($A921),$X$6:$AC$43,6,0)</f>
        <v>R</v>
      </c>
      <c r="H921" s="13"/>
      <c r="I921" s="13"/>
      <c r="J921" s="159" t="e">
        <f>IF(J920=10,9,IF(AND(#REF!&gt;=3,J920&gt;2),J920-1,IF(#REF!&gt;=3,J919+1,J919)))</f>
        <v>#REF!</v>
      </c>
      <c r="K921" s="16" t="str">
        <f>IF($A920&lt;&gt;"",IF(OR($Q920&lt;&gt;0,$R920&lt;&gt;0),"",IF(AND(G919&lt;&gt;G920,#REF!&gt;=$S$3),"",IF(AND(G917=G918,G919=G920,G918&lt;&gt;G919),G917,IF(G919&lt;&gt;G919,G920,IF(G919=G920,G920,""))))),"")</f>
        <v/>
      </c>
      <c r="L921" s="16" t="str">
        <f t="shared" si="30"/>
        <v/>
      </c>
      <c r="M921" s="9">
        <f>IF($A921&lt;&gt;"",IF(OR($Q920&lt;&gt;0,$R920&lt;&gt;0),"0",IF(L921&lt;&gt;"",IF(L921="W",(1*J921),(-1*J921)),0)),0)</f>
        <v>0</v>
      </c>
      <c r="N921" s="150"/>
      <c r="O921" s="10">
        <f>IF(A921&lt;&gt;"",IF(OR($Q920&lt;&gt;0,$R920&lt;&gt;0),0,M921),0)</f>
        <v>0</v>
      </c>
      <c r="P921" s="5">
        <f>IF(A921&lt;&gt;"",O921+P920,0)</f>
        <v>0</v>
      </c>
      <c r="Q921" s="17">
        <f>IF($A921&lt;&gt;"",IF(Q920&lt;&gt;0,Q920,IF(P921&gt;=$S$1,"Profit Target",0)),0)</f>
        <v>0</v>
      </c>
      <c r="R921" s="4">
        <f>IF(A921&lt;&gt;"",IF(P921&lt;=$S$2,"Stop Loss",0),0)</f>
        <v>0</v>
      </c>
      <c r="S921" s="17">
        <f t="shared" si="28"/>
        <v>0</v>
      </c>
      <c r="T921" s="22" t="str">
        <f>IF($A920="","",CONCATENATE($J921,"@"))</f>
        <v/>
      </c>
      <c r="U921" s="22" t="str">
        <f t="shared" si="31"/>
        <v/>
      </c>
      <c r="V921" s="22"/>
      <c r="W921" s="34"/>
    </row>
    <row r="922" spans="1:23">
      <c r="A922" s="34"/>
      <c r="B922" s="9" t="str">
        <f t="shared" si="29"/>
        <v>NB</v>
      </c>
      <c r="C922" s="2" t="str">
        <f t="shared" si="27"/>
        <v/>
      </c>
      <c r="D922" s="13" t="str">
        <f>VLOOKUP(ABS($A922),$X$6:$AC$43,6,0)</f>
        <v>R</v>
      </c>
      <c r="E922" s="13"/>
      <c r="F922" s="13"/>
      <c r="G922" s="13" t="str">
        <f>VLOOKUP(ABS($A922),$X$6:$AC$43,6,0)</f>
        <v>R</v>
      </c>
      <c r="H922" s="13"/>
      <c r="I922" s="13"/>
      <c r="J922" s="159" t="e">
        <f>IF(J921=10,9,IF(AND(#REF!&gt;=3,J921&gt;2),J921-1,IF(#REF!&gt;=3,J920+1,J920)))</f>
        <v>#REF!</v>
      </c>
      <c r="K922" s="16" t="str">
        <f>IF($A921&lt;&gt;"",IF(OR($Q921&lt;&gt;0,$R921&lt;&gt;0),"",IF(AND(G920&lt;&gt;G921,#REF!&gt;=$S$3),"",IF(AND(G918=G919,G920=G921,G919&lt;&gt;G920),G918,IF(G920&lt;&gt;G920,G921,IF(G920=G921,G921,""))))),"")</f>
        <v/>
      </c>
      <c r="L922" s="16" t="str">
        <f t="shared" si="30"/>
        <v/>
      </c>
      <c r="M922" s="9">
        <f>IF($A922&lt;&gt;"",IF(OR($Q921&lt;&gt;0,$R921&lt;&gt;0),"0",IF(L922&lt;&gt;"",IF(L922="W",(1*J922),(-1*J922)),0)),0)</f>
        <v>0</v>
      </c>
      <c r="N922" s="150"/>
      <c r="O922" s="10">
        <f>IF(A922&lt;&gt;"",IF(OR($Q921&lt;&gt;0,$R921&lt;&gt;0),0,M922),0)</f>
        <v>0</v>
      </c>
      <c r="P922" s="5">
        <f>IF(A922&lt;&gt;"",O922+P921,0)</f>
        <v>0</v>
      </c>
      <c r="Q922" s="17">
        <f>IF($A922&lt;&gt;"",IF(Q921&lt;&gt;0,Q921,IF(P922&gt;=$S$1,"Profit Target",0)),0)</f>
        <v>0</v>
      </c>
      <c r="R922" s="4">
        <f>IF(A922&lt;&gt;"",IF(P922&lt;=$S$2,"Stop Loss",0),0)</f>
        <v>0</v>
      </c>
      <c r="S922" s="17">
        <f t="shared" si="28"/>
        <v>0</v>
      </c>
      <c r="T922" s="22" t="str">
        <f>IF($A921="","",CONCATENATE($J922,"@"))</f>
        <v/>
      </c>
      <c r="U922" s="22" t="str">
        <f t="shared" si="31"/>
        <v/>
      </c>
      <c r="V922" s="22"/>
      <c r="W922" s="34"/>
    </row>
    <row r="923" spans="1:23">
      <c r="A923" s="34"/>
      <c r="B923" s="9" t="str">
        <f t="shared" si="29"/>
        <v>NB</v>
      </c>
      <c r="C923" s="2" t="str">
        <f t="shared" si="27"/>
        <v/>
      </c>
      <c r="D923" s="13" t="str">
        <f>VLOOKUP(ABS($A923),$X$6:$AC$43,6,0)</f>
        <v>R</v>
      </c>
      <c r="E923" s="13"/>
      <c r="F923" s="13"/>
      <c r="G923" s="13" t="str">
        <f>VLOOKUP(ABS($A923),$X$6:$AC$43,6,0)</f>
        <v>R</v>
      </c>
      <c r="H923" s="13"/>
      <c r="I923" s="13"/>
      <c r="J923" s="159" t="e">
        <f>IF(J922=10,9,IF(AND(#REF!&gt;=3,J922&gt;2),J922-1,IF(#REF!&gt;=3,J921+1,J921)))</f>
        <v>#REF!</v>
      </c>
      <c r="K923" s="16" t="str">
        <f>IF($A922&lt;&gt;"",IF(OR($Q922&lt;&gt;0,$R922&lt;&gt;0),"",IF(AND(G921&lt;&gt;G922,#REF!&gt;=$S$3),"",IF(AND(G919=G920,G921=G922,G920&lt;&gt;G921),G919,IF(G921&lt;&gt;G921,G922,IF(G921=G922,G922,""))))),"")</f>
        <v/>
      </c>
      <c r="L923" s="16" t="str">
        <f t="shared" si="30"/>
        <v/>
      </c>
      <c r="M923" s="9">
        <f>IF($A923&lt;&gt;"",IF(OR($Q922&lt;&gt;0,$R922&lt;&gt;0),"0",IF(L923&lt;&gt;"",IF(L923="W",(1*J923),(-1*J923)),0)),0)</f>
        <v>0</v>
      </c>
      <c r="N923" s="150"/>
      <c r="O923" s="10">
        <f>IF(A923&lt;&gt;"",IF(OR($Q922&lt;&gt;0,$R922&lt;&gt;0),0,M923),0)</f>
        <v>0</v>
      </c>
      <c r="P923" s="5">
        <f>IF(A923&lt;&gt;"",O923+P922,0)</f>
        <v>0</v>
      </c>
      <c r="Q923" s="17">
        <f>IF($A923&lt;&gt;"",IF(Q922&lt;&gt;0,Q922,IF(P923&gt;=$S$1,"Profit Target",0)),0)</f>
        <v>0</v>
      </c>
      <c r="R923" s="4">
        <f>IF(A923&lt;&gt;"",IF(P923&lt;=$S$2,"Stop Loss",0),0)</f>
        <v>0</v>
      </c>
      <c r="S923" s="17">
        <f t="shared" si="28"/>
        <v>0</v>
      </c>
      <c r="T923" s="22" t="str">
        <f>IF($A922="","",CONCATENATE($J923,"@"))</f>
        <v/>
      </c>
      <c r="U923" s="22" t="str">
        <f t="shared" si="31"/>
        <v/>
      </c>
      <c r="V923" s="22"/>
      <c r="W923" s="34"/>
    </row>
    <row r="924" spans="1:23">
      <c r="A924" s="34"/>
      <c r="B924" s="9" t="str">
        <f t="shared" si="29"/>
        <v>NB</v>
      </c>
      <c r="C924" s="2" t="str">
        <f t="shared" si="27"/>
        <v/>
      </c>
      <c r="D924" s="13" t="str">
        <f>VLOOKUP(ABS($A924),$X$6:$AC$43,6,0)</f>
        <v>R</v>
      </c>
      <c r="E924" s="13"/>
      <c r="F924" s="13"/>
      <c r="G924" s="13" t="str">
        <f>VLOOKUP(ABS($A924),$X$6:$AC$43,6,0)</f>
        <v>R</v>
      </c>
      <c r="H924" s="13"/>
      <c r="I924" s="13"/>
      <c r="J924" s="159" t="e">
        <f>IF(J923=10,9,IF(AND(#REF!&gt;=3,J923&gt;2),J923-1,IF(#REF!&gt;=3,J922+1,J922)))</f>
        <v>#REF!</v>
      </c>
      <c r="K924" s="16" t="str">
        <f>IF($A923&lt;&gt;"",IF(OR($Q923&lt;&gt;0,$R923&lt;&gt;0),"",IF(AND(G922&lt;&gt;G923,#REF!&gt;=$S$3),"",IF(AND(G920=G921,G922=G923,G921&lt;&gt;G922),G920,IF(G922&lt;&gt;G922,G923,IF(G922=G923,G923,""))))),"")</f>
        <v/>
      </c>
      <c r="L924" s="16" t="str">
        <f t="shared" si="30"/>
        <v/>
      </c>
      <c r="M924" s="9">
        <f>IF($A924&lt;&gt;"",IF(OR($Q923&lt;&gt;0,$R923&lt;&gt;0),"0",IF(L924&lt;&gt;"",IF(L924="W",(1*J924),(-1*J924)),0)),0)</f>
        <v>0</v>
      </c>
      <c r="N924" s="150"/>
      <c r="O924" s="10">
        <f>IF(A924&lt;&gt;"",IF(OR($Q923&lt;&gt;0,$R923&lt;&gt;0),0,M924),0)</f>
        <v>0</v>
      </c>
      <c r="P924" s="5">
        <f>IF(A924&lt;&gt;"",O924+P923,0)</f>
        <v>0</v>
      </c>
      <c r="Q924" s="17">
        <f>IF($A924&lt;&gt;"",IF(Q923&lt;&gt;0,Q923,IF(P924&gt;=$S$1,"Profit Target",0)),0)</f>
        <v>0</v>
      </c>
      <c r="R924" s="4">
        <f>IF(A924&lt;&gt;"",IF(P924&lt;=$S$2,"Stop Loss",0),0)</f>
        <v>0</v>
      </c>
      <c r="S924" s="17">
        <f t="shared" si="28"/>
        <v>0</v>
      </c>
      <c r="T924" s="22" t="str">
        <f>IF($A923="","",CONCATENATE($J924,"@"))</f>
        <v/>
      </c>
      <c r="U924" s="22" t="str">
        <f t="shared" si="31"/>
        <v/>
      </c>
      <c r="V924" s="22"/>
      <c r="W924" s="34"/>
    </row>
    <row r="925" spans="1:23">
      <c r="A925" s="34"/>
      <c r="B925" s="9" t="str">
        <f t="shared" si="29"/>
        <v>NB</v>
      </c>
      <c r="C925" s="2" t="str">
        <f t="shared" si="27"/>
        <v/>
      </c>
      <c r="D925" s="13" t="str">
        <f>VLOOKUP(ABS($A925),$X$6:$AC$43,6,0)</f>
        <v>R</v>
      </c>
      <c r="E925" s="13"/>
      <c r="F925" s="13"/>
      <c r="G925" s="13" t="str">
        <f>VLOOKUP(ABS($A925),$X$6:$AC$43,6,0)</f>
        <v>R</v>
      </c>
      <c r="H925" s="13"/>
      <c r="I925" s="13"/>
      <c r="J925" s="159" t="e">
        <f>IF(J924=10,9,IF(AND(#REF!&gt;=3,J924&gt;2),J924-1,IF(#REF!&gt;=3,J923+1,J923)))</f>
        <v>#REF!</v>
      </c>
      <c r="K925" s="16" t="str">
        <f>IF($A924&lt;&gt;"",IF(OR($Q924&lt;&gt;0,$R924&lt;&gt;0),"",IF(AND(G923&lt;&gt;G924,#REF!&gt;=$S$3),"",IF(AND(G921=G922,G923=G924,G922&lt;&gt;G923),G921,IF(G923&lt;&gt;G923,G924,IF(G923=G924,G924,""))))),"")</f>
        <v/>
      </c>
      <c r="L925" s="16" t="str">
        <f t="shared" si="30"/>
        <v/>
      </c>
      <c r="M925" s="9">
        <f>IF($A925&lt;&gt;"",IF(OR($Q924&lt;&gt;0,$R924&lt;&gt;0),"0",IF(L925&lt;&gt;"",IF(L925="W",(1*J925),(-1*J925)),0)),0)</f>
        <v>0</v>
      </c>
      <c r="N925" s="150"/>
      <c r="O925" s="10">
        <f>IF(A925&lt;&gt;"",IF(OR($Q924&lt;&gt;0,$R924&lt;&gt;0),0,M925),0)</f>
        <v>0</v>
      </c>
      <c r="P925" s="5">
        <f>IF(A925&lt;&gt;"",O925+P924,0)</f>
        <v>0</v>
      </c>
      <c r="Q925" s="17">
        <f>IF($A925&lt;&gt;"",IF(Q924&lt;&gt;0,Q924,IF(P925&gt;=$S$1,"Profit Target",0)),0)</f>
        <v>0</v>
      </c>
      <c r="R925" s="4">
        <f>IF(A925&lt;&gt;"",IF(P925&lt;=$S$2,"Stop Loss",0),0)</f>
        <v>0</v>
      </c>
      <c r="S925" s="17">
        <f t="shared" si="28"/>
        <v>0</v>
      </c>
      <c r="T925" s="22" t="str">
        <f>IF($A924="","",CONCATENATE($J925,"@"))</f>
        <v/>
      </c>
      <c r="U925" s="22" t="str">
        <f t="shared" si="31"/>
        <v/>
      </c>
      <c r="V925" s="22"/>
      <c r="W925" s="34"/>
    </row>
    <row r="926" spans="1:23">
      <c r="A926" s="34"/>
      <c r="B926" s="9" t="str">
        <f t="shared" si="29"/>
        <v>NB</v>
      </c>
      <c r="C926" s="2" t="str">
        <f t="shared" si="27"/>
        <v/>
      </c>
      <c r="D926" s="13" t="str">
        <f>VLOOKUP(ABS($A926),$X$6:$AC$43,6,0)</f>
        <v>R</v>
      </c>
      <c r="E926" s="13"/>
      <c r="F926" s="13"/>
      <c r="G926" s="13" t="str">
        <f>VLOOKUP(ABS($A926),$X$6:$AC$43,6,0)</f>
        <v>R</v>
      </c>
      <c r="H926" s="13"/>
      <c r="I926" s="13"/>
      <c r="J926" s="159" t="e">
        <f>IF(J925=10,9,IF(AND(#REF!&gt;=3,J925&gt;2),J925-1,IF(#REF!&gt;=3,J924+1,J924)))</f>
        <v>#REF!</v>
      </c>
      <c r="K926" s="16" t="str">
        <f>IF($A925&lt;&gt;"",IF(OR($Q925&lt;&gt;0,$R925&lt;&gt;0),"",IF(AND(G924&lt;&gt;G925,#REF!&gt;=$S$3),"",IF(AND(G922=G923,G924=G925,G923&lt;&gt;G924),G922,IF(G924&lt;&gt;G924,G925,IF(G924=G925,G925,""))))),"")</f>
        <v/>
      </c>
      <c r="L926" s="16" t="str">
        <f t="shared" si="30"/>
        <v/>
      </c>
      <c r="M926" s="9">
        <f>IF($A926&lt;&gt;"",IF(OR($Q925&lt;&gt;0,$R925&lt;&gt;0),"0",IF(L926&lt;&gt;"",IF(L926="W",(1*J926),(-1*J926)),0)),0)</f>
        <v>0</v>
      </c>
      <c r="N926" s="150"/>
      <c r="O926" s="10">
        <f>IF(A926&lt;&gt;"",IF(OR($Q925&lt;&gt;0,$R925&lt;&gt;0),0,M926),0)</f>
        <v>0</v>
      </c>
      <c r="P926" s="5">
        <f>IF(A926&lt;&gt;"",O926+P925,0)</f>
        <v>0</v>
      </c>
      <c r="Q926" s="17">
        <f>IF($A926&lt;&gt;"",IF(Q925&lt;&gt;0,Q925,IF(P926&gt;=$S$1,"Profit Target",0)),0)</f>
        <v>0</v>
      </c>
      <c r="R926" s="4">
        <f>IF(A926&lt;&gt;"",IF(P926&lt;=$S$2,"Stop Loss",0),0)</f>
        <v>0</v>
      </c>
      <c r="S926" s="17">
        <f t="shared" si="28"/>
        <v>0</v>
      </c>
      <c r="T926" s="22" t="str">
        <f>IF($A925="","",CONCATENATE($J926,"@"))</f>
        <v/>
      </c>
      <c r="U926" s="22" t="str">
        <f t="shared" si="31"/>
        <v/>
      </c>
      <c r="V926" s="22"/>
      <c r="W926" s="34"/>
    </row>
    <row r="927" spans="1:23">
      <c r="A927" s="34"/>
      <c r="B927" s="9" t="str">
        <f t="shared" si="29"/>
        <v>NB</v>
      </c>
      <c r="C927" s="2" t="str">
        <f t="shared" si="27"/>
        <v/>
      </c>
      <c r="D927" s="13" t="str">
        <f>VLOOKUP(ABS($A927),$X$6:$AC$43,6,0)</f>
        <v>R</v>
      </c>
      <c r="E927" s="13"/>
      <c r="F927" s="13"/>
      <c r="G927" s="13" t="str">
        <f>VLOOKUP(ABS($A927),$X$6:$AC$43,6,0)</f>
        <v>R</v>
      </c>
      <c r="H927" s="13"/>
      <c r="I927" s="13"/>
      <c r="J927" s="159" t="e">
        <f>IF(J926=10,9,IF(AND(#REF!&gt;=3,J926&gt;2),J926-1,IF(#REF!&gt;=3,J925+1,J925)))</f>
        <v>#REF!</v>
      </c>
      <c r="K927" s="16" t="str">
        <f>IF($A926&lt;&gt;"",IF(OR($Q926&lt;&gt;0,$R926&lt;&gt;0),"",IF(AND(G925&lt;&gt;G926,#REF!&gt;=$S$3),"",IF(AND(G923=G924,G925=G926,G924&lt;&gt;G925),G923,IF(G925&lt;&gt;G925,G926,IF(G925=G926,G926,""))))),"")</f>
        <v/>
      </c>
      <c r="L927" s="16" t="str">
        <f t="shared" si="30"/>
        <v/>
      </c>
      <c r="M927" s="9">
        <f>IF($A927&lt;&gt;"",IF(OR($Q926&lt;&gt;0,$R926&lt;&gt;0),"0",IF(L927&lt;&gt;"",IF(L927="W",(1*J927),(-1*J927)),0)),0)</f>
        <v>0</v>
      </c>
      <c r="N927" s="150"/>
      <c r="O927" s="10">
        <f>IF(A927&lt;&gt;"",IF(OR($Q926&lt;&gt;0,$R926&lt;&gt;0),0,M927),0)</f>
        <v>0</v>
      </c>
      <c r="P927" s="5">
        <f>IF(A927&lt;&gt;"",O927+P926,0)</f>
        <v>0</v>
      </c>
      <c r="Q927" s="17">
        <f>IF($A927&lt;&gt;"",IF(Q926&lt;&gt;0,Q926,IF(P927&gt;=$S$1,"Profit Target",0)),0)</f>
        <v>0</v>
      </c>
      <c r="R927" s="4">
        <f>IF(A927&lt;&gt;"",IF(P927&lt;=$S$2,"Stop Loss",0),0)</f>
        <v>0</v>
      </c>
      <c r="S927" s="17">
        <f t="shared" si="28"/>
        <v>0</v>
      </c>
      <c r="T927" s="22" t="str">
        <f>IF($A926="","",CONCATENATE($J927,"@"))</f>
        <v/>
      </c>
      <c r="U927" s="22" t="str">
        <f t="shared" si="31"/>
        <v/>
      </c>
      <c r="V927" s="22"/>
      <c r="W927" s="34"/>
    </row>
    <row r="928" spans="1:23">
      <c r="A928" s="34"/>
      <c r="B928" s="9" t="str">
        <f t="shared" si="29"/>
        <v>NB</v>
      </c>
      <c r="C928" s="2" t="str">
        <f t="shared" si="27"/>
        <v/>
      </c>
      <c r="D928" s="13" t="str">
        <f>VLOOKUP(ABS($A928),$X$6:$AC$43,6,0)</f>
        <v>R</v>
      </c>
      <c r="E928" s="13"/>
      <c r="F928" s="13"/>
      <c r="G928" s="13" t="str">
        <f>VLOOKUP(ABS($A928),$X$6:$AC$43,6,0)</f>
        <v>R</v>
      </c>
      <c r="H928" s="13"/>
      <c r="I928" s="13"/>
      <c r="J928" s="159" t="e">
        <f>IF(J927=10,9,IF(AND(#REF!&gt;=3,J927&gt;2),J927-1,IF(#REF!&gt;=3,J926+1,J926)))</f>
        <v>#REF!</v>
      </c>
      <c r="K928" s="16" t="str">
        <f>IF($A927&lt;&gt;"",IF(OR($Q927&lt;&gt;0,$R927&lt;&gt;0),"",IF(AND(G926&lt;&gt;G927,#REF!&gt;=$S$3),"",IF(AND(G924=G925,G926=G927,G925&lt;&gt;G926),G924,IF(G926&lt;&gt;G926,G927,IF(G926=G927,G927,""))))),"")</f>
        <v/>
      </c>
      <c r="L928" s="16" t="str">
        <f t="shared" si="30"/>
        <v/>
      </c>
      <c r="M928" s="9">
        <f>IF($A928&lt;&gt;"",IF(OR($Q927&lt;&gt;0,$R927&lt;&gt;0),"0",IF(L928&lt;&gt;"",IF(L928="W",(1*J928),(-1*J928)),0)),0)</f>
        <v>0</v>
      </c>
      <c r="N928" s="150"/>
      <c r="O928" s="10">
        <f>IF(A928&lt;&gt;"",IF(OR($Q927&lt;&gt;0,$R927&lt;&gt;0),0,M928),0)</f>
        <v>0</v>
      </c>
      <c r="P928" s="5">
        <f>IF(A928&lt;&gt;"",O928+P927,0)</f>
        <v>0</v>
      </c>
      <c r="Q928" s="17">
        <f>IF($A928&lt;&gt;"",IF(Q927&lt;&gt;0,Q927,IF(P928&gt;=$S$1,"Profit Target",0)),0)</f>
        <v>0</v>
      </c>
      <c r="R928" s="4">
        <f>IF(A928&lt;&gt;"",IF(P928&lt;=$S$2,"Stop Loss",0),0)</f>
        <v>0</v>
      </c>
      <c r="S928" s="17">
        <f t="shared" si="28"/>
        <v>0</v>
      </c>
      <c r="T928" s="22" t="str">
        <f>IF($A927="","",CONCATENATE($J928,"@"))</f>
        <v/>
      </c>
      <c r="U928" s="22" t="str">
        <f t="shared" si="31"/>
        <v/>
      </c>
      <c r="V928" s="22"/>
      <c r="W928" s="34"/>
    </row>
    <row r="929" spans="1:23">
      <c r="A929" s="34"/>
      <c r="B929" s="9" t="str">
        <f t="shared" si="29"/>
        <v>NB</v>
      </c>
      <c r="C929" s="2" t="str">
        <f t="shared" si="27"/>
        <v/>
      </c>
      <c r="D929" s="13" t="str">
        <f>VLOOKUP(ABS($A929),$X$6:$AC$43,6,0)</f>
        <v>R</v>
      </c>
      <c r="E929" s="13"/>
      <c r="F929" s="13"/>
      <c r="G929" s="13" t="str">
        <f>VLOOKUP(ABS($A929),$X$6:$AC$43,6,0)</f>
        <v>R</v>
      </c>
      <c r="H929" s="13"/>
      <c r="I929" s="13"/>
      <c r="J929" s="159" t="e">
        <f>IF(J928=10,9,IF(AND(#REF!&gt;=3,J928&gt;2),J928-1,IF(#REF!&gt;=3,J927+1,J927)))</f>
        <v>#REF!</v>
      </c>
      <c r="K929" s="16" t="str">
        <f>IF($A928&lt;&gt;"",IF(OR($Q928&lt;&gt;0,$R928&lt;&gt;0),"",IF(AND(G927&lt;&gt;G928,#REF!&gt;=$S$3),"",IF(AND(G925=G926,G927=G928,G926&lt;&gt;G927),G925,IF(G927&lt;&gt;G927,G928,IF(G927=G928,G928,""))))),"")</f>
        <v/>
      </c>
      <c r="L929" s="16" t="str">
        <f t="shared" si="30"/>
        <v/>
      </c>
      <c r="M929" s="9">
        <f>IF($A929&lt;&gt;"",IF(OR($Q928&lt;&gt;0,$R928&lt;&gt;0),"0",IF(L929&lt;&gt;"",IF(L929="W",(1*J929),(-1*J929)),0)),0)</f>
        <v>0</v>
      </c>
      <c r="N929" s="150"/>
      <c r="O929" s="10">
        <f>IF(A929&lt;&gt;"",IF(OR($Q928&lt;&gt;0,$R928&lt;&gt;0),0,M929),0)</f>
        <v>0</v>
      </c>
      <c r="P929" s="5">
        <f>IF(A929&lt;&gt;"",O929+P928,0)</f>
        <v>0</v>
      </c>
      <c r="Q929" s="17">
        <f>IF($A929&lt;&gt;"",IF(Q928&lt;&gt;0,Q928,IF(P929&gt;=$S$1,"Profit Target",0)),0)</f>
        <v>0</v>
      </c>
      <c r="R929" s="4">
        <f>IF(A929&lt;&gt;"",IF(P929&lt;=$S$2,"Stop Loss",0),0)</f>
        <v>0</v>
      </c>
      <c r="S929" s="17">
        <f t="shared" si="28"/>
        <v>0</v>
      </c>
      <c r="T929" s="22" t="str">
        <f>IF($A928="","",CONCATENATE($J929,"@"))</f>
        <v/>
      </c>
      <c r="U929" s="22" t="str">
        <f t="shared" si="31"/>
        <v/>
      </c>
      <c r="V929" s="22"/>
      <c r="W929" s="34"/>
    </row>
    <row r="930" spans="1:23">
      <c r="A930" s="34"/>
      <c r="B930" s="9" t="str">
        <f t="shared" si="29"/>
        <v>NB</v>
      </c>
      <c r="C930" s="2" t="str">
        <f t="shared" si="27"/>
        <v/>
      </c>
      <c r="D930" s="13" t="str">
        <f>VLOOKUP(ABS($A930),$X$6:$AC$43,6,0)</f>
        <v>R</v>
      </c>
      <c r="E930" s="13"/>
      <c r="F930" s="13"/>
      <c r="G930" s="13" t="str">
        <f>VLOOKUP(ABS($A930),$X$6:$AC$43,6,0)</f>
        <v>R</v>
      </c>
      <c r="H930" s="13"/>
      <c r="I930" s="13"/>
      <c r="J930" s="159" t="e">
        <f>IF(J929=10,9,IF(AND(#REF!&gt;=3,J929&gt;2),J929-1,IF(#REF!&gt;=3,J928+1,J928)))</f>
        <v>#REF!</v>
      </c>
      <c r="K930" s="16" t="str">
        <f>IF($A929&lt;&gt;"",IF(OR($Q929&lt;&gt;0,$R929&lt;&gt;0),"",IF(AND(G928&lt;&gt;G929,#REF!&gt;=$S$3),"",IF(AND(G926=G927,G928=G929,G927&lt;&gt;G928),G926,IF(G928&lt;&gt;G928,G929,IF(G928=G929,G929,""))))),"")</f>
        <v/>
      </c>
      <c r="L930" s="16" t="str">
        <f t="shared" si="30"/>
        <v/>
      </c>
      <c r="M930" s="9">
        <f>IF($A930&lt;&gt;"",IF(OR($Q929&lt;&gt;0,$R929&lt;&gt;0),"0",IF(L930&lt;&gt;"",IF(L930="W",(1*J930),(-1*J930)),0)),0)</f>
        <v>0</v>
      </c>
      <c r="N930" s="150"/>
      <c r="O930" s="10">
        <f>IF(A930&lt;&gt;"",IF(OR($Q929&lt;&gt;0,$R929&lt;&gt;0),0,M930),0)</f>
        <v>0</v>
      </c>
      <c r="P930" s="5">
        <f>IF(A930&lt;&gt;"",O930+P929,0)</f>
        <v>0</v>
      </c>
      <c r="Q930" s="17">
        <f>IF($A930&lt;&gt;"",IF(Q929&lt;&gt;0,Q929,IF(P930&gt;=$S$1,"Profit Target",0)),0)</f>
        <v>0</v>
      </c>
      <c r="R930" s="4">
        <f>IF(A930&lt;&gt;"",IF(P930&lt;=$S$2,"Stop Loss",0),0)</f>
        <v>0</v>
      </c>
      <c r="S930" s="17">
        <f t="shared" si="28"/>
        <v>0</v>
      </c>
      <c r="T930" s="22" t="str">
        <f>IF($A929="","",CONCATENATE($J930,"@"))</f>
        <v/>
      </c>
      <c r="U930" s="22" t="str">
        <f t="shared" si="31"/>
        <v/>
      </c>
      <c r="V930" s="22"/>
      <c r="W930" s="34"/>
    </row>
    <row r="931" spans="1:23">
      <c r="A931" s="34"/>
      <c r="B931" s="9" t="str">
        <f t="shared" si="29"/>
        <v>NB</v>
      </c>
      <c r="C931" s="2" t="str">
        <f t="shared" si="27"/>
        <v/>
      </c>
      <c r="D931" s="13" t="str">
        <f>VLOOKUP(ABS($A931),$X$6:$AC$43,6,0)</f>
        <v>R</v>
      </c>
      <c r="E931" s="13"/>
      <c r="F931" s="13"/>
      <c r="G931" s="13" t="str">
        <f>VLOOKUP(ABS($A931),$X$6:$AC$43,6,0)</f>
        <v>R</v>
      </c>
      <c r="H931" s="13"/>
      <c r="I931" s="13"/>
      <c r="J931" s="159" t="e">
        <f>IF(J930=10,9,IF(AND(#REF!&gt;=3,J930&gt;2),J930-1,IF(#REF!&gt;=3,J929+1,J929)))</f>
        <v>#REF!</v>
      </c>
      <c r="K931" s="16" t="str">
        <f>IF($A930&lt;&gt;"",IF(OR($Q930&lt;&gt;0,$R930&lt;&gt;0),"",IF(AND(G929&lt;&gt;G930,#REF!&gt;=$S$3),"",IF(AND(G927=G928,G929=G930,G928&lt;&gt;G929),G927,IF(G929&lt;&gt;G929,G930,IF(G929=G930,G930,""))))),"")</f>
        <v/>
      </c>
      <c r="L931" s="16" t="str">
        <f t="shared" si="30"/>
        <v/>
      </c>
      <c r="M931" s="9">
        <f>IF($A931&lt;&gt;"",IF(OR($Q930&lt;&gt;0,$R930&lt;&gt;0),"0",IF(L931&lt;&gt;"",IF(L931="W",(1*J931),(-1*J931)),0)),0)</f>
        <v>0</v>
      </c>
      <c r="N931" s="150"/>
      <c r="O931" s="10">
        <f>IF(A931&lt;&gt;"",IF(OR($Q930&lt;&gt;0,$R930&lt;&gt;0),0,M931),0)</f>
        <v>0</v>
      </c>
      <c r="P931" s="5">
        <f>IF(A931&lt;&gt;"",O931+P930,0)</f>
        <v>0</v>
      </c>
      <c r="Q931" s="17">
        <f>IF($A931&lt;&gt;"",IF(Q930&lt;&gt;0,Q930,IF(P931&gt;=$S$1,"Profit Target",0)),0)</f>
        <v>0</v>
      </c>
      <c r="R931" s="4">
        <f>IF(A931&lt;&gt;"",IF(P931&lt;=$S$2,"Stop Loss",0),0)</f>
        <v>0</v>
      </c>
      <c r="S931" s="17">
        <f t="shared" si="28"/>
        <v>0</v>
      </c>
      <c r="T931" s="22" t="str">
        <f>IF($A930="","",CONCATENATE($J931,"@"))</f>
        <v/>
      </c>
      <c r="U931" s="22" t="str">
        <f t="shared" si="31"/>
        <v/>
      </c>
      <c r="V931" s="22"/>
      <c r="W931" s="34"/>
    </row>
    <row r="932" spans="1:23">
      <c r="A932" s="34"/>
      <c r="B932" s="9" t="str">
        <f t="shared" si="29"/>
        <v>NB</v>
      </c>
      <c r="C932" s="2" t="str">
        <f t="shared" si="27"/>
        <v/>
      </c>
      <c r="D932" s="13" t="str">
        <f>VLOOKUP(ABS($A932),$X$6:$AC$43,6,0)</f>
        <v>R</v>
      </c>
      <c r="E932" s="13"/>
      <c r="F932" s="13"/>
      <c r="G932" s="13" t="str">
        <f>VLOOKUP(ABS($A932),$X$6:$AC$43,6,0)</f>
        <v>R</v>
      </c>
      <c r="H932" s="13"/>
      <c r="I932" s="13"/>
      <c r="J932" s="159" t="e">
        <f>IF(J931=10,9,IF(AND(#REF!&gt;=3,J931&gt;2),J931-1,IF(#REF!&gt;=3,J930+1,J930)))</f>
        <v>#REF!</v>
      </c>
      <c r="K932" s="16" t="str">
        <f>IF($A931&lt;&gt;"",IF(OR($Q931&lt;&gt;0,$R931&lt;&gt;0),"",IF(AND(G930&lt;&gt;G931,#REF!&gt;=$S$3),"",IF(AND(G928=G929,G930=G931,G929&lt;&gt;G930),G928,IF(G930&lt;&gt;G930,G931,IF(G930=G931,G931,""))))),"")</f>
        <v/>
      </c>
      <c r="L932" s="16" t="str">
        <f t="shared" si="30"/>
        <v/>
      </c>
      <c r="M932" s="9">
        <f>IF($A932&lt;&gt;"",IF(OR($Q931&lt;&gt;0,$R931&lt;&gt;0),"0",IF(L932&lt;&gt;"",IF(L932="W",(1*J932),(-1*J932)),0)),0)</f>
        <v>0</v>
      </c>
      <c r="N932" s="150"/>
      <c r="O932" s="10">
        <f>IF(A932&lt;&gt;"",IF(OR($Q931&lt;&gt;0,$R931&lt;&gt;0),0,M932),0)</f>
        <v>0</v>
      </c>
      <c r="P932" s="5">
        <f>IF(A932&lt;&gt;"",O932+P931,0)</f>
        <v>0</v>
      </c>
      <c r="Q932" s="17">
        <f>IF($A932&lt;&gt;"",IF(Q931&lt;&gt;0,Q931,IF(P932&gt;=$S$1,"Profit Target",0)),0)</f>
        <v>0</v>
      </c>
      <c r="R932" s="4">
        <f>IF(A932&lt;&gt;"",IF(P932&lt;=$S$2,"Stop Loss",0),0)</f>
        <v>0</v>
      </c>
      <c r="S932" s="17">
        <f t="shared" si="28"/>
        <v>0</v>
      </c>
      <c r="T932" s="22" t="str">
        <f>IF($A931="","",CONCATENATE($J932,"@"))</f>
        <v/>
      </c>
      <c r="U932" s="22" t="str">
        <f t="shared" si="31"/>
        <v/>
      </c>
      <c r="V932" s="22"/>
      <c r="W932" s="34"/>
    </row>
    <row r="933" spans="1:23">
      <c r="A933" s="34"/>
      <c r="B933" s="9" t="str">
        <f t="shared" ref="B933:B964" si="32">IF(K933="","NB",U933)</f>
        <v>NB</v>
      </c>
      <c r="C933" s="2" t="str">
        <f t="shared" si="27"/>
        <v/>
      </c>
      <c r="D933" s="13" t="str">
        <f>VLOOKUP(ABS($A933),$X$6:$AC$43,6,0)</f>
        <v>R</v>
      </c>
      <c r="E933" s="13"/>
      <c r="F933" s="13"/>
      <c r="G933" s="13" t="str">
        <f>VLOOKUP(ABS($A933),$X$6:$AC$43,6,0)</f>
        <v>R</v>
      </c>
      <c r="H933" s="13"/>
      <c r="I933" s="13"/>
      <c r="J933" s="159" t="e">
        <f>IF(J932=10,9,IF(AND(#REF!&gt;=3,J932&gt;2),J932-1,IF(#REF!&gt;=3,J931+1,J931)))</f>
        <v>#REF!</v>
      </c>
      <c r="K933" s="16" t="str">
        <f>IF($A932&lt;&gt;"",IF(OR($Q932&lt;&gt;0,$R932&lt;&gt;0),"",IF(AND(G931&lt;&gt;G932,#REF!&gt;=$S$3),"",IF(AND(G929=G930,G931=G932,G930&lt;&gt;G931),G929,IF(G931&lt;&gt;G931,G932,IF(G931=G932,G932,""))))),"")</f>
        <v/>
      </c>
      <c r="L933" s="16" t="str">
        <f t="shared" ref="L933:L964" si="33">IF($A933&lt;&gt;"",IF(K933&lt;&gt;"",IF($A933=0,"L",IF(G933=K933,"W","L")),""),"")</f>
        <v/>
      </c>
      <c r="M933" s="9">
        <f>IF($A933&lt;&gt;"",IF(OR($Q932&lt;&gt;0,$R932&lt;&gt;0),"0",IF(L933&lt;&gt;"",IF(L933="W",(1*J933),(-1*J933)),0)),0)</f>
        <v>0</v>
      </c>
      <c r="N933" s="150"/>
      <c r="O933" s="10">
        <f>IF(A933&lt;&gt;"",IF(OR($Q932&lt;&gt;0,$R932&lt;&gt;0),0,M933),0)</f>
        <v>0</v>
      </c>
      <c r="P933" s="5">
        <f>IF(A933&lt;&gt;"",O933+P932,0)</f>
        <v>0</v>
      </c>
      <c r="Q933" s="17">
        <f>IF($A933&lt;&gt;"",IF(Q932&lt;&gt;0,Q932,IF(P933&gt;=$S$1,"Profit Target",0)),0)</f>
        <v>0</v>
      </c>
      <c r="R933" s="4">
        <f>IF(A933&lt;&gt;"",IF(P933&lt;=$S$2,"Stop Loss",0),0)</f>
        <v>0</v>
      </c>
      <c r="S933" s="17">
        <f t="shared" si="28"/>
        <v>0</v>
      </c>
      <c r="T933" s="22" t="str">
        <f>IF($A932="","",CONCATENATE($J933,"@"))</f>
        <v/>
      </c>
      <c r="U933" s="22" t="str">
        <f t="shared" ref="U933:U964" si="34">IF(K933="","",T933&amp;K933&amp;",")</f>
        <v/>
      </c>
      <c r="V933" s="22"/>
      <c r="W933" s="34"/>
    </row>
    <row r="934" spans="1:23">
      <c r="A934" s="34"/>
      <c r="B934" s="9" t="str">
        <f t="shared" si="32"/>
        <v>NB</v>
      </c>
      <c r="C934" s="2" t="str">
        <f t="shared" si="27"/>
        <v/>
      </c>
      <c r="D934" s="13" t="str">
        <f>VLOOKUP(ABS($A934),$X$6:$AC$43,6,0)</f>
        <v>R</v>
      </c>
      <c r="E934" s="13"/>
      <c r="F934" s="13"/>
      <c r="G934" s="13" t="str">
        <f>VLOOKUP(ABS($A934),$X$6:$AC$43,6,0)</f>
        <v>R</v>
      </c>
      <c r="H934" s="13"/>
      <c r="I934" s="13"/>
      <c r="J934" s="159" t="e">
        <f>IF(J933=10,9,IF(AND(#REF!&gt;=3,J933&gt;2),J933-1,IF(#REF!&gt;=3,J932+1,J932)))</f>
        <v>#REF!</v>
      </c>
      <c r="K934" s="16" t="str">
        <f>IF($A933&lt;&gt;"",IF(OR($Q933&lt;&gt;0,$R933&lt;&gt;0),"",IF(AND(G932&lt;&gt;G933,#REF!&gt;=$S$3),"",IF(AND(G930=G931,G932=G933,G931&lt;&gt;G932),G930,IF(G932&lt;&gt;G932,G933,IF(G932=G933,G933,""))))),"")</f>
        <v/>
      </c>
      <c r="L934" s="16" t="str">
        <f t="shared" si="33"/>
        <v/>
      </c>
      <c r="M934" s="9">
        <f>IF($A934&lt;&gt;"",IF(OR($Q933&lt;&gt;0,$R933&lt;&gt;0),"0",IF(L934&lt;&gt;"",IF(L934="W",(1*J934),(-1*J934)),0)),0)</f>
        <v>0</v>
      </c>
      <c r="N934" s="150"/>
      <c r="O934" s="10">
        <f>IF(A934&lt;&gt;"",IF(OR($Q933&lt;&gt;0,$R933&lt;&gt;0),0,M934),0)</f>
        <v>0</v>
      </c>
      <c r="P934" s="5">
        <f>IF(A934&lt;&gt;"",O934+P933,0)</f>
        <v>0</v>
      </c>
      <c r="Q934" s="17">
        <f>IF($A934&lt;&gt;"",IF(Q933&lt;&gt;0,Q933,IF(P934&gt;=$S$1,"Profit Target",0)),0)</f>
        <v>0</v>
      </c>
      <c r="R934" s="4">
        <f>IF(A934&lt;&gt;"",IF(P934&lt;=$S$2,"Stop Loss",0),0)</f>
        <v>0</v>
      </c>
      <c r="S934" s="17">
        <f t="shared" si="28"/>
        <v>0</v>
      </c>
      <c r="T934" s="22" t="str">
        <f>IF($A933="","",CONCATENATE($J934,"@"))</f>
        <v/>
      </c>
      <c r="U934" s="22" t="str">
        <f t="shared" si="34"/>
        <v/>
      </c>
      <c r="V934" s="22"/>
      <c r="W934" s="34"/>
    </row>
    <row r="935" spans="1:23">
      <c r="A935" s="34"/>
      <c r="B935" s="9" t="str">
        <f t="shared" si="32"/>
        <v>NB</v>
      </c>
      <c r="C935" s="2" t="str">
        <f t="shared" si="27"/>
        <v/>
      </c>
      <c r="D935" s="13" t="str">
        <f>VLOOKUP(ABS($A935),$X$6:$AC$43,6,0)</f>
        <v>R</v>
      </c>
      <c r="E935" s="13"/>
      <c r="F935" s="13"/>
      <c r="G935" s="13" t="str">
        <f>VLOOKUP(ABS($A935),$X$6:$AC$43,6,0)</f>
        <v>R</v>
      </c>
      <c r="H935" s="13"/>
      <c r="I935" s="13"/>
      <c r="J935" s="159" t="e">
        <f>IF(J934=10,9,IF(AND(#REF!&gt;=3,J934&gt;2),J934-1,IF(#REF!&gt;=3,J933+1,J933)))</f>
        <v>#REF!</v>
      </c>
      <c r="K935" s="16" t="str">
        <f>IF($A934&lt;&gt;"",IF(OR($Q934&lt;&gt;0,$R934&lt;&gt;0),"",IF(AND(G933&lt;&gt;G934,#REF!&gt;=$S$3),"",IF(AND(G931=G932,G933=G934,G932&lt;&gt;G933),G931,IF(G933&lt;&gt;G933,G934,IF(G933=G934,G934,""))))),"")</f>
        <v/>
      </c>
      <c r="L935" s="16" t="str">
        <f t="shared" si="33"/>
        <v/>
      </c>
      <c r="M935" s="9">
        <f>IF($A935&lt;&gt;"",IF(OR($Q934&lt;&gt;0,$R934&lt;&gt;0),"0",IF(L935&lt;&gt;"",IF(L935="W",(1*J935),(-1*J935)),0)),0)</f>
        <v>0</v>
      </c>
      <c r="N935" s="150"/>
      <c r="O935" s="10">
        <f>IF(A935&lt;&gt;"",IF(OR($Q934&lt;&gt;0,$R934&lt;&gt;0),0,M935),0)</f>
        <v>0</v>
      </c>
      <c r="P935" s="5">
        <f>IF(A935&lt;&gt;"",O935+P934,0)</f>
        <v>0</v>
      </c>
      <c r="Q935" s="17">
        <f>IF($A935&lt;&gt;"",IF(Q934&lt;&gt;0,Q934,IF(P935&gt;=$S$1,"Profit Target",0)),0)</f>
        <v>0</v>
      </c>
      <c r="R935" s="4">
        <f>IF(A935&lt;&gt;"",IF(P935&lt;=$S$2,"Stop Loss",0),0)</f>
        <v>0</v>
      </c>
      <c r="S935" s="17">
        <f t="shared" si="28"/>
        <v>0</v>
      </c>
      <c r="T935" s="22" t="str">
        <f>IF($A934="","",CONCATENATE($J935,"@"))</f>
        <v/>
      </c>
      <c r="U935" s="22" t="str">
        <f t="shared" si="34"/>
        <v/>
      </c>
      <c r="V935" s="22"/>
      <c r="W935" s="34"/>
    </row>
    <row r="936" spans="1:23">
      <c r="A936" s="34"/>
      <c r="B936" s="9" t="str">
        <f t="shared" si="32"/>
        <v>NB</v>
      </c>
      <c r="C936" s="2" t="str">
        <f t="shared" si="27"/>
        <v/>
      </c>
      <c r="D936" s="13" t="str">
        <f>VLOOKUP(ABS($A936),$X$6:$AC$43,6,0)</f>
        <v>R</v>
      </c>
      <c r="E936" s="13"/>
      <c r="F936" s="13"/>
      <c r="G936" s="13" t="str">
        <f>VLOOKUP(ABS($A936),$X$6:$AC$43,6,0)</f>
        <v>R</v>
      </c>
      <c r="H936" s="13"/>
      <c r="I936" s="13"/>
      <c r="J936" s="159" t="e">
        <f>IF(J935=10,9,IF(AND(#REF!&gt;=3,J935&gt;2),J935-1,IF(#REF!&gt;=3,J934+1,J934)))</f>
        <v>#REF!</v>
      </c>
      <c r="K936" s="16" t="str">
        <f>IF($A935&lt;&gt;"",IF(OR($Q935&lt;&gt;0,$R935&lt;&gt;0),"",IF(AND(G934&lt;&gt;G935,#REF!&gt;=$S$3),"",IF(AND(G932=G933,G934=G935,G933&lt;&gt;G934),G932,IF(G934&lt;&gt;G934,G935,IF(G934=G935,G935,""))))),"")</f>
        <v/>
      </c>
      <c r="L936" s="16" t="str">
        <f t="shared" si="33"/>
        <v/>
      </c>
      <c r="M936" s="9">
        <f>IF($A936&lt;&gt;"",IF(OR($Q935&lt;&gt;0,$R935&lt;&gt;0),"0",IF(L936&lt;&gt;"",IF(L936="W",(1*J936),(-1*J936)),0)),0)</f>
        <v>0</v>
      </c>
      <c r="N936" s="150"/>
      <c r="O936" s="10">
        <f>IF(A936&lt;&gt;"",IF(OR($Q935&lt;&gt;0,$R935&lt;&gt;0),0,M936),0)</f>
        <v>0</v>
      </c>
      <c r="P936" s="5">
        <f>IF(A936&lt;&gt;"",O936+P935,0)</f>
        <v>0</v>
      </c>
      <c r="Q936" s="17">
        <f>IF($A936&lt;&gt;"",IF(Q935&lt;&gt;0,Q935,IF(P936&gt;=$S$1,"Profit Target",0)),0)</f>
        <v>0</v>
      </c>
      <c r="R936" s="4">
        <f>IF(A936&lt;&gt;"",IF(P936&lt;=$S$2,"Stop Loss",0),0)</f>
        <v>0</v>
      </c>
      <c r="S936" s="17">
        <f t="shared" si="28"/>
        <v>0</v>
      </c>
      <c r="T936" s="22" t="str">
        <f>IF($A935="","",CONCATENATE($J936,"@"))</f>
        <v/>
      </c>
      <c r="U936" s="22" t="str">
        <f t="shared" si="34"/>
        <v/>
      </c>
      <c r="V936" s="22"/>
      <c r="W936" s="34"/>
    </row>
    <row r="937" spans="1:23">
      <c r="A937" s="34"/>
      <c r="B937" s="9" t="str">
        <f t="shared" si="32"/>
        <v>NB</v>
      </c>
      <c r="C937" s="2" t="str">
        <f t="shared" si="27"/>
        <v/>
      </c>
      <c r="D937" s="13" t="str">
        <f>VLOOKUP(ABS($A937),$X$6:$AC$43,6,0)</f>
        <v>R</v>
      </c>
      <c r="E937" s="13"/>
      <c r="F937" s="13"/>
      <c r="G937" s="13" t="str">
        <f>VLOOKUP(ABS($A937),$X$6:$AC$43,6,0)</f>
        <v>R</v>
      </c>
      <c r="H937" s="13"/>
      <c r="I937" s="13"/>
      <c r="J937" s="159" t="e">
        <f>IF(J936=10,9,IF(AND(#REF!&gt;=3,J936&gt;2),J936-1,IF(#REF!&gt;=3,J935+1,J935)))</f>
        <v>#REF!</v>
      </c>
      <c r="K937" s="16" t="str">
        <f>IF($A936&lt;&gt;"",IF(OR($Q936&lt;&gt;0,$R936&lt;&gt;0),"",IF(AND(G935&lt;&gt;G936,#REF!&gt;=$S$3),"",IF(AND(G933=G934,G935=G936,G934&lt;&gt;G935),G933,IF(G935&lt;&gt;G935,G936,IF(G935=G936,G936,""))))),"")</f>
        <v/>
      </c>
      <c r="L937" s="16" t="str">
        <f t="shared" si="33"/>
        <v/>
      </c>
      <c r="M937" s="9">
        <f>IF($A937&lt;&gt;"",IF(OR($Q936&lt;&gt;0,$R936&lt;&gt;0),"0",IF(L937&lt;&gt;"",IF(L937="W",(1*J937),(-1*J937)),0)),0)</f>
        <v>0</v>
      </c>
      <c r="N937" s="150"/>
      <c r="O937" s="10">
        <f>IF(A937&lt;&gt;"",IF(OR($Q936&lt;&gt;0,$R936&lt;&gt;0),0,M937),0)</f>
        <v>0</v>
      </c>
      <c r="P937" s="5">
        <f>IF(A937&lt;&gt;"",O937+P936,0)</f>
        <v>0</v>
      </c>
      <c r="Q937" s="17">
        <f>IF($A937&lt;&gt;"",IF(Q936&lt;&gt;0,Q936,IF(P937&gt;=$S$1,"Profit Target",0)),0)</f>
        <v>0</v>
      </c>
      <c r="R937" s="4">
        <f>IF(A937&lt;&gt;"",IF(P937&lt;=$S$2,"Stop Loss",0),0)</f>
        <v>0</v>
      </c>
      <c r="S937" s="17">
        <f t="shared" si="28"/>
        <v>0</v>
      </c>
      <c r="T937" s="22" t="str">
        <f>IF($A936="","",CONCATENATE($J937,"@"))</f>
        <v/>
      </c>
      <c r="U937" s="22" t="str">
        <f t="shared" si="34"/>
        <v/>
      </c>
      <c r="V937" s="22"/>
      <c r="W937" s="34"/>
    </row>
    <row r="938" spans="1:23">
      <c r="A938" s="34"/>
      <c r="B938" s="9" t="str">
        <f t="shared" si="32"/>
        <v>NB</v>
      </c>
      <c r="C938" s="2" t="str">
        <f t="shared" si="27"/>
        <v/>
      </c>
      <c r="D938" s="13" t="str">
        <f>VLOOKUP(ABS($A938),$X$6:$AC$43,6,0)</f>
        <v>R</v>
      </c>
      <c r="E938" s="13"/>
      <c r="F938" s="13"/>
      <c r="G938" s="13" t="str">
        <f>VLOOKUP(ABS($A938),$X$6:$AC$43,6,0)</f>
        <v>R</v>
      </c>
      <c r="H938" s="13"/>
      <c r="I938" s="13"/>
      <c r="J938" s="159" t="e">
        <f>IF(J937=10,9,IF(AND(#REF!&gt;=3,J937&gt;2),J937-1,IF(#REF!&gt;=3,J936+1,J936)))</f>
        <v>#REF!</v>
      </c>
      <c r="K938" s="16" t="str">
        <f>IF($A937&lt;&gt;"",IF(OR($Q937&lt;&gt;0,$R937&lt;&gt;0),"",IF(AND(G936&lt;&gt;G937,#REF!&gt;=$S$3),"",IF(AND(G934=G935,G936=G937,G935&lt;&gt;G936),G934,IF(G936&lt;&gt;G936,G937,IF(G936=G937,G937,""))))),"")</f>
        <v/>
      </c>
      <c r="L938" s="16" t="str">
        <f t="shared" si="33"/>
        <v/>
      </c>
      <c r="M938" s="9">
        <f>IF($A938&lt;&gt;"",IF(OR($Q937&lt;&gt;0,$R937&lt;&gt;0),"0",IF(L938&lt;&gt;"",IF(L938="W",(1*J938),(-1*J938)),0)),0)</f>
        <v>0</v>
      </c>
      <c r="N938" s="150"/>
      <c r="O938" s="10">
        <f>IF(A938&lt;&gt;"",IF(OR($Q937&lt;&gt;0,$R937&lt;&gt;0),0,M938),0)</f>
        <v>0</v>
      </c>
      <c r="P938" s="5">
        <f>IF(A938&lt;&gt;"",O938+P937,0)</f>
        <v>0</v>
      </c>
      <c r="Q938" s="17">
        <f>IF($A938&lt;&gt;"",IF(Q937&lt;&gt;0,Q937,IF(P938&gt;=$S$1,"Profit Target",0)),0)</f>
        <v>0</v>
      </c>
      <c r="R938" s="4">
        <f>IF(A938&lt;&gt;"",IF(P938&lt;=$S$2,"Stop Loss",0),0)</f>
        <v>0</v>
      </c>
      <c r="S938" s="17">
        <f t="shared" si="28"/>
        <v>0</v>
      </c>
      <c r="T938" s="22" t="str">
        <f>IF($A937="","",CONCATENATE($J938,"@"))</f>
        <v/>
      </c>
      <c r="U938" s="22" t="str">
        <f t="shared" si="34"/>
        <v/>
      </c>
      <c r="V938" s="22"/>
      <c r="W938" s="34"/>
    </row>
    <row r="939" spans="1:23">
      <c r="A939" s="34"/>
      <c r="B939" s="9" t="str">
        <f t="shared" si="32"/>
        <v>NB</v>
      </c>
      <c r="C939" s="2" t="str">
        <f t="shared" si="27"/>
        <v/>
      </c>
      <c r="D939" s="13" t="str">
        <f>VLOOKUP(ABS($A939),$X$6:$AC$43,6,0)</f>
        <v>R</v>
      </c>
      <c r="E939" s="13"/>
      <c r="F939" s="13"/>
      <c r="G939" s="13" t="str">
        <f>VLOOKUP(ABS($A939),$X$6:$AC$43,6,0)</f>
        <v>R</v>
      </c>
      <c r="H939" s="13"/>
      <c r="I939" s="13"/>
      <c r="J939" s="159" t="e">
        <f>IF(J938=10,9,IF(AND(#REF!&gt;=3,J938&gt;2),J938-1,IF(#REF!&gt;=3,J937+1,J937)))</f>
        <v>#REF!</v>
      </c>
      <c r="K939" s="16" t="str">
        <f>IF($A938&lt;&gt;"",IF(OR($Q938&lt;&gt;0,$R938&lt;&gt;0),"",IF(AND(G937&lt;&gt;G938,#REF!&gt;=$S$3),"",IF(AND(G935=G936,G937=G938,G936&lt;&gt;G937),G935,IF(G937&lt;&gt;G937,G938,IF(G937=G938,G938,""))))),"")</f>
        <v/>
      </c>
      <c r="L939" s="16" t="str">
        <f t="shared" si="33"/>
        <v/>
      </c>
      <c r="M939" s="9">
        <f>IF($A939&lt;&gt;"",IF(OR($Q938&lt;&gt;0,$R938&lt;&gt;0),"0",IF(L939&lt;&gt;"",IF(L939="W",(1*J939),(-1*J939)),0)),0)</f>
        <v>0</v>
      </c>
      <c r="N939" s="150"/>
      <c r="O939" s="10">
        <f>IF(A939&lt;&gt;"",IF(OR($Q938&lt;&gt;0,$R938&lt;&gt;0),0,M939),0)</f>
        <v>0</v>
      </c>
      <c r="P939" s="5">
        <f>IF(A939&lt;&gt;"",O939+P938,0)</f>
        <v>0</v>
      </c>
      <c r="Q939" s="17">
        <f>IF($A939&lt;&gt;"",IF(Q938&lt;&gt;0,Q938,IF(P939&gt;=$S$1,"Profit Target",0)),0)</f>
        <v>0</v>
      </c>
      <c r="R939" s="4">
        <f>IF(A939&lt;&gt;"",IF(P939&lt;=$S$2,"Stop Loss",0),0)</f>
        <v>0</v>
      </c>
      <c r="S939" s="17">
        <f t="shared" si="28"/>
        <v>0</v>
      </c>
      <c r="T939" s="22" t="str">
        <f>IF($A938="","",CONCATENATE($J939,"@"))</f>
        <v/>
      </c>
      <c r="U939" s="22" t="str">
        <f t="shared" si="34"/>
        <v/>
      </c>
      <c r="V939" s="22"/>
      <c r="W939" s="34"/>
    </row>
    <row r="940" spans="1:23">
      <c r="A940" s="34"/>
      <c r="B940" s="9" t="str">
        <f t="shared" si="32"/>
        <v>NB</v>
      </c>
      <c r="C940" s="2" t="str">
        <f t="shared" si="27"/>
        <v/>
      </c>
      <c r="D940" s="13" t="str">
        <f>VLOOKUP(ABS($A940),$X$6:$AC$43,6,0)</f>
        <v>R</v>
      </c>
      <c r="E940" s="13"/>
      <c r="F940" s="13"/>
      <c r="G940" s="13" t="str">
        <f>VLOOKUP(ABS($A940),$X$6:$AC$43,6,0)</f>
        <v>R</v>
      </c>
      <c r="H940" s="13"/>
      <c r="I940" s="13"/>
      <c r="J940" s="159" t="e">
        <f>IF(J939=10,9,IF(AND(#REF!&gt;=3,J939&gt;2),J939-1,IF(#REF!&gt;=3,J938+1,J938)))</f>
        <v>#REF!</v>
      </c>
      <c r="K940" s="16" t="str">
        <f>IF($A939&lt;&gt;"",IF(OR($Q939&lt;&gt;0,$R939&lt;&gt;0),"",IF(AND(G938&lt;&gt;G939,#REF!&gt;=$S$3),"",IF(AND(G936=G937,G938=G939,G937&lt;&gt;G938),G936,IF(G938&lt;&gt;G938,G939,IF(G938=G939,G939,""))))),"")</f>
        <v/>
      </c>
      <c r="L940" s="16" t="str">
        <f t="shared" si="33"/>
        <v/>
      </c>
      <c r="M940" s="9">
        <f>IF($A940&lt;&gt;"",IF(OR($Q939&lt;&gt;0,$R939&lt;&gt;0),"0",IF(L940&lt;&gt;"",IF(L940="W",(1*J940),(-1*J940)),0)),0)</f>
        <v>0</v>
      </c>
      <c r="N940" s="150"/>
      <c r="O940" s="10">
        <f>IF(A940&lt;&gt;"",IF(OR($Q939&lt;&gt;0,$R939&lt;&gt;0),0,M940),0)</f>
        <v>0</v>
      </c>
      <c r="P940" s="5">
        <f>IF(A940&lt;&gt;"",O940+P939,0)</f>
        <v>0</v>
      </c>
      <c r="Q940" s="17">
        <f>IF($A940&lt;&gt;"",IF(Q939&lt;&gt;0,Q939,IF(P940&gt;=$S$1,"Profit Target",0)),0)</f>
        <v>0</v>
      </c>
      <c r="R940" s="4">
        <f>IF(A940&lt;&gt;"",IF(P940&lt;=$S$2,"Stop Loss",0),0)</f>
        <v>0</v>
      </c>
      <c r="S940" s="17">
        <f t="shared" si="28"/>
        <v>0</v>
      </c>
      <c r="T940" s="22" t="str">
        <f>IF($A939="","",CONCATENATE($J940,"@"))</f>
        <v/>
      </c>
      <c r="U940" s="22" t="str">
        <f t="shared" si="34"/>
        <v/>
      </c>
      <c r="V940" s="22"/>
      <c r="W940" s="34"/>
    </row>
    <row r="941" spans="1:23">
      <c r="A941" s="34"/>
      <c r="B941" s="9" t="str">
        <f t="shared" si="32"/>
        <v>NB</v>
      </c>
      <c r="C941" s="2" t="str">
        <f t="shared" si="27"/>
        <v/>
      </c>
      <c r="D941" s="13" t="str">
        <f>VLOOKUP(ABS($A941),$X$6:$AC$43,6,0)</f>
        <v>R</v>
      </c>
      <c r="E941" s="13"/>
      <c r="F941" s="13"/>
      <c r="G941" s="13" t="str">
        <f>VLOOKUP(ABS($A941),$X$6:$AC$43,6,0)</f>
        <v>R</v>
      </c>
      <c r="H941" s="13"/>
      <c r="I941" s="13"/>
      <c r="J941" s="159" t="e">
        <f>IF(J940=10,9,IF(AND(#REF!&gt;=3,J940&gt;2),J940-1,IF(#REF!&gt;=3,J939+1,J939)))</f>
        <v>#REF!</v>
      </c>
      <c r="K941" s="16" t="str">
        <f>IF($A940&lt;&gt;"",IF(OR($Q940&lt;&gt;0,$R940&lt;&gt;0),"",IF(AND(G939&lt;&gt;G940,#REF!&gt;=$S$3),"",IF(AND(G937=G938,G939=G940,G938&lt;&gt;G939),G937,IF(G939&lt;&gt;G939,G940,IF(G939=G940,G940,""))))),"")</f>
        <v/>
      </c>
      <c r="L941" s="16" t="str">
        <f t="shared" si="33"/>
        <v/>
      </c>
      <c r="M941" s="9">
        <f>IF($A941&lt;&gt;"",IF(OR($Q940&lt;&gt;0,$R940&lt;&gt;0),"0",IF(L941&lt;&gt;"",IF(L941="W",(1*J941),(-1*J941)),0)),0)</f>
        <v>0</v>
      </c>
      <c r="N941" s="150"/>
      <c r="O941" s="10">
        <f>IF(A941&lt;&gt;"",IF(OR($Q940&lt;&gt;0,$R940&lt;&gt;0),0,M941),0)</f>
        <v>0</v>
      </c>
      <c r="P941" s="5">
        <f>IF(A941&lt;&gt;"",O941+P940,0)</f>
        <v>0</v>
      </c>
      <c r="Q941" s="17">
        <f>IF($A941&lt;&gt;"",IF(Q940&lt;&gt;0,Q940,IF(P941&gt;=$S$1,"Profit Target",0)),0)</f>
        <v>0</v>
      </c>
      <c r="R941" s="4">
        <f>IF(A941&lt;&gt;"",IF(P941&lt;=$S$2,"Stop Loss",0),0)</f>
        <v>0</v>
      </c>
      <c r="S941" s="17">
        <f t="shared" si="28"/>
        <v>0</v>
      </c>
      <c r="T941" s="22" t="str">
        <f>IF($A940="","",CONCATENATE($J941,"@"))</f>
        <v/>
      </c>
      <c r="U941" s="22" t="str">
        <f t="shared" si="34"/>
        <v/>
      </c>
      <c r="V941" s="22"/>
      <c r="W941" s="34"/>
    </row>
    <row r="942" spans="1:23">
      <c r="A942" s="34"/>
      <c r="B942" s="9" t="str">
        <f t="shared" si="32"/>
        <v>NB</v>
      </c>
      <c r="C942" s="2" t="str">
        <f t="shared" si="27"/>
        <v/>
      </c>
      <c r="D942" s="13" t="str">
        <f>VLOOKUP(ABS($A942),$X$6:$AC$43,6,0)</f>
        <v>R</v>
      </c>
      <c r="E942" s="13"/>
      <c r="F942" s="13"/>
      <c r="G942" s="13" t="str">
        <f>VLOOKUP(ABS($A942),$X$6:$AC$43,6,0)</f>
        <v>R</v>
      </c>
      <c r="H942" s="13"/>
      <c r="I942" s="13"/>
      <c r="J942" s="159" t="e">
        <f>IF(J941=10,9,IF(AND(#REF!&gt;=3,J941&gt;2),J941-1,IF(#REF!&gt;=3,J940+1,J940)))</f>
        <v>#REF!</v>
      </c>
      <c r="K942" s="16" t="str">
        <f>IF($A941&lt;&gt;"",IF(OR($Q941&lt;&gt;0,$R941&lt;&gt;0),"",IF(AND(G940&lt;&gt;G941,#REF!&gt;=$S$3),"",IF(AND(G938=G939,G940=G941,G939&lt;&gt;G940),G938,IF(G940&lt;&gt;G940,G941,IF(G940=G941,G941,""))))),"")</f>
        <v/>
      </c>
      <c r="L942" s="16" t="str">
        <f t="shared" si="33"/>
        <v/>
      </c>
      <c r="M942" s="9">
        <f>IF($A942&lt;&gt;"",IF(OR($Q941&lt;&gt;0,$R941&lt;&gt;0),"0",IF(L942&lt;&gt;"",IF(L942="W",(1*J942),(-1*J942)),0)),0)</f>
        <v>0</v>
      </c>
      <c r="N942" s="150"/>
      <c r="O942" s="10">
        <f>IF(A942&lt;&gt;"",IF(OR($Q941&lt;&gt;0,$R941&lt;&gt;0),0,M942),0)</f>
        <v>0</v>
      </c>
      <c r="P942" s="5">
        <f>IF(A942&lt;&gt;"",O942+P941,0)</f>
        <v>0</v>
      </c>
      <c r="Q942" s="17">
        <f>IF($A942&lt;&gt;"",IF(Q941&lt;&gt;0,Q941,IF(P942&gt;=$S$1,"Profit Target",0)),0)</f>
        <v>0</v>
      </c>
      <c r="R942" s="4">
        <f>IF(A942&lt;&gt;"",IF(P942&lt;=$S$2,"Stop Loss",0),0)</f>
        <v>0</v>
      </c>
      <c r="S942" s="17">
        <f t="shared" si="28"/>
        <v>0</v>
      </c>
      <c r="T942" s="22" t="str">
        <f>IF($A941="","",CONCATENATE($J942,"@"))</f>
        <v/>
      </c>
      <c r="U942" s="22" t="str">
        <f t="shared" si="34"/>
        <v/>
      </c>
      <c r="V942" s="22"/>
      <c r="W942" s="34"/>
    </row>
    <row r="943" spans="1:23">
      <c r="A943" s="34"/>
      <c r="B943" s="9" t="str">
        <f t="shared" si="32"/>
        <v>NB</v>
      </c>
      <c r="C943" s="2" t="str">
        <f t="shared" si="27"/>
        <v/>
      </c>
      <c r="D943" s="13" t="str">
        <f>VLOOKUP(ABS($A943),$X$6:$AC$43,6,0)</f>
        <v>R</v>
      </c>
      <c r="E943" s="13"/>
      <c r="F943" s="13"/>
      <c r="G943" s="13" t="str">
        <f>VLOOKUP(ABS($A943),$X$6:$AC$43,6,0)</f>
        <v>R</v>
      </c>
      <c r="H943" s="13"/>
      <c r="I943" s="13"/>
      <c r="J943" s="159" t="e">
        <f>IF(J942=10,9,IF(AND(#REF!&gt;=3,J942&gt;2),J942-1,IF(#REF!&gt;=3,J941+1,J941)))</f>
        <v>#REF!</v>
      </c>
      <c r="K943" s="16" t="str">
        <f>IF($A942&lt;&gt;"",IF(OR($Q942&lt;&gt;0,$R942&lt;&gt;0),"",IF(AND(G941&lt;&gt;G942,#REF!&gt;=$S$3),"",IF(AND(G939=G940,G941=G942,G940&lt;&gt;G941),G939,IF(G941&lt;&gt;G941,G942,IF(G941=G942,G942,""))))),"")</f>
        <v/>
      </c>
      <c r="L943" s="16" t="str">
        <f t="shared" si="33"/>
        <v/>
      </c>
      <c r="M943" s="9">
        <f>IF($A943&lt;&gt;"",IF(OR($Q942&lt;&gt;0,$R942&lt;&gt;0),"0",IF(L943&lt;&gt;"",IF(L943="W",(1*J943),(-1*J943)),0)),0)</f>
        <v>0</v>
      </c>
      <c r="N943" s="150"/>
      <c r="O943" s="10">
        <f>IF(A943&lt;&gt;"",IF(OR($Q942&lt;&gt;0,$R942&lt;&gt;0),0,M943),0)</f>
        <v>0</v>
      </c>
      <c r="P943" s="5">
        <f>IF(A943&lt;&gt;"",O943+P942,0)</f>
        <v>0</v>
      </c>
      <c r="Q943" s="17">
        <f>IF($A943&lt;&gt;"",IF(Q942&lt;&gt;0,Q942,IF(P943&gt;=$S$1,"Profit Target",0)),0)</f>
        <v>0</v>
      </c>
      <c r="R943" s="4">
        <f>IF(A943&lt;&gt;"",IF(P943&lt;=$S$2,"Stop Loss",0),0)</f>
        <v>0</v>
      </c>
      <c r="S943" s="17">
        <f t="shared" si="28"/>
        <v>0</v>
      </c>
      <c r="T943" s="22" t="str">
        <f>IF($A942="","",CONCATENATE($J943,"@"))</f>
        <v/>
      </c>
      <c r="U943" s="22" t="str">
        <f t="shared" si="34"/>
        <v/>
      </c>
      <c r="V943" s="22"/>
      <c r="W943" s="34"/>
    </row>
    <row r="944" spans="1:23">
      <c r="A944" s="34"/>
      <c r="B944" s="9" t="str">
        <f t="shared" si="32"/>
        <v>NB</v>
      </c>
      <c r="C944" s="2" t="str">
        <f t="shared" ref="C944:C1005" si="35">IF(AND(Q944=0,R944=0),"",IF(Q944="Profit Target","profit target",IF(R944="Stop Loss","stop loss","")))</f>
        <v/>
      </c>
      <c r="D944" s="13" t="str">
        <f>VLOOKUP(ABS($A944),$X$6:$AC$43,6,0)</f>
        <v>R</v>
      </c>
      <c r="E944" s="13"/>
      <c r="F944" s="13"/>
      <c r="G944" s="13" t="str">
        <f>VLOOKUP(ABS($A944),$X$6:$AC$43,6,0)</f>
        <v>R</v>
      </c>
      <c r="H944" s="13"/>
      <c r="I944" s="13"/>
      <c r="J944" s="159" t="e">
        <f>IF(J943=10,9,IF(AND(#REF!&gt;=3,J943&gt;2),J943-1,IF(#REF!&gt;=3,J942+1,J942)))</f>
        <v>#REF!</v>
      </c>
      <c r="K944" s="16" t="str">
        <f>IF($A943&lt;&gt;"",IF(OR($Q943&lt;&gt;0,$R943&lt;&gt;0),"",IF(AND(G942&lt;&gt;G943,#REF!&gt;=$S$3),"",IF(AND(G940=G941,G942=G943,G941&lt;&gt;G942),G940,IF(G942&lt;&gt;G942,G943,IF(G942=G943,G943,""))))),"")</f>
        <v/>
      </c>
      <c r="L944" s="16" t="str">
        <f t="shared" si="33"/>
        <v/>
      </c>
      <c r="M944" s="9">
        <f>IF($A944&lt;&gt;"",IF(OR($Q943&lt;&gt;0,$R943&lt;&gt;0),"0",IF(L944&lt;&gt;"",IF(L944="W",(1*J944),(-1*J944)),0)),0)</f>
        <v>0</v>
      </c>
      <c r="N944" s="150"/>
      <c r="O944" s="10">
        <f>IF(A944&lt;&gt;"",IF(OR($Q943&lt;&gt;0,$R943&lt;&gt;0),0,M944),0)</f>
        <v>0</v>
      </c>
      <c r="P944" s="5">
        <f>IF(A944&lt;&gt;"",O944+P943,0)</f>
        <v>0</v>
      </c>
      <c r="Q944" s="17">
        <f>IF($A944&lt;&gt;"",IF(Q943&lt;&gt;0,Q943,IF(P944&gt;=$S$1,"Profit Target",0)),0)</f>
        <v>0</v>
      </c>
      <c r="R944" s="4">
        <f>IF(A944&lt;&gt;"",IF(P944&lt;=$S$2,"Stop Loss",0),0)</f>
        <v>0</v>
      </c>
      <c r="S944" s="17">
        <f t="shared" ref="S944:S1005" si="36">IF(P944&gt;S943,P944,S943)</f>
        <v>0</v>
      </c>
      <c r="T944" s="22" t="str">
        <f>IF($A943="","",CONCATENATE($J944,"@"))</f>
        <v/>
      </c>
      <c r="U944" s="22" t="str">
        <f t="shared" si="34"/>
        <v/>
      </c>
      <c r="V944" s="22"/>
      <c r="W944" s="34"/>
    </row>
    <row r="945" spans="1:23">
      <c r="A945" s="34"/>
      <c r="B945" s="9" t="str">
        <f t="shared" si="32"/>
        <v>NB</v>
      </c>
      <c r="C945" s="2" t="str">
        <f t="shared" si="35"/>
        <v/>
      </c>
      <c r="D945" s="13" t="str">
        <f>VLOOKUP(ABS($A945),$X$6:$AC$43,6,0)</f>
        <v>R</v>
      </c>
      <c r="E945" s="13"/>
      <c r="F945" s="13"/>
      <c r="G945" s="13" t="str">
        <f>VLOOKUP(ABS($A945),$X$6:$AC$43,6,0)</f>
        <v>R</v>
      </c>
      <c r="H945" s="13"/>
      <c r="I945" s="13"/>
      <c r="J945" s="159" t="e">
        <f>IF(J944=10,9,IF(AND(#REF!&gt;=3,J944&gt;2),J944-1,IF(#REF!&gt;=3,J943+1,J943)))</f>
        <v>#REF!</v>
      </c>
      <c r="K945" s="16" t="str">
        <f>IF($A944&lt;&gt;"",IF(OR($Q944&lt;&gt;0,$R944&lt;&gt;0),"",IF(AND(G943&lt;&gt;G944,#REF!&gt;=$S$3),"",IF(AND(G941=G942,G943=G944,G942&lt;&gt;G943),G941,IF(G943&lt;&gt;G943,G944,IF(G943=G944,G944,""))))),"")</f>
        <v/>
      </c>
      <c r="L945" s="16" t="str">
        <f t="shared" si="33"/>
        <v/>
      </c>
      <c r="M945" s="9">
        <f>IF($A945&lt;&gt;"",IF(OR($Q944&lt;&gt;0,$R944&lt;&gt;0),"0",IF(L945&lt;&gt;"",IF(L945="W",(1*J945),(-1*J945)),0)),0)</f>
        <v>0</v>
      </c>
      <c r="N945" s="150"/>
      <c r="O945" s="10">
        <f>IF(A945&lt;&gt;"",IF(OR($Q944&lt;&gt;0,$R944&lt;&gt;0),0,M945),0)</f>
        <v>0</v>
      </c>
      <c r="P945" s="5">
        <f>IF(A945&lt;&gt;"",O945+P944,0)</f>
        <v>0</v>
      </c>
      <c r="Q945" s="17">
        <f>IF($A945&lt;&gt;"",IF(Q944&lt;&gt;0,Q944,IF(P945&gt;=$S$1,"Profit Target",0)),0)</f>
        <v>0</v>
      </c>
      <c r="R945" s="4">
        <f>IF(A945&lt;&gt;"",IF(P945&lt;=$S$2,"Stop Loss",0),0)</f>
        <v>0</v>
      </c>
      <c r="S945" s="17">
        <f t="shared" si="36"/>
        <v>0</v>
      </c>
      <c r="T945" s="22" t="str">
        <f>IF($A944="","",CONCATENATE($J945,"@"))</f>
        <v/>
      </c>
      <c r="U945" s="22" t="str">
        <f t="shared" si="34"/>
        <v/>
      </c>
      <c r="V945" s="22"/>
      <c r="W945" s="34"/>
    </row>
    <row r="946" spans="1:23">
      <c r="A946" s="34"/>
      <c r="B946" s="9" t="str">
        <f t="shared" si="32"/>
        <v>NB</v>
      </c>
      <c r="C946" s="2" t="str">
        <f t="shared" si="35"/>
        <v/>
      </c>
      <c r="D946" s="13" t="str">
        <f>VLOOKUP(ABS($A946),$X$6:$AC$43,6,0)</f>
        <v>R</v>
      </c>
      <c r="E946" s="13"/>
      <c r="F946" s="13"/>
      <c r="G946" s="13" t="str">
        <f>VLOOKUP(ABS($A946),$X$6:$AC$43,6,0)</f>
        <v>R</v>
      </c>
      <c r="H946" s="13"/>
      <c r="I946" s="13"/>
      <c r="J946" s="159" t="e">
        <f>IF(J945=10,9,IF(AND(#REF!&gt;=3,J945&gt;2),J945-1,IF(#REF!&gt;=3,J944+1,J944)))</f>
        <v>#REF!</v>
      </c>
      <c r="K946" s="16" t="str">
        <f>IF($A945&lt;&gt;"",IF(OR($Q945&lt;&gt;0,$R945&lt;&gt;0),"",IF(AND(G944&lt;&gt;G945,#REF!&gt;=$S$3),"",IF(AND(G942=G943,G944=G945,G943&lt;&gt;G944),G942,IF(G944&lt;&gt;G944,G945,IF(G944=G945,G945,""))))),"")</f>
        <v/>
      </c>
      <c r="L946" s="16" t="str">
        <f t="shared" si="33"/>
        <v/>
      </c>
      <c r="M946" s="9">
        <f>IF($A946&lt;&gt;"",IF(OR($Q945&lt;&gt;0,$R945&lt;&gt;0),"0",IF(L946&lt;&gt;"",IF(L946="W",(1*J946),(-1*J946)),0)),0)</f>
        <v>0</v>
      </c>
      <c r="N946" s="150"/>
      <c r="O946" s="10">
        <f>IF(A946&lt;&gt;"",IF(OR($Q945&lt;&gt;0,$R945&lt;&gt;0),0,M946),0)</f>
        <v>0</v>
      </c>
      <c r="P946" s="5">
        <f>IF(A946&lt;&gt;"",O946+P945,0)</f>
        <v>0</v>
      </c>
      <c r="Q946" s="17">
        <f>IF($A946&lt;&gt;"",IF(Q945&lt;&gt;0,Q945,IF(P946&gt;=$S$1,"Profit Target",0)),0)</f>
        <v>0</v>
      </c>
      <c r="R946" s="4">
        <f>IF(A946&lt;&gt;"",IF(P946&lt;=$S$2,"Stop Loss",0),0)</f>
        <v>0</v>
      </c>
      <c r="S946" s="17">
        <f t="shared" si="36"/>
        <v>0</v>
      </c>
      <c r="T946" s="22" t="str">
        <f>IF($A945="","",CONCATENATE($J946,"@"))</f>
        <v/>
      </c>
      <c r="U946" s="22" t="str">
        <f t="shared" si="34"/>
        <v/>
      </c>
      <c r="V946" s="22"/>
      <c r="W946" s="34"/>
    </row>
    <row r="947" spans="1:23">
      <c r="A947" s="34"/>
      <c r="B947" s="9" t="str">
        <f t="shared" si="32"/>
        <v>NB</v>
      </c>
      <c r="C947" s="2" t="str">
        <f t="shared" si="35"/>
        <v/>
      </c>
      <c r="D947" s="13" t="str">
        <f>VLOOKUP(ABS($A947),$X$6:$AC$43,6,0)</f>
        <v>R</v>
      </c>
      <c r="E947" s="13"/>
      <c r="F947" s="13"/>
      <c r="G947" s="13" t="str">
        <f>VLOOKUP(ABS($A947),$X$6:$AC$43,6,0)</f>
        <v>R</v>
      </c>
      <c r="H947" s="13"/>
      <c r="I947" s="13"/>
      <c r="J947" s="159" t="e">
        <f>IF(J946=10,9,IF(AND(#REF!&gt;=3,J946&gt;2),J946-1,IF(#REF!&gt;=3,J945+1,J945)))</f>
        <v>#REF!</v>
      </c>
      <c r="K947" s="16" t="str">
        <f>IF($A946&lt;&gt;"",IF(OR($Q946&lt;&gt;0,$R946&lt;&gt;0),"",IF(AND(G945&lt;&gt;G946,#REF!&gt;=$S$3),"",IF(AND(G943=G944,G945=G946,G944&lt;&gt;G945),G943,IF(G945&lt;&gt;G945,G946,IF(G945=G946,G946,""))))),"")</f>
        <v/>
      </c>
      <c r="L947" s="16" t="str">
        <f t="shared" si="33"/>
        <v/>
      </c>
      <c r="M947" s="9">
        <f>IF($A947&lt;&gt;"",IF(OR($Q946&lt;&gt;0,$R946&lt;&gt;0),"0",IF(L947&lt;&gt;"",IF(L947="W",(1*J947),(-1*J947)),0)),0)</f>
        <v>0</v>
      </c>
      <c r="N947" s="150"/>
      <c r="O947" s="10">
        <f>IF(A947&lt;&gt;"",IF(OR($Q946&lt;&gt;0,$R946&lt;&gt;0),0,M947),0)</f>
        <v>0</v>
      </c>
      <c r="P947" s="5">
        <f>IF(A947&lt;&gt;"",O947+P946,0)</f>
        <v>0</v>
      </c>
      <c r="Q947" s="17">
        <f>IF($A947&lt;&gt;"",IF(Q946&lt;&gt;0,Q946,IF(P947&gt;=$S$1,"Profit Target",0)),0)</f>
        <v>0</v>
      </c>
      <c r="R947" s="4">
        <f>IF(A947&lt;&gt;"",IF(P947&lt;=$S$2,"Stop Loss",0),0)</f>
        <v>0</v>
      </c>
      <c r="S947" s="17">
        <f t="shared" si="36"/>
        <v>0</v>
      </c>
      <c r="T947" s="22" t="str">
        <f>IF($A946="","",CONCATENATE($J947,"@"))</f>
        <v/>
      </c>
      <c r="U947" s="22" t="str">
        <f t="shared" si="34"/>
        <v/>
      </c>
      <c r="V947" s="22"/>
      <c r="W947" s="34"/>
    </row>
    <row r="948" spans="1:23">
      <c r="A948" s="34"/>
      <c r="B948" s="9" t="str">
        <f t="shared" si="32"/>
        <v>NB</v>
      </c>
      <c r="C948" s="2" t="str">
        <f t="shared" si="35"/>
        <v/>
      </c>
      <c r="D948" s="13" t="str">
        <f>VLOOKUP(ABS($A948),$X$6:$AC$43,6,0)</f>
        <v>R</v>
      </c>
      <c r="E948" s="13"/>
      <c r="F948" s="13"/>
      <c r="G948" s="13" t="str">
        <f>VLOOKUP(ABS($A948),$X$6:$AC$43,6,0)</f>
        <v>R</v>
      </c>
      <c r="H948" s="13"/>
      <c r="I948" s="13"/>
      <c r="J948" s="159" t="e">
        <f>IF(J947=10,9,IF(AND(#REF!&gt;=3,J947&gt;2),J947-1,IF(#REF!&gt;=3,J946+1,J946)))</f>
        <v>#REF!</v>
      </c>
      <c r="K948" s="16" t="str">
        <f>IF($A947&lt;&gt;"",IF(OR($Q947&lt;&gt;0,$R947&lt;&gt;0),"",IF(AND(G946&lt;&gt;G947,#REF!&gt;=$S$3),"",IF(AND(G944=G945,G946=G947,G945&lt;&gt;G946),G944,IF(G946&lt;&gt;G946,G947,IF(G946=G947,G947,""))))),"")</f>
        <v/>
      </c>
      <c r="L948" s="16" t="str">
        <f t="shared" si="33"/>
        <v/>
      </c>
      <c r="M948" s="9">
        <f>IF($A948&lt;&gt;"",IF(OR($Q947&lt;&gt;0,$R947&lt;&gt;0),"0",IF(L948&lt;&gt;"",IF(L948="W",(1*J948),(-1*J948)),0)),0)</f>
        <v>0</v>
      </c>
      <c r="N948" s="150"/>
      <c r="O948" s="10">
        <f>IF(A948&lt;&gt;"",IF(OR($Q947&lt;&gt;0,$R947&lt;&gt;0),0,M948),0)</f>
        <v>0</v>
      </c>
      <c r="P948" s="5">
        <f>IF(A948&lt;&gt;"",O948+P947,0)</f>
        <v>0</v>
      </c>
      <c r="Q948" s="17">
        <f>IF($A948&lt;&gt;"",IF(Q947&lt;&gt;0,Q947,IF(P948&gt;=$S$1,"Profit Target",0)),0)</f>
        <v>0</v>
      </c>
      <c r="R948" s="4">
        <f>IF(A948&lt;&gt;"",IF(P948&lt;=$S$2,"Stop Loss",0),0)</f>
        <v>0</v>
      </c>
      <c r="S948" s="17">
        <f t="shared" si="36"/>
        <v>0</v>
      </c>
      <c r="T948" s="22" t="str">
        <f>IF($A947="","",CONCATENATE($J948,"@"))</f>
        <v/>
      </c>
      <c r="U948" s="22" t="str">
        <f t="shared" si="34"/>
        <v/>
      </c>
      <c r="V948" s="22"/>
      <c r="W948" s="34"/>
    </row>
    <row r="949" spans="1:23">
      <c r="A949" s="34"/>
      <c r="B949" s="9" t="str">
        <f t="shared" si="32"/>
        <v>NB</v>
      </c>
      <c r="C949" s="2" t="str">
        <f t="shared" si="35"/>
        <v/>
      </c>
      <c r="D949" s="13" t="str">
        <f>VLOOKUP(ABS($A949),$X$6:$AC$43,6,0)</f>
        <v>R</v>
      </c>
      <c r="E949" s="13"/>
      <c r="F949" s="13"/>
      <c r="G949" s="13" t="str">
        <f>VLOOKUP(ABS($A949),$X$6:$AC$43,6,0)</f>
        <v>R</v>
      </c>
      <c r="H949" s="13"/>
      <c r="I949" s="13"/>
      <c r="J949" s="159" t="e">
        <f>IF(J948=10,9,IF(AND(#REF!&gt;=3,J948&gt;2),J948-1,IF(#REF!&gt;=3,J947+1,J947)))</f>
        <v>#REF!</v>
      </c>
      <c r="K949" s="16" t="str">
        <f>IF($A948&lt;&gt;"",IF(OR($Q948&lt;&gt;0,$R948&lt;&gt;0),"",IF(AND(G947&lt;&gt;G948,#REF!&gt;=$S$3),"",IF(AND(G945=G946,G947=G948,G946&lt;&gt;G947),G945,IF(G947&lt;&gt;G947,G948,IF(G947=G948,G948,""))))),"")</f>
        <v/>
      </c>
      <c r="L949" s="16" t="str">
        <f t="shared" si="33"/>
        <v/>
      </c>
      <c r="M949" s="9">
        <f>IF($A949&lt;&gt;"",IF(OR($Q948&lt;&gt;0,$R948&lt;&gt;0),"0",IF(L949&lt;&gt;"",IF(L949="W",(1*J949),(-1*J949)),0)),0)</f>
        <v>0</v>
      </c>
      <c r="N949" s="150"/>
      <c r="O949" s="10">
        <f>IF(A949&lt;&gt;"",IF(OR($Q948&lt;&gt;0,$R948&lt;&gt;0),0,M949),0)</f>
        <v>0</v>
      </c>
      <c r="P949" s="5">
        <f>IF(A949&lt;&gt;"",O949+P948,0)</f>
        <v>0</v>
      </c>
      <c r="Q949" s="17">
        <f>IF($A949&lt;&gt;"",IF(Q948&lt;&gt;0,Q948,IF(P949&gt;=$S$1,"Profit Target",0)),0)</f>
        <v>0</v>
      </c>
      <c r="R949" s="4">
        <f>IF(A949&lt;&gt;"",IF(P949&lt;=$S$2,"Stop Loss",0),0)</f>
        <v>0</v>
      </c>
      <c r="S949" s="17">
        <f t="shared" si="36"/>
        <v>0</v>
      </c>
      <c r="T949" s="22" t="str">
        <f>IF($A948="","",CONCATENATE($J949,"@"))</f>
        <v/>
      </c>
      <c r="U949" s="22" t="str">
        <f t="shared" si="34"/>
        <v/>
      </c>
      <c r="V949" s="22"/>
      <c r="W949" s="34"/>
    </row>
    <row r="950" spans="1:23">
      <c r="A950" s="34"/>
      <c r="B950" s="9" t="str">
        <f t="shared" si="32"/>
        <v>NB</v>
      </c>
      <c r="C950" s="2" t="str">
        <f t="shared" si="35"/>
        <v/>
      </c>
      <c r="D950" s="13" t="str">
        <f>VLOOKUP(ABS($A950),$X$6:$AC$43,6,0)</f>
        <v>R</v>
      </c>
      <c r="E950" s="13"/>
      <c r="F950" s="13"/>
      <c r="G950" s="13" t="str">
        <f>VLOOKUP(ABS($A950),$X$6:$AC$43,6,0)</f>
        <v>R</v>
      </c>
      <c r="H950" s="13"/>
      <c r="I950" s="13"/>
      <c r="J950" s="159" t="e">
        <f>IF(J949=10,9,IF(AND(#REF!&gt;=3,J949&gt;2),J949-1,IF(#REF!&gt;=3,J948+1,J948)))</f>
        <v>#REF!</v>
      </c>
      <c r="K950" s="16" t="str">
        <f>IF($A949&lt;&gt;"",IF(OR($Q949&lt;&gt;0,$R949&lt;&gt;0),"",IF(AND(G948&lt;&gt;G949,#REF!&gt;=$S$3),"",IF(AND(G946=G947,G948=G949,G947&lt;&gt;G948),G946,IF(G948&lt;&gt;G948,G949,IF(G948=G949,G949,""))))),"")</f>
        <v/>
      </c>
      <c r="L950" s="16" t="str">
        <f t="shared" si="33"/>
        <v/>
      </c>
      <c r="M950" s="9">
        <f>IF($A950&lt;&gt;"",IF(OR($Q949&lt;&gt;0,$R949&lt;&gt;0),"0",IF(L950&lt;&gt;"",IF(L950="W",(1*J950),(-1*J950)),0)),0)</f>
        <v>0</v>
      </c>
      <c r="N950" s="150"/>
      <c r="O950" s="10">
        <f>IF(A950&lt;&gt;"",IF(OR($Q949&lt;&gt;0,$R949&lt;&gt;0),0,M950),0)</f>
        <v>0</v>
      </c>
      <c r="P950" s="5">
        <f>IF(A950&lt;&gt;"",O950+P949,0)</f>
        <v>0</v>
      </c>
      <c r="Q950" s="17">
        <f>IF($A950&lt;&gt;"",IF(Q949&lt;&gt;0,Q949,IF(P950&gt;=$S$1,"Profit Target",0)),0)</f>
        <v>0</v>
      </c>
      <c r="R950" s="4">
        <f>IF(A950&lt;&gt;"",IF(P950&lt;=$S$2,"Stop Loss",0),0)</f>
        <v>0</v>
      </c>
      <c r="S950" s="17">
        <f t="shared" si="36"/>
        <v>0</v>
      </c>
      <c r="T950" s="22" t="str">
        <f>IF($A949="","",CONCATENATE($J950,"@"))</f>
        <v/>
      </c>
      <c r="U950" s="22" t="str">
        <f t="shared" si="34"/>
        <v/>
      </c>
      <c r="V950" s="22"/>
      <c r="W950" s="34"/>
    </row>
    <row r="951" spans="1:23">
      <c r="A951" s="34"/>
      <c r="B951" s="9" t="str">
        <f t="shared" si="32"/>
        <v>NB</v>
      </c>
      <c r="C951" s="2" t="str">
        <f t="shared" si="35"/>
        <v/>
      </c>
      <c r="D951" s="13" t="str">
        <f>VLOOKUP(ABS($A951),$X$6:$AC$43,6,0)</f>
        <v>R</v>
      </c>
      <c r="E951" s="13"/>
      <c r="F951" s="13"/>
      <c r="G951" s="13" t="str">
        <f>VLOOKUP(ABS($A951),$X$6:$AC$43,6,0)</f>
        <v>R</v>
      </c>
      <c r="H951" s="13"/>
      <c r="I951" s="13"/>
      <c r="J951" s="159" t="e">
        <f>IF(J950=10,9,IF(AND(#REF!&gt;=3,J950&gt;2),J950-1,IF(#REF!&gt;=3,J949+1,J949)))</f>
        <v>#REF!</v>
      </c>
      <c r="K951" s="16" t="str">
        <f>IF($A950&lt;&gt;"",IF(OR($Q950&lt;&gt;0,$R950&lt;&gt;0),"",IF(AND(G949&lt;&gt;G950,#REF!&gt;=$S$3),"",IF(AND(G947=G948,G949=G950,G948&lt;&gt;G949),G947,IF(G949&lt;&gt;G949,G950,IF(G949=G950,G950,""))))),"")</f>
        <v/>
      </c>
      <c r="L951" s="16" t="str">
        <f t="shared" si="33"/>
        <v/>
      </c>
      <c r="M951" s="9">
        <f>IF($A951&lt;&gt;"",IF(OR($Q950&lt;&gt;0,$R950&lt;&gt;0),"0",IF(L951&lt;&gt;"",IF(L951="W",(1*J951),(-1*J951)),0)),0)</f>
        <v>0</v>
      </c>
      <c r="N951" s="150"/>
      <c r="O951" s="10">
        <f>IF(A951&lt;&gt;"",IF(OR($Q950&lt;&gt;0,$R950&lt;&gt;0),0,M951),0)</f>
        <v>0</v>
      </c>
      <c r="P951" s="5">
        <f>IF(A951&lt;&gt;"",O951+P950,0)</f>
        <v>0</v>
      </c>
      <c r="Q951" s="17">
        <f>IF($A951&lt;&gt;"",IF(Q950&lt;&gt;0,Q950,IF(P951&gt;=$S$1,"Profit Target",0)),0)</f>
        <v>0</v>
      </c>
      <c r="R951" s="4">
        <f>IF(A951&lt;&gt;"",IF(P951&lt;=$S$2,"Stop Loss",0),0)</f>
        <v>0</v>
      </c>
      <c r="S951" s="17">
        <f t="shared" si="36"/>
        <v>0</v>
      </c>
      <c r="T951" s="22" t="str">
        <f>IF($A950="","",CONCATENATE($J951,"@"))</f>
        <v/>
      </c>
      <c r="U951" s="22" t="str">
        <f t="shared" si="34"/>
        <v/>
      </c>
      <c r="V951" s="22"/>
      <c r="W951" s="34"/>
    </row>
    <row r="952" spans="1:23">
      <c r="A952" s="34"/>
      <c r="B952" s="9" t="str">
        <f t="shared" si="32"/>
        <v>NB</v>
      </c>
      <c r="C952" s="2" t="str">
        <f t="shared" si="35"/>
        <v/>
      </c>
      <c r="D952" s="13" t="str">
        <f>VLOOKUP(ABS($A952),$X$6:$AC$43,6,0)</f>
        <v>R</v>
      </c>
      <c r="E952" s="13"/>
      <c r="F952" s="13"/>
      <c r="G952" s="13" t="str">
        <f>VLOOKUP(ABS($A952),$X$6:$AC$43,6,0)</f>
        <v>R</v>
      </c>
      <c r="H952" s="13"/>
      <c r="I952" s="13"/>
      <c r="J952" s="159" t="e">
        <f>IF(J951=10,9,IF(AND(#REF!&gt;=3,J951&gt;2),J951-1,IF(#REF!&gt;=3,J950+1,J950)))</f>
        <v>#REF!</v>
      </c>
      <c r="K952" s="16" t="str">
        <f>IF($A951&lt;&gt;"",IF(OR($Q951&lt;&gt;0,$R951&lt;&gt;0),"",IF(AND(G950&lt;&gt;G951,#REF!&gt;=$S$3),"",IF(AND(G948=G949,G950=G951,G949&lt;&gt;G950),G948,IF(G950&lt;&gt;G950,G951,IF(G950=G951,G951,""))))),"")</f>
        <v/>
      </c>
      <c r="L952" s="16" t="str">
        <f t="shared" si="33"/>
        <v/>
      </c>
      <c r="M952" s="9">
        <f>IF($A952&lt;&gt;"",IF(OR($Q951&lt;&gt;0,$R951&lt;&gt;0),"0",IF(L952&lt;&gt;"",IF(L952="W",(1*J952),(-1*J952)),0)),0)</f>
        <v>0</v>
      </c>
      <c r="N952" s="150"/>
      <c r="O952" s="10">
        <f>IF(A952&lt;&gt;"",IF(OR($Q951&lt;&gt;0,$R951&lt;&gt;0),0,M952),0)</f>
        <v>0</v>
      </c>
      <c r="P952" s="5">
        <f>IF(A952&lt;&gt;"",O952+P951,0)</f>
        <v>0</v>
      </c>
      <c r="Q952" s="17">
        <f>IF($A952&lt;&gt;"",IF(Q951&lt;&gt;0,Q951,IF(P952&gt;=$S$1,"Profit Target",0)),0)</f>
        <v>0</v>
      </c>
      <c r="R952" s="4">
        <f>IF(A952&lt;&gt;"",IF(P952&lt;=$S$2,"Stop Loss",0),0)</f>
        <v>0</v>
      </c>
      <c r="S952" s="17">
        <f t="shared" si="36"/>
        <v>0</v>
      </c>
      <c r="T952" s="22" t="str">
        <f>IF($A951="","",CONCATENATE($J952,"@"))</f>
        <v/>
      </c>
      <c r="U952" s="22" t="str">
        <f t="shared" si="34"/>
        <v/>
      </c>
      <c r="V952" s="22"/>
      <c r="W952" s="34"/>
    </row>
    <row r="953" spans="1:23">
      <c r="A953" s="34"/>
      <c r="B953" s="9" t="str">
        <f t="shared" si="32"/>
        <v>NB</v>
      </c>
      <c r="C953" s="2" t="str">
        <f t="shared" si="35"/>
        <v/>
      </c>
      <c r="D953" s="13" t="str">
        <f>VLOOKUP(ABS($A953),$X$6:$AC$43,6,0)</f>
        <v>R</v>
      </c>
      <c r="E953" s="13"/>
      <c r="F953" s="13"/>
      <c r="G953" s="13" t="str">
        <f>VLOOKUP(ABS($A953),$X$6:$AC$43,6,0)</f>
        <v>R</v>
      </c>
      <c r="H953" s="13"/>
      <c r="I953" s="13"/>
      <c r="J953" s="159" t="e">
        <f>IF(J952=10,9,IF(AND(#REF!&gt;=3,J952&gt;2),J952-1,IF(#REF!&gt;=3,J951+1,J951)))</f>
        <v>#REF!</v>
      </c>
      <c r="K953" s="16" t="str">
        <f>IF($A952&lt;&gt;"",IF(OR($Q952&lt;&gt;0,$R952&lt;&gt;0),"",IF(AND(G951&lt;&gt;G952,#REF!&gt;=$S$3),"",IF(AND(G949=G950,G951=G952,G950&lt;&gt;G951),G949,IF(G951&lt;&gt;G951,G952,IF(G951=G952,G952,""))))),"")</f>
        <v/>
      </c>
      <c r="L953" s="16" t="str">
        <f t="shared" si="33"/>
        <v/>
      </c>
      <c r="M953" s="9">
        <f>IF($A953&lt;&gt;"",IF(OR($Q952&lt;&gt;0,$R952&lt;&gt;0),"0",IF(L953&lt;&gt;"",IF(L953="W",(1*J953),(-1*J953)),0)),0)</f>
        <v>0</v>
      </c>
      <c r="N953" s="150"/>
      <c r="O953" s="10">
        <f>IF(A953&lt;&gt;"",IF(OR($Q952&lt;&gt;0,$R952&lt;&gt;0),0,M953),0)</f>
        <v>0</v>
      </c>
      <c r="P953" s="5">
        <f>IF(A953&lt;&gt;"",O953+P952,0)</f>
        <v>0</v>
      </c>
      <c r="Q953" s="17">
        <f>IF($A953&lt;&gt;"",IF(Q952&lt;&gt;0,Q952,IF(P953&gt;=$S$1,"Profit Target",0)),0)</f>
        <v>0</v>
      </c>
      <c r="R953" s="4">
        <f>IF(A953&lt;&gt;"",IF(P953&lt;=$S$2,"Stop Loss",0),0)</f>
        <v>0</v>
      </c>
      <c r="S953" s="17">
        <f t="shared" si="36"/>
        <v>0</v>
      </c>
      <c r="T953" s="22" t="str">
        <f>IF($A952="","",CONCATENATE($J953,"@"))</f>
        <v/>
      </c>
      <c r="U953" s="22" t="str">
        <f t="shared" si="34"/>
        <v/>
      </c>
      <c r="V953" s="22"/>
      <c r="W953" s="34"/>
    </row>
    <row r="954" spans="1:23">
      <c r="A954" s="34"/>
      <c r="B954" s="9" t="str">
        <f t="shared" si="32"/>
        <v>NB</v>
      </c>
      <c r="C954" s="2" t="str">
        <f t="shared" si="35"/>
        <v/>
      </c>
      <c r="D954" s="13" t="str">
        <f>VLOOKUP(ABS($A954),$X$6:$AC$43,6,0)</f>
        <v>R</v>
      </c>
      <c r="E954" s="13"/>
      <c r="F954" s="13"/>
      <c r="G954" s="13" t="str">
        <f>VLOOKUP(ABS($A954),$X$6:$AC$43,6,0)</f>
        <v>R</v>
      </c>
      <c r="H954" s="13"/>
      <c r="I954" s="13"/>
      <c r="J954" s="159" t="e">
        <f>IF(J953=10,9,IF(AND(#REF!&gt;=3,J953&gt;2),J953-1,IF(#REF!&gt;=3,J952+1,J952)))</f>
        <v>#REF!</v>
      </c>
      <c r="K954" s="16" t="str">
        <f>IF($A953&lt;&gt;"",IF(OR($Q953&lt;&gt;0,$R953&lt;&gt;0),"",IF(AND(G952&lt;&gt;G953,#REF!&gt;=$S$3),"",IF(AND(G950=G951,G952=G953,G951&lt;&gt;G952),G950,IF(G952&lt;&gt;G952,G953,IF(G952=G953,G953,""))))),"")</f>
        <v/>
      </c>
      <c r="L954" s="16" t="str">
        <f t="shared" si="33"/>
        <v/>
      </c>
      <c r="M954" s="9">
        <f>IF($A954&lt;&gt;"",IF(OR($Q953&lt;&gt;0,$R953&lt;&gt;0),"0",IF(L954&lt;&gt;"",IF(L954="W",(1*J954),(-1*J954)),0)),0)</f>
        <v>0</v>
      </c>
      <c r="N954" s="150"/>
      <c r="O954" s="10">
        <f>IF(A954&lt;&gt;"",IF(OR($Q953&lt;&gt;0,$R953&lt;&gt;0),0,M954),0)</f>
        <v>0</v>
      </c>
      <c r="P954" s="5">
        <f>IF(A954&lt;&gt;"",O954+P953,0)</f>
        <v>0</v>
      </c>
      <c r="Q954" s="17">
        <f>IF($A954&lt;&gt;"",IF(Q953&lt;&gt;0,Q953,IF(P954&gt;=$S$1,"Profit Target",0)),0)</f>
        <v>0</v>
      </c>
      <c r="R954" s="4">
        <f>IF(A954&lt;&gt;"",IF(P954&lt;=$S$2,"Stop Loss",0),0)</f>
        <v>0</v>
      </c>
      <c r="S954" s="17">
        <f t="shared" si="36"/>
        <v>0</v>
      </c>
      <c r="T954" s="22" t="str">
        <f>IF($A953="","",CONCATENATE($J954,"@"))</f>
        <v/>
      </c>
      <c r="U954" s="22" t="str">
        <f t="shared" si="34"/>
        <v/>
      </c>
      <c r="V954" s="22"/>
      <c r="W954" s="34"/>
    </row>
    <row r="955" spans="1:23">
      <c r="A955" s="34"/>
      <c r="B955" s="9" t="str">
        <f t="shared" si="32"/>
        <v>NB</v>
      </c>
      <c r="C955" s="2" t="str">
        <f t="shared" si="35"/>
        <v/>
      </c>
      <c r="D955" s="13" t="str">
        <f>VLOOKUP(ABS($A955),$X$6:$AC$43,6,0)</f>
        <v>R</v>
      </c>
      <c r="E955" s="13"/>
      <c r="F955" s="13"/>
      <c r="G955" s="13" t="str">
        <f>VLOOKUP(ABS($A955),$X$6:$AC$43,6,0)</f>
        <v>R</v>
      </c>
      <c r="H955" s="13"/>
      <c r="I955" s="13"/>
      <c r="J955" s="159" t="e">
        <f>IF(J954=10,9,IF(AND(#REF!&gt;=3,J954&gt;2),J954-1,IF(#REF!&gt;=3,J953+1,J953)))</f>
        <v>#REF!</v>
      </c>
      <c r="K955" s="16" t="str">
        <f>IF($A954&lt;&gt;"",IF(OR($Q954&lt;&gt;0,$R954&lt;&gt;0),"",IF(AND(G953&lt;&gt;G954,#REF!&gt;=$S$3),"",IF(AND(G951=G952,G953=G954,G952&lt;&gt;G953),G951,IF(G953&lt;&gt;G953,G954,IF(G953=G954,G954,""))))),"")</f>
        <v/>
      </c>
      <c r="L955" s="16" t="str">
        <f t="shared" si="33"/>
        <v/>
      </c>
      <c r="M955" s="9">
        <f>IF($A955&lt;&gt;"",IF(OR($Q954&lt;&gt;0,$R954&lt;&gt;0),"0",IF(L955&lt;&gt;"",IF(L955="W",(1*J955),(-1*J955)),0)),0)</f>
        <v>0</v>
      </c>
      <c r="N955" s="150"/>
      <c r="O955" s="10">
        <f>IF(A955&lt;&gt;"",IF(OR($Q954&lt;&gt;0,$R954&lt;&gt;0),0,M955),0)</f>
        <v>0</v>
      </c>
      <c r="P955" s="5">
        <f>IF(A955&lt;&gt;"",O955+P954,0)</f>
        <v>0</v>
      </c>
      <c r="Q955" s="17">
        <f>IF($A955&lt;&gt;"",IF(Q954&lt;&gt;0,Q954,IF(P955&gt;=$S$1,"Profit Target",0)),0)</f>
        <v>0</v>
      </c>
      <c r="R955" s="4">
        <f>IF(A955&lt;&gt;"",IF(P955&lt;=$S$2,"Stop Loss",0),0)</f>
        <v>0</v>
      </c>
      <c r="S955" s="17">
        <f t="shared" si="36"/>
        <v>0</v>
      </c>
      <c r="T955" s="22" t="str">
        <f>IF($A954="","",CONCATENATE($J955,"@"))</f>
        <v/>
      </c>
      <c r="U955" s="22" t="str">
        <f t="shared" si="34"/>
        <v/>
      </c>
      <c r="V955" s="22"/>
      <c r="W955" s="34"/>
    </row>
    <row r="956" spans="1:23">
      <c r="A956" s="34"/>
      <c r="B956" s="9" t="str">
        <f t="shared" si="32"/>
        <v>NB</v>
      </c>
      <c r="C956" s="2" t="str">
        <f t="shared" si="35"/>
        <v/>
      </c>
      <c r="D956" s="13" t="str">
        <f>VLOOKUP(ABS($A956),$X$6:$AC$43,6,0)</f>
        <v>R</v>
      </c>
      <c r="E956" s="13"/>
      <c r="F956" s="13"/>
      <c r="G956" s="13" t="str">
        <f>VLOOKUP(ABS($A956),$X$6:$AC$43,6,0)</f>
        <v>R</v>
      </c>
      <c r="H956" s="13"/>
      <c r="I956" s="13"/>
      <c r="J956" s="159" t="e">
        <f>IF(J955=10,9,IF(AND(#REF!&gt;=3,J955&gt;2),J955-1,IF(#REF!&gt;=3,J954+1,J954)))</f>
        <v>#REF!</v>
      </c>
      <c r="K956" s="16" t="str">
        <f>IF($A955&lt;&gt;"",IF(OR($Q955&lt;&gt;0,$R955&lt;&gt;0),"",IF(AND(G954&lt;&gt;G955,#REF!&gt;=$S$3),"",IF(AND(G952=G953,G954=G955,G953&lt;&gt;G954),G952,IF(G954&lt;&gt;G954,G955,IF(G954=G955,G955,""))))),"")</f>
        <v/>
      </c>
      <c r="L956" s="16" t="str">
        <f t="shared" si="33"/>
        <v/>
      </c>
      <c r="M956" s="9">
        <f>IF($A956&lt;&gt;"",IF(OR($Q955&lt;&gt;0,$R955&lt;&gt;0),"0",IF(L956&lt;&gt;"",IF(L956="W",(1*J956),(-1*J956)),0)),0)</f>
        <v>0</v>
      </c>
      <c r="N956" s="150"/>
      <c r="O956" s="10">
        <f>IF(A956&lt;&gt;"",IF(OR($Q955&lt;&gt;0,$R955&lt;&gt;0),0,M956),0)</f>
        <v>0</v>
      </c>
      <c r="P956" s="5">
        <f>IF(A956&lt;&gt;"",O956+P955,0)</f>
        <v>0</v>
      </c>
      <c r="Q956" s="17">
        <f>IF($A956&lt;&gt;"",IF(Q955&lt;&gt;0,Q955,IF(P956&gt;=$S$1,"Profit Target",0)),0)</f>
        <v>0</v>
      </c>
      <c r="R956" s="4">
        <f>IF(A956&lt;&gt;"",IF(P956&lt;=$S$2,"Stop Loss",0),0)</f>
        <v>0</v>
      </c>
      <c r="S956" s="17">
        <f t="shared" si="36"/>
        <v>0</v>
      </c>
      <c r="T956" s="22" t="str">
        <f>IF($A955="","",CONCATENATE($J956,"@"))</f>
        <v/>
      </c>
      <c r="U956" s="22" t="str">
        <f t="shared" si="34"/>
        <v/>
      </c>
      <c r="V956" s="22"/>
      <c r="W956" s="34"/>
    </row>
    <row r="957" spans="1:23">
      <c r="A957" s="34"/>
      <c r="B957" s="9" t="str">
        <f t="shared" si="32"/>
        <v>NB</v>
      </c>
      <c r="C957" s="2" t="str">
        <f t="shared" si="35"/>
        <v/>
      </c>
      <c r="D957" s="13" t="str">
        <f>VLOOKUP(ABS($A957),$X$6:$AC$43,6,0)</f>
        <v>R</v>
      </c>
      <c r="E957" s="13"/>
      <c r="F957" s="13"/>
      <c r="G957" s="13" t="str">
        <f>VLOOKUP(ABS($A957),$X$6:$AC$43,6,0)</f>
        <v>R</v>
      </c>
      <c r="H957" s="13"/>
      <c r="I957" s="13"/>
      <c r="J957" s="159" t="e">
        <f>IF(J956=10,9,IF(AND(#REF!&gt;=3,J956&gt;2),J956-1,IF(#REF!&gt;=3,J955+1,J955)))</f>
        <v>#REF!</v>
      </c>
      <c r="K957" s="16" t="str">
        <f>IF($A956&lt;&gt;"",IF(OR($Q956&lt;&gt;0,$R956&lt;&gt;0),"",IF(AND(G955&lt;&gt;G956,#REF!&gt;=$S$3),"",IF(AND(G953=G954,G955=G956,G954&lt;&gt;G955),G953,IF(G955&lt;&gt;G955,G956,IF(G955=G956,G956,""))))),"")</f>
        <v/>
      </c>
      <c r="L957" s="16" t="str">
        <f t="shared" si="33"/>
        <v/>
      </c>
      <c r="M957" s="9">
        <f>IF($A957&lt;&gt;"",IF(OR($Q956&lt;&gt;0,$R956&lt;&gt;0),"0",IF(L957&lt;&gt;"",IF(L957="W",(1*J957),(-1*J957)),0)),0)</f>
        <v>0</v>
      </c>
      <c r="N957" s="150"/>
      <c r="O957" s="10">
        <f>IF(A957&lt;&gt;"",IF(OR($Q956&lt;&gt;0,$R956&lt;&gt;0),0,M957),0)</f>
        <v>0</v>
      </c>
      <c r="P957" s="5">
        <f>IF(A957&lt;&gt;"",O957+P956,0)</f>
        <v>0</v>
      </c>
      <c r="Q957" s="17">
        <f>IF($A957&lt;&gt;"",IF(Q956&lt;&gt;0,Q956,IF(P957&gt;=$S$1,"Profit Target",0)),0)</f>
        <v>0</v>
      </c>
      <c r="R957" s="4">
        <f>IF(A957&lt;&gt;"",IF(P957&lt;=$S$2,"Stop Loss",0),0)</f>
        <v>0</v>
      </c>
      <c r="S957" s="17">
        <f t="shared" si="36"/>
        <v>0</v>
      </c>
      <c r="T957" s="22" t="str">
        <f>IF($A956="","",CONCATENATE($J957,"@"))</f>
        <v/>
      </c>
      <c r="U957" s="22" t="str">
        <f t="shared" si="34"/>
        <v/>
      </c>
      <c r="V957" s="22"/>
      <c r="W957" s="34"/>
    </row>
    <row r="958" spans="1:23">
      <c r="A958" s="34"/>
      <c r="B958" s="9" t="str">
        <f t="shared" si="32"/>
        <v>NB</v>
      </c>
      <c r="C958" s="2" t="str">
        <f t="shared" si="35"/>
        <v/>
      </c>
      <c r="D958" s="13" t="str">
        <f>VLOOKUP(ABS($A958),$X$6:$AC$43,6,0)</f>
        <v>R</v>
      </c>
      <c r="E958" s="13"/>
      <c r="F958" s="13"/>
      <c r="G958" s="13" t="str">
        <f>VLOOKUP(ABS($A958),$X$6:$AC$43,6,0)</f>
        <v>R</v>
      </c>
      <c r="H958" s="13"/>
      <c r="I958" s="13"/>
      <c r="J958" s="159" t="e">
        <f>IF(J957=10,9,IF(AND(#REF!&gt;=3,J957&gt;2),J957-1,IF(#REF!&gt;=3,J956+1,J956)))</f>
        <v>#REF!</v>
      </c>
      <c r="K958" s="16" t="str">
        <f>IF($A957&lt;&gt;"",IF(OR($Q957&lt;&gt;0,$R957&lt;&gt;0),"",IF(AND(G956&lt;&gt;G957,#REF!&gt;=$S$3),"",IF(AND(G954=G955,G956=G957,G955&lt;&gt;G956),G954,IF(G956&lt;&gt;G956,G957,IF(G956=G957,G957,""))))),"")</f>
        <v/>
      </c>
      <c r="L958" s="16" t="str">
        <f t="shared" si="33"/>
        <v/>
      </c>
      <c r="M958" s="9">
        <f>IF($A958&lt;&gt;"",IF(OR($Q957&lt;&gt;0,$R957&lt;&gt;0),"0",IF(L958&lt;&gt;"",IF(L958="W",(1*J958),(-1*J958)),0)),0)</f>
        <v>0</v>
      </c>
      <c r="N958" s="150"/>
      <c r="O958" s="10">
        <f>IF(A958&lt;&gt;"",IF(OR($Q957&lt;&gt;0,$R957&lt;&gt;0),0,M958),0)</f>
        <v>0</v>
      </c>
      <c r="P958" s="5">
        <f>IF(A958&lt;&gt;"",O958+P957,0)</f>
        <v>0</v>
      </c>
      <c r="Q958" s="17">
        <f>IF($A958&lt;&gt;"",IF(Q957&lt;&gt;0,Q957,IF(P958&gt;=$S$1,"Profit Target",0)),0)</f>
        <v>0</v>
      </c>
      <c r="R958" s="4">
        <f>IF(A958&lt;&gt;"",IF(P958&lt;=$S$2,"Stop Loss",0),0)</f>
        <v>0</v>
      </c>
      <c r="S958" s="17">
        <f t="shared" si="36"/>
        <v>0</v>
      </c>
      <c r="T958" s="22" t="str">
        <f>IF($A957="","",CONCATENATE($J958,"@"))</f>
        <v/>
      </c>
      <c r="U958" s="22" t="str">
        <f t="shared" si="34"/>
        <v/>
      </c>
      <c r="V958" s="22"/>
      <c r="W958" s="34"/>
    </row>
    <row r="959" spans="1:23">
      <c r="A959" s="34"/>
      <c r="B959" s="9" t="str">
        <f t="shared" si="32"/>
        <v>NB</v>
      </c>
      <c r="C959" s="2" t="str">
        <f t="shared" si="35"/>
        <v/>
      </c>
      <c r="D959" s="13" t="str">
        <f>VLOOKUP(ABS($A959),$X$6:$AC$43,6,0)</f>
        <v>R</v>
      </c>
      <c r="E959" s="13"/>
      <c r="F959" s="13"/>
      <c r="G959" s="13" t="str">
        <f>VLOOKUP(ABS($A959),$X$6:$AC$43,6,0)</f>
        <v>R</v>
      </c>
      <c r="H959" s="13"/>
      <c r="I959" s="13"/>
      <c r="J959" s="159" t="e">
        <f>IF(J958=10,9,IF(AND(#REF!&gt;=3,J958&gt;2),J958-1,IF(#REF!&gt;=3,J957+1,J957)))</f>
        <v>#REF!</v>
      </c>
      <c r="K959" s="16" t="str">
        <f>IF($A958&lt;&gt;"",IF(OR($Q958&lt;&gt;0,$R958&lt;&gt;0),"",IF(AND(G957&lt;&gt;G958,#REF!&gt;=$S$3),"",IF(AND(G955=G956,G957=G958,G956&lt;&gt;G957),G955,IF(G957&lt;&gt;G957,G958,IF(G957=G958,G958,""))))),"")</f>
        <v/>
      </c>
      <c r="L959" s="16" t="str">
        <f t="shared" si="33"/>
        <v/>
      </c>
      <c r="M959" s="9">
        <f>IF($A959&lt;&gt;"",IF(OR($Q958&lt;&gt;0,$R958&lt;&gt;0),"0",IF(L959&lt;&gt;"",IF(L959="W",(1*J959),(-1*J959)),0)),0)</f>
        <v>0</v>
      </c>
      <c r="N959" s="150"/>
      <c r="O959" s="10">
        <f>IF(A959&lt;&gt;"",IF(OR($Q958&lt;&gt;0,$R958&lt;&gt;0),0,M959),0)</f>
        <v>0</v>
      </c>
      <c r="P959" s="5">
        <f>IF(A959&lt;&gt;"",O959+P958,0)</f>
        <v>0</v>
      </c>
      <c r="Q959" s="17">
        <f>IF($A959&lt;&gt;"",IF(Q958&lt;&gt;0,Q958,IF(P959&gt;=$S$1,"Profit Target",0)),0)</f>
        <v>0</v>
      </c>
      <c r="R959" s="4">
        <f>IF(A959&lt;&gt;"",IF(P959&lt;=$S$2,"Stop Loss",0),0)</f>
        <v>0</v>
      </c>
      <c r="S959" s="17">
        <f t="shared" si="36"/>
        <v>0</v>
      </c>
      <c r="T959" s="22" t="str">
        <f>IF($A958="","",CONCATENATE($J959,"@"))</f>
        <v/>
      </c>
      <c r="U959" s="22" t="str">
        <f t="shared" si="34"/>
        <v/>
      </c>
      <c r="V959" s="22"/>
      <c r="W959" s="34"/>
    </row>
    <row r="960" spans="1:23">
      <c r="A960" s="34"/>
      <c r="B960" s="9" t="str">
        <f t="shared" si="32"/>
        <v>NB</v>
      </c>
      <c r="C960" s="2" t="str">
        <f t="shared" si="35"/>
        <v/>
      </c>
      <c r="D960" s="13" t="str">
        <f>VLOOKUP(ABS($A960),$X$6:$AC$43,6,0)</f>
        <v>R</v>
      </c>
      <c r="E960" s="13"/>
      <c r="F960" s="13"/>
      <c r="G960" s="13" t="str">
        <f>VLOOKUP(ABS($A960),$X$6:$AC$43,6,0)</f>
        <v>R</v>
      </c>
      <c r="H960" s="13"/>
      <c r="I960" s="13"/>
      <c r="J960" s="159" t="e">
        <f>IF(J959=10,9,IF(AND(#REF!&gt;=3,J959&gt;2),J959-1,IF(#REF!&gt;=3,J958+1,J958)))</f>
        <v>#REF!</v>
      </c>
      <c r="K960" s="16" t="str">
        <f>IF($A959&lt;&gt;"",IF(OR($Q959&lt;&gt;0,$R959&lt;&gt;0),"",IF(AND(G958&lt;&gt;G959,#REF!&gt;=$S$3),"",IF(AND(G956=G957,G958=G959,G957&lt;&gt;G958),G956,IF(G958&lt;&gt;G958,G959,IF(G958=G959,G959,""))))),"")</f>
        <v/>
      </c>
      <c r="L960" s="16" t="str">
        <f t="shared" si="33"/>
        <v/>
      </c>
      <c r="M960" s="9">
        <f>IF($A960&lt;&gt;"",IF(OR($Q959&lt;&gt;0,$R959&lt;&gt;0),"0",IF(L960&lt;&gt;"",IF(L960="W",(1*J960),(-1*J960)),0)),0)</f>
        <v>0</v>
      </c>
      <c r="N960" s="150"/>
      <c r="O960" s="10">
        <f>IF(A960&lt;&gt;"",IF(OR($Q959&lt;&gt;0,$R959&lt;&gt;0),0,M960),0)</f>
        <v>0</v>
      </c>
      <c r="P960" s="5">
        <f>IF(A960&lt;&gt;"",O960+P959,0)</f>
        <v>0</v>
      </c>
      <c r="Q960" s="17">
        <f>IF($A960&lt;&gt;"",IF(Q959&lt;&gt;0,Q959,IF(P960&gt;=$S$1,"Profit Target",0)),0)</f>
        <v>0</v>
      </c>
      <c r="R960" s="4">
        <f>IF(A960&lt;&gt;"",IF(P960&lt;=$S$2,"Stop Loss",0),0)</f>
        <v>0</v>
      </c>
      <c r="S960" s="17">
        <f t="shared" si="36"/>
        <v>0</v>
      </c>
      <c r="T960" s="22" t="str">
        <f>IF($A959="","",CONCATENATE($J960,"@"))</f>
        <v/>
      </c>
      <c r="U960" s="22" t="str">
        <f t="shared" si="34"/>
        <v/>
      </c>
      <c r="V960" s="22"/>
      <c r="W960" s="34"/>
    </row>
    <row r="961" spans="1:23">
      <c r="A961" s="34"/>
      <c r="B961" s="9" t="str">
        <f t="shared" si="32"/>
        <v>NB</v>
      </c>
      <c r="C961" s="2" t="str">
        <f t="shared" si="35"/>
        <v/>
      </c>
      <c r="D961" s="13" t="str">
        <f>VLOOKUP(ABS($A961),$X$6:$AC$43,6,0)</f>
        <v>R</v>
      </c>
      <c r="E961" s="13"/>
      <c r="F961" s="13"/>
      <c r="G961" s="13" t="str">
        <f>VLOOKUP(ABS($A961),$X$6:$AC$43,6,0)</f>
        <v>R</v>
      </c>
      <c r="H961" s="13"/>
      <c r="I961" s="13"/>
      <c r="J961" s="159" t="e">
        <f>IF(J960=10,9,IF(AND(#REF!&gt;=3,J960&gt;2),J960-1,IF(#REF!&gt;=3,J959+1,J959)))</f>
        <v>#REF!</v>
      </c>
      <c r="K961" s="16" t="str">
        <f>IF($A960&lt;&gt;"",IF(OR($Q960&lt;&gt;0,$R960&lt;&gt;0),"",IF(AND(G959&lt;&gt;G960,#REF!&gt;=$S$3),"",IF(AND(G957=G958,G959=G960,G958&lt;&gt;G959),G957,IF(G959&lt;&gt;G959,G960,IF(G959=G960,G960,""))))),"")</f>
        <v/>
      </c>
      <c r="L961" s="16" t="str">
        <f t="shared" si="33"/>
        <v/>
      </c>
      <c r="M961" s="9">
        <f>IF($A961&lt;&gt;"",IF(OR($Q960&lt;&gt;0,$R960&lt;&gt;0),"0",IF(L961&lt;&gt;"",IF(L961="W",(1*J961),(-1*J961)),0)),0)</f>
        <v>0</v>
      </c>
      <c r="N961" s="150"/>
      <c r="O961" s="10">
        <f>IF(A961&lt;&gt;"",IF(OR($Q960&lt;&gt;0,$R960&lt;&gt;0),0,M961),0)</f>
        <v>0</v>
      </c>
      <c r="P961" s="5">
        <f>IF(A961&lt;&gt;"",O961+P960,0)</f>
        <v>0</v>
      </c>
      <c r="Q961" s="17">
        <f>IF($A961&lt;&gt;"",IF(Q960&lt;&gt;0,Q960,IF(P961&gt;=$S$1,"Profit Target",0)),0)</f>
        <v>0</v>
      </c>
      <c r="R961" s="4">
        <f>IF(A961&lt;&gt;"",IF(P961&lt;=$S$2,"Stop Loss",0),0)</f>
        <v>0</v>
      </c>
      <c r="S961" s="17">
        <f t="shared" si="36"/>
        <v>0</v>
      </c>
      <c r="T961" s="22" t="str">
        <f>IF($A960="","",CONCATENATE($J961,"@"))</f>
        <v/>
      </c>
      <c r="U961" s="22" t="str">
        <f t="shared" si="34"/>
        <v/>
      </c>
      <c r="V961" s="22"/>
      <c r="W961" s="34"/>
    </row>
    <row r="962" spans="1:23">
      <c r="A962" s="34"/>
      <c r="B962" s="9" t="str">
        <f t="shared" si="32"/>
        <v>NB</v>
      </c>
      <c r="C962" s="2" t="str">
        <f t="shared" si="35"/>
        <v/>
      </c>
      <c r="D962" s="13" t="str">
        <f>VLOOKUP(ABS($A962),$X$6:$AC$43,6,0)</f>
        <v>R</v>
      </c>
      <c r="E962" s="13"/>
      <c r="F962" s="13"/>
      <c r="G962" s="13" t="str">
        <f>VLOOKUP(ABS($A962),$X$6:$AC$43,6,0)</f>
        <v>R</v>
      </c>
      <c r="H962" s="13"/>
      <c r="I962" s="13"/>
      <c r="J962" s="159" t="e">
        <f>IF(J961=10,9,IF(AND(#REF!&gt;=3,J961&gt;2),J961-1,IF(#REF!&gt;=3,J960+1,J960)))</f>
        <v>#REF!</v>
      </c>
      <c r="K962" s="16" t="str">
        <f>IF($A961&lt;&gt;"",IF(OR($Q961&lt;&gt;0,$R961&lt;&gt;0),"",IF(AND(G960&lt;&gt;G961,#REF!&gt;=$S$3),"",IF(AND(G958=G959,G960=G961,G959&lt;&gt;G960),G958,IF(G960&lt;&gt;G960,G961,IF(G960=G961,G961,""))))),"")</f>
        <v/>
      </c>
      <c r="L962" s="16" t="str">
        <f t="shared" si="33"/>
        <v/>
      </c>
      <c r="M962" s="9">
        <f>IF($A962&lt;&gt;"",IF(OR($Q961&lt;&gt;0,$R961&lt;&gt;0),"0",IF(L962&lt;&gt;"",IF(L962="W",(1*J962),(-1*J962)),0)),0)</f>
        <v>0</v>
      </c>
      <c r="N962" s="150"/>
      <c r="O962" s="10">
        <f>IF(A962&lt;&gt;"",IF(OR($Q961&lt;&gt;0,$R961&lt;&gt;0),0,M962),0)</f>
        <v>0</v>
      </c>
      <c r="P962" s="5">
        <f>IF(A962&lt;&gt;"",O962+P961,0)</f>
        <v>0</v>
      </c>
      <c r="Q962" s="17">
        <f>IF($A962&lt;&gt;"",IF(Q961&lt;&gt;0,Q961,IF(P962&gt;=$S$1,"Profit Target",0)),0)</f>
        <v>0</v>
      </c>
      <c r="R962" s="4">
        <f>IF(A962&lt;&gt;"",IF(P962&lt;=$S$2,"Stop Loss",0),0)</f>
        <v>0</v>
      </c>
      <c r="S962" s="17">
        <f t="shared" si="36"/>
        <v>0</v>
      </c>
      <c r="T962" s="22" t="str">
        <f>IF($A961="","",CONCATENATE($J962,"@"))</f>
        <v/>
      </c>
      <c r="U962" s="22" t="str">
        <f t="shared" si="34"/>
        <v/>
      </c>
      <c r="V962" s="22"/>
      <c r="W962" s="34"/>
    </row>
    <row r="963" spans="1:23">
      <c r="A963" s="34"/>
      <c r="B963" s="9" t="str">
        <f t="shared" si="32"/>
        <v>NB</v>
      </c>
      <c r="C963" s="2" t="str">
        <f t="shared" si="35"/>
        <v/>
      </c>
      <c r="D963" s="13" t="str">
        <f>VLOOKUP(ABS($A963),$X$6:$AC$43,6,0)</f>
        <v>R</v>
      </c>
      <c r="E963" s="13"/>
      <c r="F963" s="13"/>
      <c r="G963" s="13" t="str">
        <f>VLOOKUP(ABS($A963),$X$6:$AC$43,6,0)</f>
        <v>R</v>
      </c>
      <c r="H963" s="13"/>
      <c r="I963" s="13"/>
      <c r="J963" s="159" t="e">
        <f>IF(J962=10,9,IF(AND(#REF!&gt;=3,J962&gt;2),J962-1,IF(#REF!&gt;=3,J961+1,J961)))</f>
        <v>#REF!</v>
      </c>
      <c r="K963" s="16" t="str">
        <f>IF($A962&lt;&gt;"",IF(OR($Q962&lt;&gt;0,$R962&lt;&gt;0),"",IF(AND(G961&lt;&gt;G962,#REF!&gt;=$S$3),"",IF(AND(G959=G960,G961=G962,G960&lt;&gt;G961),G959,IF(G961&lt;&gt;G961,G962,IF(G961=G962,G962,""))))),"")</f>
        <v/>
      </c>
      <c r="L963" s="16" t="str">
        <f t="shared" si="33"/>
        <v/>
      </c>
      <c r="M963" s="9">
        <f>IF($A963&lt;&gt;"",IF(OR($Q962&lt;&gt;0,$R962&lt;&gt;0),"0",IF(L963&lt;&gt;"",IF(L963="W",(1*J963),(-1*J963)),0)),0)</f>
        <v>0</v>
      </c>
      <c r="N963" s="150"/>
      <c r="O963" s="10">
        <f>IF(A963&lt;&gt;"",IF(OR($Q962&lt;&gt;0,$R962&lt;&gt;0),0,M963),0)</f>
        <v>0</v>
      </c>
      <c r="P963" s="5">
        <f>IF(A963&lt;&gt;"",O963+P962,0)</f>
        <v>0</v>
      </c>
      <c r="Q963" s="17">
        <f>IF($A963&lt;&gt;"",IF(Q962&lt;&gt;0,Q962,IF(P963&gt;=$S$1,"Profit Target",0)),0)</f>
        <v>0</v>
      </c>
      <c r="R963" s="4">
        <f>IF(A963&lt;&gt;"",IF(P963&lt;=$S$2,"Stop Loss",0),0)</f>
        <v>0</v>
      </c>
      <c r="S963" s="17">
        <f t="shared" si="36"/>
        <v>0</v>
      </c>
      <c r="T963" s="22" t="str">
        <f>IF($A962="","",CONCATENATE($J963,"@"))</f>
        <v/>
      </c>
      <c r="U963" s="22" t="str">
        <f t="shared" si="34"/>
        <v/>
      </c>
      <c r="V963" s="22"/>
      <c r="W963" s="34"/>
    </row>
    <row r="964" spans="1:23">
      <c r="A964" s="34"/>
      <c r="B964" s="9" t="str">
        <f t="shared" si="32"/>
        <v>NB</v>
      </c>
      <c r="C964" s="2" t="str">
        <f t="shared" si="35"/>
        <v/>
      </c>
      <c r="D964" s="13" t="str">
        <f>VLOOKUP(ABS($A964),$X$6:$AC$43,6,0)</f>
        <v>R</v>
      </c>
      <c r="E964" s="13"/>
      <c r="F964" s="13"/>
      <c r="G964" s="13" t="str">
        <f>VLOOKUP(ABS($A964),$X$6:$AC$43,6,0)</f>
        <v>R</v>
      </c>
      <c r="H964" s="13"/>
      <c r="I964" s="13"/>
      <c r="J964" s="159" t="e">
        <f>IF(J963=10,9,IF(AND(#REF!&gt;=3,J963&gt;2),J963-1,IF(#REF!&gt;=3,J962+1,J962)))</f>
        <v>#REF!</v>
      </c>
      <c r="K964" s="16" t="str">
        <f>IF($A963&lt;&gt;"",IF(OR($Q963&lt;&gt;0,$R963&lt;&gt;0),"",IF(AND(G962&lt;&gt;G963,#REF!&gt;=$S$3),"",IF(AND(G960=G961,G962=G963,G961&lt;&gt;G962),G960,IF(G962&lt;&gt;G962,G963,IF(G962=G963,G963,""))))),"")</f>
        <v/>
      </c>
      <c r="L964" s="16" t="str">
        <f t="shared" si="33"/>
        <v/>
      </c>
      <c r="M964" s="9">
        <f>IF($A964&lt;&gt;"",IF(OR($Q963&lt;&gt;0,$R963&lt;&gt;0),"0",IF(L964&lt;&gt;"",IF(L964="W",(1*J964),(-1*J964)),0)),0)</f>
        <v>0</v>
      </c>
      <c r="N964" s="150"/>
      <c r="O964" s="10">
        <f>IF(A964&lt;&gt;"",IF(OR($Q963&lt;&gt;0,$R963&lt;&gt;0),0,M964),0)</f>
        <v>0</v>
      </c>
      <c r="P964" s="5">
        <f>IF(A964&lt;&gt;"",O964+P963,0)</f>
        <v>0</v>
      </c>
      <c r="Q964" s="17">
        <f>IF($A964&lt;&gt;"",IF(Q963&lt;&gt;0,Q963,IF(P964&gt;=$S$1,"Profit Target",0)),0)</f>
        <v>0</v>
      </c>
      <c r="R964" s="4">
        <f>IF(A964&lt;&gt;"",IF(P964&lt;=$S$2,"Stop Loss",0),0)</f>
        <v>0</v>
      </c>
      <c r="S964" s="17">
        <f t="shared" si="36"/>
        <v>0</v>
      </c>
      <c r="T964" s="22" t="str">
        <f>IF($A963="","",CONCATENATE($J964,"@"))</f>
        <v/>
      </c>
      <c r="U964" s="22" t="str">
        <f t="shared" si="34"/>
        <v/>
      </c>
      <c r="V964" s="22"/>
      <c r="W964" s="34"/>
    </row>
    <row r="965" spans="1:23">
      <c r="A965" s="34"/>
      <c r="B965" s="9" t="str">
        <f t="shared" ref="B965:B996" si="37">IF(K965="","NB",U965)</f>
        <v>NB</v>
      </c>
      <c r="C965" s="2" t="str">
        <f t="shared" si="35"/>
        <v/>
      </c>
      <c r="D965" s="13" t="str">
        <f>VLOOKUP(ABS($A965),$X$6:$AC$43,6,0)</f>
        <v>R</v>
      </c>
      <c r="E965" s="13"/>
      <c r="F965" s="13"/>
      <c r="G965" s="13" t="str">
        <f>VLOOKUP(ABS($A965),$X$6:$AC$43,6,0)</f>
        <v>R</v>
      </c>
      <c r="H965" s="13"/>
      <c r="I965" s="13"/>
      <c r="J965" s="159" t="e">
        <f>IF(J964=10,9,IF(AND(#REF!&gt;=3,J964&gt;2),J964-1,IF(#REF!&gt;=3,J963+1,J963)))</f>
        <v>#REF!</v>
      </c>
      <c r="K965" s="16" t="str">
        <f>IF($A964&lt;&gt;"",IF(OR($Q964&lt;&gt;0,$R964&lt;&gt;0),"",IF(AND(G963&lt;&gt;G964,#REF!&gt;=$S$3),"",IF(AND(G961=G962,G963=G964,G962&lt;&gt;G963),G961,IF(G963&lt;&gt;G963,G964,IF(G963=G964,G964,""))))),"")</f>
        <v/>
      </c>
      <c r="L965" s="16" t="str">
        <f t="shared" ref="L965:L996" si="38">IF($A965&lt;&gt;"",IF(K965&lt;&gt;"",IF($A965=0,"L",IF(G965=K965,"W","L")),""),"")</f>
        <v/>
      </c>
      <c r="M965" s="9">
        <f>IF($A965&lt;&gt;"",IF(OR($Q964&lt;&gt;0,$R964&lt;&gt;0),"0",IF(L965&lt;&gt;"",IF(L965="W",(1*J965),(-1*J965)),0)),0)</f>
        <v>0</v>
      </c>
      <c r="N965" s="150"/>
      <c r="O965" s="10">
        <f>IF(A965&lt;&gt;"",IF(OR($Q964&lt;&gt;0,$R964&lt;&gt;0),0,M965),0)</f>
        <v>0</v>
      </c>
      <c r="P965" s="5">
        <f>IF(A965&lt;&gt;"",O965+P964,0)</f>
        <v>0</v>
      </c>
      <c r="Q965" s="17">
        <f>IF($A965&lt;&gt;"",IF(Q964&lt;&gt;0,Q964,IF(P965&gt;=$S$1,"Profit Target",0)),0)</f>
        <v>0</v>
      </c>
      <c r="R965" s="4">
        <f>IF(A965&lt;&gt;"",IF(P965&lt;=$S$2,"Stop Loss",0),0)</f>
        <v>0</v>
      </c>
      <c r="S965" s="17">
        <f t="shared" si="36"/>
        <v>0</v>
      </c>
      <c r="T965" s="22" t="str">
        <f>IF($A964="","",CONCATENATE($J965,"@"))</f>
        <v/>
      </c>
      <c r="U965" s="22" t="str">
        <f t="shared" ref="U965:U996" si="39">IF(K965="","",T965&amp;K965&amp;",")</f>
        <v/>
      </c>
      <c r="V965" s="22"/>
      <c r="W965" s="34"/>
    </row>
    <row r="966" spans="1:23">
      <c r="A966" s="34"/>
      <c r="B966" s="9" t="str">
        <f t="shared" si="37"/>
        <v>NB</v>
      </c>
      <c r="C966" s="2" t="str">
        <f t="shared" si="35"/>
        <v/>
      </c>
      <c r="D966" s="13" t="str">
        <f>VLOOKUP(ABS($A966),$X$6:$AC$43,6,0)</f>
        <v>R</v>
      </c>
      <c r="E966" s="13"/>
      <c r="F966" s="13"/>
      <c r="G966" s="13" t="str">
        <f>VLOOKUP(ABS($A966),$X$6:$AC$43,6,0)</f>
        <v>R</v>
      </c>
      <c r="H966" s="13"/>
      <c r="I966" s="13"/>
      <c r="J966" s="159" t="e">
        <f>IF(J965=10,9,IF(AND(#REF!&gt;=3,J965&gt;2),J965-1,IF(#REF!&gt;=3,J964+1,J964)))</f>
        <v>#REF!</v>
      </c>
      <c r="K966" s="16" t="str">
        <f>IF($A965&lt;&gt;"",IF(OR($Q965&lt;&gt;0,$R965&lt;&gt;0),"",IF(AND(G964&lt;&gt;G965,#REF!&gt;=$S$3),"",IF(AND(G962=G963,G964=G965,G963&lt;&gt;G964),G962,IF(G964&lt;&gt;G964,G965,IF(G964=G965,G965,""))))),"")</f>
        <v/>
      </c>
      <c r="L966" s="16" t="str">
        <f t="shared" si="38"/>
        <v/>
      </c>
      <c r="M966" s="9">
        <f>IF($A966&lt;&gt;"",IF(OR($Q965&lt;&gt;0,$R965&lt;&gt;0),"0",IF(L966&lt;&gt;"",IF(L966="W",(1*J966),(-1*J966)),0)),0)</f>
        <v>0</v>
      </c>
      <c r="N966" s="150"/>
      <c r="O966" s="10">
        <f>IF(A966&lt;&gt;"",IF(OR($Q965&lt;&gt;0,$R965&lt;&gt;0),0,M966),0)</f>
        <v>0</v>
      </c>
      <c r="P966" s="5">
        <f>IF(A966&lt;&gt;"",O966+P965,0)</f>
        <v>0</v>
      </c>
      <c r="Q966" s="17">
        <f>IF($A966&lt;&gt;"",IF(Q965&lt;&gt;0,Q965,IF(P966&gt;=$S$1,"Profit Target",0)),0)</f>
        <v>0</v>
      </c>
      <c r="R966" s="4">
        <f>IF(A966&lt;&gt;"",IF(P966&lt;=$S$2,"Stop Loss",0),0)</f>
        <v>0</v>
      </c>
      <c r="S966" s="17">
        <f t="shared" si="36"/>
        <v>0</v>
      </c>
      <c r="T966" s="22" t="str">
        <f>IF($A965="","",CONCATENATE($J966,"@"))</f>
        <v/>
      </c>
      <c r="U966" s="22" t="str">
        <f t="shared" si="39"/>
        <v/>
      </c>
      <c r="V966" s="22"/>
      <c r="W966" s="34"/>
    </row>
    <row r="967" spans="1:23">
      <c r="A967" s="34"/>
      <c r="B967" s="9" t="str">
        <f t="shared" si="37"/>
        <v>NB</v>
      </c>
      <c r="C967" s="2" t="str">
        <f t="shared" si="35"/>
        <v/>
      </c>
      <c r="D967" s="13" t="str">
        <f>VLOOKUP(ABS($A967),$X$6:$AC$43,6,0)</f>
        <v>R</v>
      </c>
      <c r="E967" s="13"/>
      <c r="F967" s="13"/>
      <c r="G967" s="13" t="str">
        <f>VLOOKUP(ABS($A967),$X$6:$AC$43,6,0)</f>
        <v>R</v>
      </c>
      <c r="H967" s="13"/>
      <c r="I967" s="13"/>
      <c r="J967" s="159" t="e">
        <f>IF(J966=10,9,IF(AND(#REF!&gt;=3,J966&gt;2),J966-1,IF(#REF!&gt;=3,J965+1,J965)))</f>
        <v>#REF!</v>
      </c>
      <c r="K967" s="16" t="str">
        <f>IF($A966&lt;&gt;"",IF(OR($Q966&lt;&gt;0,$R966&lt;&gt;0),"",IF(AND(G965&lt;&gt;G966,#REF!&gt;=$S$3),"",IF(AND(G963=G964,G965=G966,G964&lt;&gt;G965),G963,IF(G965&lt;&gt;G965,G966,IF(G965=G966,G966,""))))),"")</f>
        <v/>
      </c>
      <c r="L967" s="16" t="str">
        <f t="shared" si="38"/>
        <v/>
      </c>
      <c r="M967" s="9">
        <f>IF($A967&lt;&gt;"",IF(OR($Q966&lt;&gt;0,$R966&lt;&gt;0),"0",IF(L967&lt;&gt;"",IF(L967="W",(1*J967),(-1*J967)),0)),0)</f>
        <v>0</v>
      </c>
      <c r="N967" s="150"/>
      <c r="O967" s="10">
        <f>IF(A967&lt;&gt;"",IF(OR($Q966&lt;&gt;0,$R966&lt;&gt;0),0,M967),0)</f>
        <v>0</v>
      </c>
      <c r="P967" s="5">
        <f>IF(A967&lt;&gt;"",O967+P966,0)</f>
        <v>0</v>
      </c>
      <c r="Q967" s="17">
        <f>IF($A967&lt;&gt;"",IF(Q966&lt;&gt;0,Q966,IF(P967&gt;=$S$1,"Profit Target",0)),0)</f>
        <v>0</v>
      </c>
      <c r="R967" s="4">
        <f>IF(A967&lt;&gt;"",IF(P967&lt;=$S$2,"Stop Loss",0),0)</f>
        <v>0</v>
      </c>
      <c r="S967" s="17">
        <f t="shared" si="36"/>
        <v>0</v>
      </c>
      <c r="T967" s="22" t="str">
        <f>IF($A966="","",CONCATENATE($J967,"@"))</f>
        <v/>
      </c>
      <c r="U967" s="22" t="str">
        <f t="shared" si="39"/>
        <v/>
      </c>
      <c r="V967" s="22"/>
      <c r="W967" s="34"/>
    </row>
    <row r="968" spans="1:23">
      <c r="A968" s="34"/>
      <c r="B968" s="9" t="str">
        <f t="shared" si="37"/>
        <v>NB</v>
      </c>
      <c r="C968" s="2" t="str">
        <f t="shared" si="35"/>
        <v/>
      </c>
      <c r="D968" s="13" t="str">
        <f>VLOOKUP(ABS($A968),$X$6:$AC$43,6,0)</f>
        <v>R</v>
      </c>
      <c r="E968" s="13"/>
      <c r="F968" s="13"/>
      <c r="G968" s="13" t="str">
        <f>VLOOKUP(ABS($A968),$X$6:$AC$43,6,0)</f>
        <v>R</v>
      </c>
      <c r="H968" s="13"/>
      <c r="I968" s="13"/>
      <c r="J968" s="159" t="e">
        <f>IF(J967=10,9,IF(AND(#REF!&gt;=3,J967&gt;2),J967-1,IF(#REF!&gt;=3,J966+1,J966)))</f>
        <v>#REF!</v>
      </c>
      <c r="K968" s="16" t="str">
        <f>IF($A967&lt;&gt;"",IF(OR($Q967&lt;&gt;0,$R967&lt;&gt;0),"",IF(AND(G966&lt;&gt;G967,#REF!&gt;=$S$3),"",IF(AND(G964=G965,G966=G967,G965&lt;&gt;G966),G964,IF(G966&lt;&gt;G966,G967,IF(G966=G967,G967,""))))),"")</f>
        <v/>
      </c>
      <c r="L968" s="16" t="str">
        <f t="shared" si="38"/>
        <v/>
      </c>
      <c r="M968" s="9">
        <f>IF($A968&lt;&gt;"",IF(OR($Q967&lt;&gt;0,$R967&lt;&gt;0),"0",IF(L968&lt;&gt;"",IF(L968="W",(1*J968),(-1*J968)),0)),0)</f>
        <v>0</v>
      </c>
      <c r="N968" s="150"/>
      <c r="O968" s="10">
        <f>IF(A968&lt;&gt;"",IF(OR($Q967&lt;&gt;0,$R967&lt;&gt;0),0,M968),0)</f>
        <v>0</v>
      </c>
      <c r="P968" s="5">
        <f>IF(A968&lt;&gt;"",O968+P967,0)</f>
        <v>0</v>
      </c>
      <c r="Q968" s="17">
        <f>IF($A968&lt;&gt;"",IF(Q967&lt;&gt;0,Q967,IF(P968&gt;=$S$1,"Profit Target",0)),0)</f>
        <v>0</v>
      </c>
      <c r="R968" s="4">
        <f>IF(A968&lt;&gt;"",IF(P968&lt;=$S$2,"Stop Loss",0),0)</f>
        <v>0</v>
      </c>
      <c r="S968" s="17">
        <f t="shared" si="36"/>
        <v>0</v>
      </c>
      <c r="T968" s="22" t="str">
        <f>IF($A967="","",CONCATENATE($J968,"@"))</f>
        <v/>
      </c>
      <c r="U968" s="22" t="str">
        <f t="shared" si="39"/>
        <v/>
      </c>
      <c r="V968" s="22"/>
      <c r="W968" s="34"/>
    </row>
    <row r="969" spans="1:23">
      <c r="A969" s="34"/>
      <c r="B969" s="9" t="str">
        <f t="shared" si="37"/>
        <v>NB</v>
      </c>
      <c r="C969" s="2" t="str">
        <f t="shared" si="35"/>
        <v/>
      </c>
      <c r="D969" s="13" t="str">
        <f>VLOOKUP(ABS($A969),$X$6:$AC$43,6,0)</f>
        <v>R</v>
      </c>
      <c r="E969" s="13"/>
      <c r="F969" s="13"/>
      <c r="G969" s="13" t="str">
        <f>VLOOKUP(ABS($A969),$X$6:$AC$43,6,0)</f>
        <v>R</v>
      </c>
      <c r="H969" s="13"/>
      <c r="I969" s="13"/>
      <c r="J969" s="159" t="e">
        <f>IF(J968=10,9,IF(AND(#REF!&gt;=3,J968&gt;2),J968-1,IF(#REF!&gt;=3,J967+1,J967)))</f>
        <v>#REF!</v>
      </c>
      <c r="K969" s="16" t="str">
        <f>IF($A968&lt;&gt;"",IF(OR($Q968&lt;&gt;0,$R968&lt;&gt;0),"",IF(AND(G967&lt;&gt;G968,#REF!&gt;=$S$3),"",IF(AND(G965=G966,G967=G968,G966&lt;&gt;G967),G965,IF(G967&lt;&gt;G967,G968,IF(G967=G968,G968,""))))),"")</f>
        <v/>
      </c>
      <c r="L969" s="16" t="str">
        <f t="shared" si="38"/>
        <v/>
      </c>
      <c r="M969" s="9">
        <f>IF($A969&lt;&gt;"",IF(OR($Q968&lt;&gt;0,$R968&lt;&gt;0),"0",IF(L969&lt;&gt;"",IF(L969="W",(1*J969),(-1*J969)),0)),0)</f>
        <v>0</v>
      </c>
      <c r="N969" s="150"/>
      <c r="O969" s="10">
        <f>IF(A969&lt;&gt;"",IF(OR($Q968&lt;&gt;0,$R968&lt;&gt;0),0,M969),0)</f>
        <v>0</v>
      </c>
      <c r="P969" s="5">
        <f>IF(A969&lt;&gt;"",O969+P968,0)</f>
        <v>0</v>
      </c>
      <c r="Q969" s="17">
        <f>IF($A969&lt;&gt;"",IF(Q968&lt;&gt;0,Q968,IF(P969&gt;=$S$1,"Profit Target",0)),0)</f>
        <v>0</v>
      </c>
      <c r="R969" s="4">
        <f>IF(A969&lt;&gt;"",IF(P969&lt;=$S$2,"Stop Loss",0),0)</f>
        <v>0</v>
      </c>
      <c r="S969" s="17">
        <f t="shared" si="36"/>
        <v>0</v>
      </c>
      <c r="T969" s="22" t="str">
        <f>IF($A968="","",CONCATENATE($J969,"@"))</f>
        <v/>
      </c>
      <c r="U969" s="22" t="str">
        <f t="shared" si="39"/>
        <v/>
      </c>
      <c r="V969" s="22"/>
      <c r="W969" s="34"/>
    </row>
    <row r="970" spans="1:23">
      <c r="A970" s="34"/>
      <c r="B970" s="9" t="str">
        <f t="shared" si="37"/>
        <v>NB</v>
      </c>
      <c r="C970" s="2" t="str">
        <f t="shared" si="35"/>
        <v/>
      </c>
      <c r="D970" s="13" t="str">
        <f>VLOOKUP(ABS($A970),$X$6:$AC$43,6,0)</f>
        <v>R</v>
      </c>
      <c r="E970" s="13"/>
      <c r="F970" s="13"/>
      <c r="G970" s="13" t="str">
        <f>VLOOKUP(ABS($A970),$X$6:$AC$43,6,0)</f>
        <v>R</v>
      </c>
      <c r="H970" s="13"/>
      <c r="I970" s="13"/>
      <c r="J970" s="159" t="e">
        <f>IF(J969=10,9,IF(AND(#REF!&gt;=3,J969&gt;2),J969-1,IF(#REF!&gt;=3,J968+1,J968)))</f>
        <v>#REF!</v>
      </c>
      <c r="K970" s="16" t="str">
        <f>IF($A969&lt;&gt;"",IF(OR($Q969&lt;&gt;0,$R969&lt;&gt;0),"",IF(AND(G968&lt;&gt;G969,#REF!&gt;=$S$3),"",IF(AND(G966=G967,G968=G969,G967&lt;&gt;G968),G966,IF(G968&lt;&gt;G968,G969,IF(G968=G969,G969,""))))),"")</f>
        <v/>
      </c>
      <c r="L970" s="16" t="str">
        <f t="shared" si="38"/>
        <v/>
      </c>
      <c r="M970" s="9">
        <f>IF($A970&lt;&gt;"",IF(OR($Q969&lt;&gt;0,$R969&lt;&gt;0),"0",IF(L970&lt;&gt;"",IF(L970="W",(1*J970),(-1*J970)),0)),0)</f>
        <v>0</v>
      </c>
      <c r="N970" s="150"/>
      <c r="O970" s="10">
        <f>IF(A970&lt;&gt;"",IF(OR($Q969&lt;&gt;0,$R969&lt;&gt;0),0,M970),0)</f>
        <v>0</v>
      </c>
      <c r="P970" s="5">
        <f>IF(A970&lt;&gt;"",O970+P969,0)</f>
        <v>0</v>
      </c>
      <c r="Q970" s="17">
        <f>IF($A970&lt;&gt;"",IF(Q969&lt;&gt;0,Q969,IF(P970&gt;=$S$1,"Profit Target",0)),0)</f>
        <v>0</v>
      </c>
      <c r="R970" s="4">
        <f>IF(A970&lt;&gt;"",IF(P970&lt;=$S$2,"Stop Loss",0),0)</f>
        <v>0</v>
      </c>
      <c r="S970" s="17">
        <f t="shared" si="36"/>
        <v>0</v>
      </c>
      <c r="T970" s="22" t="str">
        <f>IF($A969="","",CONCATENATE($J970,"@"))</f>
        <v/>
      </c>
      <c r="U970" s="22" t="str">
        <f t="shared" si="39"/>
        <v/>
      </c>
      <c r="V970" s="22"/>
      <c r="W970" s="34"/>
    </row>
    <row r="971" spans="1:23">
      <c r="A971" s="34"/>
      <c r="B971" s="9" t="str">
        <f t="shared" si="37"/>
        <v>NB</v>
      </c>
      <c r="C971" s="2" t="str">
        <f t="shared" si="35"/>
        <v/>
      </c>
      <c r="D971" s="13" t="str">
        <f>VLOOKUP(ABS($A971),$X$6:$AC$43,6,0)</f>
        <v>R</v>
      </c>
      <c r="E971" s="13"/>
      <c r="F971" s="13"/>
      <c r="G971" s="13" t="str">
        <f>VLOOKUP(ABS($A971),$X$6:$AC$43,6,0)</f>
        <v>R</v>
      </c>
      <c r="H971" s="13"/>
      <c r="I971" s="13"/>
      <c r="J971" s="159" t="e">
        <f>IF(J970=10,9,IF(AND(#REF!&gt;=3,J970&gt;2),J970-1,IF(#REF!&gt;=3,J969+1,J969)))</f>
        <v>#REF!</v>
      </c>
      <c r="K971" s="16" t="str">
        <f>IF($A970&lt;&gt;"",IF(OR($Q970&lt;&gt;0,$R970&lt;&gt;0),"",IF(AND(G969&lt;&gt;G970,#REF!&gt;=$S$3),"",IF(AND(G967=G968,G969=G970,G968&lt;&gt;G969),G967,IF(G969&lt;&gt;G969,G970,IF(G969=G970,G970,""))))),"")</f>
        <v/>
      </c>
      <c r="L971" s="16" t="str">
        <f t="shared" si="38"/>
        <v/>
      </c>
      <c r="M971" s="9">
        <f>IF($A971&lt;&gt;"",IF(OR($Q970&lt;&gt;0,$R970&lt;&gt;0),"0",IF(L971&lt;&gt;"",IF(L971="W",(1*J971),(-1*J971)),0)),0)</f>
        <v>0</v>
      </c>
      <c r="N971" s="150"/>
      <c r="O971" s="10">
        <f>IF(A971&lt;&gt;"",IF(OR($Q970&lt;&gt;0,$R970&lt;&gt;0),0,M971),0)</f>
        <v>0</v>
      </c>
      <c r="P971" s="5">
        <f>IF(A971&lt;&gt;"",O971+P970,0)</f>
        <v>0</v>
      </c>
      <c r="Q971" s="17">
        <f>IF($A971&lt;&gt;"",IF(Q970&lt;&gt;0,Q970,IF(P971&gt;=$S$1,"Profit Target",0)),0)</f>
        <v>0</v>
      </c>
      <c r="R971" s="4">
        <f>IF(A971&lt;&gt;"",IF(P971&lt;=$S$2,"Stop Loss",0),0)</f>
        <v>0</v>
      </c>
      <c r="S971" s="17">
        <f t="shared" si="36"/>
        <v>0</v>
      </c>
      <c r="T971" s="22" t="str">
        <f>IF($A970="","",CONCATENATE($J971,"@"))</f>
        <v/>
      </c>
      <c r="U971" s="22" t="str">
        <f t="shared" si="39"/>
        <v/>
      </c>
      <c r="V971" s="22"/>
      <c r="W971" s="34"/>
    </row>
    <row r="972" spans="1:23">
      <c r="A972" s="34"/>
      <c r="B972" s="9" t="str">
        <f t="shared" si="37"/>
        <v>NB</v>
      </c>
      <c r="C972" s="2" t="str">
        <f t="shared" si="35"/>
        <v/>
      </c>
      <c r="D972" s="13" t="str">
        <f>VLOOKUP(ABS($A972),$X$6:$AC$43,6,0)</f>
        <v>R</v>
      </c>
      <c r="E972" s="13"/>
      <c r="F972" s="13"/>
      <c r="G972" s="13" t="str">
        <f>VLOOKUP(ABS($A972),$X$6:$AC$43,6,0)</f>
        <v>R</v>
      </c>
      <c r="H972" s="13"/>
      <c r="I972" s="13"/>
      <c r="J972" s="159" t="e">
        <f>IF(J971=10,9,IF(AND(#REF!&gt;=3,J971&gt;2),J971-1,IF(#REF!&gt;=3,J970+1,J970)))</f>
        <v>#REF!</v>
      </c>
      <c r="K972" s="16" t="str">
        <f>IF($A971&lt;&gt;"",IF(OR($Q971&lt;&gt;0,$R971&lt;&gt;0),"",IF(AND(G970&lt;&gt;G971,#REF!&gt;=$S$3),"",IF(AND(G968=G969,G970=G971,G969&lt;&gt;G970),G968,IF(G970&lt;&gt;G970,G971,IF(G970=G971,G971,""))))),"")</f>
        <v/>
      </c>
      <c r="L972" s="16" t="str">
        <f t="shared" si="38"/>
        <v/>
      </c>
      <c r="M972" s="9">
        <f>IF($A972&lt;&gt;"",IF(OR($Q971&lt;&gt;0,$R971&lt;&gt;0),"0",IF(L972&lt;&gt;"",IF(L972="W",(1*J972),(-1*J972)),0)),0)</f>
        <v>0</v>
      </c>
      <c r="N972" s="150"/>
      <c r="O972" s="10">
        <f>IF(A972&lt;&gt;"",IF(OR($Q971&lt;&gt;0,$R971&lt;&gt;0),0,M972),0)</f>
        <v>0</v>
      </c>
      <c r="P972" s="5">
        <f>IF(A972&lt;&gt;"",O972+P971,0)</f>
        <v>0</v>
      </c>
      <c r="Q972" s="17">
        <f>IF($A972&lt;&gt;"",IF(Q971&lt;&gt;0,Q971,IF(P972&gt;=$S$1,"Profit Target",0)),0)</f>
        <v>0</v>
      </c>
      <c r="R972" s="4">
        <f>IF(A972&lt;&gt;"",IF(P972&lt;=$S$2,"Stop Loss",0),0)</f>
        <v>0</v>
      </c>
      <c r="S972" s="17">
        <f t="shared" si="36"/>
        <v>0</v>
      </c>
      <c r="T972" s="22" t="str">
        <f>IF($A971="","",CONCATENATE($J972,"@"))</f>
        <v/>
      </c>
      <c r="U972" s="22" t="str">
        <f t="shared" si="39"/>
        <v/>
      </c>
      <c r="V972" s="22"/>
      <c r="W972" s="34"/>
    </row>
    <row r="973" spans="1:23">
      <c r="A973" s="34"/>
      <c r="B973" s="9" t="str">
        <f t="shared" si="37"/>
        <v>NB</v>
      </c>
      <c r="C973" s="2" t="str">
        <f t="shared" si="35"/>
        <v/>
      </c>
      <c r="D973" s="13" t="str">
        <f>VLOOKUP(ABS($A973),$X$6:$AC$43,6,0)</f>
        <v>R</v>
      </c>
      <c r="E973" s="13"/>
      <c r="F973" s="13"/>
      <c r="G973" s="13" t="str">
        <f>VLOOKUP(ABS($A973),$X$6:$AC$43,6,0)</f>
        <v>R</v>
      </c>
      <c r="H973" s="13"/>
      <c r="I973" s="13"/>
      <c r="J973" s="159" t="e">
        <f>IF(J972=10,9,IF(AND(#REF!&gt;=3,J972&gt;2),J972-1,IF(#REF!&gt;=3,J971+1,J971)))</f>
        <v>#REF!</v>
      </c>
      <c r="K973" s="16" t="str">
        <f>IF($A972&lt;&gt;"",IF(OR($Q972&lt;&gt;0,$R972&lt;&gt;0),"",IF(AND(G971&lt;&gt;G972,#REF!&gt;=$S$3),"",IF(AND(G969=G970,G971=G972,G970&lt;&gt;G971),G969,IF(G971&lt;&gt;G971,G972,IF(G971=G972,G972,""))))),"")</f>
        <v/>
      </c>
      <c r="L973" s="16" t="str">
        <f t="shared" si="38"/>
        <v/>
      </c>
      <c r="M973" s="9">
        <f>IF($A973&lt;&gt;"",IF(OR($Q972&lt;&gt;0,$R972&lt;&gt;0),"0",IF(L973&lt;&gt;"",IF(L973="W",(1*J973),(-1*J973)),0)),0)</f>
        <v>0</v>
      </c>
      <c r="N973" s="150"/>
      <c r="O973" s="10">
        <f>IF(A973&lt;&gt;"",IF(OR($Q972&lt;&gt;0,$R972&lt;&gt;0),0,M973),0)</f>
        <v>0</v>
      </c>
      <c r="P973" s="5">
        <f>IF(A973&lt;&gt;"",O973+P972,0)</f>
        <v>0</v>
      </c>
      <c r="Q973" s="17">
        <f>IF($A973&lt;&gt;"",IF(Q972&lt;&gt;0,Q972,IF(P973&gt;=$S$1,"Profit Target",0)),0)</f>
        <v>0</v>
      </c>
      <c r="R973" s="4">
        <f>IF(A973&lt;&gt;"",IF(P973&lt;=$S$2,"Stop Loss",0),0)</f>
        <v>0</v>
      </c>
      <c r="S973" s="17">
        <f t="shared" si="36"/>
        <v>0</v>
      </c>
      <c r="T973" s="22" t="str">
        <f>IF($A972="","",CONCATENATE($J973,"@"))</f>
        <v/>
      </c>
      <c r="U973" s="22" t="str">
        <f t="shared" si="39"/>
        <v/>
      </c>
      <c r="V973" s="22"/>
      <c r="W973" s="34"/>
    </row>
    <row r="974" spans="1:23">
      <c r="A974" s="34"/>
      <c r="B974" s="9" t="str">
        <f t="shared" si="37"/>
        <v>NB</v>
      </c>
      <c r="C974" s="2" t="str">
        <f t="shared" si="35"/>
        <v/>
      </c>
      <c r="D974" s="13" t="str">
        <f>VLOOKUP(ABS($A974),$X$6:$AC$43,6,0)</f>
        <v>R</v>
      </c>
      <c r="E974" s="13"/>
      <c r="F974" s="13"/>
      <c r="G974" s="13" t="str">
        <f>VLOOKUP(ABS($A974),$X$6:$AC$43,6,0)</f>
        <v>R</v>
      </c>
      <c r="H974" s="13"/>
      <c r="I974" s="13"/>
      <c r="J974" s="159" t="e">
        <f>IF(J973=10,9,IF(AND(#REF!&gt;=3,J973&gt;2),J973-1,IF(#REF!&gt;=3,J972+1,J972)))</f>
        <v>#REF!</v>
      </c>
      <c r="K974" s="16" t="str">
        <f>IF($A973&lt;&gt;"",IF(OR($Q973&lt;&gt;0,$R973&lt;&gt;0),"",IF(AND(G972&lt;&gt;G973,#REF!&gt;=$S$3),"",IF(AND(G970=G971,G972=G973,G971&lt;&gt;G972),G970,IF(G972&lt;&gt;G972,G973,IF(G972=G973,G973,""))))),"")</f>
        <v/>
      </c>
      <c r="L974" s="16" t="str">
        <f t="shared" si="38"/>
        <v/>
      </c>
      <c r="M974" s="9">
        <f>IF($A974&lt;&gt;"",IF(OR($Q973&lt;&gt;0,$R973&lt;&gt;0),"0",IF(L974&lt;&gt;"",IF(L974="W",(1*J974),(-1*J974)),0)),0)</f>
        <v>0</v>
      </c>
      <c r="N974" s="150"/>
      <c r="O974" s="10">
        <f>IF(A974&lt;&gt;"",IF(OR($Q973&lt;&gt;0,$R973&lt;&gt;0),0,M974),0)</f>
        <v>0</v>
      </c>
      <c r="P974" s="5">
        <f>IF(A974&lt;&gt;"",O974+P973,0)</f>
        <v>0</v>
      </c>
      <c r="Q974" s="17">
        <f>IF($A974&lt;&gt;"",IF(Q973&lt;&gt;0,Q973,IF(P974&gt;=$S$1,"Profit Target",0)),0)</f>
        <v>0</v>
      </c>
      <c r="R974" s="4">
        <f>IF(A974&lt;&gt;"",IF(P974&lt;=$S$2,"Stop Loss",0),0)</f>
        <v>0</v>
      </c>
      <c r="S974" s="17">
        <f t="shared" si="36"/>
        <v>0</v>
      </c>
      <c r="T974" s="22" t="str">
        <f>IF($A973="","",CONCATENATE($J974,"@"))</f>
        <v/>
      </c>
      <c r="U974" s="22" t="str">
        <f t="shared" si="39"/>
        <v/>
      </c>
      <c r="V974" s="22"/>
      <c r="W974" s="34"/>
    </row>
    <row r="975" spans="1:23">
      <c r="A975" s="34"/>
      <c r="B975" s="9" t="str">
        <f t="shared" si="37"/>
        <v>NB</v>
      </c>
      <c r="C975" s="2" t="str">
        <f t="shared" si="35"/>
        <v/>
      </c>
      <c r="D975" s="13" t="str">
        <f>VLOOKUP(ABS($A975),$X$6:$AC$43,6,0)</f>
        <v>R</v>
      </c>
      <c r="E975" s="13"/>
      <c r="F975" s="13"/>
      <c r="G975" s="13" t="str">
        <f>VLOOKUP(ABS($A975),$X$6:$AC$43,6,0)</f>
        <v>R</v>
      </c>
      <c r="H975" s="13"/>
      <c r="I975" s="13"/>
      <c r="J975" s="159" t="e">
        <f>IF(J974=10,9,IF(AND(#REF!&gt;=3,J974&gt;2),J974-1,IF(#REF!&gt;=3,J973+1,J973)))</f>
        <v>#REF!</v>
      </c>
      <c r="K975" s="16" t="str">
        <f>IF($A974&lt;&gt;"",IF(OR($Q974&lt;&gt;0,$R974&lt;&gt;0),"",IF(AND(G973&lt;&gt;G974,#REF!&gt;=$S$3),"",IF(AND(G971=G972,G973=G974,G972&lt;&gt;G973),G971,IF(G973&lt;&gt;G973,G974,IF(G973=G974,G974,""))))),"")</f>
        <v/>
      </c>
      <c r="L975" s="16" t="str">
        <f t="shared" si="38"/>
        <v/>
      </c>
      <c r="M975" s="9">
        <f>IF($A975&lt;&gt;"",IF(OR($Q974&lt;&gt;0,$R974&lt;&gt;0),"0",IF(L975&lt;&gt;"",IF(L975="W",(1*J975),(-1*J975)),0)),0)</f>
        <v>0</v>
      </c>
      <c r="N975" s="150"/>
      <c r="O975" s="10">
        <f>IF(A975&lt;&gt;"",IF(OR($Q974&lt;&gt;0,$R974&lt;&gt;0),0,M975),0)</f>
        <v>0</v>
      </c>
      <c r="P975" s="5">
        <f>IF(A975&lt;&gt;"",O975+P974,0)</f>
        <v>0</v>
      </c>
      <c r="Q975" s="17">
        <f>IF($A975&lt;&gt;"",IF(Q974&lt;&gt;0,Q974,IF(P975&gt;=$S$1,"Profit Target",0)),0)</f>
        <v>0</v>
      </c>
      <c r="R975" s="4">
        <f>IF(A975&lt;&gt;"",IF(P975&lt;=$S$2,"Stop Loss",0),0)</f>
        <v>0</v>
      </c>
      <c r="S975" s="17">
        <f t="shared" si="36"/>
        <v>0</v>
      </c>
      <c r="T975" s="22" t="str">
        <f>IF($A974="","",CONCATENATE($J975,"@"))</f>
        <v/>
      </c>
      <c r="U975" s="22" t="str">
        <f t="shared" si="39"/>
        <v/>
      </c>
      <c r="V975" s="22"/>
      <c r="W975" s="34"/>
    </row>
    <row r="976" spans="1:23">
      <c r="A976" s="34"/>
      <c r="B976" s="9" t="str">
        <f t="shared" si="37"/>
        <v>NB</v>
      </c>
      <c r="C976" s="2" t="str">
        <f t="shared" si="35"/>
        <v/>
      </c>
      <c r="D976" s="13" t="str">
        <f>VLOOKUP(ABS($A976),$X$6:$AC$43,6,0)</f>
        <v>R</v>
      </c>
      <c r="E976" s="13"/>
      <c r="F976" s="13"/>
      <c r="G976" s="13" t="str">
        <f>VLOOKUP(ABS($A976),$X$6:$AC$43,6,0)</f>
        <v>R</v>
      </c>
      <c r="H976" s="13"/>
      <c r="I976" s="13"/>
      <c r="J976" s="159" t="e">
        <f>IF(J975=10,9,IF(AND(#REF!&gt;=3,J975&gt;2),J975-1,IF(#REF!&gt;=3,J974+1,J974)))</f>
        <v>#REF!</v>
      </c>
      <c r="K976" s="16" t="str">
        <f>IF($A975&lt;&gt;"",IF(OR($Q975&lt;&gt;0,$R975&lt;&gt;0),"",IF(AND(G974&lt;&gt;G975,#REF!&gt;=$S$3),"",IF(AND(G972=G973,G974=G975,G973&lt;&gt;G974),G972,IF(G974&lt;&gt;G974,G975,IF(G974=G975,G975,""))))),"")</f>
        <v/>
      </c>
      <c r="L976" s="16" t="str">
        <f t="shared" si="38"/>
        <v/>
      </c>
      <c r="M976" s="9">
        <f>IF($A976&lt;&gt;"",IF(OR($Q975&lt;&gt;0,$R975&lt;&gt;0),"0",IF(L976&lt;&gt;"",IF(L976="W",(1*J976),(-1*J976)),0)),0)</f>
        <v>0</v>
      </c>
      <c r="N976" s="150"/>
      <c r="O976" s="10">
        <f>IF(A976&lt;&gt;"",IF(OR($Q975&lt;&gt;0,$R975&lt;&gt;0),0,M976),0)</f>
        <v>0</v>
      </c>
      <c r="P976" s="5">
        <f>IF(A976&lt;&gt;"",O976+P975,0)</f>
        <v>0</v>
      </c>
      <c r="Q976" s="17">
        <f>IF($A976&lt;&gt;"",IF(Q975&lt;&gt;0,Q975,IF(P976&gt;=$S$1,"Profit Target",0)),0)</f>
        <v>0</v>
      </c>
      <c r="R976" s="4">
        <f>IF(A976&lt;&gt;"",IF(P976&lt;=$S$2,"Stop Loss",0),0)</f>
        <v>0</v>
      </c>
      <c r="S976" s="17">
        <f t="shared" si="36"/>
        <v>0</v>
      </c>
      <c r="T976" s="22" t="str">
        <f>IF($A975="","",CONCATENATE($J976,"@"))</f>
        <v/>
      </c>
      <c r="U976" s="22" t="str">
        <f t="shared" si="39"/>
        <v/>
      </c>
      <c r="V976" s="22"/>
      <c r="W976" s="34"/>
    </row>
    <row r="977" spans="1:23">
      <c r="A977" s="34"/>
      <c r="B977" s="9" t="str">
        <f t="shared" si="37"/>
        <v>NB</v>
      </c>
      <c r="C977" s="2" t="str">
        <f t="shared" si="35"/>
        <v/>
      </c>
      <c r="D977" s="13" t="str">
        <f>VLOOKUP(ABS($A977),$X$6:$AC$43,6,0)</f>
        <v>R</v>
      </c>
      <c r="E977" s="13"/>
      <c r="F977" s="13"/>
      <c r="G977" s="13" t="str">
        <f>VLOOKUP(ABS($A977),$X$6:$AC$43,6,0)</f>
        <v>R</v>
      </c>
      <c r="H977" s="13"/>
      <c r="I977" s="13"/>
      <c r="J977" s="159" t="e">
        <f>IF(J976=10,9,IF(AND(#REF!&gt;=3,J976&gt;2),J976-1,IF(#REF!&gt;=3,J975+1,J975)))</f>
        <v>#REF!</v>
      </c>
      <c r="K977" s="16" t="str">
        <f>IF($A976&lt;&gt;"",IF(OR($Q976&lt;&gt;0,$R976&lt;&gt;0),"",IF(AND(G975&lt;&gt;G976,#REF!&gt;=$S$3),"",IF(AND(G973=G974,G975=G976,G974&lt;&gt;G975),G973,IF(G975&lt;&gt;G975,G976,IF(G975=G976,G976,""))))),"")</f>
        <v/>
      </c>
      <c r="L977" s="16" t="str">
        <f t="shared" si="38"/>
        <v/>
      </c>
      <c r="M977" s="9">
        <f>IF($A977&lt;&gt;"",IF(OR($Q976&lt;&gt;0,$R976&lt;&gt;0),"0",IF(L977&lt;&gt;"",IF(L977="W",(1*J977),(-1*J977)),0)),0)</f>
        <v>0</v>
      </c>
      <c r="N977" s="150"/>
      <c r="O977" s="10">
        <f>IF(A977&lt;&gt;"",IF(OR($Q976&lt;&gt;0,$R976&lt;&gt;0),0,M977),0)</f>
        <v>0</v>
      </c>
      <c r="P977" s="5">
        <f>IF(A977&lt;&gt;"",O977+P976,0)</f>
        <v>0</v>
      </c>
      <c r="Q977" s="17">
        <f>IF($A977&lt;&gt;"",IF(Q976&lt;&gt;0,Q976,IF(P977&gt;=$S$1,"Profit Target",0)),0)</f>
        <v>0</v>
      </c>
      <c r="R977" s="4">
        <f>IF(A977&lt;&gt;"",IF(P977&lt;=$S$2,"Stop Loss",0),0)</f>
        <v>0</v>
      </c>
      <c r="S977" s="17">
        <f t="shared" si="36"/>
        <v>0</v>
      </c>
      <c r="T977" s="22" t="str">
        <f>IF($A976="","",CONCATENATE($J977,"@"))</f>
        <v/>
      </c>
      <c r="U977" s="22" t="str">
        <f t="shared" si="39"/>
        <v/>
      </c>
      <c r="V977" s="22"/>
      <c r="W977" s="34"/>
    </row>
    <row r="978" spans="1:23">
      <c r="A978" s="34"/>
      <c r="B978" s="9" t="str">
        <f t="shared" si="37"/>
        <v>NB</v>
      </c>
      <c r="C978" s="2" t="str">
        <f t="shared" si="35"/>
        <v/>
      </c>
      <c r="D978" s="13" t="str">
        <f>VLOOKUP(ABS($A978),$X$6:$AC$43,6,0)</f>
        <v>R</v>
      </c>
      <c r="E978" s="13"/>
      <c r="F978" s="13"/>
      <c r="G978" s="13" t="str">
        <f>VLOOKUP(ABS($A978),$X$6:$AC$43,6,0)</f>
        <v>R</v>
      </c>
      <c r="H978" s="13"/>
      <c r="I978" s="13"/>
      <c r="J978" s="159" t="e">
        <f>IF(J977=10,9,IF(AND(#REF!&gt;=3,J977&gt;2),J977-1,IF(#REF!&gt;=3,J976+1,J976)))</f>
        <v>#REF!</v>
      </c>
      <c r="K978" s="16" t="str">
        <f>IF($A977&lt;&gt;"",IF(OR($Q977&lt;&gt;0,$R977&lt;&gt;0),"",IF(AND(G976&lt;&gt;G977,#REF!&gt;=$S$3),"",IF(AND(G974=G975,G976=G977,G975&lt;&gt;G976),G974,IF(G976&lt;&gt;G976,G977,IF(G976=G977,G977,""))))),"")</f>
        <v/>
      </c>
      <c r="L978" s="16" t="str">
        <f t="shared" si="38"/>
        <v/>
      </c>
      <c r="M978" s="9">
        <f>IF($A978&lt;&gt;"",IF(OR($Q977&lt;&gt;0,$R977&lt;&gt;0),"0",IF(L978&lt;&gt;"",IF(L978="W",(1*J978),(-1*J978)),0)),0)</f>
        <v>0</v>
      </c>
      <c r="N978" s="150"/>
      <c r="O978" s="10">
        <f>IF(A978&lt;&gt;"",IF(OR($Q977&lt;&gt;0,$R977&lt;&gt;0),0,M978),0)</f>
        <v>0</v>
      </c>
      <c r="P978" s="5">
        <f>IF(A978&lt;&gt;"",O978+P977,0)</f>
        <v>0</v>
      </c>
      <c r="Q978" s="17">
        <f>IF($A978&lt;&gt;"",IF(Q977&lt;&gt;0,Q977,IF(P978&gt;=$S$1,"Profit Target",0)),0)</f>
        <v>0</v>
      </c>
      <c r="R978" s="4">
        <f>IF(A978&lt;&gt;"",IF(P978&lt;=$S$2,"Stop Loss",0),0)</f>
        <v>0</v>
      </c>
      <c r="S978" s="17">
        <f t="shared" si="36"/>
        <v>0</v>
      </c>
      <c r="T978" s="22" t="str">
        <f>IF($A977="","",CONCATENATE($J978,"@"))</f>
        <v/>
      </c>
      <c r="U978" s="22" t="str">
        <f t="shared" si="39"/>
        <v/>
      </c>
      <c r="V978" s="22"/>
      <c r="W978" s="34"/>
    </row>
    <row r="979" spans="1:23">
      <c r="A979" s="34"/>
      <c r="B979" s="9" t="str">
        <f t="shared" si="37"/>
        <v>NB</v>
      </c>
      <c r="C979" s="2" t="str">
        <f t="shared" si="35"/>
        <v/>
      </c>
      <c r="D979" s="13" t="str">
        <f>VLOOKUP(ABS($A979),$X$6:$AC$43,6,0)</f>
        <v>R</v>
      </c>
      <c r="E979" s="13"/>
      <c r="F979" s="13"/>
      <c r="G979" s="13" t="str">
        <f>VLOOKUP(ABS($A979),$X$6:$AC$43,6,0)</f>
        <v>R</v>
      </c>
      <c r="H979" s="13"/>
      <c r="I979" s="13"/>
      <c r="J979" s="159" t="e">
        <f>IF(J978=10,9,IF(AND(#REF!&gt;=3,J978&gt;2),J978-1,IF(#REF!&gt;=3,J977+1,J977)))</f>
        <v>#REF!</v>
      </c>
      <c r="K979" s="16" t="str">
        <f>IF($A978&lt;&gt;"",IF(OR($Q978&lt;&gt;0,$R978&lt;&gt;0),"",IF(AND(G977&lt;&gt;G978,#REF!&gt;=$S$3),"",IF(AND(G975=G976,G977=G978,G976&lt;&gt;G977),G975,IF(G977&lt;&gt;G977,G978,IF(G977=G978,G978,""))))),"")</f>
        <v/>
      </c>
      <c r="L979" s="16" t="str">
        <f t="shared" si="38"/>
        <v/>
      </c>
      <c r="M979" s="9">
        <f>IF($A979&lt;&gt;"",IF(OR($Q978&lt;&gt;0,$R978&lt;&gt;0),"0",IF(L979&lt;&gt;"",IF(L979="W",(1*J979),(-1*J979)),0)),0)</f>
        <v>0</v>
      </c>
      <c r="N979" s="150"/>
      <c r="O979" s="10">
        <f>IF(A979&lt;&gt;"",IF(OR($Q978&lt;&gt;0,$R978&lt;&gt;0),0,M979),0)</f>
        <v>0</v>
      </c>
      <c r="P979" s="5">
        <f>IF(A979&lt;&gt;"",O979+P978,0)</f>
        <v>0</v>
      </c>
      <c r="Q979" s="17">
        <f>IF($A979&lt;&gt;"",IF(Q978&lt;&gt;0,Q978,IF(P979&gt;=$S$1,"Profit Target",0)),0)</f>
        <v>0</v>
      </c>
      <c r="R979" s="4">
        <f>IF(A979&lt;&gt;"",IF(P979&lt;=$S$2,"Stop Loss",0),0)</f>
        <v>0</v>
      </c>
      <c r="S979" s="17">
        <f t="shared" si="36"/>
        <v>0</v>
      </c>
      <c r="T979" s="22" t="str">
        <f>IF($A978="","",CONCATENATE($J979,"@"))</f>
        <v/>
      </c>
      <c r="U979" s="22" t="str">
        <f t="shared" si="39"/>
        <v/>
      </c>
      <c r="V979" s="22"/>
      <c r="W979" s="34"/>
    </row>
    <row r="980" spans="1:23">
      <c r="A980" s="34"/>
      <c r="B980" s="9" t="str">
        <f t="shared" si="37"/>
        <v>NB</v>
      </c>
      <c r="C980" s="2" t="str">
        <f t="shared" si="35"/>
        <v/>
      </c>
      <c r="D980" s="13" t="str">
        <f>VLOOKUP(ABS($A980),$X$6:$AC$43,6,0)</f>
        <v>R</v>
      </c>
      <c r="E980" s="13"/>
      <c r="F980" s="13"/>
      <c r="G980" s="13" t="str">
        <f>VLOOKUP(ABS($A980),$X$6:$AC$43,6,0)</f>
        <v>R</v>
      </c>
      <c r="H980" s="13"/>
      <c r="I980" s="13"/>
      <c r="J980" s="159" t="e">
        <f>IF(J979=10,9,IF(AND(#REF!&gt;=3,J979&gt;2),J979-1,IF(#REF!&gt;=3,J978+1,J978)))</f>
        <v>#REF!</v>
      </c>
      <c r="K980" s="16" t="str">
        <f>IF($A979&lt;&gt;"",IF(OR($Q979&lt;&gt;0,$R979&lt;&gt;0),"",IF(AND(G978&lt;&gt;G979,#REF!&gt;=$S$3),"",IF(AND(G976=G977,G978=G979,G977&lt;&gt;G978),G976,IF(G978&lt;&gt;G978,G979,IF(G978=G979,G979,""))))),"")</f>
        <v/>
      </c>
      <c r="L980" s="16" t="str">
        <f t="shared" si="38"/>
        <v/>
      </c>
      <c r="M980" s="9">
        <f>IF($A980&lt;&gt;"",IF(OR($Q979&lt;&gt;0,$R979&lt;&gt;0),"0",IF(L980&lt;&gt;"",IF(L980="W",(1*J980),(-1*J980)),0)),0)</f>
        <v>0</v>
      </c>
      <c r="N980" s="150"/>
      <c r="O980" s="10">
        <f>IF(A980&lt;&gt;"",IF(OR($Q979&lt;&gt;0,$R979&lt;&gt;0),0,M980),0)</f>
        <v>0</v>
      </c>
      <c r="P980" s="5">
        <f>IF(A980&lt;&gt;"",O980+P979,0)</f>
        <v>0</v>
      </c>
      <c r="Q980" s="17">
        <f>IF($A980&lt;&gt;"",IF(Q979&lt;&gt;0,Q979,IF(P980&gt;=$S$1,"Profit Target",0)),0)</f>
        <v>0</v>
      </c>
      <c r="R980" s="4">
        <f>IF(A980&lt;&gt;"",IF(P980&lt;=$S$2,"Stop Loss",0),0)</f>
        <v>0</v>
      </c>
      <c r="S980" s="17">
        <f t="shared" si="36"/>
        <v>0</v>
      </c>
      <c r="T980" s="22" t="str">
        <f>IF($A979="","",CONCATENATE($J980,"@"))</f>
        <v/>
      </c>
      <c r="U980" s="22" t="str">
        <f t="shared" si="39"/>
        <v/>
      </c>
      <c r="V980" s="22"/>
      <c r="W980" s="34"/>
    </row>
    <row r="981" spans="1:23">
      <c r="A981" s="34"/>
      <c r="B981" s="9" t="str">
        <f t="shared" si="37"/>
        <v>NB</v>
      </c>
      <c r="C981" s="2" t="str">
        <f t="shared" si="35"/>
        <v/>
      </c>
      <c r="D981" s="13" t="str">
        <f>VLOOKUP(ABS($A981),$X$6:$AC$43,6,0)</f>
        <v>R</v>
      </c>
      <c r="E981" s="13"/>
      <c r="F981" s="13"/>
      <c r="G981" s="13" t="str">
        <f>VLOOKUP(ABS($A981),$X$6:$AC$43,6,0)</f>
        <v>R</v>
      </c>
      <c r="H981" s="13"/>
      <c r="I981" s="13"/>
      <c r="J981" s="159" t="e">
        <f>IF(J980=10,9,IF(AND(#REF!&gt;=3,J980&gt;2),J980-1,IF(#REF!&gt;=3,J979+1,J979)))</f>
        <v>#REF!</v>
      </c>
      <c r="K981" s="16" t="str">
        <f>IF($A980&lt;&gt;"",IF(OR($Q980&lt;&gt;0,$R980&lt;&gt;0),"",IF(AND(G979&lt;&gt;G980,#REF!&gt;=$S$3),"",IF(AND(G977=G978,G979=G980,G978&lt;&gt;G979),G977,IF(G979&lt;&gt;G979,G980,IF(G979=G980,G980,""))))),"")</f>
        <v/>
      </c>
      <c r="L981" s="16" t="str">
        <f t="shared" si="38"/>
        <v/>
      </c>
      <c r="M981" s="9">
        <f>IF($A981&lt;&gt;"",IF(OR($Q980&lt;&gt;0,$R980&lt;&gt;0),"0",IF(L981&lt;&gt;"",IF(L981="W",(1*J981),(-1*J981)),0)),0)</f>
        <v>0</v>
      </c>
      <c r="N981" s="150"/>
      <c r="O981" s="10">
        <f>IF(A981&lt;&gt;"",IF(OR($Q980&lt;&gt;0,$R980&lt;&gt;0),0,M981),0)</f>
        <v>0</v>
      </c>
      <c r="P981" s="5">
        <f>IF(A981&lt;&gt;"",O981+P980,0)</f>
        <v>0</v>
      </c>
      <c r="Q981" s="17">
        <f>IF($A981&lt;&gt;"",IF(Q980&lt;&gt;0,Q980,IF(P981&gt;=$S$1,"Profit Target",0)),0)</f>
        <v>0</v>
      </c>
      <c r="R981" s="4">
        <f>IF(A981&lt;&gt;"",IF(P981&lt;=$S$2,"Stop Loss",0),0)</f>
        <v>0</v>
      </c>
      <c r="S981" s="17">
        <f t="shared" si="36"/>
        <v>0</v>
      </c>
      <c r="T981" s="22" t="str">
        <f>IF($A980="","",CONCATENATE($J981,"@"))</f>
        <v/>
      </c>
      <c r="U981" s="22" t="str">
        <f t="shared" si="39"/>
        <v/>
      </c>
      <c r="V981" s="22"/>
      <c r="W981" s="34"/>
    </row>
    <row r="982" spans="1:23">
      <c r="A982" s="34"/>
      <c r="B982" s="9" t="str">
        <f t="shared" si="37"/>
        <v>NB</v>
      </c>
      <c r="C982" s="2" t="str">
        <f t="shared" si="35"/>
        <v/>
      </c>
      <c r="D982" s="13" t="str">
        <f>VLOOKUP(ABS($A982),$X$6:$AC$43,6,0)</f>
        <v>R</v>
      </c>
      <c r="E982" s="13"/>
      <c r="F982" s="13"/>
      <c r="G982" s="13" t="str">
        <f>VLOOKUP(ABS($A982),$X$6:$AC$43,6,0)</f>
        <v>R</v>
      </c>
      <c r="H982" s="13"/>
      <c r="I982" s="13"/>
      <c r="J982" s="159" t="e">
        <f>IF(J981=10,9,IF(AND(#REF!&gt;=3,J981&gt;2),J981-1,IF(#REF!&gt;=3,J980+1,J980)))</f>
        <v>#REF!</v>
      </c>
      <c r="K982" s="16" t="str">
        <f>IF($A981&lt;&gt;"",IF(OR($Q981&lt;&gt;0,$R981&lt;&gt;0),"",IF(AND(G980&lt;&gt;G981,#REF!&gt;=$S$3),"",IF(AND(G978=G979,G980=G981,G979&lt;&gt;G980),G978,IF(G980&lt;&gt;G980,G981,IF(G980=G981,G981,""))))),"")</f>
        <v/>
      </c>
      <c r="L982" s="16" t="str">
        <f t="shared" si="38"/>
        <v/>
      </c>
      <c r="M982" s="9">
        <f>IF($A982&lt;&gt;"",IF(OR($Q981&lt;&gt;0,$R981&lt;&gt;0),"0",IF(L982&lt;&gt;"",IF(L982="W",(1*J982),(-1*J982)),0)),0)</f>
        <v>0</v>
      </c>
      <c r="N982" s="150"/>
      <c r="O982" s="10">
        <f>IF(A982&lt;&gt;"",IF(OR($Q981&lt;&gt;0,$R981&lt;&gt;0),0,M982),0)</f>
        <v>0</v>
      </c>
      <c r="P982" s="5">
        <f>IF(A982&lt;&gt;"",O982+P981,0)</f>
        <v>0</v>
      </c>
      <c r="Q982" s="17">
        <f>IF($A982&lt;&gt;"",IF(Q981&lt;&gt;0,Q981,IF(P982&gt;=$S$1,"Profit Target",0)),0)</f>
        <v>0</v>
      </c>
      <c r="R982" s="4">
        <f>IF(A982&lt;&gt;"",IF(P982&lt;=$S$2,"Stop Loss",0),0)</f>
        <v>0</v>
      </c>
      <c r="S982" s="17">
        <f t="shared" si="36"/>
        <v>0</v>
      </c>
      <c r="T982" s="22" t="str">
        <f>IF($A981="","",CONCATENATE($J982,"@"))</f>
        <v/>
      </c>
      <c r="U982" s="22" t="str">
        <f t="shared" si="39"/>
        <v/>
      </c>
      <c r="V982" s="22"/>
      <c r="W982" s="34"/>
    </row>
    <row r="983" spans="1:23">
      <c r="A983" s="34"/>
      <c r="B983" s="9" t="str">
        <f t="shared" si="37"/>
        <v>NB</v>
      </c>
      <c r="C983" s="2" t="str">
        <f t="shared" si="35"/>
        <v/>
      </c>
      <c r="D983" s="13" t="str">
        <f>VLOOKUP(ABS($A983),$X$6:$AC$43,6,0)</f>
        <v>R</v>
      </c>
      <c r="E983" s="13"/>
      <c r="F983" s="13"/>
      <c r="G983" s="13" t="str">
        <f>VLOOKUP(ABS($A983),$X$6:$AC$43,6,0)</f>
        <v>R</v>
      </c>
      <c r="H983" s="13"/>
      <c r="I983" s="13"/>
      <c r="J983" s="159" t="e">
        <f>IF(J982=10,9,IF(AND(#REF!&gt;=3,J982&gt;2),J982-1,IF(#REF!&gt;=3,J981+1,J981)))</f>
        <v>#REF!</v>
      </c>
      <c r="K983" s="16" t="str">
        <f>IF($A982&lt;&gt;"",IF(OR($Q982&lt;&gt;0,$R982&lt;&gt;0),"",IF(AND(G981&lt;&gt;G982,#REF!&gt;=$S$3),"",IF(AND(G979=G980,G981=G982,G980&lt;&gt;G981),G979,IF(G981&lt;&gt;G981,G982,IF(G981=G982,G982,""))))),"")</f>
        <v/>
      </c>
      <c r="L983" s="16" t="str">
        <f t="shared" si="38"/>
        <v/>
      </c>
      <c r="M983" s="9">
        <f>IF($A983&lt;&gt;"",IF(OR($Q982&lt;&gt;0,$R982&lt;&gt;0),"0",IF(L983&lt;&gt;"",IF(L983="W",(1*J983),(-1*J983)),0)),0)</f>
        <v>0</v>
      </c>
      <c r="N983" s="150"/>
      <c r="O983" s="10">
        <f>IF(A983&lt;&gt;"",IF(OR($Q982&lt;&gt;0,$R982&lt;&gt;0),0,M983),0)</f>
        <v>0</v>
      </c>
      <c r="P983" s="5">
        <f>IF(A983&lt;&gt;"",O983+P982,0)</f>
        <v>0</v>
      </c>
      <c r="Q983" s="17">
        <f>IF($A983&lt;&gt;"",IF(Q982&lt;&gt;0,Q982,IF(P983&gt;=$S$1,"Profit Target",0)),0)</f>
        <v>0</v>
      </c>
      <c r="R983" s="4">
        <f>IF(A983&lt;&gt;"",IF(P983&lt;=$S$2,"Stop Loss",0),0)</f>
        <v>0</v>
      </c>
      <c r="S983" s="17">
        <f t="shared" si="36"/>
        <v>0</v>
      </c>
      <c r="T983" s="22" t="str">
        <f>IF($A982="","",CONCATENATE($J983,"@"))</f>
        <v/>
      </c>
      <c r="U983" s="22" t="str">
        <f t="shared" si="39"/>
        <v/>
      </c>
      <c r="V983" s="22"/>
      <c r="W983" s="34"/>
    </row>
    <row r="984" spans="1:23">
      <c r="A984" s="34"/>
      <c r="B984" s="9" t="str">
        <f t="shared" si="37"/>
        <v>NB</v>
      </c>
      <c r="C984" s="2" t="str">
        <f t="shared" si="35"/>
        <v/>
      </c>
      <c r="D984" s="13" t="str">
        <f>VLOOKUP(ABS($A984),$X$6:$AC$43,6,0)</f>
        <v>R</v>
      </c>
      <c r="E984" s="13"/>
      <c r="F984" s="13"/>
      <c r="G984" s="13" t="str">
        <f>VLOOKUP(ABS($A984),$X$6:$AC$43,6,0)</f>
        <v>R</v>
      </c>
      <c r="H984" s="13"/>
      <c r="I984" s="13"/>
      <c r="J984" s="159" t="e">
        <f>IF(J983=10,9,IF(AND(#REF!&gt;=3,J983&gt;2),J983-1,IF(#REF!&gt;=3,J982+1,J982)))</f>
        <v>#REF!</v>
      </c>
      <c r="K984" s="16" t="str">
        <f>IF($A983&lt;&gt;"",IF(OR($Q983&lt;&gt;0,$R983&lt;&gt;0),"",IF(AND(G982&lt;&gt;G983,#REF!&gt;=$S$3),"",IF(AND(G980=G981,G982=G983,G981&lt;&gt;G982),G980,IF(G982&lt;&gt;G982,G983,IF(G982=G983,G983,""))))),"")</f>
        <v/>
      </c>
      <c r="L984" s="16" t="str">
        <f t="shared" si="38"/>
        <v/>
      </c>
      <c r="M984" s="9">
        <f>IF($A984&lt;&gt;"",IF(OR($Q983&lt;&gt;0,$R983&lt;&gt;0),"0",IF(L984&lt;&gt;"",IF(L984="W",(1*J984),(-1*J984)),0)),0)</f>
        <v>0</v>
      </c>
      <c r="N984" s="150"/>
      <c r="O984" s="10">
        <f>IF(A984&lt;&gt;"",IF(OR($Q983&lt;&gt;0,$R983&lt;&gt;0),0,M984),0)</f>
        <v>0</v>
      </c>
      <c r="P984" s="5">
        <f>IF(A984&lt;&gt;"",O984+P983,0)</f>
        <v>0</v>
      </c>
      <c r="Q984" s="17">
        <f>IF($A984&lt;&gt;"",IF(Q983&lt;&gt;0,Q983,IF(P984&gt;=$S$1,"Profit Target",0)),0)</f>
        <v>0</v>
      </c>
      <c r="R984" s="4">
        <f>IF(A984&lt;&gt;"",IF(P984&lt;=$S$2,"Stop Loss",0),0)</f>
        <v>0</v>
      </c>
      <c r="S984" s="17">
        <f t="shared" si="36"/>
        <v>0</v>
      </c>
      <c r="T984" s="22" t="str">
        <f>IF($A983="","",CONCATENATE($J984,"@"))</f>
        <v/>
      </c>
      <c r="U984" s="22" t="str">
        <f t="shared" si="39"/>
        <v/>
      </c>
      <c r="V984" s="22"/>
      <c r="W984" s="34"/>
    </row>
    <row r="985" spans="1:23">
      <c r="A985" s="34"/>
      <c r="B985" s="9" t="str">
        <f t="shared" si="37"/>
        <v>NB</v>
      </c>
      <c r="C985" s="2" t="str">
        <f t="shared" si="35"/>
        <v/>
      </c>
      <c r="D985" s="13" t="str">
        <f>VLOOKUP(ABS($A985),$X$6:$AC$43,6,0)</f>
        <v>R</v>
      </c>
      <c r="E985" s="13"/>
      <c r="F985" s="13"/>
      <c r="G985" s="13" t="str">
        <f>VLOOKUP(ABS($A985),$X$6:$AC$43,6,0)</f>
        <v>R</v>
      </c>
      <c r="H985" s="13"/>
      <c r="I985" s="13"/>
      <c r="J985" s="159" t="e">
        <f>IF(J984=10,9,IF(AND(#REF!&gt;=3,J984&gt;2),J984-1,IF(#REF!&gt;=3,J983+1,J983)))</f>
        <v>#REF!</v>
      </c>
      <c r="K985" s="16" t="str">
        <f>IF($A984&lt;&gt;"",IF(OR($Q984&lt;&gt;0,$R984&lt;&gt;0),"",IF(AND(G983&lt;&gt;G984,#REF!&gt;=$S$3),"",IF(AND(G981=G982,G983=G984,G982&lt;&gt;G983),G981,IF(G983&lt;&gt;G983,G984,IF(G983=G984,G984,""))))),"")</f>
        <v/>
      </c>
      <c r="L985" s="16" t="str">
        <f t="shared" si="38"/>
        <v/>
      </c>
      <c r="M985" s="9">
        <f>IF($A985&lt;&gt;"",IF(OR($Q984&lt;&gt;0,$R984&lt;&gt;0),"0",IF(L985&lt;&gt;"",IF(L985="W",(1*J985),(-1*J985)),0)),0)</f>
        <v>0</v>
      </c>
      <c r="N985" s="150"/>
      <c r="O985" s="10">
        <f>IF(A985&lt;&gt;"",IF(OR($Q984&lt;&gt;0,$R984&lt;&gt;0),0,M985),0)</f>
        <v>0</v>
      </c>
      <c r="P985" s="5">
        <f>IF(A985&lt;&gt;"",O985+P984,0)</f>
        <v>0</v>
      </c>
      <c r="Q985" s="17">
        <f>IF($A985&lt;&gt;"",IF(Q984&lt;&gt;0,Q984,IF(P985&gt;=$S$1,"Profit Target",0)),0)</f>
        <v>0</v>
      </c>
      <c r="R985" s="4">
        <f>IF(A985&lt;&gt;"",IF(P985&lt;=$S$2,"Stop Loss",0),0)</f>
        <v>0</v>
      </c>
      <c r="S985" s="17">
        <f t="shared" si="36"/>
        <v>0</v>
      </c>
      <c r="T985" s="22" t="str">
        <f>IF($A984="","",CONCATENATE($J985,"@"))</f>
        <v/>
      </c>
      <c r="U985" s="22" t="str">
        <f t="shared" si="39"/>
        <v/>
      </c>
      <c r="V985" s="22"/>
      <c r="W985" s="34"/>
    </row>
    <row r="986" spans="1:23">
      <c r="A986" s="34"/>
      <c r="B986" s="9" t="str">
        <f t="shared" si="37"/>
        <v>NB</v>
      </c>
      <c r="C986" s="2" t="str">
        <f t="shared" si="35"/>
        <v/>
      </c>
      <c r="D986" s="13" t="str">
        <f>VLOOKUP(ABS($A986),$X$6:$AC$43,6,0)</f>
        <v>R</v>
      </c>
      <c r="E986" s="13"/>
      <c r="F986" s="13"/>
      <c r="G986" s="13" t="str">
        <f>VLOOKUP(ABS($A986),$X$6:$AC$43,6,0)</f>
        <v>R</v>
      </c>
      <c r="H986" s="13"/>
      <c r="I986" s="13"/>
      <c r="J986" s="159" t="e">
        <f>IF(J985=10,9,IF(AND(#REF!&gt;=3,J985&gt;2),J985-1,IF(#REF!&gt;=3,J984+1,J984)))</f>
        <v>#REF!</v>
      </c>
      <c r="K986" s="16" t="str">
        <f>IF($A985&lt;&gt;"",IF(OR($Q985&lt;&gt;0,$R985&lt;&gt;0),"",IF(AND(G984&lt;&gt;G985,#REF!&gt;=$S$3),"",IF(AND(G982=G983,G984=G985,G983&lt;&gt;G984),G982,IF(G984&lt;&gt;G984,G985,IF(G984=G985,G985,""))))),"")</f>
        <v/>
      </c>
      <c r="L986" s="16" t="str">
        <f t="shared" si="38"/>
        <v/>
      </c>
      <c r="M986" s="9">
        <f>IF($A986&lt;&gt;"",IF(OR($Q985&lt;&gt;0,$R985&lt;&gt;0),"0",IF(L986&lt;&gt;"",IF(L986="W",(1*J986),(-1*J986)),0)),0)</f>
        <v>0</v>
      </c>
      <c r="N986" s="150"/>
      <c r="O986" s="10">
        <f>IF(A986&lt;&gt;"",IF(OR($Q985&lt;&gt;0,$R985&lt;&gt;0),0,M986),0)</f>
        <v>0</v>
      </c>
      <c r="P986" s="5">
        <f>IF(A986&lt;&gt;"",O986+P985,0)</f>
        <v>0</v>
      </c>
      <c r="Q986" s="17">
        <f>IF($A986&lt;&gt;"",IF(Q985&lt;&gt;0,Q985,IF(P986&gt;=$S$1,"Profit Target",0)),0)</f>
        <v>0</v>
      </c>
      <c r="R986" s="4">
        <f>IF(A986&lt;&gt;"",IF(P986&lt;=$S$2,"Stop Loss",0),0)</f>
        <v>0</v>
      </c>
      <c r="S986" s="17">
        <f t="shared" si="36"/>
        <v>0</v>
      </c>
      <c r="T986" s="22" t="str">
        <f>IF($A985="","",CONCATENATE($J986,"@"))</f>
        <v/>
      </c>
      <c r="U986" s="22" t="str">
        <f t="shared" si="39"/>
        <v/>
      </c>
      <c r="V986" s="22"/>
      <c r="W986" s="34"/>
    </row>
    <row r="987" spans="1:23">
      <c r="A987" s="34"/>
      <c r="B987" s="9" t="str">
        <f t="shared" si="37"/>
        <v>NB</v>
      </c>
      <c r="C987" s="2" t="str">
        <f t="shared" si="35"/>
        <v/>
      </c>
      <c r="D987" s="13" t="str">
        <f>VLOOKUP(ABS($A987),$X$6:$AC$43,6,0)</f>
        <v>R</v>
      </c>
      <c r="E987" s="13"/>
      <c r="F987" s="13"/>
      <c r="G987" s="13" t="str">
        <f>VLOOKUP(ABS($A987),$X$6:$AC$43,6,0)</f>
        <v>R</v>
      </c>
      <c r="H987" s="13"/>
      <c r="I987" s="13"/>
      <c r="J987" s="159" t="e">
        <f>IF(J986=10,9,IF(AND(#REF!&gt;=3,J986&gt;2),J986-1,IF(#REF!&gt;=3,J985+1,J985)))</f>
        <v>#REF!</v>
      </c>
      <c r="K987" s="16" t="str">
        <f>IF($A986&lt;&gt;"",IF(OR($Q986&lt;&gt;0,$R986&lt;&gt;0),"",IF(AND(G985&lt;&gt;G986,#REF!&gt;=$S$3),"",IF(AND(G983=G984,G985=G986,G984&lt;&gt;G985),G983,IF(G985&lt;&gt;G985,G986,IF(G985=G986,G986,""))))),"")</f>
        <v/>
      </c>
      <c r="L987" s="16" t="str">
        <f t="shared" si="38"/>
        <v/>
      </c>
      <c r="M987" s="9">
        <f>IF($A987&lt;&gt;"",IF(OR($Q986&lt;&gt;0,$R986&lt;&gt;0),"0",IF(L987&lt;&gt;"",IF(L987="W",(1*J987),(-1*J987)),0)),0)</f>
        <v>0</v>
      </c>
      <c r="N987" s="150"/>
      <c r="O987" s="10">
        <f>IF(A987&lt;&gt;"",IF(OR($Q986&lt;&gt;0,$R986&lt;&gt;0),0,M987),0)</f>
        <v>0</v>
      </c>
      <c r="P987" s="5">
        <f>IF(A987&lt;&gt;"",O987+P986,0)</f>
        <v>0</v>
      </c>
      <c r="Q987" s="17">
        <f>IF($A987&lt;&gt;"",IF(Q986&lt;&gt;0,Q986,IF(P987&gt;=$S$1,"Profit Target",0)),0)</f>
        <v>0</v>
      </c>
      <c r="R987" s="4">
        <f>IF(A987&lt;&gt;"",IF(P987&lt;=$S$2,"Stop Loss",0),0)</f>
        <v>0</v>
      </c>
      <c r="S987" s="17">
        <f t="shared" si="36"/>
        <v>0</v>
      </c>
      <c r="T987" s="22" t="str">
        <f>IF($A986="","",CONCATENATE($J987,"@"))</f>
        <v/>
      </c>
      <c r="U987" s="22" t="str">
        <f t="shared" si="39"/>
        <v/>
      </c>
      <c r="V987" s="22"/>
      <c r="W987" s="34"/>
    </row>
    <row r="988" spans="1:23">
      <c r="A988" s="34"/>
      <c r="B988" s="9" t="str">
        <f t="shared" si="37"/>
        <v>NB</v>
      </c>
      <c r="C988" s="2" t="str">
        <f t="shared" si="35"/>
        <v/>
      </c>
      <c r="D988" s="13" t="str">
        <f>VLOOKUP(ABS($A988),$X$6:$AC$43,6,0)</f>
        <v>R</v>
      </c>
      <c r="E988" s="13"/>
      <c r="F988" s="13"/>
      <c r="G988" s="13" t="str">
        <f>VLOOKUP(ABS($A988),$X$6:$AC$43,6,0)</f>
        <v>R</v>
      </c>
      <c r="H988" s="13"/>
      <c r="I988" s="13"/>
      <c r="J988" s="159" t="e">
        <f>IF(J987=10,9,IF(AND(#REF!&gt;=3,J987&gt;2),J987-1,IF(#REF!&gt;=3,J986+1,J986)))</f>
        <v>#REF!</v>
      </c>
      <c r="K988" s="16" t="str">
        <f>IF($A987&lt;&gt;"",IF(OR($Q987&lt;&gt;0,$R987&lt;&gt;0),"",IF(AND(G986&lt;&gt;G987,#REF!&gt;=$S$3),"",IF(AND(G984=G985,G986=G987,G985&lt;&gt;G986),G984,IF(G986&lt;&gt;G986,G987,IF(G986=G987,G987,""))))),"")</f>
        <v/>
      </c>
      <c r="L988" s="16" t="str">
        <f t="shared" si="38"/>
        <v/>
      </c>
      <c r="M988" s="9">
        <f>IF($A988&lt;&gt;"",IF(OR($Q987&lt;&gt;0,$R987&lt;&gt;0),"0",IF(L988&lt;&gt;"",IF(L988="W",(1*J988),(-1*J988)),0)),0)</f>
        <v>0</v>
      </c>
      <c r="N988" s="150"/>
      <c r="O988" s="10">
        <f>IF(A988&lt;&gt;"",IF(OR($Q987&lt;&gt;0,$R987&lt;&gt;0),0,M988),0)</f>
        <v>0</v>
      </c>
      <c r="P988" s="5">
        <f>IF(A988&lt;&gt;"",O988+P987,0)</f>
        <v>0</v>
      </c>
      <c r="Q988" s="17">
        <f>IF($A988&lt;&gt;"",IF(Q987&lt;&gt;0,Q987,IF(P988&gt;=$S$1,"Profit Target",0)),0)</f>
        <v>0</v>
      </c>
      <c r="R988" s="4">
        <f>IF(A988&lt;&gt;"",IF(P988&lt;=$S$2,"Stop Loss",0),0)</f>
        <v>0</v>
      </c>
      <c r="S988" s="17">
        <f t="shared" si="36"/>
        <v>0</v>
      </c>
      <c r="T988" s="22" t="str">
        <f>IF($A987="","",CONCATENATE($J988,"@"))</f>
        <v/>
      </c>
      <c r="U988" s="22" t="str">
        <f t="shared" si="39"/>
        <v/>
      </c>
      <c r="V988" s="22"/>
      <c r="W988" s="34"/>
    </row>
    <row r="989" spans="1:23">
      <c r="A989" s="34"/>
      <c r="B989" s="9" t="str">
        <f t="shared" si="37"/>
        <v>NB</v>
      </c>
      <c r="C989" s="2" t="str">
        <f t="shared" si="35"/>
        <v/>
      </c>
      <c r="D989" s="13" t="str">
        <f>VLOOKUP(ABS($A989),$X$6:$AC$43,6,0)</f>
        <v>R</v>
      </c>
      <c r="E989" s="13"/>
      <c r="F989" s="13"/>
      <c r="G989" s="13" t="str">
        <f>VLOOKUP(ABS($A989),$X$6:$AC$43,6,0)</f>
        <v>R</v>
      </c>
      <c r="H989" s="13"/>
      <c r="I989" s="13"/>
      <c r="J989" s="159" t="e">
        <f>IF(J988=10,9,IF(AND(#REF!&gt;=3,J988&gt;2),J988-1,IF(#REF!&gt;=3,J987+1,J987)))</f>
        <v>#REF!</v>
      </c>
      <c r="K989" s="16" t="str">
        <f>IF($A988&lt;&gt;"",IF(OR($Q988&lt;&gt;0,$R988&lt;&gt;0),"",IF(AND(G987&lt;&gt;G988,#REF!&gt;=$S$3),"",IF(AND(G985=G986,G987=G988,G986&lt;&gt;G987),G985,IF(G987&lt;&gt;G987,G988,IF(G987=G988,G988,""))))),"")</f>
        <v/>
      </c>
      <c r="L989" s="16" t="str">
        <f t="shared" si="38"/>
        <v/>
      </c>
      <c r="M989" s="9">
        <f>IF($A989&lt;&gt;"",IF(OR($Q988&lt;&gt;0,$R988&lt;&gt;0),"0",IF(L989&lt;&gt;"",IF(L989="W",(1*J989),(-1*J989)),0)),0)</f>
        <v>0</v>
      </c>
      <c r="N989" s="150"/>
      <c r="O989" s="10">
        <f>IF(A989&lt;&gt;"",IF(OR($Q988&lt;&gt;0,$R988&lt;&gt;0),0,M989),0)</f>
        <v>0</v>
      </c>
      <c r="P989" s="5">
        <f>IF(A989&lt;&gt;"",O989+P988,0)</f>
        <v>0</v>
      </c>
      <c r="Q989" s="17">
        <f>IF($A989&lt;&gt;"",IF(Q988&lt;&gt;0,Q988,IF(P989&gt;=$S$1,"Profit Target",0)),0)</f>
        <v>0</v>
      </c>
      <c r="R989" s="4">
        <f>IF(A989&lt;&gt;"",IF(P989&lt;=$S$2,"Stop Loss",0),0)</f>
        <v>0</v>
      </c>
      <c r="S989" s="17">
        <f t="shared" si="36"/>
        <v>0</v>
      </c>
      <c r="T989" s="22" t="str">
        <f>IF($A988="","",CONCATENATE($J989,"@"))</f>
        <v/>
      </c>
      <c r="U989" s="22" t="str">
        <f t="shared" si="39"/>
        <v/>
      </c>
      <c r="V989" s="22"/>
      <c r="W989" s="34"/>
    </row>
    <row r="990" spans="1:23">
      <c r="A990" s="34"/>
      <c r="B990" s="9" t="str">
        <f t="shared" si="37"/>
        <v>NB</v>
      </c>
      <c r="C990" s="2" t="str">
        <f t="shared" si="35"/>
        <v/>
      </c>
      <c r="D990" s="13" t="str">
        <f>VLOOKUP(ABS($A990),$X$6:$AC$43,6,0)</f>
        <v>R</v>
      </c>
      <c r="E990" s="13"/>
      <c r="F990" s="13"/>
      <c r="G990" s="13" t="str">
        <f>VLOOKUP(ABS($A990),$X$6:$AC$43,6,0)</f>
        <v>R</v>
      </c>
      <c r="H990" s="13"/>
      <c r="I990" s="13"/>
      <c r="J990" s="159" t="e">
        <f>IF(J989=10,9,IF(AND(#REF!&gt;=3,J989&gt;2),J989-1,IF(#REF!&gt;=3,J988+1,J988)))</f>
        <v>#REF!</v>
      </c>
      <c r="K990" s="16" t="str">
        <f>IF($A989&lt;&gt;"",IF(OR($Q989&lt;&gt;0,$R989&lt;&gt;0),"",IF(AND(G988&lt;&gt;G989,#REF!&gt;=$S$3),"",IF(AND(G986=G987,G988=G989,G987&lt;&gt;G988),G986,IF(G988&lt;&gt;G988,G989,IF(G988=G989,G989,""))))),"")</f>
        <v/>
      </c>
      <c r="L990" s="16" t="str">
        <f t="shared" si="38"/>
        <v/>
      </c>
      <c r="M990" s="9">
        <f>IF($A990&lt;&gt;"",IF(OR($Q989&lt;&gt;0,$R989&lt;&gt;0),"0",IF(L990&lt;&gt;"",IF(L990="W",(1*J990),(-1*J990)),0)),0)</f>
        <v>0</v>
      </c>
      <c r="N990" s="150"/>
      <c r="O990" s="10">
        <f>IF(A990&lt;&gt;"",IF(OR($Q989&lt;&gt;0,$R989&lt;&gt;0),0,M990),0)</f>
        <v>0</v>
      </c>
      <c r="P990" s="5">
        <f>IF(A990&lt;&gt;"",O990+P989,0)</f>
        <v>0</v>
      </c>
      <c r="Q990" s="17">
        <f>IF($A990&lt;&gt;"",IF(Q989&lt;&gt;0,Q989,IF(P990&gt;=$S$1,"Profit Target",0)),0)</f>
        <v>0</v>
      </c>
      <c r="R990" s="4">
        <f>IF(A990&lt;&gt;"",IF(P990&lt;=$S$2,"Stop Loss",0),0)</f>
        <v>0</v>
      </c>
      <c r="S990" s="17">
        <f t="shared" si="36"/>
        <v>0</v>
      </c>
      <c r="T990" s="22" t="str">
        <f>IF($A989="","",CONCATENATE($J990,"@"))</f>
        <v/>
      </c>
      <c r="U990" s="22" t="str">
        <f t="shared" si="39"/>
        <v/>
      </c>
      <c r="V990" s="22"/>
      <c r="W990" s="34"/>
    </row>
    <row r="991" spans="1:23">
      <c r="A991" s="34"/>
      <c r="B991" s="9" t="str">
        <f t="shared" si="37"/>
        <v>NB</v>
      </c>
      <c r="C991" s="2" t="str">
        <f t="shared" si="35"/>
        <v/>
      </c>
      <c r="D991" s="13" t="str">
        <f>VLOOKUP(ABS($A991),$X$6:$AC$43,6,0)</f>
        <v>R</v>
      </c>
      <c r="E991" s="13"/>
      <c r="F991" s="13"/>
      <c r="G991" s="13" t="str">
        <f>VLOOKUP(ABS($A991),$X$6:$AC$43,6,0)</f>
        <v>R</v>
      </c>
      <c r="H991" s="13"/>
      <c r="I991" s="13"/>
      <c r="J991" s="159" t="e">
        <f>IF(J990=10,9,IF(AND(#REF!&gt;=3,J990&gt;2),J990-1,IF(#REF!&gt;=3,J989+1,J989)))</f>
        <v>#REF!</v>
      </c>
      <c r="K991" s="16" t="str">
        <f>IF($A990&lt;&gt;"",IF(OR($Q990&lt;&gt;0,$R990&lt;&gt;0),"",IF(AND(G989&lt;&gt;G990,#REF!&gt;=$S$3),"",IF(AND(G987=G988,G989=G990,G988&lt;&gt;G989),G987,IF(G989&lt;&gt;G989,G990,IF(G989=G990,G990,""))))),"")</f>
        <v/>
      </c>
      <c r="L991" s="16" t="str">
        <f t="shared" si="38"/>
        <v/>
      </c>
      <c r="M991" s="9">
        <f>IF($A991&lt;&gt;"",IF(OR($Q990&lt;&gt;0,$R990&lt;&gt;0),"0",IF(L991&lt;&gt;"",IF(L991="W",(1*J991),(-1*J991)),0)),0)</f>
        <v>0</v>
      </c>
      <c r="N991" s="150"/>
      <c r="O991" s="10">
        <f>IF(A991&lt;&gt;"",IF(OR($Q990&lt;&gt;0,$R990&lt;&gt;0),0,M991),0)</f>
        <v>0</v>
      </c>
      <c r="P991" s="5">
        <f>IF(A991&lt;&gt;"",O991+P990,0)</f>
        <v>0</v>
      </c>
      <c r="Q991" s="17">
        <f>IF($A991&lt;&gt;"",IF(Q990&lt;&gt;0,Q990,IF(P991&gt;=$S$1,"Profit Target",0)),0)</f>
        <v>0</v>
      </c>
      <c r="R991" s="4">
        <f>IF(A991&lt;&gt;"",IF(P991&lt;=$S$2,"Stop Loss",0),0)</f>
        <v>0</v>
      </c>
      <c r="S991" s="17">
        <f t="shared" si="36"/>
        <v>0</v>
      </c>
      <c r="T991" s="22" t="str">
        <f>IF($A990="","",CONCATENATE($J991,"@"))</f>
        <v/>
      </c>
      <c r="U991" s="22" t="str">
        <f t="shared" si="39"/>
        <v/>
      </c>
      <c r="V991" s="22"/>
      <c r="W991" s="34"/>
    </row>
    <row r="992" spans="1:23">
      <c r="A992" s="34"/>
      <c r="B992" s="9" t="str">
        <f t="shared" si="37"/>
        <v>NB</v>
      </c>
      <c r="C992" s="2" t="str">
        <f t="shared" si="35"/>
        <v/>
      </c>
      <c r="D992" s="13" t="str">
        <f>VLOOKUP(ABS($A992),$X$6:$AC$43,6,0)</f>
        <v>R</v>
      </c>
      <c r="E992" s="13"/>
      <c r="F992" s="13"/>
      <c r="G992" s="13" t="str">
        <f>VLOOKUP(ABS($A992),$X$6:$AC$43,6,0)</f>
        <v>R</v>
      </c>
      <c r="H992" s="13"/>
      <c r="I992" s="13"/>
      <c r="J992" s="159" t="e">
        <f>IF(J991=10,9,IF(AND(#REF!&gt;=3,J991&gt;2),J991-1,IF(#REF!&gt;=3,J990+1,J990)))</f>
        <v>#REF!</v>
      </c>
      <c r="K992" s="16" t="str">
        <f>IF($A991&lt;&gt;"",IF(OR($Q991&lt;&gt;0,$R991&lt;&gt;0),"",IF(AND(G990&lt;&gt;G991,#REF!&gt;=$S$3),"",IF(AND(G988=G989,G990=G991,G989&lt;&gt;G990),G988,IF(G990&lt;&gt;G990,G991,IF(G990=G991,G991,""))))),"")</f>
        <v/>
      </c>
      <c r="L992" s="16" t="str">
        <f t="shared" si="38"/>
        <v/>
      </c>
      <c r="M992" s="9">
        <f>IF($A992&lt;&gt;"",IF(OR($Q991&lt;&gt;0,$R991&lt;&gt;0),"0",IF(L992&lt;&gt;"",IF(L992="W",(1*J992),(-1*J992)),0)),0)</f>
        <v>0</v>
      </c>
      <c r="N992" s="150"/>
      <c r="O992" s="10">
        <f>IF(A992&lt;&gt;"",IF(OR($Q991&lt;&gt;0,$R991&lt;&gt;0),0,M992),0)</f>
        <v>0</v>
      </c>
      <c r="P992" s="5">
        <f>IF(A992&lt;&gt;"",O992+P991,0)</f>
        <v>0</v>
      </c>
      <c r="Q992" s="17">
        <f>IF($A992&lt;&gt;"",IF(Q991&lt;&gt;0,Q991,IF(P992&gt;=$S$1,"Profit Target",0)),0)</f>
        <v>0</v>
      </c>
      <c r="R992" s="4">
        <f>IF(A992&lt;&gt;"",IF(P992&lt;=$S$2,"Stop Loss",0),0)</f>
        <v>0</v>
      </c>
      <c r="S992" s="17">
        <f t="shared" si="36"/>
        <v>0</v>
      </c>
      <c r="T992" s="22" t="str">
        <f>IF($A991="","",CONCATENATE($J992,"@"))</f>
        <v/>
      </c>
      <c r="U992" s="22" t="str">
        <f t="shared" si="39"/>
        <v/>
      </c>
      <c r="V992" s="22"/>
      <c r="W992" s="34"/>
    </row>
    <row r="993" spans="1:23">
      <c r="A993" s="34"/>
      <c r="B993" s="9" t="str">
        <f t="shared" si="37"/>
        <v>NB</v>
      </c>
      <c r="C993" s="2" t="str">
        <f t="shared" si="35"/>
        <v/>
      </c>
      <c r="D993" s="13" t="str">
        <f>VLOOKUP(ABS($A993),$X$6:$AC$43,6,0)</f>
        <v>R</v>
      </c>
      <c r="E993" s="13"/>
      <c r="F993" s="13"/>
      <c r="G993" s="13" t="str">
        <f>VLOOKUP(ABS($A993),$X$6:$AC$43,6,0)</f>
        <v>R</v>
      </c>
      <c r="H993" s="13"/>
      <c r="I993" s="13"/>
      <c r="J993" s="159" t="e">
        <f>IF(J992=10,9,IF(AND(#REF!&gt;=3,J992&gt;2),J992-1,IF(#REF!&gt;=3,J991+1,J991)))</f>
        <v>#REF!</v>
      </c>
      <c r="K993" s="16" t="str">
        <f>IF($A992&lt;&gt;"",IF(OR($Q992&lt;&gt;0,$R992&lt;&gt;0),"",IF(AND(G991&lt;&gt;G992,#REF!&gt;=$S$3),"",IF(AND(G989=G990,G991=G992,G990&lt;&gt;G991),G989,IF(G991&lt;&gt;G991,G992,IF(G991=G992,G992,""))))),"")</f>
        <v/>
      </c>
      <c r="L993" s="16" t="str">
        <f t="shared" si="38"/>
        <v/>
      </c>
      <c r="M993" s="9">
        <f>IF($A993&lt;&gt;"",IF(OR($Q992&lt;&gt;0,$R992&lt;&gt;0),"0",IF(L993&lt;&gt;"",IF(L993="W",(1*J993),(-1*J993)),0)),0)</f>
        <v>0</v>
      </c>
      <c r="N993" s="150"/>
      <c r="O993" s="10">
        <f>IF(A993&lt;&gt;"",IF(OR($Q992&lt;&gt;0,$R992&lt;&gt;0),0,M993),0)</f>
        <v>0</v>
      </c>
      <c r="P993" s="5">
        <f>IF(A993&lt;&gt;"",O993+P992,0)</f>
        <v>0</v>
      </c>
      <c r="Q993" s="17">
        <f>IF($A993&lt;&gt;"",IF(Q992&lt;&gt;0,Q992,IF(P993&gt;=$S$1,"Profit Target",0)),0)</f>
        <v>0</v>
      </c>
      <c r="R993" s="4">
        <f>IF(A993&lt;&gt;"",IF(P993&lt;=$S$2,"Stop Loss",0),0)</f>
        <v>0</v>
      </c>
      <c r="S993" s="17">
        <f t="shared" si="36"/>
        <v>0</v>
      </c>
      <c r="T993" s="22" t="str">
        <f>IF($A992="","",CONCATENATE($J993,"@"))</f>
        <v/>
      </c>
      <c r="U993" s="22" t="str">
        <f t="shared" si="39"/>
        <v/>
      </c>
      <c r="V993" s="22"/>
      <c r="W993" s="34"/>
    </row>
    <row r="994" spans="1:23">
      <c r="A994" s="34"/>
      <c r="B994" s="9" t="str">
        <f t="shared" si="37"/>
        <v>NB</v>
      </c>
      <c r="C994" s="2" t="str">
        <f t="shared" si="35"/>
        <v/>
      </c>
      <c r="D994" s="13" t="str">
        <f>VLOOKUP(ABS($A994),$X$6:$AC$43,6,0)</f>
        <v>R</v>
      </c>
      <c r="E994" s="13"/>
      <c r="F994" s="13"/>
      <c r="G994" s="13" t="str">
        <f>VLOOKUP(ABS($A994),$X$6:$AC$43,6,0)</f>
        <v>R</v>
      </c>
      <c r="H994" s="13"/>
      <c r="I994" s="13"/>
      <c r="J994" s="159" t="e">
        <f>IF(J993=10,9,IF(AND(#REF!&gt;=3,J993&gt;2),J993-1,IF(#REF!&gt;=3,J992+1,J992)))</f>
        <v>#REF!</v>
      </c>
      <c r="K994" s="16" t="str">
        <f>IF($A993&lt;&gt;"",IF(OR($Q993&lt;&gt;0,$R993&lt;&gt;0),"",IF(AND(G992&lt;&gt;G993,#REF!&gt;=$S$3),"",IF(AND(G990=G991,G992=G993,G991&lt;&gt;G992),G990,IF(G992&lt;&gt;G992,G993,IF(G992=G993,G993,""))))),"")</f>
        <v/>
      </c>
      <c r="L994" s="16" t="str">
        <f t="shared" si="38"/>
        <v/>
      </c>
      <c r="M994" s="9">
        <f>IF($A994&lt;&gt;"",IF(OR($Q993&lt;&gt;0,$R993&lt;&gt;0),"0",IF(L994&lt;&gt;"",IF(L994="W",(1*J994),(-1*J994)),0)),0)</f>
        <v>0</v>
      </c>
      <c r="N994" s="150"/>
      <c r="O994" s="10">
        <f>IF(A994&lt;&gt;"",IF(OR($Q993&lt;&gt;0,$R993&lt;&gt;0),0,M994),0)</f>
        <v>0</v>
      </c>
      <c r="P994" s="5">
        <f>IF(A994&lt;&gt;"",O994+P993,0)</f>
        <v>0</v>
      </c>
      <c r="Q994" s="17">
        <f>IF($A994&lt;&gt;"",IF(Q993&lt;&gt;0,Q993,IF(P994&gt;=$S$1,"Profit Target",0)),0)</f>
        <v>0</v>
      </c>
      <c r="R994" s="4">
        <f>IF(A994&lt;&gt;"",IF(P994&lt;=$S$2,"Stop Loss",0),0)</f>
        <v>0</v>
      </c>
      <c r="S994" s="17">
        <f t="shared" si="36"/>
        <v>0</v>
      </c>
      <c r="T994" s="22" t="str">
        <f>IF($A993="","",CONCATENATE($J994,"@"))</f>
        <v/>
      </c>
      <c r="U994" s="22" t="str">
        <f t="shared" si="39"/>
        <v/>
      </c>
      <c r="V994" s="22"/>
      <c r="W994" s="34"/>
    </row>
    <row r="995" spans="1:23">
      <c r="A995" s="34"/>
      <c r="B995" s="9" t="str">
        <f t="shared" si="37"/>
        <v>NB</v>
      </c>
      <c r="C995" s="2" t="str">
        <f t="shared" si="35"/>
        <v/>
      </c>
      <c r="D995" s="13" t="str">
        <f>VLOOKUP(ABS($A995),$X$6:$AC$43,6,0)</f>
        <v>R</v>
      </c>
      <c r="E995" s="13"/>
      <c r="F995" s="13"/>
      <c r="G995" s="13" t="str">
        <f>VLOOKUP(ABS($A995),$X$6:$AC$43,6,0)</f>
        <v>R</v>
      </c>
      <c r="H995" s="13"/>
      <c r="I995" s="13"/>
      <c r="J995" s="159" t="e">
        <f>IF(J994=10,9,IF(AND(#REF!&gt;=3,J994&gt;2),J994-1,IF(#REF!&gt;=3,J993+1,J993)))</f>
        <v>#REF!</v>
      </c>
      <c r="K995" s="16" t="str">
        <f>IF($A994&lt;&gt;"",IF(OR($Q994&lt;&gt;0,$R994&lt;&gt;0),"",IF(AND(G993&lt;&gt;G994,#REF!&gt;=$S$3),"",IF(AND(G991=G992,G993=G994,G992&lt;&gt;G993),G991,IF(G993&lt;&gt;G993,G994,IF(G993=G994,G994,""))))),"")</f>
        <v/>
      </c>
      <c r="L995" s="16" t="str">
        <f t="shared" si="38"/>
        <v/>
      </c>
      <c r="M995" s="9">
        <f>IF($A995&lt;&gt;"",IF(OR($Q994&lt;&gt;0,$R994&lt;&gt;0),"0",IF(L995&lt;&gt;"",IF(L995="W",(1*J995),(-1*J995)),0)),0)</f>
        <v>0</v>
      </c>
      <c r="N995" s="150"/>
      <c r="O995" s="10">
        <f>IF(A995&lt;&gt;"",IF(OR($Q994&lt;&gt;0,$R994&lt;&gt;0),0,M995),0)</f>
        <v>0</v>
      </c>
      <c r="P995" s="5">
        <f>IF(A995&lt;&gt;"",O995+P994,0)</f>
        <v>0</v>
      </c>
      <c r="Q995" s="17">
        <f>IF($A995&lt;&gt;"",IF(Q994&lt;&gt;0,Q994,IF(P995&gt;=$S$1,"Profit Target",0)),0)</f>
        <v>0</v>
      </c>
      <c r="R995" s="4">
        <f>IF(A995&lt;&gt;"",IF(P995&lt;=$S$2,"Stop Loss",0),0)</f>
        <v>0</v>
      </c>
      <c r="S995" s="17">
        <f t="shared" si="36"/>
        <v>0</v>
      </c>
      <c r="T995" s="22" t="str">
        <f>IF($A994="","",CONCATENATE($J995,"@"))</f>
        <v/>
      </c>
      <c r="U995" s="22" t="str">
        <f t="shared" si="39"/>
        <v/>
      </c>
      <c r="V995" s="22"/>
      <c r="W995" s="34"/>
    </row>
    <row r="996" spans="1:23">
      <c r="A996" s="34"/>
      <c r="B996" s="9" t="str">
        <f t="shared" si="37"/>
        <v>NB</v>
      </c>
      <c r="C996" s="2" t="str">
        <f t="shared" si="35"/>
        <v/>
      </c>
      <c r="D996" s="13" t="str">
        <f>VLOOKUP(ABS($A996),$X$6:$AC$43,6,0)</f>
        <v>R</v>
      </c>
      <c r="E996" s="13"/>
      <c r="F996" s="13"/>
      <c r="G996" s="13" t="str">
        <f>VLOOKUP(ABS($A996),$X$6:$AC$43,6,0)</f>
        <v>R</v>
      </c>
      <c r="H996" s="13"/>
      <c r="I996" s="13"/>
      <c r="J996" s="159" t="e">
        <f>IF(J995=10,9,IF(AND(#REF!&gt;=3,J995&gt;2),J995-1,IF(#REF!&gt;=3,J994+1,J994)))</f>
        <v>#REF!</v>
      </c>
      <c r="K996" s="16" t="str">
        <f>IF($A995&lt;&gt;"",IF(OR($Q995&lt;&gt;0,$R995&lt;&gt;0),"",IF(AND(G994&lt;&gt;G995,#REF!&gt;=$S$3),"",IF(AND(G992=G993,G994=G995,G993&lt;&gt;G994),G992,IF(G994&lt;&gt;G994,G995,IF(G994=G995,G995,""))))),"")</f>
        <v/>
      </c>
      <c r="L996" s="16" t="str">
        <f t="shared" si="38"/>
        <v/>
      </c>
      <c r="M996" s="9">
        <f>IF($A996&lt;&gt;"",IF(OR($Q995&lt;&gt;0,$R995&lt;&gt;0),"0",IF(L996&lt;&gt;"",IF(L996="W",(1*J996),(-1*J996)),0)),0)</f>
        <v>0</v>
      </c>
      <c r="N996" s="150"/>
      <c r="O996" s="10">
        <f>IF(A996&lt;&gt;"",IF(OR($Q995&lt;&gt;0,$R995&lt;&gt;0),0,M996),0)</f>
        <v>0</v>
      </c>
      <c r="P996" s="5">
        <f>IF(A996&lt;&gt;"",O996+P995,0)</f>
        <v>0</v>
      </c>
      <c r="Q996" s="17">
        <f>IF($A996&lt;&gt;"",IF(Q995&lt;&gt;0,Q995,IF(P996&gt;=$S$1,"Profit Target",0)),0)</f>
        <v>0</v>
      </c>
      <c r="R996" s="4">
        <f>IF(A996&lt;&gt;"",IF(P996&lt;=$S$2,"Stop Loss",0),0)</f>
        <v>0</v>
      </c>
      <c r="S996" s="17">
        <f t="shared" si="36"/>
        <v>0</v>
      </c>
      <c r="T996" s="22" t="str">
        <f>IF($A995="","",CONCATENATE($J996,"@"))</f>
        <v/>
      </c>
      <c r="U996" s="22" t="str">
        <f t="shared" si="39"/>
        <v/>
      </c>
      <c r="V996" s="22"/>
      <c r="W996" s="34"/>
    </row>
    <row r="997" spans="1:23">
      <c r="A997" s="34"/>
      <c r="B997" s="9" t="str">
        <f t="shared" ref="B997:B1005" si="40">IF(K997="","NB",U997)</f>
        <v>NB</v>
      </c>
      <c r="C997" s="2" t="str">
        <f t="shared" si="35"/>
        <v/>
      </c>
      <c r="D997" s="13" t="str">
        <f>VLOOKUP(ABS($A997),$X$6:$AC$43,6,0)</f>
        <v>R</v>
      </c>
      <c r="E997" s="13"/>
      <c r="F997" s="13"/>
      <c r="G997" s="13" t="str">
        <f>VLOOKUP(ABS($A997),$X$6:$AC$43,6,0)</f>
        <v>R</v>
      </c>
      <c r="H997" s="13"/>
      <c r="I997" s="13"/>
      <c r="J997" s="159" t="e">
        <f>IF(J996=10,9,IF(AND(#REF!&gt;=3,J996&gt;2),J996-1,IF(#REF!&gt;=3,J995+1,J995)))</f>
        <v>#REF!</v>
      </c>
      <c r="K997" s="16" t="str">
        <f>IF($A996&lt;&gt;"",IF(OR($Q996&lt;&gt;0,$R996&lt;&gt;0),"",IF(AND(G995&lt;&gt;G996,#REF!&gt;=$S$3),"",IF(AND(G993=G994,G995=G996,G994&lt;&gt;G995),G993,IF(G995&lt;&gt;G995,G996,IF(G995=G996,G996,""))))),"")</f>
        <v/>
      </c>
      <c r="L997" s="16" t="str">
        <f t="shared" ref="L997:L1005" si="41">IF($A997&lt;&gt;"",IF(K997&lt;&gt;"",IF($A997=0,"L",IF(G997=K997,"W","L")),""),"")</f>
        <v/>
      </c>
      <c r="M997" s="9">
        <f>IF($A997&lt;&gt;"",IF(OR($Q996&lt;&gt;0,$R996&lt;&gt;0),"0",IF(L997&lt;&gt;"",IF(L997="W",(1*J997),(-1*J997)),0)),0)</f>
        <v>0</v>
      </c>
      <c r="N997" s="150"/>
      <c r="O997" s="10">
        <f>IF(A997&lt;&gt;"",IF(OR($Q996&lt;&gt;0,$R996&lt;&gt;0),0,M997),0)</f>
        <v>0</v>
      </c>
      <c r="P997" s="5">
        <f>IF(A997&lt;&gt;"",O997+P996,0)</f>
        <v>0</v>
      </c>
      <c r="Q997" s="17">
        <f>IF($A997&lt;&gt;"",IF(Q996&lt;&gt;0,Q996,IF(P997&gt;=$S$1,"Profit Target",0)),0)</f>
        <v>0</v>
      </c>
      <c r="R997" s="4">
        <f>IF(A997&lt;&gt;"",IF(P997&lt;=$S$2,"Stop Loss",0),0)</f>
        <v>0</v>
      </c>
      <c r="S997" s="17">
        <f t="shared" si="36"/>
        <v>0</v>
      </c>
      <c r="T997" s="22" t="str">
        <f>IF($A996="","",CONCATENATE($J997,"@"))</f>
        <v/>
      </c>
      <c r="U997" s="22" t="str">
        <f t="shared" ref="U997:U1005" si="42">IF(K997="","",T997&amp;K997&amp;",")</f>
        <v/>
      </c>
      <c r="V997" s="22"/>
      <c r="W997" s="34"/>
    </row>
    <row r="998" spans="1:23">
      <c r="A998" s="34"/>
      <c r="B998" s="9" t="str">
        <f t="shared" si="40"/>
        <v>NB</v>
      </c>
      <c r="C998" s="2" t="str">
        <f t="shared" si="35"/>
        <v/>
      </c>
      <c r="D998" s="13" t="str">
        <f>VLOOKUP(ABS($A998),$X$6:$AC$43,6,0)</f>
        <v>R</v>
      </c>
      <c r="E998" s="13"/>
      <c r="F998" s="13"/>
      <c r="G998" s="13" t="str">
        <f>VLOOKUP(ABS($A998),$X$6:$AC$43,6,0)</f>
        <v>R</v>
      </c>
      <c r="H998" s="13"/>
      <c r="I998" s="13"/>
      <c r="J998" s="159" t="e">
        <f>IF(J997=10,9,IF(AND(#REF!&gt;=3,J997&gt;2),J997-1,IF(#REF!&gt;=3,J996+1,J996)))</f>
        <v>#REF!</v>
      </c>
      <c r="K998" s="16" t="str">
        <f>IF($A997&lt;&gt;"",IF(OR($Q997&lt;&gt;0,$R997&lt;&gt;0),"",IF(AND(G996&lt;&gt;G997,#REF!&gt;=$S$3),"",IF(AND(G994=G995,G996=G997,G995&lt;&gt;G996),G994,IF(G996&lt;&gt;G996,G997,IF(G996=G997,G997,""))))),"")</f>
        <v/>
      </c>
      <c r="L998" s="16" t="str">
        <f t="shared" si="41"/>
        <v/>
      </c>
      <c r="M998" s="9">
        <f>IF($A998&lt;&gt;"",IF(OR($Q997&lt;&gt;0,$R997&lt;&gt;0),"0",IF(L998&lt;&gt;"",IF(L998="W",(1*J998),(-1*J998)),0)),0)</f>
        <v>0</v>
      </c>
      <c r="N998" s="150"/>
      <c r="O998" s="10">
        <f>IF(A998&lt;&gt;"",IF(OR($Q997&lt;&gt;0,$R997&lt;&gt;0),0,M998),0)</f>
        <v>0</v>
      </c>
      <c r="P998" s="5">
        <f>IF(A998&lt;&gt;"",O998+P997,0)</f>
        <v>0</v>
      </c>
      <c r="Q998" s="17">
        <f>IF($A998&lt;&gt;"",IF(Q997&lt;&gt;0,Q997,IF(P998&gt;=$S$1,"Profit Target",0)),0)</f>
        <v>0</v>
      </c>
      <c r="R998" s="4">
        <f>IF(A998&lt;&gt;"",IF(P998&lt;=$S$2,"Stop Loss",0),0)</f>
        <v>0</v>
      </c>
      <c r="S998" s="17">
        <f t="shared" si="36"/>
        <v>0</v>
      </c>
      <c r="T998" s="22" t="str">
        <f>IF($A997="","",CONCATENATE($J998,"@"))</f>
        <v/>
      </c>
      <c r="U998" s="22" t="str">
        <f t="shared" si="42"/>
        <v/>
      </c>
      <c r="V998" s="22"/>
      <c r="W998" s="34"/>
    </row>
    <row r="999" spans="1:23">
      <c r="A999" s="34"/>
      <c r="B999" s="9" t="str">
        <f t="shared" si="40"/>
        <v>NB</v>
      </c>
      <c r="C999" s="2" t="str">
        <f t="shared" si="35"/>
        <v/>
      </c>
      <c r="D999" s="13" t="str">
        <f>VLOOKUP(ABS($A999),$X$6:$AC$43,6,0)</f>
        <v>R</v>
      </c>
      <c r="E999" s="13"/>
      <c r="F999" s="13"/>
      <c r="G999" s="13" t="str">
        <f>VLOOKUP(ABS($A999),$X$6:$AC$43,6,0)</f>
        <v>R</v>
      </c>
      <c r="H999" s="13"/>
      <c r="I999" s="13"/>
      <c r="J999" s="159" t="e">
        <f>IF(J998=10,9,IF(AND(#REF!&gt;=3,J998&gt;2),J998-1,IF(#REF!&gt;=3,J997+1,J997)))</f>
        <v>#REF!</v>
      </c>
      <c r="K999" s="16" t="str">
        <f>IF($A998&lt;&gt;"",IF(OR($Q998&lt;&gt;0,$R998&lt;&gt;0),"",IF(AND(G997&lt;&gt;G998,#REF!&gt;=$S$3),"",IF(AND(G995=G996,G997=G998,G996&lt;&gt;G997),G995,IF(G997&lt;&gt;G997,G998,IF(G997=G998,G998,""))))),"")</f>
        <v/>
      </c>
      <c r="L999" s="16" t="str">
        <f t="shared" si="41"/>
        <v/>
      </c>
      <c r="M999" s="9">
        <f>IF($A999&lt;&gt;"",IF(OR($Q998&lt;&gt;0,$R998&lt;&gt;0),"0",IF(L999&lt;&gt;"",IF(L999="W",(1*J999),(-1*J999)),0)),0)</f>
        <v>0</v>
      </c>
      <c r="N999" s="150"/>
      <c r="O999" s="10">
        <f>IF(A999&lt;&gt;"",IF(OR($Q998&lt;&gt;0,$R998&lt;&gt;0),0,M999),0)</f>
        <v>0</v>
      </c>
      <c r="P999" s="5">
        <f>IF(A999&lt;&gt;"",O999+P998,0)</f>
        <v>0</v>
      </c>
      <c r="Q999" s="17">
        <f>IF($A999&lt;&gt;"",IF(Q998&lt;&gt;0,Q998,IF(P999&gt;=$S$1,"Profit Target",0)),0)</f>
        <v>0</v>
      </c>
      <c r="R999" s="4">
        <f>IF(A999&lt;&gt;"",IF(P999&lt;=$S$2,"Stop Loss",0),0)</f>
        <v>0</v>
      </c>
      <c r="S999" s="17">
        <f t="shared" si="36"/>
        <v>0</v>
      </c>
      <c r="T999" s="22" t="str">
        <f>IF($A998="","",CONCATENATE($J999,"@"))</f>
        <v/>
      </c>
      <c r="U999" s="22" t="str">
        <f t="shared" si="42"/>
        <v/>
      </c>
      <c r="V999" s="22"/>
      <c r="W999" s="34"/>
    </row>
    <row r="1000" spans="1:23">
      <c r="A1000" s="34"/>
      <c r="B1000" s="9" t="str">
        <f t="shared" si="40"/>
        <v>NB</v>
      </c>
      <c r="C1000" s="2" t="str">
        <f t="shared" si="35"/>
        <v/>
      </c>
      <c r="D1000" s="13" t="str">
        <f>VLOOKUP(ABS($A1000),$X$6:$AC$43,6,0)</f>
        <v>R</v>
      </c>
      <c r="E1000" s="13"/>
      <c r="F1000" s="13"/>
      <c r="G1000" s="13" t="str">
        <f>VLOOKUP(ABS($A1000),$X$6:$AC$43,6,0)</f>
        <v>R</v>
      </c>
      <c r="H1000" s="13"/>
      <c r="I1000" s="13"/>
      <c r="J1000" s="159" t="e">
        <f>IF(J999=10,9,IF(AND(#REF!&gt;=3,J999&gt;2),J999-1,IF(#REF!&gt;=3,J998+1,J998)))</f>
        <v>#REF!</v>
      </c>
      <c r="K1000" s="16" t="str">
        <f>IF($A999&lt;&gt;"",IF(OR($Q999&lt;&gt;0,$R999&lt;&gt;0),"",IF(AND(G998&lt;&gt;G999,#REF!&gt;=$S$3),"",IF(AND(G996=G997,G998=G999,G997&lt;&gt;G998),G996,IF(G998&lt;&gt;G998,G999,IF(G998=G999,G999,""))))),"")</f>
        <v/>
      </c>
      <c r="L1000" s="16" t="str">
        <f t="shared" si="41"/>
        <v/>
      </c>
      <c r="M1000" s="9">
        <f>IF($A1000&lt;&gt;"",IF(OR($Q999&lt;&gt;0,$R999&lt;&gt;0),"0",IF(L1000&lt;&gt;"",IF(L1000="W",(1*J1000),(-1*J1000)),0)),0)</f>
        <v>0</v>
      </c>
      <c r="N1000" s="150"/>
      <c r="O1000" s="10">
        <f>IF(A1000&lt;&gt;"",IF(OR($Q999&lt;&gt;0,$R999&lt;&gt;0),0,M1000),0)</f>
        <v>0</v>
      </c>
      <c r="P1000" s="5">
        <f>IF(A1000&lt;&gt;"",O1000+P999,0)</f>
        <v>0</v>
      </c>
      <c r="Q1000" s="17">
        <f>IF($A1000&lt;&gt;"",IF(Q999&lt;&gt;0,Q999,IF(P1000&gt;=$S$1,"Profit Target",0)),0)</f>
        <v>0</v>
      </c>
      <c r="R1000" s="4">
        <f>IF(A1000&lt;&gt;"",IF(P1000&lt;=$S$2,"Stop Loss",0),0)</f>
        <v>0</v>
      </c>
      <c r="S1000" s="17">
        <f t="shared" si="36"/>
        <v>0</v>
      </c>
      <c r="T1000" s="22" t="str">
        <f>IF($A999="","",CONCATENATE($J1000,"@"))</f>
        <v/>
      </c>
      <c r="U1000" s="22" t="str">
        <f t="shared" si="42"/>
        <v/>
      </c>
      <c r="V1000" s="22"/>
      <c r="W1000" s="34"/>
    </row>
    <row r="1001" spans="1:23">
      <c r="A1001" s="34"/>
      <c r="B1001" s="9" t="str">
        <f t="shared" si="40"/>
        <v>NB</v>
      </c>
      <c r="C1001" s="2" t="str">
        <f t="shared" si="35"/>
        <v/>
      </c>
      <c r="D1001" s="13" t="str">
        <f>VLOOKUP(ABS($A1001),$X$6:$AC$43,6,0)</f>
        <v>R</v>
      </c>
      <c r="E1001" s="13"/>
      <c r="F1001" s="13"/>
      <c r="G1001" s="13" t="str">
        <f>VLOOKUP(ABS($A1001),$X$6:$AC$43,6,0)</f>
        <v>R</v>
      </c>
      <c r="H1001" s="13"/>
      <c r="I1001" s="13"/>
      <c r="J1001" s="159" t="e">
        <f>IF(J1000=10,9,IF(AND(#REF!&gt;=3,J1000&gt;2),J1000-1,IF(#REF!&gt;=3,J999+1,J999)))</f>
        <v>#REF!</v>
      </c>
      <c r="K1001" s="16" t="str">
        <f>IF($A1000&lt;&gt;"",IF(OR($Q1000&lt;&gt;0,$R1000&lt;&gt;0),"",IF(AND(G999&lt;&gt;G1000,#REF!&gt;=$S$3),"",IF(AND(G997=G998,G999=G1000,G998&lt;&gt;G999),G997,IF(G999&lt;&gt;G999,G1000,IF(G999=G1000,G1000,""))))),"")</f>
        <v/>
      </c>
      <c r="L1001" s="16" t="str">
        <f t="shared" si="41"/>
        <v/>
      </c>
      <c r="M1001" s="9">
        <f>IF($A1001&lt;&gt;"",IF(OR($Q1000&lt;&gt;0,$R1000&lt;&gt;0),"0",IF(L1001&lt;&gt;"",IF(L1001="W",(1*J1001),(-1*J1001)),0)),0)</f>
        <v>0</v>
      </c>
      <c r="N1001" s="150"/>
      <c r="O1001" s="10">
        <f>IF(A1001&lt;&gt;"",IF(OR($Q1000&lt;&gt;0,$R1000&lt;&gt;0),0,M1001),0)</f>
        <v>0</v>
      </c>
      <c r="P1001" s="5">
        <f>IF(A1001&lt;&gt;"",O1001+P1000,0)</f>
        <v>0</v>
      </c>
      <c r="Q1001" s="17">
        <f>IF($A1001&lt;&gt;"",IF(Q1000&lt;&gt;0,Q1000,IF(P1001&gt;=$S$1,"Profit Target",0)),0)</f>
        <v>0</v>
      </c>
      <c r="R1001" s="4">
        <f>IF(A1001&lt;&gt;"",IF(P1001&lt;=$S$2,"Stop Loss",0),0)</f>
        <v>0</v>
      </c>
      <c r="S1001" s="17">
        <f t="shared" si="36"/>
        <v>0</v>
      </c>
      <c r="T1001" s="22" t="str">
        <f>IF($A1000="","",CONCATENATE($J1001,"@"))</f>
        <v/>
      </c>
      <c r="U1001" s="22" t="str">
        <f t="shared" si="42"/>
        <v/>
      </c>
      <c r="V1001" s="22"/>
      <c r="W1001" s="34"/>
    </row>
    <row r="1002" spans="1:23">
      <c r="A1002" s="34"/>
      <c r="B1002" s="9" t="str">
        <f t="shared" si="40"/>
        <v>NB</v>
      </c>
      <c r="C1002" s="2" t="str">
        <f t="shared" si="35"/>
        <v/>
      </c>
      <c r="D1002" s="13" t="str">
        <f>VLOOKUP(ABS($A1002),$X$6:$AC$43,6,0)</f>
        <v>R</v>
      </c>
      <c r="E1002" s="13"/>
      <c r="F1002" s="13"/>
      <c r="G1002" s="13" t="str">
        <f>VLOOKUP(ABS($A1002),$X$6:$AC$43,6,0)</f>
        <v>R</v>
      </c>
      <c r="H1002" s="13"/>
      <c r="I1002" s="13"/>
      <c r="J1002" s="159" t="e">
        <f>IF(J1001=10,9,IF(AND(#REF!&gt;=3,J1001&gt;2),J1001-1,IF(#REF!&gt;=3,J1000+1,J1000)))</f>
        <v>#REF!</v>
      </c>
      <c r="K1002" s="16" t="str">
        <f>IF($A1001&lt;&gt;"",IF(OR($Q1001&lt;&gt;0,$R1001&lt;&gt;0),"",IF(AND(G1000&lt;&gt;G1001,#REF!&gt;=$S$3),"",IF(AND(G998=G999,G1000=G1001,G999&lt;&gt;G1000),G998,IF(G1000&lt;&gt;G1000,G1001,IF(G1000=G1001,G1001,""))))),"")</f>
        <v/>
      </c>
      <c r="L1002" s="16" t="str">
        <f t="shared" si="41"/>
        <v/>
      </c>
      <c r="M1002" s="9">
        <f>IF($A1002&lt;&gt;"",IF(OR($Q1001&lt;&gt;0,$R1001&lt;&gt;0),"0",IF(L1002&lt;&gt;"",IF(L1002="W",(1*J1002),(-1*J1002)),0)),0)</f>
        <v>0</v>
      </c>
      <c r="N1002" s="150"/>
      <c r="O1002" s="10">
        <f>IF(A1002&lt;&gt;"",IF(OR($Q1001&lt;&gt;0,$R1001&lt;&gt;0),0,M1002),0)</f>
        <v>0</v>
      </c>
      <c r="P1002" s="5">
        <f>IF(A1002&lt;&gt;"",O1002+P1001,0)</f>
        <v>0</v>
      </c>
      <c r="Q1002" s="17">
        <f>IF($A1002&lt;&gt;"",IF(Q1001&lt;&gt;0,Q1001,IF(P1002&gt;=$S$1,"Profit Target",0)),0)</f>
        <v>0</v>
      </c>
      <c r="R1002" s="4">
        <f>IF(A1002&lt;&gt;"",IF(P1002&lt;=$S$2,"Stop Loss",0),0)</f>
        <v>0</v>
      </c>
      <c r="S1002" s="17">
        <f t="shared" si="36"/>
        <v>0</v>
      </c>
      <c r="T1002" s="22" t="str">
        <f>IF($A1001="","",CONCATENATE($J1002,"@"))</f>
        <v/>
      </c>
      <c r="U1002" s="22" t="str">
        <f t="shared" si="42"/>
        <v/>
      </c>
      <c r="V1002" s="22"/>
      <c r="W1002" s="34"/>
    </row>
    <row r="1003" spans="1:23">
      <c r="A1003" s="34"/>
      <c r="B1003" s="9" t="str">
        <f t="shared" si="40"/>
        <v>NB</v>
      </c>
      <c r="C1003" s="2" t="str">
        <f t="shared" si="35"/>
        <v/>
      </c>
      <c r="D1003" s="13" t="str">
        <f>VLOOKUP(ABS($A1003),$X$6:$AC$43,6,0)</f>
        <v>R</v>
      </c>
      <c r="E1003" s="13"/>
      <c r="F1003" s="13"/>
      <c r="G1003" s="13" t="str">
        <f>VLOOKUP(ABS($A1003),$X$6:$AC$43,6,0)</f>
        <v>R</v>
      </c>
      <c r="H1003" s="13"/>
      <c r="I1003" s="13"/>
      <c r="J1003" s="159" t="e">
        <f>IF(J1002=10,9,IF(AND(#REF!&gt;=3,J1002&gt;2),J1002-1,IF(#REF!&gt;=3,J1001+1,J1001)))</f>
        <v>#REF!</v>
      </c>
      <c r="K1003" s="16" t="str">
        <f>IF($A1002&lt;&gt;"",IF(OR($Q1002&lt;&gt;0,$R1002&lt;&gt;0),"",IF(AND(G1001&lt;&gt;G1002,#REF!&gt;=$S$3),"",IF(AND(G999=G1000,G1001=G1002,G1000&lt;&gt;G1001),G999,IF(G1001&lt;&gt;G1001,G1002,IF(G1001=G1002,G1002,""))))),"")</f>
        <v/>
      </c>
      <c r="L1003" s="16" t="str">
        <f t="shared" si="41"/>
        <v/>
      </c>
      <c r="M1003" s="9">
        <f>IF($A1003&lt;&gt;"",IF(OR($Q1002&lt;&gt;0,$R1002&lt;&gt;0),"0",IF(L1003&lt;&gt;"",IF(L1003="W",(1*J1003),(-1*J1003)),0)),0)</f>
        <v>0</v>
      </c>
      <c r="N1003" s="150"/>
      <c r="O1003" s="10">
        <f>IF(A1003&lt;&gt;"",IF(OR($Q1002&lt;&gt;0,$R1002&lt;&gt;0),0,M1003),0)</f>
        <v>0</v>
      </c>
      <c r="P1003" s="5">
        <f>IF(A1003&lt;&gt;"",O1003+P1002,0)</f>
        <v>0</v>
      </c>
      <c r="Q1003" s="17">
        <f>IF($A1003&lt;&gt;"",IF(Q1002&lt;&gt;0,Q1002,IF(P1003&gt;=$S$1,"Profit Target",0)),0)</f>
        <v>0</v>
      </c>
      <c r="R1003" s="4">
        <f>IF(A1003&lt;&gt;"",IF(P1003&lt;=$S$2,"Stop Loss",0),0)</f>
        <v>0</v>
      </c>
      <c r="S1003" s="17">
        <f t="shared" si="36"/>
        <v>0</v>
      </c>
      <c r="T1003" s="22" t="str">
        <f>IF($A1002="","",CONCATENATE($J1003,"@"))</f>
        <v/>
      </c>
      <c r="U1003" s="22" t="str">
        <f t="shared" si="42"/>
        <v/>
      </c>
      <c r="V1003" s="22"/>
      <c r="W1003" s="34"/>
    </row>
    <row r="1004" spans="1:23">
      <c r="A1004" s="34"/>
      <c r="B1004" s="9" t="str">
        <f t="shared" si="40"/>
        <v>NB</v>
      </c>
      <c r="C1004" s="2" t="str">
        <f t="shared" si="35"/>
        <v/>
      </c>
      <c r="D1004" s="13" t="str">
        <f>VLOOKUP(ABS($A1004),$X$6:$AC$43,6,0)</f>
        <v>R</v>
      </c>
      <c r="E1004" s="13"/>
      <c r="F1004" s="13"/>
      <c r="G1004" s="13" t="str">
        <f>VLOOKUP(ABS($A1004),$X$6:$AC$43,6,0)</f>
        <v>R</v>
      </c>
      <c r="H1004" s="13"/>
      <c r="I1004" s="13"/>
      <c r="J1004" s="159" t="e">
        <f>IF(J1003=10,9,IF(AND(#REF!&gt;=3,J1003&gt;2),J1003-1,IF(#REF!&gt;=3,J1002+1,J1002)))</f>
        <v>#REF!</v>
      </c>
      <c r="K1004" s="16" t="str">
        <f>IF($A1003&lt;&gt;"",IF(OR($Q1003&lt;&gt;0,$R1003&lt;&gt;0),"",IF(AND(G1002&lt;&gt;G1003,#REF!&gt;=$S$3),"",IF(AND(G1000=G1001,G1002=G1003,G1001&lt;&gt;G1002),G1000,IF(G1002&lt;&gt;G1002,G1003,IF(G1002=G1003,G1003,""))))),"")</f>
        <v/>
      </c>
      <c r="L1004" s="16" t="str">
        <f t="shared" si="41"/>
        <v/>
      </c>
      <c r="M1004" s="9">
        <f>IF($A1004&lt;&gt;"",IF(OR($Q1003&lt;&gt;0,$R1003&lt;&gt;0),"0",IF(L1004&lt;&gt;"",IF(L1004="W",(1*J1004),(-1*J1004)),0)),0)</f>
        <v>0</v>
      </c>
      <c r="N1004" s="150"/>
      <c r="O1004" s="10">
        <f>IF(A1004&lt;&gt;"",IF(OR($Q1003&lt;&gt;0,$R1003&lt;&gt;0),0,M1004),0)</f>
        <v>0</v>
      </c>
      <c r="P1004" s="5">
        <f>IF(A1004&lt;&gt;"",O1004+P1003,0)</f>
        <v>0</v>
      </c>
      <c r="Q1004" s="40">
        <f>IF($A1004&lt;&gt;"",IF(Q1003&lt;&gt;0,Q1003,IF(P1004&gt;=0,"Profit Target",0)),0)</f>
        <v>0</v>
      </c>
      <c r="R1004" s="41">
        <f>IF(A1004&lt;&gt;"",IF(P1004&lt;0,"Stop Loss",0),0)</f>
        <v>0</v>
      </c>
      <c r="S1004" s="17">
        <f t="shared" si="36"/>
        <v>0</v>
      </c>
      <c r="T1004" s="22" t="str">
        <f>IF($A1003="","",CONCATENATE($J1004,"@"))</f>
        <v/>
      </c>
      <c r="U1004" s="22" t="str">
        <f t="shared" si="42"/>
        <v/>
      </c>
      <c r="V1004" s="22"/>
      <c r="W1004" s="34"/>
    </row>
    <row r="1005" spans="1:23">
      <c r="A1005" s="34"/>
      <c r="B1005" s="9" t="str">
        <f t="shared" si="40"/>
        <v>NB</v>
      </c>
      <c r="C1005" s="2" t="str">
        <f t="shared" si="35"/>
        <v/>
      </c>
      <c r="D1005" s="13" t="str">
        <f>VLOOKUP(ABS($A1005),$X$6:$AC$43,6,0)</f>
        <v>R</v>
      </c>
      <c r="E1005" s="13"/>
      <c r="F1005" s="13"/>
      <c r="G1005" s="13" t="str">
        <f>VLOOKUP(ABS($A1005),$X$6:$AC$43,6,0)</f>
        <v>R</v>
      </c>
      <c r="H1005" s="13"/>
      <c r="I1005" s="13"/>
      <c r="J1005" s="159" t="e">
        <f>IF(J1004=10,9,IF(AND(#REF!&gt;=3,J1004&gt;2),J1004-1,IF(#REF!&gt;=3,J1003+1,J1003)))</f>
        <v>#REF!</v>
      </c>
      <c r="K1005" s="16" t="str">
        <f>IF($A1004&lt;&gt;"",IF(OR($Q1004&lt;&gt;0,$R1004&lt;&gt;0),"",IF(AND(G1003&lt;&gt;G1004,#REF!&gt;=$S$3),"",IF(AND(G1001=G1002,G1003=G1004,G1002&lt;&gt;G1003),G1001,IF(G1003&lt;&gt;G1003,G1004,IF(G1003=G1004,G1004,""))))),"")</f>
        <v/>
      </c>
      <c r="L1005" s="16" t="str">
        <f t="shared" si="41"/>
        <v/>
      </c>
      <c r="M1005" s="9">
        <f>IF($A1005&lt;&gt;"",IF(OR($Q1004&lt;&gt;0,$R1004&lt;&gt;0),"0",IF(L1005&lt;&gt;"",IF(L1005="W",(1*J1005),(-1*J1005)),0)),0)</f>
        <v>0</v>
      </c>
      <c r="N1005" s="150"/>
      <c r="O1005" s="10">
        <f>IF(A1005&lt;&gt;"",IF(OR($Q1004&lt;&gt;0,$R1004&lt;&gt;0),0,M1005),0)</f>
        <v>0</v>
      </c>
      <c r="P1005" s="5">
        <f>IF(A1005&lt;&gt;"",O1005+P1004,0)</f>
        <v>0</v>
      </c>
      <c r="Q1005" s="17">
        <f>IF($A1005&lt;&gt;"",IF(Q1004&lt;&gt;0,Q1004,IF(P1005&gt;=$S$1,"Profit Target",0)),0)</f>
        <v>0</v>
      </c>
      <c r="R1005" s="4">
        <f>IF(A1005&lt;&gt;"",IF(P1005&lt;=$S$2,"Stop Loss",0),0)</f>
        <v>0</v>
      </c>
      <c r="S1005" s="17">
        <f t="shared" si="36"/>
        <v>0</v>
      </c>
      <c r="T1005" s="22" t="str">
        <f>IF($A1004="","",CONCATENATE($J1005,"@"))</f>
        <v/>
      </c>
      <c r="U1005" s="22" t="str">
        <f t="shared" si="42"/>
        <v/>
      </c>
      <c r="V1005" s="22"/>
      <c r="W1005" s="34"/>
    </row>
    <row r="1006" spans="1:23">
      <c r="A1006" s="34"/>
      <c r="B1006" s="12"/>
      <c r="J1006" s="159" t="e">
        <f>IF(J1005=10,9,IF(AND(#REF!&gt;=3,J1005&gt;2),J1005-1,IF(#REF!&gt;=3,J1004+1,J1004)))</f>
        <v>#REF!</v>
      </c>
      <c r="K1006" s="11"/>
      <c r="L1006" s="11"/>
      <c r="M1006" s="12"/>
      <c r="N1006" s="12"/>
      <c r="O1006" s="12"/>
      <c r="Q1006" s="22"/>
      <c r="R1006" s="15"/>
      <c r="S1006" s="22"/>
      <c r="T1006" s="22"/>
      <c r="U1006" s="22"/>
      <c r="V1006" s="22"/>
      <c r="W1006" s="34"/>
    </row>
    <row r="1007" spans="1:23">
      <c r="A1007" s="34"/>
      <c r="B1007" s="12"/>
      <c r="J1007" s="159" t="e">
        <f>IF(J1006=10,9,IF(AND(#REF!&gt;=3,J1006&gt;2),J1006-1,IF(#REF!&gt;=3,J1005+1,J1005)))</f>
        <v>#REF!</v>
      </c>
      <c r="K1007" s="11"/>
      <c r="L1007" s="11"/>
      <c r="M1007" s="12"/>
      <c r="N1007" s="12"/>
      <c r="O1007" s="12"/>
      <c r="Q1007" s="22"/>
      <c r="R1007" s="15"/>
      <c r="S1007" s="22"/>
      <c r="T1007" s="22"/>
      <c r="U1007" s="22"/>
      <c r="V1007" s="22"/>
      <c r="W1007" s="34"/>
    </row>
    <row r="1008" spans="1:23">
      <c r="A1008" s="34"/>
      <c r="B1008" s="12"/>
      <c r="J1008" s="159" t="e">
        <f>IF(J1007=10,9,IF(AND(#REF!&gt;=3,J1007&gt;2),J1007-1,IF(#REF!&gt;=3,J1006+1,J1006)))</f>
        <v>#REF!</v>
      </c>
      <c r="K1008" s="11"/>
      <c r="L1008" s="11"/>
      <c r="M1008" s="12"/>
      <c r="N1008" s="12"/>
      <c r="O1008" s="12"/>
      <c r="Q1008" s="22"/>
      <c r="R1008" s="15"/>
      <c r="S1008" s="22"/>
      <c r="T1008" s="22"/>
      <c r="U1008" s="22"/>
      <c r="V1008" s="22"/>
      <c r="W1008" s="34"/>
    </row>
    <row r="1009" spans="1:23">
      <c r="A1009" s="34"/>
      <c r="B1009" s="12"/>
      <c r="J1009" s="159" t="e">
        <f>IF(J1008=10,9,IF(AND(#REF!&gt;=3,J1008&gt;2),J1008-1,IF(#REF!&gt;=3,J1007+1,J1007)))</f>
        <v>#REF!</v>
      </c>
      <c r="K1009" s="11"/>
      <c r="L1009" s="11"/>
      <c r="M1009" s="12"/>
      <c r="N1009" s="12"/>
      <c r="O1009" s="12"/>
      <c r="Q1009" s="22"/>
      <c r="R1009" s="15"/>
      <c r="S1009" s="22"/>
      <c r="T1009" s="22"/>
      <c r="U1009" s="22"/>
      <c r="V1009" s="22"/>
      <c r="W1009" s="34"/>
    </row>
    <row r="1010" spans="1:23">
      <c r="A1010" s="34"/>
      <c r="B1010" s="12"/>
      <c r="J1010" s="159" t="e">
        <f>IF(J1009=10,9,IF(AND(#REF!&gt;=3,J1009&gt;2),J1009-1,IF(#REF!&gt;=3,J1008+1,J1008)))</f>
        <v>#REF!</v>
      </c>
      <c r="K1010" s="11"/>
      <c r="L1010" s="11"/>
      <c r="M1010" s="12"/>
      <c r="N1010" s="12"/>
      <c r="O1010" s="12"/>
      <c r="Q1010" s="22"/>
      <c r="R1010" s="15"/>
      <c r="S1010" s="22"/>
      <c r="T1010" s="22"/>
      <c r="U1010" s="22"/>
      <c r="V1010" s="22"/>
      <c r="W1010" s="34"/>
    </row>
    <row r="1011" spans="1:23">
      <c r="A1011" s="34"/>
      <c r="B1011" s="12"/>
      <c r="J1011" s="159" t="e">
        <f>IF(J1010=10,9,IF(AND(#REF!&gt;=3,J1010&gt;2),J1010-1,IF(#REF!&gt;=3,J1009+1,J1009)))</f>
        <v>#REF!</v>
      </c>
      <c r="K1011" s="11"/>
      <c r="L1011" s="11"/>
      <c r="M1011" s="12"/>
      <c r="N1011" s="12"/>
      <c r="O1011" s="12"/>
      <c r="Q1011" s="22"/>
      <c r="R1011" s="15"/>
      <c r="S1011" s="22"/>
      <c r="T1011" s="22"/>
      <c r="U1011" s="22"/>
      <c r="V1011" s="22"/>
      <c r="W1011" s="34"/>
    </row>
    <row r="1012" spans="1:23">
      <c r="A1012" s="34"/>
      <c r="B1012" s="12"/>
      <c r="J1012" s="159" t="e">
        <f>IF(J1011=10,9,IF(AND(#REF!&gt;=3,J1011&gt;2),J1011-1,IF(#REF!&gt;=3,J1010+1,J1010)))</f>
        <v>#REF!</v>
      </c>
      <c r="K1012" s="11"/>
      <c r="L1012" s="11"/>
      <c r="M1012" s="12"/>
      <c r="N1012" s="12"/>
      <c r="O1012" s="12"/>
      <c r="Q1012" s="22"/>
      <c r="R1012" s="15"/>
      <c r="S1012" s="22"/>
      <c r="T1012" s="22"/>
      <c r="U1012" s="22"/>
      <c r="V1012" s="22"/>
      <c r="W1012" s="34"/>
    </row>
    <row r="1013" spans="1:23">
      <c r="A1013" s="34"/>
      <c r="B1013" s="12"/>
      <c r="J1013" s="159" t="e">
        <f>IF(J1012=10,9,IF(AND(#REF!&gt;=3,J1012&gt;2),J1012-1,IF(#REF!&gt;=3,J1011+1,J1011)))</f>
        <v>#REF!</v>
      </c>
      <c r="K1013" s="11"/>
      <c r="L1013" s="11"/>
      <c r="M1013" s="12"/>
      <c r="N1013" s="12"/>
      <c r="O1013" s="12"/>
      <c r="Q1013" s="22"/>
      <c r="R1013" s="15"/>
      <c r="S1013" s="22"/>
      <c r="T1013" s="22"/>
      <c r="U1013" s="22"/>
      <c r="V1013" s="22"/>
      <c r="W1013" s="34"/>
    </row>
    <row r="1014" spans="1:23">
      <c r="A1014" s="34"/>
      <c r="B1014" s="12"/>
      <c r="J1014" s="159" t="e">
        <f>IF(J1013=10,9,IF(AND(#REF!&gt;=3,J1013&gt;2),J1013-1,IF(#REF!&gt;=3,J1012+1,J1012)))</f>
        <v>#REF!</v>
      </c>
      <c r="K1014" s="11"/>
      <c r="L1014" s="11"/>
      <c r="M1014" s="12"/>
      <c r="N1014" s="12"/>
      <c r="O1014" s="12"/>
      <c r="Q1014" s="22"/>
      <c r="R1014" s="15"/>
      <c r="S1014" s="22"/>
      <c r="T1014" s="22"/>
      <c r="U1014" s="22"/>
      <c r="V1014" s="22"/>
      <c r="W1014" s="34"/>
    </row>
    <row r="1015" spans="1:23">
      <c r="A1015" s="34"/>
      <c r="B1015" s="12"/>
      <c r="J1015" s="159" t="e">
        <f>IF(J1014=10,9,IF(AND(#REF!&gt;=3,J1014&gt;2),J1014-1,IF(#REF!&gt;=3,J1013+1,J1013)))</f>
        <v>#REF!</v>
      </c>
      <c r="K1015" s="11"/>
      <c r="L1015" s="11"/>
      <c r="M1015" s="12"/>
      <c r="N1015" s="12"/>
      <c r="O1015" s="12"/>
      <c r="Q1015" s="22"/>
      <c r="R1015" s="15"/>
      <c r="S1015" s="22"/>
      <c r="T1015" s="22"/>
      <c r="U1015" s="22"/>
      <c r="V1015" s="22"/>
      <c r="W1015" s="34"/>
    </row>
    <row r="1016" spans="1:23">
      <c r="A1016" s="34"/>
      <c r="B1016" s="12"/>
      <c r="J1016" s="159" t="e">
        <f>IF(J1015=10,9,IF(AND(#REF!&gt;=3,J1015&gt;2),J1015-1,IF(#REF!&gt;=3,J1014+1,J1014)))</f>
        <v>#REF!</v>
      </c>
      <c r="K1016" s="11"/>
      <c r="L1016" s="11"/>
      <c r="M1016" s="12"/>
      <c r="N1016" s="12"/>
      <c r="O1016" s="12"/>
      <c r="Q1016" s="22"/>
      <c r="R1016" s="15"/>
      <c r="S1016" s="22"/>
      <c r="T1016" s="22"/>
      <c r="U1016" s="22"/>
      <c r="V1016" s="22"/>
      <c r="W1016" s="34"/>
    </row>
    <row r="1017" spans="1:23">
      <c r="A1017" s="34"/>
      <c r="B1017" s="12"/>
      <c r="J1017" s="159" t="e">
        <f>IF(J1016=10,9,IF(AND(#REF!&gt;=3,J1016&gt;2),J1016-1,IF(#REF!&gt;=3,J1015+1,J1015)))</f>
        <v>#REF!</v>
      </c>
      <c r="K1017" s="11"/>
      <c r="L1017" s="11"/>
      <c r="M1017" s="12"/>
      <c r="N1017" s="12"/>
      <c r="O1017" s="12"/>
      <c r="Q1017" s="22"/>
      <c r="R1017" s="15"/>
      <c r="S1017" s="22"/>
      <c r="T1017" s="22"/>
      <c r="U1017" s="22"/>
      <c r="V1017" s="22"/>
      <c r="W1017" s="34"/>
    </row>
    <row r="1018" spans="1:23">
      <c r="A1018" s="34"/>
      <c r="B1018" s="12"/>
      <c r="J1018" s="159" t="e">
        <f>IF(J1017=10,9,IF(AND(#REF!&gt;=3,J1017&gt;2),J1017-1,IF(#REF!&gt;=3,J1016+1,J1016)))</f>
        <v>#REF!</v>
      </c>
      <c r="K1018" s="11"/>
      <c r="L1018" s="11"/>
      <c r="M1018" s="12"/>
      <c r="N1018" s="12"/>
      <c r="O1018" s="12"/>
      <c r="Q1018" s="22"/>
      <c r="R1018" s="15"/>
      <c r="S1018" s="22"/>
      <c r="T1018" s="22"/>
      <c r="U1018" s="22"/>
      <c r="V1018" s="22"/>
      <c r="W1018" s="34"/>
    </row>
    <row r="1019" spans="1:23">
      <c r="A1019" s="34"/>
      <c r="B1019" s="12"/>
      <c r="J1019" s="159" t="e">
        <f>IF(J1018=10,9,IF(AND(#REF!&gt;=3,J1018&gt;2),J1018-1,IF(#REF!&gt;=3,J1017+1,J1017)))</f>
        <v>#REF!</v>
      </c>
      <c r="K1019" s="11"/>
      <c r="L1019" s="11"/>
      <c r="M1019" s="12"/>
      <c r="N1019" s="12"/>
      <c r="O1019" s="12"/>
      <c r="Q1019" s="22"/>
      <c r="R1019" s="15"/>
      <c r="S1019" s="22"/>
      <c r="T1019" s="22"/>
      <c r="U1019" s="22"/>
      <c r="V1019" s="22"/>
      <c r="W1019" s="34"/>
    </row>
    <row r="1020" spans="1:23">
      <c r="A1020" s="34"/>
      <c r="B1020" s="12"/>
      <c r="J1020" s="159" t="e">
        <f>IF(J1019=10,9,IF(AND(#REF!&gt;=3,J1019&gt;2),J1019-1,IF(#REF!&gt;=3,J1018+1,J1018)))</f>
        <v>#REF!</v>
      </c>
      <c r="K1020" s="11"/>
      <c r="L1020" s="11"/>
      <c r="M1020" s="12"/>
      <c r="N1020" s="12"/>
      <c r="O1020" s="12"/>
      <c r="Q1020" s="22"/>
      <c r="R1020" s="15"/>
      <c r="S1020" s="22"/>
      <c r="T1020" s="22"/>
      <c r="U1020" s="22"/>
      <c r="V1020" s="22"/>
      <c r="W1020" s="34"/>
    </row>
    <row r="1021" spans="1:23">
      <c r="A1021" s="34"/>
      <c r="B1021" s="12"/>
      <c r="J1021" s="159" t="e">
        <f>IF(J1020=10,9,IF(AND(#REF!&gt;=3,J1020&gt;2),J1020-1,IF(#REF!&gt;=3,J1019+1,J1019)))</f>
        <v>#REF!</v>
      </c>
      <c r="K1021" s="11"/>
      <c r="L1021" s="11"/>
      <c r="M1021" s="12"/>
      <c r="N1021" s="12"/>
      <c r="O1021" s="12"/>
      <c r="Q1021" s="22"/>
      <c r="R1021" s="15"/>
      <c r="S1021" s="22"/>
      <c r="T1021" s="22"/>
      <c r="U1021" s="22"/>
      <c r="V1021" s="22"/>
      <c r="W1021" s="34"/>
    </row>
    <row r="1022" spans="1:23">
      <c r="A1022" s="34"/>
      <c r="B1022" s="12"/>
      <c r="J1022" s="159" t="e">
        <f>IF(J1021=10,9,IF(AND(#REF!&gt;=3,J1021&gt;2),J1021-1,IF(#REF!&gt;=3,J1020+1,J1020)))</f>
        <v>#REF!</v>
      </c>
      <c r="K1022" s="11"/>
      <c r="L1022" s="11"/>
      <c r="M1022" s="12"/>
      <c r="N1022" s="12"/>
      <c r="O1022" s="12"/>
      <c r="Q1022" s="22"/>
      <c r="R1022" s="15"/>
      <c r="S1022" s="22"/>
      <c r="T1022" s="22"/>
      <c r="U1022" s="22"/>
      <c r="V1022" s="22"/>
      <c r="W1022" s="34"/>
    </row>
    <row r="1023" spans="1:23">
      <c r="A1023" s="34"/>
      <c r="B1023" s="12"/>
      <c r="J1023" s="159" t="e">
        <f>IF(J1022=10,9,IF(AND(#REF!&gt;=3,J1022&gt;2),J1022-1,IF(#REF!&gt;=3,J1021+1,J1021)))</f>
        <v>#REF!</v>
      </c>
      <c r="K1023" s="11"/>
      <c r="L1023" s="11"/>
      <c r="M1023" s="12"/>
      <c r="N1023" s="12"/>
      <c r="O1023" s="12"/>
      <c r="Q1023" s="22"/>
      <c r="R1023" s="15"/>
      <c r="S1023" s="22"/>
      <c r="T1023" s="22"/>
      <c r="U1023" s="22"/>
      <c r="V1023" s="22"/>
      <c r="W1023" s="34"/>
    </row>
    <row r="1024" spans="1:23">
      <c r="A1024" s="34"/>
      <c r="B1024" s="12"/>
      <c r="J1024" s="159" t="e">
        <f>IF(J1023=10,9,IF(AND(#REF!&gt;=3,J1023&gt;2),J1023-1,IF(#REF!&gt;=3,J1022+1,J1022)))</f>
        <v>#REF!</v>
      </c>
      <c r="K1024" s="11"/>
      <c r="L1024" s="11"/>
      <c r="M1024" s="12"/>
      <c r="N1024" s="12"/>
      <c r="O1024" s="12"/>
      <c r="Q1024" s="22"/>
      <c r="R1024" s="15"/>
      <c r="S1024" s="22"/>
      <c r="T1024" s="22"/>
      <c r="U1024" s="22"/>
      <c r="V1024" s="22"/>
      <c r="W1024" s="34"/>
    </row>
    <row r="1025" spans="1:23">
      <c r="A1025" s="34"/>
      <c r="B1025" s="12"/>
      <c r="J1025" s="159" t="e">
        <f>IF(J1024=10,9,IF(AND(#REF!&gt;=3,J1024&gt;2),J1024-1,IF(#REF!&gt;=3,J1023+1,J1023)))</f>
        <v>#REF!</v>
      </c>
      <c r="K1025" s="11"/>
      <c r="L1025" s="11"/>
      <c r="M1025" s="12"/>
      <c r="N1025" s="12"/>
      <c r="O1025" s="12"/>
      <c r="Q1025" s="22"/>
      <c r="R1025" s="15"/>
      <c r="S1025" s="22"/>
      <c r="T1025" s="22"/>
      <c r="U1025" s="22"/>
      <c r="V1025" s="22"/>
      <c r="W1025" s="34"/>
    </row>
    <row r="1026" spans="1:23">
      <c r="A1026" s="34"/>
      <c r="B1026" s="12"/>
      <c r="J1026" s="159" t="e">
        <f>IF(J1025=10,9,IF(AND(#REF!&gt;=3,J1025&gt;2),J1025-1,IF(#REF!&gt;=3,J1024+1,J1024)))</f>
        <v>#REF!</v>
      </c>
      <c r="K1026" s="11"/>
      <c r="L1026" s="11"/>
      <c r="M1026" s="12"/>
      <c r="N1026" s="12"/>
      <c r="O1026" s="12"/>
      <c r="Q1026" s="22"/>
      <c r="R1026" s="15"/>
      <c r="S1026" s="22"/>
      <c r="T1026" s="22"/>
      <c r="U1026" s="22"/>
      <c r="V1026" s="22"/>
      <c r="W1026" s="34"/>
    </row>
    <row r="1027" spans="1:23">
      <c r="A1027" s="34"/>
      <c r="B1027" s="12"/>
      <c r="J1027" s="159" t="e">
        <f>IF(J1026=10,9,IF(AND(#REF!&gt;=3,J1026&gt;2),J1026-1,IF(#REF!&gt;=3,J1025+1,J1025)))</f>
        <v>#REF!</v>
      </c>
      <c r="K1027" s="11"/>
      <c r="L1027" s="11"/>
      <c r="M1027" s="12"/>
      <c r="N1027" s="12"/>
      <c r="O1027" s="12"/>
      <c r="Q1027" s="22"/>
      <c r="R1027" s="15"/>
      <c r="S1027" s="22"/>
      <c r="T1027" s="22"/>
      <c r="U1027" s="22"/>
      <c r="V1027" s="22"/>
      <c r="W1027" s="34"/>
    </row>
    <row r="1028" spans="1:23">
      <c r="A1028" s="34"/>
      <c r="B1028" s="12"/>
      <c r="J1028" s="159" t="e">
        <f>IF(J1027=10,9,IF(AND(#REF!&gt;=3,J1027&gt;2),J1027-1,IF(#REF!&gt;=3,J1026+1,J1026)))</f>
        <v>#REF!</v>
      </c>
      <c r="K1028" s="11"/>
      <c r="L1028" s="11"/>
      <c r="M1028" s="12"/>
      <c r="N1028" s="12"/>
      <c r="O1028" s="12"/>
      <c r="Q1028" s="22"/>
      <c r="R1028" s="15"/>
      <c r="S1028" s="22"/>
      <c r="T1028" s="22"/>
      <c r="U1028" s="22"/>
      <c r="V1028" s="22"/>
      <c r="W1028" s="34"/>
    </row>
    <row r="1029" spans="1:23">
      <c r="A1029" s="34"/>
      <c r="B1029" s="12"/>
      <c r="J1029" s="159" t="e">
        <f>IF(J1028=10,9,IF(AND(#REF!&gt;=3,J1028&gt;2),J1028-1,IF(#REF!&gt;=3,J1027+1,J1027)))</f>
        <v>#REF!</v>
      </c>
      <c r="K1029" s="11"/>
      <c r="L1029" s="11"/>
      <c r="M1029" s="12"/>
      <c r="N1029" s="12"/>
      <c r="O1029" s="12"/>
      <c r="Q1029" s="22"/>
      <c r="R1029" s="15"/>
      <c r="S1029" s="22"/>
      <c r="T1029" s="22"/>
      <c r="U1029" s="22"/>
      <c r="V1029" s="22"/>
      <c r="W1029" s="34"/>
    </row>
    <row r="1030" spans="1:23">
      <c r="A1030" s="34"/>
      <c r="B1030" s="12"/>
      <c r="J1030" s="159" t="e">
        <f>IF(J1029=10,9,IF(AND(#REF!&gt;=3,J1029&gt;2),J1029-1,IF(#REF!&gt;=3,J1028+1,J1028)))</f>
        <v>#REF!</v>
      </c>
      <c r="K1030" s="11"/>
      <c r="L1030" s="11"/>
      <c r="M1030" s="12"/>
      <c r="N1030" s="12"/>
      <c r="O1030" s="12"/>
      <c r="Q1030" s="22"/>
      <c r="R1030" s="15"/>
      <c r="S1030" s="22"/>
      <c r="T1030" s="22"/>
      <c r="U1030" s="22"/>
      <c r="V1030" s="22"/>
      <c r="W1030" s="34"/>
    </row>
    <row r="1031" spans="1:23">
      <c r="A1031" s="34"/>
      <c r="B1031" s="12"/>
      <c r="J1031" s="159" t="e">
        <f>IF(J1030=10,9,IF(AND(#REF!&gt;=3,J1030&gt;2),J1030-1,IF(#REF!&gt;=3,J1029+1,J1029)))</f>
        <v>#REF!</v>
      </c>
      <c r="K1031" s="11"/>
      <c r="L1031" s="11"/>
      <c r="M1031" s="12"/>
      <c r="N1031" s="12"/>
      <c r="O1031" s="12"/>
      <c r="Q1031" s="22"/>
      <c r="R1031" s="15"/>
      <c r="S1031" s="22"/>
      <c r="T1031" s="22"/>
      <c r="U1031" s="22"/>
      <c r="V1031" s="22"/>
      <c r="W1031" s="34"/>
    </row>
    <row r="1032" spans="1:23">
      <c r="A1032" s="34"/>
      <c r="B1032" s="12"/>
      <c r="J1032" s="159" t="e">
        <f>IF(J1031=10,9,IF(AND(#REF!&gt;=3,J1031&gt;2),J1031-1,IF(#REF!&gt;=3,J1030+1,J1030)))</f>
        <v>#REF!</v>
      </c>
      <c r="K1032" s="11"/>
      <c r="L1032" s="11"/>
      <c r="M1032" s="12"/>
      <c r="N1032" s="12"/>
      <c r="O1032" s="12"/>
      <c r="Q1032" s="22"/>
      <c r="R1032" s="15"/>
      <c r="S1032" s="22"/>
      <c r="T1032" s="22"/>
      <c r="U1032" s="22"/>
      <c r="V1032" s="22"/>
      <c r="W1032" s="34"/>
    </row>
    <row r="1033" spans="1:23">
      <c r="A1033" s="34"/>
      <c r="B1033" s="12"/>
      <c r="J1033" s="159" t="e">
        <f>IF(J1032=10,9,IF(AND(#REF!&gt;=3,J1032&gt;2),J1032-1,IF(#REF!&gt;=3,J1031+1,J1031)))</f>
        <v>#REF!</v>
      </c>
      <c r="K1033" s="11"/>
      <c r="L1033" s="11"/>
      <c r="M1033" s="12"/>
      <c r="N1033" s="12"/>
      <c r="O1033" s="12"/>
      <c r="Q1033" s="22"/>
      <c r="R1033" s="15"/>
      <c r="S1033" s="22"/>
      <c r="T1033" s="22"/>
      <c r="U1033" s="22"/>
      <c r="V1033" s="22"/>
      <c r="W1033" s="34"/>
    </row>
    <row r="1034" spans="1:23">
      <c r="A1034" s="34"/>
      <c r="B1034" s="12"/>
      <c r="J1034" s="159" t="e">
        <f>IF(J1033=10,9,IF(AND(#REF!&gt;=3,J1033&gt;2),J1033-1,IF(#REF!&gt;=3,J1032+1,J1032)))</f>
        <v>#REF!</v>
      </c>
      <c r="K1034" s="11"/>
      <c r="L1034" s="11"/>
      <c r="M1034" s="12"/>
      <c r="N1034" s="12"/>
      <c r="O1034" s="12"/>
      <c r="Q1034" s="22"/>
      <c r="R1034" s="15"/>
      <c r="S1034" s="22"/>
      <c r="T1034" s="22"/>
      <c r="U1034" s="22"/>
      <c r="V1034" s="22"/>
      <c r="W1034" s="34"/>
    </row>
    <row r="1035" spans="1:23">
      <c r="A1035" s="34"/>
      <c r="B1035" s="12"/>
      <c r="J1035" s="159" t="e">
        <f>IF(J1034=10,9,IF(AND(#REF!&gt;=3,J1034&gt;2),J1034-1,IF(#REF!&gt;=3,J1033+1,J1033)))</f>
        <v>#REF!</v>
      </c>
      <c r="K1035" s="11"/>
      <c r="L1035" s="11"/>
      <c r="M1035" s="12"/>
      <c r="N1035" s="12"/>
      <c r="O1035" s="12"/>
      <c r="Q1035" s="22"/>
      <c r="R1035" s="15"/>
      <c r="S1035" s="22"/>
      <c r="T1035" s="22"/>
      <c r="U1035" s="22"/>
      <c r="V1035" s="22"/>
      <c r="W1035" s="34"/>
    </row>
    <row r="1036" spans="1:23">
      <c r="A1036" s="34"/>
      <c r="B1036" s="12"/>
      <c r="J1036" s="159" t="e">
        <f>IF(J1035=10,9,IF(AND(#REF!&gt;=3,J1035&gt;2),J1035-1,IF(#REF!&gt;=3,J1034+1,J1034)))</f>
        <v>#REF!</v>
      </c>
      <c r="K1036" s="11"/>
      <c r="L1036" s="11"/>
      <c r="M1036" s="12"/>
      <c r="N1036" s="12"/>
      <c r="O1036" s="12"/>
      <c r="Q1036" s="22"/>
      <c r="R1036" s="15"/>
      <c r="S1036" s="22"/>
      <c r="T1036" s="22"/>
      <c r="U1036" s="22"/>
      <c r="V1036" s="22"/>
      <c r="W1036" s="34"/>
    </row>
    <row r="1037" spans="1:23">
      <c r="A1037" s="34"/>
      <c r="B1037" s="12"/>
      <c r="J1037" s="159" t="e">
        <f>IF(J1036=10,9,IF(AND(#REF!&gt;=3,J1036&gt;2),J1036-1,IF(#REF!&gt;=3,J1035+1,J1035)))</f>
        <v>#REF!</v>
      </c>
      <c r="K1037" s="11"/>
      <c r="L1037" s="11"/>
      <c r="M1037" s="12"/>
      <c r="N1037" s="12"/>
      <c r="O1037" s="12"/>
      <c r="Q1037" s="22"/>
      <c r="R1037" s="15"/>
      <c r="S1037" s="22"/>
      <c r="T1037" s="22"/>
      <c r="U1037" s="22"/>
      <c r="V1037" s="22"/>
      <c r="W1037" s="34"/>
    </row>
    <row r="1038" spans="1:23">
      <c r="A1038" s="34"/>
      <c r="B1038" s="12"/>
      <c r="J1038" s="159" t="e">
        <f>IF(J1037=10,9,IF(AND(#REF!&gt;=3,J1037&gt;2),J1037-1,IF(#REF!&gt;=3,J1036+1,J1036)))</f>
        <v>#REF!</v>
      </c>
      <c r="K1038" s="11"/>
      <c r="L1038" s="11"/>
      <c r="M1038" s="12"/>
      <c r="N1038" s="12"/>
      <c r="O1038" s="12"/>
      <c r="Q1038" s="22"/>
      <c r="R1038" s="15"/>
      <c r="S1038" s="22"/>
      <c r="T1038" s="22"/>
      <c r="U1038" s="22"/>
      <c r="V1038" s="22"/>
      <c r="W1038" s="34"/>
    </row>
    <row r="1039" spans="1:23">
      <c r="A1039" s="34"/>
      <c r="B1039" s="12"/>
      <c r="J1039" s="159" t="e">
        <f>IF(J1038=10,9,IF(AND(#REF!&gt;=3,J1038&gt;2),J1038-1,IF(#REF!&gt;=3,J1037+1,J1037)))</f>
        <v>#REF!</v>
      </c>
      <c r="K1039" s="11"/>
      <c r="L1039" s="11"/>
      <c r="M1039" s="12"/>
      <c r="N1039" s="12"/>
      <c r="O1039" s="12"/>
      <c r="Q1039" s="22"/>
      <c r="R1039" s="15"/>
      <c r="S1039" s="22"/>
      <c r="T1039" s="22"/>
      <c r="U1039" s="22"/>
      <c r="V1039" s="22"/>
      <c r="W1039" s="34"/>
    </row>
    <row r="1040" spans="1:23">
      <c r="A1040" s="34"/>
      <c r="B1040" s="12"/>
      <c r="J1040" s="159" t="e">
        <f>IF(J1039=10,9,IF(AND(#REF!&gt;=3,J1039&gt;2),J1039-1,IF(#REF!&gt;=3,J1038+1,J1038)))</f>
        <v>#REF!</v>
      </c>
      <c r="K1040" s="11"/>
      <c r="L1040" s="11"/>
      <c r="M1040" s="12"/>
      <c r="N1040" s="12"/>
      <c r="O1040" s="12"/>
      <c r="Q1040" s="22"/>
      <c r="R1040" s="15"/>
      <c r="S1040" s="22"/>
      <c r="T1040" s="22"/>
      <c r="U1040" s="22"/>
      <c r="V1040" s="22"/>
      <c r="W1040" s="34"/>
    </row>
    <row r="1041" spans="1:23">
      <c r="A1041" s="34"/>
      <c r="B1041" s="12"/>
      <c r="J1041" s="159" t="e">
        <f>IF(J1040=10,9,IF(AND(#REF!&gt;=3,J1040&gt;2),J1040-1,IF(#REF!&gt;=3,J1039+1,J1039)))</f>
        <v>#REF!</v>
      </c>
      <c r="K1041" s="11"/>
      <c r="L1041" s="11"/>
      <c r="M1041" s="12"/>
      <c r="N1041" s="12"/>
      <c r="O1041" s="12"/>
      <c r="Q1041" s="22"/>
      <c r="R1041" s="15"/>
      <c r="S1041" s="22"/>
      <c r="T1041" s="22"/>
      <c r="U1041" s="22"/>
      <c r="V1041" s="22"/>
      <c r="W1041" s="34"/>
    </row>
    <row r="1042" spans="1:23">
      <c r="A1042" s="34"/>
      <c r="B1042" s="12"/>
      <c r="J1042" s="159" t="e">
        <f>IF(J1041=10,9,IF(AND(#REF!&gt;=3,J1041&gt;2),J1041-1,IF(#REF!&gt;=3,J1040+1,J1040)))</f>
        <v>#REF!</v>
      </c>
      <c r="K1042" s="11"/>
      <c r="L1042" s="11"/>
      <c r="M1042" s="12"/>
      <c r="N1042" s="12"/>
      <c r="O1042" s="12"/>
      <c r="Q1042" s="22"/>
      <c r="R1042" s="15"/>
      <c r="S1042" s="22"/>
      <c r="T1042" s="22"/>
      <c r="U1042" s="22"/>
      <c r="V1042" s="22"/>
      <c r="W1042" s="34"/>
    </row>
    <row r="1043" spans="1:23">
      <c r="A1043" s="34"/>
      <c r="B1043" s="12"/>
      <c r="J1043" s="159" t="e">
        <f>IF(J1042=10,9,IF(AND(#REF!&gt;=3,J1042&gt;2),J1042-1,IF(#REF!&gt;=3,J1041+1,J1041)))</f>
        <v>#REF!</v>
      </c>
      <c r="K1043" s="11"/>
      <c r="L1043" s="11"/>
      <c r="M1043" s="12"/>
      <c r="N1043" s="12"/>
      <c r="O1043" s="12"/>
      <c r="Q1043" s="22"/>
      <c r="R1043" s="15"/>
      <c r="S1043" s="22"/>
      <c r="T1043" s="22"/>
      <c r="U1043" s="22"/>
      <c r="V1043" s="22"/>
      <c r="W1043" s="34"/>
    </row>
    <row r="1044" spans="1:23">
      <c r="A1044" s="34"/>
      <c r="B1044" s="12"/>
      <c r="J1044" s="159" t="e">
        <f>IF(J1043=10,9,IF(AND(#REF!&gt;=3,J1043&gt;2),J1043-1,IF(#REF!&gt;=3,J1042+1,J1042)))</f>
        <v>#REF!</v>
      </c>
      <c r="K1044" s="11"/>
      <c r="L1044" s="11"/>
      <c r="M1044" s="12"/>
      <c r="N1044" s="12"/>
      <c r="O1044" s="12"/>
      <c r="Q1044" s="22"/>
      <c r="R1044" s="15"/>
      <c r="S1044" s="22"/>
      <c r="T1044" s="22"/>
      <c r="U1044" s="22"/>
      <c r="V1044" s="22"/>
      <c r="W1044" s="34"/>
    </row>
    <row r="1045" spans="1:23">
      <c r="A1045" s="34"/>
      <c r="B1045" s="12"/>
      <c r="J1045" s="159" t="e">
        <f>IF(J1044=10,9,IF(AND(#REF!&gt;=3,J1044&gt;2),J1044-1,IF(#REF!&gt;=3,J1043+1,J1043)))</f>
        <v>#REF!</v>
      </c>
      <c r="K1045" s="11"/>
      <c r="L1045" s="11"/>
      <c r="M1045" s="12"/>
      <c r="N1045" s="12"/>
      <c r="O1045" s="12"/>
      <c r="Q1045" s="22"/>
      <c r="R1045" s="15"/>
      <c r="S1045" s="22"/>
      <c r="T1045" s="22"/>
      <c r="U1045" s="22"/>
      <c r="V1045" s="22"/>
      <c r="W1045" s="34"/>
    </row>
    <row r="1046" spans="1:23">
      <c r="A1046" s="34"/>
      <c r="B1046" s="12"/>
      <c r="J1046" s="159" t="e">
        <f>IF(J1045=10,9,IF(AND(#REF!&gt;=3,J1045&gt;2),J1045-1,IF(#REF!&gt;=3,J1044+1,J1044)))</f>
        <v>#REF!</v>
      </c>
      <c r="K1046" s="11"/>
      <c r="L1046" s="11"/>
      <c r="M1046" s="12"/>
      <c r="N1046" s="12"/>
      <c r="O1046" s="12"/>
      <c r="Q1046" s="22"/>
      <c r="R1046" s="15"/>
      <c r="S1046" s="22"/>
      <c r="T1046" s="22"/>
      <c r="U1046" s="22"/>
      <c r="V1046" s="22"/>
      <c r="W1046" s="34"/>
    </row>
    <row r="1047" spans="1:23">
      <c r="A1047" s="34"/>
      <c r="B1047" s="12"/>
      <c r="J1047" s="159" t="e">
        <f>IF(J1046=10,9,IF(AND(#REF!&gt;=3,J1046&gt;2),J1046-1,IF(#REF!&gt;=3,J1045+1,J1045)))</f>
        <v>#REF!</v>
      </c>
      <c r="K1047" s="11"/>
      <c r="L1047" s="11"/>
      <c r="M1047" s="12"/>
      <c r="N1047" s="12"/>
      <c r="O1047" s="12"/>
      <c r="Q1047" s="22"/>
      <c r="R1047" s="15"/>
      <c r="S1047" s="22"/>
      <c r="T1047" s="22"/>
      <c r="U1047" s="22"/>
      <c r="V1047" s="22"/>
      <c r="W1047" s="34"/>
    </row>
    <row r="1048" spans="1:23">
      <c r="A1048" s="34"/>
      <c r="B1048" s="12"/>
      <c r="J1048" s="159" t="e">
        <f>IF(J1047=10,9,IF(AND(#REF!&gt;=3,J1047&gt;2),J1047-1,IF(#REF!&gt;=3,J1046+1,J1046)))</f>
        <v>#REF!</v>
      </c>
      <c r="K1048" s="11"/>
      <c r="L1048" s="11"/>
      <c r="M1048" s="12"/>
      <c r="N1048" s="12"/>
      <c r="O1048" s="12"/>
      <c r="Q1048" s="22"/>
      <c r="R1048" s="15"/>
      <c r="S1048" s="22"/>
      <c r="T1048" s="22"/>
      <c r="U1048" s="22"/>
      <c r="V1048" s="22"/>
      <c r="W1048" s="34"/>
    </row>
    <row r="1049" spans="1:23">
      <c r="A1049" s="34"/>
      <c r="B1049" s="12"/>
      <c r="J1049" s="159" t="e">
        <f>IF(J1048=10,9,IF(AND(#REF!&gt;=3,J1048&gt;2),J1048-1,IF(#REF!&gt;=3,J1047+1,J1047)))</f>
        <v>#REF!</v>
      </c>
      <c r="K1049" s="11"/>
      <c r="L1049" s="11"/>
      <c r="M1049" s="12"/>
      <c r="N1049" s="12"/>
      <c r="O1049" s="12"/>
      <c r="Q1049" s="22"/>
      <c r="R1049" s="15"/>
      <c r="S1049" s="22"/>
      <c r="T1049" s="22"/>
      <c r="U1049" s="22"/>
      <c r="V1049" s="22"/>
      <c r="W1049" s="34"/>
    </row>
    <row r="1050" spans="1:23">
      <c r="A1050" s="34"/>
      <c r="B1050" s="12"/>
      <c r="J1050" s="159" t="e">
        <f>IF(J1049=10,9,IF(AND(#REF!&gt;=3,J1049&gt;2),J1049-1,IF(#REF!&gt;=3,J1048+1,J1048)))</f>
        <v>#REF!</v>
      </c>
      <c r="K1050" s="11"/>
      <c r="L1050" s="11"/>
      <c r="M1050" s="12"/>
      <c r="N1050" s="12"/>
      <c r="O1050" s="12"/>
      <c r="Q1050" s="22"/>
      <c r="R1050" s="15"/>
      <c r="S1050" s="22"/>
      <c r="T1050" s="22"/>
      <c r="U1050" s="22"/>
      <c r="V1050" s="22"/>
      <c r="W1050" s="34"/>
    </row>
    <row r="1051" spans="1:23">
      <c r="A1051" s="34"/>
      <c r="B1051" s="12"/>
      <c r="J1051" s="159" t="e">
        <f>IF(J1050=10,9,IF(AND(#REF!&gt;=3,J1050&gt;2),J1050-1,IF(#REF!&gt;=3,J1049+1,J1049)))</f>
        <v>#REF!</v>
      </c>
      <c r="K1051" s="11"/>
      <c r="L1051" s="11"/>
      <c r="M1051" s="12"/>
      <c r="N1051" s="12"/>
      <c r="O1051" s="12"/>
      <c r="Q1051" s="22"/>
      <c r="R1051" s="15"/>
      <c r="S1051" s="22"/>
      <c r="T1051" s="22"/>
      <c r="U1051" s="22"/>
      <c r="V1051" s="22"/>
      <c r="W1051" s="34"/>
    </row>
    <row r="1052" spans="1:23">
      <c r="A1052" s="34"/>
      <c r="B1052" s="12"/>
      <c r="J1052" s="159" t="e">
        <f>IF(J1051=10,9,IF(AND(#REF!&gt;=3,J1051&gt;2),J1051-1,IF(#REF!&gt;=3,J1050+1,J1050)))</f>
        <v>#REF!</v>
      </c>
      <c r="K1052" s="11"/>
      <c r="L1052" s="11"/>
      <c r="M1052" s="12"/>
      <c r="N1052" s="12"/>
      <c r="O1052" s="12"/>
      <c r="Q1052" s="22"/>
      <c r="R1052" s="15"/>
      <c r="S1052" s="22"/>
      <c r="T1052" s="22"/>
      <c r="U1052" s="22"/>
      <c r="V1052" s="22"/>
      <c r="W1052" s="34"/>
    </row>
    <row r="1053" spans="1:23">
      <c r="A1053" s="34"/>
      <c r="B1053" s="12"/>
      <c r="J1053" s="159" t="e">
        <f>IF(J1052=10,9,IF(AND(#REF!&gt;=3,J1052&gt;2),J1052-1,IF(#REF!&gt;=3,J1051+1,J1051)))</f>
        <v>#REF!</v>
      </c>
      <c r="K1053" s="11"/>
      <c r="L1053" s="11"/>
      <c r="M1053" s="12"/>
      <c r="N1053" s="12"/>
      <c r="O1053" s="12"/>
      <c r="Q1053" s="22"/>
      <c r="R1053" s="15"/>
      <c r="S1053" s="22"/>
      <c r="T1053" s="22"/>
      <c r="U1053" s="22"/>
      <c r="V1053" s="22"/>
      <c r="W1053" s="34"/>
    </row>
    <row r="1054" spans="1:23">
      <c r="A1054" s="34"/>
      <c r="B1054" s="12"/>
      <c r="J1054" s="159" t="e">
        <f>IF(J1053=10,9,IF(AND(#REF!&gt;=3,J1053&gt;2),J1053-1,IF(#REF!&gt;=3,J1052+1,J1052)))</f>
        <v>#REF!</v>
      </c>
      <c r="K1054" s="11"/>
      <c r="L1054" s="11"/>
      <c r="M1054" s="12"/>
      <c r="N1054" s="12"/>
      <c r="O1054" s="12"/>
      <c r="Q1054" s="22"/>
      <c r="R1054" s="15"/>
      <c r="S1054" s="22"/>
      <c r="T1054" s="22"/>
      <c r="U1054" s="22"/>
      <c r="V1054" s="22"/>
      <c r="W1054" s="34"/>
    </row>
    <row r="1055" spans="1:23">
      <c r="A1055" s="34"/>
      <c r="B1055" s="12"/>
      <c r="J1055" s="159" t="e">
        <f>IF(J1054=10,9,IF(AND(#REF!&gt;=3,J1054&gt;2),J1054-1,IF(#REF!&gt;=3,J1053+1,J1053)))</f>
        <v>#REF!</v>
      </c>
      <c r="K1055" s="11"/>
      <c r="L1055" s="11"/>
      <c r="M1055" s="12"/>
      <c r="N1055" s="12"/>
      <c r="O1055" s="12"/>
      <c r="Q1055" s="22"/>
      <c r="R1055" s="15"/>
      <c r="S1055" s="22"/>
      <c r="T1055" s="22"/>
      <c r="U1055" s="22"/>
      <c r="V1055" s="22"/>
      <c r="W1055" s="34"/>
    </row>
    <row r="1056" spans="1:23">
      <c r="A1056" s="34"/>
      <c r="B1056" s="12"/>
      <c r="J1056" s="159" t="e">
        <f>IF(J1055=10,9,IF(AND(#REF!&gt;=3,J1055&gt;2),J1055-1,IF(#REF!&gt;=3,J1054+1,J1054)))</f>
        <v>#REF!</v>
      </c>
      <c r="K1056" s="11"/>
      <c r="L1056" s="11"/>
      <c r="M1056" s="12"/>
      <c r="N1056" s="12"/>
      <c r="O1056" s="12"/>
      <c r="Q1056" s="22"/>
      <c r="R1056" s="15"/>
      <c r="S1056" s="22"/>
      <c r="T1056" s="22"/>
      <c r="U1056" s="22"/>
      <c r="V1056" s="22"/>
      <c r="W1056" s="34"/>
    </row>
    <row r="1057" spans="1:23">
      <c r="A1057" s="34"/>
      <c r="B1057" s="12"/>
      <c r="J1057" s="159" t="e">
        <f>IF(J1056=10,9,IF(AND(#REF!&gt;=3,J1056&gt;2),J1056-1,IF(#REF!&gt;=3,J1055+1,J1055)))</f>
        <v>#REF!</v>
      </c>
      <c r="K1057" s="11"/>
      <c r="L1057" s="11"/>
      <c r="M1057" s="12"/>
      <c r="N1057" s="12"/>
      <c r="O1057" s="12"/>
      <c r="Q1057" s="22"/>
      <c r="R1057" s="15"/>
      <c r="S1057" s="22"/>
      <c r="T1057" s="22"/>
      <c r="U1057" s="22"/>
      <c r="V1057" s="22"/>
      <c r="W1057" s="34"/>
    </row>
    <row r="1058" spans="1:23">
      <c r="A1058" s="34"/>
      <c r="B1058" s="12"/>
      <c r="J1058" s="159" t="e">
        <f>IF(J1057=10,9,IF(AND(#REF!&gt;=3,J1057&gt;2),J1057-1,IF(#REF!&gt;=3,J1056+1,J1056)))</f>
        <v>#REF!</v>
      </c>
      <c r="K1058" s="11"/>
      <c r="L1058" s="11"/>
      <c r="M1058" s="12"/>
      <c r="N1058" s="12"/>
      <c r="O1058" s="12"/>
      <c r="Q1058" s="22"/>
      <c r="R1058" s="15"/>
      <c r="S1058" s="22"/>
      <c r="T1058" s="22"/>
      <c r="U1058" s="22"/>
      <c r="V1058" s="22"/>
      <c r="W1058" s="34"/>
    </row>
    <row r="1059" spans="1:23">
      <c r="A1059" s="34"/>
      <c r="B1059" s="12"/>
      <c r="J1059" s="159" t="e">
        <f>IF(J1058=10,9,IF(AND(#REF!&gt;=3,J1058&gt;2),J1058-1,IF(#REF!&gt;=3,J1057+1,J1057)))</f>
        <v>#REF!</v>
      </c>
      <c r="K1059" s="11"/>
      <c r="L1059" s="11"/>
      <c r="M1059" s="12"/>
      <c r="N1059" s="12"/>
      <c r="O1059" s="12"/>
      <c r="Q1059" s="22"/>
      <c r="R1059" s="15"/>
      <c r="S1059" s="22"/>
      <c r="T1059" s="22"/>
      <c r="U1059" s="22"/>
      <c r="V1059" s="22"/>
      <c r="W1059" s="34"/>
    </row>
    <row r="1060" spans="1:23">
      <c r="A1060" s="34"/>
      <c r="B1060" s="12"/>
      <c r="J1060" s="159" t="e">
        <f>IF(J1059=10,9,IF(AND(#REF!&gt;=3,J1059&gt;2),J1059-1,IF(#REF!&gt;=3,J1058+1,J1058)))</f>
        <v>#REF!</v>
      </c>
      <c r="K1060" s="11"/>
      <c r="L1060" s="11"/>
      <c r="M1060" s="12"/>
      <c r="N1060" s="12"/>
      <c r="O1060" s="12"/>
      <c r="Q1060" s="22"/>
      <c r="R1060" s="15"/>
      <c r="S1060" s="22"/>
      <c r="T1060" s="22"/>
      <c r="U1060" s="22"/>
      <c r="V1060" s="22"/>
      <c r="W1060" s="34"/>
    </row>
    <row r="1061" spans="1:23">
      <c r="A1061" s="34"/>
      <c r="B1061" s="12"/>
      <c r="J1061" s="159" t="e">
        <f>IF(J1060=10,9,IF(AND(#REF!&gt;=3,J1060&gt;2),J1060-1,IF(#REF!&gt;=3,J1059+1,J1059)))</f>
        <v>#REF!</v>
      </c>
      <c r="K1061" s="11"/>
      <c r="L1061" s="11"/>
      <c r="M1061" s="12"/>
      <c r="N1061" s="12"/>
      <c r="O1061" s="12"/>
      <c r="Q1061" s="22"/>
      <c r="R1061" s="15"/>
      <c r="S1061" s="22"/>
      <c r="T1061" s="22"/>
      <c r="U1061" s="22"/>
      <c r="V1061" s="22"/>
      <c r="W1061" s="34"/>
    </row>
    <row r="1062" spans="1:23">
      <c r="A1062" s="34"/>
      <c r="B1062" s="12"/>
      <c r="J1062" s="159" t="e">
        <f>IF(J1061=10,9,IF(AND(#REF!&gt;=3,J1061&gt;2),J1061-1,IF(#REF!&gt;=3,J1060+1,J1060)))</f>
        <v>#REF!</v>
      </c>
      <c r="K1062" s="11"/>
      <c r="L1062" s="11"/>
      <c r="M1062" s="12"/>
      <c r="N1062" s="12"/>
      <c r="O1062" s="12"/>
      <c r="Q1062" s="22"/>
      <c r="R1062" s="15"/>
      <c r="S1062" s="22"/>
      <c r="T1062" s="22"/>
      <c r="U1062" s="22"/>
      <c r="V1062" s="22"/>
      <c r="W1062" s="34"/>
    </row>
    <row r="1063" spans="1:23">
      <c r="A1063" s="34"/>
      <c r="B1063" s="12"/>
      <c r="J1063" s="159" t="e">
        <f>IF(J1062=10,9,IF(AND(#REF!&gt;=3,J1062&gt;2),J1062-1,IF(#REF!&gt;=3,J1061+1,J1061)))</f>
        <v>#REF!</v>
      </c>
      <c r="K1063" s="11"/>
      <c r="L1063" s="11"/>
      <c r="M1063" s="12"/>
      <c r="N1063" s="12"/>
      <c r="O1063" s="12"/>
      <c r="Q1063" s="22"/>
      <c r="R1063" s="15"/>
      <c r="S1063" s="22"/>
      <c r="T1063" s="22"/>
      <c r="U1063" s="22"/>
      <c r="V1063" s="22"/>
      <c r="W1063" s="34"/>
    </row>
    <row r="1064" spans="1:23">
      <c r="A1064" s="34"/>
      <c r="B1064" s="12"/>
      <c r="J1064" s="159" t="e">
        <f>IF(J1063=10,9,IF(AND(#REF!&gt;=3,J1063&gt;2),J1063-1,IF(#REF!&gt;=3,J1062+1,J1062)))</f>
        <v>#REF!</v>
      </c>
      <c r="K1064" s="11"/>
      <c r="L1064" s="11"/>
      <c r="M1064" s="12"/>
      <c r="N1064" s="12"/>
      <c r="O1064" s="12"/>
      <c r="Q1064" s="22"/>
      <c r="R1064" s="15"/>
      <c r="S1064" s="22"/>
      <c r="T1064" s="22"/>
      <c r="U1064" s="22"/>
      <c r="V1064" s="22"/>
      <c r="W1064" s="34"/>
    </row>
    <row r="1065" spans="1:23">
      <c r="A1065" s="34"/>
      <c r="B1065" s="12"/>
      <c r="J1065" s="159" t="e">
        <f>IF(J1064=10,9,IF(AND(#REF!&gt;=3,J1064&gt;2),J1064-1,IF(#REF!&gt;=3,J1063+1,J1063)))</f>
        <v>#REF!</v>
      </c>
      <c r="K1065" s="11"/>
      <c r="L1065" s="11"/>
      <c r="M1065" s="12"/>
      <c r="N1065" s="12"/>
      <c r="O1065" s="12"/>
      <c r="Q1065" s="22"/>
      <c r="R1065" s="15"/>
      <c r="S1065" s="22"/>
      <c r="T1065" s="22"/>
      <c r="U1065" s="22"/>
      <c r="V1065" s="22"/>
      <c r="W1065" s="34"/>
    </row>
    <row r="1066" spans="1:23">
      <c r="A1066" s="34"/>
      <c r="B1066" s="12"/>
      <c r="J1066" s="159" t="e">
        <f>IF(J1065=10,9,IF(AND(#REF!&gt;=3,J1065&gt;2),J1065-1,IF(#REF!&gt;=3,J1064+1,J1064)))</f>
        <v>#REF!</v>
      </c>
      <c r="K1066" s="11"/>
      <c r="L1066" s="11"/>
      <c r="M1066" s="12"/>
      <c r="N1066" s="12"/>
      <c r="O1066" s="12"/>
      <c r="Q1066" s="22"/>
      <c r="R1066" s="15"/>
      <c r="S1066" s="22"/>
      <c r="T1066" s="22"/>
      <c r="U1066" s="22"/>
      <c r="V1066" s="22"/>
      <c r="W1066" s="34"/>
    </row>
    <row r="1067" spans="1:23">
      <c r="A1067" s="34"/>
      <c r="B1067" s="12"/>
      <c r="J1067" s="159" t="e">
        <f>IF(J1066=10,9,IF(AND(#REF!&gt;=3,J1066&gt;2),J1066-1,IF(#REF!&gt;=3,J1065+1,J1065)))</f>
        <v>#REF!</v>
      </c>
      <c r="K1067" s="11"/>
      <c r="L1067" s="11"/>
      <c r="M1067" s="12"/>
      <c r="N1067" s="12"/>
      <c r="O1067" s="12"/>
      <c r="Q1067" s="22"/>
      <c r="R1067" s="15"/>
      <c r="S1067" s="22"/>
      <c r="T1067" s="22"/>
      <c r="U1067" s="22"/>
      <c r="V1067" s="22"/>
      <c r="W1067" s="34"/>
    </row>
    <row r="1068" spans="1:23">
      <c r="A1068" s="34"/>
      <c r="B1068" s="12"/>
      <c r="J1068" s="159" t="e">
        <f>IF(J1067=10,9,IF(AND(#REF!&gt;=3,J1067&gt;2),J1067-1,IF(#REF!&gt;=3,J1066+1,J1066)))</f>
        <v>#REF!</v>
      </c>
      <c r="K1068" s="11"/>
      <c r="L1068" s="11"/>
      <c r="M1068" s="12"/>
      <c r="N1068" s="12"/>
      <c r="O1068" s="12"/>
      <c r="Q1068" s="22"/>
      <c r="R1068" s="15"/>
      <c r="S1068" s="22"/>
      <c r="T1068" s="22"/>
      <c r="U1068" s="22"/>
      <c r="V1068" s="22"/>
      <c r="W1068" s="34"/>
    </row>
    <row r="1069" spans="1:23">
      <c r="A1069" s="34"/>
      <c r="B1069" s="12"/>
      <c r="J1069" s="159" t="e">
        <f>IF(J1068=10,9,IF(AND(#REF!&gt;=3,J1068&gt;2),J1068-1,IF(#REF!&gt;=3,J1067+1,J1067)))</f>
        <v>#REF!</v>
      </c>
      <c r="K1069" s="11"/>
      <c r="L1069" s="11"/>
      <c r="M1069" s="12"/>
      <c r="N1069" s="12"/>
      <c r="O1069" s="12"/>
      <c r="Q1069" s="22"/>
      <c r="R1069" s="15"/>
      <c r="S1069" s="22"/>
      <c r="T1069" s="22"/>
      <c r="U1069" s="22"/>
      <c r="V1069" s="22"/>
      <c r="W1069" s="34"/>
    </row>
    <row r="1070" spans="1:23">
      <c r="A1070" s="34"/>
      <c r="B1070" s="12"/>
      <c r="J1070" s="159" t="e">
        <f>IF(J1069=10,9,IF(AND(#REF!&gt;=3,J1069&gt;2),J1069-1,IF(#REF!&gt;=3,J1068+1,J1068)))</f>
        <v>#REF!</v>
      </c>
      <c r="K1070" s="11"/>
      <c r="L1070" s="11"/>
      <c r="M1070" s="12"/>
      <c r="N1070" s="12"/>
      <c r="O1070" s="12"/>
      <c r="Q1070" s="22"/>
      <c r="R1070" s="15"/>
      <c r="S1070" s="22"/>
      <c r="T1070" s="22"/>
      <c r="U1070" s="22"/>
      <c r="V1070" s="22"/>
      <c r="W1070" s="34"/>
    </row>
    <row r="1071" spans="1:23">
      <c r="A1071" s="34"/>
      <c r="B1071" s="12"/>
      <c r="J1071" s="159" t="e">
        <f>IF(J1070=10,9,IF(AND(#REF!&gt;=3,J1070&gt;2),J1070-1,IF(#REF!&gt;=3,J1069+1,J1069)))</f>
        <v>#REF!</v>
      </c>
      <c r="K1071" s="11"/>
      <c r="L1071" s="11"/>
      <c r="M1071" s="12"/>
      <c r="N1071" s="12"/>
      <c r="O1071" s="12"/>
      <c r="Q1071" s="22"/>
      <c r="R1071" s="15"/>
      <c r="S1071" s="22"/>
      <c r="T1071" s="22"/>
      <c r="U1071" s="22"/>
      <c r="V1071" s="22"/>
      <c r="W1071" s="34"/>
    </row>
    <row r="1072" spans="1:23">
      <c r="A1072" s="34"/>
      <c r="B1072" s="12"/>
      <c r="J1072" s="159" t="e">
        <f>IF(J1071=10,9,IF(AND(#REF!&gt;=3,J1071&gt;2),J1071-1,IF(#REF!&gt;=3,J1070+1,J1070)))</f>
        <v>#REF!</v>
      </c>
      <c r="K1072" s="11"/>
      <c r="L1072" s="11"/>
      <c r="M1072" s="12"/>
      <c r="N1072" s="12"/>
      <c r="O1072" s="12"/>
      <c r="Q1072" s="22"/>
      <c r="R1072" s="15"/>
      <c r="S1072" s="22"/>
      <c r="T1072" s="22"/>
      <c r="U1072" s="22"/>
      <c r="V1072" s="22"/>
      <c r="W1072" s="34"/>
    </row>
    <row r="1073" spans="1:23">
      <c r="A1073" s="34"/>
      <c r="B1073" s="12"/>
      <c r="J1073" s="159" t="e">
        <f>IF(J1072=10,9,IF(AND(#REF!&gt;=3,J1072&gt;2),J1072-1,IF(#REF!&gt;=3,J1071+1,J1071)))</f>
        <v>#REF!</v>
      </c>
      <c r="K1073" s="11"/>
      <c r="L1073" s="11"/>
      <c r="M1073" s="12"/>
      <c r="N1073" s="12"/>
      <c r="O1073" s="12"/>
      <c r="Q1073" s="22"/>
      <c r="R1073" s="15"/>
      <c r="S1073" s="22"/>
      <c r="T1073" s="22"/>
      <c r="U1073" s="22"/>
      <c r="V1073" s="22"/>
      <c r="W1073" s="34"/>
    </row>
    <row r="1074" spans="1:23">
      <c r="A1074" s="34"/>
      <c r="B1074" s="12"/>
      <c r="J1074" s="159" t="e">
        <f>IF(J1073=10,9,IF(AND(#REF!&gt;=3,J1073&gt;2),J1073-1,IF(#REF!&gt;=3,J1072+1,J1072)))</f>
        <v>#REF!</v>
      </c>
      <c r="K1074" s="11"/>
      <c r="L1074" s="11"/>
      <c r="M1074" s="12"/>
      <c r="N1074" s="12"/>
      <c r="O1074" s="12"/>
      <c r="Q1074" s="22"/>
      <c r="R1074" s="15"/>
      <c r="S1074" s="22"/>
      <c r="T1074" s="22"/>
      <c r="U1074" s="22"/>
      <c r="V1074" s="22"/>
      <c r="W1074" s="34"/>
    </row>
    <row r="1075" spans="1:23">
      <c r="A1075" s="34"/>
      <c r="B1075" s="12"/>
      <c r="J1075" s="159" t="e">
        <f>IF(J1074=10,9,IF(AND(#REF!&gt;=3,J1074&gt;2),J1074-1,IF(#REF!&gt;=3,J1073+1,J1073)))</f>
        <v>#REF!</v>
      </c>
      <c r="K1075" s="11"/>
      <c r="L1075" s="11"/>
      <c r="M1075" s="12"/>
      <c r="N1075" s="12"/>
      <c r="O1075" s="12"/>
      <c r="Q1075" s="22"/>
      <c r="R1075" s="15"/>
      <c r="S1075" s="22"/>
      <c r="T1075" s="22"/>
      <c r="U1075" s="22"/>
      <c r="V1075" s="22"/>
      <c r="W1075" s="34"/>
    </row>
    <row r="1076" spans="1:23">
      <c r="A1076" s="34"/>
      <c r="B1076" s="12"/>
      <c r="J1076" s="159" t="e">
        <f>IF(J1075=10,9,IF(AND(#REF!&gt;=3,J1075&gt;2),J1075-1,IF(#REF!&gt;=3,J1074+1,J1074)))</f>
        <v>#REF!</v>
      </c>
      <c r="K1076" s="11"/>
      <c r="L1076" s="11"/>
      <c r="M1076" s="12"/>
      <c r="N1076" s="12"/>
      <c r="O1076" s="12"/>
      <c r="Q1076" s="22"/>
      <c r="R1076" s="15"/>
      <c r="S1076" s="22"/>
      <c r="T1076" s="22"/>
      <c r="U1076" s="22"/>
      <c r="V1076" s="22"/>
      <c r="W1076" s="34"/>
    </row>
    <row r="1077" spans="1:23">
      <c r="A1077" s="34"/>
      <c r="B1077" s="12"/>
      <c r="J1077" s="159" t="e">
        <f>IF(J1076=10,9,IF(AND(#REF!&gt;=3,J1076&gt;2),J1076-1,IF(#REF!&gt;=3,J1075+1,J1075)))</f>
        <v>#REF!</v>
      </c>
      <c r="K1077" s="11"/>
      <c r="L1077" s="11"/>
      <c r="M1077" s="12"/>
      <c r="N1077" s="12"/>
      <c r="O1077" s="12"/>
      <c r="Q1077" s="22"/>
      <c r="R1077" s="15"/>
      <c r="S1077" s="22"/>
      <c r="T1077" s="22"/>
      <c r="U1077" s="22"/>
      <c r="V1077" s="22"/>
      <c r="W1077" s="34"/>
    </row>
    <row r="1078" spans="1:23">
      <c r="A1078" s="34"/>
      <c r="B1078" s="12"/>
      <c r="J1078" s="159" t="e">
        <f>IF(J1077=10,9,IF(AND(#REF!&gt;=3,J1077&gt;2),J1077-1,IF(#REF!&gt;=3,J1076+1,J1076)))</f>
        <v>#REF!</v>
      </c>
      <c r="K1078" s="11"/>
      <c r="L1078" s="11"/>
      <c r="M1078" s="12"/>
      <c r="N1078" s="12"/>
      <c r="O1078" s="12"/>
      <c r="Q1078" s="22"/>
      <c r="R1078" s="15"/>
      <c r="S1078" s="22"/>
      <c r="T1078" s="22"/>
      <c r="U1078" s="22"/>
      <c r="V1078" s="22"/>
      <c r="W1078" s="34"/>
    </row>
    <row r="1079" spans="1:23">
      <c r="A1079" s="34"/>
      <c r="B1079" s="12"/>
      <c r="J1079" s="159" t="e">
        <f>IF(J1078=10,9,IF(AND(#REF!&gt;=3,J1078&gt;2),J1078-1,IF(#REF!&gt;=3,J1077+1,J1077)))</f>
        <v>#REF!</v>
      </c>
      <c r="K1079" s="11"/>
      <c r="L1079" s="11"/>
      <c r="M1079" s="12"/>
      <c r="N1079" s="12"/>
      <c r="O1079" s="12"/>
      <c r="Q1079" s="22"/>
      <c r="R1079" s="15"/>
      <c r="S1079" s="22"/>
      <c r="T1079" s="22"/>
      <c r="U1079" s="22"/>
      <c r="V1079" s="22"/>
      <c r="W1079" s="34"/>
    </row>
    <row r="1080" spans="1:23">
      <c r="A1080" s="34"/>
      <c r="B1080" s="12"/>
      <c r="J1080" s="159" t="e">
        <f>IF(J1079=10,9,IF(AND(#REF!&gt;=3,J1079&gt;2),J1079-1,IF(#REF!&gt;=3,J1078+1,J1078)))</f>
        <v>#REF!</v>
      </c>
      <c r="K1080" s="11"/>
      <c r="L1080" s="11"/>
      <c r="M1080" s="12"/>
      <c r="N1080" s="12"/>
      <c r="O1080" s="12"/>
      <c r="Q1080" s="22"/>
      <c r="R1080" s="15"/>
      <c r="S1080" s="22"/>
      <c r="T1080" s="22"/>
      <c r="U1080" s="22"/>
      <c r="V1080" s="22"/>
      <c r="W1080" s="34"/>
    </row>
    <row r="1081" spans="1:23">
      <c r="A1081" s="34"/>
      <c r="B1081" s="12"/>
      <c r="J1081" s="159" t="e">
        <f>IF(J1080=10,9,IF(AND(#REF!&gt;=3,J1080&gt;2),J1080-1,IF(#REF!&gt;=3,J1079+1,J1079)))</f>
        <v>#REF!</v>
      </c>
      <c r="K1081" s="11"/>
      <c r="L1081" s="11"/>
      <c r="M1081" s="12"/>
      <c r="N1081" s="12"/>
      <c r="O1081" s="12"/>
      <c r="Q1081" s="22"/>
      <c r="R1081" s="15"/>
      <c r="S1081" s="22"/>
      <c r="T1081" s="22"/>
      <c r="U1081" s="22"/>
      <c r="V1081" s="22"/>
      <c r="W1081" s="34"/>
    </row>
    <row r="1082" spans="1:23">
      <c r="A1082" s="34"/>
      <c r="B1082" s="12"/>
      <c r="J1082" s="159" t="e">
        <f>IF(J1081=10,9,IF(AND(#REF!&gt;=3,J1081&gt;2),J1081-1,IF(#REF!&gt;=3,J1080+1,J1080)))</f>
        <v>#REF!</v>
      </c>
      <c r="K1082" s="11"/>
      <c r="L1082" s="11"/>
      <c r="M1082" s="12"/>
      <c r="N1082" s="12"/>
      <c r="O1082" s="12"/>
      <c r="Q1082" s="22"/>
      <c r="R1082" s="15"/>
      <c r="S1082" s="22"/>
      <c r="T1082" s="22"/>
      <c r="U1082" s="22"/>
      <c r="V1082" s="22"/>
      <c r="W1082" s="34"/>
    </row>
    <row r="1083" spans="1:23">
      <c r="A1083" s="34"/>
      <c r="B1083" s="12"/>
      <c r="J1083" s="159" t="e">
        <f>IF(J1082=10,9,IF(AND(#REF!&gt;=3,J1082&gt;2),J1082-1,IF(#REF!&gt;=3,J1081+1,J1081)))</f>
        <v>#REF!</v>
      </c>
      <c r="K1083" s="11"/>
      <c r="L1083" s="11"/>
      <c r="M1083" s="12"/>
      <c r="N1083" s="12"/>
      <c r="O1083" s="12"/>
      <c r="Q1083" s="22"/>
      <c r="R1083" s="15"/>
      <c r="S1083" s="22"/>
      <c r="T1083" s="22"/>
      <c r="U1083" s="22"/>
      <c r="V1083" s="22"/>
      <c r="W1083" s="34"/>
    </row>
    <row r="1084" spans="1:23">
      <c r="A1084" s="34"/>
      <c r="B1084" s="12"/>
      <c r="J1084" s="159" t="e">
        <f>IF(J1083=10,9,IF(AND(#REF!&gt;=3,J1083&gt;2),J1083-1,IF(#REF!&gt;=3,J1082+1,J1082)))</f>
        <v>#REF!</v>
      </c>
      <c r="K1084" s="11"/>
      <c r="L1084" s="11"/>
      <c r="M1084" s="12"/>
      <c r="N1084" s="12"/>
      <c r="O1084" s="12"/>
      <c r="Q1084" s="22"/>
      <c r="R1084" s="15"/>
      <c r="S1084" s="22"/>
      <c r="T1084" s="22"/>
      <c r="U1084" s="22"/>
      <c r="V1084" s="22"/>
      <c r="W1084" s="34"/>
    </row>
    <row r="1085" spans="1:23">
      <c r="A1085" s="34"/>
      <c r="B1085" s="12"/>
      <c r="J1085" s="159" t="e">
        <f>IF(J1084=10,9,IF(AND(#REF!&gt;=3,J1084&gt;2),J1084-1,IF(#REF!&gt;=3,J1083+1,J1083)))</f>
        <v>#REF!</v>
      </c>
      <c r="K1085" s="11"/>
      <c r="L1085" s="11"/>
      <c r="M1085" s="12"/>
      <c r="N1085" s="12"/>
      <c r="O1085" s="12"/>
      <c r="Q1085" s="22"/>
      <c r="R1085" s="15"/>
      <c r="S1085" s="22"/>
      <c r="T1085" s="22"/>
      <c r="U1085" s="22"/>
      <c r="V1085" s="22"/>
      <c r="W1085" s="34"/>
    </row>
    <row r="1086" spans="1:23">
      <c r="A1086" s="34"/>
      <c r="B1086" s="12"/>
      <c r="J1086" s="159" t="e">
        <f>IF(J1085=10,9,IF(AND(#REF!&gt;=3,J1085&gt;2),J1085-1,IF(#REF!&gt;=3,J1084+1,J1084)))</f>
        <v>#REF!</v>
      </c>
      <c r="K1086" s="11"/>
      <c r="L1086" s="11"/>
      <c r="M1086" s="12"/>
      <c r="N1086" s="12"/>
      <c r="O1086" s="12"/>
      <c r="Q1086" s="22"/>
      <c r="R1086" s="15"/>
      <c r="S1086" s="22"/>
      <c r="T1086" s="22"/>
      <c r="U1086" s="22"/>
      <c r="V1086" s="22"/>
      <c r="W1086" s="34"/>
    </row>
    <row r="1087" spans="1:23">
      <c r="A1087" s="34"/>
      <c r="B1087" s="12"/>
      <c r="J1087" s="159" t="e">
        <f>IF(J1086=10,9,IF(AND(#REF!&gt;=3,J1086&gt;2),J1086-1,IF(#REF!&gt;=3,J1085+1,J1085)))</f>
        <v>#REF!</v>
      </c>
      <c r="K1087" s="11"/>
      <c r="L1087" s="11"/>
      <c r="M1087" s="12"/>
      <c r="N1087" s="12"/>
      <c r="O1087" s="12"/>
      <c r="Q1087" s="22"/>
      <c r="R1087" s="15"/>
      <c r="S1087" s="22"/>
      <c r="T1087" s="22"/>
      <c r="U1087" s="22"/>
      <c r="V1087" s="22"/>
      <c r="W1087" s="34"/>
    </row>
    <row r="1088" spans="1:23">
      <c r="A1088" s="34"/>
      <c r="B1088" s="12"/>
      <c r="J1088" s="159" t="e">
        <f>IF(J1087=10,9,IF(AND(#REF!&gt;=3,J1087&gt;2),J1087-1,IF(#REF!&gt;=3,J1086+1,J1086)))</f>
        <v>#REF!</v>
      </c>
      <c r="K1088" s="11"/>
      <c r="L1088" s="11"/>
      <c r="M1088" s="12"/>
      <c r="N1088" s="12"/>
      <c r="O1088" s="12"/>
      <c r="Q1088" s="22"/>
      <c r="R1088" s="15"/>
      <c r="S1088" s="22"/>
      <c r="T1088" s="22"/>
      <c r="U1088" s="22"/>
      <c r="V1088" s="22"/>
      <c r="W1088" s="34"/>
    </row>
    <row r="1089" spans="1:23">
      <c r="A1089" s="34"/>
      <c r="B1089" s="12"/>
      <c r="J1089" s="159" t="e">
        <f>IF(J1088=10,9,IF(AND(#REF!&gt;=3,J1088&gt;2),J1088-1,IF(#REF!&gt;=3,J1087+1,J1087)))</f>
        <v>#REF!</v>
      </c>
      <c r="K1089" s="11"/>
      <c r="L1089" s="11"/>
      <c r="M1089" s="12"/>
      <c r="N1089" s="12"/>
      <c r="O1089" s="12"/>
      <c r="Q1089" s="22"/>
      <c r="R1089" s="15"/>
      <c r="S1089" s="22"/>
      <c r="T1089" s="22"/>
      <c r="U1089" s="15"/>
      <c r="V1089" s="15"/>
      <c r="W1089" s="34"/>
    </row>
    <row r="1090" spans="1:23">
      <c r="A1090" s="34"/>
      <c r="B1090" s="12"/>
      <c r="J1090" s="159" t="e">
        <f>IF(J1089=10,9,IF(AND(#REF!&gt;=3,J1089&gt;2),J1089-1,IF(#REF!&gt;=3,J1088+1,J1088)))</f>
        <v>#REF!</v>
      </c>
      <c r="K1090" s="11"/>
      <c r="L1090" s="11"/>
      <c r="M1090" s="12"/>
      <c r="N1090" s="12"/>
      <c r="O1090" s="12"/>
      <c r="Q1090" s="22"/>
      <c r="R1090" s="15"/>
      <c r="S1090" s="22"/>
      <c r="T1090" s="22"/>
      <c r="U1090" s="15"/>
      <c r="V1090" s="15"/>
      <c r="W1090" s="34"/>
    </row>
    <row r="1091" spans="1:23">
      <c r="A1091" s="34"/>
      <c r="B1091" s="12"/>
      <c r="J1091" s="159" t="e">
        <f>IF(J1090=10,9,IF(AND(#REF!&gt;=3,J1090&gt;2),J1090-1,IF(#REF!&gt;=3,J1089+1,J1089)))</f>
        <v>#REF!</v>
      </c>
      <c r="K1091" s="11"/>
      <c r="L1091" s="11"/>
      <c r="M1091" s="12"/>
      <c r="N1091" s="12"/>
      <c r="O1091" s="12"/>
      <c r="Q1091" s="22"/>
      <c r="R1091" s="15"/>
      <c r="S1091" s="22"/>
      <c r="T1091" s="22"/>
      <c r="U1091" s="15"/>
      <c r="V1091" s="15"/>
      <c r="W1091" s="34"/>
    </row>
    <row r="1092" spans="1:23">
      <c r="A1092" s="34"/>
      <c r="B1092" s="12"/>
      <c r="J1092" s="159" t="e">
        <f>IF(J1091=10,9,IF(AND(#REF!&gt;=3,J1091&gt;2),J1091-1,IF(#REF!&gt;=3,J1090+1,J1090)))</f>
        <v>#REF!</v>
      </c>
      <c r="K1092" s="11"/>
      <c r="L1092" s="11"/>
      <c r="M1092" s="12"/>
      <c r="N1092" s="12"/>
      <c r="O1092" s="12"/>
      <c r="Q1092" s="22"/>
      <c r="R1092" s="15"/>
      <c r="S1092" s="22"/>
      <c r="T1092" s="22"/>
      <c r="U1092" s="15"/>
      <c r="V1092" s="15"/>
      <c r="W1092" s="34"/>
    </row>
    <row r="1093" spans="1:23">
      <c r="A1093" s="34"/>
      <c r="B1093" s="12"/>
      <c r="J1093" s="159" t="e">
        <f>IF(J1092=10,9,IF(AND(#REF!&gt;=3,J1092&gt;2),J1092-1,IF(#REF!&gt;=3,J1091+1,J1091)))</f>
        <v>#REF!</v>
      </c>
      <c r="K1093" s="11"/>
      <c r="L1093" s="11"/>
      <c r="M1093" s="12"/>
      <c r="N1093" s="12"/>
      <c r="O1093" s="12"/>
      <c r="Q1093" s="22"/>
      <c r="R1093" s="15"/>
      <c r="S1093" s="22"/>
      <c r="T1093" s="22"/>
      <c r="U1093" s="15"/>
      <c r="V1093" s="15"/>
      <c r="W1093" s="34"/>
    </row>
    <row r="1094" spans="1:23">
      <c r="A1094" s="34"/>
      <c r="B1094" s="12"/>
      <c r="J1094" s="159" t="e">
        <f>IF(J1093=10,9,IF(AND(#REF!&gt;=3,J1093&gt;2),J1093-1,IF(#REF!&gt;=3,J1092+1,J1092)))</f>
        <v>#REF!</v>
      </c>
      <c r="K1094" s="11"/>
      <c r="L1094" s="11"/>
      <c r="M1094" s="12"/>
      <c r="N1094" s="12"/>
      <c r="O1094" s="12"/>
      <c r="Q1094" s="22"/>
      <c r="R1094" s="15"/>
      <c r="S1094" s="22"/>
      <c r="T1094" s="22"/>
      <c r="U1094" s="15"/>
      <c r="V1094" s="15"/>
      <c r="W1094" s="34"/>
    </row>
    <row r="1095" spans="1:23">
      <c r="A1095" s="34"/>
      <c r="B1095" s="12"/>
      <c r="J1095" s="159" t="e">
        <f>IF(J1094=10,9,IF(AND(#REF!&gt;=3,J1094&gt;2),J1094-1,IF(#REF!&gt;=3,J1093+1,J1093)))</f>
        <v>#REF!</v>
      </c>
      <c r="K1095" s="11"/>
      <c r="L1095" s="11"/>
      <c r="M1095" s="12"/>
      <c r="N1095" s="12"/>
      <c r="O1095" s="12"/>
      <c r="Q1095" s="22"/>
      <c r="R1095" s="15"/>
      <c r="S1095" s="22"/>
      <c r="T1095" s="22"/>
      <c r="U1095" s="15"/>
      <c r="V1095" s="15"/>
      <c r="W1095" s="34"/>
    </row>
    <row r="1096" spans="1:23">
      <c r="A1096" s="34"/>
      <c r="B1096" s="12"/>
      <c r="J1096" s="159" t="e">
        <f>IF(J1095=10,9,IF(AND(#REF!&gt;=3,J1095&gt;2),J1095-1,IF(#REF!&gt;=3,J1094+1,J1094)))</f>
        <v>#REF!</v>
      </c>
      <c r="K1096" s="11"/>
      <c r="L1096" s="11"/>
      <c r="M1096" s="12"/>
      <c r="N1096" s="12"/>
      <c r="O1096" s="12"/>
      <c r="Q1096" s="22"/>
      <c r="R1096" s="15"/>
      <c r="S1096" s="22"/>
      <c r="T1096" s="22"/>
      <c r="U1096" s="15"/>
      <c r="V1096" s="15"/>
      <c r="W1096" s="34"/>
    </row>
    <row r="1097" spans="1:23">
      <c r="A1097" s="34"/>
      <c r="B1097" s="12"/>
      <c r="J1097" s="159" t="e">
        <f>IF(J1096=10,9,IF(AND(#REF!&gt;=3,J1096&gt;2),J1096-1,IF(#REF!&gt;=3,J1095+1,J1095)))</f>
        <v>#REF!</v>
      </c>
      <c r="K1097" s="11"/>
      <c r="L1097" s="11"/>
      <c r="M1097" s="12"/>
      <c r="N1097" s="12"/>
      <c r="O1097" s="12"/>
      <c r="Q1097" s="22"/>
      <c r="R1097" s="15"/>
      <c r="S1097" s="22"/>
      <c r="T1097" s="22"/>
      <c r="U1097" s="15"/>
      <c r="V1097" s="15"/>
      <c r="W1097" s="34"/>
    </row>
    <row r="1098" spans="1:23">
      <c r="A1098" s="34"/>
      <c r="B1098" s="12"/>
      <c r="J1098" s="159" t="e">
        <f>IF(J1097=10,9,IF(AND(#REF!&gt;=3,J1097&gt;2),J1097-1,IF(#REF!&gt;=3,J1096+1,J1096)))</f>
        <v>#REF!</v>
      </c>
      <c r="K1098" s="11"/>
      <c r="L1098" s="11"/>
      <c r="M1098" s="12"/>
      <c r="N1098" s="12"/>
      <c r="O1098" s="12"/>
      <c r="Q1098" s="22"/>
      <c r="R1098" s="15"/>
      <c r="S1098" s="22"/>
      <c r="T1098" s="22"/>
      <c r="U1098" s="15"/>
      <c r="V1098" s="15"/>
      <c r="W1098" s="34"/>
    </row>
    <row r="1099" spans="1:23">
      <c r="A1099" s="34"/>
      <c r="B1099" s="12"/>
      <c r="J1099" s="159" t="e">
        <f>IF(J1098=10,9,IF(AND(#REF!&gt;=3,J1098&gt;2),J1098-1,IF(#REF!&gt;=3,J1097+1,J1097)))</f>
        <v>#REF!</v>
      </c>
      <c r="K1099" s="11"/>
      <c r="L1099" s="11"/>
      <c r="M1099" s="12"/>
      <c r="N1099" s="12"/>
      <c r="O1099" s="12"/>
      <c r="Q1099" s="22"/>
      <c r="R1099" s="15"/>
      <c r="S1099" s="22"/>
      <c r="T1099" s="22"/>
      <c r="U1099" s="15"/>
      <c r="V1099" s="15"/>
      <c r="W1099" s="34"/>
    </row>
    <row r="1100" spans="1:23">
      <c r="A1100" s="34"/>
      <c r="B1100" s="12"/>
      <c r="J1100" s="159" t="e">
        <f>IF(J1099=10,9,IF(AND(#REF!&gt;=3,J1099&gt;2),J1099-1,IF(#REF!&gt;=3,J1098+1,J1098)))</f>
        <v>#REF!</v>
      </c>
      <c r="K1100" s="11"/>
      <c r="L1100" s="11"/>
      <c r="M1100" s="12"/>
      <c r="N1100" s="12"/>
      <c r="O1100" s="12"/>
      <c r="Q1100" s="22"/>
      <c r="R1100" s="15"/>
      <c r="S1100" s="22"/>
      <c r="T1100" s="22"/>
      <c r="U1100" s="15"/>
      <c r="V1100" s="15"/>
      <c r="W1100" s="34"/>
    </row>
    <row r="1101" spans="1:23">
      <c r="B1101" s="12"/>
      <c r="J1101" s="159" t="e">
        <f>IF(J1100=10,9,IF(AND(#REF!&gt;=3,J1100&gt;2),J1100-1,IF(#REF!&gt;=3,J1099+1,J1099)))</f>
        <v>#REF!</v>
      </c>
      <c r="K1101" s="11"/>
      <c r="L1101" s="11"/>
      <c r="M1101" s="12"/>
      <c r="N1101" s="12"/>
      <c r="O1101" s="12"/>
      <c r="Q1101" s="22"/>
      <c r="R1101" s="15"/>
      <c r="S1101" s="22"/>
      <c r="T1101" s="22"/>
      <c r="U1101" s="15"/>
      <c r="V1101" s="15"/>
    </row>
    <row r="1102" spans="1:23">
      <c r="B1102" s="12"/>
      <c r="J1102" s="159" t="e">
        <f>IF(J1101=10,9,IF(AND(#REF!&gt;=3,J1101&gt;2),J1101-1,IF(#REF!&gt;=3,J1100+1,J1100)))</f>
        <v>#REF!</v>
      </c>
      <c r="K1102" s="11"/>
      <c r="L1102" s="11"/>
      <c r="M1102" s="12"/>
      <c r="N1102" s="12"/>
      <c r="O1102" s="12"/>
      <c r="Q1102" s="22"/>
      <c r="R1102" s="15"/>
      <c r="S1102" s="22"/>
      <c r="T1102" s="22"/>
      <c r="U1102" s="15"/>
      <c r="V1102" s="15"/>
    </row>
    <row r="1103" spans="1:23">
      <c r="B1103" s="12"/>
      <c r="J1103" s="159" t="e">
        <f>IF(J1102=10,9,IF(AND(#REF!&gt;=3,J1102&gt;2),J1102-1,IF(#REF!&gt;=3,J1101+1,J1101)))</f>
        <v>#REF!</v>
      </c>
      <c r="K1103" s="11"/>
      <c r="L1103" s="11"/>
      <c r="M1103" s="12"/>
      <c r="N1103" s="12"/>
      <c r="O1103" s="12"/>
      <c r="Q1103" s="22"/>
      <c r="R1103" s="15"/>
      <c r="S1103" s="22"/>
      <c r="T1103" s="22"/>
      <c r="U1103" s="15"/>
      <c r="V1103" s="15"/>
    </row>
    <row r="1104" spans="1:23">
      <c r="B1104" s="12"/>
      <c r="J1104" s="159" t="e">
        <f>IF(J1103=10,9,IF(AND(#REF!&gt;=3,J1103&gt;2),J1103-1,IF(#REF!&gt;=3,J1102+1,J1102)))</f>
        <v>#REF!</v>
      </c>
      <c r="K1104" s="11"/>
      <c r="L1104" s="11"/>
      <c r="M1104" s="12"/>
      <c r="N1104" s="12"/>
      <c r="O1104" s="12"/>
      <c r="Q1104" s="22"/>
      <c r="R1104" s="15"/>
      <c r="S1104" s="22"/>
      <c r="T1104" s="22"/>
      <c r="U1104" s="15"/>
      <c r="V1104" s="15"/>
    </row>
    <row r="1105" spans="2:22">
      <c r="B1105" s="12"/>
      <c r="J1105" s="159" t="e">
        <f>IF(J1104=10,9,IF(AND(#REF!&gt;=3,J1104&gt;2),J1104-1,IF(#REF!&gt;=3,J1103+1,J1103)))</f>
        <v>#REF!</v>
      </c>
      <c r="K1105" s="11"/>
      <c r="L1105" s="11"/>
      <c r="M1105" s="12"/>
      <c r="N1105" s="12"/>
      <c r="O1105" s="12"/>
      <c r="Q1105" s="22"/>
      <c r="R1105" s="15"/>
      <c r="S1105" s="22"/>
      <c r="T1105" s="22"/>
      <c r="U1105" s="15"/>
      <c r="V1105" s="15"/>
    </row>
    <row r="1106" spans="2:22">
      <c r="B1106" s="12"/>
      <c r="J1106" s="159" t="e">
        <f>IF(J1105=10,9,IF(AND(#REF!&gt;=3,J1105&gt;2),J1105-1,IF(#REF!&gt;=3,J1104+1,J1104)))</f>
        <v>#REF!</v>
      </c>
      <c r="K1106" s="11"/>
      <c r="L1106" s="11"/>
      <c r="M1106" s="12"/>
      <c r="N1106" s="12"/>
      <c r="O1106" s="12"/>
      <c r="Q1106" s="22"/>
      <c r="R1106" s="15"/>
      <c r="S1106" s="22"/>
      <c r="T1106" s="22"/>
      <c r="U1106" s="15"/>
      <c r="V1106" s="15"/>
    </row>
    <row r="1107" spans="2:22">
      <c r="B1107" s="12"/>
      <c r="J1107" s="159" t="e">
        <f>IF(J1106=10,9,IF(AND(#REF!&gt;=3,J1106&gt;2),J1106-1,IF(#REF!&gt;=3,J1105+1,J1105)))</f>
        <v>#REF!</v>
      </c>
      <c r="K1107" s="11"/>
      <c r="L1107" s="11"/>
      <c r="M1107" s="12"/>
      <c r="N1107" s="12"/>
      <c r="O1107" s="12"/>
      <c r="Q1107" s="22"/>
      <c r="R1107" s="15"/>
      <c r="S1107" s="22"/>
      <c r="T1107" s="22"/>
      <c r="U1107" s="15"/>
      <c r="V1107" s="15"/>
    </row>
    <row r="1108" spans="2:22">
      <c r="B1108" s="12"/>
      <c r="J1108" s="159" t="e">
        <f>IF(J1107=10,9,IF(AND(#REF!&gt;=3,J1107&gt;2),J1107-1,IF(#REF!&gt;=3,J1106+1,J1106)))</f>
        <v>#REF!</v>
      </c>
      <c r="K1108" s="11"/>
      <c r="L1108" s="11"/>
      <c r="M1108" s="12"/>
      <c r="N1108" s="12"/>
      <c r="O1108" s="12"/>
      <c r="Q1108" s="22"/>
      <c r="R1108" s="15"/>
      <c r="S1108" s="22"/>
      <c r="T1108" s="22"/>
      <c r="U1108" s="15"/>
      <c r="V1108" s="15"/>
    </row>
    <row r="1109" spans="2:22">
      <c r="B1109" s="12"/>
      <c r="J1109" s="159" t="e">
        <f>IF(J1108=10,9,IF(AND(#REF!&gt;=3,J1108&gt;2),J1108-1,IF(#REF!&gt;=3,J1107+1,J1107)))</f>
        <v>#REF!</v>
      </c>
      <c r="K1109" s="11"/>
      <c r="L1109" s="11"/>
      <c r="M1109" s="12"/>
      <c r="N1109" s="12"/>
      <c r="O1109" s="12"/>
      <c r="Q1109" s="22"/>
      <c r="R1109" s="15"/>
      <c r="S1109" s="22"/>
      <c r="T1109" s="22"/>
      <c r="U1109" s="15"/>
      <c r="V1109" s="15"/>
    </row>
    <row r="1110" spans="2:22">
      <c r="B1110" s="12"/>
      <c r="J1110" s="159" t="e">
        <f>IF(J1109=10,9,IF(AND(#REF!&gt;=3,J1109&gt;2),J1109-1,IF(#REF!&gt;=3,J1108+1,J1108)))</f>
        <v>#REF!</v>
      </c>
      <c r="K1110" s="11"/>
      <c r="L1110" s="11"/>
      <c r="M1110" s="12"/>
      <c r="N1110" s="12"/>
      <c r="O1110" s="12"/>
      <c r="Q1110" s="22"/>
      <c r="R1110" s="15"/>
      <c r="S1110" s="22"/>
      <c r="T1110" s="22"/>
      <c r="U1110" s="15"/>
      <c r="V1110" s="15"/>
    </row>
    <row r="1111" spans="2:22">
      <c r="B1111" s="12"/>
      <c r="J1111" s="159" t="e">
        <f>IF(J1110=10,9,IF(AND(#REF!&gt;=3,J1110&gt;2),J1110-1,IF(#REF!&gt;=3,J1109+1,J1109)))</f>
        <v>#REF!</v>
      </c>
      <c r="K1111" s="11"/>
      <c r="L1111" s="11"/>
      <c r="M1111" s="12"/>
      <c r="N1111" s="12"/>
      <c r="O1111" s="12"/>
      <c r="Q1111" s="22"/>
      <c r="R1111" s="15"/>
      <c r="S1111" s="22"/>
      <c r="T1111" s="22"/>
      <c r="U1111" s="15"/>
      <c r="V1111" s="15"/>
    </row>
    <row r="1112" spans="2:22">
      <c r="B1112" s="12"/>
      <c r="J1112" s="159" t="e">
        <f>IF(J1111=10,9,IF(AND(#REF!&gt;=3,J1111&gt;2),J1111-1,IF(#REF!&gt;=3,J1110+1,J1110)))</f>
        <v>#REF!</v>
      </c>
      <c r="K1112" s="11"/>
      <c r="L1112" s="11"/>
      <c r="M1112" s="12"/>
      <c r="N1112" s="12"/>
      <c r="O1112" s="12"/>
      <c r="Q1112" s="22"/>
      <c r="R1112" s="15"/>
      <c r="S1112" s="22"/>
      <c r="T1112" s="22"/>
      <c r="U1112" s="15"/>
      <c r="V1112" s="15"/>
    </row>
    <row r="1113" spans="2:22">
      <c r="B1113" s="12"/>
      <c r="J1113" s="159" t="e">
        <f>IF(J1112=10,9,IF(AND(#REF!&gt;=3,J1112&gt;2),J1112-1,IF(#REF!&gt;=3,J1111+1,J1111)))</f>
        <v>#REF!</v>
      </c>
      <c r="K1113" s="11"/>
      <c r="L1113" s="11"/>
      <c r="M1113" s="12"/>
      <c r="N1113" s="12"/>
      <c r="O1113" s="12"/>
      <c r="Q1113" s="22"/>
      <c r="R1113" s="15"/>
      <c r="S1113" s="22"/>
      <c r="T1113" s="22"/>
      <c r="U1113" s="15"/>
      <c r="V1113" s="15"/>
    </row>
    <row r="1114" spans="2:22">
      <c r="B1114" s="12"/>
      <c r="J1114" s="159" t="e">
        <f>IF(J1113=10,9,IF(AND(#REF!&gt;=3,J1113&gt;2),J1113-1,IF(#REF!&gt;=3,J1112+1,J1112)))</f>
        <v>#REF!</v>
      </c>
      <c r="K1114" s="11"/>
      <c r="L1114" s="11"/>
      <c r="M1114" s="12"/>
      <c r="N1114" s="12"/>
      <c r="O1114" s="12"/>
      <c r="Q1114" s="22"/>
      <c r="R1114" s="15"/>
      <c r="S1114" s="22"/>
      <c r="T1114" s="22"/>
      <c r="U1114" s="15"/>
      <c r="V1114" s="15"/>
    </row>
    <row r="1115" spans="2:22">
      <c r="B1115" s="12"/>
      <c r="J1115" s="159" t="e">
        <f>IF(J1114=10,9,IF(AND(#REF!&gt;=3,J1114&gt;2),J1114-1,IF(#REF!&gt;=3,J1113+1,J1113)))</f>
        <v>#REF!</v>
      </c>
      <c r="K1115" s="11"/>
      <c r="L1115" s="11"/>
      <c r="M1115" s="12"/>
      <c r="N1115" s="12"/>
      <c r="O1115" s="12"/>
      <c r="Q1115" s="22"/>
      <c r="R1115" s="15"/>
      <c r="S1115" s="22"/>
      <c r="T1115" s="22"/>
      <c r="U1115" s="15"/>
      <c r="V1115" s="15"/>
    </row>
    <row r="1116" spans="2:22">
      <c r="B1116" s="12"/>
      <c r="J1116" s="159" t="e">
        <f>IF(J1115=10,9,IF(AND(#REF!&gt;=3,J1115&gt;2),J1115-1,IF(#REF!&gt;=3,J1114+1,J1114)))</f>
        <v>#REF!</v>
      </c>
      <c r="K1116" s="11"/>
      <c r="L1116" s="11"/>
      <c r="M1116" s="12"/>
      <c r="N1116" s="12"/>
      <c r="O1116" s="12"/>
      <c r="Q1116" s="22"/>
      <c r="R1116" s="15"/>
      <c r="S1116" s="22"/>
      <c r="T1116" s="22"/>
      <c r="U1116" s="15"/>
      <c r="V1116" s="15"/>
    </row>
    <row r="1117" spans="2:22">
      <c r="B1117" s="12"/>
      <c r="J1117" s="159" t="e">
        <f>IF(J1116=10,9,IF(AND(#REF!&gt;=3,J1116&gt;2),J1116-1,IF(#REF!&gt;=3,J1115+1,J1115)))</f>
        <v>#REF!</v>
      </c>
      <c r="K1117" s="11"/>
      <c r="L1117" s="11"/>
      <c r="M1117" s="12"/>
      <c r="N1117" s="12"/>
      <c r="O1117" s="12"/>
      <c r="Q1117" s="22"/>
      <c r="R1117" s="15"/>
      <c r="S1117" s="22"/>
      <c r="T1117" s="22"/>
      <c r="U1117" s="15"/>
      <c r="V1117" s="15"/>
    </row>
    <row r="1118" spans="2:22">
      <c r="B1118" s="12"/>
      <c r="J1118" s="159" t="e">
        <f>IF(J1117=10,9,IF(AND(#REF!&gt;=3,J1117&gt;2),J1117-1,IF(#REF!&gt;=3,J1116+1,J1116)))</f>
        <v>#REF!</v>
      </c>
      <c r="K1118" s="11"/>
      <c r="L1118" s="11"/>
      <c r="M1118" s="12"/>
      <c r="N1118" s="12"/>
      <c r="O1118" s="12"/>
      <c r="Q1118" s="22"/>
      <c r="R1118" s="15"/>
      <c r="S1118" s="22"/>
      <c r="T1118" s="22"/>
      <c r="U1118" s="15"/>
      <c r="V1118" s="15"/>
    </row>
    <row r="1119" spans="2:22">
      <c r="B1119" s="12"/>
      <c r="J1119" s="159" t="e">
        <f>IF(J1118=10,9,IF(AND(#REF!&gt;=3,J1118&gt;2),J1118-1,IF(#REF!&gt;=3,J1117+1,J1117)))</f>
        <v>#REF!</v>
      </c>
      <c r="K1119" s="11"/>
      <c r="L1119" s="11"/>
      <c r="M1119" s="12"/>
      <c r="N1119" s="12"/>
      <c r="O1119" s="12"/>
      <c r="Q1119" s="22"/>
      <c r="R1119" s="15"/>
      <c r="S1119" s="22"/>
      <c r="T1119" s="22"/>
      <c r="U1119" s="15"/>
      <c r="V1119" s="15"/>
    </row>
    <row r="1120" spans="2:22">
      <c r="B1120" s="12"/>
      <c r="J1120" s="159" t="e">
        <f>IF(J1119=10,9,IF(AND(#REF!&gt;=3,J1119&gt;2),J1119-1,IF(#REF!&gt;=3,J1118+1,J1118)))</f>
        <v>#REF!</v>
      </c>
      <c r="K1120" s="11"/>
      <c r="L1120" s="11"/>
      <c r="M1120" s="12"/>
      <c r="N1120" s="12"/>
      <c r="O1120" s="12"/>
      <c r="Q1120" s="22"/>
      <c r="R1120" s="15"/>
      <c r="S1120" s="22"/>
      <c r="T1120" s="22"/>
      <c r="U1120" s="15"/>
      <c r="V1120" s="15"/>
    </row>
    <row r="1121" spans="2:22">
      <c r="B1121" s="12"/>
      <c r="J1121" s="159" t="e">
        <f>IF(J1120=10,9,IF(AND(#REF!&gt;=3,J1120&gt;2),J1120-1,IF(#REF!&gt;=3,J1119+1,J1119)))</f>
        <v>#REF!</v>
      </c>
      <c r="K1121" s="11"/>
      <c r="L1121" s="11"/>
      <c r="M1121" s="12"/>
      <c r="N1121" s="12"/>
      <c r="O1121" s="12"/>
      <c r="Q1121" s="22"/>
      <c r="R1121" s="15"/>
      <c r="S1121" s="22"/>
      <c r="T1121" s="22"/>
      <c r="U1121" s="15"/>
      <c r="V1121" s="15"/>
    </row>
    <row r="1122" spans="2:22">
      <c r="B1122" s="12"/>
      <c r="J1122" s="159" t="e">
        <f>IF(J1121=10,9,IF(AND(#REF!&gt;=3,J1121&gt;2),J1121-1,IF(#REF!&gt;=3,J1120+1,J1120)))</f>
        <v>#REF!</v>
      </c>
      <c r="K1122" s="11"/>
      <c r="L1122" s="11"/>
      <c r="M1122" s="12"/>
      <c r="N1122" s="12"/>
      <c r="O1122" s="12"/>
      <c r="Q1122" s="22"/>
      <c r="R1122" s="15"/>
      <c r="S1122" s="22"/>
      <c r="T1122" s="22"/>
      <c r="U1122" s="15"/>
      <c r="V1122" s="15"/>
    </row>
    <row r="1123" spans="2:22">
      <c r="B1123" s="12"/>
      <c r="J1123" s="159" t="e">
        <f>IF(J1122=10,9,IF(AND(#REF!&gt;=3,J1122&gt;2),J1122-1,IF(#REF!&gt;=3,J1121+1,J1121)))</f>
        <v>#REF!</v>
      </c>
      <c r="K1123" s="11"/>
      <c r="L1123" s="11"/>
      <c r="M1123" s="12"/>
      <c r="N1123" s="12"/>
      <c r="O1123" s="12"/>
      <c r="Q1123" s="22"/>
      <c r="R1123" s="15"/>
      <c r="S1123" s="22"/>
      <c r="T1123" s="22"/>
      <c r="U1123" s="15"/>
      <c r="V1123" s="15"/>
    </row>
    <row r="1124" spans="2:22">
      <c r="B1124" s="12"/>
      <c r="J1124" s="159" t="e">
        <f>IF(J1123=10,9,IF(AND(#REF!&gt;=3,J1123&gt;2),J1123-1,IF(#REF!&gt;=3,J1122+1,J1122)))</f>
        <v>#REF!</v>
      </c>
      <c r="K1124" s="11"/>
      <c r="L1124" s="11"/>
      <c r="M1124" s="12"/>
      <c r="N1124" s="12"/>
      <c r="O1124" s="12"/>
      <c r="Q1124" s="22"/>
      <c r="R1124" s="15"/>
      <c r="S1124" s="22"/>
      <c r="T1124" s="22"/>
      <c r="U1124" s="15"/>
      <c r="V1124" s="15"/>
    </row>
    <row r="1125" spans="2:22">
      <c r="B1125" s="12"/>
      <c r="J1125" s="159" t="e">
        <f>IF(J1124=10,9,IF(AND(#REF!&gt;=3,J1124&gt;2),J1124-1,IF(#REF!&gt;=3,J1123+1,J1123)))</f>
        <v>#REF!</v>
      </c>
      <c r="K1125" s="11"/>
      <c r="L1125" s="11"/>
      <c r="M1125" s="12"/>
      <c r="N1125" s="12"/>
      <c r="O1125" s="12"/>
      <c r="Q1125" s="22"/>
      <c r="R1125" s="15"/>
      <c r="S1125" s="22"/>
      <c r="T1125" s="22"/>
      <c r="U1125" s="15"/>
      <c r="V1125" s="15"/>
    </row>
    <row r="1126" spans="2:22">
      <c r="B1126" s="12"/>
      <c r="J1126" s="159" t="e">
        <f>IF(J1125=10,9,IF(AND(#REF!&gt;=3,J1125&gt;2),J1125-1,IF(#REF!&gt;=3,J1124+1,J1124)))</f>
        <v>#REF!</v>
      </c>
      <c r="K1126" s="11"/>
      <c r="L1126" s="11"/>
      <c r="M1126" s="12"/>
      <c r="N1126" s="12"/>
      <c r="O1126" s="12"/>
      <c r="Q1126" s="22"/>
      <c r="R1126" s="15"/>
      <c r="S1126" s="22"/>
      <c r="T1126" s="22"/>
      <c r="U1126" s="15"/>
      <c r="V1126" s="15"/>
    </row>
    <row r="1127" spans="2:22">
      <c r="B1127" s="12"/>
      <c r="J1127" s="159" t="e">
        <f>IF(J1126=10,9,IF(AND(#REF!&gt;=3,J1126&gt;2),J1126-1,IF(#REF!&gt;=3,J1125+1,J1125)))</f>
        <v>#REF!</v>
      </c>
      <c r="K1127" s="11"/>
      <c r="L1127" s="11"/>
      <c r="M1127" s="12"/>
      <c r="N1127" s="12"/>
      <c r="O1127" s="12"/>
      <c r="Q1127" s="22"/>
      <c r="R1127" s="15"/>
      <c r="S1127" s="22"/>
      <c r="T1127" s="22"/>
      <c r="U1127" s="15"/>
      <c r="V1127" s="15"/>
    </row>
    <row r="1128" spans="2:22">
      <c r="B1128" s="12"/>
      <c r="J1128" s="159" t="e">
        <f>IF(J1127=10,9,IF(AND(#REF!&gt;=3,J1127&gt;2),J1127-1,IF(#REF!&gt;=3,J1126+1,J1126)))</f>
        <v>#REF!</v>
      </c>
      <c r="K1128" s="11"/>
      <c r="L1128" s="11"/>
      <c r="M1128" s="12"/>
      <c r="N1128" s="12"/>
      <c r="O1128" s="12"/>
      <c r="Q1128" s="22"/>
      <c r="R1128" s="15"/>
      <c r="S1128" s="22"/>
      <c r="T1128" s="22"/>
      <c r="U1128" s="15"/>
      <c r="V1128" s="15"/>
    </row>
    <row r="1129" spans="2:22">
      <c r="B1129" s="12"/>
      <c r="J1129" s="159" t="e">
        <f>IF(J1128=10,9,IF(AND(#REF!&gt;=3,J1128&gt;2),J1128-1,IF(#REF!&gt;=3,J1127+1,J1127)))</f>
        <v>#REF!</v>
      </c>
      <c r="K1129" s="11"/>
      <c r="L1129" s="11"/>
      <c r="M1129" s="12"/>
      <c r="N1129" s="12"/>
      <c r="O1129" s="12"/>
      <c r="Q1129" s="22"/>
      <c r="R1129" s="15"/>
      <c r="S1129" s="22"/>
      <c r="T1129" s="22"/>
      <c r="U1129" s="15"/>
      <c r="V1129" s="15"/>
    </row>
    <row r="1130" spans="2:22">
      <c r="B1130" s="12"/>
      <c r="J1130" s="159" t="e">
        <f>IF(J1129=10,9,IF(AND(#REF!&gt;=3,J1129&gt;2),J1129-1,IF(#REF!&gt;=3,J1128+1,J1128)))</f>
        <v>#REF!</v>
      </c>
      <c r="K1130" s="11"/>
      <c r="L1130" s="11"/>
      <c r="M1130" s="12"/>
      <c r="N1130" s="12"/>
      <c r="O1130" s="12"/>
      <c r="Q1130" s="22"/>
      <c r="R1130" s="15"/>
      <c r="S1130" s="22"/>
      <c r="T1130" s="22"/>
      <c r="U1130" s="15"/>
      <c r="V1130" s="15"/>
    </row>
    <row r="1131" spans="2:22">
      <c r="B1131" s="12"/>
      <c r="J1131" s="159" t="e">
        <f>IF(J1130=10,9,IF(AND(#REF!&gt;=3,J1130&gt;2),J1130-1,IF(#REF!&gt;=3,J1129+1,J1129)))</f>
        <v>#REF!</v>
      </c>
      <c r="K1131" s="11"/>
      <c r="L1131" s="11"/>
      <c r="M1131" s="12"/>
      <c r="N1131" s="12"/>
      <c r="O1131" s="12"/>
      <c r="Q1131" s="22"/>
      <c r="R1131" s="15"/>
      <c r="S1131" s="22"/>
      <c r="T1131" s="22"/>
      <c r="U1131" s="15"/>
      <c r="V1131" s="15"/>
    </row>
    <row r="1132" spans="2:22">
      <c r="B1132" s="12"/>
      <c r="J1132" s="159" t="e">
        <f>IF(J1131=10,9,IF(AND(#REF!&gt;=3,J1131&gt;2),J1131-1,IF(#REF!&gt;=3,J1130+1,J1130)))</f>
        <v>#REF!</v>
      </c>
      <c r="K1132" s="11"/>
      <c r="L1132" s="11"/>
      <c r="M1132" s="12"/>
      <c r="N1132" s="12"/>
      <c r="O1132" s="12"/>
      <c r="Q1132" s="22"/>
      <c r="R1132" s="15"/>
      <c r="S1132" s="22"/>
      <c r="T1132" s="22"/>
      <c r="U1132" s="15"/>
      <c r="V1132" s="15"/>
    </row>
    <row r="1133" spans="2:22">
      <c r="B1133" s="12"/>
      <c r="J1133" s="159" t="e">
        <f>IF(J1132=10,9,IF(AND(#REF!&gt;=3,J1132&gt;2),J1132-1,IF(#REF!&gt;=3,J1131+1,J1131)))</f>
        <v>#REF!</v>
      </c>
      <c r="K1133" s="11"/>
      <c r="L1133" s="11"/>
      <c r="M1133" s="12"/>
      <c r="N1133" s="12"/>
      <c r="O1133" s="12"/>
      <c r="Q1133" s="22"/>
      <c r="R1133" s="15"/>
      <c r="S1133" s="22"/>
      <c r="T1133" s="22"/>
      <c r="U1133" s="15"/>
      <c r="V1133" s="15"/>
    </row>
    <row r="1134" spans="2:22">
      <c r="B1134" s="12"/>
      <c r="J1134" s="159" t="e">
        <f>IF(J1133=10,9,IF(AND(#REF!&gt;=3,J1133&gt;2),J1133-1,IF(#REF!&gt;=3,J1132+1,J1132)))</f>
        <v>#REF!</v>
      </c>
      <c r="K1134" s="11"/>
      <c r="L1134" s="11"/>
      <c r="M1134" s="12"/>
      <c r="N1134" s="12"/>
      <c r="O1134" s="12"/>
      <c r="Q1134" s="22"/>
      <c r="R1134" s="15"/>
      <c r="S1134" s="22"/>
      <c r="T1134" s="22"/>
      <c r="U1134" s="15"/>
      <c r="V1134" s="15"/>
    </row>
    <row r="1135" spans="2:22">
      <c r="B1135" s="12"/>
      <c r="J1135" s="159" t="e">
        <f>IF(J1134=10,9,IF(AND(#REF!&gt;=3,J1134&gt;2),J1134-1,IF(#REF!&gt;=3,J1133+1,J1133)))</f>
        <v>#REF!</v>
      </c>
      <c r="K1135" s="11"/>
      <c r="L1135" s="11"/>
      <c r="M1135" s="12"/>
      <c r="N1135" s="12"/>
      <c r="O1135" s="12"/>
      <c r="Q1135" s="22"/>
      <c r="R1135" s="15"/>
      <c r="S1135" s="22"/>
      <c r="T1135" s="22"/>
      <c r="U1135" s="15"/>
      <c r="V1135" s="15"/>
    </row>
    <row r="1136" spans="2:22">
      <c r="B1136" s="12"/>
      <c r="J1136" s="159" t="e">
        <f>IF(J1135=10,9,IF(AND(#REF!&gt;=3,J1135&gt;2),J1135-1,IF(#REF!&gt;=3,J1134+1,J1134)))</f>
        <v>#REF!</v>
      </c>
      <c r="K1136" s="11"/>
      <c r="L1136" s="11"/>
      <c r="M1136" s="12"/>
      <c r="N1136" s="12"/>
      <c r="O1136" s="12"/>
      <c r="Q1136" s="22"/>
      <c r="R1136" s="15"/>
      <c r="S1136" s="22"/>
      <c r="T1136" s="22"/>
      <c r="U1136" s="15"/>
      <c r="V1136" s="15"/>
    </row>
    <row r="1137" spans="2:22">
      <c r="B1137" s="12"/>
      <c r="J1137" s="159" t="e">
        <f>IF(J1136=10,9,IF(AND(#REF!&gt;=3,J1136&gt;2),J1136-1,IF(#REF!&gt;=3,J1135+1,J1135)))</f>
        <v>#REF!</v>
      </c>
      <c r="K1137" s="11"/>
      <c r="L1137" s="11"/>
      <c r="M1137" s="12"/>
      <c r="N1137" s="12"/>
      <c r="O1137" s="12"/>
      <c r="Q1137" s="22"/>
      <c r="R1137" s="15"/>
      <c r="S1137" s="22"/>
      <c r="T1137" s="22"/>
      <c r="U1137" s="15"/>
      <c r="V1137" s="15"/>
    </row>
    <row r="1138" spans="2:22">
      <c r="B1138" s="12"/>
      <c r="J1138" s="159" t="e">
        <f>IF(J1137=10,9,IF(AND(#REF!&gt;=3,J1137&gt;2),J1137-1,IF(#REF!&gt;=3,J1136+1,J1136)))</f>
        <v>#REF!</v>
      </c>
      <c r="K1138" s="11"/>
      <c r="L1138" s="11"/>
      <c r="M1138" s="12"/>
      <c r="N1138" s="12"/>
      <c r="O1138" s="12"/>
      <c r="Q1138" s="22"/>
      <c r="R1138" s="15"/>
      <c r="S1138" s="22"/>
      <c r="T1138" s="22"/>
      <c r="U1138" s="15"/>
      <c r="V1138" s="15"/>
    </row>
    <row r="1139" spans="2:22">
      <c r="B1139" s="12"/>
      <c r="J1139" s="159" t="e">
        <f>IF(J1138=10,9,IF(AND(#REF!&gt;=3,J1138&gt;2),J1138-1,IF(#REF!&gt;=3,J1137+1,J1137)))</f>
        <v>#REF!</v>
      </c>
      <c r="K1139" s="11"/>
      <c r="L1139" s="11"/>
      <c r="M1139" s="12"/>
      <c r="N1139" s="12"/>
      <c r="O1139" s="12"/>
      <c r="Q1139" s="22"/>
      <c r="R1139" s="15"/>
      <c r="S1139" s="22"/>
      <c r="T1139" s="22"/>
      <c r="U1139" s="15"/>
      <c r="V1139" s="15"/>
    </row>
    <row r="1140" spans="2:22">
      <c r="B1140" s="12"/>
      <c r="J1140" s="159" t="e">
        <f>IF(J1139=10,9,IF(AND(#REF!&gt;=3,J1139&gt;2),J1139-1,IF(#REF!&gt;=3,J1138+1,J1138)))</f>
        <v>#REF!</v>
      </c>
      <c r="K1140" s="11"/>
      <c r="L1140" s="11"/>
      <c r="M1140" s="12"/>
      <c r="N1140" s="12"/>
      <c r="O1140" s="12"/>
      <c r="Q1140" s="22"/>
      <c r="R1140" s="15"/>
      <c r="S1140" s="22"/>
      <c r="T1140" s="22"/>
      <c r="U1140" s="15"/>
      <c r="V1140" s="15"/>
    </row>
    <row r="1141" spans="2:22">
      <c r="B1141" s="12"/>
      <c r="J1141" s="159" t="e">
        <f>IF(J1140=10,9,IF(AND(#REF!&gt;=3,J1140&gt;2),J1140-1,IF(#REF!&gt;=3,J1139+1,J1139)))</f>
        <v>#REF!</v>
      </c>
      <c r="K1141" s="11"/>
      <c r="L1141" s="11"/>
      <c r="M1141" s="12"/>
      <c r="N1141" s="12"/>
      <c r="O1141" s="12"/>
      <c r="Q1141" s="22"/>
      <c r="R1141" s="15"/>
      <c r="S1141" s="22"/>
      <c r="T1141" s="22"/>
      <c r="U1141" s="15"/>
      <c r="V1141" s="15"/>
    </row>
    <row r="1142" spans="2:22">
      <c r="B1142" s="12"/>
      <c r="J1142" s="159" t="e">
        <f>IF(J1141=10,9,IF(AND(#REF!&gt;=3,J1141&gt;2),J1141-1,IF(#REF!&gt;=3,J1140+1,J1140)))</f>
        <v>#REF!</v>
      </c>
      <c r="K1142" s="11"/>
      <c r="L1142" s="11"/>
      <c r="M1142" s="12"/>
      <c r="N1142" s="12"/>
      <c r="O1142" s="12"/>
      <c r="Q1142" s="22"/>
      <c r="R1142" s="15"/>
      <c r="S1142" s="22"/>
      <c r="T1142" s="22"/>
      <c r="U1142" s="15"/>
      <c r="V1142" s="15"/>
    </row>
    <row r="1143" spans="2:22">
      <c r="B1143" s="12"/>
      <c r="J1143" s="159" t="e">
        <f>IF(J1142=10,9,IF(AND(#REF!&gt;=3,J1142&gt;2),J1142-1,IF(#REF!&gt;=3,J1141+1,J1141)))</f>
        <v>#REF!</v>
      </c>
      <c r="K1143" s="11"/>
      <c r="L1143" s="11"/>
      <c r="M1143" s="12"/>
      <c r="N1143" s="12"/>
      <c r="O1143" s="12"/>
      <c r="Q1143" s="22"/>
      <c r="R1143" s="15"/>
      <c r="S1143" s="22"/>
      <c r="T1143" s="22"/>
      <c r="U1143" s="15"/>
      <c r="V1143" s="15"/>
    </row>
    <row r="1144" spans="2:22">
      <c r="B1144" s="12"/>
      <c r="J1144" s="159" t="e">
        <f>IF(J1143=10,9,IF(AND(#REF!&gt;=3,J1143&gt;2),J1143-1,IF(#REF!&gt;=3,J1142+1,J1142)))</f>
        <v>#REF!</v>
      </c>
      <c r="K1144" s="11"/>
      <c r="L1144" s="11"/>
      <c r="M1144" s="12"/>
      <c r="N1144" s="12"/>
      <c r="O1144" s="12"/>
      <c r="Q1144" s="22"/>
      <c r="R1144" s="15"/>
      <c r="S1144" s="22"/>
      <c r="T1144" s="22"/>
      <c r="U1144" s="15"/>
      <c r="V1144" s="15"/>
    </row>
    <row r="1145" spans="2:22">
      <c r="B1145" s="12"/>
      <c r="J1145" s="159" t="e">
        <f>IF(J1144=10,9,IF(AND(#REF!&gt;=3,J1144&gt;2),J1144-1,IF(#REF!&gt;=3,J1143+1,J1143)))</f>
        <v>#REF!</v>
      </c>
      <c r="K1145" s="11"/>
      <c r="L1145" s="11"/>
      <c r="M1145" s="12"/>
      <c r="N1145" s="12"/>
      <c r="O1145" s="12"/>
      <c r="Q1145" s="22"/>
      <c r="R1145" s="15"/>
      <c r="S1145" s="22"/>
      <c r="T1145" s="22"/>
      <c r="U1145" s="15"/>
      <c r="V1145" s="15"/>
    </row>
    <row r="1146" spans="2:22">
      <c r="B1146" s="12"/>
      <c r="J1146" s="159" t="e">
        <f>IF(J1145=10,9,IF(AND(#REF!&gt;=3,J1145&gt;2),J1145-1,IF(#REF!&gt;=3,J1144+1,J1144)))</f>
        <v>#REF!</v>
      </c>
      <c r="K1146" s="11"/>
      <c r="L1146" s="11"/>
      <c r="M1146" s="12"/>
      <c r="N1146" s="12"/>
      <c r="O1146" s="12"/>
      <c r="Q1146" s="22"/>
      <c r="R1146" s="15"/>
      <c r="S1146" s="22"/>
      <c r="T1146" s="22"/>
      <c r="U1146" s="15"/>
      <c r="V1146" s="15"/>
    </row>
    <row r="1147" spans="2:22">
      <c r="B1147" s="12"/>
      <c r="J1147" s="159" t="e">
        <f>IF(J1146=10,9,IF(AND(#REF!&gt;=3,J1146&gt;2),J1146-1,IF(#REF!&gt;=3,J1145+1,J1145)))</f>
        <v>#REF!</v>
      </c>
      <c r="K1147" s="11"/>
      <c r="L1147" s="11"/>
      <c r="M1147" s="12"/>
      <c r="N1147" s="12"/>
      <c r="O1147" s="12"/>
      <c r="Q1147" s="22"/>
      <c r="R1147" s="15"/>
      <c r="S1147" s="22"/>
      <c r="T1147" s="22"/>
      <c r="U1147" s="15"/>
      <c r="V1147" s="15"/>
    </row>
    <row r="1148" spans="2:22">
      <c r="B1148" s="12"/>
      <c r="J1148" s="159" t="e">
        <f>IF(J1147=10,9,IF(AND(#REF!&gt;=3,J1147&gt;2),J1147-1,IF(#REF!&gt;=3,J1146+1,J1146)))</f>
        <v>#REF!</v>
      </c>
      <c r="K1148" s="11"/>
      <c r="L1148" s="11"/>
      <c r="M1148" s="12"/>
      <c r="N1148" s="12"/>
      <c r="O1148" s="12"/>
      <c r="Q1148" s="22"/>
      <c r="R1148" s="15"/>
      <c r="S1148" s="22"/>
      <c r="T1148" s="22"/>
      <c r="U1148" s="15"/>
      <c r="V1148" s="15"/>
    </row>
    <row r="1149" spans="2:22">
      <c r="B1149" s="12"/>
      <c r="J1149" s="159" t="e">
        <f>IF(J1148=10,9,IF(AND(#REF!&gt;=3,J1148&gt;2),J1148-1,IF(#REF!&gt;=3,J1147+1,J1147)))</f>
        <v>#REF!</v>
      </c>
      <c r="K1149" s="11"/>
      <c r="L1149" s="11"/>
      <c r="M1149" s="12"/>
      <c r="N1149" s="12"/>
      <c r="O1149" s="12"/>
      <c r="Q1149" s="22"/>
      <c r="R1149" s="15"/>
      <c r="S1149" s="22"/>
      <c r="T1149" s="22"/>
      <c r="U1149" s="15"/>
      <c r="V1149" s="15"/>
    </row>
    <row r="1150" spans="2:22">
      <c r="B1150" s="12"/>
      <c r="J1150" s="159" t="e">
        <f>IF(J1149=10,9,IF(AND(#REF!&gt;=3,J1149&gt;2),J1149-1,IF(#REF!&gt;=3,J1148+1,J1148)))</f>
        <v>#REF!</v>
      </c>
      <c r="K1150" s="11"/>
      <c r="L1150" s="11"/>
      <c r="M1150" s="12"/>
      <c r="N1150" s="12"/>
      <c r="O1150" s="12"/>
      <c r="Q1150" s="22"/>
      <c r="R1150" s="15"/>
      <c r="S1150" s="22"/>
      <c r="T1150" s="22"/>
      <c r="U1150" s="15"/>
      <c r="V1150" s="15"/>
    </row>
    <row r="1151" spans="2:22">
      <c r="B1151" s="12"/>
      <c r="J1151" s="159" t="e">
        <f>IF(J1150=10,9,IF(AND(#REF!&gt;=3,J1150&gt;2),J1150-1,IF(#REF!&gt;=3,J1149+1,J1149)))</f>
        <v>#REF!</v>
      </c>
      <c r="K1151" s="11"/>
      <c r="L1151" s="11"/>
      <c r="M1151" s="12"/>
      <c r="N1151" s="12"/>
      <c r="O1151" s="12"/>
      <c r="Q1151" s="22"/>
      <c r="R1151" s="15"/>
      <c r="S1151" s="22"/>
      <c r="T1151" s="22"/>
      <c r="U1151" s="15"/>
      <c r="V1151" s="15"/>
    </row>
    <row r="1152" spans="2:22">
      <c r="B1152" s="12"/>
      <c r="J1152" s="159" t="e">
        <f>IF(J1151=10,9,IF(AND(#REF!&gt;=3,J1151&gt;2),J1151-1,IF(#REF!&gt;=3,J1150+1,J1150)))</f>
        <v>#REF!</v>
      </c>
      <c r="K1152" s="11"/>
      <c r="L1152" s="11"/>
      <c r="M1152" s="12"/>
      <c r="N1152" s="12"/>
      <c r="O1152" s="12"/>
      <c r="Q1152" s="22"/>
      <c r="R1152" s="15"/>
      <c r="S1152" s="22"/>
      <c r="T1152" s="22"/>
      <c r="U1152" s="15"/>
      <c r="V1152" s="15"/>
    </row>
    <row r="1153" spans="2:22">
      <c r="B1153" s="12"/>
      <c r="J1153" s="159" t="e">
        <f>IF(J1152=10,9,IF(AND(#REF!&gt;=3,J1152&gt;2),J1152-1,IF(#REF!&gt;=3,J1151+1,J1151)))</f>
        <v>#REF!</v>
      </c>
      <c r="K1153" s="11"/>
      <c r="L1153" s="11"/>
      <c r="M1153" s="12"/>
      <c r="N1153" s="12"/>
      <c r="O1153" s="12"/>
      <c r="Q1153" s="22"/>
      <c r="R1153" s="15"/>
      <c r="S1153" s="22"/>
      <c r="T1153" s="22"/>
      <c r="U1153" s="15"/>
      <c r="V1153" s="15"/>
    </row>
    <row r="1154" spans="2:22">
      <c r="B1154" s="12"/>
      <c r="J1154" s="159" t="e">
        <f>IF(J1153=10,9,IF(AND(#REF!&gt;=3,J1153&gt;2),J1153-1,IF(#REF!&gt;=3,J1152+1,J1152)))</f>
        <v>#REF!</v>
      </c>
      <c r="K1154" s="11"/>
      <c r="L1154" s="11"/>
      <c r="M1154" s="12"/>
      <c r="N1154" s="12"/>
      <c r="O1154" s="12"/>
      <c r="Q1154" s="22"/>
      <c r="R1154" s="15"/>
      <c r="S1154" s="22"/>
      <c r="T1154" s="22"/>
      <c r="U1154" s="15"/>
      <c r="V1154" s="15"/>
    </row>
    <row r="1155" spans="2:22">
      <c r="B1155" s="12"/>
      <c r="J1155" s="159" t="e">
        <f>IF(J1154=10,9,IF(AND(#REF!&gt;=3,J1154&gt;2),J1154-1,IF(#REF!&gt;=3,J1153+1,J1153)))</f>
        <v>#REF!</v>
      </c>
      <c r="K1155" s="11"/>
      <c r="L1155" s="11"/>
      <c r="M1155" s="12"/>
      <c r="N1155" s="12"/>
      <c r="O1155" s="12"/>
      <c r="Q1155" s="22"/>
      <c r="R1155" s="15"/>
      <c r="S1155" s="22"/>
      <c r="T1155" s="22"/>
      <c r="U1155" s="15"/>
      <c r="V1155" s="15"/>
    </row>
    <row r="1156" spans="2:22">
      <c r="B1156" s="12"/>
      <c r="J1156" s="159" t="e">
        <f>IF(J1155=10,9,IF(AND(#REF!&gt;=3,J1155&gt;2),J1155-1,IF(#REF!&gt;=3,J1154+1,J1154)))</f>
        <v>#REF!</v>
      </c>
      <c r="K1156" s="11"/>
      <c r="L1156" s="11"/>
      <c r="M1156" s="12"/>
      <c r="N1156" s="12"/>
      <c r="O1156" s="12"/>
      <c r="Q1156" s="22"/>
      <c r="R1156" s="15"/>
      <c r="S1156" s="22"/>
      <c r="T1156" s="22"/>
      <c r="U1156" s="15"/>
      <c r="V1156" s="15"/>
    </row>
    <row r="1157" spans="2:22">
      <c r="B1157" s="12"/>
      <c r="J1157" s="159" t="e">
        <f>IF(J1156=10,9,IF(AND(#REF!&gt;=3,J1156&gt;2),J1156-1,IF(#REF!&gt;=3,J1155+1,J1155)))</f>
        <v>#REF!</v>
      </c>
      <c r="K1157" s="11"/>
      <c r="L1157" s="11"/>
      <c r="M1157" s="12"/>
      <c r="N1157" s="12"/>
      <c r="O1157" s="12"/>
      <c r="Q1157" s="22"/>
      <c r="R1157" s="15"/>
      <c r="S1157" s="22"/>
      <c r="T1157" s="22"/>
      <c r="U1157" s="15"/>
      <c r="V1157" s="15"/>
    </row>
    <row r="1158" spans="2:22">
      <c r="B1158" s="12"/>
      <c r="J1158" s="159" t="e">
        <f>IF(J1157=10,9,IF(AND(#REF!&gt;=3,J1157&gt;2),J1157-1,IF(#REF!&gt;=3,J1156+1,J1156)))</f>
        <v>#REF!</v>
      </c>
      <c r="K1158" s="11"/>
      <c r="L1158" s="11"/>
      <c r="M1158" s="12"/>
      <c r="N1158" s="12"/>
      <c r="O1158" s="12"/>
      <c r="Q1158" s="22"/>
      <c r="R1158" s="15"/>
      <c r="S1158" s="22"/>
      <c r="T1158" s="22"/>
      <c r="U1158" s="15"/>
      <c r="V1158" s="15"/>
    </row>
    <row r="1159" spans="2:22">
      <c r="B1159" s="12"/>
      <c r="J1159" s="159" t="e">
        <f>IF(J1158=10,9,IF(AND(#REF!&gt;=3,J1158&gt;2),J1158-1,IF(#REF!&gt;=3,J1157+1,J1157)))</f>
        <v>#REF!</v>
      </c>
      <c r="K1159" s="11"/>
      <c r="L1159" s="11"/>
      <c r="M1159" s="12"/>
      <c r="N1159" s="12"/>
      <c r="O1159" s="12"/>
      <c r="Q1159" s="22"/>
      <c r="R1159" s="15"/>
      <c r="S1159" s="22"/>
      <c r="T1159" s="22"/>
      <c r="U1159" s="15"/>
      <c r="V1159" s="15"/>
    </row>
    <row r="1160" spans="2:22">
      <c r="B1160" s="12"/>
      <c r="J1160" s="159" t="e">
        <f>IF(J1159=10,9,IF(AND(#REF!&gt;=3,J1159&gt;2),J1159-1,IF(#REF!&gt;=3,J1158+1,J1158)))</f>
        <v>#REF!</v>
      </c>
      <c r="K1160" s="11"/>
      <c r="L1160" s="11"/>
      <c r="M1160" s="12"/>
      <c r="N1160" s="12"/>
      <c r="O1160" s="12"/>
      <c r="Q1160" s="22"/>
      <c r="R1160" s="15"/>
      <c r="S1160" s="22"/>
      <c r="T1160" s="22"/>
      <c r="U1160" s="15"/>
      <c r="V1160" s="15"/>
    </row>
    <row r="1161" spans="2:22">
      <c r="B1161" s="12"/>
      <c r="J1161" s="159" t="e">
        <f>IF(J1160=10,9,IF(AND(#REF!&gt;=3,J1160&gt;2),J1160-1,IF(#REF!&gt;=3,J1159+1,J1159)))</f>
        <v>#REF!</v>
      </c>
      <c r="K1161" s="11"/>
      <c r="L1161" s="11"/>
      <c r="M1161" s="12"/>
      <c r="N1161" s="12"/>
      <c r="O1161" s="12"/>
      <c r="Q1161" s="22"/>
      <c r="R1161" s="15"/>
      <c r="S1161" s="22"/>
      <c r="T1161" s="22"/>
      <c r="U1161" s="15"/>
      <c r="V1161" s="15"/>
    </row>
    <row r="1162" spans="2:22">
      <c r="B1162" s="12"/>
      <c r="J1162" s="159" t="e">
        <f>IF(J1161=10,9,IF(AND(#REF!&gt;=3,J1161&gt;2),J1161-1,IF(#REF!&gt;=3,J1160+1,J1160)))</f>
        <v>#REF!</v>
      </c>
      <c r="K1162" s="11"/>
      <c r="L1162" s="11"/>
      <c r="M1162" s="12"/>
      <c r="N1162" s="12"/>
      <c r="O1162" s="12"/>
      <c r="Q1162" s="22"/>
      <c r="R1162" s="15"/>
      <c r="S1162" s="22"/>
      <c r="T1162" s="22"/>
      <c r="U1162" s="15"/>
      <c r="V1162" s="15"/>
    </row>
    <row r="1163" spans="2:22">
      <c r="B1163" s="12"/>
      <c r="J1163" s="159" t="e">
        <f>IF(J1162=10,9,IF(AND(#REF!&gt;=3,J1162&gt;2),J1162-1,IF(#REF!&gt;=3,J1161+1,J1161)))</f>
        <v>#REF!</v>
      </c>
      <c r="K1163" s="11"/>
      <c r="L1163" s="11"/>
      <c r="M1163" s="12"/>
      <c r="N1163" s="12"/>
      <c r="O1163" s="12"/>
      <c r="Q1163" s="22"/>
      <c r="R1163" s="15"/>
      <c r="S1163" s="22"/>
      <c r="T1163" s="22"/>
      <c r="U1163" s="15"/>
      <c r="V1163" s="15"/>
    </row>
    <row r="1164" spans="2:22">
      <c r="B1164" s="12"/>
      <c r="J1164" s="159" t="e">
        <f>IF(J1163=10,9,IF(AND(#REF!&gt;=3,J1163&gt;2),J1163-1,IF(#REF!&gt;=3,J1162+1,J1162)))</f>
        <v>#REF!</v>
      </c>
      <c r="K1164" s="11"/>
      <c r="L1164" s="11"/>
      <c r="M1164" s="12"/>
      <c r="N1164" s="12"/>
      <c r="O1164" s="12"/>
      <c r="Q1164" s="22"/>
      <c r="R1164" s="15"/>
      <c r="S1164" s="22"/>
      <c r="T1164" s="22"/>
      <c r="U1164" s="15"/>
      <c r="V1164" s="15"/>
    </row>
    <row r="1165" spans="2:22">
      <c r="B1165" s="12"/>
      <c r="J1165" s="159" t="e">
        <f>IF(J1164=10,9,IF(AND(#REF!&gt;=3,J1164&gt;2),J1164-1,IF(#REF!&gt;=3,J1163+1,J1163)))</f>
        <v>#REF!</v>
      </c>
      <c r="K1165" s="11"/>
      <c r="L1165" s="11"/>
      <c r="M1165" s="12"/>
      <c r="N1165" s="12"/>
      <c r="O1165" s="12"/>
      <c r="Q1165" s="22"/>
      <c r="R1165" s="15"/>
      <c r="S1165" s="22"/>
      <c r="T1165" s="22"/>
      <c r="U1165" s="15"/>
      <c r="V1165" s="15"/>
    </row>
    <row r="1166" spans="2:22">
      <c r="B1166" s="12"/>
      <c r="J1166" s="159" t="e">
        <f>IF(J1165=10,9,IF(AND(#REF!&gt;=3,J1165&gt;2),J1165-1,IF(#REF!&gt;=3,J1164+1,J1164)))</f>
        <v>#REF!</v>
      </c>
      <c r="K1166" s="11"/>
      <c r="L1166" s="11"/>
      <c r="M1166" s="12"/>
      <c r="N1166" s="12"/>
      <c r="O1166" s="12"/>
      <c r="Q1166" s="22"/>
      <c r="R1166" s="15"/>
      <c r="S1166" s="22"/>
      <c r="T1166" s="22"/>
      <c r="U1166" s="15"/>
      <c r="V1166" s="15"/>
    </row>
    <row r="1167" spans="2:22">
      <c r="B1167" s="12"/>
      <c r="J1167" s="159" t="e">
        <f>IF(J1166=10,9,IF(AND(#REF!&gt;=3,J1166&gt;2),J1166-1,IF(#REF!&gt;=3,J1165+1,J1165)))</f>
        <v>#REF!</v>
      </c>
      <c r="K1167" s="11"/>
      <c r="L1167" s="11"/>
      <c r="M1167" s="12"/>
      <c r="N1167" s="12"/>
      <c r="O1167" s="12"/>
      <c r="Q1167" s="22"/>
      <c r="R1167" s="15"/>
      <c r="S1167" s="22"/>
      <c r="T1167" s="22"/>
      <c r="U1167" s="15"/>
      <c r="V1167" s="15"/>
    </row>
    <row r="1168" spans="2:22">
      <c r="B1168" s="12"/>
      <c r="J1168" s="162"/>
      <c r="K1168" s="11"/>
      <c r="L1168" s="11"/>
      <c r="M1168" s="12"/>
      <c r="N1168" s="12"/>
      <c r="O1168" s="12"/>
      <c r="Q1168" s="22"/>
      <c r="R1168" s="15"/>
      <c r="S1168" s="22"/>
      <c r="T1168" s="22"/>
      <c r="U1168" s="15"/>
      <c r="V1168" s="15"/>
    </row>
    <row r="1169" spans="2:22">
      <c r="B1169" s="12"/>
      <c r="J1169" s="162"/>
      <c r="K1169" s="11"/>
      <c r="L1169" s="11"/>
      <c r="M1169" s="12"/>
      <c r="N1169" s="12"/>
      <c r="O1169" s="12"/>
      <c r="Q1169" s="22"/>
      <c r="R1169" s="15"/>
      <c r="S1169" s="22"/>
      <c r="T1169" s="22"/>
      <c r="U1169" s="15"/>
      <c r="V1169" s="15"/>
    </row>
    <row r="1170" spans="2:22">
      <c r="B1170" s="12"/>
      <c r="J1170" s="162"/>
      <c r="K1170" s="11"/>
      <c r="L1170" s="11"/>
      <c r="M1170" s="12"/>
      <c r="N1170" s="12"/>
      <c r="O1170" s="12"/>
      <c r="Q1170" s="22"/>
      <c r="R1170" s="15"/>
      <c r="S1170" s="22"/>
      <c r="T1170" s="22"/>
      <c r="U1170" s="15"/>
      <c r="V1170" s="15"/>
    </row>
    <row r="1171" spans="2:22">
      <c r="B1171" s="12"/>
      <c r="J1171" s="162"/>
      <c r="K1171" s="11"/>
      <c r="L1171" s="11"/>
      <c r="M1171" s="12"/>
      <c r="N1171" s="12"/>
      <c r="O1171" s="12"/>
      <c r="Q1171" s="22"/>
      <c r="R1171" s="15"/>
      <c r="S1171" s="22"/>
      <c r="T1171" s="22"/>
      <c r="U1171" s="15"/>
      <c r="V1171" s="15"/>
    </row>
    <row r="1172" spans="2:22">
      <c r="B1172" s="12"/>
      <c r="J1172" s="162"/>
      <c r="K1172" s="11"/>
      <c r="L1172" s="11"/>
      <c r="M1172" s="12"/>
      <c r="N1172" s="12"/>
      <c r="O1172" s="12"/>
      <c r="Q1172" s="22"/>
      <c r="R1172" s="15"/>
      <c r="S1172" s="22"/>
      <c r="T1172" s="22"/>
      <c r="U1172" s="15"/>
      <c r="V1172" s="15"/>
    </row>
    <row r="1173" spans="2:22">
      <c r="B1173" s="12"/>
      <c r="J1173" s="162"/>
      <c r="K1173" s="11"/>
      <c r="L1173" s="11"/>
      <c r="M1173" s="12"/>
      <c r="N1173" s="12"/>
      <c r="O1173" s="12"/>
      <c r="Q1173" s="22"/>
      <c r="R1173" s="15"/>
      <c r="S1173" s="22"/>
      <c r="T1173" s="22"/>
      <c r="U1173" s="15"/>
      <c r="V1173" s="15"/>
    </row>
    <row r="1174" spans="2:22">
      <c r="B1174" s="12"/>
      <c r="J1174" s="162"/>
      <c r="K1174" s="11"/>
      <c r="L1174" s="11"/>
      <c r="M1174" s="12"/>
      <c r="N1174" s="12"/>
      <c r="O1174" s="12"/>
      <c r="Q1174" s="22"/>
      <c r="R1174" s="15"/>
      <c r="S1174" s="22"/>
      <c r="T1174" s="22"/>
      <c r="U1174" s="15"/>
      <c r="V1174" s="15"/>
    </row>
    <row r="1175" spans="2:22">
      <c r="B1175" s="12"/>
      <c r="J1175" s="162"/>
      <c r="K1175" s="11"/>
      <c r="L1175" s="11"/>
      <c r="M1175" s="12"/>
      <c r="N1175" s="12"/>
      <c r="O1175" s="12"/>
      <c r="Q1175" s="22"/>
      <c r="R1175" s="15"/>
      <c r="S1175" s="22"/>
      <c r="T1175" s="22"/>
      <c r="U1175" s="15"/>
      <c r="V1175" s="15"/>
    </row>
    <row r="1176" spans="2:22">
      <c r="B1176" s="12"/>
      <c r="J1176" s="162"/>
      <c r="K1176" s="11"/>
      <c r="L1176" s="11"/>
      <c r="M1176" s="12"/>
      <c r="N1176" s="12"/>
      <c r="O1176" s="12"/>
      <c r="Q1176" s="22"/>
      <c r="R1176" s="15"/>
      <c r="S1176" s="22"/>
      <c r="T1176" s="22"/>
      <c r="U1176" s="15"/>
      <c r="V1176" s="15"/>
    </row>
    <row r="1177" spans="2:22">
      <c r="B1177" s="12"/>
      <c r="J1177" s="162"/>
      <c r="K1177" s="11"/>
      <c r="L1177" s="11"/>
      <c r="M1177" s="12"/>
      <c r="N1177" s="12"/>
      <c r="O1177" s="12"/>
      <c r="Q1177" s="22"/>
      <c r="R1177" s="15"/>
      <c r="S1177" s="22"/>
      <c r="T1177" s="22"/>
      <c r="U1177" s="15"/>
      <c r="V1177" s="15"/>
    </row>
    <row r="1178" spans="2:22">
      <c r="B1178" s="12"/>
      <c r="J1178" s="162"/>
      <c r="K1178" s="11"/>
      <c r="L1178" s="11"/>
      <c r="M1178" s="12"/>
      <c r="N1178" s="12"/>
      <c r="O1178" s="12"/>
      <c r="Q1178" s="22"/>
      <c r="R1178" s="15"/>
      <c r="S1178" s="22"/>
      <c r="T1178" s="22"/>
      <c r="U1178" s="15"/>
      <c r="V1178" s="15"/>
    </row>
    <row r="1179" spans="2:22">
      <c r="B1179" s="12"/>
      <c r="J1179" s="162"/>
      <c r="K1179" s="11"/>
      <c r="L1179" s="11"/>
      <c r="M1179" s="12"/>
      <c r="N1179" s="12"/>
      <c r="O1179" s="12"/>
      <c r="Q1179" s="22"/>
      <c r="R1179" s="15"/>
      <c r="S1179" s="22"/>
      <c r="T1179" s="22"/>
      <c r="U1179" s="15"/>
      <c r="V1179" s="15"/>
    </row>
    <row r="1180" spans="2:22">
      <c r="B1180" s="12"/>
      <c r="J1180" s="162"/>
      <c r="K1180" s="11"/>
      <c r="L1180" s="11"/>
      <c r="M1180" s="12"/>
      <c r="N1180" s="12"/>
      <c r="O1180" s="12"/>
      <c r="Q1180" s="22"/>
      <c r="R1180" s="15"/>
      <c r="S1180" s="22"/>
      <c r="T1180" s="22"/>
      <c r="U1180" s="15"/>
      <c r="V1180" s="15"/>
    </row>
    <row r="1181" spans="2:22">
      <c r="B1181" s="12"/>
      <c r="J1181" s="162"/>
      <c r="K1181" s="11"/>
      <c r="L1181" s="11"/>
      <c r="M1181" s="12"/>
      <c r="N1181" s="12"/>
      <c r="O1181" s="12"/>
      <c r="Q1181" s="22"/>
      <c r="R1181" s="15"/>
      <c r="S1181" s="22"/>
      <c r="T1181" s="22"/>
      <c r="U1181" s="15"/>
      <c r="V1181" s="15"/>
    </row>
    <row r="1182" spans="2:22">
      <c r="B1182" s="12"/>
      <c r="J1182" s="162"/>
      <c r="K1182" s="11"/>
      <c r="L1182" s="11"/>
      <c r="M1182" s="12"/>
      <c r="N1182" s="12"/>
      <c r="O1182" s="12"/>
      <c r="Q1182" s="22"/>
      <c r="R1182" s="15"/>
      <c r="S1182" s="22"/>
      <c r="T1182" s="22"/>
      <c r="U1182" s="15"/>
      <c r="V1182" s="15"/>
    </row>
    <row r="1183" spans="2:22">
      <c r="B1183" s="12"/>
      <c r="J1183" s="162"/>
      <c r="K1183" s="11"/>
      <c r="L1183" s="11"/>
      <c r="M1183" s="12"/>
      <c r="N1183" s="12"/>
      <c r="O1183" s="12"/>
      <c r="Q1183" s="22"/>
      <c r="R1183" s="15"/>
      <c r="S1183" s="22"/>
      <c r="T1183" s="22"/>
      <c r="U1183" s="15"/>
      <c r="V1183" s="15"/>
    </row>
    <row r="1184" spans="2:22">
      <c r="B1184" s="12"/>
      <c r="J1184" s="162"/>
      <c r="K1184" s="11"/>
      <c r="L1184" s="11"/>
      <c r="M1184" s="12"/>
      <c r="N1184" s="12"/>
      <c r="O1184" s="12"/>
      <c r="Q1184" s="22"/>
      <c r="R1184" s="15"/>
      <c r="S1184" s="22"/>
      <c r="T1184" s="22"/>
      <c r="U1184" s="15"/>
      <c r="V1184" s="15"/>
    </row>
    <row r="1185" spans="2:22">
      <c r="B1185" s="12"/>
      <c r="J1185" s="162"/>
      <c r="K1185" s="11"/>
      <c r="L1185" s="11"/>
      <c r="M1185" s="12"/>
      <c r="N1185" s="12"/>
      <c r="O1185" s="12"/>
      <c r="Q1185" s="22"/>
      <c r="R1185" s="15"/>
      <c r="S1185" s="22"/>
      <c r="T1185" s="22"/>
      <c r="U1185" s="15"/>
      <c r="V1185" s="15"/>
    </row>
    <row r="1186" spans="2:22">
      <c r="B1186" s="12"/>
      <c r="J1186" s="162"/>
      <c r="K1186" s="11"/>
      <c r="L1186" s="11"/>
      <c r="M1186" s="12"/>
      <c r="N1186" s="12"/>
      <c r="O1186" s="12"/>
      <c r="Q1186" s="22"/>
      <c r="R1186" s="15"/>
      <c r="S1186" s="22"/>
      <c r="T1186" s="22"/>
      <c r="U1186" s="15"/>
      <c r="V1186" s="15"/>
    </row>
    <row r="1187" spans="2:22">
      <c r="B1187" s="12"/>
      <c r="J1187" s="162"/>
      <c r="K1187" s="11"/>
      <c r="L1187" s="11"/>
      <c r="M1187" s="12"/>
      <c r="N1187" s="12"/>
      <c r="O1187" s="12"/>
      <c r="Q1187" s="22"/>
      <c r="R1187" s="15"/>
      <c r="S1187" s="22"/>
      <c r="T1187" s="22"/>
      <c r="U1187" s="15"/>
      <c r="V1187" s="15"/>
    </row>
    <row r="1188" spans="2:22">
      <c r="B1188" s="12"/>
      <c r="J1188" s="162"/>
      <c r="K1188" s="11"/>
      <c r="L1188" s="11"/>
      <c r="M1188" s="12"/>
      <c r="N1188" s="12"/>
      <c r="O1188" s="12"/>
      <c r="Q1188" s="22"/>
      <c r="R1188" s="15"/>
      <c r="S1188" s="22"/>
      <c r="T1188" s="22"/>
      <c r="U1188" s="15"/>
      <c r="V1188" s="15"/>
    </row>
    <row r="1189" spans="2:22">
      <c r="B1189" s="12"/>
      <c r="J1189" s="162"/>
      <c r="K1189" s="11"/>
      <c r="L1189" s="11"/>
      <c r="M1189" s="12"/>
      <c r="N1189" s="12"/>
      <c r="O1189" s="12"/>
      <c r="Q1189" s="22"/>
      <c r="R1189" s="15"/>
      <c r="S1189" s="22"/>
      <c r="T1189" s="22"/>
      <c r="U1189" s="15"/>
      <c r="V1189" s="15"/>
    </row>
    <row r="1190" spans="2:22">
      <c r="B1190" s="12"/>
      <c r="J1190" s="162"/>
      <c r="K1190" s="11"/>
      <c r="L1190" s="11"/>
      <c r="M1190" s="12"/>
      <c r="N1190" s="12"/>
      <c r="O1190" s="12"/>
      <c r="Q1190" s="22"/>
      <c r="R1190" s="15"/>
      <c r="S1190" s="22"/>
      <c r="T1190" s="22"/>
      <c r="U1190" s="15"/>
      <c r="V1190" s="15"/>
    </row>
    <row r="1191" spans="2:22">
      <c r="B1191" s="12"/>
      <c r="J1191" s="162"/>
      <c r="K1191" s="11"/>
      <c r="L1191" s="11"/>
      <c r="M1191" s="12"/>
      <c r="N1191" s="12"/>
      <c r="O1191" s="12"/>
      <c r="Q1191" s="22"/>
      <c r="R1191" s="15"/>
      <c r="S1191" s="22"/>
      <c r="T1191" s="22"/>
      <c r="U1191" s="15"/>
      <c r="V1191" s="15"/>
    </row>
    <row r="1192" spans="2:22">
      <c r="B1192" s="12"/>
      <c r="J1192" s="162"/>
      <c r="K1192" s="11"/>
      <c r="L1192" s="11"/>
      <c r="M1192" s="12"/>
      <c r="N1192" s="12"/>
      <c r="O1192" s="12"/>
      <c r="Q1192" s="22"/>
      <c r="R1192" s="15"/>
      <c r="S1192" s="22"/>
      <c r="T1192" s="22"/>
      <c r="U1192" s="15"/>
      <c r="V1192" s="15"/>
    </row>
    <row r="1193" spans="2:22">
      <c r="B1193" s="12"/>
      <c r="J1193" s="162"/>
      <c r="K1193" s="11"/>
      <c r="L1193" s="11"/>
      <c r="M1193" s="12"/>
      <c r="N1193" s="12"/>
      <c r="O1193" s="12"/>
      <c r="Q1193" s="22"/>
      <c r="R1193" s="15"/>
      <c r="S1193" s="22"/>
      <c r="T1193" s="22"/>
      <c r="U1193" s="15"/>
      <c r="V1193" s="15"/>
    </row>
    <row r="1194" spans="2:22">
      <c r="B1194" s="12"/>
      <c r="J1194" s="162"/>
      <c r="K1194" s="11"/>
      <c r="L1194" s="11"/>
      <c r="M1194" s="12"/>
      <c r="N1194" s="12"/>
      <c r="O1194" s="12"/>
      <c r="Q1194" s="22"/>
      <c r="R1194" s="15"/>
      <c r="S1194" s="22"/>
      <c r="T1194" s="22"/>
      <c r="U1194" s="15"/>
      <c r="V1194" s="15"/>
    </row>
    <row r="1195" spans="2:22">
      <c r="B1195" s="12"/>
      <c r="J1195" s="162"/>
      <c r="K1195" s="11"/>
      <c r="L1195" s="11"/>
      <c r="M1195" s="12"/>
      <c r="N1195" s="12"/>
      <c r="O1195" s="12"/>
      <c r="Q1195" s="22"/>
      <c r="R1195" s="15"/>
      <c r="S1195" s="22"/>
      <c r="T1195" s="22"/>
      <c r="U1195" s="15"/>
      <c r="V1195" s="15"/>
    </row>
    <row r="1196" spans="2:22">
      <c r="B1196" s="12"/>
      <c r="J1196" s="162"/>
      <c r="K1196" s="11"/>
      <c r="L1196" s="11"/>
      <c r="M1196" s="12"/>
      <c r="N1196" s="12"/>
      <c r="O1196" s="12"/>
      <c r="Q1196" s="22"/>
      <c r="R1196" s="15"/>
      <c r="S1196" s="22"/>
      <c r="T1196" s="22"/>
      <c r="U1196" s="15"/>
      <c r="V1196" s="15"/>
    </row>
    <row r="1197" spans="2:22">
      <c r="B1197" s="12"/>
      <c r="J1197" s="162"/>
      <c r="K1197" s="11"/>
      <c r="L1197" s="11"/>
      <c r="M1197" s="12"/>
      <c r="N1197" s="12"/>
      <c r="O1197" s="12"/>
      <c r="Q1197" s="22"/>
      <c r="R1197" s="15"/>
      <c r="S1197" s="22"/>
      <c r="T1197" s="22"/>
      <c r="U1197" s="15"/>
      <c r="V1197" s="15"/>
    </row>
    <row r="1198" spans="2:22">
      <c r="B1198" s="12"/>
      <c r="J1198" s="162"/>
      <c r="K1198" s="11"/>
      <c r="L1198" s="11"/>
      <c r="M1198" s="12"/>
      <c r="N1198" s="12"/>
      <c r="O1198" s="12"/>
      <c r="Q1198" s="22"/>
      <c r="R1198" s="15"/>
      <c r="S1198" s="22"/>
      <c r="T1198" s="22"/>
      <c r="U1198" s="15"/>
      <c r="V1198" s="15"/>
    </row>
    <row r="1199" spans="2:22">
      <c r="B1199" s="12"/>
      <c r="J1199" s="162"/>
      <c r="K1199" s="11"/>
      <c r="L1199" s="11"/>
      <c r="M1199" s="12"/>
      <c r="N1199" s="12"/>
      <c r="O1199" s="12"/>
      <c r="Q1199" s="22"/>
      <c r="R1199" s="15"/>
      <c r="S1199" s="22"/>
      <c r="T1199" s="22"/>
      <c r="U1199" s="15"/>
      <c r="V1199" s="15"/>
    </row>
    <row r="1200" spans="2:22">
      <c r="B1200" s="12"/>
      <c r="J1200" s="162"/>
      <c r="K1200" s="11"/>
      <c r="L1200" s="11"/>
      <c r="M1200" s="12"/>
      <c r="N1200" s="12"/>
      <c r="O1200" s="12"/>
      <c r="Q1200" s="22"/>
      <c r="R1200" s="15"/>
      <c r="S1200" s="22"/>
      <c r="T1200" s="22"/>
      <c r="U1200" s="15"/>
      <c r="V1200" s="15"/>
    </row>
    <row r="1201" spans="2:22">
      <c r="B1201" s="12"/>
      <c r="J1201" s="162"/>
      <c r="K1201" s="11"/>
      <c r="L1201" s="11"/>
      <c r="M1201" s="12"/>
      <c r="N1201" s="12"/>
      <c r="O1201" s="12"/>
      <c r="Q1201" s="22"/>
      <c r="R1201" s="15"/>
      <c r="S1201" s="22"/>
      <c r="T1201" s="22"/>
      <c r="U1201" s="15"/>
      <c r="V1201" s="15"/>
    </row>
    <row r="1202" spans="2:22">
      <c r="B1202" s="12"/>
      <c r="J1202" s="162"/>
      <c r="K1202" s="11"/>
      <c r="L1202" s="11"/>
      <c r="M1202" s="12"/>
      <c r="N1202" s="12"/>
      <c r="O1202" s="12"/>
      <c r="Q1202" s="22"/>
      <c r="R1202" s="15"/>
      <c r="S1202" s="22"/>
      <c r="T1202" s="22"/>
      <c r="U1202" s="15"/>
      <c r="V1202" s="15"/>
    </row>
    <row r="1203" spans="2:22">
      <c r="B1203" s="12"/>
      <c r="J1203" s="162"/>
      <c r="K1203" s="11"/>
      <c r="L1203" s="11"/>
      <c r="M1203" s="12"/>
      <c r="N1203" s="12"/>
      <c r="O1203" s="12"/>
      <c r="Q1203" s="22"/>
      <c r="R1203" s="15"/>
      <c r="S1203" s="22"/>
      <c r="T1203" s="22"/>
      <c r="U1203" s="15"/>
      <c r="V1203" s="15"/>
    </row>
    <row r="1204" spans="2:22">
      <c r="B1204" s="12"/>
      <c r="J1204" s="162"/>
      <c r="K1204" s="11"/>
      <c r="L1204" s="11"/>
      <c r="M1204" s="12"/>
      <c r="N1204" s="12"/>
      <c r="O1204" s="12"/>
      <c r="Q1204" s="22"/>
      <c r="R1204" s="15"/>
      <c r="S1204" s="22"/>
      <c r="T1204" s="22"/>
      <c r="U1204" s="15"/>
      <c r="V1204" s="15"/>
    </row>
    <row r="1205" spans="2:22">
      <c r="B1205" s="12"/>
      <c r="J1205" s="162"/>
      <c r="K1205" s="11"/>
      <c r="L1205" s="11"/>
      <c r="M1205" s="12"/>
      <c r="N1205" s="12"/>
      <c r="O1205" s="12"/>
      <c r="Q1205" s="22"/>
      <c r="R1205" s="15"/>
      <c r="S1205" s="22"/>
      <c r="T1205" s="22"/>
      <c r="U1205" s="15"/>
      <c r="V1205" s="15"/>
    </row>
    <row r="1206" spans="2:22">
      <c r="B1206" s="12"/>
      <c r="J1206" s="162"/>
      <c r="K1206" s="11"/>
      <c r="L1206" s="11"/>
      <c r="M1206" s="12"/>
      <c r="N1206" s="12"/>
      <c r="O1206" s="12"/>
      <c r="Q1206" s="22"/>
      <c r="R1206" s="15"/>
      <c r="S1206" s="22"/>
      <c r="T1206" s="22"/>
      <c r="U1206" s="15"/>
      <c r="V1206" s="15"/>
    </row>
    <row r="1207" spans="2:22">
      <c r="B1207" s="12"/>
      <c r="J1207" s="162"/>
      <c r="K1207" s="11"/>
      <c r="L1207" s="11"/>
      <c r="M1207" s="12"/>
      <c r="N1207" s="12"/>
      <c r="O1207" s="12"/>
      <c r="Q1207" s="22"/>
      <c r="R1207" s="15"/>
      <c r="S1207" s="22"/>
      <c r="T1207" s="22"/>
      <c r="U1207" s="15"/>
      <c r="V1207" s="15"/>
    </row>
    <row r="1208" spans="2:22">
      <c r="B1208" s="12"/>
      <c r="J1208" s="162"/>
      <c r="K1208" s="11"/>
      <c r="L1208" s="11"/>
      <c r="M1208" s="12"/>
      <c r="N1208" s="12"/>
      <c r="O1208" s="12"/>
      <c r="Q1208" s="22"/>
      <c r="R1208" s="15"/>
      <c r="S1208" s="22"/>
      <c r="T1208" s="22"/>
      <c r="U1208" s="15"/>
      <c r="V1208" s="15"/>
    </row>
    <row r="1209" spans="2:22">
      <c r="B1209" s="12"/>
      <c r="J1209" s="162"/>
      <c r="K1209" s="11"/>
      <c r="L1209" s="11"/>
      <c r="M1209" s="12"/>
      <c r="N1209" s="12"/>
      <c r="O1209" s="12"/>
      <c r="Q1209" s="22"/>
      <c r="R1209" s="15"/>
      <c r="S1209" s="22"/>
      <c r="T1209" s="22"/>
      <c r="U1209" s="15"/>
      <c r="V1209" s="15"/>
    </row>
    <row r="1210" spans="2:22">
      <c r="B1210" s="12"/>
      <c r="J1210" s="162"/>
      <c r="K1210" s="11"/>
      <c r="L1210" s="11"/>
      <c r="M1210" s="12"/>
      <c r="N1210" s="12"/>
      <c r="O1210" s="12"/>
      <c r="Q1210" s="22"/>
      <c r="R1210" s="15"/>
      <c r="S1210" s="22"/>
      <c r="T1210" s="22"/>
      <c r="U1210" s="15"/>
      <c r="V1210" s="15"/>
    </row>
    <row r="1211" spans="2:22">
      <c r="B1211" s="12"/>
      <c r="J1211" s="162"/>
      <c r="K1211" s="11"/>
      <c r="L1211" s="11"/>
      <c r="M1211" s="12"/>
      <c r="N1211" s="12"/>
      <c r="O1211" s="12"/>
      <c r="Q1211" s="22"/>
      <c r="R1211" s="15"/>
      <c r="S1211" s="22"/>
      <c r="T1211" s="22"/>
      <c r="U1211" s="15"/>
      <c r="V1211" s="15"/>
    </row>
    <row r="1212" spans="2:22">
      <c r="B1212" s="12"/>
      <c r="J1212" s="162"/>
      <c r="K1212" s="11"/>
      <c r="L1212" s="11"/>
      <c r="M1212" s="12"/>
      <c r="N1212" s="12"/>
      <c r="O1212" s="12"/>
      <c r="Q1212" s="22"/>
      <c r="R1212" s="15"/>
      <c r="S1212" s="22"/>
      <c r="T1212" s="22"/>
      <c r="U1212" s="15"/>
      <c r="V1212" s="15"/>
    </row>
    <row r="1213" spans="2:22">
      <c r="B1213" s="12"/>
      <c r="J1213" s="162"/>
      <c r="K1213" s="11"/>
      <c r="L1213" s="11"/>
      <c r="M1213" s="12"/>
      <c r="N1213" s="12"/>
      <c r="O1213" s="12"/>
      <c r="Q1213" s="22"/>
      <c r="R1213" s="15"/>
      <c r="S1213" s="22"/>
      <c r="T1213" s="22"/>
      <c r="U1213" s="15"/>
      <c r="V1213" s="15"/>
    </row>
    <row r="1214" spans="2:22">
      <c r="B1214" s="12"/>
      <c r="J1214" s="162"/>
      <c r="K1214" s="11"/>
      <c r="L1214" s="11"/>
      <c r="M1214" s="12"/>
      <c r="N1214" s="12"/>
      <c r="O1214" s="12"/>
      <c r="Q1214" s="22"/>
      <c r="R1214" s="15"/>
      <c r="S1214" s="22"/>
      <c r="T1214" s="22"/>
      <c r="U1214" s="15"/>
      <c r="V1214" s="15"/>
    </row>
    <row r="1215" spans="2:22">
      <c r="B1215" s="12"/>
      <c r="J1215" s="162"/>
      <c r="K1215" s="11"/>
      <c r="L1215" s="11"/>
      <c r="M1215" s="12"/>
      <c r="N1215" s="12"/>
      <c r="O1215" s="12"/>
      <c r="Q1215" s="22"/>
      <c r="R1215" s="15"/>
      <c r="S1215" s="22"/>
      <c r="T1215" s="22"/>
      <c r="U1215" s="15"/>
      <c r="V1215" s="15"/>
    </row>
    <row r="1216" spans="2:22">
      <c r="B1216" s="12"/>
      <c r="J1216" s="162"/>
      <c r="K1216" s="11"/>
      <c r="L1216" s="11"/>
      <c r="M1216" s="12"/>
      <c r="N1216" s="12"/>
      <c r="O1216" s="12"/>
      <c r="Q1216" s="22"/>
      <c r="R1216" s="15"/>
      <c r="S1216" s="22"/>
      <c r="T1216" s="22"/>
      <c r="U1216" s="15"/>
      <c r="V1216" s="15"/>
    </row>
    <row r="1217" spans="2:22">
      <c r="B1217" s="12"/>
      <c r="J1217" s="162"/>
      <c r="K1217" s="11"/>
      <c r="L1217" s="11"/>
      <c r="M1217" s="12"/>
      <c r="N1217" s="12"/>
      <c r="O1217" s="12"/>
      <c r="Q1217" s="22"/>
      <c r="R1217" s="15"/>
      <c r="S1217" s="22"/>
      <c r="T1217" s="22"/>
      <c r="U1217" s="15"/>
      <c r="V1217" s="15"/>
    </row>
    <row r="1218" spans="2:22">
      <c r="B1218" s="12"/>
      <c r="J1218" s="162"/>
      <c r="K1218" s="11"/>
      <c r="L1218" s="11"/>
      <c r="M1218" s="12"/>
      <c r="N1218" s="12"/>
      <c r="O1218" s="12"/>
      <c r="Q1218" s="22"/>
      <c r="R1218" s="15"/>
      <c r="S1218" s="22"/>
      <c r="T1218" s="22"/>
      <c r="U1218" s="15"/>
      <c r="V1218" s="15"/>
    </row>
    <row r="1219" spans="2:22">
      <c r="B1219" s="12"/>
      <c r="J1219" s="162"/>
      <c r="K1219" s="11"/>
      <c r="L1219" s="11"/>
      <c r="M1219" s="12"/>
      <c r="N1219" s="12"/>
      <c r="O1219" s="12"/>
      <c r="Q1219" s="22"/>
      <c r="R1219" s="15"/>
      <c r="S1219" s="22"/>
      <c r="T1219" s="22"/>
      <c r="U1219" s="15"/>
      <c r="V1219" s="15"/>
    </row>
    <row r="1220" spans="2:22">
      <c r="B1220" s="12"/>
      <c r="J1220" s="162"/>
      <c r="K1220" s="11"/>
      <c r="L1220" s="11"/>
      <c r="M1220" s="12"/>
      <c r="N1220" s="12"/>
      <c r="O1220" s="12"/>
      <c r="Q1220" s="22"/>
      <c r="R1220" s="15"/>
      <c r="S1220" s="22"/>
      <c r="T1220" s="22"/>
      <c r="U1220" s="15"/>
      <c r="V1220" s="15"/>
    </row>
    <row r="1221" spans="2:22">
      <c r="B1221" s="12"/>
      <c r="J1221" s="162"/>
      <c r="K1221" s="11"/>
      <c r="L1221" s="11"/>
      <c r="M1221" s="12"/>
      <c r="N1221" s="12"/>
      <c r="O1221" s="12"/>
      <c r="Q1221" s="22"/>
      <c r="R1221" s="15"/>
      <c r="S1221" s="22"/>
      <c r="T1221" s="22"/>
      <c r="U1221" s="15"/>
      <c r="V1221" s="15"/>
    </row>
    <row r="1222" spans="2:22">
      <c r="B1222" s="12"/>
      <c r="J1222" s="162"/>
      <c r="K1222" s="11"/>
      <c r="L1222" s="11"/>
      <c r="M1222" s="12"/>
      <c r="N1222" s="12"/>
      <c r="O1222" s="12"/>
      <c r="Q1222" s="22"/>
      <c r="R1222" s="15"/>
      <c r="S1222" s="22"/>
      <c r="T1222" s="22"/>
      <c r="U1222" s="15"/>
      <c r="V1222" s="15"/>
    </row>
    <row r="1223" spans="2:22">
      <c r="B1223" s="12"/>
      <c r="J1223" s="162"/>
      <c r="K1223" s="11"/>
      <c r="L1223" s="11"/>
      <c r="M1223" s="12"/>
      <c r="N1223" s="12"/>
      <c r="O1223" s="12"/>
      <c r="Q1223" s="22"/>
      <c r="R1223" s="15"/>
      <c r="S1223" s="22"/>
      <c r="T1223" s="22"/>
      <c r="U1223" s="15"/>
      <c r="V1223" s="15"/>
    </row>
    <row r="1224" spans="2:22">
      <c r="B1224" s="12"/>
      <c r="J1224" s="162"/>
      <c r="K1224" s="11"/>
      <c r="L1224" s="11"/>
      <c r="M1224" s="12"/>
      <c r="N1224" s="12"/>
      <c r="O1224" s="12"/>
      <c r="Q1224" s="22"/>
      <c r="R1224" s="15"/>
      <c r="S1224" s="22"/>
      <c r="T1224" s="22"/>
      <c r="U1224" s="15"/>
      <c r="V1224" s="15"/>
    </row>
    <row r="1225" spans="2:22">
      <c r="B1225" s="12"/>
      <c r="J1225" s="162"/>
      <c r="K1225" s="11"/>
      <c r="L1225" s="11"/>
      <c r="M1225" s="12"/>
      <c r="N1225" s="12"/>
      <c r="O1225" s="12"/>
      <c r="Q1225" s="22"/>
      <c r="R1225" s="15"/>
      <c r="S1225" s="22"/>
      <c r="T1225" s="22"/>
      <c r="U1225" s="15"/>
      <c r="V1225" s="15"/>
    </row>
    <row r="1226" spans="2:22">
      <c r="B1226" s="12"/>
      <c r="J1226" s="162"/>
      <c r="K1226" s="11"/>
      <c r="L1226" s="11"/>
      <c r="M1226" s="12"/>
      <c r="N1226" s="12"/>
      <c r="O1226" s="12"/>
      <c r="Q1226" s="22"/>
      <c r="R1226" s="15"/>
      <c r="S1226" s="22"/>
      <c r="T1226" s="22"/>
      <c r="U1226" s="15"/>
      <c r="V1226" s="15"/>
    </row>
    <row r="1227" spans="2:22">
      <c r="B1227" s="12"/>
      <c r="J1227" s="162"/>
      <c r="K1227" s="11"/>
      <c r="L1227" s="11"/>
      <c r="M1227" s="12"/>
      <c r="N1227" s="12"/>
      <c r="O1227" s="12"/>
      <c r="Q1227" s="22"/>
      <c r="R1227" s="15"/>
      <c r="S1227" s="22"/>
      <c r="T1227" s="22"/>
      <c r="U1227" s="15"/>
      <c r="V1227" s="15"/>
    </row>
    <row r="1228" spans="2:22">
      <c r="B1228" s="12"/>
      <c r="J1228" s="162"/>
      <c r="K1228" s="11"/>
      <c r="L1228" s="11"/>
      <c r="M1228" s="12"/>
      <c r="N1228" s="12"/>
      <c r="O1228" s="12"/>
      <c r="Q1228" s="22"/>
      <c r="R1228" s="15"/>
      <c r="S1228" s="22"/>
      <c r="T1228" s="22"/>
      <c r="U1228" s="15"/>
      <c r="V1228" s="15"/>
    </row>
    <row r="1229" spans="2:22">
      <c r="B1229" s="12"/>
      <c r="J1229" s="162"/>
      <c r="K1229" s="11"/>
      <c r="L1229" s="11"/>
      <c r="M1229" s="12"/>
      <c r="N1229" s="12"/>
      <c r="O1229" s="12"/>
      <c r="Q1229" s="22"/>
      <c r="R1229" s="15"/>
      <c r="S1229" s="22"/>
      <c r="T1229" s="22"/>
      <c r="U1229" s="15"/>
      <c r="V1229" s="15"/>
    </row>
    <row r="1230" spans="2:22">
      <c r="B1230" s="12"/>
      <c r="J1230" s="162"/>
      <c r="K1230" s="11"/>
      <c r="L1230" s="11"/>
      <c r="M1230" s="12"/>
      <c r="N1230" s="12"/>
      <c r="O1230" s="12"/>
      <c r="Q1230" s="22"/>
      <c r="R1230" s="15"/>
      <c r="S1230" s="22"/>
      <c r="T1230" s="22"/>
      <c r="U1230" s="15"/>
      <c r="V1230" s="15"/>
    </row>
    <row r="1231" spans="2:22">
      <c r="B1231" s="12"/>
      <c r="J1231" s="162"/>
      <c r="K1231" s="11"/>
      <c r="L1231" s="11"/>
      <c r="M1231" s="12"/>
      <c r="N1231" s="12"/>
      <c r="O1231" s="12"/>
      <c r="Q1231" s="22"/>
      <c r="R1231" s="15"/>
      <c r="S1231" s="22"/>
      <c r="T1231" s="22"/>
      <c r="U1231" s="15"/>
      <c r="V1231" s="15"/>
    </row>
    <row r="1232" spans="2:22">
      <c r="B1232" s="12"/>
      <c r="J1232" s="162"/>
      <c r="K1232" s="11"/>
      <c r="L1232" s="11"/>
      <c r="M1232" s="12"/>
      <c r="N1232" s="12"/>
      <c r="O1232" s="12"/>
      <c r="Q1232" s="22"/>
      <c r="R1232" s="15"/>
      <c r="S1232" s="22"/>
      <c r="T1232" s="22"/>
      <c r="U1232" s="15"/>
      <c r="V1232" s="15"/>
    </row>
    <row r="1233" spans="2:22">
      <c r="B1233" s="12"/>
      <c r="J1233" s="162"/>
      <c r="K1233" s="11"/>
      <c r="L1233" s="11"/>
      <c r="M1233" s="12"/>
      <c r="N1233" s="12"/>
      <c r="O1233" s="12"/>
      <c r="Q1233" s="22"/>
      <c r="R1233" s="15"/>
      <c r="S1233" s="22"/>
      <c r="T1233" s="22"/>
      <c r="U1233" s="15"/>
      <c r="V1233" s="15"/>
    </row>
    <row r="1234" spans="2:22">
      <c r="B1234" s="12"/>
      <c r="J1234" s="162"/>
      <c r="K1234" s="11"/>
      <c r="L1234" s="11"/>
      <c r="M1234" s="12"/>
      <c r="N1234" s="12"/>
      <c r="O1234" s="12"/>
      <c r="Q1234" s="22"/>
      <c r="R1234" s="15"/>
      <c r="S1234" s="22"/>
      <c r="T1234" s="22"/>
      <c r="U1234" s="15"/>
      <c r="V1234" s="15"/>
    </row>
    <row r="1235" spans="2:22">
      <c r="B1235" s="12"/>
      <c r="J1235" s="162"/>
      <c r="K1235" s="11"/>
      <c r="L1235" s="11"/>
      <c r="M1235" s="12"/>
      <c r="N1235" s="12"/>
      <c r="O1235" s="12"/>
      <c r="Q1235" s="22"/>
      <c r="R1235" s="15"/>
      <c r="S1235" s="22"/>
      <c r="T1235" s="22"/>
      <c r="U1235" s="15"/>
      <c r="V1235" s="15"/>
    </row>
    <row r="1236" spans="2:22">
      <c r="B1236" s="12"/>
      <c r="J1236" s="162"/>
      <c r="K1236" s="11"/>
      <c r="L1236" s="11"/>
      <c r="M1236" s="12"/>
      <c r="N1236" s="12"/>
      <c r="O1236" s="12"/>
      <c r="Q1236" s="22"/>
      <c r="R1236" s="15"/>
      <c r="S1236" s="22"/>
      <c r="T1236" s="22"/>
      <c r="U1236" s="15"/>
      <c r="V1236" s="15"/>
    </row>
    <row r="1237" spans="2:22">
      <c r="B1237" s="12"/>
      <c r="J1237" s="162"/>
      <c r="K1237" s="11"/>
      <c r="L1237" s="11"/>
      <c r="M1237" s="12"/>
      <c r="N1237" s="12"/>
      <c r="O1237" s="12"/>
      <c r="Q1237" s="22"/>
      <c r="R1237" s="15"/>
      <c r="S1237" s="22"/>
      <c r="T1237" s="22"/>
      <c r="U1237" s="15"/>
      <c r="V1237" s="15"/>
    </row>
    <row r="1238" spans="2:22">
      <c r="B1238" s="12"/>
      <c r="J1238" s="162"/>
      <c r="K1238" s="11"/>
      <c r="L1238" s="11"/>
      <c r="M1238" s="12"/>
      <c r="N1238" s="12"/>
      <c r="O1238" s="12"/>
      <c r="Q1238" s="22"/>
      <c r="R1238" s="15"/>
      <c r="S1238" s="22"/>
      <c r="T1238" s="22"/>
      <c r="U1238" s="15"/>
      <c r="V1238" s="15"/>
    </row>
    <row r="1239" spans="2:22">
      <c r="B1239" s="12"/>
      <c r="J1239" s="162"/>
      <c r="K1239" s="11"/>
      <c r="L1239" s="11"/>
      <c r="M1239" s="12"/>
      <c r="N1239" s="12"/>
      <c r="O1239" s="12"/>
      <c r="Q1239" s="22"/>
      <c r="R1239" s="15"/>
      <c r="S1239" s="22"/>
      <c r="T1239" s="22"/>
      <c r="U1239" s="15"/>
      <c r="V1239" s="15"/>
    </row>
    <row r="1240" spans="2:22">
      <c r="B1240" s="12"/>
      <c r="J1240" s="162"/>
      <c r="K1240" s="11"/>
      <c r="L1240" s="11"/>
      <c r="M1240" s="12"/>
      <c r="N1240" s="12"/>
      <c r="O1240" s="12"/>
      <c r="Q1240" s="22"/>
      <c r="R1240" s="15"/>
      <c r="S1240" s="22"/>
      <c r="T1240" s="22"/>
      <c r="U1240" s="15"/>
      <c r="V1240" s="15"/>
    </row>
    <row r="1241" spans="2:22">
      <c r="B1241" s="12"/>
      <c r="J1241" s="162"/>
      <c r="K1241" s="11"/>
      <c r="L1241" s="11"/>
      <c r="M1241" s="12"/>
      <c r="N1241" s="12"/>
      <c r="O1241" s="12"/>
      <c r="Q1241" s="22"/>
      <c r="R1241" s="15"/>
      <c r="S1241" s="22"/>
      <c r="T1241" s="22"/>
      <c r="U1241" s="15"/>
      <c r="V1241" s="15"/>
    </row>
    <row r="1242" spans="2:22">
      <c r="B1242" s="12"/>
      <c r="J1242" s="162"/>
      <c r="K1242" s="11"/>
      <c r="L1242" s="11"/>
      <c r="M1242" s="12"/>
      <c r="N1242" s="12"/>
      <c r="O1242" s="12"/>
      <c r="Q1242" s="22"/>
      <c r="R1242" s="15"/>
      <c r="S1242" s="22"/>
      <c r="T1242" s="22"/>
      <c r="U1242" s="15"/>
      <c r="V1242" s="15"/>
    </row>
    <row r="1243" spans="2:22">
      <c r="B1243" s="12"/>
      <c r="J1243" s="162"/>
      <c r="K1243" s="11"/>
      <c r="L1243" s="11"/>
      <c r="M1243" s="12"/>
      <c r="N1243" s="12"/>
      <c r="O1243" s="12"/>
      <c r="Q1243" s="22"/>
      <c r="R1243" s="15"/>
      <c r="S1243" s="22"/>
      <c r="T1243" s="22"/>
      <c r="U1243" s="15"/>
      <c r="V1243" s="15"/>
    </row>
    <row r="1244" spans="2:22">
      <c r="B1244" s="12"/>
      <c r="J1244" s="162"/>
      <c r="K1244" s="11"/>
      <c r="L1244" s="11"/>
      <c r="M1244" s="12"/>
      <c r="N1244" s="12"/>
      <c r="O1244" s="12"/>
      <c r="Q1244" s="22"/>
      <c r="R1244" s="15"/>
      <c r="S1244" s="22"/>
      <c r="T1244" s="22"/>
      <c r="U1244" s="15"/>
      <c r="V1244" s="15"/>
    </row>
    <row r="1245" spans="2:22">
      <c r="B1245" s="12"/>
      <c r="J1245" s="162"/>
      <c r="K1245" s="11"/>
      <c r="L1245" s="11"/>
      <c r="M1245" s="12"/>
      <c r="N1245" s="12"/>
      <c r="O1245" s="12"/>
      <c r="Q1245" s="22"/>
      <c r="R1245" s="15"/>
      <c r="S1245" s="22"/>
      <c r="T1245" s="22"/>
      <c r="U1245" s="15"/>
      <c r="V1245" s="15"/>
    </row>
    <row r="1246" spans="2:22">
      <c r="B1246" s="12"/>
      <c r="J1246" s="162"/>
      <c r="K1246" s="11"/>
      <c r="L1246" s="11"/>
      <c r="M1246" s="12"/>
      <c r="N1246" s="12"/>
      <c r="O1246" s="12"/>
      <c r="Q1246" s="22"/>
      <c r="R1246" s="15"/>
      <c r="S1246" s="22"/>
      <c r="T1246" s="22"/>
      <c r="U1246" s="15"/>
      <c r="V1246" s="15"/>
    </row>
    <row r="1247" spans="2:22">
      <c r="B1247" s="12"/>
      <c r="J1247" s="162"/>
      <c r="K1247" s="11"/>
      <c r="L1247" s="11"/>
      <c r="M1247" s="12"/>
      <c r="N1247" s="12"/>
      <c r="O1247" s="12"/>
      <c r="Q1247" s="22"/>
      <c r="R1247" s="15"/>
      <c r="S1247" s="22"/>
      <c r="T1247" s="22"/>
      <c r="U1247" s="15"/>
      <c r="V1247" s="15"/>
    </row>
    <row r="1248" spans="2:22">
      <c r="B1248" s="12"/>
      <c r="J1248" s="162"/>
      <c r="K1248" s="11"/>
      <c r="L1248" s="11"/>
      <c r="M1248" s="12"/>
      <c r="N1248" s="12"/>
      <c r="O1248" s="12"/>
      <c r="Q1248" s="22"/>
      <c r="R1248" s="15"/>
      <c r="S1248" s="22"/>
      <c r="T1248" s="22"/>
      <c r="U1248" s="15"/>
      <c r="V1248" s="15"/>
    </row>
    <row r="1249" spans="2:22">
      <c r="B1249" s="12"/>
      <c r="J1249" s="162"/>
      <c r="K1249" s="11"/>
      <c r="L1249" s="11"/>
      <c r="M1249" s="12"/>
      <c r="N1249" s="12"/>
      <c r="O1249" s="12"/>
      <c r="Q1249" s="22"/>
      <c r="R1249" s="15"/>
      <c r="S1249" s="22"/>
      <c r="T1249" s="22"/>
      <c r="U1249" s="15"/>
      <c r="V1249" s="15"/>
    </row>
    <row r="1250" spans="2:22">
      <c r="B1250" s="12"/>
      <c r="J1250" s="162"/>
      <c r="K1250" s="11"/>
      <c r="L1250" s="11"/>
      <c r="M1250" s="12"/>
      <c r="N1250" s="12"/>
      <c r="O1250" s="12"/>
      <c r="Q1250" s="22"/>
      <c r="R1250" s="15"/>
      <c r="S1250" s="22"/>
      <c r="T1250" s="22"/>
      <c r="U1250" s="15"/>
      <c r="V1250" s="15"/>
    </row>
    <row r="1251" spans="2:22">
      <c r="B1251" s="12"/>
      <c r="J1251" s="162"/>
      <c r="K1251" s="11"/>
      <c r="L1251" s="11"/>
      <c r="M1251" s="12"/>
      <c r="N1251" s="12"/>
      <c r="O1251" s="12"/>
      <c r="Q1251" s="22"/>
      <c r="R1251" s="15"/>
      <c r="S1251" s="22"/>
      <c r="T1251" s="22"/>
      <c r="U1251" s="15"/>
      <c r="V1251" s="15"/>
    </row>
    <row r="1252" spans="2:22">
      <c r="B1252" s="12"/>
      <c r="J1252" s="162"/>
      <c r="K1252" s="11"/>
      <c r="L1252" s="11"/>
      <c r="M1252" s="12"/>
      <c r="N1252" s="12"/>
      <c r="O1252" s="12"/>
      <c r="Q1252" s="22"/>
      <c r="R1252" s="15"/>
      <c r="S1252" s="22"/>
      <c r="T1252" s="22"/>
      <c r="U1252" s="15"/>
      <c r="V1252" s="15"/>
    </row>
    <row r="1253" spans="2:22">
      <c r="B1253" s="12"/>
      <c r="J1253" s="162"/>
      <c r="K1253" s="11"/>
      <c r="L1253" s="11"/>
      <c r="M1253" s="12"/>
      <c r="N1253" s="12"/>
      <c r="O1253" s="12"/>
      <c r="Q1253" s="22"/>
      <c r="R1253" s="15"/>
      <c r="S1253" s="22"/>
      <c r="T1253" s="22"/>
      <c r="U1253" s="15"/>
      <c r="V1253" s="15"/>
    </row>
    <row r="1254" spans="2:22">
      <c r="B1254" s="12"/>
      <c r="J1254" s="162"/>
      <c r="K1254" s="11"/>
      <c r="L1254" s="11"/>
      <c r="M1254" s="12"/>
      <c r="N1254" s="12"/>
      <c r="O1254" s="12"/>
      <c r="Q1254" s="22"/>
      <c r="R1254" s="15"/>
      <c r="S1254" s="22"/>
      <c r="T1254" s="22"/>
      <c r="U1254" s="15"/>
      <c r="V1254" s="15"/>
    </row>
    <row r="1255" spans="2:22">
      <c r="B1255" s="12"/>
      <c r="J1255" s="162"/>
      <c r="K1255" s="11"/>
      <c r="L1255" s="11"/>
      <c r="M1255" s="12"/>
      <c r="N1255" s="12"/>
      <c r="O1255" s="12"/>
      <c r="Q1255" s="22"/>
      <c r="R1255" s="15"/>
      <c r="S1255" s="22"/>
      <c r="T1255" s="22"/>
      <c r="U1255" s="15"/>
      <c r="V1255" s="15"/>
    </row>
    <row r="1256" spans="2:22">
      <c r="B1256" s="12"/>
      <c r="J1256" s="162"/>
      <c r="K1256" s="11"/>
      <c r="L1256" s="11"/>
      <c r="M1256" s="12"/>
      <c r="N1256" s="12"/>
      <c r="O1256" s="12"/>
      <c r="Q1256" s="22"/>
      <c r="R1256" s="15"/>
      <c r="S1256" s="22"/>
      <c r="T1256" s="22"/>
      <c r="U1256" s="15"/>
      <c r="V1256" s="15"/>
    </row>
    <row r="1257" spans="2:22">
      <c r="B1257" s="12"/>
      <c r="J1257" s="162"/>
      <c r="K1257" s="11"/>
      <c r="L1257" s="11"/>
      <c r="M1257" s="12"/>
      <c r="N1257" s="12"/>
      <c r="O1257" s="12"/>
      <c r="Q1257" s="22"/>
      <c r="R1257" s="15"/>
      <c r="S1257" s="22"/>
      <c r="T1257" s="22"/>
    </row>
    <row r="1258" spans="2:22">
      <c r="B1258" s="12"/>
      <c r="J1258" s="162"/>
      <c r="K1258" s="11"/>
      <c r="L1258" s="11"/>
      <c r="M1258" s="12"/>
      <c r="N1258" s="12"/>
      <c r="O1258" s="12"/>
      <c r="Q1258" s="22"/>
      <c r="R1258" s="15"/>
      <c r="S1258" s="22"/>
      <c r="T1258" s="22"/>
    </row>
    <row r="1259" spans="2:22">
      <c r="B1259" s="12"/>
      <c r="J1259" s="162"/>
      <c r="K1259" s="11"/>
      <c r="L1259" s="11"/>
      <c r="M1259" s="12"/>
      <c r="N1259" s="12"/>
      <c r="O1259" s="12"/>
      <c r="Q1259" s="22"/>
      <c r="R1259" s="15"/>
      <c r="S1259" s="22"/>
      <c r="T1259" s="22"/>
    </row>
    <row r="1260" spans="2:22">
      <c r="B1260" s="12"/>
      <c r="J1260" s="162"/>
      <c r="K1260" s="11"/>
      <c r="L1260" s="11"/>
      <c r="M1260" s="12"/>
      <c r="N1260" s="12"/>
      <c r="O1260" s="12"/>
      <c r="Q1260" s="22"/>
      <c r="R1260" s="15"/>
      <c r="S1260" s="22"/>
      <c r="T1260" s="22"/>
    </row>
    <row r="1261" spans="2:22">
      <c r="B1261" s="12"/>
      <c r="J1261" s="162"/>
      <c r="K1261" s="11"/>
      <c r="L1261" s="11"/>
      <c r="M1261" s="12"/>
      <c r="N1261" s="12"/>
      <c r="O1261" s="12"/>
      <c r="Q1261" s="22"/>
      <c r="R1261" s="15"/>
      <c r="S1261" s="22"/>
      <c r="T1261" s="22"/>
    </row>
    <row r="1262" spans="2:22">
      <c r="B1262" s="12"/>
      <c r="J1262" s="162"/>
      <c r="K1262" s="11"/>
      <c r="L1262" s="11"/>
      <c r="M1262" s="12"/>
      <c r="N1262" s="12"/>
      <c r="O1262" s="12"/>
      <c r="Q1262" s="22"/>
      <c r="R1262" s="15"/>
      <c r="S1262" s="22"/>
      <c r="T1262" s="22"/>
    </row>
    <row r="1263" spans="2:22">
      <c r="B1263" s="12"/>
      <c r="J1263" s="162"/>
      <c r="K1263" s="11"/>
      <c r="L1263" s="11"/>
      <c r="M1263" s="12"/>
      <c r="N1263" s="12"/>
      <c r="O1263" s="12"/>
      <c r="Q1263" s="22"/>
      <c r="R1263" s="15"/>
      <c r="S1263" s="22"/>
      <c r="T1263" s="22"/>
    </row>
    <row r="1264" spans="2:22">
      <c r="B1264" s="12"/>
      <c r="J1264" s="162"/>
      <c r="K1264" s="11"/>
      <c r="L1264" s="11"/>
      <c r="M1264" s="12"/>
      <c r="N1264" s="12"/>
      <c r="O1264" s="12"/>
      <c r="Q1264" s="22"/>
      <c r="R1264" s="15"/>
      <c r="S1264" s="22"/>
      <c r="T1264" s="22"/>
    </row>
    <row r="1265" spans="2:20">
      <c r="B1265" s="12"/>
      <c r="J1265" s="162"/>
      <c r="K1265" s="11"/>
      <c r="L1265" s="11"/>
      <c r="M1265" s="12"/>
      <c r="N1265" s="12"/>
      <c r="O1265" s="12"/>
      <c r="Q1265" s="22"/>
      <c r="R1265" s="15"/>
      <c r="S1265" s="22"/>
      <c r="T1265" s="22"/>
    </row>
    <row r="1266" spans="2:20">
      <c r="B1266" s="12"/>
      <c r="J1266" s="162"/>
      <c r="K1266" s="11"/>
      <c r="L1266" s="11"/>
      <c r="M1266" s="12"/>
      <c r="N1266" s="12"/>
      <c r="O1266" s="12"/>
      <c r="Q1266" s="22"/>
      <c r="R1266" s="15"/>
      <c r="S1266" s="22"/>
      <c r="T1266" s="22"/>
    </row>
    <row r="1267" spans="2:20">
      <c r="B1267" s="12"/>
      <c r="J1267" s="162"/>
      <c r="K1267" s="11"/>
      <c r="L1267" s="11"/>
      <c r="M1267" s="12"/>
      <c r="N1267" s="12"/>
      <c r="O1267" s="12"/>
      <c r="Q1267" s="22"/>
      <c r="R1267" s="15"/>
      <c r="S1267" s="22"/>
      <c r="T1267" s="22"/>
    </row>
    <row r="1268" spans="2:20">
      <c r="B1268" s="12"/>
      <c r="J1268" s="162"/>
      <c r="K1268" s="11"/>
      <c r="L1268" s="11"/>
      <c r="M1268" s="12"/>
      <c r="N1268" s="12"/>
      <c r="O1268" s="12"/>
      <c r="Q1268" s="22"/>
      <c r="R1268" s="15"/>
      <c r="S1268" s="22"/>
      <c r="T1268" s="22"/>
    </row>
    <row r="1269" spans="2:20">
      <c r="B1269" s="12"/>
      <c r="J1269" s="162"/>
      <c r="K1269" s="11"/>
      <c r="L1269" s="11"/>
      <c r="M1269" s="12"/>
      <c r="N1269" s="12"/>
      <c r="O1269" s="12"/>
      <c r="Q1269" s="22"/>
      <c r="R1269" s="15"/>
      <c r="S1269" s="22"/>
      <c r="T1269" s="22"/>
    </row>
    <row r="1270" spans="2:20">
      <c r="B1270" s="12"/>
      <c r="J1270" s="162"/>
      <c r="K1270" s="11"/>
      <c r="L1270" s="11"/>
      <c r="M1270" s="12"/>
      <c r="N1270" s="12"/>
      <c r="O1270" s="12"/>
      <c r="Q1270" s="22"/>
      <c r="R1270" s="15"/>
      <c r="S1270" s="22"/>
      <c r="T1270" s="22"/>
    </row>
    <row r="1271" spans="2:20">
      <c r="B1271" s="12"/>
      <c r="J1271" s="162"/>
      <c r="K1271" s="11"/>
      <c r="L1271" s="11"/>
      <c r="M1271" s="12"/>
      <c r="N1271" s="12"/>
      <c r="O1271" s="12"/>
      <c r="Q1271" s="22"/>
      <c r="R1271" s="15"/>
      <c r="S1271" s="22"/>
      <c r="T1271" s="22"/>
    </row>
    <row r="1272" spans="2:20">
      <c r="B1272" s="12"/>
      <c r="J1272" s="162"/>
      <c r="K1272" s="11"/>
      <c r="L1272" s="11"/>
      <c r="M1272" s="12"/>
      <c r="N1272" s="12"/>
      <c r="O1272" s="12"/>
      <c r="Q1272" s="22"/>
      <c r="R1272" s="15"/>
      <c r="S1272" s="22"/>
      <c r="T1272" s="22"/>
    </row>
    <row r="1273" spans="2:20">
      <c r="B1273" s="12"/>
      <c r="J1273" s="162"/>
      <c r="K1273" s="11"/>
      <c r="L1273" s="11"/>
      <c r="M1273" s="12"/>
      <c r="N1273" s="12"/>
      <c r="O1273" s="12"/>
      <c r="Q1273" s="22"/>
      <c r="R1273" s="15"/>
      <c r="S1273" s="22"/>
      <c r="T1273" s="22"/>
    </row>
    <row r="1274" spans="2:20">
      <c r="B1274" s="12"/>
      <c r="J1274" s="162"/>
      <c r="K1274" s="11"/>
      <c r="L1274" s="11"/>
      <c r="M1274" s="12"/>
      <c r="N1274" s="12"/>
      <c r="O1274" s="12"/>
      <c r="Q1274" s="22"/>
      <c r="R1274" s="15"/>
      <c r="S1274" s="22"/>
      <c r="T1274" s="22"/>
    </row>
    <row r="1275" spans="2:20">
      <c r="B1275" s="12"/>
      <c r="J1275" s="162"/>
      <c r="K1275" s="11"/>
      <c r="L1275" s="11"/>
      <c r="M1275" s="12"/>
      <c r="N1275" s="12"/>
      <c r="O1275" s="12"/>
      <c r="Q1275" s="22"/>
      <c r="R1275" s="15"/>
      <c r="S1275" s="22"/>
      <c r="T1275" s="22"/>
    </row>
    <row r="1276" spans="2:20">
      <c r="B1276" s="12"/>
      <c r="J1276" s="162"/>
      <c r="K1276" s="11"/>
      <c r="L1276" s="11"/>
      <c r="M1276" s="12"/>
      <c r="N1276" s="12"/>
      <c r="O1276" s="12"/>
      <c r="Q1276" s="22"/>
      <c r="R1276" s="15"/>
      <c r="S1276" s="22"/>
      <c r="T1276" s="22"/>
    </row>
    <row r="1277" spans="2:20">
      <c r="B1277" s="12"/>
      <c r="J1277" s="162"/>
      <c r="K1277" s="11"/>
      <c r="L1277" s="11"/>
      <c r="M1277" s="12"/>
      <c r="N1277" s="12"/>
      <c r="O1277" s="12"/>
      <c r="Q1277" s="22"/>
      <c r="R1277" s="15"/>
      <c r="S1277" s="22"/>
      <c r="T1277" s="22"/>
    </row>
    <row r="1278" spans="2:20">
      <c r="B1278" s="12"/>
      <c r="J1278" s="162"/>
      <c r="K1278" s="11"/>
      <c r="L1278" s="11"/>
      <c r="M1278" s="12"/>
      <c r="N1278" s="12"/>
      <c r="O1278" s="12"/>
      <c r="Q1278" s="22"/>
      <c r="R1278" s="15"/>
      <c r="S1278" s="22"/>
      <c r="T1278" s="22"/>
    </row>
    <row r="1279" spans="2:20">
      <c r="B1279" s="12"/>
      <c r="J1279" s="162"/>
      <c r="K1279" s="11"/>
      <c r="L1279" s="11"/>
      <c r="M1279" s="12"/>
      <c r="N1279" s="12"/>
      <c r="O1279" s="12"/>
      <c r="Q1279" s="22"/>
      <c r="R1279" s="15"/>
      <c r="S1279" s="22"/>
      <c r="T1279" s="22"/>
    </row>
    <row r="1280" spans="2:20">
      <c r="B1280" s="12"/>
      <c r="J1280" s="162"/>
      <c r="K1280" s="11"/>
      <c r="L1280" s="11"/>
      <c r="M1280" s="12"/>
      <c r="N1280" s="12"/>
      <c r="O1280" s="12"/>
      <c r="Q1280" s="22"/>
      <c r="R1280" s="15"/>
      <c r="S1280" s="22"/>
      <c r="T1280" s="22"/>
    </row>
    <row r="1281" spans="2:20">
      <c r="B1281" s="12"/>
      <c r="J1281" s="162"/>
      <c r="K1281" s="11"/>
      <c r="L1281" s="11"/>
      <c r="M1281" s="12"/>
      <c r="N1281" s="12"/>
      <c r="O1281" s="12"/>
      <c r="Q1281" s="22"/>
      <c r="R1281" s="15"/>
      <c r="S1281" s="22"/>
      <c r="T1281" s="22"/>
    </row>
    <row r="1282" spans="2:20">
      <c r="B1282" s="12"/>
      <c r="J1282" s="162"/>
      <c r="K1282" s="11"/>
      <c r="L1282" s="11"/>
      <c r="M1282" s="12"/>
      <c r="N1282" s="12"/>
      <c r="O1282" s="12"/>
      <c r="Q1282" s="22"/>
      <c r="R1282" s="15"/>
      <c r="S1282" s="22"/>
      <c r="T1282" s="22"/>
    </row>
    <row r="1283" spans="2:20">
      <c r="B1283" s="12"/>
      <c r="J1283" s="162"/>
      <c r="K1283" s="11"/>
      <c r="L1283" s="11"/>
      <c r="M1283" s="12"/>
      <c r="N1283" s="12"/>
      <c r="O1283" s="12"/>
      <c r="Q1283" s="22"/>
      <c r="R1283" s="15"/>
      <c r="S1283" s="22"/>
      <c r="T1283" s="22"/>
    </row>
    <row r="1284" spans="2:20">
      <c r="B1284" s="12"/>
      <c r="J1284" s="162"/>
      <c r="K1284" s="11"/>
      <c r="L1284" s="11"/>
      <c r="M1284" s="12"/>
      <c r="N1284" s="12"/>
      <c r="O1284" s="12"/>
      <c r="Q1284" s="22"/>
      <c r="R1284" s="15"/>
      <c r="S1284" s="22"/>
      <c r="T1284" s="22"/>
    </row>
    <row r="1285" spans="2:20">
      <c r="B1285" s="12"/>
      <c r="J1285" s="162"/>
      <c r="K1285" s="11"/>
      <c r="L1285" s="11"/>
      <c r="M1285" s="12"/>
      <c r="N1285" s="12"/>
      <c r="O1285" s="12"/>
      <c r="Q1285" s="22"/>
      <c r="R1285" s="15"/>
      <c r="S1285" s="22"/>
      <c r="T1285" s="22"/>
    </row>
    <row r="1286" spans="2:20">
      <c r="B1286" s="12"/>
      <c r="J1286" s="162"/>
      <c r="K1286" s="11"/>
      <c r="L1286" s="11"/>
      <c r="M1286" s="12"/>
      <c r="N1286" s="12"/>
      <c r="O1286" s="12"/>
      <c r="Q1286" s="22"/>
      <c r="R1286" s="15"/>
      <c r="S1286" s="22"/>
      <c r="T1286" s="22"/>
    </row>
    <row r="1287" spans="2:20">
      <c r="B1287" s="12"/>
      <c r="J1287" s="162"/>
      <c r="K1287" s="11"/>
      <c r="L1287" s="11"/>
      <c r="M1287" s="12"/>
      <c r="N1287" s="12"/>
      <c r="O1287" s="12"/>
      <c r="Q1287" s="22"/>
      <c r="R1287" s="15"/>
      <c r="S1287" s="22"/>
      <c r="T1287" s="22"/>
    </row>
    <row r="1288" spans="2:20">
      <c r="B1288" s="12"/>
      <c r="J1288" s="162"/>
      <c r="K1288" s="11"/>
      <c r="L1288" s="11"/>
      <c r="M1288" s="12"/>
      <c r="N1288" s="12"/>
      <c r="O1288" s="12"/>
      <c r="Q1288" s="22"/>
      <c r="R1288" s="15"/>
      <c r="S1288" s="22"/>
      <c r="T1288" s="22"/>
    </row>
    <row r="1289" spans="2:20">
      <c r="B1289" s="12"/>
      <c r="J1289" s="162"/>
      <c r="K1289" s="11"/>
      <c r="L1289" s="11"/>
      <c r="M1289" s="12"/>
      <c r="N1289" s="12"/>
      <c r="O1289" s="12"/>
      <c r="Q1289" s="22"/>
      <c r="R1289" s="15"/>
      <c r="S1289" s="22"/>
      <c r="T1289" s="22"/>
    </row>
    <row r="1290" spans="2:20">
      <c r="B1290" s="12"/>
      <c r="J1290" s="162"/>
      <c r="K1290" s="11"/>
      <c r="L1290" s="11"/>
      <c r="M1290" s="12"/>
      <c r="N1290" s="12"/>
      <c r="O1290" s="12"/>
      <c r="Q1290" s="22"/>
      <c r="R1290" s="15"/>
      <c r="S1290" s="22"/>
      <c r="T1290" s="22"/>
    </row>
    <row r="1291" spans="2:20">
      <c r="B1291" s="12"/>
      <c r="K1291" s="11"/>
      <c r="L1291" s="11"/>
      <c r="M1291" s="12"/>
      <c r="N1291" s="12"/>
      <c r="O1291" s="12"/>
      <c r="Q1291" s="22"/>
      <c r="R1291" s="15"/>
      <c r="S1291" s="22"/>
      <c r="T1291" s="22"/>
    </row>
    <row r="1292" spans="2:20">
      <c r="B1292" s="12"/>
      <c r="K1292" s="11"/>
      <c r="L1292" s="11"/>
      <c r="M1292" s="12"/>
      <c r="N1292" s="12"/>
      <c r="O1292" s="12"/>
      <c r="Q1292" s="22"/>
      <c r="R1292" s="15"/>
      <c r="S1292" s="22"/>
      <c r="T1292" s="22"/>
    </row>
    <row r="1293" spans="2:20">
      <c r="B1293" s="12"/>
      <c r="K1293" s="11"/>
      <c r="L1293" s="11"/>
      <c r="M1293" s="12"/>
      <c r="N1293" s="12"/>
      <c r="O1293" s="12"/>
      <c r="Q1293" s="22"/>
      <c r="R1293" s="15"/>
      <c r="S1293" s="22"/>
      <c r="T1293" s="22"/>
    </row>
    <row r="1294" spans="2:20">
      <c r="B1294" s="12"/>
      <c r="K1294" s="11"/>
      <c r="L1294" s="11"/>
      <c r="M1294" s="12"/>
      <c r="N1294" s="12"/>
      <c r="O1294" s="12"/>
      <c r="Q1294" s="22"/>
      <c r="R1294" s="15"/>
      <c r="S1294" s="22"/>
      <c r="T1294" s="22"/>
    </row>
    <row r="1295" spans="2:20">
      <c r="B1295" s="12"/>
      <c r="K1295" s="11"/>
      <c r="L1295" s="11"/>
      <c r="M1295" s="12"/>
      <c r="N1295" s="12"/>
      <c r="O1295" s="12"/>
      <c r="Q1295" s="22"/>
      <c r="R1295" s="15"/>
      <c r="S1295" s="22"/>
      <c r="T1295" s="22"/>
    </row>
    <row r="1296" spans="2:20">
      <c r="B1296" s="12"/>
      <c r="K1296" s="11"/>
      <c r="L1296" s="11"/>
      <c r="M1296" s="12"/>
      <c r="N1296" s="12"/>
      <c r="O1296" s="12"/>
      <c r="Q1296" s="22"/>
      <c r="R1296" s="15"/>
      <c r="S1296" s="22"/>
      <c r="T1296" s="22"/>
    </row>
    <row r="1297" spans="2:20">
      <c r="B1297" s="12"/>
      <c r="K1297" s="11"/>
      <c r="L1297" s="11"/>
      <c r="M1297" s="12"/>
      <c r="N1297" s="12"/>
      <c r="O1297" s="12"/>
      <c r="Q1297" s="22"/>
      <c r="R1297" s="15"/>
      <c r="S1297" s="22"/>
      <c r="T1297" s="22"/>
    </row>
    <row r="1298" spans="2:20">
      <c r="B1298" s="12"/>
      <c r="K1298" s="11"/>
      <c r="L1298" s="11"/>
      <c r="M1298" s="12"/>
      <c r="N1298" s="12"/>
      <c r="O1298" s="12"/>
      <c r="Q1298" s="22"/>
      <c r="R1298" s="15"/>
      <c r="S1298" s="22"/>
      <c r="T1298" s="22"/>
    </row>
    <row r="1299" spans="2:20">
      <c r="B1299" s="12"/>
      <c r="K1299" s="11"/>
      <c r="L1299" s="11"/>
      <c r="M1299" s="12"/>
      <c r="N1299" s="12"/>
      <c r="O1299" s="12"/>
      <c r="Q1299" s="22"/>
      <c r="R1299" s="15"/>
      <c r="S1299" s="22"/>
      <c r="T1299" s="22"/>
    </row>
    <row r="1300" spans="2:20">
      <c r="B1300" s="12"/>
      <c r="K1300" s="11"/>
      <c r="L1300" s="11"/>
      <c r="M1300" s="12"/>
      <c r="N1300" s="12"/>
      <c r="O1300" s="12"/>
      <c r="Q1300" s="22"/>
      <c r="R1300" s="15"/>
      <c r="S1300" s="22"/>
      <c r="T1300" s="22"/>
    </row>
    <row r="1301" spans="2:20">
      <c r="B1301" s="12"/>
      <c r="K1301" s="11"/>
      <c r="L1301" s="11"/>
      <c r="M1301" s="12"/>
      <c r="N1301" s="12"/>
      <c r="O1301" s="12"/>
      <c r="Q1301" s="22"/>
      <c r="R1301" s="15"/>
      <c r="S1301" s="22"/>
      <c r="T1301" s="22"/>
    </row>
    <row r="1302" spans="2:20">
      <c r="B1302" s="12"/>
      <c r="K1302" s="11"/>
      <c r="L1302" s="11"/>
      <c r="M1302" s="12"/>
      <c r="N1302" s="12"/>
      <c r="O1302" s="12"/>
      <c r="Q1302" s="22"/>
      <c r="R1302" s="15"/>
      <c r="S1302" s="22"/>
      <c r="T1302" s="22"/>
    </row>
    <row r="1303" spans="2:20">
      <c r="B1303" s="12"/>
      <c r="K1303" s="11"/>
      <c r="L1303" s="11"/>
      <c r="M1303" s="12"/>
      <c r="N1303" s="12"/>
      <c r="O1303" s="12"/>
      <c r="Q1303" s="22"/>
      <c r="R1303" s="15"/>
      <c r="S1303" s="22"/>
      <c r="T1303" s="22"/>
    </row>
    <row r="1304" spans="2:20">
      <c r="B1304" s="12"/>
      <c r="K1304" s="11"/>
      <c r="L1304" s="11"/>
      <c r="M1304" s="12"/>
      <c r="N1304" s="12"/>
      <c r="O1304" s="12"/>
      <c r="Q1304" s="22"/>
      <c r="R1304" s="15"/>
      <c r="S1304" s="22"/>
      <c r="T1304" s="22"/>
    </row>
    <row r="1305" spans="2:20">
      <c r="B1305" s="12"/>
      <c r="K1305" s="11"/>
      <c r="L1305" s="11"/>
      <c r="M1305" s="12"/>
      <c r="N1305" s="12"/>
      <c r="O1305" s="12"/>
      <c r="Q1305" s="22"/>
      <c r="R1305" s="15"/>
      <c r="S1305" s="22"/>
      <c r="T1305" s="22"/>
    </row>
    <row r="1306" spans="2:20">
      <c r="B1306" s="12"/>
      <c r="K1306" s="11"/>
      <c r="L1306" s="11"/>
      <c r="M1306" s="12"/>
      <c r="N1306" s="12"/>
      <c r="O1306" s="12"/>
      <c r="Q1306" s="22"/>
      <c r="R1306" s="15"/>
      <c r="S1306" s="22"/>
      <c r="T1306" s="22"/>
    </row>
    <row r="1307" spans="2:20">
      <c r="B1307" s="12"/>
      <c r="K1307" s="11"/>
      <c r="L1307" s="11"/>
      <c r="M1307" s="12"/>
      <c r="N1307" s="12"/>
      <c r="O1307" s="12"/>
      <c r="Q1307" s="22"/>
      <c r="R1307" s="15"/>
      <c r="S1307" s="22"/>
      <c r="T1307" s="22"/>
    </row>
    <row r="1308" spans="2:20">
      <c r="B1308" s="12"/>
      <c r="K1308" s="11"/>
      <c r="L1308" s="11"/>
      <c r="M1308" s="12"/>
      <c r="N1308" s="12"/>
      <c r="O1308" s="12"/>
      <c r="Q1308" s="22"/>
      <c r="R1308" s="15"/>
      <c r="S1308" s="22"/>
      <c r="T1308" s="22"/>
    </row>
    <row r="1309" spans="2:20">
      <c r="B1309" s="12"/>
      <c r="K1309" s="11"/>
      <c r="L1309" s="11"/>
      <c r="M1309" s="12"/>
      <c r="N1309" s="12"/>
      <c r="O1309" s="12"/>
      <c r="Q1309" s="22"/>
      <c r="R1309" s="15"/>
      <c r="S1309" s="22"/>
      <c r="T1309" s="22"/>
    </row>
    <row r="1310" spans="2:20">
      <c r="B1310" s="12"/>
      <c r="K1310" s="11"/>
      <c r="L1310" s="11"/>
      <c r="M1310" s="12"/>
      <c r="N1310" s="12"/>
      <c r="O1310" s="12"/>
      <c r="Q1310" s="22"/>
      <c r="R1310" s="15"/>
      <c r="S1310" s="22"/>
      <c r="T1310" s="22"/>
    </row>
    <row r="1311" spans="2:20">
      <c r="B1311" s="12"/>
      <c r="K1311" s="11"/>
      <c r="L1311" s="11"/>
      <c r="M1311" s="12"/>
      <c r="N1311" s="12"/>
      <c r="O1311" s="12"/>
      <c r="Q1311" s="22"/>
      <c r="R1311" s="15"/>
      <c r="S1311" s="22"/>
      <c r="T1311" s="22"/>
    </row>
    <row r="1312" spans="2:20">
      <c r="B1312" s="12"/>
      <c r="K1312" s="11"/>
      <c r="L1312" s="11"/>
      <c r="M1312" s="12"/>
      <c r="N1312" s="12"/>
      <c r="O1312" s="12"/>
      <c r="Q1312" s="22"/>
      <c r="R1312" s="15"/>
      <c r="S1312" s="22"/>
      <c r="T1312" s="22"/>
    </row>
    <row r="1313" spans="2:20">
      <c r="B1313" s="12"/>
      <c r="K1313" s="11"/>
      <c r="L1313" s="11"/>
      <c r="M1313" s="12"/>
      <c r="N1313" s="12"/>
      <c r="O1313" s="12"/>
      <c r="Q1313" s="22"/>
      <c r="R1313" s="15"/>
      <c r="S1313" s="22"/>
      <c r="T1313" s="22"/>
    </row>
    <row r="1314" spans="2:20">
      <c r="B1314" s="12"/>
      <c r="K1314" s="11"/>
      <c r="L1314" s="11"/>
      <c r="M1314" s="12"/>
      <c r="N1314" s="12"/>
      <c r="O1314" s="12"/>
      <c r="Q1314" s="22"/>
      <c r="R1314" s="15"/>
      <c r="S1314" s="22"/>
      <c r="T1314" s="22"/>
    </row>
    <row r="1315" spans="2:20">
      <c r="B1315" s="12"/>
      <c r="K1315" s="11"/>
      <c r="L1315" s="11"/>
      <c r="M1315" s="12"/>
      <c r="N1315" s="12"/>
      <c r="O1315" s="12"/>
      <c r="Q1315" s="22"/>
      <c r="R1315" s="15"/>
      <c r="S1315" s="22"/>
      <c r="T1315" s="22"/>
    </row>
    <row r="1316" spans="2:20">
      <c r="B1316" s="12"/>
      <c r="K1316" s="11"/>
      <c r="L1316" s="11"/>
      <c r="M1316" s="12"/>
      <c r="N1316" s="12"/>
      <c r="O1316" s="12"/>
      <c r="Q1316" s="22"/>
      <c r="R1316" s="15"/>
      <c r="S1316" s="22"/>
      <c r="T1316" s="22"/>
    </row>
    <row r="1317" spans="2:20">
      <c r="B1317" s="12"/>
      <c r="K1317" s="11"/>
      <c r="L1317" s="11"/>
      <c r="M1317" s="12"/>
      <c r="N1317" s="12"/>
      <c r="O1317" s="12"/>
      <c r="Q1317" s="22"/>
      <c r="R1317" s="15"/>
      <c r="S1317" s="22"/>
      <c r="T1317" s="22"/>
    </row>
    <row r="1318" spans="2:20">
      <c r="B1318" s="12"/>
      <c r="K1318" s="11"/>
      <c r="L1318" s="11"/>
      <c r="M1318" s="12"/>
      <c r="N1318" s="12"/>
      <c r="O1318" s="12"/>
      <c r="Q1318" s="22"/>
      <c r="R1318" s="15"/>
      <c r="S1318" s="22"/>
      <c r="T1318" s="22"/>
    </row>
    <row r="1319" spans="2:20">
      <c r="B1319" s="12"/>
      <c r="K1319" s="11"/>
      <c r="L1319" s="11"/>
      <c r="M1319" s="12"/>
      <c r="N1319" s="12"/>
      <c r="O1319" s="12"/>
      <c r="Q1319" s="22"/>
      <c r="R1319" s="15"/>
      <c r="S1319" s="22"/>
      <c r="T1319" s="22"/>
    </row>
    <row r="1320" spans="2:20">
      <c r="B1320" s="12"/>
      <c r="K1320" s="11"/>
      <c r="L1320" s="11"/>
      <c r="M1320" s="12"/>
      <c r="N1320" s="12"/>
      <c r="O1320" s="12"/>
      <c r="Q1320" s="22"/>
      <c r="R1320" s="15"/>
      <c r="S1320" s="22"/>
      <c r="T1320" s="22"/>
    </row>
    <row r="1321" spans="2:20">
      <c r="B1321" s="12"/>
      <c r="K1321" s="11"/>
      <c r="L1321" s="11"/>
      <c r="M1321" s="12"/>
      <c r="N1321" s="12"/>
      <c r="O1321" s="12"/>
      <c r="Q1321" s="22"/>
      <c r="R1321" s="15"/>
      <c r="S1321" s="22"/>
      <c r="T1321" s="22"/>
    </row>
    <row r="1322" spans="2:20">
      <c r="B1322" s="12"/>
      <c r="K1322" s="11"/>
      <c r="L1322" s="11"/>
      <c r="M1322" s="12"/>
      <c r="N1322" s="12"/>
      <c r="O1322" s="12"/>
      <c r="Q1322" s="22"/>
      <c r="R1322" s="15"/>
      <c r="S1322" s="22"/>
      <c r="T1322" s="22"/>
    </row>
    <row r="1323" spans="2:20">
      <c r="B1323" s="12"/>
      <c r="K1323" s="11"/>
      <c r="L1323" s="11"/>
      <c r="M1323" s="12"/>
      <c r="N1323" s="12"/>
      <c r="O1323" s="12"/>
      <c r="Q1323" s="22"/>
      <c r="R1323" s="15"/>
      <c r="S1323" s="22"/>
      <c r="T1323" s="22"/>
    </row>
    <row r="1324" spans="2:20">
      <c r="B1324" s="12"/>
      <c r="K1324" s="11"/>
      <c r="L1324" s="11"/>
      <c r="M1324" s="12"/>
      <c r="N1324" s="12"/>
      <c r="O1324" s="12"/>
      <c r="Q1324" s="22"/>
      <c r="R1324" s="15"/>
      <c r="S1324" s="22"/>
      <c r="T1324" s="22"/>
    </row>
    <row r="1325" spans="2:20">
      <c r="B1325" s="12"/>
      <c r="K1325" s="11"/>
      <c r="L1325" s="11"/>
      <c r="M1325" s="12"/>
      <c r="N1325" s="12"/>
      <c r="O1325" s="12"/>
      <c r="Q1325" s="22"/>
      <c r="R1325" s="15"/>
      <c r="S1325" s="22"/>
      <c r="T1325" s="22"/>
    </row>
    <row r="1326" spans="2:20">
      <c r="B1326" s="12"/>
      <c r="K1326" s="11"/>
      <c r="L1326" s="11"/>
      <c r="M1326" s="12"/>
      <c r="N1326" s="12"/>
      <c r="O1326" s="12"/>
      <c r="Q1326" s="22"/>
      <c r="R1326" s="15"/>
      <c r="S1326" s="22"/>
      <c r="T1326" s="22"/>
    </row>
    <row r="1327" spans="2:20">
      <c r="B1327" s="12"/>
      <c r="K1327" s="11"/>
      <c r="L1327" s="11"/>
      <c r="M1327" s="12"/>
      <c r="N1327" s="12"/>
      <c r="O1327" s="12"/>
      <c r="Q1327" s="22"/>
      <c r="R1327" s="15"/>
      <c r="S1327" s="22"/>
      <c r="T1327" s="22"/>
    </row>
    <row r="1328" spans="2:20">
      <c r="B1328" s="12"/>
      <c r="K1328" s="11"/>
      <c r="L1328" s="11"/>
      <c r="M1328" s="12"/>
      <c r="N1328" s="12"/>
      <c r="O1328" s="12"/>
      <c r="Q1328" s="22"/>
      <c r="R1328" s="15"/>
      <c r="S1328" s="22"/>
      <c r="T1328" s="22"/>
    </row>
    <row r="1329" spans="2:20">
      <c r="B1329" s="12"/>
      <c r="K1329" s="11"/>
      <c r="L1329" s="11"/>
      <c r="M1329" s="12"/>
      <c r="N1329" s="12"/>
      <c r="O1329" s="12"/>
      <c r="Q1329" s="22"/>
      <c r="R1329" s="15"/>
      <c r="S1329" s="22"/>
      <c r="T1329" s="22"/>
    </row>
    <row r="1330" spans="2:20">
      <c r="B1330" s="12"/>
      <c r="K1330" s="11"/>
      <c r="L1330" s="11"/>
      <c r="M1330" s="12"/>
      <c r="N1330" s="12"/>
      <c r="O1330" s="12"/>
      <c r="Q1330" s="22"/>
      <c r="R1330" s="15"/>
      <c r="S1330" s="22"/>
      <c r="T1330" s="22"/>
    </row>
    <row r="1331" spans="2:20">
      <c r="B1331" s="12"/>
      <c r="K1331" s="11"/>
      <c r="L1331" s="11"/>
      <c r="M1331" s="12"/>
      <c r="N1331" s="12"/>
      <c r="O1331" s="12"/>
      <c r="Q1331" s="22"/>
      <c r="R1331" s="15"/>
      <c r="S1331" s="22"/>
      <c r="T1331" s="22"/>
    </row>
    <row r="1332" spans="2:20">
      <c r="B1332" s="12"/>
      <c r="K1332" s="11"/>
      <c r="L1332" s="11"/>
      <c r="M1332" s="12"/>
      <c r="N1332" s="12"/>
      <c r="O1332" s="12"/>
      <c r="Q1332" s="22"/>
      <c r="R1332" s="15"/>
      <c r="S1332" s="22"/>
      <c r="T1332" s="22"/>
    </row>
    <row r="1333" spans="2:20">
      <c r="B1333" s="12"/>
      <c r="K1333" s="11"/>
      <c r="L1333" s="11"/>
      <c r="M1333" s="12"/>
      <c r="N1333" s="12"/>
      <c r="O1333" s="12"/>
      <c r="Q1333" s="22"/>
      <c r="R1333" s="15"/>
      <c r="S1333" s="22"/>
      <c r="T1333" s="22"/>
    </row>
    <row r="1334" spans="2:20">
      <c r="B1334" s="12"/>
      <c r="K1334" s="11"/>
      <c r="L1334" s="11"/>
      <c r="M1334" s="12"/>
      <c r="N1334" s="12"/>
      <c r="O1334" s="12"/>
      <c r="Q1334" s="22"/>
      <c r="R1334" s="15"/>
      <c r="S1334" s="22"/>
      <c r="T1334" s="22"/>
    </row>
    <row r="1335" spans="2:20">
      <c r="B1335" s="12"/>
      <c r="K1335" s="11"/>
      <c r="L1335" s="11"/>
      <c r="M1335" s="12"/>
      <c r="N1335" s="12"/>
      <c r="O1335" s="12"/>
      <c r="Q1335" s="22"/>
      <c r="R1335" s="15"/>
      <c r="S1335" s="22"/>
      <c r="T1335" s="22"/>
    </row>
    <row r="1336" spans="2:20">
      <c r="B1336" s="12"/>
      <c r="K1336" s="11"/>
      <c r="L1336" s="11"/>
      <c r="M1336" s="12"/>
      <c r="N1336" s="12"/>
      <c r="O1336" s="12"/>
      <c r="Q1336" s="22"/>
      <c r="R1336" s="15"/>
      <c r="S1336" s="22"/>
      <c r="T1336" s="22"/>
    </row>
    <row r="1337" spans="2:20">
      <c r="B1337" s="12"/>
      <c r="K1337" s="11"/>
      <c r="L1337" s="11"/>
      <c r="M1337" s="12"/>
      <c r="N1337" s="12"/>
      <c r="O1337" s="12"/>
      <c r="Q1337" s="22"/>
      <c r="R1337" s="15"/>
      <c r="S1337" s="22"/>
      <c r="T1337" s="22"/>
    </row>
    <row r="1338" spans="2:20">
      <c r="B1338" s="12"/>
      <c r="K1338" s="11"/>
      <c r="L1338" s="11"/>
      <c r="M1338" s="12"/>
      <c r="N1338" s="12"/>
      <c r="O1338" s="12"/>
      <c r="Q1338" s="22"/>
      <c r="R1338" s="15"/>
      <c r="S1338" s="22"/>
      <c r="T1338" s="22"/>
    </row>
    <row r="1339" spans="2:20">
      <c r="B1339" s="12"/>
      <c r="K1339" s="11"/>
      <c r="L1339" s="11"/>
      <c r="M1339" s="12"/>
      <c r="N1339" s="12"/>
      <c r="O1339" s="12"/>
      <c r="Q1339" s="22"/>
      <c r="R1339" s="15"/>
      <c r="S1339" s="22"/>
      <c r="T1339" s="22"/>
    </row>
    <row r="1340" spans="2:20">
      <c r="B1340" s="12"/>
      <c r="K1340" s="11"/>
      <c r="L1340" s="11"/>
      <c r="M1340" s="12"/>
      <c r="N1340" s="12"/>
      <c r="O1340" s="12"/>
      <c r="Q1340" s="22"/>
      <c r="R1340" s="15"/>
      <c r="S1340" s="22"/>
      <c r="T1340" s="22"/>
    </row>
    <row r="1341" spans="2:20">
      <c r="B1341" s="12"/>
      <c r="K1341" s="11"/>
      <c r="L1341" s="11"/>
      <c r="M1341" s="12"/>
      <c r="N1341" s="12"/>
      <c r="O1341" s="12"/>
      <c r="Q1341" s="22"/>
      <c r="R1341" s="15"/>
      <c r="S1341" s="22"/>
      <c r="T1341" s="22"/>
    </row>
    <row r="1342" spans="2:20">
      <c r="B1342" s="12"/>
      <c r="K1342" s="11"/>
      <c r="L1342" s="11"/>
      <c r="M1342" s="12"/>
      <c r="N1342" s="12"/>
      <c r="O1342" s="12"/>
      <c r="Q1342" s="22"/>
      <c r="R1342" s="15"/>
      <c r="S1342" s="22"/>
      <c r="T1342" s="22"/>
    </row>
    <row r="1343" spans="2:20">
      <c r="B1343" s="12"/>
      <c r="K1343" s="11"/>
      <c r="L1343" s="11"/>
      <c r="M1343" s="12"/>
      <c r="N1343" s="12"/>
      <c r="O1343" s="12"/>
      <c r="Q1343" s="22"/>
      <c r="R1343" s="15"/>
      <c r="S1343" s="22"/>
      <c r="T1343" s="22"/>
    </row>
    <row r="1344" spans="2:20">
      <c r="B1344" s="12"/>
      <c r="K1344" s="11"/>
      <c r="L1344" s="11"/>
      <c r="M1344" s="12"/>
      <c r="N1344" s="12"/>
      <c r="O1344" s="12"/>
      <c r="Q1344" s="22"/>
      <c r="R1344" s="15"/>
      <c r="S1344" s="22"/>
      <c r="T1344" s="22"/>
    </row>
    <row r="1345" spans="2:20">
      <c r="B1345" s="12"/>
      <c r="K1345" s="11"/>
      <c r="L1345" s="11"/>
      <c r="M1345" s="12"/>
      <c r="N1345" s="12"/>
      <c r="O1345" s="12"/>
      <c r="Q1345" s="22"/>
      <c r="R1345" s="15"/>
      <c r="S1345" s="22"/>
      <c r="T1345" s="22"/>
    </row>
    <row r="1346" spans="2:20">
      <c r="B1346" s="12"/>
      <c r="K1346" s="11"/>
      <c r="L1346" s="11"/>
      <c r="M1346" s="12"/>
      <c r="N1346" s="12"/>
      <c r="O1346" s="12"/>
      <c r="Q1346" s="22"/>
      <c r="R1346" s="15"/>
      <c r="S1346" s="22"/>
      <c r="T1346" s="22"/>
    </row>
    <row r="1347" spans="2:20">
      <c r="B1347" s="12"/>
      <c r="K1347" s="11"/>
      <c r="L1347" s="11"/>
      <c r="M1347" s="12"/>
      <c r="N1347" s="12"/>
      <c r="O1347" s="12"/>
      <c r="Q1347" s="22"/>
      <c r="R1347" s="15"/>
      <c r="S1347" s="22"/>
      <c r="T1347" s="22"/>
    </row>
    <row r="1348" spans="2:20">
      <c r="B1348" s="12"/>
      <c r="K1348" s="11"/>
      <c r="L1348" s="11"/>
      <c r="M1348" s="12"/>
      <c r="N1348" s="12"/>
      <c r="O1348" s="12"/>
      <c r="Q1348" s="22"/>
      <c r="R1348" s="15"/>
      <c r="S1348" s="22"/>
      <c r="T1348" s="22"/>
    </row>
    <row r="1349" spans="2:20">
      <c r="B1349" s="12"/>
      <c r="K1349" s="11"/>
      <c r="L1349" s="11"/>
      <c r="M1349" s="12"/>
      <c r="N1349" s="12"/>
      <c r="O1349" s="12"/>
      <c r="Q1349" s="22"/>
      <c r="R1349" s="15"/>
      <c r="S1349" s="22"/>
      <c r="T1349" s="22"/>
    </row>
    <row r="1350" spans="2:20">
      <c r="B1350" s="12"/>
      <c r="K1350" s="11"/>
      <c r="L1350" s="11"/>
      <c r="M1350" s="12"/>
      <c r="N1350" s="12"/>
      <c r="O1350" s="12"/>
      <c r="Q1350" s="22"/>
      <c r="R1350" s="15"/>
      <c r="S1350" s="22"/>
      <c r="T1350" s="22"/>
    </row>
    <row r="1351" spans="2:20">
      <c r="B1351" s="12"/>
      <c r="K1351" s="11"/>
      <c r="L1351" s="11"/>
      <c r="M1351" s="12"/>
      <c r="N1351" s="12"/>
      <c r="O1351" s="12"/>
      <c r="Q1351" s="22"/>
      <c r="R1351" s="15"/>
      <c r="S1351" s="22"/>
      <c r="T1351" s="22"/>
    </row>
    <row r="1352" spans="2:20">
      <c r="B1352" s="12"/>
      <c r="K1352" s="11"/>
      <c r="L1352" s="11"/>
      <c r="M1352" s="12"/>
      <c r="N1352" s="12"/>
      <c r="O1352" s="12"/>
      <c r="Q1352" s="22"/>
      <c r="R1352" s="15"/>
      <c r="S1352" s="22"/>
      <c r="T1352" s="22"/>
    </row>
    <row r="1353" spans="2:20">
      <c r="B1353" s="12"/>
      <c r="K1353" s="11"/>
      <c r="L1353" s="11"/>
      <c r="M1353" s="12"/>
      <c r="N1353" s="12"/>
      <c r="O1353" s="12"/>
      <c r="Q1353" s="22"/>
      <c r="R1353" s="15"/>
      <c r="S1353" s="22"/>
      <c r="T1353" s="22"/>
    </row>
    <row r="1354" spans="2:20">
      <c r="B1354" s="12"/>
      <c r="K1354" s="11"/>
      <c r="L1354" s="11"/>
      <c r="M1354" s="12"/>
      <c r="N1354" s="12"/>
      <c r="O1354" s="12"/>
      <c r="Q1354" s="22"/>
      <c r="R1354" s="15"/>
      <c r="S1354" s="22"/>
      <c r="T1354" s="22"/>
    </row>
    <row r="1355" spans="2:20">
      <c r="B1355" s="12"/>
      <c r="K1355" s="11"/>
      <c r="L1355" s="11"/>
      <c r="M1355" s="12"/>
      <c r="N1355" s="12"/>
      <c r="O1355" s="12"/>
      <c r="Q1355" s="22"/>
      <c r="R1355" s="15"/>
      <c r="S1355" s="22"/>
      <c r="T1355" s="22"/>
    </row>
    <row r="1356" spans="2:20">
      <c r="B1356" s="12"/>
      <c r="K1356" s="11"/>
      <c r="L1356" s="11"/>
      <c r="M1356" s="12"/>
      <c r="N1356" s="12"/>
      <c r="O1356" s="12"/>
      <c r="Q1356" s="22"/>
      <c r="R1356" s="15"/>
      <c r="S1356" s="22"/>
      <c r="T1356" s="22"/>
    </row>
    <row r="1357" spans="2:20">
      <c r="B1357" s="12"/>
      <c r="K1357" s="11"/>
      <c r="L1357" s="11"/>
      <c r="M1357" s="12"/>
      <c r="N1357" s="12"/>
      <c r="O1357" s="12"/>
      <c r="Q1357" s="22"/>
      <c r="R1357" s="15"/>
      <c r="S1357" s="22"/>
      <c r="T1357" s="22"/>
    </row>
    <row r="1358" spans="2:20">
      <c r="B1358" s="12"/>
      <c r="K1358" s="11"/>
      <c r="L1358" s="11"/>
      <c r="M1358" s="12"/>
      <c r="N1358" s="12"/>
      <c r="O1358" s="12"/>
      <c r="Q1358" s="22"/>
      <c r="R1358" s="15"/>
      <c r="S1358" s="22"/>
      <c r="T1358" s="22"/>
    </row>
    <row r="1359" spans="2:20">
      <c r="B1359" s="12"/>
      <c r="K1359" s="11"/>
      <c r="L1359" s="11"/>
      <c r="M1359" s="12"/>
      <c r="N1359" s="12"/>
      <c r="O1359" s="12"/>
      <c r="Q1359" s="22"/>
      <c r="R1359" s="15"/>
      <c r="S1359" s="22"/>
      <c r="T1359" s="22"/>
    </row>
    <row r="1360" spans="2:20">
      <c r="B1360" s="12"/>
      <c r="K1360" s="11"/>
      <c r="L1360" s="11"/>
      <c r="M1360" s="12"/>
      <c r="N1360" s="12"/>
      <c r="O1360" s="12"/>
      <c r="Q1360" s="22"/>
      <c r="R1360" s="15"/>
      <c r="S1360" s="22"/>
      <c r="T1360" s="22"/>
    </row>
    <row r="1361" spans="2:20">
      <c r="B1361" s="12"/>
      <c r="K1361" s="11"/>
      <c r="L1361" s="11"/>
      <c r="M1361" s="12"/>
      <c r="N1361" s="12"/>
      <c r="O1361" s="12"/>
      <c r="Q1361" s="22"/>
      <c r="R1361" s="15"/>
      <c r="S1361" s="22"/>
      <c r="T1361" s="22"/>
    </row>
    <row r="1362" spans="2:20">
      <c r="B1362" s="12"/>
      <c r="K1362" s="11"/>
      <c r="L1362" s="11"/>
      <c r="M1362" s="12"/>
      <c r="N1362" s="12"/>
      <c r="O1362" s="12"/>
      <c r="Q1362" s="22"/>
      <c r="R1362" s="15"/>
      <c r="S1362" s="22"/>
      <c r="T1362" s="22"/>
    </row>
    <row r="1363" spans="2:20">
      <c r="B1363" s="12"/>
      <c r="K1363" s="11"/>
      <c r="L1363" s="11"/>
      <c r="M1363" s="12"/>
      <c r="N1363" s="12"/>
      <c r="O1363" s="12"/>
      <c r="Q1363" s="22"/>
      <c r="R1363" s="15"/>
      <c r="S1363" s="22"/>
      <c r="T1363" s="22"/>
    </row>
    <row r="1364" spans="2:20">
      <c r="B1364" s="12"/>
      <c r="K1364" s="11"/>
      <c r="L1364" s="11"/>
      <c r="M1364" s="12"/>
      <c r="N1364" s="12"/>
      <c r="O1364" s="12"/>
      <c r="Q1364" s="22"/>
      <c r="R1364" s="15"/>
      <c r="S1364" s="22"/>
      <c r="T1364" s="22"/>
    </row>
    <row r="1365" spans="2:20">
      <c r="B1365" s="12"/>
      <c r="K1365" s="11"/>
      <c r="L1365" s="11"/>
      <c r="M1365" s="12"/>
      <c r="N1365" s="12"/>
      <c r="O1365" s="12"/>
      <c r="Q1365" s="22"/>
      <c r="R1365" s="15"/>
      <c r="S1365" s="22"/>
      <c r="T1365" s="22"/>
    </row>
    <row r="1366" spans="2:20">
      <c r="B1366" s="12"/>
      <c r="K1366" s="11"/>
      <c r="L1366" s="11"/>
      <c r="M1366" s="12"/>
      <c r="N1366" s="12"/>
      <c r="O1366" s="12"/>
      <c r="Q1366" s="22"/>
      <c r="R1366" s="15"/>
      <c r="S1366" s="22"/>
      <c r="T1366" s="22"/>
    </row>
    <row r="1367" spans="2:20">
      <c r="B1367" s="12"/>
      <c r="K1367" s="11"/>
      <c r="L1367" s="11"/>
      <c r="M1367" s="12"/>
      <c r="N1367" s="12"/>
      <c r="O1367" s="12"/>
      <c r="Q1367" s="22"/>
      <c r="R1367" s="15"/>
      <c r="S1367" s="22"/>
      <c r="T1367" s="22"/>
    </row>
    <row r="1368" spans="2:20">
      <c r="B1368" s="12"/>
      <c r="K1368" s="11"/>
      <c r="L1368" s="11"/>
      <c r="M1368" s="12"/>
      <c r="N1368" s="12"/>
      <c r="O1368" s="12"/>
      <c r="Q1368" s="22"/>
      <c r="R1368" s="15"/>
      <c r="S1368" s="22"/>
      <c r="T1368" s="22"/>
    </row>
    <row r="1369" spans="2:20">
      <c r="B1369" s="12"/>
      <c r="K1369" s="11"/>
      <c r="L1369" s="11"/>
      <c r="M1369" s="12"/>
      <c r="N1369" s="12"/>
      <c r="O1369" s="12"/>
      <c r="Q1369" s="22"/>
      <c r="R1369" s="15"/>
      <c r="S1369" s="22"/>
      <c r="T1369" s="22"/>
    </row>
    <row r="1370" spans="2:20">
      <c r="B1370" s="12"/>
      <c r="K1370" s="11"/>
      <c r="L1370" s="11"/>
      <c r="M1370" s="12"/>
      <c r="N1370" s="12"/>
      <c r="O1370" s="12"/>
      <c r="Q1370" s="22"/>
      <c r="R1370" s="15"/>
      <c r="S1370" s="22"/>
      <c r="T1370" s="22"/>
    </row>
    <row r="1371" spans="2:20">
      <c r="B1371" s="12"/>
      <c r="K1371" s="11"/>
      <c r="L1371" s="11"/>
      <c r="M1371" s="12"/>
      <c r="N1371" s="12"/>
      <c r="O1371" s="12"/>
      <c r="Q1371" s="22"/>
      <c r="R1371" s="15"/>
      <c r="S1371" s="22"/>
      <c r="T1371" s="22"/>
    </row>
    <row r="1372" spans="2:20">
      <c r="B1372" s="12"/>
      <c r="K1372" s="11"/>
      <c r="L1372" s="11"/>
      <c r="M1372" s="12"/>
      <c r="N1372" s="12"/>
      <c r="O1372" s="12"/>
      <c r="Q1372" s="22"/>
      <c r="R1372" s="15"/>
      <c r="S1372" s="22"/>
      <c r="T1372" s="22"/>
    </row>
    <row r="1373" spans="2:20">
      <c r="B1373" s="12"/>
      <c r="K1373" s="11"/>
      <c r="L1373" s="11"/>
      <c r="M1373" s="12"/>
      <c r="N1373" s="12"/>
      <c r="O1373" s="12"/>
      <c r="Q1373" s="22"/>
      <c r="R1373" s="15"/>
      <c r="S1373" s="22"/>
      <c r="T1373" s="22"/>
    </row>
    <row r="1374" spans="2:20">
      <c r="B1374" s="12"/>
      <c r="K1374" s="11"/>
      <c r="L1374" s="11"/>
      <c r="M1374" s="12"/>
      <c r="N1374" s="12"/>
      <c r="O1374" s="12"/>
      <c r="Q1374" s="22"/>
      <c r="R1374" s="15"/>
      <c r="S1374" s="22"/>
      <c r="T1374" s="22"/>
    </row>
    <row r="1375" spans="2:20">
      <c r="B1375" s="12"/>
      <c r="K1375" s="11"/>
      <c r="L1375" s="11"/>
      <c r="M1375" s="12"/>
      <c r="N1375" s="12"/>
      <c r="O1375" s="12"/>
      <c r="Q1375" s="22"/>
      <c r="R1375" s="15"/>
      <c r="S1375" s="22"/>
      <c r="T1375" s="22"/>
    </row>
    <row r="1376" spans="2:20">
      <c r="B1376" s="12"/>
      <c r="K1376" s="11"/>
      <c r="L1376" s="11"/>
      <c r="M1376" s="12"/>
      <c r="N1376" s="12"/>
      <c r="O1376" s="12"/>
      <c r="Q1376" s="22"/>
      <c r="R1376" s="15"/>
      <c r="S1376" s="22"/>
      <c r="T1376" s="22"/>
    </row>
    <row r="1377" spans="2:20">
      <c r="B1377" s="12"/>
      <c r="K1377" s="11"/>
      <c r="L1377" s="11"/>
      <c r="M1377" s="12"/>
      <c r="N1377" s="12"/>
      <c r="O1377" s="12"/>
      <c r="Q1377" s="22"/>
      <c r="R1377" s="15"/>
      <c r="S1377" s="22"/>
      <c r="T1377" s="22"/>
    </row>
    <row r="1378" spans="2:20">
      <c r="B1378" s="12"/>
      <c r="K1378" s="11"/>
      <c r="L1378" s="11"/>
      <c r="M1378" s="12"/>
      <c r="N1378" s="12"/>
      <c r="O1378" s="12"/>
      <c r="Q1378" s="22"/>
      <c r="R1378" s="15"/>
      <c r="S1378" s="22"/>
      <c r="T1378" s="22"/>
    </row>
    <row r="1379" spans="2:20">
      <c r="B1379" s="12"/>
      <c r="K1379" s="11"/>
      <c r="L1379" s="11"/>
      <c r="M1379" s="12"/>
      <c r="N1379" s="12"/>
      <c r="O1379" s="12"/>
      <c r="Q1379" s="22"/>
      <c r="R1379" s="15"/>
      <c r="S1379" s="22"/>
      <c r="T1379" s="22"/>
    </row>
    <row r="1380" spans="2:20">
      <c r="B1380" s="12"/>
      <c r="K1380" s="11"/>
      <c r="L1380" s="11"/>
      <c r="M1380" s="12"/>
      <c r="N1380" s="12"/>
      <c r="O1380" s="12"/>
      <c r="Q1380" s="22"/>
      <c r="R1380" s="15"/>
      <c r="S1380" s="22"/>
      <c r="T1380" s="22"/>
    </row>
    <row r="1381" spans="2:20">
      <c r="B1381" s="12"/>
      <c r="K1381" s="11"/>
      <c r="L1381" s="11"/>
      <c r="M1381" s="12"/>
      <c r="N1381" s="12"/>
      <c r="O1381" s="12"/>
      <c r="Q1381" s="22"/>
      <c r="R1381" s="15"/>
      <c r="S1381" s="22"/>
      <c r="T1381" s="22"/>
    </row>
    <row r="1382" spans="2:20">
      <c r="B1382" s="12"/>
      <c r="K1382" s="11"/>
      <c r="L1382" s="11"/>
      <c r="M1382" s="12"/>
      <c r="N1382" s="12"/>
      <c r="O1382" s="12"/>
      <c r="Q1382" s="22"/>
      <c r="R1382" s="15"/>
      <c r="S1382" s="22"/>
      <c r="T1382" s="22"/>
    </row>
    <row r="1383" spans="2:20">
      <c r="B1383" s="12"/>
      <c r="K1383" s="11"/>
      <c r="L1383" s="11"/>
      <c r="M1383" s="12"/>
      <c r="N1383" s="12"/>
      <c r="O1383" s="12"/>
      <c r="Q1383" s="22"/>
      <c r="R1383" s="15"/>
      <c r="S1383" s="22"/>
      <c r="T1383" s="22"/>
    </row>
    <row r="1384" spans="2:20">
      <c r="B1384" s="12"/>
      <c r="K1384" s="11"/>
      <c r="L1384" s="11"/>
      <c r="M1384" s="12"/>
      <c r="N1384" s="12"/>
      <c r="O1384" s="12"/>
      <c r="Q1384" s="22"/>
      <c r="R1384" s="15"/>
      <c r="S1384" s="22"/>
      <c r="T1384" s="22"/>
    </row>
    <row r="1385" spans="2:20">
      <c r="B1385" s="12"/>
      <c r="K1385" s="11"/>
      <c r="L1385" s="11"/>
      <c r="M1385" s="12"/>
      <c r="N1385" s="12"/>
      <c r="O1385" s="12"/>
      <c r="Q1385" s="22"/>
      <c r="R1385" s="15"/>
      <c r="S1385" s="22"/>
      <c r="T1385" s="22"/>
    </row>
    <row r="1386" spans="2:20">
      <c r="B1386" s="12"/>
      <c r="K1386" s="11"/>
      <c r="L1386" s="11"/>
      <c r="M1386" s="12"/>
      <c r="N1386" s="12"/>
      <c r="O1386" s="12"/>
      <c r="Q1386" s="22"/>
      <c r="R1386" s="15"/>
      <c r="S1386" s="22"/>
      <c r="T1386" s="22"/>
    </row>
    <row r="1387" spans="2:20">
      <c r="B1387" s="12"/>
      <c r="K1387" s="11"/>
      <c r="L1387" s="11"/>
      <c r="M1387" s="12"/>
      <c r="N1387" s="12"/>
      <c r="O1387" s="12"/>
      <c r="Q1387" s="22"/>
      <c r="R1387" s="15"/>
      <c r="S1387" s="22"/>
      <c r="T1387" s="22"/>
    </row>
    <row r="1388" spans="2:20">
      <c r="B1388" s="12"/>
      <c r="K1388" s="11"/>
      <c r="L1388" s="11"/>
      <c r="M1388" s="12"/>
      <c r="N1388" s="12"/>
      <c r="O1388" s="12"/>
      <c r="Q1388" s="22"/>
      <c r="R1388" s="15"/>
      <c r="S1388" s="22"/>
      <c r="T1388" s="22"/>
    </row>
    <row r="1389" spans="2:20">
      <c r="B1389" s="12"/>
      <c r="K1389" s="11"/>
      <c r="L1389" s="11"/>
      <c r="M1389" s="12"/>
      <c r="N1389" s="12"/>
      <c r="O1389" s="12"/>
      <c r="Q1389" s="22"/>
      <c r="R1389" s="15"/>
      <c r="S1389" s="22"/>
      <c r="T1389" s="22"/>
    </row>
    <row r="1390" spans="2:20">
      <c r="B1390" s="12"/>
      <c r="K1390" s="11"/>
      <c r="L1390" s="11"/>
      <c r="M1390" s="12"/>
      <c r="N1390" s="12"/>
      <c r="O1390" s="12"/>
      <c r="Q1390" s="22"/>
      <c r="R1390" s="15"/>
      <c r="S1390" s="22"/>
      <c r="T1390" s="22"/>
    </row>
    <row r="1391" spans="2:20">
      <c r="B1391" s="12"/>
      <c r="K1391" s="11"/>
      <c r="L1391" s="11"/>
      <c r="M1391" s="12"/>
      <c r="N1391" s="12"/>
      <c r="O1391" s="12"/>
      <c r="Q1391" s="22"/>
      <c r="R1391" s="15"/>
      <c r="S1391" s="22"/>
      <c r="T1391" s="22"/>
    </row>
    <row r="1392" spans="2:20">
      <c r="B1392" s="12"/>
      <c r="K1392" s="11"/>
      <c r="L1392" s="11"/>
      <c r="M1392" s="12"/>
      <c r="N1392" s="12"/>
      <c r="O1392" s="12"/>
      <c r="Q1392" s="22"/>
      <c r="R1392" s="15"/>
      <c r="S1392" s="22"/>
      <c r="T1392" s="22"/>
    </row>
    <row r="1393" spans="2:20">
      <c r="B1393" s="12"/>
      <c r="K1393" s="11"/>
      <c r="L1393" s="11"/>
      <c r="M1393" s="12"/>
      <c r="N1393" s="12"/>
      <c r="O1393" s="12"/>
      <c r="Q1393" s="22"/>
      <c r="R1393" s="15"/>
      <c r="S1393" s="22"/>
      <c r="T1393" s="22"/>
    </row>
    <row r="1394" spans="2:20">
      <c r="B1394" s="12"/>
      <c r="K1394" s="11"/>
      <c r="L1394" s="11"/>
      <c r="M1394" s="12"/>
      <c r="N1394" s="12"/>
      <c r="O1394" s="12"/>
      <c r="Q1394" s="22"/>
      <c r="R1394" s="15"/>
      <c r="S1394" s="22"/>
      <c r="T1394" s="22"/>
    </row>
    <row r="1395" spans="2:20">
      <c r="B1395" s="12"/>
      <c r="K1395" s="11"/>
      <c r="L1395" s="11"/>
      <c r="M1395" s="12"/>
      <c r="N1395" s="12"/>
      <c r="O1395" s="12"/>
      <c r="Q1395" s="22"/>
      <c r="R1395" s="15"/>
      <c r="S1395" s="22"/>
      <c r="T1395" s="22"/>
    </row>
    <row r="1396" spans="2:20">
      <c r="B1396" s="12"/>
      <c r="K1396" s="11"/>
      <c r="L1396" s="11"/>
      <c r="M1396" s="12"/>
      <c r="N1396" s="12"/>
      <c r="O1396" s="12"/>
      <c r="Q1396" s="22"/>
      <c r="R1396" s="15"/>
      <c r="S1396" s="22"/>
      <c r="T1396" s="22"/>
    </row>
    <row r="1397" spans="2:20">
      <c r="B1397" s="12"/>
      <c r="K1397" s="11"/>
      <c r="L1397" s="11"/>
      <c r="M1397" s="12"/>
      <c r="N1397" s="12"/>
      <c r="O1397" s="12"/>
      <c r="Q1397" s="22"/>
      <c r="R1397" s="15"/>
      <c r="S1397" s="22"/>
      <c r="T1397" s="22"/>
    </row>
    <row r="1398" spans="2:20">
      <c r="B1398" s="12"/>
      <c r="K1398" s="11"/>
      <c r="L1398" s="11"/>
      <c r="M1398" s="12"/>
      <c r="N1398" s="12"/>
      <c r="O1398" s="12"/>
      <c r="Q1398" s="22"/>
      <c r="R1398" s="15"/>
      <c r="S1398" s="22"/>
      <c r="T1398" s="22"/>
    </row>
    <row r="1399" spans="2:20">
      <c r="B1399" s="12"/>
      <c r="K1399" s="11"/>
      <c r="L1399" s="11"/>
      <c r="M1399" s="12"/>
      <c r="N1399" s="12"/>
      <c r="O1399" s="12"/>
      <c r="Q1399" s="22"/>
      <c r="R1399" s="15"/>
      <c r="S1399" s="22"/>
      <c r="T1399" s="22"/>
    </row>
    <row r="1400" spans="2:20">
      <c r="B1400" s="12"/>
      <c r="K1400" s="11"/>
      <c r="L1400" s="11"/>
      <c r="M1400" s="12"/>
      <c r="N1400" s="12"/>
      <c r="O1400" s="12"/>
      <c r="Q1400" s="22"/>
      <c r="R1400" s="15"/>
      <c r="S1400" s="22"/>
      <c r="T1400" s="22"/>
    </row>
    <row r="1401" spans="2:20">
      <c r="B1401" s="12"/>
      <c r="K1401" s="11"/>
      <c r="L1401" s="11"/>
      <c r="M1401" s="12"/>
      <c r="N1401" s="12"/>
      <c r="O1401" s="12"/>
      <c r="Q1401" s="22"/>
      <c r="R1401" s="15"/>
      <c r="S1401" s="22"/>
      <c r="T1401" s="22"/>
    </row>
    <row r="1402" spans="2:20">
      <c r="B1402" s="12"/>
      <c r="K1402" s="11"/>
      <c r="L1402" s="11"/>
      <c r="M1402" s="12"/>
      <c r="N1402" s="12"/>
      <c r="O1402" s="12"/>
      <c r="Q1402" s="22"/>
      <c r="R1402" s="15"/>
      <c r="S1402" s="22"/>
      <c r="T1402" s="22"/>
    </row>
    <row r="1403" spans="2:20">
      <c r="B1403" s="12"/>
      <c r="K1403" s="11"/>
      <c r="L1403" s="11"/>
      <c r="M1403" s="12"/>
      <c r="N1403" s="12"/>
      <c r="O1403" s="12"/>
      <c r="Q1403" s="22"/>
      <c r="R1403" s="15"/>
      <c r="S1403" s="22"/>
      <c r="T1403" s="22"/>
    </row>
    <row r="1404" spans="2:20">
      <c r="B1404" s="12"/>
      <c r="K1404" s="11"/>
      <c r="L1404" s="11"/>
      <c r="M1404" s="12"/>
      <c r="N1404" s="12"/>
      <c r="O1404" s="12"/>
      <c r="Q1404" s="22"/>
      <c r="R1404" s="15"/>
      <c r="S1404" s="22"/>
      <c r="T1404" s="22"/>
    </row>
    <row r="1405" spans="2:20">
      <c r="B1405" s="12"/>
      <c r="K1405" s="11"/>
      <c r="L1405" s="11"/>
      <c r="M1405" s="12"/>
      <c r="N1405" s="12"/>
      <c r="O1405" s="12"/>
      <c r="Q1405" s="22"/>
      <c r="R1405" s="15"/>
      <c r="S1405" s="22"/>
      <c r="T1405" s="22"/>
    </row>
    <row r="1406" spans="2:20">
      <c r="B1406" s="12"/>
      <c r="K1406" s="11"/>
      <c r="L1406" s="11"/>
      <c r="M1406" s="12"/>
      <c r="N1406" s="12"/>
      <c r="O1406" s="12"/>
      <c r="Q1406" s="22"/>
      <c r="R1406" s="15"/>
      <c r="S1406" s="22"/>
      <c r="T1406" s="22"/>
    </row>
    <row r="1407" spans="2:20">
      <c r="B1407" s="12"/>
      <c r="K1407" s="11"/>
      <c r="L1407" s="11"/>
      <c r="M1407" s="12"/>
      <c r="N1407" s="12"/>
      <c r="O1407" s="12"/>
      <c r="Q1407" s="22"/>
      <c r="R1407" s="15"/>
      <c r="S1407" s="22"/>
      <c r="T1407" s="22"/>
    </row>
    <row r="1408" spans="2:20">
      <c r="B1408" s="12"/>
      <c r="K1408" s="11"/>
      <c r="L1408" s="11"/>
      <c r="M1408" s="12"/>
      <c r="N1408" s="12"/>
      <c r="O1408" s="12"/>
      <c r="Q1408" s="22"/>
      <c r="R1408" s="15"/>
      <c r="S1408" s="22"/>
      <c r="T1408" s="22"/>
    </row>
    <row r="1409" spans="2:20">
      <c r="B1409" s="12"/>
      <c r="K1409" s="11"/>
      <c r="L1409" s="11"/>
      <c r="M1409" s="12"/>
      <c r="N1409" s="12"/>
      <c r="O1409" s="12"/>
      <c r="Q1409" s="22"/>
      <c r="R1409" s="15"/>
      <c r="S1409" s="22"/>
      <c r="T1409" s="22"/>
    </row>
    <row r="1410" spans="2:20">
      <c r="B1410" s="12"/>
      <c r="K1410" s="11"/>
      <c r="L1410" s="11"/>
      <c r="M1410" s="12"/>
      <c r="N1410" s="12"/>
      <c r="O1410" s="12"/>
      <c r="Q1410" s="22"/>
      <c r="R1410" s="15"/>
      <c r="S1410" s="22"/>
      <c r="T1410" s="22"/>
    </row>
    <row r="1411" spans="2:20">
      <c r="B1411" s="12"/>
      <c r="K1411" s="11"/>
      <c r="L1411" s="11"/>
      <c r="M1411" s="12"/>
      <c r="N1411" s="12"/>
      <c r="O1411" s="12"/>
      <c r="Q1411" s="22"/>
      <c r="R1411" s="15"/>
      <c r="S1411" s="22"/>
      <c r="T1411" s="22"/>
    </row>
    <row r="1412" spans="2:20">
      <c r="B1412" s="12"/>
      <c r="K1412" s="11"/>
      <c r="L1412" s="11"/>
      <c r="M1412" s="12"/>
      <c r="N1412" s="12"/>
      <c r="O1412" s="12"/>
      <c r="Q1412" s="22"/>
      <c r="R1412" s="15"/>
      <c r="S1412" s="22"/>
      <c r="T1412" s="22"/>
    </row>
    <row r="1413" spans="2:20">
      <c r="B1413" s="12"/>
      <c r="K1413" s="11"/>
      <c r="L1413" s="11"/>
      <c r="M1413" s="12"/>
      <c r="N1413" s="12"/>
      <c r="O1413" s="12"/>
      <c r="Q1413" s="22"/>
      <c r="R1413" s="15"/>
      <c r="S1413" s="22"/>
      <c r="T1413" s="22"/>
    </row>
    <row r="1414" spans="2:20">
      <c r="B1414" s="12"/>
      <c r="K1414" s="11"/>
      <c r="L1414" s="11"/>
      <c r="M1414" s="12"/>
      <c r="N1414" s="12"/>
      <c r="O1414" s="12"/>
      <c r="Q1414" s="22"/>
      <c r="R1414" s="15"/>
      <c r="S1414" s="22"/>
      <c r="T1414" s="22"/>
    </row>
    <row r="1415" spans="2:20">
      <c r="B1415" s="12"/>
      <c r="K1415" s="11"/>
      <c r="L1415" s="11"/>
      <c r="M1415" s="12"/>
      <c r="N1415" s="12"/>
      <c r="O1415" s="12"/>
      <c r="Q1415" s="22"/>
      <c r="R1415" s="15"/>
      <c r="S1415" s="22"/>
      <c r="T1415" s="22"/>
    </row>
    <row r="1416" spans="2:20">
      <c r="B1416" s="12"/>
      <c r="K1416" s="11"/>
      <c r="L1416" s="11"/>
      <c r="M1416" s="12"/>
      <c r="N1416" s="12"/>
      <c r="O1416" s="12"/>
      <c r="Q1416" s="22"/>
      <c r="R1416" s="15"/>
      <c r="S1416" s="22"/>
      <c r="T1416" s="22"/>
    </row>
    <row r="1417" spans="2:20">
      <c r="B1417" s="12"/>
      <c r="K1417" s="11"/>
      <c r="L1417" s="11"/>
      <c r="M1417" s="12"/>
      <c r="N1417" s="12"/>
      <c r="O1417" s="12"/>
      <c r="Q1417" s="22"/>
      <c r="R1417" s="15"/>
      <c r="S1417" s="22"/>
      <c r="T1417" s="22"/>
    </row>
    <row r="1418" spans="2:20">
      <c r="B1418" s="12"/>
      <c r="K1418" s="11"/>
      <c r="L1418" s="11"/>
      <c r="M1418" s="12"/>
      <c r="N1418" s="12"/>
      <c r="O1418" s="12"/>
      <c r="Q1418" s="22"/>
      <c r="R1418" s="15"/>
      <c r="S1418" s="22"/>
      <c r="T1418" s="22"/>
    </row>
    <row r="1419" spans="2:20">
      <c r="B1419" s="12"/>
      <c r="K1419" s="11"/>
      <c r="L1419" s="11"/>
      <c r="M1419" s="12"/>
      <c r="N1419" s="12"/>
      <c r="O1419" s="12"/>
      <c r="Q1419" s="22"/>
      <c r="R1419" s="15"/>
      <c r="S1419" s="22"/>
      <c r="T1419" s="22"/>
    </row>
    <row r="1420" spans="2:20">
      <c r="B1420" s="12"/>
      <c r="K1420" s="11"/>
      <c r="L1420" s="11"/>
      <c r="M1420" s="12"/>
      <c r="N1420" s="12"/>
      <c r="O1420" s="12"/>
      <c r="Q1420" s="22"/>
      <c r="R1420" s="15"/>
      <c r="S1420" s="22"/>
      <c r="T1420" s="22"/>
    </row>
    <row r="1421" spans="2:20">
      <c r="B1421" s="12"/>
      <c r="K1421" s="11"/>
      <c r="L1421" s="11"/>
      <c r="M1421" s="12"/>
      <c r="N1421" s="12"/>
      <c r="O1421" s="12"/>
      <c r="Q1421" s="22"/>
      <c r="R1421" s="15"/>
      <c r="S1421" s="22"/>
      <c r="T1421" s="22"/>
    </row>
    <row r="1422" spans="2:20">
      <c r="B1422" s="12"/>
      <c r="K1422" s="11"/>
      <c r="L1422" s="11"/>
      <c r="M1422" s="12"/>
      <c r="N1422" s="12"/>
      <c r="O1422" s="12"/>
      <c r="Q1422" s="22"/>
      <c r="R1422" s="15"/>
      <c r="S1422" s="22"/>
      <c r="T1422" s="22"/>
    </row>
    <row r="1423" spans="2:20">
      <c r="B1423" s="12"/>
      <c r="K1423" s="11"/>
      <c r="L1423" s="11"/>
      <c r="M1423" s="12"/>
      <c r="N1423" s="12"/>
      <c r="O1423" s="12"/>
      <c r="Q1423" s="22"/>
      <c r="R1423" s="15"/>
      <c r="S1423" s="22"/>
      <c r="T1423" s="22"/>
    </row>
    <row r="1424" spans="2:20">
      <c r="B1424" s="12"/>
      <c r="K1424" s="11"/>
      <c r="L1424" s="11"/>
      <c r="M1424" s="12"/>
      <c r="N1424" s="12"/>
      <c r="O1424" s="12"/>
      <c r="Q1424" s="22"/>
      <c r="R1424" s="15"/>
      <c r="S1424" s="22"/>
      <c r="T1424" s="22"/>
    </row>
    <row r="1425" spans="2:20">
      <c r="B1425" s="12"/>
      <c r="K1425" s="11"/>
      <c r="L1425" s="11"/>
      <c r="M1425" s="12"/>
      <c r="N1425" s="12"/>
      <c r="O1425" s="12"/>
      <c r="Q1425" s="22"/>
      <c r="R1425" s="15"/>
      <c r="S1425" s="22"/>
      <c r="T1425" s="22"/>
    </row>
    <row r="1426" spans="2:20">
      <c r="B1426" s="12"/>
      <c r="K1426" s="11"/>
      <c r="L1426" s="11"/>
      <c r="M1426" s="12"/>
      <c r="N1426" s="12"/>
      <c r="O1426" s="12"/>
      <c r="Q1426" s="22"/>
      <c r="R1426" s="15"/>
      <c r="S1426" s="22"/>
      <c r="T1426" s="22"/>
    </row>
    <row r="1427" spans="2:20">
      <c r="B1427" s="12"/>
      <c r="K1427" s="11"/>
      <c r="L1427" s="11"/>
      <c r="M1427" s="12"/>
      <c r="N1427" s="12"/>
      <c r="O1427" s="12"/>
      <c r="Q1427" s="22"/>
      <c r="R1427" s="15"/>
      <c r="S1427" s="22"/>
      <c r="T1427" s="22"/>
    </row>
    <row r="1428" spans="2:20">
      <c r="B1428" s="12"/>
      <c r="K1428" s="11"/>
      <c r="L1428" s="11"/>
      <c r="M1428" s="12"/>
      <c r="N1428" s="12"/>
      <c r="O1428" s="12"/>
      <c r="Q1428" s="22"/>
      <c r="R1428" s="15"/>
      <c r="S1428" s="22"/>
      <c r="T1428" s="22"/>
    </row>
    <row r="1429" spans="2:20">
      <c r="B1429" s="12"/>
      <c r="K1429" s="11"/>
      <c r="L1429" s="11"/>
      <c r="M1429" s="12"/>
      <c r="N1429" s="12"/>
      <c r="O1429" s="12"/>
      <c r="Q1429" s="22"/>
      <c r="R1429" s="15"/>
      <c r="S1429" s="22"/>
      <c r="T1429" s="22"/>
    </row>
    <row r="1430" spans="2:20">
      <c r="B1430" s="12"/>
      <c r="K1430" s="11"/>
      <c r="L1430" s="11"/>
      <c r="M1430" s="12"/>
      <c r="N1430" s="12"/>
      <c r="O1430" s="12"/>
      <c r="Q1430" s="22"/>
      <c r="R1430" s="15"/>
      <c r="S1430" s="22"/>
      <c r="T1430" s="22"/>
    </row>
    <row r="1431" spans="2:20">
      <c r="B1431" s="12"/>
      <c r="K1431" s="11"/>
      <c r="L1431" s="11"/>
      <c r="M1431" s="12"/>
      <c r="N1431" s="12"/>
      <c r="O1431" s="12"/>
      <c r="Q1431" s="22"/>
      <c r="R1431" s="15"/>
      <c r="S1431" s="22"/>
      <c r="T1431" s="22"/>
    </row>
    <row r="1432" spans="2:20">
      <c r="B1432" s="12"/>
      <c r="K1432" s="11"/>
      <c r="L1432" s="11"/>
      <c r="M1432" s="12"/>
      <c r="N1432" s="12"/>
      <c r="O1432" s="12"/>
      <c r="Q1432" s="22"/>
      <c r="R1432" s="15"/>
      <c r="S1432" s="22"/>
      <c r="T1432" s="22"/>
    </row>
    <row r="1433" spans="2:20">
      <c r="B1433" s="12"/>
      <c r="K1433" s="11"/>
      <c r="L1433" s="11"/>
      <c r="M1433" s="12"/>
      <c r="N1433" s="12"/>
      <c r="O1433" s="12"/>
      <c r="Q1433" s="22"/>
      <c r="R1433" s="15"/>
      <c r="S1433" s="22"/>
      <c r="T1433" s="22"/>
    </row>
    <row r="1434" spans="2:20">
      <c r="B1434" s="12"/>
      <c r="K1434" s="11"/>
      <c r="L1434" s="11"/>
      <c r="M1434" s="12"/>
      <c r="N1434" s="12"/>
      <c r="O1434" s="12"/>
      <c r="Q1434" s="22"/>
      <c r="R1434" s="15"/>
      <c r="S1434" s="22"/>
      <c r="T1434" s="22"/>
    </row>
    <row r="1435" spans="2:20">
      <c r="B1435" s="12"/>
      <c r="K1435" s="11"/>
      <c r="L1435" s="11"/>
      <c r="M1435" s="12"/>
      <c r="N1435" s="12"/>
      <c r="O1435" s="12"/>
      <c r="Q1435" s="22"/>
      <c r="R1435" s="15"/>
      <c r="S1435" s="22"/>
      <c r="T1435" s="22"/>
    </row>
    <row r="1436" spans="2:20">
      <c r="B1436" s="12"/>
      <c r="K1436" s="11"/>
      <c r="L1436" s="11"/>
      <c r="M1436" s="12"/>
      <c r="N1436" s="12"/>
      <c r="O1436" s="12"/>
      <c r="Q1436" s="22"/>
      <c r="R1436" s="15"/>
      <c r="S1436" s="22"/>
      <c r="T1436" s="22"/>
    </row>
    <row r="1437" spans="2:20">
      <c r="B1437" s="12"/>
      <c r="K1437" s="11"/>
      <c r="L1437" s="11"/>
      <c r="M1437" s="12"/>
      <c r="N1437" s="12"/>
      <c r="O1437" s="12"/>
      <c r="Q1437" s="22"/>
      <c r="R1437" s="15"/>
      <c r="S1437" s="22"/>
      <c r="T1437" s="22"/>
    </row>
    <row r="1438" spans="2:20">
      <c r="B1438" s="12"/>
      <c r="K1438" s="11"/>
      <c r="L1438" s="11"/>
      <c r="M1438" s="12"/>
      <c r="N1438" s="12"/>
      <c r="O1438" s="12"/>
      <c r="Q1438" s="22"/>
      <c r="R1438" s="15"/>
      <c r="S1438" s="22"/>
      <c r="T1438" s="22"/>
    </row>
    <row r="1439" spans="2:20">
      <c r="B1439" s="12"/>
      <c r="K1439" s="11"/>
      <c r="L1439" s="11"/>
      <c r="M1439" s="12"/>
      <c r="N1439" s="12"/>
      <c r="O1439" s="12"/>
      <c r="Q1439" s="22"/>
      <c r="R1439" s="15"/>
      <c r="S1439" s="22"/>
      <c r="T1439" s="22"/>
    </row>
    <row r="1440" spans="2:20">
      <c r="B1440" s="12"/>
      <c r="K1440" s="11"/>
      <c r="L1440" s="11"/>
      <c r="M1440" s="12"/>
      <c r="N1440" s="12"/>
      <c r="O1440" s="12"/>
      <c r="Q1440" s="22"/>
      <c r="R1440" s="15"/>
      <c r="S1440" s="22"/>
      <c r="T1440" s="22"/>
    </row>
    <row r="1441" spans="2:20">
      <c r="B1441" s="12"/>
      <c r="K1441" s="11"/>
      <c r="L1441" s="11"/>
      <c r="M1441" s="12"/>
      <c r="N1441" s="12"/>
      <c r="O1441" s="12"/>
      <c r="Q1441" s="22"/>
      <c r="R1441" s="15"/>
      <c r="S1441" s="22"/>
      <c r="T1441" s="22"/>
    </row>
    <row r="1442" spans="2:20">
      <c r="B1442" s="12"/>
      <c r="K1442" s="11"/>
      <c r="L1442" s="11"/>
      <c r="M1442" s="12"/>
      <c r="N1442" s="12"/>
      <c r="O1442" s="12"/>
      <c r="Q1442" s="22"/>
      <c r="R1442" s="15"/>
      <c r="S1442" s="22"/>
      <c r="T1442" s="22"/>
    </row>
    <row r="1443" spans="2:20">
      <c r="B1443" s="12"/>
      <c r="K1443" s="11"/>
      <c r="L1443" s="11"/>
      <c r="M1443" s="12"/>
      <c r="N1443" s="12"/>
      <c r="O1443" s="12"/>
      <c r="Q1443" s="22"/>
      <c r="R1443" s="15"/>
      <c r="S1443" s="22"/>
      <c r="T1443" s="22"/>
    </row>
    <row r="1444" spans="2:20">
      <c r="B1444" s="12"/>
      <c r="K1444" s="11"/>
      <c r="L1444" s="11"/>
      <c r="M1444" s="12"/>
      <c r="N1444" s="12"/>
      <c r="O1444" s="12"/>
      <c r="Q1444" s="22"/>
      <c r="R1444" s="15"/>
      <c r="S1444" s="22"/>
      <c r="T1444" s="22"/>
    </row>
    <row r="1445" spans="2:20">
      <c r="B1445" s="12"/>
      <c r="K1445" s="11"/>
      <c r="L1445" s="11"/>
      <c r="M1445" s="12"/>
      <c r="N1445" s="12"/>
      <c r="O1445" s="12"/>
      <c r="Q1445" s="22"/>
      <c r="R1445" s="15"/>
      <c r="S1445" s="22"/>
      <c r="T1445" s="22"/>
    </row>
    <row r="1446" spans="2:20">
      <c r="B1446" s="12"/>
      <c r="K1446" s="11"/>
      <c r="L1446" s="11"/>
      <c r="M1446" s="12"/>
      <c r="N1446" s="12"/>
      <c r="O1446" s="12"/>
      <c r="Q1446" s="22"/>
      <c r="R1446" s="15"/>
      <c r="S1446" s="22"/>
      <c r="T1446" s="22"/>
    </row>
    <row r="1447" spans="2:20">
      <c r="B1447" s="12"/>
      <c r="K1447" s="11"/>
      <c r="L1447" s="11"/>
      <c r="M1447" s="12"/>
      <c r="N1447" s="12"/>
      <c r="O1447" s="12"/>
      <c r="Q1447" s="22"/>
      <c r="R1447" s="15"/>
      <c r="S1447" s="22"/>
      <c r="T1447" s="22"/>
    </row>
    <row r="1448" spans="2:20">
      <c r="B1448" s="12"/>
      <c r="K1448" s="11"/>
      <c r="L1448" s="11"/>
      <c r="M1448" s="12"/>
      <c r="N1448" s="12"/>
      <c r="O1448" s="12"/>
      <c r="Q1448" s="22"/>
      <c r="R1448" s="15"/>
      <c r="S1448" s="22"/>
      <c r="T1448" s="22"/>
    </row>
    <row r="1449" spans="2:20">
      <c r="B1449" s="12"/>
      <c r="K1449" s="11"/>
      <c r="L1449" s="11"/>
      <c r="M1449" s="12"/>
      <c r="N1449" s="12"/>
      <c r="O1449" s="12"/>
      <c r="Q1449" s="22"/>
      <c r="R1449" s="15"/>
      <c r="S1449" s="22"/>
      <c r="T1449" s="22"/>
    </row>
    <row r="1450" spans="2:20">
      <c r="B1450" s="12"/>
      <c r="K1450" s="11"/>
      <c r="L1450" s="11"/>
      <c r="M1450" s="12"/>
      <c r="N1450" s="12"/>
      <c r="O1450" s="12"/>
      <c r="Q1450" s="22"/>
      <c r="R1450" s="15"/>
      <c r="S1450" s="22"/>
      <c r="T1450" s="22"/>
    </row>
    <row r="1451" spans="2:20">
      <c r="B1451" s="12"/>
      <c r="K1451" s="11"/>
      <c r="L1451" s="11"/>
      <c r="M1451" s="12"/>
      <c r="N1451" s="12"/>
      <c r="O1451" s="12"/>
      <c r="Q1451" s="22"/>
      <c r="R1451" s="15"/>
      <c r="S1451" s="22"/>
      <c r="T1451" s="22"/>
    </row>
    <row r="1452" spans="2:20">
      <c r="B1452" s="12"/>
      <c r="K1452" s="11"/>
      <c r="L1452" s="11"/>
      <c r="M1452" s="12"/>
      <c r="N1452" s="12"/>
      <c r="O1452" s="12"/>
      <c r="Q1452" s="22"/>
      <c r="R1452" s="15"/>
      <c r="S1452" s="22"/>
      <c r="T1452" s="22"/>
    </row>
    <row r="1453" spans="2:20">
      <c r="B1453" s="12"/>
      <c r="K1453" s="11"/>
      <c r="L1453" s="11"/>
      <c r="M1453" s="12"/>
      <c r="N1453" s="12"/>
      <c r="O1453" s="12"/>
      <c r="Q1453" s="22"/>
      <c r="R1453" s="15"/>
      <c r="S1453" s="22"/>
      <c r="T1453" s="22"/>
    </row>
    <row r="1454" spans="2:20">
      <c r="B1454" s="12"/>
      <c r="K1454" s="11"/>
      <c r="L1454" s="11"/>
      <c r="M1454" s="12"/>
      <c r="N1454" s="12"/>
      <c r="O1454" s="12"/>
      <c r="Q1454" s="22"/>
      <c r="R1454" s="15"/>
      <c r="S1454" s="22"/>
      <c r="T1454" s="22"/>
    </row>
    <row r="1455" spans="2:20">
      <c r="B1455" s="12"/>
      <c r="K1455" s="11"/>
      <c r="L1455" s="11"/>
      <c r="M1455" s="12"/>
      <c r="N1455" s="12"/>
      <c r="O1455" s="12"/>
      <c r="Q1455" s="22"/>
      <c r="R1455" s="15"/>
      <c r="S1455" s="22"/>
      <c r="T1455" s="22"/>
    </row>
    <row r="1456" spans="2:20">
      <c r="B1456" s="12"/>
      <c r="K1456" s="11"/>
      <c r="L1456" s="11"/>
      <c r="M1456" s="12"/>
      <c r="N1456" s="12"/>
      <c r="O1456" s="12"/>
      <c r="Q1456" s="22"/>
      <c r="R1456" s="15"/>
      <c r="S1456" s="22"/>
      <c r="T1456" s="22"/>
    </row>
    <row r="1457" spans="2:20">
      <c r="B1457" s="12"/>
      <c r="K1457" s="11"/>
      <c r="L1457" s="11"/>
      <c r="M1457" s="12"/>
      <c r="N1457" s="12"/>
      <c r="O1457" s="12"/>
      <c r="Q1457" s="22"/>
      <c r="R1457" s="15"/>
      <c r="S1457" s="22"/>
      <c r="T1457" s="22"/>
    </row>
    <row r="1458" spans="2:20">
      <c r="B1458" s="12"/>
      <c r="K1458" s="11"/>
      <c r="L1458" s="11"/>
      <c r="M1458" s="12"/>
      <c r="N1458" s="12"/>
      <c r="O1458" s="12"/>
      <c r="Q1458" s="22"/>
      <c r="R1458" s="15"/>
      <c r="S1458" s="22"/>
      <c r="T1458" s="22"/>
    </row>
    <row r="1459" spans="2:20">
      <c r="B1459" s="12"/>
      <c r="K1459" s="11"/>
      <c r="L1459" s="11"/>
      <c r="M1459" s="12"/>
      <c r="N1459" s="12"/>
      <c r="O1459" s="12"/>
      <c r="Q1459" s="22"/>
      <c r="R1459" s="15"/>
      <c r="S1459" s="22"/>
      <c r="T1459" s="22"/>
    </row>
    <row r="1460" spans="2:20">
      <c r="B1460" s="12"/>
      <c r="K1460" s="11"/>
      <c r="L1460" s="11"/>
      <c r="M1460" s="12"/>
      <c r="N1460" s="12"/>
      <c r="O1460" s="12"/>
      <c r="Q1460" s="22"/>
      <c r="R1460" s="15"/>
      <c r="S1460" s="22"/>
      <c r="T1460" s="22"/>
    </row>
    <row r="1461" spans="2:20">
      <c r="B1461" s="12"/>
      <c r="K1461" s="11"/>
      <c r="L1461" s="11"/>
      <c r="M1461" s="12"/>
      <c r="N1461" s="12"/>
      <c r="O1461" s="12"/>
      <c r="Q1461" s="22"/>
      <c r="R1461" s="15"/>
      <c r="S1461" s="22"/>
      <c r="T1461" s="22"/>
    </row>
    <row r="1462" spans="2:20">
      <c r="B1462" s="12"/>
      <c r="K1462" s="11"/>
      <c r="L1462" s="11"/>
      <c r="M1462" s="12"/>
      <c r="N1462" s="12"/>
      <c r="O1462" s="12"/>
      <c r="Q1462" s="22"/>
      <c r="R1462" s="15"/>
      <c r="S1462" s="22"/>
      <c r="T1462" s="22"/>
    </row>
    <row r="1463" spans="2:20">
      <c r="B1463" s="12"/>
      <c r="K1463" s="11"/>
      <c r="L1463" s="11"/>
      <c r="M1463" s="12"/>
      <c r="N1463" s="12"/>
      <c r="O1463" s="12"/>
      <c r="Q1463" s="22"/>
      <c r="R1463" s="15"/>
      <c r="S1463" s="22"/>
      <c r="T1463" s="22"/>
    </row>
    <row r="1464" spans="2:20">
      <c r="B1464" s="12"/>
      <c r="K1464" s="11"/>
      <c r="L1464" s="11"/>
      <c r="M1464" s="12"/>
      <c r="N1464" s="12"/>
      <c r="O1464" s="12"/>
      <c r="Q1464" s="22"/>
      <c r="R1464" s="15"/>
      <c r="S1464" s="22"/>
      <c r="T1464" s="22"/>
    </row>
    <row r="1465" spans="2:20">
      <c r="B1465" s="12"/>
      <c r="K1465" s="11"/>
      <c r="L1465" s="11"/>
      <c r="M1465" s="12"/>
      <c r="N1465" s="12"/>
      <c r="O1465" s="12"/>
      <c r="Q1465" s="22"/>
      <c r="R1465" s="15"/>
      <c r="S1465" s="22"/>
      <c r="T1465" s="22"/>
    </row>
    <row r="1466" spans="2:20">
      <c r="B1466" s="12"/>
      <c r="K1466" s="11"/>
      <c r="L1466" s="11"/>
      <c r="M1466" s="12"/>
      <c r="N1466" s="12"/>
      <c r="O1466" s="12"/>
      <c r="Q1466" s="22"/>
      <c r="R1466" s="15"/>
      <c r="S1466" s="22"/>
      <c r="T1466" s="22"/>
    </row>
    <row r="1467" spans="2:20">
      <c r="B1467" s="12"/>
      <c r="K1467" s="11"/>
      <c r="L1467" s="11"/>
      <c r="M1467" s="12"/>
      <c r="N1467" s="12"/>
      <c r="O1467" s="12"/>
      <c r="Q1467" s="22"/>
      <c r="R1467" s="15"/>
      <c r="S1467" s="22"/>
      <c r="T1467" s="22"/>
    </row>
    <row r="1468" spans="2:20">
      <c r="B1468" s="12"/>
      <c r="K1468" s="11"/>
      <c r="L1468" s="11"/>
      <c r="M1468" s="12"/>
      <c r="N1468" s="12"/>
      <c r="O1468" s="12"/>
      <c r="Q1468" s="22"/>
      <c r="R1468" s="15"/>
      <c r="S1468" s="22"/>
      <c r="T1468" s="22"/>
    </row>
    <row r="1469" spans="2:20">
      <c r="B1469" s="12"/>
      <c r="K1469" s="11"/>
      <c r="L1469" s="11"/>
      <c r="M1469" s="12"/>
      <c r="N1469" s="12"/>
      <c r="O1469" s="12"/>
      <c r="Q1469" s="22"/>
      <c r="R1469" s="15"/>
      <c r="S1469" s="22"/>
      <c r="T1469" s="22"/>
    </row>
    <row r="1470" spans="2:20">
      <c r="B1470" s="12"/>
      <c r="K1470" s="11"/>
      <c r="L1470" s="11"/>
      <c r="M1470" s="12"/>
      <c r="N1470" s="12"/>
      <c r="O1470" s="12"/>
      <c r="Q1470" s="22"/>
      <c r="R1470" s="15"/>
      <c r="S1470" s="22"/>
      <c r="T1470" s="22"/>
    </row>
    <row r="1471" spans="2:20">
      <c r="B1471" s="12"/>
      <c r="K1471" s="11"/>
      <c r="L1471" s="11"/>
      <c r="M1471" s="12"/>
      <c r="N1471" s="12"/>
      <c r="O1471" s="12"/>
      <c r="Q1471" s="22"/>
      <c r="R1471" s="15"/>
      <c r="S1471" s="22"/>
      <c r="T1471" s="22"/>
    </row>
    <row r="1472" spans="2:20">
      <c r="B1472" s="12"/>
      <c r="K1472" s="11"/>
      <c r="L1472" s="11"/>
      <c r="M1472" s="12"/>
      <c r="N1472" s="12"/>
      <c r="O1472" s="12"/>
      <c r="Q1472" s="22"/>
      <c r="R1472" s="15"/>
      <c r="S1472" s="22"/>
      <c r="T1472" s="22"/>
    </row>
    <row r="1473" spans="2:20">
      <c r="B1473" s="12"/>
      <c r="K1473" s="11"/>
      <c r="L1473" s="11"/>
      <c r="M1473" s="12"/>
      <c r="N1473" s="12"/>
      <c r="O1473" s="12"/>
      <c r="Q1473" s="22"/>
      <c r="R1473" s="15"/>
      <c r="S1473" s="22"/>
      <c r="T1473" s="22"/>
    </row>
    <row r="1474" spans="2:20">
      <c r="B1474" s="12"/>
      <c r="K1474" s="11"/>
      <c r="L1474" s="11"/>
      <c r="M1474" s="12"/>
      <c r="N1474" s="12"/>
      <c r="O1474" s="12"/>
      <c r="Q1474" s="22"/>
      <c r="R1474" s="15"/>
      <c r="S1474" s="22"/>
      <c r="T1474" s="22"/>
    </row>
    <row r="1475" spans="2:20">
      <c r="B1475" s="12"/>
      <c r="K1475" s="11"/>
      <c r="L1475" s="11"/>
      <c r="M1475" s="12"/>
      <c r="N1475" s="12"/>
      <c r="O1475" s="12"/>
      <c r="Q1475" s="22"/>
      <c r="R1475" s="15"/>
      <c r="S1475" s="22"/>
      <c r="T1475" s="22"/>
    </row>
    <row r="1476" spans="2:20">
      <c r="B1476" s="12"/>
      <c r="K1476" s="11"/>
      <c r="L1476" s="11"/>
      <c r="M1476" s="12"/>
      <c r="N1476" s="12"/>
      <c r="O1476" s="12"/>
      <c r="Q1476" s="22"/>
      <c r="R1476" s="15"/>
      <c r="S1476" s="22"/>
      <c r="T1476" s="22"/>
    </row>
    <row r="1477" spans="2:20">
      <c r="B1477" s="12"/>
      <c r="K1477" s="11"/>
      <c r="L1477" s="11"/>
      <c r="M1477" s="12"/>
      <c r="N1477" s="12"/>
      <c r="O1477" s="12"/>
      <c r="Q1477" s="22"/>
      <c r="R1477" s="15"/>
      <c r="S1477" s="22"/>
      <c r="T1477" s="22"/>
    </row>
    <row r="1478" spans="2:20">
      <c r="B1478" s="12"/>
      <c r="K1478" s="11"/>
      <c r="L1478" s="11"/>
      <c r="M1478" s="12"/>
      <c r="N1478" s="12"/>
      <c r="O1478" s="12"/>
      <c r="Q1478" s="22"/>
      <c r="R1478" s="15"/>
      <c r="S1478" s="22"/>
      <c r="T1478" s="22"/>
    </row>
    <row r="1479" spans="2:20">
      <c r="B1479" s="12"/>
      <c r="K1479" s="11"/>
      <c r="L1479" s="11"/>
      <c r="M1479" s="12"/>
      <c r="N1479" s="12"/>
      <c r="O1479" s="12"/>
      <c r="Q1479" s="22"/>
      <c r="R1479" s="15"/>
      <c r="S1479" s="22"/>
      <c r="T1479" s="22"/>
    </row>
    <row r="1480" spans="2:20">
      <c r="B1480" s="12"/>
      <c r="K1480" s="11"/>
      <c r="L1480" s="11"/>
      <c r="M1480" s="12"/>
      <c r="N1480" s="12"/>
      <c r="O1480" s="12"/>
      <c r="Q1480" s="22"/>
      <c r="R1480" s="15"/>
      <c r="S1480" s="22"/>
      <c r="T1480" s="22"/>
    </row>
    <row r="1481" spans="2:20">
      <c r="B1481" s="12"/>
      <c r="K1481" s="11"/>
      <c r="L1481" s="11"/>
      <c r="M1481" s="12"/>
      <c r="N1481" s="12"/>
      <c r="O1481" s="12"/>
      <c r="Q1481" s="22"/>
      <c r="R1481" s="15"/>
      <c r="S1481" s="22"/>
      <c r="T1481" s="22"/>
    </row>
    <row r="1482" spans="2:20">
      <c r="B1482" s="12"/>
      <c r="K1482" s="11"/>
      <c r="L1482" s="11"/>
      <c r="M1482" s="12"/>
      <c r="N1482" s="12"/>
      <c r="O1482" s="12"/>
      <c r="Q1482" s="22"/>
      <c r="R1482" s="15"/>
      <c r="S1482" s="22"/>
      <c r="T1482" s="22"/>
    </row>
    <row r="1483" spans="2:20">
      <c r="B1483" s="12"/>
      <c r="K1483" s="11"/>
      <c r="L1483" s="11"/>
      <c r="M1483" s="12"/>
      <c r="N1483" s="12"/>
      <c r="O1483" s="12"/>
      <c r="Q1483" s="22"/>
      <c r="R1483" s="15"/>
      <c r="S1483" s="22"/>
      <c r="T1483" s="22"/>
    </row>
    <row r="1484" spans="2:20">
      <c r="B1484" s="12"/>
      <c r="K1484" s="11"/>
      <c r="L1484" s="11"/>
      <c r="M1484" s="12"/>
      <c r="N1484" s="12"/>
      <c r="O1484" s="12"/>
      <c r="Q1484" s="22"/>
      <c r="R1484" s="15"/>
      <c r="S1484" s="22"/>
      <c r="T1484" s="22"/>
    </row>
    <row r="1485" spans="2:20">
      <c r="B1485" s="12"/>
      <c r="K1485" s="11"/>
      <c r="L1485" s="11"/>
      <c r="M1485" s="12"/>
      <c r="N1485" s="12"/>
      <c r="O1485" s="12"/>
      <c r="Q1485" s="22"/>
      <c r="R1485" s="15"/>
      <c r="S1485" s="22"/>
      <c r="T1485" s="22"/>
    </row>
    <row r="1486" spans="2:20">
      <c r="B1486" s="12"/>
      <c r="K1486" s="11"/>
      <c r="L1486" s="11"/>
      <c r="M1486" s="12"/>
      <c r="N1486" s="12"/>
      <c r="O1486" s="12"/>
      <c r="Q1486" s="22"/>
      <c r="R1486" s="15"/>
      <c r="S1486" s="22"/>
      <c r="T1486" s="22"/>
    </row>
    <row r="1487" spans="2:20">
      <c r="B1487" s="12"/>
      <c r="K1487" s="11"/>
      <c r="L1487" s="11"/>
      <c r="M1487" s="12"/>
      <c r="N1487" s="12"/>
      <c r="O1487" s="12"/>
      <c r="Q1487" s="22"/>
      <c r="R1487" s="15"/>
      <c r="S1487" s="22"/>
      <c r="T1487" s="22"/>
    </row>
    <row r="1488" spans="2:20">
      <c r="B1488" s="12"/>
      <c r="K1488" s="11"/>
      <c r="L1488" s="11"/>
      <c r="M1488" s="12"/>
      <c r="N1488" s="12"/>
      <c r="O1488" s="12"/>
      <c r="Q1488" s="22"/>
      <c r="R1488" s="15"/>
      <c r="S1488" s="22"/>
      <c r="T1488" s="22"/>
    </row>
    <row r="1489" spans="2:20">
      <c r="B1489" s="12"/>
      <c r="K1489" s="11"/>
      <c r="L1489" s="11"/>
      <c r="M1489" s="12"/>
      <c r="N1489" s="12"/>
      <c r="O1489" s="12"/>
      <c r="Q1489" s="22"/>
      <c r="R1489" s="15"/>
      <c r="S1489" s="22"/>
      <c r="T1489" s="22"/>
    </row>
    <row r="1490" spans="2:20">
      <c r="B1490" s="12"/>
      <c r="K1490" s="11"/>
      <c r="L1490" s="11"/>
      <c r="M1490" s="12"/>
      <c r="N1490" s="12"/>
      <c r="O1490" s="12"/>
      <c r="Q1490" s="22"/>
      <c r="R1490" s="15"/>
      <c r="S1490" s="22"/>
      <c r="T1490" s="22"/>
    </row>
    <row r="1491" spans="2:20">
      <c r="B1491" s="12"/>
      <c r="K1491" s="11"/>
      <c r="L1491" s="11"/>
      <c r="M1491" s="12"/>
      <c r="N1491" s="12"/>
      <c r="O1491" s="12"/>
      <c r="Q1491" s="22"/>
      <c r="R1491" s="15"/>
      <c r="S1491" s="22"/>
      <c r="T1491" s="22"/>
    </row>
    <row r="1492" spans="2:20">
      <c r="B1492" s="12"/>
      <c r="K1492" s="11"/>
      <c r="L1492" s="11"/>
      <c r="M1492" s="12"/>
      <c r="N1492" s="12"/>
      <c r="O1492" s="12"/>
      <c r="Q1492" s="22"/>
      <c r="R1492" s="15"/>
      <c r="S1492" s="22"/>
      <c r="T1492" s="22"/>
    </row>
    <row r="1493" spans="2:20">
      <c r="B1493" s="12"/>
      <c r="K1493" s="11"/>
      <c r="L1493" s="11"/>
      <c r="M1493" s="12"/>
      <c r="N1493" s="12"/>
      <c r="O1493" s="12"/>
      <c r="Q1493" s="22"/>
      <c r="R1493" s="15"/>
      <c r="S1493" s="22"/>
      <c r="T1493" s="22"/>
    </row>
    <row r="1494" spans="2:20">
      <c r="B1494" s="12"/>
      <c r="K1494" s="11"/>
      <c r="L1494" s="11"/>
      <c r="M1494" s="12"/>
      <c r="N1494" s="12"/>
      <c r="O1494" s="12"/>
      <c r="Q1494" s="22"/>
      <c r="R1494" s="15"/>
      <c r="S1494" s="22"/>
      <c r="T1494" s="22"/>
    </row>
    <row r="1495" spans="2:20">
      <c r="B1495" s="12"/>
      <c r="K1495" s="11"/>
      <c r="L1495" s="11"/>
      <c r="M1495" s="12"/>
      <c r="N1495" s="12"/>
      <c r="O1495" s="12"/>
      <c r="Q1495" s="22"/>
      <c r="R1495" s="15"/>
      <c r="S1495" s="22"/>
      <c r="T1495" s="22"/>
    </row>
    <row r="1496" spans="2:20">
      <c r="B1496" s="12"/>
      <c r="K1496" s="11"/>
      <c r="L1496" s="11"/>
      <c r="M1496" s="12"/>
      <c r="N1496" s="12"/>
      <c r="O1496" s="12"/>
      <c r="Q1496" s="22"/>
      <c r="R1496" s="15"/>
      <c r="S1496" s="22"/>
      <c r="T1496" s="22"/>
    </row>
    <row r="1497" spans="2:20">
      <c r="B1497" s="12"/>
      <c r="K1497" s="11"/>
      <c r="L1497" s="11"/>
      <c r="M1497" s="12"/>
      <c r="N1497" s="12"/>
      <c r="O1497" s="12"/>
      <c r="Q1497" s="22"/>
      <c r="R1497" s="15"/>
      <c r="S1497" s="22"/>
      <c r="T1497" s="22"/>
    </row>
    <row r="1498" spans="2:20">
      <c r="B1498" s="12"/>
      <c r="K1498" s="11"/>
      <c r="L1498" s="11"/>
      <c r="M1498" s="12"/>
      <c r="N1498" s="12"/>
      <c r="O1498" s="12"/>
      <c r="Q1498" s="22"/>
      <c r="R1498" s="15"/>
      <c r="S1498" s="22"/>
      <c r="T1498" s="22"/>
    </row>
    <row r="1499" spans="2:20">
      <c r="B1499" s="12"/>
      <c r="K1499" s="11"/>
      <c r="L1499" s="11"/>
      <c r="M1499" s="12"/>
      <c r="N1499" s="12"/>
      <c r="O1499" s="12"/>
      <c r="Q1499" s="22"/>
      <c r="R1499" s="15"/>
      <c r="S1499" s="22"/>
      <c r="T1499" s="22"/>
    </row>
    <row r="1500" spans="2:20">
      <c r="B1500" s="12"/>
      <c r="K1500" s="11"/>
      <c r="L1500" s="11"/>
      <c r="M1500" s="12"/>
      <c r="N1500" s="12"/>
      <c r="O1500" s="12"/>
      <c r="Q1500" s="22"/>
      <c r="R1500" s="15"/>
      <c r="S1500" s="22"/>
      <c r="T1500" s="22"/>
    </row>
    <row r="1501" spans="2:20">
      <c r="B1501" s="12"/>
      <c r="K1501" s="11"/>
      <c r="L1501" s="11"/>
      <c r="M1501" s="12"/>
      <c r="N1501" s="12"/>
      <c r="O1501" s="12"/>
      <c r="Q1501" s="22"/>
      <c r="R1501" s="15"/>
      <c r="S1501" s="22"/>
      <c r="T1501" s="22"/>
    </row>
    <row r="1502" spans="2:20">
      <c r="B1502" s="12"/>
      <c r="K1502" s="11"/>
      <c r="L1502" s="11"/>
      <c r="M1502" s="12"/>
      <c r="N1502" s="12"/>
      <c r="O1502" s="12"/>
      <c r="Q1502" s="22"/>
      <c r="R1502" s="15"/>
      <c r="S1502" s="22"/>
      <c r="T1502" s="22"/>
    </row>
    <row r="1503" spans="2:20">
      <c r="B1503" s="12"/>
      <c r="K1503" s="11"/>
      <c r="L1503" s="11"/>
      <c r="M1503" s="12"/>
      <c r="N1503" s="12"/>
      <c r="O1503" s="12"/>
      <c r="Q1503" s="22"/>
      <c r="R1503" s="15"/>
      <c r="S1503" s="22"/>
      <c r="T1503" s="22"/>
    </row>
    <row r="1504" spans="2:20">
      <c r="B1504" s="12"/>
      <c r="K1504" s="11"/>
      <c r="L1504" s="11"/>
      <c r="M1504" s="12"/>
      <c r="N1504" s="12"/>
      <c r="O1504" s="12"/>
      <c r="Q1504" s="22"/>
      <c r="R1504" s="15"/>
      <c r="S1504" s="22"/>
      <c r="T1504" s="22"/>
    </row>
    <row r="1505" spans="2:20">
      <c r="B1505" s="12"/>
      <c r="K1505" s="11"/>
      <c r="L1505" s="11"/>
      <c r="M1505" s="12"/>
      <c r="N1505" s="12"/>
      <c r="O1505" s="12"/>
      <c r="Q1505" s="22"/>
      <c r="R1505" s="15"/>
      <c r="S1505" s="22"/>
      <c r="T1505" s="22"/>
    </row>
    <row r="1506" spans="2:20">
      <c r="B1506" s="12"/>
      <c r="K1506" s="11"/>
      <c r="L1506" s="11"/>
      <c r="M1506" s="12"/>
      <c r="N1506" s="12"/>
      <c r="O1506" s="12"/>
      <c r="Q1506" s="22"/>
      <c r="R1506" s="15"/>
      <c r="S1506" s="22"/>
      <c r="T1506" s="22"/>
    </row>
    <row r="1507" spans="2:20">
      <c r="B1507" s="12"/>
      <c r="K1507" s="11"/>
      <c r="L1507" s="11"/>
      <c r="M1507" s="12"/>
      <c r="N1507" s="12"/>
      <c r="O1507" s="12"/>
      <c r="Q1507" s="22"/>
      <c r="R1507" s="15"/>
      <c r="S1507" s="22"/>
      <c r="T1507" s="22"/>
    </row>
    <row r="1508" spans="2:20">
      <c r="B1508" s="12"/>
      <c r="K1508" s="11"/>
      <c r="L1508" s="11"/>
      <c r="M1508" s="12"/>
      <c r="N1508" s="12"/>
      <c r="O1508" s="12"/>
      <c r="Q1508" s="22"/>
      <c r="R1508" s="15"/>
      <c r="S1508" s="22"/>
      <c r="T1508" s="22"/>
    </row>
    <row r="1509" spans="2:20">
      <c r="B1509" s="12"/>
      <c r="K1509" s="11"/>
      <c r="L1509" s="11"/>
      <c r="M1509" s="12"/>
      <c r="N1509" s="12"/>
      <c r="O1509" s="12"/>
      <c r="Q1509" s="22"/>
      <c r="R1509" s="15"/>
      <c r="S1509" s="22"/>
      <c r="T1509" s="22"/>
    </row>
    <row r="1510" spans="2:20">
      <c r="B1510" s="12"/>
      <c r="K1510" s="11"/>
      <c r="L1510" s="11"/>
      <c r="M1510" s="12"/>
      <c r="N1510" s="12"/>
      <c r="O1510" s="12"/>
      <c r="Q1510" s="22"/>
      <c r="R1510" s="15"/>
      <c r="S1510" s="22"/>
      <c r="T1510" s="22"/>
    </row>
    <row r="1511" spans="2:20">
      <c r="B1511" s="12"/>
      <c r="K1511" s="11"/>
      <c r="L1511" s="11"/>
      <c r="M1511" s="12"/>
      <c r="N1511" s="12"/>
      <c r="O1511" s="12"/>
      <c r="Q1511" s="22"/>
      <c r="R1511" s="15"/>
      <c r="S1511" s="22"/>
      <c r="T1511" s="22"/>
    </row>
    <row r="1512" spans="2:20">
      <c r="B1512" s="12"/>
      <c r="K1512" s="11"/>
      <c r="L1512" s="11"/>
      <c r="M1512" s="12"/>
      <c r="N1512" s="12"/>
      <c r="O1512" s="12"/>
      <c r="Q1512" s="22"/>
      <c r="R1512" s="15"/>
      <c r="S1512" s="22"/>
      <c r="T1512" s="22"/>
    </row>
    <row r="1513" spans="2:20">
      <c r="B1513" s="12"/>
      <c r="K1513" s="11"/>
      <c r="L1513" s="11"/>
      <c r="M1513" s="12"/>
      <c r="N1513" s="12"/>
      <c r="O1513" s="12"/>
      <c r="Q1513" s="22"/>
      <c r="R1513" s="15"/>
      <c r="S1513" s="22"/>
      <c r="T1513" s="22"/>
    </row>
    <row r="1514" spans="2:20">
      <c r="B1514" s="12"/>
      <c r="K1514" s="11"/>
      <c r="L1514" s="11"/>
      <c r="M1514" s="12"/>
      <c r="N1514" s="12"/>
      <c r="O1514" s="12"/>
      <c r="Q1514" s="22"/>
      <c r="R1514" s="15"/>
      <c r="S1514" s="22"/>
      <c r="T1514" s="22"/>
    </row>
    <row r="1515" spans="2:20">
      <c r="B1515" s="12"/>
      <c r="K1515" s="11"/>
      <c r="L1515" s="11"/>
      <c r="M1515" s="12"/>
      <c r="N1515" s="12"/>
      <c r="O1515" s="12"/>
      <c r="Q1515" s="22"/>
      <c r="R1515" s="15"/>
      <c r="S1515" s="22"/>
      <c r="T1515" s="22"/>
    </row>
    <row r="1516" spans="2:20">
      <c r="B1516" s="12"/>
      <c r="K1516" s="11"/>
      <c r="L1516" s="11"/>
      <c r="M1516" s="12"/>
      <c r="N1516" s="12"/>
      <c r="O1516" s="12"/>
      <c r="Q1516" s="22"/>
      <c r="R1516" s="15"/>
      <c r="S1516" s="22"/>
      <c r="T1516" s="22"/>
    </row>
    <row r="1517" spans="2:20">
      <c r="B1517" s="12"/>
      <c r="K1517" s="11"/>
      <c r="L1517" s="11"/>
      <c r="M1517" s="12"/>
      <c r="N1517" s="12"/>
      <c r="O1517" s="12"/>
      <c r="Q1517" s="22"/>
      <c r="R1517" s="15"/>
      <c r="S1517" s="22"/>
      <c r="T1517" s="22"/>
    </row>
    <row r="1518" spans="2:20">
      <c r="B1518" s="12"/>
      <c r="K1518" s="11"/>
      <c r="L1518" s="11"/>
      <c r="M1518" s="12"/>
      <c r="N1518" s="12"/>
      <c r="O1518" s="12"/>
      <c r="Q1518" s="22"/>
      <c r="R1518" s="15"/>
      <c r="S1518" s="22"/>
      <c r="T1518" s="22"/>
    </row>
    <row r="1519" spans="2:20">
      <c r="B1519" s="12"/>
      <c r="K1519" s="11"/>
      <c r="L1519" s="11"/>
      <c r="M1519" s="12"/>
      <c r="N1519" s="12"/>
      <c r="O1519" s="12"/>
      <c r="Q1519" s="22"/>
      <c r="R1519" s="15"/>
      <c r="S1519" s="22"/>
      <c r="T1519" s="22"/>
    </row>
    <row r="1520" spans="2:20">
      <c r="B1520" s="12"/>
      <c r="K1520" s="11"/>
      <c r="L1520" s="11"/>
      <c r="M1520" s="12"/>
      <c r="N1520" s="12"/>
      <c r="O1520" s="12"/>
      <c r="Q1520" s="22"/>
      <c r="R1520" s="15"/>
      <c r="S1520" s="22"/>
      <c r="T1520" s="22"/>
    </row>
    <row r="1521" spans="2:20">
      <c r="B1521" s="12"/>
      <c r="K1521" s="11"/>
      <c r="L1521" s="11"/>
      <c r="M1521" s="12"/>
      <c r="N1521" s="12"/>
      <c r="O1521" s="12"/>
      <c r="Q1521" s="22"/>
      <c r="R1521" s="15"/>
      <c r="S1521" s="22"/>
      <c r="T1521" s="22"/>
    </row>
    <row r="1522" spans="2:20">
      <c r="B1522" s="12"/>
      <c r="K1522" s="11"/>
      <c r="L1522" s="11"/>
      <c r="M1522" s="12"/>
      <c r="N1522" s="12"/>
      <c r="O1522" s="12"/>
      <c r="Q1522" s="22"/>
      <c r="R1522" s="15"/>
      <c r="S1522" s="22"/>
      <c r="T1522" s="22"/>
    </row>
    <row r="1523" spans="2:20">
      <c r="B1523" s="12"/>
      <c r="K1523" s="11"/>
      <c r="L1523" s="11"/>
      <c r="M1523" s="12"/>
      <c r="N1523" s="12"/>
      <c r="O1523" s="12"/>
      <c r="Q1523" s="22"/>
      <c r="R1523" s="15"/>
      <c r="S1523" s="22"/>
      <c r="T1523" s="22"/>
    </row>
    <row r="1524" spans="2:20">
      <c r="B1524" s="12"/>
      <c r="K1524" s="11"/>
      <c r="L1524" s="11"/>
      <c r="M1524" s="12"/>
      <c r="N1524" s="12"/>
      <c r="O1524" s="12"/>
      <c r="Q1524" s="22"/>
      <c r="R1524" s="15"/>
      <c r="S1524" s="22"/>
      <c r="T1524" s="22"/>
    </row>
    <row r="1525" spans="2:20">
      <c r="B1525" s="12"/>
      <c r="K1525" s="11"/>
      <c r="L1525" s="11"/>
      <c r="M1525" s="12"/>
      <c r="N1525" s="12"/>
      <c r="O1525" s="12"/>
      <c r="Q1525" s="22"/>
      <c r="R1525" s="15"/>
      <c r="S1525" s="22"/>
      <c r="T1525" s="22"/>
    </row>
    <row r="1526" spans="2:20">
      <c r="B1526" s="12"/>
      <c r="K1526" s="11"/>
      <c r="L1526" s="11"/>
      <c r="M1526" s="12"/>
      <c r="N1526" s="12"/>
      <c r="O1526" s="12"/>
      <c r="Q1526" s="22"/>
      <c r="R1526" s="15"/>
      <c r="S1526" s="22"/>
      <c r="T1526" s="22"/>
    </row>
    <row r="1527" spans="2:20">
      <c r="B1527" s="12"/>
      <c r="K1527" s="11"/>
      <c r="L1527" s="11"/>
      <c r="M1527" s="12"/>
      <c r="N1527" s="12"/>
      <c r="O1527" s="12"/>
      <c r="Q1527" s="22"/>
      <c r="R1527" s="15"/>
      <c r="S1527" s="22"/>
      <c r="T1527" s="22"/>
    </row>
    <row r="1528" spans="2:20">
      <c r="B1528" s="12"/>
      <c r="K1528" s="11"/>
      <c r="L1528" s="11"/>
      <c r="M1528" s="12"/>
      <c r="N1528" s="12"/>
      <c r="O1528" s="12"/>
      <c r="Q1528" s="22"/>
      <c r="R1528" s="15"/>
      <c r="S1528" s="22"/>
      <c r="T1528" s="22"/>
    </row>
    <row r="1529" spans="2:20">
      <c r="B1529" s="12"/>
      <c r="K1529" s="11"/>
      <c r="L1529" s="11"/>
      <c r="M1529" s="12"/>
      <c r="N1529" s="12"/>
      <c r="O1529" s="12"/>
      <c r="Q1529" s="22"/>
      <c r="R1529" s="15"/>
      <c r="S1529" s="22"/>
      <c r="T1529" s="22"/>
    </row>
    <row r="1530" spans="2:20">
      <c r="B1530" s="12"/>
      <c r="K1530" s="11"/>
      <c r="L1530" s="11"/>
      <c r="M1530" s="12"/>
      <c r="N1530" s="12"/>
      <c r="O1530" s="12"/>
      <c r="Q1530" s="22"/>
      <c r="R1530" s="15"/>
      <c r="S1530" s="22"/>
      <c r="T1530" s="22"/>
    </row>
    <row r="1531" spans="2:20">
      <c r="B1531" s="12"/>
      <c r="K1531" s="11"/>
      <c r="L1531" s="11"/>
      <c r="M1531" s="12"/>
      <c r="N1531" s="12"/>
      <c r="O1531" s="12"/>
      <c r="Q1531" s="22"/>
      <c r="R1531" s="15"/>
      <c r="S1531" s="22"/>
      <c r="T1531" s="22"/>
    </row>
    <row r="1532" spans="2:20">
      <c r="B1532" s="12"/>
      <c r="K1532" s="11"/>
      <c r="L1532" s="11"/>
      <c r="M1532" s="12"/>
      <c r="N1532" s="12"/>
      <c r="O1532" s="12"/>
      <c r="Q1532" s="22"/>
      <c r="R1532" s="15"/>
      <c r="S1532" s="22"/>
      <c r="T1532" s="22"/>
    </row>
    <row r="1533" spans="2:20">
      <c r="B1533" s="12"/>
      <c r="K1533" s="11"/>
      <c r="L1533" s="11"/>
      <c r="M1533" s="12"/>
      <c r="N1533" s="12"/>
      <c r="O1533" s="12"/>
      <c r="Q1533" s="22"/>
      <c r="R1533" s="15"/>
      <c r="S1533" s="22"/>
      <c r="T1533" s="22"/>
    </row>
    <row r="1534" spans="2:20">
      <c r="B1534" s="12"/>
      <c r="K1534" s="11"/>
      <c r="L1534" s="11"/>
      <c r="M1534" s="12"/>
      <c r="N1534" s="12"/>
      <c r="O1534" s="12"/>
      <c r="Q1534" s="22"/>
      <c r="R1534" s="15"/>
      <c r="S1534" s="22"/>
      <c r="T1534" s="22"/>
    </row>
    <row r="1535" spans="2:20">
      <c r="B1535" s="12"/>
      <c r="K1535" s="11"/>
      <c r="L1535" s="11"/>
      <c r="M1535" s="12"/>
      <c r="N1535" s="12"/>
      <c r="O1535" s="12"/>
      <c r="Q1535" s="22"/>
      <c r="R1535" s="15"/>
      <c r="S1535" s="22"/>
      <c r="T1535" s="22"/>
    </row>
    <row r="1536" spans="2:20">
      <c r="B1536" s="12"/>
      <c r="K1536" s="11"/>
      <c r="L1536" s="11"/>
      <c r="M1536" s="12"/>
      <c r="N1536" s="12"/>
      <c r="O1536" s="12"/>
      <c r="Q1536" s="22"/>
      <c r="R1536" s="15"/>
      <c r="S1536" s="22"/>
      <c r="T1536" s="22"/>
    </row>
    <row r="1537" spans="2:20">
      <c r="B1537" s="12"/>
      <c r="K1537" s="11"/>
      <c r="L1537" s="11"/>
      <c r="M1537" s="12"/>
      <c r="N1537" s="12"/>
      <c r="O1537" s="12"/>
      <c r="Q1537" s="22"/>
      <c r="R1537" s="15"/>
      <c r="S1537" s="22"/>
      <c r="T1537" s="22"/>
    </row>
    <row r="1538" spans="2:20">
      <c r="B1538" s="12"/>
      <c r="K1538" s="11"/>
      <c r="L1538" s="11"/>
      <c r="M1538" s="12"/>
      <c r="N1538" s="12"/>
      <c r="O1538" s="12"/>
      <c r="Q1538" s="22"/>
      <c r="R1538" s="15"/>
      <c r="S1538" s="22"/>
      <c r="T1538" s="22"/>
    </row>
    <row r="1539" spans="2:20">
      <c r="B1539" s="12"/>
      <c r="K1539" s="11"/>
      <c r="L1539" s="11"/>
      <c r="M1539" s="12"/>
      <c r="N1539" s="12"/>
      <c r="O1539" s="12"/>
      <c r="Q1539" s="22"/>
      <c r="R1539" s="15"/>
      <c r="S1539" s="22"/>
    </row>
    <row r="1540" spans="2:20">
      <c r="B1540" s="12"/>
      <c r="K1540" s="11"/>
      <c r="L1540" s="11"/>
      <c r="M1540" s="12"/>
      <c r="N1540" s="12"/>
      <c r="O1540" s="12"/>
      <c r="Q1540" s="22"/>
      <c r="R1540" s="15"/>
      <c r="S1540" s="22"/>
    </row>
    <row r="1541" spans="2:20">
      <c r="B1541" s="12"/>
      <c r="K1541" s="11"/>
      <c r="L1541" s="11"/>
      <c r="M1541" s="12"/>
      <c r="N1541" s="12"/>
      <c r="O1541" s="12"/>
      <c r="Q1541" s="22"/>
      <c r="R1541" s="15"/>
      <c r="S1541" s="22"/>
    </row>
    <row r="1542" spans="2:20">
      <c r="B1542" s="12"/>
      <c r="K1542" s="11"/>
      <c r="L1542" s="11"/>
      <c r="M1542" s="12"/>
      <c r="N1542" s="12"/>
      <c r="O1542" s="12"/>
      <c r="Q1542" s="22"/>
      <c r="R1542" s="15"/>
      <c r="S1542" s="22"/>
    </row>
    <row r="1543" spans="2:20">
      <c r="B1543" s="12"/>
      <c r="K1543" s="11"/>
      <c r="L1543" s="11"/>
      <c r="M1543" s="12"/>
      <c r="N1543" s="12"/>
      <c r="O1543" s="12"/>
      <c r="Q1543" s="22"/>
      <c r="R1543" s="15"/>
      <c r="S1543" s="22"/>
    </row>
    <row r="1544" spans="2:20">
      <c r="B1544" s="12"/>
      <c r="K1544" s="11"/>
      <c r="L1544" s="11"/>
      <c r="M1544" s="12"/>
      <c r="N1544" s="12"/>
      <c r="O1544" s="12"/>
      <c r="Q1544" s="22"/>
      <c r="R1544" s="15"/>
      <c r="S1544" s="22"/>
    </row>
    <row r="1545" spans="2:20">
      <c r="B1545" s="12"/>
      <c r="K1545" s="11"/>
      <c r="L1545" s="11"/>
      <c r="M1545" s="12"/>
      <c r="N1545" s="12"/>
      <c r="O1545" s="12"/>
      <c r="Q1545" s="22"/>
      <c r="R1545" s="15"/>
      <c r="S1545" s="22"/>
    </row>
    <row r="1546" spans="2:20">
      <c r="B1546" s="12"/>
      <c r="K1546" s="11"/>
      <c r="L1546" s="11"/>
      <c r="M1546" s="12"/>
      <c r="N1546" s="12"/>
      <c r="O1546" s="12"/>
      <c r="Q1546" s="22"/>
      <c r="R1546" s="15"/>
      <c r="S1546" s="22"/>
    </row>
    <row r="1547" spans="2:20">
      <c r="B1547" s="12"/>
      <c r="K1547" s="11"/>
      <c r="L1547" s="11"/>
      <c r="M1547" s="12"/>
      <c r="N1547" s="12"/>
      <c r="O1547" s="12"/>
      <c r="Q1547" s="22"/>
      <c r="R1547" s="15"/>
      <c r="S1547" s="22"/>
    </row>
    <row r="1548" spans="2:20">
      <c r="B1548" s="12"/>
      <c r="K1548" s="11"/>
      <c r="L1548" s="11"/>
      <c r="M1548" s="12"/>
      <c r="N1548" s="12"/>
      <c r="O1548" s="12"/>
      <c r="Q1548" s="22"/>
      <c r="R1548" s="15"/>
      <c r="S1548" s="22"/>
    </row>
    <row r="1549" spans="2:20">
      <c r="B1549" s="12"/>
      <c r="K1549" s="11"/>
      <c r="L1549" s="11"/>
      <c r="M1549" s="12"/>
      <c r="N1549" s="12"/>
      <c r="O1549" s="12"/>
      <c r="Q1549" s="22"/>
      <c r="R1549" s="15"/>
      <c r="S1549" s="22"/>
    </row>
    <row r="1550" spans="2:20">
      <c r="B1550" s="12"/>
      <c r="K1550" s="11"/>
      <c r="L1550" s="11"/>
      <c r="M1550" s="12"/>
      <c r="N1550" s="12"/>
      <c r="O1550" s="12"/>
      <c r="Q1550" s="22"/>
      <c r="R1550" s="15"/>
      <c r="S1550" s="22"/>
    </row>
    <row r="1551" spans="2:20">
      <c r="B1551" s="12"/>
      <c r="K1551" s="11"/>
      <c r="L1551" s="11"/>
      <c r="M1551" s="12"/>
      <c r="N1551" s="12"/>
      <c r="O1551" s="12"/>
      <c r="Q1551" s="22"/>
      <c r="R1551" s="15"/>
      <c r="S1551" s="22"/>
    </row>
    <row r="1552" spans="2:20">
      <c r="B1552" s="12"/>
      <c r="K1552" s="11"/>
      <c r="L1552" s="11"/>
      <c r="M1552" s="12"/>
      <c r="N1552" s="12"/>
      <c r="O1552" s="12"/>
      <c r="Q1552" s="22"/>
      <c r="R1552" s="15"/>
      <c r="S1552" s="22"/>
    </row>
    <row r="1553" spans="2:19">
      <c r="B1553" s="12"/>
      <c r="K1553" s="11"/>
      <c r="L1553" s="11"/>
      <c r="M1553" s="12"/>
      <c r="N1553" s="12"/>
      <c r="O1553" s="12"/>
      <c r="Q1553" s="22"/>
      <c r="R1553" s="15"/>
      <c r="S1553" s="22"/>
    </row>
    <row r="1554" spans="2:19">
      <c r="B1554" s="12"/>
      <c r="K1554" s="11"/>
      <c r="L1554" s="11"/>
      <c r="M1554" s="12"/>
      <c r="N1554" s="12"/>
      <c r="O1554" s="12"/>
      <c r="Q1554" s="22"/>
      <c r="R1554" s="15"/>
      <c r="S1554" s="22"/>
    </row>
    <row r="1555" spans="2:19">
      <c r="B1555" s="12"/>
      <c r="K1555" s="11"/>
      <c r="L1555" s="11"/>
      <c r="M1555" s="12"/>
      <c r="N1555" s="12"/>
      <c r="O1555" s="12"/>
      <c r="Q1555" s="22"/>
      <c r="R1555" s="15"/>
      <c r="S1555" s="22"/>
    </row>
    <row r="1556" spans="2:19">
      <c r="B1556" s="12"/>
      <c r="K1556" s="11"/>
      <c r="L1556" s="11"/>
      <c r="M1556" s="12"/>
      <c r="N1556" s="12"/>
      <c r="O1556" s="12"/>
      <c r="Q1556" s="22"/>
      <c r="R1556" s="15"/>
      <c r="S1556" s="22"/>
    </row>
    <row r="1557" spans="2:19">
      <c r="B1557" s="12"/>
      <c r="K1557" s="11"/>
      <c r="L1557" s="11"/>
      <c r="M1557" s="12"/>
      <c r="N1557" s="12"/>
      <c r="O1557" s="12"/>
      <c r="Q1557" s="22"/>
      <c r="R1557" s="15"/>
      <c r="S1557" s="22"/>
    </row>
    <row r="1558" spans="2:19">
      <c r="B1558" s="12"/>
      <c r="K1558" s="11"/>
      <c r="L1558" s="11"/>
      <c r="M1558" s="12"/>
      <c r="N1558" s="12"/>
      <c r="O1558" s="12"/>
      <c r="Q1558" s="22"/>
      <c r="R1558" s="15"/>
      <c r="S1558" s="22"/>
    </row>
    <row r="1559" spans="2:19">
      <c r="B1559" s="12"/>
      <c r="K1559" s="11"/>
      <c r="L1559" s="11"/>
      <c r="M1559" s="12"/>
      <c r="N1559" s="12"/>
      <c r="O1559" s="12"/>
      <c r="Q1559" s="22"/>
      <c r="R1559" s="15"/>
      <c r="S1559" s="22"/>
    </row>
    <row r="1560" spans="2:19">
      <c r="B1560" s="12"/>
      <c r="K1560" s="11"/>
      <c r="L1560" s="11"/>
      <c r="M1560" s="12"/>
      <c r="N1560" s="12"/>
      <c r="O1560" s="12"/>
      <c r="Q1560" s="22"/>
      <c r="R1560" s="15"/>
      <c r="S1560" s="22"/>
    </row>
    <row r="1561" spans="2:19">
      <c r="B1561" s="12"/>
      <c r="K1561" s="11"/>
      <c r="L1561" s="11"/>
      <c r="M1561" s="12"/>
      <c r="N1561" s="12"/>
      <c r="O1561" s="12"/>
      <c r="Q1561" s="22"/>
      <c r="R1561" s="15"/>
      <c r="S1561" s="22"/>
    </row>
    <row r="1562" spans="2:19">
      <c r="B1562" s="12"/>
      <c r="K1562" s="11"/>
      <c r="L1562" s="11"/>
      <c r="M1562" s="12"/>
      <c r="N1562" s="12"/>
      <c r="O1562" s="12"/>
      <c r="Q1562" s="22"/>
      <c r="R1562" s="15"/>
      <c r="S1562" s="22"/>
    </row>
    <row r="1563" spans="2:19">
      <c r="B1563" s="12"/>
      <c r="K1563" s="11"/>
      <c r="L1563" s="11"/>
      <c r="M1563" s="12"/>
      <c r="N1563" s="12"/>
      <c r="O1563" s="12"/>
      <c r="Q1563" s="22"/>
      <c r="R1563" s="15"/>
      <c r="S1563" s="22"/>
    </row>
    <row r="1564" spans="2:19">
      <c r="B1564" s="12"/>
      <c r="K1564" s="11"/>
      <c r="L1564" s="11"/>
      <c r="M1564" s="12"/>
      <c r="N1564" s="12"/>
      <c r="O1564" s="12"/>
      <c r="Q1564" s="22"/>
      <c r="R1564" s="15"/>
      <c r="S1564" s="22"/>
    </row>
    <row r="1565" spans="2:19">
      <c r="B1565" s="12"/>
      <c r="K1565" s="11"/>
      <c r="L1565" s="11"/>
      <c r="M1565" s="12"/>
      <c r="N1565" s="12"/>
      <c r="O1565" s="12"/>
      <c r="Q1565" s="22"/>
      <c r="R1565" s="15"/>
      <c r="S1565" s="22"/>
    </row>
    <row r="1566" spans="2:19">
      <c r="B1566" s="12"/>
      <c r="K1566" s="11"/>
      <c r="L1566" s="11"/>
      <c r="M1566" s="12"/>
      <c r="N1566" s="12"/>
      <c r="O1566" s="12"/>
      <c r="Q1566" s="22"/>
      <c r="R1566" s="15"/>
      <c r="S1566" s="22"/>
    </row>
    <row r="1567" spans="2:19">
      <c r="B1567" s="12"/>
      <c r="K1567" s="11"/>
      <c r="L1567" s="11"/>
      <c r="M1567" s="12"/>
      <c r="N1567" s="12"/>
      <c r="O1567" s="12"/>
      <c r="Q1567" s="22"/>
      <c r="R1567" s="15"/>
      <c r="S1567" s="22"/>
    </row>
    <row r="1568" spans="2:19">
      <c r="B1568" s="12"/>
      <c r="K1568" s="11"/>
      <c r="L1568" s="11"/>
      <c r="M1568" s="12"/>
      <c r="N1568" s="12"/>
      <c r="O1568" s="12"/>
      <c r="Q1568" s="22"/>
      <c r="R1568" s="15"/>
      <c r="S1568" s="22"/>
    </row>
    <row r="1569" spans="2:19">
      <c r="B1569" s="12"/>
      <c r="K1569" s="11"/>
      <c r="L1569" s="11"/>
      <c r="M1569" s="12"/>
      <c r="N1569" s="12"/>
      <c r="O1569" s="12"/>
      <c r="Q1569" s="22"/>
      <c r="R1569" s="15"/>
      <c r="S1569" s="22"/>
    </row>
    <row r="1570" spans="2:19">
      <c r="B1570" s="12"/>
      <c r="K1570" s="11"/>
      <c r="L1570" s="11"/>
      <c r="M1570" s="12"/>
      <c r="N1570" s="12"/>
      <c r="O1570" s="12"/>
      <c r="Q1570" s="22"/>
      <c r="R1570" s="15"/>
      <c r="S1570" s="22"/>
    </row>
    <row r="1571" spans="2:19">
      <c r="B1571" s="12"/>
      <c r="K1571" s="11"/>
      <c r="L1571" s="11"/>
      <c r="M1571" s="12"/>
      <c r="N1571" s="12"/>
      <c r="O1571" s="12"/>
      <c r="Q1571" s="22"/>
      <c r="R1571" s="15"/>
      <c r="S1571" s="22"/>
    </row>
    <row r="1572" spans="2:19">
      <c r="B1572" s="12"/>
      <c r="K1572" s="11"/>
      <c r="L1572" s="11"/>
      <c r="M1572" s="12"/>
      <c r="N1572" s="12"/>
      <c r="O1572" s="12"/>
      <c r="Q1572" s="22"/>
      <c r="R1572" s="15"/>
      <c r="S1572" s="22"/>
    </row>
    <row r="1573" spans="2:19">
      <c r="B1573" s="12"/>
      <c r="K1573" s="11"/>
      <c r="L1573" s="11"/>
      <c r="M1573" s="12"/>
      <c r="N1573" s="12"/>
      <c r="O1573" s="12"/>
      <c r="Q1573" s="22"/>
      <c r="R1573" s="15"/>
      <c r="S1573" s="22"/>
    </row>
    <row r="1574" spans="2:19">
      <c r="B1574" s="12"/>
      <c r="K1574" s="11"/>
      <c r="L1574" s="11"/>
      <c r="M1574" s="12"/>
      <c r="N1574" s="12"/>
      <c r="O1574" s="12"/>
      <c r="Q1574" s="22"/>
      <c r="R1574" s="15"/>
      <c r="S1574" s="22"/>
    </row>
    <row r="1575" spans="2:19">
      <c r="B1575" s="12"/>
      <c r="K1575" s="11"/>
      <c r="L1575" s="11"/>
      <c r="M1575" s="12"/>
      <c r="N1575" s="12"/>
      <c r="O1575" s="12"/>
      <c r="Q1575" s="22"/>
      <c r="R1575" s="15"/>
      <c r="S1575" s="22"/>
    </row>
    <row r="1576" spans="2:19">
      <c r="B1576" s="12"/>
      <c r="K1576" s="11"/>
      <c r="L1576" s="11"/>
      <c r="M1576" s="12"/>
      <c r="N1576" s="12"/>
      <c r="O1576" s="12"/>
      <c r="Q1576" s="22"/>
      <c r="R1576" s="15"/>
      <c r="S1576" s="22"/>
    </row>
    <row r="1577" spans="2:19">
      <c r="B1577" s="12"/>
      <c r="K1577" s="11"/>
      <c r="L1577" s="11"/>
      <c r="M1577" s="12"/>
      <c r="N1577" s="12"/>
      <c r="O1577" s="12"/>
      <c r="Q1577" s="22"/>
      <c r="R1577" s="15"/>
      <c r="S1577" s="22"/>
    </row>
    <row r="1578" spans="2:19">
      <c r="B1578" s="12"/>
      <c r="K1578" s="11"/>
      <c r="L1578" s="11"/>
      <c r="M1578" s="12"/>
      <c r="N1578" s="12"/>
      <c r="O1578" s="12"/>
      <c r="Q1578" s="22"/>
      <c r="R1578" s="15"/>
      <c r="S1578" s="22"/>
    </row>
    <row r="1579" spans="2:19">
      <c r="B1579" s="12"/>
      <c r="K1579" s="11"/>
      <c r="L1579" s="11"/>
      <c r="M1579" s="12"/>
      <c r="N1579" s="12"/>
      <c r="O1579" s="12"/>
      <c r="Q1579" s="22"/>
      <c r="R1579" s="15"/>
      <c r="S1579" s="22"/>
    </row>
    <row r="1580" spans="2:19">
      <c r="B1580" s="12"/>
      <c r="K1580" s="11"/>
      <c r="L1580" s="11"/>
      <c r="M1580" s="12"/>
      <c r="N1580" s="12"/>
      <c r="O1580" s="12"/>
      <c r="Q1580" s="22"/>
      <c r="R1580" s="15"/>
      <c r="S1580" s="22"/>
    </row>
    <row r="1581" spans="2:19">
      <c r="B1581" s="12"/>
      <c r="K1581" s="11"/>
      <c r="L1581" s="11"/>
      <c r="M1581" s="12"/>
      <c r="N1581" s="12"/>
      <c r="O1581" s="12"/>
      <c r="Q1581" s="22"/>
      <c r="R1581" s="15"/>
      <c r="S1581" s="22"/>
    </row>
    <row r="1582" spans="2:19">
      <c r="B1582" s="12"/>
      <c r="K1582" s="11"/>
      <c r="L1582" s="11"/>
      <c r="M1582" s="12"/>
      <c r="N1582" s="12"/>
      <c r="O1582" s="12"/>
      <c r="Q1582" s="22"/>
      <c r="R1582" s="15"/>
      <c r="S1582" s="22"/>
    </row>
    <row r="1583" spans="2:19">
      <c r="B1583" s="12"/>
      <c r="K1583" s="11"/>
      <c r="L1583" s="11"/>
      <c r="M1583" s="12"/>
      <c r="N1583" s="12"/>
      <c r="O1583" s="12"/>
      <c r="Q1583" s="22"/>
      <c r="R1583" s="15"/>
      <c r="S1583" s="22"/>
    </row>
    <row r="1584" spans="2:19">
      <c r="B1584" s="12"/>
      <c r="K1584" s="11"/>
      <c r="L1584" s="11"/>
      <c r="M1584" s="12"/>
      <c r="N1584" s="12"/>
      <c r="O1584" s="12"/>
      <c r="Q1584" s="22"/>
      <c r="R1584" s="15"/>
      <c r="S1584" s="22"/>
    </row>
    <row r="1585" spans="2:19">
      <c r="B1585" s="12"/>
      <c r="K1585" s="11"/>
      <c r="L1585" s="11"/>
      <c r="M1585" s="12"/>
      <c r="N1585" s="12"/>
      <c r="O1585" s="12"/>
      <c r="Q1585" s="22"/>
      <c r="R1585" s="15"/>
      <c r="S1585" s="22"/>
    </row>
    <row r="1586" spans="2:19">
      <c r="B1586" s="12"/>
      <c r="K1586" s="11"/>
      <c r="L1586" s="11"/>
      <c r="M1586" s="12"/>
      <c r="N1586" s="12"/>
      <c r="O1586" s="12"/>
      <c r="Q1586" s="22"/>
      <c r="R1586" s="15"/>
      <c r="S1586" s="22"/>
    </row>
    <row r="1587" spans="2:19">
      <c r="B1587" s="12"/>
      <c r="K1587" s="11"/>
      <c r="L1587" s="11"/>
      <c r="M1587" s="12"/>
      <c r="N1587" s="12"/>
      <c r="O1587" s="12"/>
      <c r="Q1587" s="22"/>
      <c r="R1587" s="15"/>
      <c r="S1587" s="22"/>
    </row>
    <row r="1588" spans="2:19">
      <c r="B1588" s="12"/>
      <c r="K1588" s="11"/>
      <c r="L1588" s="11"/>
      <c r="M1588" s="12"/>
      <c r="N1588" s="12"/>
      <c r="O1588" s="12"/>
      <c r="Q1588" s="22"/>
      <c r="R1588" s="15"/>
      <c r="S1588" s="22"/>
    </row>
    <row r="1589" spans="2:19">
      <c r="B1589" s="12"/>
      <c r="K1589" s="11"/>
      <c r="L1589" s="11"/>
      <c r="M1589" s="12"/>
      <c r="N1589" s="12"/>
      <c r="O1589" s="12"/>
      <c r="Q1589" s="22"/>
      <c r="R1589" s="15"/>
      <c r="S1589" s="22"/>
    </row>
    <row r="1590" spans="2:19">
      <c r="B1590" s="12"/>
      <c r="K1590" s="11"/>
      <c r="L1590" s="11"/>
      <c r="M1590" s="12"/>
      <c r="N1590" s="12"/>
      <c r="O1590" s="12"/>
      <c r="Q1590" s="22"/>
      <c r="R1590" s="15"/>
      <c r="S1590" s="22"/>
    </row>
    <row r="1591" spans="2:19">
      <c r="B1591" s="12"/>
      <c r="K1591" s="11"/>
      <c r="L1591" s="11"/>
      <c r="M1591" s="12"/>
      <c r="N1591" s="12"/>
      <c r="O1591" s="12"/>
      <c r="Q1591" s="22"/>
      <c r="R1591" s="15"/>
      <c r="S1591" s="22"/>
    </row>
    <row r="1592" spans="2:19">
      <c r="B1592" s="12"/>
      <c r="K1592" s="11"/>
      <c r="L1592" s="11"/>
      <c r="M1592" s="12"/>
      <c r="N1592" s="12"/>
      <c r="O1592" s="12"/>
      <c r="Q1592" s="22"/>
      <c r="R1592" s="15"/>
      <c r="S1592" s="22"/>
    </row>
    <row r="1593" spans="2:19">
      <c r="B1593" s="12"/>
      <c r="K1593" s="11"/>
      <c r="L1593" s="11"/>
      <c r="M1593" s="12"/>
      <c r="N1593" s="12"/>
      <c r="O1593" s="12"/>
      <c r="Q1593" s="22"/>
      <c r="R1593" s="15"/>
      <c r="S1593" s="22"/>
    </row>
    <row r="1594" spans="2:19">
      <c r="B1594" s="12"/>
      <c r="K1594" s="11"/>
      <c r="L1594" s="11"/>
      <c r="M1594" s="12"/>
      <c r="N1594" s="12"/>
      <c r="O1594" s="12"/>
      <c r="Q1594" s="22"/>
      <c r="R1594" s="15"/>
      <c r="S1594" s="22"/>
    </row>
    <row r="1595" spans="2:19">
      <c r="B1595" s="12"/>
      <c r="K1595" s="11"/>
      <c r="L1595" s="11"/>
      <c r="M1595" s="12"/>
      <c r="N1595" s="12"/>
      <c r="O1595" s="12"/>
      <c r="Q1595" s="22"/>
      <c r="R1595" s="15"/>
      <c r="S1595" s="22"/>
    </row>
    <row r="1596" spans="2:19">
      <c r="B1596" s="12"/>
      <c r="K1596" s="11"/>
      <c r="L1596" s="11"/>
      <c r="M1596" s="12"/>
      <c r="N1596" s="12"/>
      <c r="O1596" s="12"/>
      <c r="Q1596" s="22"/>
      <c r="R1596" s="15"/>
      <c r="S1596" s="22"/>
    </row>
    <row r="1597" spans="2:19">
      <c r="B1597" s="12"/>
      <c r="K1597" s="11"/>
      <c r="L1597" s="11"/>
      <c r="M1597" s="12"/>
      <c r="N1597" s="12"/>
      <c r="O1597" s="12"/>
      <c r="Q1597" s="22"/>
      <c r="R1597" s="15"/>
      <c r="S1597" s="22"/>
    </row>
    <row r="1598" spans="2:19">
      <c r="B1598" s="12"/>
      <c r="K1598" s="11"/>
      <c r="L1598" s="11"/>
      <c r="M1598" s="12"/>
      <c r="N1598" s="12"/>
      <c r="O1598" s="12"/>
      <c r="Q1598" s="22"/>
      <c r="R1598" s="15"/>
      <c r="S1598" s="22"/>
    </row>
    <row r="1599" spans="2:19">
      <c r="B1599" s="12"/>
      <c r="K1599" s="11"/>
      <c r="L1599" s="11"/>
      <c r="M1599" s="12"/>
      <c r="N1599" s="12"/>
      <c r="O1599" s="12"/>
      <c r="Q1599" s="22"/>
      <c r="R1599" s="15"/>
      <c r="S1599" s="22"/>
    </row>
    <row r="1600" spans="2:19">
      <c r="B1600" s="12"/>
      <c r="K1600" s="11"/>
      <c r="L1600" s="11"/>
      <c r="M1600" s="12"/>
      <c r="N1600" s="12"/>
      <c r="O1600" s="12"/>
      <c r="Q1600" s="22"/>
      <c r="R1600" s="15"/>
      <c r="S1600" s="22"/>
    </row>
    <row r="1601" spans="2:19">
      <c r="B1601" s="12"/>
      <c r="K1601" s="11"/>
      <c r="L1601" s="11"/>
      <c r="M1601" s="12"/>
      <c r="N1601" s="12"/>
      <c r="O1601" s="12"/>
      <c r="Q1601" s="22"/>
      <c r="R1601" s="15"/>
      <c r="S1601" s="22"/>
    </row>
    <row r="1602" spans="2:19">
      <c r="B1602" s="12"/>
      <c r="K1602" s="11"/>
      <c r="L1602" s="11"/>
      <c r="M1602" s="12"/>
      <c r="N1602" s="12"/>
      <c r="O1602" s="12"/>
      <c r="Q1602" s="22"/>
      <c r="R1602" s="15"/>
      <c r="S1602" s="22"/>
    </row>
    <row r="1603" spans="2:19">
      <c r="B1603" s="12"/>
      <c r="K1603" s="11"/>
      <c r="L1603" s="11"/>
      <c r="M1603" s="12"/>
      <c r="N1603" s="12"/>
      <c r="O1603" s="12"/>
      <c r="Q1603" s="22"/>
      <c r="R1603" s="15"/>
      <c r="S1603" s="22"/>
    </row>
    <row r="1604" spans="2:19">
      <c r="B1604" s="12"/>
      <c r="K1604" s="11"/>
      <c r="L1604" s="11"/>
      <c r="M1604" s="12"/>
      <c r="N1604" s="12"/>
      <c r="O1604" s="12"/>
      <c r="Q1604" s="22"/>
      <c r="R1604" s="15"/>
      <c r="S1604" s="22"/>
    </row>
    <row r="1605" spans="2:19">
      <c r="B1605" s="12"/>
      <c r="K1605" s="11"/>
      <c r="L1605" s="11"/>
      <c r="M1605" s="12"/>
      <c r="N1605" s="12"/>
      <c r="O1605" s="12"/>
      <c r="Q1605" s="22"/>
      <c r="R1605" s="15"/>
      <c r="S1605" s="22"/>
    </row>
    <row r="1606" spans="2:19">
      <c r="B1606" s="12"/>
      <c r="K1606" s="11"/>
      <c r="L1606" s="11"/>
      <c r="M1606" s="12"/>
      <c r="N1606" s="12"/>
      <c r="O1606" s="12"/>
      <c r="Q1606" s="22"/>
      <c r="R1606" s="15"/>
      <c r="S1606" s="22"/>
    </row>
    <row r="1607" spans="2:19">
      <c r="B1607" s="12"/>
      <c r="K1607" s="11"/>
      <c r="L1607" s="11"/>
      <c r="M1607" s="12"/>
      <c r="N1607" s="12"/>
      <c r="O1607" s="12"/>
      <c r="Q1607" s="22"/>
      <c r="R1607" s="15"/>
      <c r="S1607" s="22"/>
    </row>
    <row r="1608" spans="2:19">
      <c r="B1608" s="12"/>
      <c r="K1608" s="11"/>
      <c r="L1608" s="11"/>
      <c r="M1608" s="12"/>
      <c r="N1608" s="12"/>
      <c r="O1608" s="12"/>
      <c r="Q1608" s="22"/>
      <c r="R1608" s="15"/>
      <c r="S1608" s="22"/>
    </row>
    <row r="1609" spans="2:19">
      <c r="B1609" s="12"/>
      <c r="K1609" s="11"/>
      <c r="L1609" s="11"/>
      <c r="M1609" s="12"/>
      <c r="N1609" s="12"/>
      <c r="O1609" s="12"/>
      <c r="Q1609" s="22"/>
      <c r="R1609" s="15"/>
      <c r="S1609" s="22"/>
    </row>
    <row r="1610" spans="2:19">
      <c r="B1610" s="12"/>
      <c r="K1610" s="11"/>
      <c r="L1610" s="11"/>
      <c r="M1610" s="12"/>
      <c r="N1610" s="12"/>
      <c r="O1610" s="12"/>
      <c r="Q1610" s="22"/>
      <c r="R1610" s="15"/>
      <c r="S1610" s="22"/>
    </row>
    <row r="1611" spans="2:19">
      <c r="B1611" s="12"/>
      <c r="K1611" s="11"/>
      <c r="L1611" s="11"/>
      <c r="M1611" s="12"/>
      <c r="N1611" s="12"/>
      <c r="O1611" s="12"/>
      <c r="Q1611" s="22"/>
      <c r="R1611" s="15"/>
      <c r="S1611" s="22"/>
    </row>
    <row r="1612" spans="2:19">
      <c r="B1612" s="12"/>
      <c r="K1612" s="11"/>
      <c r="L1612" s="11"/>
      <c r="M1612" s="12"/>
      <c r="N1612" s="12"/>
      <c r="O1612" s="12"/>
      <c r="Q1612" s="22"/>
      <c r="R1612" s="15"/>
      <c r="S1612" s="22"/>
    </row>
    <row r="1613" spans="2:19">
      <c r="B1613" s="12"/>
      <c r="K1613" s="11"/>
      <c r="L1613" s="11"/>
      <c r="M1613" s="12"/>
      <c r="N1613" s="12"/>
      <c r="O1613" s="12"/>
      <c r="Q1613" s="22"/>
      <c r="R1613" s="15"/>
      <c r="S1613" s="22"/>
    </row>
    <row r="1614" spans="2:19">
      <c r="B1614" s="12"/>
      <c r="K1614" s="11"/>
      <c r="L1614" s="11"/>
      <c r="M1614" s="12"/>
      <c r="N1614" s="12"/>
      <c r="O1614" s="12"/>
      <c r="Q1614" s="22"/>
      <c r="R1614" s="15"/>
      <c r="S1614" s="22"/>
    </row>
    <row r="1615" spans="2:19">
      <c r="B1615" s="12"/>
      <c r="K1615" s="11"/>
      <c r="L1615" s="11"/>
      <c r="M1615" s="12"/>
      <c r="N1615" s="12"/>
      <c r="O1615" s="12"/>
      <c r="Q1615" s="22"/>
      <c r="R1615" s="15"/>
      <c r="S1615" s="22"/>
    </row>
    <row r="1616" spans="2:19">
      <c r="B1616" s="12"/>
      <c r="K1616" s="11"/>
      <c r="L1616" s="11"/>
      <c r="M1616" s="12"/>
      <c r="N1616" s="12"/>
      <c r="O1616" s="12"/>
      <c r="Q1616" s="22"/>
      <c r="R1616" s="15"/>
      <c r="S1616" s="22"/>
    </row>
    <row r="1617" spans="2:19">
      <c r="B1617" s="12"/>
      <c r="K1617" s="11"/>
      <c r="L1617" s="11"/>
      <c r="M1617" s="12"/>
      <c r="N1617" s="12"/>
      <c r="O1617" s="12"/>
      <c r="Q1617" s="22"/>
      <c r="R1617" s="15"/>
      <c r="S1617" s="22"/>
    </row>
    <row r="1618" spans="2:19">
      <c r="B1618" s="12"/>
      <c r="K1618" s="11"/>
      <c r="L1618" s="11"/>
      <c r="M1618" s="12"/>
      <c r="N1618" s="12"/>
      <c r="O1618" s="12"/>
      <c r="Q1618" s="22"/>
      <c r="R1618" s="15"/>
      <c r="S1618" s="22"/>
    </row>
    <row r="1619" spans="2:19">
      <c r="B1619" s="12"/>
      <c r="K1619" s="11"/>
      <c r="L1619" s="11"/>
      <c r="M1619" s="12"/>
      <c r="N1619" s="12"/>
      <c r="O1619" s="12"/>
      <c r="Q1619" s="22"/>
      <c r="R1619" s="15"/>
      <c r="S1619" s="22"/>
    </row>
    <row r="1620" spans="2:19">
      <c r="B1620" s="12"/>
      <c r="K1620" s="11"/>
      <c r="L1620" s="11"/>
      <c r="M1620" s="12"/>
      <c r="N1620" s="12"/>
      <c r="O1620" s="12"/>
      <c r="Q1620" s="22"/>
      <c r="R1620" s="15"/>
      <c r="S1620" s="22"/>
    </row>
    <row r="1621" spans="2:19">
      <c r="B1621" s="12"/>
      <c r="K1621" s="11"/>
      <c r="L1621" s="11"/>
      <c r="M1621" s="12"/>
      <c r="N1621" s="12"/>
      <c r="O1621" s="12"/>
      <c r="Q1621" s="22"/>
      <c r="R1621" s="15"/>
      <c r="S1621" s="22"/>
    </row>
    <row r="1622" spans="2:19">
      <c r="B1622" s="12"/>
      <c r="K1622" s="11"/>
      <c r="L1622" s="11"/>
      <c r="M1622" s="12"/>
      <c r="N1622" s="12"/>
      <c r="O1622" s="12"/>
      <c r="Q1622" s="22"/>
      <c r="R1622" s="15"/>
      <c r="S1622" s="22"/>
    </row>
    <row r="1623" spans="2:19">
      <c r="B1623" s="12"/>
      <c r="K1623" s="11"/>
      <c r="L1623" s="11"/>
      <c r="M1623" s="12"/>
      <c r="N1623" s="12"/>
      <c r="O1623" s="12"/>
      <c r="Q1623" s="22"/>
      <c r="R1623" s="15"/>
      <c r="S1623" s="22"/>
    </row>
    <row r="1624" spans="2:19">
      <c r="B1624" s="12"/>
      <c r="K1624" s="11"/>
      <c r="L1624" s="11"/>
      <c r="M1624" s="12"/>
      <c r="N1624" s="12"/>
      <c r="O1624" s="12"/>
      <c r="Q1624" s="22"/>
      <c r="R1624" s="15"/>
      <c r="S1624" s="22"/>
    </row>
    <row r="1625" spans="2:19">
      <c r="B1625" s="12"/>
      <c r="K1625" s="11"/>
      <c r="L1625" s="11"/>
      <c r="M1625" s="12"/>
      <c r="N1625" s="12"/>
      <c r="O1625" s="12"/>
      <c r="Q1625" s="22"/>
      <c r="R1625" s="15"/>
      <c r="S1625" s="22"/>
    </row>
    <row r="1626" spans="2:19">
      <c r="B1626" s="12"/>
      <c r="K1626" s="11"/>
      <c r="L1626" s="11"/>
      <c r="M1626" s="12"/>
      <c r="N1626" s="12"/>
      <c r="O1626" s="12"/>
      <c r="Q1626" s="22"/>
      <c r="R1626" s="15"/>
      <c r="S1626" s="22"/>
    </row>
    <row r="1627" spans="2:19">
      <c r="B1627" s="12"/>
      <c r="K1627" s="11"/>
      <c r="L1627" s="11"/>
      <c r="M1627" s="12"/>
      <c r="N1627" s="12"/>
      <c r="O1627" s="12"/>
      <c r="Q1627" s="22"/>
      <c r="R1627" s="15"/>
      <c r="S1627" s="22"/>
    </row>
    <row r="1628" spans="2:19">
      <c r="B1628" s="12"/>
      <c r="K1628" s="11"/>
      <c r="L1628" s="11"/>
      <c r="M1628" s="12"/>
      <c r="N1628" s="12"/>
      <c r="O1628" s="12"/>
      <c r="Q1628" s="22"/>
      <c r="R1628" s="15"/>
      <c r="S1628" s="22"/>
    </row>
    <row r="1629" spans="2:19">
      <c r="B1629" s="12"/>
      <c r="K1629" s="11"/>
      <c r="L1629" s="11"/>
      <c r="M1629" s="12"/>
      <c r="N1629" s="12"/>
      <c r="O1629" s="12"/>
      <c r="Q1629" s="22"/>
      <c r="R1629" s="15"/>
      <c r="S1629" s="22"/>
    </row>
    <row r="1630" spans="2:19">
      <c r="B1630" s="12"/>
      <c r="K1630" s="11"/>
      <c r="L1630" s="11"/>
      <c r="M1630" s="12"/>
      <c r="N1630" s="12"/>
      <c r="O1630" s="12"/>
      <c r="Q1630" s="22"/>
      <c r="R1630" s="15"/>
      <c r="S1630" s="22"/>
    </row>
    <row r="1631" spans="2:19">
      <c r="B1631" s="12"/>
      <c r="K1631" s="11"/>
      <c r="L1631" s="11"/>
      <c r="M1631" s="12"/>
      <c r="N1631" s="12"/>
      <c r="O1631" s="12"/>
      <c r="Q1631" s="22"/>
      <c r="R1631" s="15"/>
      <c r="S1631" s="22"/>
    </row>
    <row r="1632" spans="2:19">
      <c r="B1632" s="12"/>
      <c r="K1632" s="11"/>
      <c r="L1632" s="11"/>
      <c r="M1632" s="12"/>
      <c r="N1632" s="12"/>
      <c r="O1632" s="12"/>
      <c r="Q1632" s="22"/>
      <c r="R1632" s="15"/>
      <c r="S1632" s="22"/>
    </row>
    <row r="1633" spans="2:19">
      <c r="B1633" s="12"/>
      <c r="K1633" s="11"/>
      <c r="L1633" s="11"/>
      <c r="M1633" s="12"/>
      <c r="N1633" s="12"/>
      <c r="O1633" s="12"/>
      <c r="Q1633" s="22"/>
      <c r="R1633" s="15"/>
      <c r="S1633" s="22"/>
    </row>
    <row r="1634" spans="2:19">
      <c r="B1634" s="12"/>
      <c r="K1634" s="11"/>
      <c r="L1634" s="11"/>
      <c r="M1634" s="12"/>
      <c r="N1634" s="12"/>
      <c r="O1634" s="12"/>
      <c r="Q1634" s="22"/>
      <c r="R1634" s="15"/>
      <c r="S1634" s="22"/>
    </row>
    <row r="1635" spans="2:19">
      <c r="B1635" s="12"/>
      <c r="K1635" s="11"/>
      <c r="L1635" s="11"/>
      <c r="M1635" s="12"/>
      <c r="N1635" s="12"/>
      <c r="O1635" s="12"/>
      <c r="Q1635" s="22"/>
      <c r="R1635" s="15"/>
      <c r="S1635" s="22"/>
    </row>
    <row r="1636" spans="2:19">
      <c r="B1636" s="12"/>
      <c r="K1636" s="11"/>
      <c r="L1636" s="11"/>
      <c r="M1636" s="12"/>
      <c r="N1636" s="12"/>
      <c r="O1636" s="12"/>
      <c r="Q1636" s="22"/>
      <c r="R1636" s="15"/>
      <c r="S1636" s="22"/>
    </row>
    <row r="1637" spans="2:19">
      <c r="B1637" s="12"/>
      <c r="K1637" s="11"/>
      <c r="L1637" s="11"/>
      <c r="M1637" s="12"/>
      <c r="N1637" s="12"/>
      <c r="O1637" s="12"/>
      <c r="Q1637" s="22"/>
      <c r="R1637" s="15"/>
      <c r="S1637" s="22"/>
    </row>
    <row r="1638" spans="2:19">
      <c r="B1638" s="12"/>
      <c r="K1638" s="11"/>
      <c r="L1638" s="11"/>
      <c r="M1638" s="12"/>
      <c r="N1638" s="12"/>
      <c r="O1638" s="12"/>
      <c r="Q1638" s="22"/>
      <c r="R1638" s="15"/>
      <c r="S1638" s="22"/>
    </row>
    <row r="1639" spans="2:19">
      <c r="B1639" s="12"/>
      <c r="K1639" s="11"/>
      <c r="L1639" s="11"/>
      <c r="M1639" s="12"/>
      <c r="N1639" s="12"/>
      <c r="O1639" s="12"/>
      <c r="Q1639" s="22"/>
      <c r="R1639" s="15"/>
      <c r="S1639" s="22"/>
    </row>
    <row r="1640" spans="2:19">
      <c r="B1640" s="12"/>
      <c r="K1640" s="11"/>
      <c r="L1640" s="11"/>
      <c r="M1640" s="12"/>
      <c r="N1640" s="12"/>
      <c r="O1640" s="12"/>
      <c r="Q1640" s="22"/>
      <c r="R1640" s="15"/>
      <c r="S1640" s="22"/>
    </row>
    <row r="1641" spans="2:19">
      <c r="B1641" s="12"/>
      <c r="K1641" s="11"/>
      <c r="L1641" s="11"/>
      <c r="M1641" s="12"/>
      <c r="N1641" s="12"/>
      <c r="O1641" s="12"/>
      <c r="Q1641" s="22"/>
      <c r="R1641" s="15"/>
      <c r="S1641" s="22"/>
    </row>
    <row r="1642" spans="2:19">
      <c r="B1642" s="12"/>
      <c r="K1642" s="11"/>
      <c r="L1642" s="11"/>
      <c r="M1642" s="12"/>
      <c r="N1642" s="12"/>
      <c r="O1642" s="12"/>
      <c r="Q1642" s="22"/>
      <c r="R1642" s="15"/>
      <c r="S1642" s="22"/>
    </row>
    <row r="1643" spans="2:19">
      <c r="B1643" s="12"/>
      <c r="K1643" s="11"/>
      <c r="L1643" s="11"/>
      <c r="M1643" s="12"/>
      <c r="N1643" s="12"/>
      <c r="O1643" s="12"/>
      <c r="Q1643" s="22"/>
      <c r="R1643" s="15"/>
      <c r="S1643" s="22"/>
    </row>
    <row r="1644" spans="2:19">
      <c r="B1644" s="12"/>
      <c r="K1644" s="11"/>
      <c r="L1644" s="11"/>
      <c r="M1644" s="12"/>
      <c r="N1644" s="12"/>
      <c r="O1644" s="12"/>
      <c r="Q1644" s="22"/>
      <c r="R1644" s="15"/>
      <c r="S1644" s="22"/>
    </row>
    <row r="1645" spans="2:19">
      <c r="B1645" s="12"/>
      <c r="K1645" s="11"/>
      <c r="L1645" s="11"/>
      <c r="M1645" s="12"/>
      <c r="N1645" s="12"/>
      <c r="O1645" s="12"/>
      <c r="Q1645" s="22"/>
      <c r="R1645" s="15"/>
      <c r="S1645" s="22"/>
    </row>
    <row r="1646" spans="2:19">
      <c r="B1646" s="12"/>
      <c r="K1646" s="11"/>
      <c r="L1646" s="11"/>
      <c r="M1646" s="12"/>
      <c r="N1646" s="12"/>
      <c r="O1646" s="12"/>
      <c r="Q1646" s="22"/>
      <c r="R1646" s="15"/>
      <c r="S1646" s="22"/>
    </row>
    <row r="1647" spans="2:19">
      <c r="B1647" s="12"/>
      <c r="K1647" s="11"/>
      <c r="L1647" s="11"/>
      <c r="M1647" s="12"/>
      <c r="N1647" s="12"/>
      <c r="O1647" s="12"/>
      <c r="Q1647" s="22"/>
      <c r="R1647" s="15"/>
      <c r="S1647" s="22"/>
    </row>
    <row r="1648" spans="2:19">
      <c r="B1648" s="12"/>
      <c r="K1648" s="11"/>
      <c r="L1648" s="11"/>
      <c r="M1648" s="12"/>
      <c r="N1648" s="12"/>
      <c r="O1648" s="12"/>
      <c r="Q1648" s="22"/>
      <c r="R1648" s="15"/>
      <c r="S1648" s="22"/>
    </row>
    <row r="1649" spans="2:19">
      <c r="B1649" s="12"/>
      <c r="K1649" s="11"/>
      <c r="L1649" s="11"/>
      <c r="M1649" s="12"/>
      <c r="N1649" s="12"/>
      <c r="O1649" s="12"/>
      <c r="Q1649" s="22"/>
      <c r="R1649" s="15"/>
      <c r="S1649" s="22"/>
    </row>
    <row r="1650" spans="2:19">
      <c r="B1650" s="12"/>
      <c r="K1650" s="11"/>
      <c r="L1650" s="11"/>
      <c r="M1650" s="12"/>
      <c r="N1650" s="12"/>
      <c r="O1650" s="12"/>
      <c r="Q1650" s="22"/>
      <c r="R1650" s="15"/>
      <c r="S1650" s="22"/>
    </row>
    <row r="1651" spans="2:19">
      <c r="B1651" s="12"/>
      <c r="K1651" s="11"/>
      <c r="L1651" s="11"/>
      <c r="M1651" s="12"/>
      <c r="N1651" s="12"/>
      <c r="O1651" s="12"/>
      <c r="Q1651" s="22"/>
      <c r="R1651" s="15"/>
      <c r="S1651" s="22"/>
    </row>
    <row r="1652" spans="2:19">
      <c r="B1652" s="12"/>
      <c r="K1652" s="11"/>
      <c r="L1652" s="11"/>
      <c r="M1652" s="12"/>
      <c r="N1652" s="12"/>
      <c r="O1652" s="12"/>
      <c r="Q1652" s="22"/>
      <c r="R1652" s="15"/>
      <c r="S1652" s="22"/>
    </row>
    <row r="1653" spans="2:19">
      <c r="B1653" s="12"/>
      <c r="K1653" s="11"/>
      <c r="L1653" s="11"/>
      <c r="M1653" s="12"/>
      <c r="N1653" s="12"/>
      <c r="O1653" s="12"/>
      <c r="Q1653" s="22"/>
      <c r="R1653" s="15"/>
      <c r="S1653" s="22"/>
    </row>
    <row r="1654" spans="2:19">
      <c r="B1654" s="12"/>
      <c r="K1654" s="11"/>
      <c r="L1654" s="11"/>
      <c r="M1654" s="12"/>
      <c r="N1654" s="12"/>
      <c r="O1654" s="12"/>
      <c r="Q1654" s="22"/>
      <c r="R1654" s="15"/>
      <c r="S1654" s="22"/>
    </row>
    <row r="1655" spans="2:19">
      <c r="B1655" s="12"/>
      <c r="K1655" s="11"/>
      <c r="L1655" s="11"/>
      <c r="M1655" s="12"/>
      <c r="N1655" s="12"/>
      <c r="O1655" s="12"/>
      <c r="Q1655" s="22"/>
      <c r="R1655" s="15"/>
      <c r="S1655" s="22"/>
    </row>
    <row r="1656" spans="2:19">
      <c r="B1656" s="12"/>
      <c r="K1656" s="11"/>
      <c r="L1656" s="11"/>
      <c r="M1656" s="12"/>
      <c r="N1656" s="12"/>
      <c r="O1656" s="12"/>
      <c r="Q1656" s="22"/>
      <c r="R1656" s="15"/>
      <c r="S1656" s="22"/>
    </row>
    <row r="1657" spans="2:19">
      <c r="B1657" s="12"/>
      <c r="K1657" s="11"/>
      <c r="L1657" s="11"/>
      <c r="M1657" s="12"/>
      <c r="N1657" s="12"/>
      <c r="O1657" s="12"/>
      <c r="Q1657" s="22"/>
      <c r="R1657" s="15"/>
      <c r="S1657" s="22"/>
    </row>
    <row r="1658" spans="2:19">
      <c r="B1658" s="12"/>
      <c r="K1658" s="11"/>
      <c r="L1658" s="11"/>
      <c r="M1658" s="12"/>
      <c r="N1658" s="12"/>
      <c r="O1658" s="12"/>
      <c r="Q1658" s="22"/>
      <c r="R1658" s="15"/>
      <c r="S1658" s="22"/>
    </row>
    <row r="1659" spans="2:19">
      <c r="B1659" s="12"/>
      <c r="K1659" s="11"/>
      <c r="L1659" s="11"/>
      <c r="M1659" s="12"/>
      <c r="N1659" s="12"/>
      <c r="O1659" s="12"/>
      <c r="Q1659" s="22"/>
      <c r="R1659" s="15"/>
      <c r="S1659" s="22"/>
    </row>
    <row r="1660" spans="2:19">
      <c r="B1660" s="12"/>
      <c r="K1660" s="11"/>
      <c r="L1660" s="11"/>
      <c r="M1660" s="12"/>
      <c r="N1660" s="12"/>
      <c r="O1660" s="12"/>
      <c r="Q1660" s="22"/>
      <c r="R1660" s="15"/>
      <c r="S1660" s="22"/>
    </row>
    <row r="1661" spans="2:19">
      <c r="B1661" s="12"/>
      <c r="K1661" s="11"/>
      <c r="L1661" s="11"/>
      <c r="M1661" s="12"/>
      <c r="N1661" s="12"/>
      <c r="O1661" s="12"/>
      <c r="Q1661" s="22"/>
      <c r="R1661" s="15"/>
      <c r="S1661" s="22"/>
    </row>
    <row r="1662" spans="2:19">
      <c r="B1662" s="12"/>
      <c r="K1662" s="11"/>
      <c r="L1662" s="11"/>
      <c r="M1662" s="12"/>
      <c r="N1662" s="12"/>
      <c r="O1662" s="12"/>
      <c r="Q1662" s="22"/>
      <c r="R1662" s="15"/>
      <c r="S1662" s="22"/>
    </row>
    <row r="1663" spans="2:19">
      <c r="B1663" s="12"/>
      <c r="K1663" s="11"/>
      <c r="L1663" s="11"/>
      <c r="M1663" s="12"/>
      <c r="N1663" s="12"/>
      <c r="O1663" s="12"/>
      <c r="Q1663" s="22"/>
      <c r="R1663" s="15"/>
      <c r="S1663" s="22"/>
    </row>
    <row r="1664" spans="2:19">
      <c r="B1664" s="12"/>
      <c r="K1664" s="11"/>
      <c r="L1664" s="11"/>
      <c r="M1664" s="12"/>
      <c r="N1664" s="12"/>
      <c r="O1664" s="12"/>
      <c r="Q1664" s="22"/>
      <c r="R1664" s="15"/>
      <c r="S1664" s="22"/>
    </row>
    <row r="1665" spans="2:19">
      <c r="B1665" s="12"/>
      <c r="K1665" s="11"/>
      <c r="L1665" s="11"/>
      <c r="M1665" s="12"/>
      <c r="N1665" s="12"/>
      <c r="O1665" s="12"/>
      <c r="Q1665" s="22"/>
      <c r="R1665" s="15"/>
      <c r="S1665" s="22"/>
    </row>
    <row r="1666" spans="2:19">
      <c r="B1666" s="12"/>
      <c r="K1666" s="11"/>
      <c r="L1666" s="11"/>
      <c r="M1666" s="12"/>
      <c r="N1666" s="12"/>
      <c r="O1666" s="12"/>
      <c r="Q1666" s="22"/>
      <c r="R1666" s="15"/>
      <c r="S1666" s="22"/>
    </row>
    <row r="1667" spans="2:19">
      <c r="B1667" s="12"/>
      <c r="K1667" s="11"/>
      <c r="L1667" s="11"/>
      <c r="M1667" s="12"/>
      <c r="N1667" s="12"/>
      <c r="O1667" s="12"/>
      <c r="Q1667" s="22"/>
      <c r="R1667" s="15"/>
      <c r="S1667" s="22"/>
    </row>
    <row r="1668" spans="2:19">
      <c r="B1668" s="12"/>
      <c r="K1668" s="11"/>
      <c r="L1668" s="11"/>
      <c r="M1668" s="12"/>
      <c r="N1668" s="12"/>
      <c r="O1668" s="12"/>
      <c r="Q1668" s="22"/>
      <c r="R1668" s="15"/>
      <c r="S1668" s="22"/>
    </row>
    <row r="1669" spans="2:19">
      <c r="B1669" s="12"/>
      <c r="K1669" s="11"/>
      <c r="L1669" s="11"/>
      <c r="M1669" s="12"/>
      <c r="N1669" s="12"/>
      <c r="O1669" s="12"/>
      <c r="Q1669" s="22"/>
      <c r="R1669" s="15"/>
      <c r="S1669" s="22"/>
    </row>
    <row r="1670" spans="2:19">
      <c r="B1670" s="12"/>
      <c r="K1670" s="11"/>
      <c r="L1670" s="11"/>
      <c r="M1670" s="12"/>
      <c r="N1670" s="12"/>
      <c r="O1670" s="12"/>
      <c r="Q1670" s="22"/>
      <c r="R1670" s="15"/>
      <c r="S1670" s="22"/>
    </row>
    <row r="1671" spans="2:19">
      <c r="B1671" s="12"/>
      <c r="K1671" s="11"/>
      <c r="L1671" s="11"/>
      <c r="M1671" s="12"/>
      <c r="N1671" s="12"/>
      <c r="O1671" s="12"/>
      <c r="Q1671" s="22"/>
      <c r="R1671" s="15"/>
      <c r="S1671" s="22"/>
    </row>
    <row r="1672" spans="2:19">
      <c r="B1672" s="12"/>
      <c r="K1672" s="11"/>
      <c r="L1672" s="11"/>
      <c r="M1672" s="12"/>
      <c r="N1672" s="12"/>
      <c r="O1672" s="12"/>
      <c r="Q1672" s="22"/>
      <c r="R1672" s="15"/>
      <c r="S1672" s="22"/>
    </row>
    <row r="1673" spans="2:19">
      <c r="B1673" s="12"/>
      <c r="K1673" s="11"/>
      <c r="L1673" s="11"/>
      <c r="M1673" s="12"/>
      <c r="N1673" s="12"/>
      <c r="O1673" s="12"/>
      <c r="Q1673" s="22"/>
      <c r="R1673" s="15"/>
      <c r="S1673" s="22"/>
    </row>
    <row r="1674" spans="2:19">
      <c r="B1674" s="12"/>
      <c r="K1674" s="11"/>
      <c r="L1674" s="11"/>
      <c r="M1674" s="12"/>
      <c r="N1674" s="12"/>
      <c r="O1674" s="12"/>
      <c r="Q1674" s="22"/>
      <c r="R1674" s="15"/>
      <c r="S1674" s="22"/>
    </row>
    <row r="1675" spans="2:19">
      <c r="B1675" s="12"/>
      <c r="K1675" s="11"/>
      <c r="L1675" s="11"/>
      <c r="M1675" s="12"/>
      <c r="N1675" s="12"/>
      <c r="O1675" s="12"/>
      <c r="Q1675" s="22"/>
      <c r="R1675" s="15"/>
      <c r="S1675" s="22"/>
    </row>
    <row r="1676" spans="2:19">
      <c r="B1676" s="12"/>
      <c r="K1676" s="11"/>
      <c r="L1676" s="11"/>
      <c r="M1676" s="12"/>
      <c r="N1676" s="12"/>
      <c r="O1676" s="12"/>
      <c r="Q1676" s="22"/>
      <c r="R1676" s="15"/>
      <c r="S1676" s="22"/>
    </row>
    <row r="1677" spans="2:19">
      <c r="B1677" s="12"/>
      <c r="K1677" s="11"/>
      <c r="L1677" s="11"/>
      <c r="M1677" s="12"/>
      <c r="N1677" s="12"/>
      <c r="O1677" s="12"/>
      <c r="Q1677" s="22"/>
      <c r="R1677" s="15"/>
      <c r="S1677" s="22"/>
    </row>
    <row r="1678" spans="2:19">
      <c r="B1678" s="12"/>
      <c r="K1678" s="11"/>
      <c r="L1678" s="11"/>
      <c r="M1678" s="12"/>
      <c r="N1678" s="12"/>
      <c r="O1678" s="12"/>
      <c r="Q1678" s="22"/>
      <c r="R1678" s="15"/>
      <c r="S1678" s="22"/>
    </row>
    <row r="1679" spans="2:19">
      <c r="B1679" s="12"/>
      <c r="K1679" s="11"/>
      <c r="L1679" s="11"/>
      <c r="M1679" s="12"/>
      <c r="N1679" s="12"/>
      <c r="O1679" s="12"/>
      <c r="Q1679" s="22"/>
      <c r="R1679" s="15"/>
      <c r="S1679" s="22"/>
    </row>
    <row r="1680" spans="2:19">
      <c r="B1680" s="12"/>
      <c r="K1680" s="11"/>
      <c r="L1680" s="11"/>
      <c r="M1680" s="12"/>
      <c r="N1680" s="12"/>
      <c r="O1680" s="12"/>
      <c r="Q1680" s="22"/>
      <c r="R1680" s="15"/>
      <c r="S1680" s="22"/>
    </row>
    <row r="1681" spans="2:19">
      <c r="B1681" s="12"/>
      <c r="K1681" s="11"/>
      <c r="L1681" s="11"/>
      <c r="M1681" s="12"/>
      <c r="N1681" s="12"/>
      <c r="O1681" s="12"/>
      <c r="Q1681" s="22"/>
      <c r="R1681" s="15"/>
      <c r="S1681" s="22"/>
    </row>
    <row r="1682" spans="2:19">
      <c r="B1682" s="12"/>
      <c r="K1682" s="11"/>
      <c r="L1682" s="11"/>
      <c r="M1682" s="12"/>
      <c r="N1682" s="12"/>
      <c r="O1682" s="12"/>
      <c r="Q1682" s="22"/>
      <c r="R1682" s="15"/>
      <c r="S1682" s="22"/>
    </row>
    <row r="1683" spans="2:19">
      <c r="B1683" s="12"/>
      <c r="K1683" s="11"/>
      <c r="L1683" s="11"/>
      <c r="M1683" s="12"/>
      <c r="N1683" s="12"/>
      <c r="O1683" s="12"/>
      <c r="Q1683" s="22"/>
      <c r="R1683" s="15"/>
      <c r="S1683" s="22"/>
    </row>
    <row r="1684" spans="2:19">
      <c r="B1684" s="12"/>
      <c r="K1684" s="11"/>
      <c r="L1684" s="11"/>
      <c r="M1684" s="12"/>
      <c r="N1684" s="12"/>
      <c r="O1684" s="12"/>
      <c r="Q1684" s="22"/>
      <c r="R1684" s="15"/>
      <c r="S1684" s="22"/>
    </row>
    <row r="1685" spans="2:19">
      <c r="B1685" s="12"/>
      <c r="K1685" s="11"/>
      <c r="L1685" s="11"/>
      <c r="M1685" s="12"/>
      <c r="N1685" s="12"/>
      <c r="O1685" s="12"/>
      <c r="Q1685" s="22"/>
      <c r="R1685" s="15"/>
      <c r="S1685" s="22"/>
    </row>
    <row r="1686" spans="2:19">
      <c r="B1686" s="12"/>
      <c r="K1686" s="11"/>
      <c r="L1686" s="11"/>
      <c r="M1686" s="12"/>
      <c r="N1686" s="12"/>
      <c r="O1686" s="12"/>
      <c r="Q1686" s="22"/>
      <c r="R1686" s="15"/>
      <c r="S1686" s="22"/>
    </row>
    <row r="1687" spans="2:19">
      <c r="B1687" s="12"/>
      <c r="K1687" s="11"/>
      <c r="L1687" s="11"/>
      <c r="M1687" s="12"/>
      <c r="N1687" s="12"/>
      <c r="O1687" s="12"/>
      <c r="Q1687" s="22"/>
      <c r="R1687" s="15"/>
      <c r="S1687" s="22"/>
    </row>
    <row r="1688" spans="2:19">
      <c r="B1688" s="12"/>
      <c r="K1688" s="11"/>
      <c r="L1688" s="11"/>
      <c r="M1688" s="12"/>
      <c r="N1688" s="12"/>
      <c r="O1688" s="12"/>
      <c r="Q1688" s="22"/>
      <c r="R1688" s="15"/>
      <c r="S1688" s="22"/>
    </row>
    <row r="1689" spans="2:19">
      <c r="B1689" s="12"/>
      <c r="K1689" s="11"/>
      <c r="L1689" s="11"/>
      <c r="M1689" s="12"/>
      <c r="N1689" s="12"/>
      <c r="O1689" s="12"/>
      <c r="Q1689" s="22"/>
      <c r="R1689" s="15"/>
      <c r="S1689" s="22"/>
    </row>
    <row r="1690" spans="2:19">
      <c r="B1690" s="12"/>
      <c r="K1690" s="11"/>
      <c r="L1690" s="11"/>
      <c r="M1690" s="12"/>
      <c r="N1690" s="12"/>
      <c r="O1690" s="12"/>
      <c r="Q1690" s="22"/>
      <c r="R1690" s="15"/>
      <c r="S1690" s="22"/>
    </row>
    <row r="1691" spans="2:19">
      <c r="B1691" s="12"/>
      <c r="K1691" s="11"/>
      <c r="L1691" s="11"/>
      <c r="M1691" s="12"/>
      <c r="N1691" s="12"/>
      <c r="O1691" s="12"/>
      <c r="Q1691" s="22"/>
      <c r="R1691" s="15"/>
      <c r="S1691" s="22"/>
    </row>
    <row r="1692" spans="2:19">
      <c r="B1692" s="12"/>
      <c r="K1692" s="11"/>
      <c r="L1692" s="11"/>
      <c r="M1692" s="12"/>
      <c r="N1692" s="12"/>
      <c r="O1692" s="12"/>
      <c r="Q1692" s="22"/>
      <c r="R1692" s="15"/>
      <c r="S1692" s="22"/>
    </row>
    <row r="1693" spans="2:19">
      <c r="B1693" s="12"/>
      <c r="K1693" s="11"/>
      <c r="L1693" s="11"/>
      <c r="M1693" s="12"/>
      <c r="N1693" s="12"/>
      <c r="O1693" s="12"/>
      <c r="Q1693" s="22"/>
      <c r="R1693" s="15"/>
      <c r="S1693" s="22"/>
    </row>
    <row r="1694" spans="2:19">
      <c r="B1694" s="12"/>
      <c r="K1694" s="11"/>
      <c r="L1694" s="11"/>
      <c r="M1694" s="12"/>
      <c r="N1694" s="12"/>
      <c r="O1694" s="12"/>
      <c r="Q1694" s="22"/>
      <c r="R1694" s="15"/>
      <c r="S1694" s="22"/>
    </row>
    <row r="1695" spans="2:19">
      <c r="B1695" s="12"/>
      <c r="K1695" s="11"/>
      <c r="L1695" s="11"/>
      <c r="M1695" s="12"/>
      <c r="N1695" s="12"/>
      <c r="O1695" s="12"/>
      <c r="Q1695" s="22"/>
      <c r="R1695" s="15"/>
      <c r="S1695" s="22"/>
    </row>
    <row r="1696" spans="2:19">
      <c r="B1696" s="12"/>
      <c r="K1696" s="11"/>
      <c r="L1696" s="11"/>
      <c r="M1696" s="12"/>
      <c r="N1696" s="12"/>
      <c r="O1696" s="12"/>
      <c r="Q1696" s="22"/>
      <c r="R1696" s="15"/>
      <c r="S1696" s="22"/>
    </row>
    <row r="1697" spans="2:19">
      <c r="B1697" s="12"/>
      <c r="K1697" s="11"/>
      <c r="L1697" s="11"/>
      <c r="M1697" s="12"/>
      <c r="N1697" s="12"/>
      <c r="O1697" s="12"/>
      <c r="Q1697" s="22"/>
      <c r="R1697" s="15"/>
      <c r="S1697" s="22"/>
    </row>
    <row r="1698" spans="2:19">
      <c r="B1698" s="12"/>
      <c r="K1698" s="11"/>
      <c r="L1698" s="11"/>
      <c r="M1698" s="12"/>
      <c r="N1698" s="12"/>
      <c r="O1698" s="12"/>
      <c r="Q1698" s="22"/>
      <c r="R1698" s="15"/>
      <c r="S1698" s="22"/>
    </row>
    <row r="1699" spans="2:19">
      <c r="B1699" s="12"/>
      <c r="K1699" s="11"/>
      <c r="L1699" s="11"/>
      <c r="M1699" s="12"/>
      <c r="N1699" s="12"/>
      <c r="O1699" s="12"/>
      <c r="Q1699" s="22"/>
      <c r="R1699" s="15"/>
      <c r="S1699" s="22"/>
    </row>
    <row r="1700" spans="2:19">
      <c r="B1700" s="12"/>
      <c r="K1700" s="11"/>
      <c r="L1700" s="11"/>
      <c r="M1700" s="12"/>
      <c r="N1700" s="12"/>
      <c r="O1700" s="12"/>
      <c r="Q1700" s="22"/>
      <c r="R1700" s="15"/>
      <c r="S1700" s="22"/>
    </row>
    <row r="1701" spans="2:19">
      <c r="B1701" s="12"/>
      <c r="K1701" s="11"/>
      <c r="L1701" s="11"/>
      <c r="M1701" s="12"/>
      <c r="N1701" s="12"/>
      <c r="O1701" s="12"/>
      <c r="Q1701" s="22"/>
      <c r="R1701" s="15"/>
      <c r="S1701" s="22"/>
    </row>
    <row r="1702" spans="2:19">
      <c r="B1702" s="12"/>
      <c r="K1702" s="11"/>
      <c r="L1702" s="11"/>
      <c r="M1702" s="12"/>
      <c r="N1702" s="12"/>
      <c r="O1702" s="12"/>
      <c r="Q1702" s="22"/>
      <c r="R1702" s="15"/>
      <c r="S1702" s="22"/>
    </row>
    <row r="1703" spans="2:19">
      <c r="B1703" s="12"/>
      <c r="K1703" s="11"/>
      <c r="L1703" s="11"/>
      <c r="M1703" s="12"/>
      <c r="N1703" s="12"/>
      <c r="O1703" s="12"/>
      <c r="Q1703" s="22"/>
      <c r="R1703" s="15"/>
      <c r="S1703" s="22"/>
    </row>
    <row r="1704" spans="2:19">
      <c r="B1704" s="12"/>
      <c r="K1704" s="11"/>
      <c r="L1704" s="11"/>
      <c r="M1704" s="12"/>
      <c r="N1704" s="12"/>
      <c r="O1704" s="12"/>
      <c r="Q1704" s="22"/>
      <c r="R1704" s="15"/>
      <c r="S1704" s="22"/>
    </row>
    <row r="1705" spans="2:19">
      <c r="B1705" s="12"/>
      <c r="K1705" s="11"/>
      <c r="L1705" s="11"/>
      <c r="M1705" s="12"/>
      <c r="N1705" s="12"/>
      <c r="O1705" s="12"/>
      <c r="Q1705" s="22"/>
      <c r="R1705" s="15"/>
      <c r="S1705" s="22"/>
    </row>
    <row r="1706" spans="2:19">
      <c r="B1706" s="12"/>
      <c r="K1706" s="11"/>
      <c r="L1706" s="11"/>
      <c r="M1706" s="12"/>
      <c r="N1706" s="12"/>
      <c r="O1706" s="12"/>
      <c r="Q1706" s="22"/>
      <c r="R1706" s="15"/>
      <c r="S1706" s="22"/>
    </row>
    <row r="1707" spans="2:19">
      <c r="B1707" s="12"/>
      <c r="K1707" s="11"/>
      <c r="L1707" s="11"/>
      <c r="M1707" s="12"/>
      <c r="N1707" s="12"/>
      <c r="O1707" s="12"/>
      <c r="Q1707" s="22"/>
      <c r="R1707" s="15"/>
      <c r="S1707" s="22"/>
    </row>
    <row r="1708" spans="2:19">
      <c r="B1708" s="12"/>
      <c r="K1708" s="11"/>
      <c r="L1708" s="11"/>
      <c r="M1708" s="12"/>
      <c r="N1708" s="12"/>
      <c r="O1708" s="12"/>
      <c r="Q1708" s="22"/>
      <c r="R1708" s="15"/>
      <c r="S1708" s="22"/>
    </row>
    <row r="1709" spans="2:19">
      <c r="B1709" s="12"/>
      <c r="K1709" s="11"/>
      <c r="L1709" s="11"/>
      <c r="M1709" s="12"/>
      <c r="N1709" s="12"/>
      <c r="O1709" s="12"/>
      <c r="Q1709" s="22"/>
      <c r="R1709" s="15"/>
      <c r="S1709" s="22"/>
    </row>
    <row r="1710" spans="2:19">
      <c r="B1710" s="12"/>
      <c r="K1710" s="11"/>
      <c r="L1710" s="11"/>
      <c r="M1710" s="12"/>
      <c r="N1710" s="12"/>
      <c r="O1710" s="12"/>
      <c r="Q1710" s="22"/>
      <c r="R1710" s="15"/>
      <c r="S1710" s="22"/>
    </row>
    <row r="1711" spans="2:19">
      <c r="B1711" s="12"/>
      <c r="K1711" s="11"/>
      <c r="L1711" s="11"/>
      <c r="M1711" s="12"/>
      <c r="N1711" s="12"/>
      <c r="O1711" s="12"/>
      <c r="Q1711" s="22"/>
      <c r="R1711" s="15"/>
      <c r="S1711" s="22"/>
    </row>
    <row r="1712" spans="2:19">
      <c r="B1712" s="12"/>
      <c r="K1712" s="11"/>
      <c r="L1712" s="11"/>
      <c r="M1712" s="12"/>
      <c r="N1712" s="12"/>
      <c r="O1712" s="12"/>
      <c r="Q1712" s="22"/>
      <c r="R1712" s="15"/>
      <c r="S1712" s="22"/>
    </row>
    <row r="1713" spans="2:19">
      <c r="B1713" s="12"/>
      <c r="K1713" s="11"/>
      <c r="L1713" s="11"/>
      <c r="M1713" s="12"/>
      <c r="N1713" s="12"/>
      <c r="O1713" s="12"/>
      <c r="Q1713" s="22"/>
      <c r="R1713" s="15"/>
      <c r="S1713" s="22"/>
    </row>
    <row r="1714" spans="2:19">
      <c r="B1714" s="12"/>
      <c r="K1714" s="11"/>
      <c r="L1714" s="11"/>
      <c r="M1714" s="12"/>
      <c r="N1714" s="12"/>
      <c r="O1714" s="12"/>
      <c r="Q1714" s="22"/>
      <c r="R1714" s="15"/>
      <c r="S1714" s="22"/>
    </row>
    <row r="1715" spans="2:19">
      <c r="B1715" s="12"/>
      <c r="K1715" s="11"/>
      <c r="L1715" s="11"/>
      <c r="M1715" s="12"/>
      <c r="N1715" s="12"/>
      <c r="O1715" s="12"/>
      <c r="Q1715" s="22"/>
      <c r="R1715" s="15"/>
      <c r="S1715" s="22"/>
    </row>
    <row r="1716" spans="2:19">
      <c r="B1716" s="12"/>
      <c r="K1716" s="11"/>
      <c r="L1716" s="11"/>
      <c r="M1716" s="12"/>
      <c r="N1716" s="12"/>
      <c r="O1716" s="12"/>
      <c r="Q1716" s="22"/>
      <c r="R1716" s="15"/>
      <c r="S1716" s="22"/>
    </row>
    <row r="1717" spans="2:19">
      <c r="B1717" s="12"/>
      <c r="K1717" s="11"/>
      <c r="L1717" s="11"/>
      <c r="M1717" s="12"/>
      <c r="N1717" s="12"/>
      <c r="O1717" s="12"/>
      <c r="Q1717" s="22"/>
      <c r="R1717" s="15"/>
      <c r="S1717" s="22"/>
    </row>
    <row r="1718" spans="2:19">
      <c r="B1718" s="12"/>
      <c r="K1718" s="11"/>
      <c r="L1718" s="11"/>
      <c r="M1718" s="12"/>
      <c r="N1718" s="12"/>
      <c r="O1718" s="12"/>
      <c r="Q1718" s="22"/>
      <c r="R1718" s="15"/>
      <c r="S1718" s="22"/>
    </row>
    <row r="1719" spans="2:19">
      <c r="B1719" s="12"/>
      <c r="K1719" s="11"/>
      <c r="L1719" s="11"/>
      <c r="M1719" s="12"/>
      <c r="N1719" s="12"/>
      <c r="O1719" s="12"/>
      <c r="Q1719" s="22"/>
      <c r="R1719" s="15"/>
      <c r="S1719" s="22"/>
    </row>
    <row r="1720" spans="2:19">
      <c r="B1720" s="12"/>
      <c r="K1720" s="11"/>
      <c r="L1720" s="11"/>
      <c r="M1720" s="12"/>
      <c r="N1720" s="12"/>
      <c r="O1720" s="12"/>
      <c r="Q1720" s="22"/>
      <c r="R1720" s="15"/>
      <c r="S1720" s="22"/>
    </row>
    <row r="1721" spans="2:19">
      <c r="B1721" s="12"/>
      <c r="K1721" s="11"/>
      <c r="L1721" s="11"/>
      <c r="M1721" s="12"/>
      <c r="N1721" s="12"/>
      <c r="O1721" s="12"/>
      <c r="Q1721" s="22"/>
      <c r="R1721" s="15"/>
      <c r="S1721" s="22"/>
    </row>
    <row r="1722" spans="2:19">
      <c r="B1722" s="12"/>
      <c r="K1722" s="11"/>
      <c r="L1722" s="11"/>
      <c r="M1722" s="12"/>
      <c r="N1722" s="12"/>
      <c r="O1722" s="12"/>
      <c r="Q1722" s="22"/>
      <c r="R1722" s="15"/>
      <c r="S1722" s="22"/>
    </row>
    <row r="1723" spans="2:19">
      <c r="B1723" s="12"/>
      <c r="K1723" s="11"/>
      <c r="L1723" s="11"/>
      <c r="M1723" s="12"/>
      <c r="N1723" s="12"/>
      <c r="O1723" s="12"/>
      <c r="Q1723" s="22"/>
      <c r="R1723" s="15"/>
      <c r="S1723" s="22"/>
    </row>
    <row r="1724" spans="2:19">
      <c r="B1724" s="12"/>
      <c r="K1724" s="11"/>
      <c r="L1724" s="11"/>
      <c r="M1724" s="12"/>
      <c r="N1724" s="12"/>
      <c r="O1724" s="12"/>
      <c r="Q1724" s="22"/>
      <c r="R1724" s="15"/>
      <c r="S1724" s="22"/>
    </row>
    <row r="1725" spans="2:19">
      <c r="B1725" s="12"/>
      <c r="K1725" s="11"/>
      <c r="L1725" s="11"/>
      <c r="M1725" s="12"/>
      <c r="N1725" s="12"/>
      <c r="O1725" s="12"/>
      <c r="Q1725" s="22"/>
      <c r="R1725" s="15"/>
      <c r="S1725" s="22"/>
    </row>
    <row r="1726" spans="2:19">
      <c r="B1726" s="12"/>
      <c r="K1726" s="11"/>
      <c r="L1726" s="11"/>
      <c r="M1726" s="12"/>
      <c r="N1726" s="12"/>
      <c r="O1726" s="12"/>
      <c r="Q1726" s="22"/>
      <c r="R1726" s="15"/>
      <c r="S1726" s="22"/>
    </row>
    <row r="1727" spans="2:19">
      <c r="B1727" s="12"/>
      <c r="K1727" s="11"/>
      <c r="L1727" s="11"/>
      <c r="M1727" s="12"/>
      <c r="N1727" s="12"/>
      <c r="O1727" s="12"/>
      <c r="Q1727" s="22"/>
      <c r="R1727" s="15"/>
      <c r="S1727" s="22"/>
    </row>
    <row r="1728" spans="2:19">
      <c r="B1728" s="12"/>
      <c r="K1728" s="11"/>
      <c r="L1728" s="11"/>
      <c r="M1728" s="12"/>
      <c r="N1728" s="12"/>
      <c r="O1728" s="12"/>
      <c r="Q1728" s="22"/>
      <c r="R1728" s="15"/>
      <c r="S1728" s="22"/>
    </row>
    <row r="1729" spans="2:19">
      <c r="B1729" s="12"/>
      <c r="K1729" s="11"/>
      <c r="L1729" s="11"/>
      <c r="M1729" s="12"/>
      <c r="N1729" s="12"/>
      <c r="O1729" s="12"/>
      <c r="Q1729" s="22"/>
      <c r="R1729" s="15"/>
      <c r="S1729" s="22"/>
    </row>
    <row r="1730" spans="2:19">
      <c r="B1730" s="12"/>
      <c r="K1730" s="11"/>
      <c r="L1730" s="11"/>
      <c r="M1730" s="12"/>
      <c r="N1730" s="12"/>
      <c r="O1730" s="12"/>
      <c r="Q1730" s="22"/>
      <c r="R1730" s="15"/>
      <c r="S1730" s="22"/>
    </row>
    <row r="1731" spans="2:19">
      <c r="B1731" s="12"/>
      <c r="K1731" s="11"/>
      <c r="L1731" s="11"/>
      <c r="M1731" s="12"/>
      <c r="N1731" s="12"/>
      <c r="O1731" s="12"/>
      <c r="Q1731" s="22"/>
      <c r="R1731" s="15"/>
      <c r="S1731" s="22"/>
    </row>
    <row r="1732" spans="2:19">
      <c r="B1732" s="12"/>
      <c r="K1732" s="11"/>
      <c r="L1732" s="11"/>
      <c r="M1732" s="12"/>
      <c r="N1732" s="12"/>
      <c r="O1732" s="12"/>
      <c r="Q1732" s="22"/>
      <c r="R1732" s="15"/>
      <c r="S1732" s="22"/>
    </row>
    <row r="1733" spans="2:19">
      <c r="B1733" s="12"/>
      <c r="K1733" s="11"/>
      <c r="L1733" s="11"/>
      <c r="M1733" s="12"/>
      <c r="N1733" s="12"/>
      <c r="O1733" s="12"/>
      <c r="Q1733" s="22"/>
      <c r="R1733" s="15"/>
      <c r="S1733" s="22"/>
    </row>
    <row r="1734" spans="2:19">
      <c r="B1734" s="12"/>
      <c r="K1734" s="11"/>
      <c r="L1734" s="11"/>
      <c r="M1734" s="12"/>
      <c r="N1734" s="12"/>
      <c r="O1734" s="12"/>
      <c r="Q1734" s="22"/>
      <c r="R1734" s="15"/>
      <c r="S1734" s="22"/>
    </row>
    <row r="1735" spans="2:19">
      <c r="B1735" s="12"/>
      <c r="K1735" s="11"/>
      <c r="L1735" s="11"/>
      <c r="M1735" s="12"/>
      <c r="N1735" s="12"/>
      <c r="O1735" s="12"/>
      <c r="Q1735" s="22"/>
      <c r="R1735" s="15"/>
      <c r="S1735" s="22"/>
    </row>
    <row r="1736" spans="2:19">
      <c r="B1736" s="12"/>
      <c r="K1736" s="11"/>
      <c r="L1736" s="11"/>
      <c r="M1736" s="12"/>
      <c r="N1736" s="12"/>
      <c r="O1736" s="12"/>
      <c r="Q1736" s="22"/>
      <c r="R1736" s="15"/>
      <c r="S1736" s="22"/>
    </row>
    <row r="1737" spans="2:19">
      <c r="B1737" s="12"/>
      <c r="K1737" s="11"/>
      <c r="L1737" s="11"/>
      <c r="M1737" s="12"/>
      <c r="N1737" s="12"/>
      <c r="O1737" s="12"/>
      <c r="Q1737" s="22"/>
      <c r="R1737" s="15"/>
      <c r="S1737" s="22"/>
    </row>
    <row r="1738" spans="2:19">
      <c r="B1738" s="12"/>
      <c r="K1738" s="11"/>
      <c r="L1738" s="11"/>
      <c r="M1738" s="12"/>
      <c r="N1738" s="12"/>
      <c r="O1738" s="12"/>
      <c r="Q1738" s="22"/>
      <c r="R1738" s="15"/>
      <c r="S1738" s="22"/>
    </row>
    <row r="1739" spans="2:19">
      <c r="B1739" s="12"/>
      <c r="K1739" s="11"/>
      <c r="L1739" s="11"/>
      <c r="M1739" s="12"/>
      <c r="N1739" s="12"/>
      <c r="O1739" s="12"/>
      <c r="Q1739" s="22"/>
      <c r="R1739" s="15"/>
      <c r="S1739" s="22"/>
    </row>
    <row r="1740" spans="2:19">
      <c r="B1740" s="12"/>
      <c r="K1740" s="11"/>
      <c r="L1740" s="11"/>
      <c r="M1740" s="12"/>
      <c r="N1740" s="12"/>
      <c r="O1740" s="12"/>
      <c r="Q1740" s="22"/>
      <c r="R1740" s="15"/>
      <c r="S1740" s="22"/>
    </row>
    <row r="1741" spans="2:19">
      <c r="B1741" s="12"/>
      <c r="K1741" s="11"/>
      <c r="L1741" s="11"/>
      <c r="M1741" s="12"/>
      <c r="N1741" s="12"/>
      <c r="O1741" s="12"/>
      <c r="Q1741" s="22"/>
      <c r="R1741" s="15"/>
      <c r="S1741" s="22"/>
    </row>
    <row r="1742" spans="2:19">
      <c r="B1742" s="12"/>
      <c r="K1742" s="11"/>
      <c r="L1742" s="11"/>
      <c r="M1742" s="12"/>
      <c r="N1742" s="12"/>
      <c r="O1742" s="12"/>
      <c r="Q1742" s="22"/>
      <c r="R1742" s="15"/>
      <c r="S1742" s="22"/>
    </row>
    <row r="1743" spans="2:19">
      <c r="B1743" s="12"/>
      <c r="K1743" s="11"/>
      <c r="L1743" s="11"/>
      <c r="M1743" s="12"/>
      <c r="N1743" s="12"/>
      <c r="O1743" s="12"/>
      <c r="Q1743" s="22"/>
      <c r="R1743" s="15"/>
      <c r="S1743" s="22"/>
    </row>
    <row r="1744" spans="2:19">
      <c r="B1744" s="12"/>
      <c r="K1744" s="11"/>
      <c r="L1744" s="11"/>
      <c r="M1744" s="12"/>
      <c r="N1744" s="12"/>
      <c r="O1744" s="12"/>
      <c r="Q1744" s="22"/>
      <c r="R1744" s="15"/>
      <c r="S1744" s="22"/>
    </row>
    <row r="1745" spans="2:19">
      <c r="B1745" s="12"/>
      <c r="K1745" s="11"/>
      <c r="L1745" s="11"/>
      <c r="M1745" s="12"/>
      <c r="N1745" s="12"/>
      <c r="O1745" s="12"/>
      <c r="Q1745" s="22"/>
      <c r="R1745" s="15"/>
      <c r="S1745" s="22"/>
    </row>
    <row r="1746" spans="2:19">
      <c r="B1746" s="12"/>
      <c r="K1746" s="11"/>
      <c r="L1746" s="11"/>
      <c r="M1746" s="12"/>
      <c r="N1746" s="12"/>
      <c r="O1746" s="12"/>
      <c r="Q1746" s="22"/>
      <c r="R1746" s="15"/>
      <c r="S1746" s="22"/>
    </row>
    <row r="1747" spans="2:19">
      <c r="B1747" s="12"/>
      <c r="K1747" s="11"/>
      <c r="L1747" s="11"/>
      <c r="M1747" s="12"/>
      <c r="N1747" s="12"/>
      <c r="O1747" s="12"/>
      <c r="Q1747" s="22"/>
      <c r="R1747" s="15"/>
      <c r="S1747" s="22"/>
    </row>
    <row r="1748" spans="2:19">
      <c r="B1748" s="12"/>
      <c r="K1748" s="11"/>
      <c r="L1748" s="11"/>
      <c r="M1748" s="12"/>
      <c r="N1748" s="12"/>
      <c r="O1748" s="12"/>
      <c r="Q1748" s="22"/>
      <c r="R1748" s="15"/>
      <c r="S1748" s="22"/>
    </row>
    <row r="1749" spans="2:19">
      <c r="B1749" s="12"/>
      <c r="K1749" s="11"/>
      <c r="L1749" s="11"/>
      <c r="M1749" s="12"/>
      <c r="N1749" s="12"/>
      <c r="O1749" s="12"/>
      <c r="Q1749" s="22"/>
      <c r="R1749" s="15"/>
      <c r="S1749" s="22"/>
    </row>
    <row r="1750" spans="2:19">
      <c r="B1750" s="12"/>
      <c r="K1750" s="11"/>
      <c r="L1750" s="11"/>
      <c r="M1750" s="12"/>
      <c r="N1750" s="12"/>
      <c r="O1750" s="12"/>
      <c r="Q1750" s="22"/>
      <c r="R1750" s="15"/>
      <c r="S1750" s="22"/>
    </row>
    <row r="1751" spans="2:19">
      <c r="B1751" s="12"/>
      <c r="K1751" s="11"/>
      <c r="L1751" s="11"/>
      <c r="M1751" s="12"/>
      <c r="N1751" s="12"/>
      <c r="O1751" s="12"/>
      <c r="Q1751" s="22"/>
      <c r="R1751" s="15"/>
      <c r="S1751" s="22"/>
    </row>
    <row r="1752" spans="2:19">
      <c r="B1752" s="12"/>
      <c r="K1752" s="11"/>
      <c r="L1752" s="11"/>
      <c r="M1752" s="12"/>
      <c r="N1752" s="12"/>
      <c r="O1752" s="12"/>
      <c r="Q1752" s="22"/>
      <c r="R1752" s="15"/>
      <c r="S1752" s="22"/>
    </row>
    <row r="1753" spans="2:19">
      <c r="B1753" s="12"/>
      <c r="K1753" s="11"/>
      <c r="L1753" s="11"/>
      <c r="M1753" s="12"/>
      <c r="N1753" s="12"/>
      <c r="O1753" s="12"/>
      <c r="Q1753" s="22"/>
      <c r="R1753" s="15"/>
      <c r="S1753" s="22"/>
    </row>
    <row r="1754" spans="2:19">
      <c r="B1754" s="12"/>
      <c r="K1754" s="11"/>
      <c r="L1754" s="11"/>
      <c r="M1754" s="12"/>
      <c r="N1754" s="12"/>
      <c r="O1754" s="12"/>
      <c r="Q1754" s="22"/>
      <c r="R1754" s="15"/>
      <c r="S1754" s="22"/>
    </row>
    <row r="1755" spans="2:19">
      <c r="B1755" s="12"/>
      <c r="K1755" s="11"/>
      <c r="L1755" s="11"/>
      <c r="M1755" s="12"/>
      <c r="N1755" s="12"/>
      <c r="O1755" s="12"/>
      <c r="Q1755" s="22"/>
      <c r="R1755" s="15"/>
      <c r="S1755" s="22"/>
    </row>
    <row r="1756" spans="2:19">
      <c r="B1756" s="12"/>
      <c r="K1756" s="11"/>
      <c r="L1756" s="11"/>
      <c r="M1756" s="12"/>
      <c r="N1756" s="12"/>
      <c r="O1756" s="12"/>
      <c r="Q1756" s="22"/>
      <c r="R1756" s="15"/>
      <c r="S1756" s="22"/>
    </row>
    <row r="1757" spans="2:19">
      <c r="B1757" s="12"/>
      <c r="K1757" s="11"/>
      <c r="L1757" s="11"/>
      <c r="M1757" s="12"/>
      <c r="N1757" s="12"/>
      <c r="O1757" s="12"/>
      <c r="Q1757" s="22"/>
      <c r="R1757" s="15"/>
      <c r="S1757" s="22"/>
    </row>
    <row r="1758" spans="2:19">
      <c r="B1758" s="12"/>
      <c r="K1758" s="11"/>
      <c r="L1758" s="11"/>
      <c r="M1758" s="12"/>
      <c r="N1758" s="12"/>
      <c r="O1758" s="12"/>
      <c r="Q1758" s="22"/>
      <c r="R1758" s="15"/>
      <c r="S1758" s="22"/>
    </row>
    <row r="1759" spans="2:19">
      <c r="B1759" s="12"/>
      <c r="K1759" s="11"/>
      <c r="L1759" s="11"/>
      <c r="M1759" s="12"/>
      <c r="N1759" s="12"/>
      <c r="O1759" s="12"/>
      <c r="Q1759" s="22"/>
      <c r="R1759" s="15"/>
      <c r="S1759" s="22"/>
    </row>
    <row r="1760" spans="2:19">
      <c r="B1760" s="12"/>
      <c r="K1760" s="11"/>
      <c r="L1760" s="11"/>
      <c r="M1760" s="12"/>
      <c r="N1760" s="12"/>
      <c r="O1760" s="12"/>
      <c r="Q1760" s="22"/>
      <c r="R1760" s="15"/>
      <c r="S1760" s="22"/>
    </row>
    <row r="1761" spans="2:19">
      <c r="B1761" s="12"/>
      <c r="K1761" s="11"/>
      <c r="L1761" s="11"/>
      <c r="M1761" s="12"/>
      <c r="N1761" s="12"/>
      <c r="O1761" s="12"/>
      <c r="Q1761" s="22"/>
      <c r="R1761" s="15"/>
      <c r="S1761" s="22"/>
    </row>
    <row r="1762" spans="2:19">
      <c r="B1762" s="12"/>
      <c r="K1762" s="11"/>
      <c r="L1762" s="11"/>
      <c r="M1762" s="12"/>
      <c r="N1762" s="12"/>
      <c r="O1762" s="12"/>
      <c r="Q1762" s="22"/>
      <c r="R1762" s="15"/>
      <c r="S1762" s="22"/>
    </row>
    <row r="1763" spans="2:19">
      <c r="B1763" s="12"/>
      <c r="K1763" s="11"/>
      <c r="L1763" s="11"/>
      <c r="M1763" s="12"/>
      <c r="N1763" s="12"/>
      <c r="O1763" s="12"/>
      <c r="Q1763" s="22"/>
      <c r="R1763" s="15"/>
      <c r="S1763" s="22"/>
    </row>
    <row r="1764" spans="2:19">
      <c r="B1764" s="12"/>
      <c r="K1764" s="11"/>
      <c r="L1764" s="11"/>
      <c r="M1764" s="12"/>
      <c r="N1764" s="12"/>
      <c r="O1764" s="12"/>
      <c r="Q1764" s="22"/>
      <c r="R1764" s="15"/>
      <c r="S1764" s="22"/>
    </row>
    <row r="1765" spans="2:19">
      <c r="B1765" s="12"/>
      <c r="K1765" s="11"/>
      <c r="L1765" s="11"/>
      <c r="M1765" s="12"/>
      <c r="N1765" s="12"/>
      <c r="O1765" s="12"/>
      <c r="Q1765" s="22"/>
      <c r="R1765" s="15"/>
      <c r="S1765" s="22"/>
    </row>
    <row r="1766" spans="2:19">
      <c r="B1766" s="12"/>
      <c r="K1766" s="11"/>
      <c r="L1766" s="11"/>
      <c r="M1766" s="12"/>
      <c r="N1766" s="12"/>
      <c r="O1766" s="12"/>
      <c r="Q1766" s="22"/>
      <c r="R1766" s="15"/>
      <c r="S1766" s="22"/>
    </row>
    <row r="1767" spans="2:19">
      <c r="B1767" s="12"/>
      <c r="K1767" s="11"/>
      <c r="L1767" s="11"/>
      <c r="M1767" s="12"/>
      <c r="N1767" s="12"/>
      <c r="O1767" s="12"/>
      <c r="Q1767" s="22"/>
      <c r="R1767" s="15"/>
      <c r="S1767" s="22"/>
    </row>
    <row r="1768" spans="2:19">
      <c r="B1768" s="12"/>
      <c r="K1768" s="11"/>
      <c r="L1768" s="11"/>
      <c r="M1768" s="12"/>
      <c r="N1768" s="12"/>
      <c r="O1768" s="12"/>
      <c r="Q1768" s="22"/>
      <c r="R1768" s="15"/>
      <c r="S1768" s="22"/>
    </row>
    <row r="1769" spans="2:19">
      <c r="B1769" s="12"/>
      <c r="K1769" s="11"/>
      <c r="L1769" s="11"/>
      <c r="M1769" s="12"/>
      <c r="N1769" s="12"/>
      <c r="O1769" s="12"/>
      <c r="Q1769" s="22"/>
      <c r="R1769" s="15"/>
      <c r="S1769" s="22"/>
    </row>
    <row r="1770" spans="2:19">
      <c r="B1770" s="12"/>
      <c r="K1770" s="11"/>
      <c r="L1770" s="11"/>
      <c r="M1770" s="12"/>
      <c r="N1770" s="12"/>
      <c r="O1770" s="12"/>
      <c r="Q1770" s="22"/>
      <c r="R1770" s="15"/>
      <c r="S1770" s="22"/>
    </row>
    <row r="1771" spans="2:19">
      <c r="B1771" s="12"/>
      <c r="K1771" s="11"/>
      <c r="L1771" s="11"/>
      <c r="M1771" s="12"/>
      <c r="N1771" s="12"/>
      <c r="O1771" s="12"/>
      <c r="Q1771" s="22"/>
      <c r="R1771" s="15"/>
      <c r="S1771" s="22"/>
    </row>
    <row r="1772" spans="2:19">
      <c r="B1772" s="12"/>
      <c r="K1772" s="11"/>
      <c r="L1772" s="11"/>
      <c r="M1772" s="12"/>
      <c r="N1772" s="12"/>
      <c r="O1772" s="12"/>
      <c r="Q1772" s="22"/>
      <c r="R1772" s="15"/>
      <c r="S1772" s="22"/>
    </row>
    <row r="1773" spans="2:19">
      <c r="B1773" s="12"/>
      <c r="K1773" s="11"/>
      <c r="L1773" s="11"/>
      <c r="M1773" s="12"/>
      <c r="N1773" s="12"/>
      <c r="O1773" s="12"/>
      <c r="Q1773" s="22"/>
      <c r="R1773" s="15"/>
      <c r="S1773" s="22"/>
    </row>
    <row r="1774" spans="2:19">
      <c r="B1774" s="12"/>
      <c r="K1774" s="11"/>
      <c r="L1774" s="11"/>
      <c r="M1774" s="12"/>
      <c r="N1774" s="12"/>
      <c r="O1774" s="12"/>
      <c r="Q1774" s="22"/>
      <c r="R1774" s="15"/>
      <c r="S1774" s="22"/>
    </row>
    <row r="1775" spans="2:19">
      <c r="B1775" s="12"/>
      <c r="K1775" s="11"/>
      <c r="L1775" s="11"/>
      <c r="M1775" s="12"/>
      <c r="N1775" s="12"/>
      <c r="O1775" s="12"/>
      <c r="Q1775" s="22"/>
      <c r="R1775" s="15"/>
      <c r="S1775" s="22"/>
    </row>
    <row r="1776" spans="2:19">
      <c r="B1776" s="12"/>
      <c r="K1776" s="11"/>
      <c r="L1776" s="11"/>
      <c r="M1776" s="12"/>
      <c r="N1776" s="12"/>
      <c r="O1776" s="12"/>
      <c r="Q1776" s="22"/>
      <c r="R1776" s="15"/>
      <c r="S1776" s="22"/>
    </row>
    <row r="1777" spans="2:19">
      <c r="B1777" s="12"/>
      <c r="K1777" s="11"/>
      <c r="L1777" s="11"/>
      <c r="M1777" s="12"/>
      <c r="N1777" s="12"/>
      <c r="O1777" s="12"/>
      <c r="Q1777" s="22"/>
      <c r="R1777" s="15"/>
      <c r="S1777" s="22"/>
    </row>
    <row r="1778" spans="2:19">
      <c r="B1778" s="12"/>
      <c r="K1778" s="11"/>
      <c r="L1778" s="11"/>
      <c r="M1778" s="12"/>
      <c r="N1778" s="12"/>
      <c r="O1778" s="12"/>
      <c r="Q1778" s="22"/>
      <c r="R1778" s="15"/>
      <c r="S1778" s="22"/>
    </row>
    <row r="1779" spans="2:19">
      <c r="B1779" s="12"/>
      <c r="K1779" s="11"/>
      <c r="L1779" s="11"/>
      <c r="M1779" s="12"/>
      <c r="N1779" s="12"/>
      <c r="O1779" s="12"/>
      <c r="Q1779" s="22"/>
      <c r="R1779" s="15"/>
      <c r="S1779" s="22"/>
    </row>
    <row r="1780" spans="2:19">
      <c r="B1780" s="12"/>
      <c r="K1780" s="11"/>
      <c r="L1780" s="11"/>
      <c r="M1780" s="12"/>
      <c r="N1780" s="12"/>
      <c r="O1780" s="12"/>
      <c r="Q1780" s="22"/>
      <c r="R1780" s="15"/>
      <c r="S1780" s="22"/>
    </row>
    <row r="1781" spans="2:19">
      <c r="B1781" s="12"/>
      <c r="K1781" s="11"/>
      <c r="L1781" s="11"/>
      <c r="M1781" s="12"/>
      <c r="N1781" s="12"/>
      <c r="O1781" s="12"/>
      <c r="Q1781" s="22"/>
      <c r="R1781" s="15"/>
      <c r="S1781" s="22"/>
    </row>
    <row r="1782" spans="2:19">
      <c r="B1782" s="12"/>
      <c r="K1782" s="11"/>
      <c r="L1782" s="11"/>
      <c r="M1782" s="12"/>
      <c r="N1782" s="12"/>
      <c r="O1782" s="12"/>
      <c r="Q1782" s="22"/>
      <c r="R1782" s="15"/>
      <c r="S1782" s="22"/>
    </row>
    <row r="1783" spans="2:19">
      <c r="B1783" s="12"/>
      <c r="K1783" s="11"/>
      <c r="L1783" s="11"/>
      <c r="M1783" s="12"/>
      <c r="N1783" s="12"/>
      <c r="O1783" s="12"/>
      <c r="Q1783" s="22"/>
      <c r="R1783" s="15"/>
      <c r="S1783" s="22"/>
    </row>
    <row r="1784" spans="2:19">
      <c r="B1784" s="12"/>
      <c r="K1784" s="11"/>
      <c r="L1784" s="11"/>
      <c r="M1784" s="12"/>
      <c r="N1784" s="12"/>
      <c r="O1784" s="12"/>
      <c r="Q1784" s="22"/>
      <c r="R1784" s="15"/>
      <c r="S1784" s="22"/>
    </row>
    <row r="1785" spans="2:19">
      <c r="B1785" s="12"/>
      <c r="K1785" s="11"/>
      <c r="L1785" s="11"/>
      <c r="M1785" s="12"/>
      <c r="N1785" s="12"/>
      <c r="O1785" s="12"/>
      <c r="Q1785" s="22"/>
      <c r="R1785" s="15"/>
      <c r="S1785" s="22"/>
    </row>
    <row r="1786" spans="2:19">
      <c r="B1786" s="12"/>
      <c r="K1786" s="11"/>
      <c r="L1786" s="11"/>
      <c r="M1786" s="12"/>
      <c r="N1786" s="12"/>
      <c r="O1786" s="12"/>
      <c r="Q1786" s="22"/>
      <c r="R1786" s="15"/>
      <c r="S1786" s="22"/>
    </row>
    <row r="1787" spans="2:19">
      <c r="B1787" s="12"/>
      <c r="K1787" s="11"/>
      <c r="L1787" s="11"/>
      <c r="M1787" s="12"/>
      <c r="N1787" s="12"/>
      <c r="O1787" s="12"/>
      <c r="Q1787" s="22"/>
      <c r="R1787" s="15"/>
      <c r="S1787" s="22"/>
    </row>
    <row r="1788" spans="2:19">
      <c r="B1788" s="12"/>
      <c r="K1788" s="11"/>
      <c r="L1788" s="11"/>
      <c r="M1788" s="12"/>
      <c r="N1788" s="12"/>
      <c r="O1788" s="12"/>
      <c r="Q1788" s="22"/>
      <c r="R1788" s="15"/>
      <c r="S1788" s="22"/>
    </row>
    <row r="1789" spans="2:19">
      <c r="B1789" s="12"/>
      <c r="K1789" s="11"/>
      <c r="L1789" s="11"/>
      <c r="M1789" s="12"/>
      <c r="N1789" s="12"/>
      <c r="O1789" s="12"/>
      <c r="Q1789" s="22"/>
      <c r="R1789" s="15"/>
      <c r="S1789" s="22"/>
    </row>
    <row r="1790" spans="2:19">
      <c r="B1790" s="12"/>
      <c r="K1790" s="11"/>
      <c r="L1790" s="11"/>
      <c r="M1790" s="12"/>
      <c r="N1790" s="12"/>
      <c r="O1790" s="12"/>
      <c r="Q1790" s="22"/>
      <c r="R1790" s="15"/>
      <c r="S1790" s="22"/>
    </row>
    <row r="1791" spans="2:19">
      <c r="B1791" s="12"/>
      <c r="K1791" s="11"/>
      <c r="L1791" s="11"/>
      <c r="M1791" s="12"/>
      <c r="N1791" s="12"/>
      <c r="O1791" s="12"/>
      <c r="Q1791" s="22"/>
      <c r="R1791" s="15"/>
      <c r="S1791" s="22"/>
    </row>
    <row r="1792" spans="2:19">
      <c r="B1792" s="12"/>
      <c r="K1792" s="11"/>
      <c r="L1792" s="11"/>
      <c r="M1792" s="12"/>
      <c r="N1792" s="12"/>
      <c r="O1792" s="12"/>
      <c r="Q1792" s="22"/>
      <c r="R1792" s="15"/>
      <c r="S1792" s="22"/>
    </row>
    <row r="1793" spans="2:19">
      <c r="B1793" s="12"/>
      <c r="K1793" s="11"/>
      <c r="L1793" s="11"/>
      <c r="M1793" s="12"/>
      <c r="N1793" s="12"/>
      <c r="O1793" s="12"/>
      <c r="Q1793" s="22"/>
      <c r="R1793" s="15"/>
      <c r="S1793" s="22"/>
    </row>
    <row r="1794" spans="2:19">
      <c r="B1794" s="12"/>
      <c r="K1794" s="11"/>
      <c r="L1794" s="11"/>
      <c r="M1794" s="12"/>
      <c r="N1794" s="12"/>
      <c r="O1794" s="12"/>
      <c r="Q1794" s="22"/>
      <c r="R1794" s="15"/>
      <c r="S1794" s="22"/>
    </row>
    <row r="1795" spans="2:19">
      <c r="B1795" s="12"/>
      <c r="K1795" s="11"/>
      <c r="L1795" s="11"/>
      <c r="M1795" s="12"/>
      <c r="N1795" s="12"/>
      <c r="O1795" s="12"/>
      <c r="Q1795" s="22"/>
      <c r="R1795" s="15"/>
      <c r="S1795" s="22"/>
    </row>
    <row r="1796" spans="2:19">
      <c r="B1796" s="12"/>
      <c r="K1796" s="11"/>
      <c r="L1796" s="11"/>
      <c r="M1796" s="12"/>
      <c r="N1796" s="12"/>
      <c r="O1796" s="12"/>
      <c r="Q1796" s="22"/>
      <c r="R1796" s="15"/>
      <c r="S1796" s="22"/>
    </row>
    <row r="1797" spans="2:19">
      <c r="B1797" s="12"/>
      <c r="K1797" s="11"/>
      <c r="L1797" s="11"/>
      <c r="M1797" s="12"/>
      <c r="N1797" s="12"/>
      <c r="O1797" s="12"/>
      <c r="Q1797" s="22"/>
      <c r="R1797" s="15"/>
      <c r="S1797" s="22"/>
    </row>
    <row r="1798" spans="2:19">
      <c r="B1798" s="12"/>
      <c r="K1798" s="11"/>
      <c r="L1798" s="11"/>
      <c r="M1798" s="12"/>
      <c r="N1798" s="12"/>
      <c r="O1798" s="12"/>
      <c r="Q1798" s="22"/>
      <c r="R1798" s="15"/>
      <c r="S1798" s="22"/>
    </row>
    <row r="1799" spans="2:19">
      <c r="B1799" s="12"/>
      <c r="K1799" s="11"/>
      <c r="L1799" s="11"/>
      <c r="M1799" s="12"/>
      <c r="N1799" s="12"/>
      <c r="O1799" s="12"/>
      <c r="Q1799" s="22"/>
      <c r="R1799" s="15"/>
      <c r="S1799" s="22"/>
    </row>
    <row r="1800" spans="2:19">
      <c r="B1800" s="12"/>
      <c r="K1800" s="11"/>
      <c r="L1800" s="11"/>
      <c r="M1800" s="12"/>
      <c r="N1800" s="12"/>
      <c r="O1800" s="12"/>
      <c r="Q1800" s="22"/>
      <c r="R1800" s="15"/>
      <c r="S1800" s="22"/>
    </row>
    <row r="1801" spans="2:19">
      <c r="B1801" s="12"/>
      <c r="K1801" s="11"/>
      <c r="L1801" s="11"/>
      <c r="M1801" s="12"/>
      <c r="N1801" s="12"/>
      <c r="O1801" s="12"/>
      <c r="Q1801" s="22"/>
      <c r="R1801" s="15"/>
      <c r="S1801" s="22"/>
    </row>
    <row r="1802" spans="2:19">
      <c r="B1802" s="12"/>
      <c r="K1802" s="11"/>
      <c r="L1802" s="11"/>
      <c r="M1802" s="12"/>
      <c r="N1802" s="12"/>
      <c r="O1802" s="12"/>
      <c r="Q1802" s="22"/>
      <c r="R1802" s="15"/>
      <c r="S1802" s="22"/>
    </row>
    <row r="1803" spans="2:19">
      <c r="B1803" s="12"/>
      <c r="K1803" s="11"/>
      <c r="L1803" s="11"/>
      <c r="M1803" s="12"/>
      <c r="N1803" s="12"/>
      <c r="O1803" s="12"/>
      <c r="Q1803" s="22"/>
      <c r="R1803" s="15"/>
      <c r="S1803" s="22"/>
    </row>
    <row r="1804" spans="2:19">
      <c r="B1804" s="12"/>
      <c r="K1804" s="11"/>
      <c r="L1804" s="11"/>
      <c r="M1804" s="12"/>
      <c r="N1804" s="12"/>
      <c r="O1804" s="12"/>
      <c r="Q1804" s="22"/>
      <c r="R1804" s="15"/>
      <c r="S1804" s="22"/>
    </row>
    <row r="1805" spans="2:19">
      <c r="B1805" s="12"/>
      <c r="K1805" s="11"/>
      <c r="L1805" s="11"/>
      <c r="M1805" s="12"/>
      <c r="N1805" s="12"/>
      <c r="O1805" s="12"/>
      <c r="Q1805" s="22"/>
      <c r="R1805" s="15"/>
      <c r="S1805" s="22"/>
    </row>
    <row r="1806" spans="2:19">
      <c r="B1806" s="12"/>
      <c r="K1806" s="11"/>
      <c r="L1806" s="11"/>
      <c r="M1806" s="12"/>
      <c r="N1806" s="12"/>
      <c r="O1806" s="12"/>
      <c r="Q1806" s="22"/>
      <c r="R1806" s="15"/>
      <c r="S1806" s="22"/>
    </row>
    <row r="1807" spans="2:19">
      <c r="B1807" s="12"/>
      <c r="K1807" s="11"/>
      <c r="L1807" s="11"/>
      <c r="M1807" s="12"/>
      <c r="N1807" s="12"/>
      <c r="O1807" s="12"/>
      <c r="Q1807" s="22"/>
      <c r="R1807" s="15"/>
      <c r="S1807" s="22"/>
    </row>
    <row r="1808" spans="2:19">
      <c r="B1808" s="12"/>
      <c r="K1808" s="11"/>
      <c r="L1808" s="11"/>
      <c r="M1808" s="12"/>
      <c r="N1808" s="12"/>
      <c r="O1808" s="12"/>
      <c r="Q1808" s="22"/>
      <c r="R1808" s="15"/>
      <c r="S1808" s="22"/>
    </row>
    <row r="1809" spans="2:19">
      <c r="B1809" s="12"/>
      <c r="K1809" s="11"/>
      <c r="L1809" s="11"/>
      <c r="M1809" s="12"/>
      <c r="N1809" s="12"/>
      <c r="O1809" s="12"/>
      <c r="Q1809" s="22"/>
      <c r="R1809" s="15"/>
      <c r="S1809" s="22"/>
    </row>
    <row r="1810" spans="2:19">
      <c r="B1810" s="12"/>
      <c r="K1810" s="11"/>
      <c r="L1810" s="11"/>
      <c r="M1810" s="12"/>
      <c r="N1810" s="12"/>
      <c r="O1810" s="12"/>
      <c r="Q1810" s="22"/>
      <c r="R1810" s="15"/>
      <c r="S1810" s="22"/>
    </row>
    <row r="1811" spans="2:19">
      <c r="B1811" s="12"/>
      <c r="K1811" s="11"/>
      <c r="L1811" s="11"/>
      <c r="M1811" s="12"/>
      <c r="N1811" s="12"/>
      <c r="O1811" s="12"/>
      <c r="Q1811" s="22"/>
      <c r="R1811" s="15"/>
      <c r="S1811" s="22"/>
    </row>
    <row r="1812" spans="2:19">
      <c r="B1812" s="12"/>
      <c r="K1812" s="11"/>
      <c r="L1812" s="11"/>
      <c r="M1812" s="12"/>
      <c r="N1812" s="12"/>
      <c r="O1812" s="12"/>
      <c r="Q1812" s="22"/>
      <c r="R1812" s="15"/>
      <c r="S1812" s="22"/>
    </row>
    <row r="1813" spans="2:19">
      <c r="B1813" s="12"/>
      <c r="K1813" s="11"/>
      <c r="L1813" s="11"/>
      <c r="M1813" s="12"/>
      <c r="N1813" s="12"/>
      <c r="O1813" s="12"/>
      <c r="Q1813" s="22"/>
      <c r="R1813" s="15"/>
      <c r="S1813" s="22"/>
    </row>
    <row r="1814" spans="2:19">
      <c r="B1814" s="12"/>
      <c r="K1814" s="11"/>
      <c r="L1814" s="11"/>
      <c r="M1814" s="12"/>
      <c r="N1814" s="12"/>
      <c r="O1814" s="12"/>
      <c r="Q1814" s="22"/>
      <c r="R1814" s="15"/>
      <c r="S1814" s="22"/>
    </row>
    <row r="1815" spans="2:19">
      <c r="B1815" s="12"/>
      <c r="K1815" s="11"/>
      <c r="L1815" s="11"/>
      <c r="M1815" s="12"/>
      <c r="N1815" s="12"/>
      <c r="O1815" s="12"/>
      <c r="Q1815" s="22"/>
      <c r="R1815" s="15"/>
      <c r="S1815" s="22"/>
    </row>
    <row r="1816" spans="2:19">
      <c r="B1816" s="12"/>
      <c r="K1816" s="11"/>
      <c r="L1816" s="11"/>
      <c r="M1816" s="12"/>
      <c r="N1816" s="12"/>
      <c r="O1816" s="12"/>
      <c r="Q1816" s="22"/>
      <c r="R1816" s="15"/>
      <c r="S1816" s="22"/>
    </row>
    <row r="1817" spans="2:19">
      <c r="B1817" s="12"/>
      <c r="K1817" s="11"/>
      <c r="L1817" s="11"/>
      <c r="M1817" s="12"/>
      <c r="N1817" s="12"/>
      <c r="O1817" s="12"/>
      <c r="Q1817" s="22"/>
      <c r="R1817" s="15"/>
      <c r="S1817" s="22"/>
    </row>
    <row r="1818" spans="2:19">
      <c r="B1818" s="12"/>
      <c r="K1818" s="11"/>
      <c r="L1818" s="11"/>
      <c r="M1818" s="12"/>
      <c r="N1818" s="12"/>
      <c r="O1818" s="12"/>
      <c r="Q1818" s="22"/>
      <c r="R1818" s="15"/>
      <c r="S1818" s="22"/>
    </row>
    <row r="1819" spans="2:19">
      <c r="B1819" s="12"/>
      <c r="K1819" s="11"/>
      <c r="L1819" s="11"/>
      <c r="M1819" s="12"/>
      <c r="N1819" s="12"/>
      <c r="O1819" s="12"/>
      <c r="Q1819" s="22"/>
      <c r="R1819" s="15"/>
      <c r="S1819" s="22"/>
    </row>
    <row r="1820" spans="2:19">
      <c r="B1820" s="12"/>
      <c r="K1820" s="11"/>
      <c r="L1820" s="11"/>
      <c r="M1820" s="12"/>
      <c r="N1820" s="12"/>
      <c r="O1820" s="12"/>
      <c r="Q1820" s="22"/>
      <c r="R1820" s="15"/>
      <c r="S1820" s="22"/>
    </row>
    <row r="1821" spans="2:19">
      <c r="B1821" s="12"/>
      <c r="K1821" s="11"/>
      <c r="L1821" s="11"/>
      <c r="M1821" s="12"/>
      <c r="N1821" s="12"/>
      <c r="O1821" s="12"/>
      <c r="Q1821" s="22"/>
      <c r="R1821" s="15"/>
      <c r="S1821" s="22"/>
    </row>
    <row r="1822" spans="2:19">
      <c r="B1822" s="12"/>
      <c r="K1822" s="11"/>
      <c r="L1822" s="11"/>
      <c r="M1822" s="12"/>
      <c r="N1822" s="12"/>
      <c r="O1822" s="12"/>
      <c r="Q1822" s="22"/>
      <c r="R1822" s="15"/>
      <c r="S1822" s="22"/>
    </row>
    <row r="1823" spans="2:19">
      <c r="B1823" s="12"/>
      <c r="K1823" s="11"/>
      <c r="L1823" s="11"/>
      <c r="M1823" s="12"/>
      <c r="N1823" s="12"/>
      <c r="O1823" s="12"/>
      <c r="Q1823" s="22"/>
      <c r="R1823" s="15"/>
      <c r="S1823" s="22"/>
    </row>
    <row r="1824" spans="2:19">
      <c r="B1824" s="12"/>
      <c r="K1824" s="11"/>
      <c r="L1824" s="11"/>
      <c r="M1824" s="12"/>
      <c r="N1824" s="12"/>
      <c r="O1824" s="12"/>
      <c r="Q1824" s="22"/>
      <c r="R1824" s="15"/>
      <c r="S1824" s="22"/>
    </row>
    <row r="1825" spans="2:19">
      <c r="B1825" s="12"/>
      <c r="K1825" s="11"/>
      <c r="L1825" s="11"/>
      <c r="M1825" s="12"/>
      <c r="N1825" s="12"/>
      <c r="O1825" s="12"/>
      <c r="Q1825" s="22"/>
      <c r="R1825" s="15"/>
      <c r="S1825" s="22"/>
    </row>
    <row r="1826" spans="2:19">
      <c r="B1826" s="12"/>
      <c r="K1826" s="11"/>
      <c r="L1826" s="11"/>
      <c r="M1826" s="12"/>
      <c r="N1826" s="12"/>
      <c r="O1826" s="12"/>
      <c r="Q1826" s="22"/>
      <c r="R1826" s="15"/>
      <c r="S1826" s="22"/>
    </row>
    <row r="1827" spans="2:19">
      <c r="B1827" s="12"/>
      <c r="K1827" s="11"/>
      <c r="L1827" s="11"/>
      <c r="M1827" s="12"/>
      <c r="N1827" s="12"/>
      <c r="O1827" s="12"/>
      <c r="Q1827" s="22"/>
      <c r="R1827" s="15"/>
      <c r="S1827" s="22"/>
    </row>
    <row r="1828" spans="2:19">
      <c r="B1828" s="12"/>
      <c r="K1828" s="11"/>
      <c r="L1828" s="11"/>
      <c r="M1828" s="12"/>
      <c r="N1828" s="12"/>
      <c r="O1828" s="12"/>
      <c r="Q1828" s="22"/>
      <c r="R1828" s="15"/>
      <c r="S1828" s="22"/>
    </row>
    <row r="1829" spans="2:19">
      <c r="B1829" s="12"/>
      <c r="K1829" s="11"/>
      <c r="L1829" s="11"/>
      <c r="M1829" s="12"/>
      <c r="N1829" s="12"/>
      <c r="O1829" s="12"/>
      <c r="Q1829" s="22"/>
      <c r="R1829" s="15"/>
      <c r="S1829" s="22"/>
    </row>
    <row r="1830" spans="2:19">
      <c r="B1830" s="12"/>
      <c r="K1830" s="11"/>
      <c r="L1830" s="11"/>
      <c r="M1830" s="12"/>
      <c r="N1830" s="12"/>
      <c r="O1830" s="12"/>
      <c r="Q1830" s="22"/>
      <c r="R1830" s="15"/>
      <c r="S1830" s="22"/>
    </row>
    <row r="1831" spans="2:19">
      <c r="B1831" s="12"/>
      <c r="K1831" s="11"/>
      <c r="L1831" s="11"/>
      <c r="M1831" s="12"/>
      <c r="N1831" s="12"/>
      <c r="O1831" s="12"/>
      <c r="Q1831" s="22"/>
      <c r="R1831" s="15"/>
      <c r="S1831" s="22"/>
    </row>
    <row r="1832" spans="2:19">
      <c r="B1832" s="12"/>
      <c r="K1832" s="11"/>
      <c r="L1832" s="11"/>
      <c r="M1832" s="12"/>
      <c r="N1832" s="12"/>
      <c r="O1832" s="12"/>
      <c r="Q1832" s="22"/>
      <c r="R1832" s="15"/>
      <c r="S1832" s="22"/>
    </row>
    <row r="1833" spans="2:19">
      <c r="B1833" s="12"/>
      <c r="K1833" s="11"/>
      <c r="L1833" s="11"/>
      <c r="M1833" s="12"/>
      <c r="N1833" s="12"/>
      <c r="O1833" s="12"/>
      <c r="Q1833" s="22"/>
      <c r="R1833" s="15"/>
      <c r="S1833" s="22"/>
    </row>
    <row r="1834" spans="2:19">
      <c r="B1834" s="12"/>
      <c r="K1834" s="11"/>
      <c r="L1834" s="11"/>
      <c r="M1834" s="12"/>
      <c r="N1834" s="12"/>
      <c r="O1834" s="12"/>
      <c r="Q1834" s="22"/>
      <c r="R1834" s="15"/>
      <c r="S1834" s="22"/>
    </row>
    <row r="1835" spans="2:19">
      <c r="B1835" s="12"/>
      <c r="K1835" s="11"/>
      <c r="L1835" s="11"/>
      <c r="M1835" s="12"/>
      <c r="N1835" s="12"/>
      <c r="O1835" s="12"/>
      <c r="Q1835" s="22"/>
      <c r="R1835" s="15"/>
      <c r="S1835" s="22"/>
    </row>
    <row r="1836" spans="2:19">
      <c r="B1836" s="12"/>
      <c r="K1836" s="11"/>
      <c r="L1836" s="11"/>
      <c r="M1836" s="12"/>
      <c r="N1836" s="12"/>
      <c r="O1836" s="12"/>
      <c r="Q1836" s="22"/>
      <c r="R1836" s="15"/>
      <c r="S1836" s="22"/>
    </row>
    <row r="1837" spans="2:19">
      <c r="B1837" s="12"/>
      <c r="K1837" s="11"/>
      <c r="L1837" s="11"/>
      <c r="M1837" s="12"/>
      <c r="N1837" s="12"/>
      <c r="O1837" s="12"/>
      <c r="Q1837" s="22"/>
      <c r="R1837" s="15"/>
      <c r="S1837" s="22"/>
    </row>
    <row r="1838" spans="2:19">
      <c r="B1838" s="12"/>
      <c r="K1838" s="11"/>
      <c r="L1838" s="11"/>
      <c r="M1838" s="12"/>
      <c r="N1838" s="12"/>
      <c r="O1838" s="12"/>
      <c r="Q1838" s="22"/>
      <c r="R1838" s="15"/>
      <c r="S1838" s="22"/>
    </row>
    <row r="1839" spans="2:19">
      <c r="B1839" s="12"/>
      <c r="K1839" s="11"/>
      <c r="L1839" s="11"/>
      <c r="M1839" s="12"/>
      <c r="N1839" s="12"/>
      <c r="O1839" s="12"/>
      <c r="Q1839" s="22"/>
      <c r="R1839" s="15"/>
      <c r="S1839" s="22"/>
    </row>
    <row r="1840" spans="2:19">
      <c r="B1840" s="12"/>
      <c r="K1840" s="11"/>
      <c r="L1840" s="11"/>
      <c r="M1840" s="12"/>
      <c r="N1840" s="12"/>
      <c r="O1840" s="12"/>
      <c r="Q1840" s="22"/>
      <c r="R1840" s="15"/>
      <c r="S1840" s="22"/>
    </row>
    <row r="1841" spans="2:19">
      <c r="B1841" s="12"/>
      <c r="K1841" s="11"/>
      <c r="L1841" s="11"/>
      <c r="M1841" s="12"/>
      <c r="N1841" s="12"/>
      <c r="O1841" s="12"/>
      <c r="Q1841" s="22"/>
      <c r="R1841" s="15"/>
      <c r="S1841" s="22"/>
    </row>
    <row r="1842" spans="2:19">
      <c r="B1842" s="12"/>
      <c r="K1842" s="11"/>
      <c r="L1842" s="11"/>
      <c r="M1842" s="12"/>
      <c r="N1842" s="12"/>
      <c r="O1842" s="12"/>
      <c r="Q1842" s="22"/>
      <c r="R1842" s="15"/>
      <c r="S1842" s="22"/>
    </row>
    <row r="1843" spans="2:19">
      <c r="B1843" s="12"/>
      <c r="K1843" s="11"/>
      <c r="L1843" s="11"/>
      <c r="M1843" s="12"/>
      <c r="N1843" s="12"/>
      <c r="O1843" s="12"/>
      <c r="Q1843" s="22"/>
      <c r="R1843" s="15"/>
      <c r="S1843" s="22"/>
    </row>
    <row r="1844" spans="2:19">
      <c r="B1844" s="12"/>
      <c r="K1844" s="11"/>
      <c r="L1844" s="11"/>
      <c r="M1844" s="12"/>
      <c r="N1844" s="12"/>
      <c r="O1844" s="12"/>
      <c r="Q1844" s="22"/>
      <c r="R1844" s="15"/>
      <c r="S1844" s="22"/>
    </row>
    <row r="1845" spans="2:19">
      <c r="B1845" s="12"/>
      <c r="K1845" s="11"/>
      <c r="L1845" s="11"/>
      <c r="M1845" s="12"/>
      <c r="N1845" s="12"/>
      <c r="O1845" s="12"/>
      <c r="Q1845" s="22"/>
      <c r="R1845" s="15"/>
      <c r="S1845" s="22"/>
    </row>
    <row r="1846" spans="2:19">
      <c r="B1846" s="12"/>
      <c r="K1846" s="11"/>
      <c r="L1846" s="11"/>
      <c r="M1846" s="12"/>
      <c r="N1846" s="12"/>
      <c r="O1846" s="12"/>
      <c r="Q1846" s="22"/>
      <c r="R1846" s="15"/>
      <c r="S1846" s="22"/>
    </row>
    <row r="1847" spans="2:19">
      <c r="B1847" s="12"/>
      <c r="K1847" s="11"/>
      <c r="L1847" s="11"/>
      <c r="M1847" s="12"/>
      <c r="N1847" s="12"/>
      <c r="O1847" s="12"/>
      <c r="Q1847" s="22"/>
      <c r="R1847" s="15"/>
      <c r="S1847" s="22"/>
    </row>
    <row r="1848" spans="2:19">
      <c r="B1848" s="12"/>
      <c r="K1848" s="11"/>
      <c r="L1848" s="11"/>
      <c r="M1848" s="12"/>
      <c r="N1848" s="12"/>
      <c r="O1848" s="12"/>
      <c r="Q1848" s="22"/>
      <c r="R1848" s="15"/>
      <c r="S1848" s="22"/>
    </row>
    <row r="1849" spans="2:19">
      <c r="B1849" s="12"/>
      <c r="K1849" s="11"/>
      <c r="L1849" s="11"/>
      <c r="M1849" s="12"/>
      <c r="N1849" s="12"/>
      <c r="O1849" s="12"/>
      <c r="Q1849" s="22"/>
      <c r="R1849" s="15"/>
      <c r="S1849" s="22"/>
    </row>
    <row r="1850" spans="2:19">
      <c r="B1850" s="12"/>
      <c r="K1850" s="11"/>
      <c r="L1850" s="11"/>
      <c r="M1850" s="12"/>
      <c r="N1850" s="12"/>
      <c r="O1850" s="12"/>
      <c r="Q1850" s="22"/>
      <c r="R1850" s="15"/>
      <c r="S1850" s="22"/>
    </row>
    <row r="1851" spans="2:19">
      <c r="B1851" s="12"/>
      <c r="K1851" s="11"/>
      <c r="L1851" s="11"/>
      <c r="M1851" s="12"/>
      <c r="N1851" s="12"/>
      <c r="O1851" s="12"/>
      <c r="Q1851" s="22"/>
      <c r="R1851" s="15"/>
      <c r="S1851" s="22"/>
    </row>
    <row r="1852" spans="2:19">
      <c r="B1852" s="12"/>
      <c r="K1852" s="11"/>
      <c r="L1852" s="11"/>
      <c r="M1852" s="12"/>
      <c r="N1852" s="12"/>
      <c r="O1852" s="12"/>
      <c r="Q1852" s="22"/>
      <c r="R1852" s="15"/>
      <c r="S1852" s="22"/>
    </row>
    <row r="1853" spans="2:19">
      <c r="B1853" s="12"/>
      <c r="K1853" s="11"/>
      <c r="L1853" s="11"/>
      <c r="M1853" s="12"/>
      <c r="N1853" s="12"/>
      <c r="O1853" s="12"/>
      <c r="Q1853" s="22"/>
      <c r="R1853" s="15"/>
      <c r="S1853" s="22"/>
    </row>
    <row r="1854" spans="2:19">
      <c r="B1854" s="12"/>
      <c r="K1854" s="11"/>
      <c r="L1854" s="11"/>
      <c r="M1854" s="12"/>
      <c r="N1854" s="12"/>
      <c r="O1854" s="12"/>
      <c r="Q1854" s="22"/>
      <c r="R1854" s="15"/>
      <c r="S1854" s="22"/>
    </row>
    <row r="1855" spans="2:19">
      <c r="B1855" s="12"/>
      <c r="K1855" s="11"/>
      <c r="L1855" s="11"/>
      <c r="M1855" s="12"/>
      <c r="N1855" s="12"/>
      <c r="O1855" s="12"/>
      <c r="Q1855" s="22"/>
      <c r="R1855" s="15"/>
      <c r="S1855" s="22"/>
    </row>
    <row r="1856" spans="2:19">
      <c r="B1856" s="12"/>
      <c r="K1856" s="11"/>
      <c r="L1856" s="11"/>
      <c r="M1856" s="12"/>
      <c r="N1856" s="12"/>
      <c r="O1856" s="12"/>
      <c r="Q1856" s="22"/>
      <c r="R1856" s="15"/>
      <c r="S1856" s="22"/>
    </row>
    <row r="1857" spans="2:19">
      <c r="B1857" s="12"/>
      <c r="K1857" s="11"/>
      <c r="L1857" s="11"/>
      <c r="M1857" s="12"/>
      <c r="N1857" s="12"/>
      <c r="O1857" s="12"/>
      <c r="Q1857" s="22"/>
      <c r="R1857" s="15"/>
      <c r="S1857" s="22"/>
    </row>
    <row r="1858" spans="2:19">
      <c r="B1858" s="12"/>
      <c r="K1858" s="11"/>
      <c r="L1858" s="11"/>
      <c r="M1858" s="12"/>
      <c r="N1858" s="12"/>
      <c r="O1858" s="12"/>
      <c r="Q1858" s="22"/>
      <c r="R1858" s="15"/>
      <c r="S1858" s="22"/>
    </row>
    <row r="1859" spans="2:19">
      <c r="B1859" s="12"/>
      <c r="K1859" s="11"/>
      <c r="L1859" s="11"/>
      <c r="M1859" s="12"/>
      <c r="N1859" s="12"/>
      <c r="O1859" s="12"/>
      <c r="Q1859" s="22"/>
      <c r="R1859" s="15"/>
      <c r="S1859" s="22"/>
    </row>
    <row r="1860" spans="2:19">
      <c r="B1860" s="12"/>
      <c r="K1860" s="11"/>
      <c r="L1860" s="11"/>
      <c r="M1860" s="12"/>
      <c r="N1860" s="12"/>
      <c r="O1860" s="12"/>
      <c r="Q1860" s="22"/>
      <c r="R1860" s="15"/>
      <c r="S1860" s="22"/>
    </row>
    <row r="1861" spans="2:19">
      <c r="B1861" s="12"/>
      <c r="K1861" s="11"/>
      <c r="L1861" s="11"/>
      <c r="M1861" s="12"/>
      <c r="N1861" s="12"/>
      <c r="O1861" s="12"/>
      <c r="Q1861" s="22"/>
      <c r="R1861" s="15"/>
      <c r="S1861" s="22"/>
    </row>
    <row r="1862" spans="2:19">
      <c r="B1862" s="12"/>
      <c r="K1862" s="11"/>
      <c r="L1862" s="11"/>
      <c r="M1862" s="12"/>
      <c r="N1862" s="12"/>
      <c r="O1862" s="12"/>
      <c r="Q1862" s="22"/>
      <c r="R1862" s="15"/>
      <c r="S1862" s="22"/>
    </row>
    <row r="1863" spans="2:19">
      <c r="B1863" s="12"/>
      <c r="K1863" s="11"/>
      <c r="L1863" s="11"/>
      <c r="M1863" s="12"/>
      <c r="N1863" s="12"/>
      <c r="O1863" s="12"/>
      <c r="Q1863" s="22"/>
      <c r="R1863" s="15"/>
      <c r="S1863" s="22"/>
    </row>
    <row r="1864" spans="2:19">
      <c r="B1864" s="12"/>
      <c r="K1864" s="11"/>
      <c r="L1864" s="11"/>
      <c r="M1864" s="12"/>
      <c r="N1864" s="12"/>
      <c r="O1864" s="12"/>
      <c r="Q1864" s="22"/>
      <c r="R1864" s="15"/>
      <c r="S1864" s="22"/>
    </row>
    <row r="1865" spans="2:19">
      <c r="B1865" s="12"/>
      <c r="K1865" s="11"/>
      <c r="L1865" s="11"/>
      <c r="M1865" s="12"/>
      <c r="N1865" s="12"/>
      <c r="O1865" s="12"/>
      <c r="Q1865" s="22"/>
      <c r="R1865" s="15"/>
      <c r="S1865" s="22"/>
    </row>
    <row r="1866" spans="2:19">
      <c r="B1866" s="12"/>
      <c r="K1866" s="11"/>
      <c r="L1866" s="11"/>
      <c r="M1866" s="12"/>
      <c r="N1866" s="12"/>
      <c r="O1866" s="12"/>
      <c r="Q1866" s="22"/>
      <c r="R1866" s="15"/>
      <c r="S1866" s="22"/>
    </row>
    <row r="1867" spans="2:19">
      <c r="B1867" s="12"/>
      <c r="K1867" s="11"/>
      <c r="L1867" s="11"/>
      <c r="M1867" s="12"/>
      <c r="N1867" s="12"/>
      <c r="O1867" s="12"/>
      <c r="Q1867" s="22"/>
      <c r="R1867" s="15"/>
      <c r="S1867" s="22"/>
    </row>
    <row r="1868" spans="2:19">
      <c r="B1868" s="12"/>
      <c r="K1868" s="11"/>
      <c r="L1868" s="11"/>
      <c r="M1868" s="12"/>
      <c r="N1868" s="12"/>
      <c r="O1868" s="12"/>
      <c r="Q1868" s="22"/>
      <c r="R1868" s="15"/>
      <c r="S1868" s="22"/>
    </row>
    <row r="1869" spans="2:19">
      <c r="B1869" s="12"/>
      <c r="K1869" s="11"/>
      <c r="L1869" s="11"/>
      <c r="M1869" s="12"/>
      <c r="N1869" s="12"/>
      <c r="O1869" s="12"/>
      <c r="Q1869" s="22"/>
      <c r="R1869" s="15"/>
      <c r="S1869" s="22"/>
    </row>
    <row r="1870" spans="2:19">
      <c r="B1870" s="12"/>
      <c r="K1870" s="11"/>
      <c r="L1870" s="11"/>
      <c r="M1870" s="12"/>
      <c r="N1870" s="12"/>
      <c r="O1870" s="12"/>
      <c r="Q1870" s="22"/>
      <c r="R1870" s="15"/>
      <c r="S1870" s="22"/>
    </row>
    <row r="1871" spans="2:19">
      <c r="B1871" s="12"/>
      <c r="K1871" s="11"/>
      <c r="L1871" s="11"/>
      <c r="M1871" s="12"/>
      <c r="N1871" s="12"/>
      <c r="O1871" s="12"/>
      <c r="Q1871" s="22"/>
      <c r="R1871" s="15"/>
      <c r="S1871" s="22"/>
    </row>
    <row r="1872" spans="2:19">
      <c r="B1872" s="12"/>
      <c r="K1872" s="11"/>
      <c r="L1872" s="11"/>
      <c r="M1872" s="12"/>
      <c r="N1872" s="12"/>
      <c r="O1872" s="12"/>
      <c r="Q1872" s="22"/>
      <c r="R1872" s="15"/>
      <c r="S1872" s="22"/>
    </row>
    <row r="1873" spans="2:19">
      <c r="B1873" s="12"/>
      <c r="K1873" s="11"/>
      <c r="L1873" s="11"/>
      <c r="M1873" s="12"/>
      <c r="N1873" s="12"/>
      <c r="O1873" s="12"/>
      <c r="Q1873" s="22"/>
      <c r="R1873" s="15"/>
      <c r="S1873" s="22"/>
    </row>
    <row r="1874" spans="2:19">
      <c r="B1874" s="12"/>
      <c r="K1874" s="11"/>
      <c r="L1874" s="11"/>
      <c r="M1874" s="12"/>
      <c r="N1874" s="12"/>
      <c r="O1874" s="12"/>
      <c r="Q1874" s="22"/>
      <c r="R1874" s="15"/>
      <c r="S1874" s="22"/>
    </row>
    <row r="1875" spans="2:19">
      <c r="B1875" s="12"/>
      <c r="K1875" s="11"/>
      <c r="L1875" s="11"/>
      <c r="M1875" s="12"/>
      <c r="N1875" s="12"/>
      <c r="O1875" s="12"/>
      <c r="Q1875" s="22"/>
      <c r="R1875" s="15"/>
      <c r="S1875" s="22"/>
    </row>
    <row r="1876" spans="2:19">
      <c r="B1876" s="12"/>
      <c r="K1876" s="11"/>
      <c r="L1876" s="11"/>
      <c r="M1876" s="12"/>
      <c r="N1876" s="12"/>
      <c r="O1876" s="12"/>
      <c r="Q1876" s="22"/>
      <c r="R1876" s="15"/>
      <c r="S1876" s="22"/>
    </row>
    <row r="1877" spans="2:19">
      <c r="B1877" s="12"/>
      <c r="K1877" s="11"/>
      <c r="L1877" s="11"/>
      <c r="M1877" s="12"/>
      <c r="N1877" s="12"/>
      <c r="O1877" s="12"/>
      <c r="Q1877" s="22"/>
      <c r="R1877" s="15"/>
      <c r="S1877" s="22"/>
    </row>
    <row r="1878" spans="2:19">
      <c r="B1878" s="12"/>
      <c r="K1878" s="11"/>
      <c r="L1878" s="11"/>
      <c r="M1878" s="12"/>
      <c r="N1878" s="12"/>
      <c r="O1878" s="12"/>
      <c r="Q1878" s="22"/>
      <c r="R1878" s="15"/>
      <c r="S1878" s="22"/>
    </row>
    <row r="1879" spans="2:19">
      <c r="B1879" s="12"/>
      <c r="K1879" s="11"/>
      <c r="L1879" s="11"/>
      <c r="M1879" s="12"/>
      <c r="N1879" s="12"/>
      <c r="O1879" s="12"/>
      <c r="Q1879" s="22"/>
      <c r="R1879" s="15"/>
      <c r="S1879" s="22"/>
    </row>
    <row r="1880" spans="2:19">
      <c r="B1880" s="12"/>
      <c r="K1880" s="11"/>
      <c r="L1880" s="11"/>
      <c r="M1880" s="12"/>
      <c r="N1880" s="12"/>
      <c r="O1880" s="12"/>
      <c r="Q1880" s="22"/>
      <c r="R1880" s="15"/>
      <c r="S1880" s="22"/>
    </row>
    <row r="1881" spans="2:19">
      <c r="B1881" s="12"/>
      <c r="K1881" s="11"/>
      <c r="L1881" s="11"/>
      <c r="M1881" s="12"/>
      <c r="N1881" s="12"/>
      <c r="O1881" s="12"/>
      <c r="Q1881" s="22"/>
      <c r="R1881" s="15"/>
      <c r="S1881" s="22"/>
    </row>
    <row r="1882" spans="2:19">
      <c r="B1882" s="12"/>
      <c r="K1882" s="11"/>
      <c r="L1882" s="11"/>
      <c r="M1882" s="12"/>
      <c r="N1882" s="12"/>
      <c r="O1882" s="12"/>
      <c r="Q1882" s="22"/>
      <c r="R1882" s="15"/>
      <c r="S1882" s="22"/>
    </row>
    <row r="1883" spans="2:19">
      <c r="B1883" s="12"/>
      <c r="K1883" s="11"/>
      <c r="L1883" s="11"/>
      <c r="M1883" s="12"/>
      <c r="N1883" s="12"/>
      <c r="O1883" s="12"/>
      <c r="Q1883" s="22"/>
      <c r="R1883" s="15"/>
      <c r="S1883" s="22"/>
    </row>
    <row r="1884" spans="2:19">
      <c r="B1884" s="12"/>
      <c r="K1884" s="11"/>
      <c r="L1884" s="11"/>
      <c r="M1884" s="12"/>
      <c r="N1884" s="12"/>
      <c r="O1884" s="12"/>
      <c r="Q1884" s="22"/>
      <c r="R1884" s="15"/>
      <c r="S1884" s="22"/>
    </row>
    <row r="1885" spans="2:19">
      <c r="B1885" s="12"/>
      <c r="K1885" s="11"/>
      <c r="L1885" s="11"/>
      <c r="M1885" s="12"/>
      <c r="N1885" s="12"/>
      <c r="O1885" s="12"/>
      <c r="Q1885" s="22"/>
      <c r="R1885" s="15"/>
      <c r="S1885" s="22"/>
    </row>
    <row r="1886" spans="2:19">
      <c r="B1886" s="12"/>
      <c r="K1886" s="11"/>
      <c r="L1886" s="11"/>
      <c r="M1886" s="12"/>
      <c r="N1886" s="12"/>
      <c r="O1886" s="12"/>
      <c r="Q1886" s="22"/>
      <c r="R1886" s="15"/>
      <c r="S1886" s="22"/>
    </row>
    <row r="1887" spans="2:19">
      <c r="B1887" s="12"/>
      <c r="K1887" s="11"/>
      <c r="L1887" s="11"/>
      <c r="M1887" s="12"/>
      <c r="N1887" s="12"/>
      <c r="O1887" s="12"/>
      <c r="Q1887" s="22"/>
      <c r="R1887" s="15"/>
      <c r="S1887" s="22"/>
    </row>
    <row r="1888" spans="2:19">
      <c r="B1888" s="12"/>
      <c r="K1888" s="11"/>
      <c r="L1888" s="11"/>
      <c r="M1888" s="12"/>
      <c r="N1888" s="12"/>
      <c r="O1888" s="12"/>
      <c r="Q1888" s="22"/>
      <c r="R1888" s="15"/>
      <c r="S1888" s="22"/>
    </row>
    <row r="1889" spans="2:19">
      <c r="B1889" s="12"/>
      <c r="K1889" s="11"/>
      <c r="L1889" s="11"/>
      <c r="M1889" s="12"/>
      <c r="N1889" s="12"/>
      <c r="O1889" s="12"/>
      <c r="Q1889" s="22"/>
      <c r="R1889" s="15"/>
      <c r="S1889" s="22"/>
    </row>
    <row r="1890" spans="2:19">
      <c r="B1890" s="12"/>
      <c r="K1890" s="11"/>
      <c r="L1890" s="11"/>
      <c r="M1890" s="12"/>
      <c r="N1890" s="12"/>
      <c r="O1890" s="12"/>
      <c r="Q1890" s="22"/>
      <c r="R1890" s="15"/>
      <c r="S1890" s="22"/>
    </row>
    <row r="1891" spans="2:19">
      <c r="B1891" s="12"/>
      <c r="K1891" s="11"/>
      <c r="L1891" s="11"/>
      <c r="M1891" s="12"/>
      <c r="N1891" s="12"/>
      <c r="O1891" s="12"/>
      <c r="Q1891" s="22"/>
      <c r="R1891" s="15"/>
      <c r="S1891" s="22"/>
    </row>
    <row r="1892" spans="2:19">
      <c r="B1892" s="12"/>
      <c r="K1892" s="11"/>
      <c r="L1892" s="11"/>
      <c r="M1892" s="12"/>
      <c r="N1892" s="12"/>
      <c r="O1892" s="12"/>
      <c r="Q1892" s="22"/>
      <c r="R1892" s="15"/>
      <c r="S1892" s="22"/>
    </row>
    <row r="1893" spans="2:19">
      <c r="B1893" s="12"/>
      <c r="K1893" s="11"/>
      <c r="L1893" s="11"/>
      <c r="M1893" s="12"/>
      <c r="N1893" s="12"/>
      <c r="O1893" s="12"/>
      <c r="Q1893" s="22"/>
      <c r="R1893" s="15"/>
      <c r="S1893" s="22"/>
    </row>
    <row r="1894" spans="2:19">
      <c r="B1894" s="12"/>
      <c r="K1894" s="11"/>
      <c r="L1894" s="11"/>
      <c r="M1894" s="12"/>
      <c r="N1894" s="12"/>
      <c r="O1894" s="12"/>
      <c r="Q1894" s="22"/>
      <c r="R1894" s="15"/>
      <c r="S1894" s="22"/>
    </row>
    <row r="1895" spans="2:19">
      <c r="B1895" s="12"/>
      <c r="K1895" s="11"/>
      <c r="L1895" s="11"/>
      <c r="M1895" s="12"/>
      <c r="N1895" s="12"/>
      <c r="O1895" s="12"/>
      <c r="Q1895" s="22"/>
      <c r="R1895" s="15"/>
      <c r="S1895" s="22"/>
    </row>
    <row r="1896" spans="2:19">
      <c r="B1896" s="12"/>
      <c r="K1896" s="11"/>
      <c r="L1896" s="11"/>
      <c r="M1896" s="12"/>
      <c r="N1896" s="12"/>
      <c r="O1896" s="12"/>
      <c r="Q1896" s="22"/>
      <c r="R1896" s="15"/>
      <c r="S1896" s="22"/>
    </row>
    <row r="1897" spans="2:19">
      <c r="B1897" s="12"/>
      <c r="K1897" s="11"/>
      <c r="L1897" s="11"/>
      <c r="M1897" s="12"/>
      <c r="N1897" s="12"/>
      <c r="O1897" s="12"/>
      <c r="Q1897" s="22"/>
      <c r="R1897" s="15"/>
      <c r="S1897" s="22"/>
    </row>
    <row r="1898" spans="2:19">
      <c r="B1898" s="12"/>
      <c r="K1898" s="11"/>
      <c r="L1898" s="11"/>
      <c r="M1898" s="12"/>
      <c r="N1898" s="12"/>
      <c r="O1898" s="12"/>
      <c r="Q1898" s="22"/>
      <c r="R1898" s="15"/>
      <c r="S1898" s="22"/>
    </row>
    <row r="1899" spans="2:19">
      <c r="B1899" s="12"/>
      <c r="K1899" s="11"/>
      <c r="L1899" s="11"/>
      <c r="M1899" s="12"/>
      <c r="N1899" s="12"/>
      <c r="O1899" s="12"/>
      <c r="Q1899" s="22"/>
      <c r="R1899" s="15"/>
      <c r="S1899" s="22"/>
    </row>
    <row r="1900" spans="2:19">
      <c r="B1900" s="12"/>
      <c r="K1900" s="11"/>
      <c r="L1900" s="11"/>
      <c r="M1900" s="12"/>
      <c r="N1900" s="12"/>
      <c r="O1900" s="12"/>
      <c r="Q1900" s="22"/>
      <c r="R1900" s="15"/>
      <c r="S1900" s="22"/>
    </row>
    <row r="1901" spans="2:19">
      <c r="B1901" s="12"/>
      <c r="K1901" s="11"/>
      <c r="L1901" s="11"/>
      <c r="M1901" s="12"/>
      <c r="N1901" s="12"/>
      <c r="O1901" s="12"/>
      <c r="Q1901" s="22"/>
      <c r="R1901" s="15"/>
      <c r="S1901" s="22"/>
    </row>
    <row r="1902" spans="2:19">
      <c r="B1902" s="12"/>
      <c r="K1902" s="11"/>
      <c r="L1902" s="11"/>
      <c r="M1902" s="12"/>
      <c r="N1902" s="12"/>
      <c r="O1902" s="12"/>
      <c r="Q1902" s="22"/>
      <c r="R1902" s="15"/>
      <c r="S1902" s="22"/>
    </row>
    <row r="1903" spans="2:19">
      <c r="B1903" s="12"/>
      <c r="K1903" s="11"/>
      <c r="L1903" s="11"/>
      <c r="M1903" s="12"/>
      <c r="N1903" s="12"/>
      <c r="O1903" s="12"/>
      <c r="Q1903" s="22"/>
      <c r="R1903" s="15"/>
      <c r="S1903" s="22"/>
    </row>
    <row r="1904" spans="2:19">
      <c r="B1904" s="12"/>
      <c r="K1904" s="11"/>
      <c r="L1904" s="11"/>
      <c r="M1904" s="12"/>
      <c r="N1904" s="12"/>
      <c r="O1904" s="12"/>
      <c r="Q1904" s="22"/>
      <c r="R1904" s="15"/>
      <c r="S1904" s="22"/>
    </row>
    <row r="1905" spans="2:19">
      <c r="B1905" s="12"/>
      <c r="K1905" s="11"/>
      <c r="L1905" s="11"/>
      <c r="M1905" s="12"/>
      <c r="N1905" s="12"/>
      <c r="O1905" s="12"/>
      <c r="Q1905" s="22"/>
      <c r="R1905" s="15"/>
      <c r="S1905" s="22"/>
    </row>
    <row r="1906" spans="2:19">
      <c r="B1906" s="12"/>
      <c r="K1906" s="11"/>
      <c r="L1906" s="11"/>
      <c r="M1906" s="12"/>
      <c r="N1906" s="12"/>
      <c r="O1906" s="12"/>
      <c r="Q1906" s="22"/>
      <c r="R1906" s="15"/>
      <c r="S1906" s="22"/>
    </row>
    <row r="1907" spans="2:19">
      <c r="B1907" s="12"/>
      <c r="K1907" s="11"/>
      <c r="L1907" s="11"/>
      <c r="M1907" s="12"/>
      <c r="N1907" s="12"/>
      <c r="O1907" s="12"/>
      <c r="Q1907" s="22"/>
      <c r="R1907" s="15"/>
      <c r="S1907" s="22"/>
    </row>
    <row r="1908" spans="2:19">
      <c r="B1908" s="12"/>
      <c r="K1908" s="11"/>
      <c r="L1908" s="11"/>
      <c r="M1908" s="12"/>
      <c r="N1908" s="12"/>
      <c r="O1908" s="12"/>
      <c r="Q1908" s="22"/>
      <c r="R1908" s="15"/>
      <c r="S1908" s="22"/>
    </row>
    <row r="1909" spans="2:19">
      <c r="B1909" s="12"/>
      <c r="K1909" s="11"/>
      <c r="L1909" s="11"/>
      <c r="M1909" s="12"/>
      <c r="N1909" s="12"/>
      <c r="O1909" s="12"/>
      <c r="Q1909" s="22"/>
      <c r="R1909" s="15"/>
      <c r="S1909" s="22"/>
    </row>
    <row r="1910" spans="2:19">
      <c r="B1910" s="12"/>
      <c r="K1910" s="11"/>
      <c r="L1910" s="11"/>
      <c r="M1910" s="12"/>
      <c r="N1910" s="12"/>
      <c r="O1910" s="12"/>
      <c r="Q1910" s="22"/>
      <c r="R1910" s="15"/>
      <c r="S1910" s="22"/>
    </row>
    <row r="1911" spans="2:19">
      <c r="B1911" s="12"/>
      <c r="K1911" s="11"/>
      <c r="L1911" s="11"/>
      <c r="M1911" s="12"/>
      <c r="N1911" s="12"/>
      <c r="O1911" s="12"/>
      <c r="Q1911" s="22"/>
      <c r="R1911" s="15"/>
      <c r="S1911" s="22"/>
    </row>
    <row r="1912" spans="2:19">
      <c r="B1912" s="12"/>
      <c r="K1912" s="11"/>
      <c r="L1912" s="11"/>
      <c r="M1912" s="12"/>
      <c r="N1912" s="12"/>
      <c r="O1912" s="12"/>
      <c r="Q1912" s="22"/>
      <c r="R1912" s="15"/>
      <c r="S1912" s="22"/>
    </row>
    <row r="1913" spans="2:19">
      <c r="B1913" s="12"/>
      <c r="K1913" s="11"/>
      <c r="L1913" s="11"/>
      <c r="M1913" s="12"/>
      <c r="N1913" s="12"/>
      <c r="O1913" s="12"/>
      <c r="Q1913" s="22"/>
      <c r="R1913" s="15"/>
      <c r="S1913" s="22"/>
    </row>
    <row r="1914" spans="2:19">
      <c r="B1914" s="12"/>
      <c r="K1914" s="11"/>
      <c r="L1914" s="11"/>
      <c r="M1914" s="12"/>
      <c r="N1914" s="12"/>
      <c r="O1914" s="12"/>
      <c r="Q1914" s="22"/>
      <c r="R1914" s="15"/>
      <c r="S1914" s="22"/>
    </row>
    <row r="1915" spans="2:19">
      <c r="B1915" s="12"/>
      <c r="K1915" s="11"/>
      <c r="L1915" s="11"/>
      <c r="M1915" s="12"/>
      <c r="N1915" s="12"/>
      <c r="O1915" s="12"/>
      <c r="Q1915" s="22"/>
      <c r="R1915" s="15"/>
      <c r="S1915" s="22"/>
    </row>
    <row r="1916" spans="2:19">
      <c r="B1916" s="12"/>
      <c r="K1916" s="11"/>
      <c r="L1916" s="11"/>
      <c r="M1916" s="12"/>
      <c r="N1916" s="12"/>
      <c r="O1916" s="12"/>
      <c r="Q1916" s="22"/>
      <c r="R1916" s="15"/>
      <c r="S1916" s="22"/>
    </row>
    <row r="1917" spans="2:19">
      <c r="B1917" s="12"/>
      <c r="K1917" s="11"/>
      <c r="L1917" s="11"/>
      <c r="M1917" s="12"/>
      <c r="N1917" s="12"/>
      <c r="O1917" s="12"/>
      <c r="Q1917" s="22"/>
      <c r="R1917" s="15"/>
      <c r="S1917" s="22"/>
    </row>
    <row r="1918" spans="2:19">
      <c r="B1918" s="12"/>
      <c r="K1918" s="11"/>
      <c r="L1918" s="11"/>
      <c r="M1918" s="12"/>
      <c r="N1918" s="12"/>
      <c r="O1918" s="12"/>
      <c r="Q1918" s="22"/>
      <c r="R1918" s="15"/>
      <c r="S1918" s="22"/>
    </row>
    <row r="1919" spans="2:19">
      <c r="B1919" s="12"/>
      <c r="K1919" s="11"/>
      <c r="L1919" s="11"/>
      <c r="M1919" s="12"/>
      <c r="N1919" s="12"/>
      <c r="O1919" s="12"/>
      <c r="Q1919" s="22"/>
      <c r="R1919" s="15"/>
      <c r="S1919" s="22"/>
    </row>
    <row r="1920" spans="2:19">
      <c r="B1920" s="12"/>
      <c r="K1920" s="11"/>
      <c r="L1920" s="11"/>
      <c r="M1920" s="12"/>
      <c r="N1920" s="12"/>
      <c r="O1920" s="12"/>
      <c r="Q1920" s="22"/>
      <c r="R1920" s="15"/>
      <c r="S1920" s="22"/>
    </row>
    <row r="1921" spans="2:19">
      <c r="B1921" s="12"/>
      <c r="K1921" s="11"/>
      <c r="L1921" s="11"/>
      <c r="M1921" s="12"/>
      <c r="N1921" s="12"/>
      <c r="O1921" s="12"/>
      <c r="Q1921" s="22"/>
      <c r="R1921" s="15"/>
      <c r="S1921" s="22"/>
    </row>
    <row r="1922" spans="2:19">
      <c r="B1922" s="12"/>
      <c r="K1922" s="11"/>
      <c r="L1922" s="11"/>
      <c r="M1922" s="12"/>
      <c r="N1922" s="12"/>
      <c r="O1922" s="12"/>
      <c r="Q1922" s="22"/>
      <c r="R1922" s="15"/>
      <c r="S1922" s="22"/>
    </row>
    <row r="1923" spans="2:19">
      <c r="B1923" s="12"/>
      <c r="K1923" s="11"/>
      <c r="L1923" s="11"/>
      <c r="M1923" s="12"/>
      <c r="N1923" s="12"/>
      <c r="O1923" s="12"/>
      <c r="Q1923" s="22"/>
      <c r="R1923" s="15"/>
      <c r="S1923" s="22"/>
    </row>
    <row r="1924" spans="2:19">
      <c r="B1924" s="12"/>
      <c r="K1924" s="11"/>
      <c r="L1924" s="11"/>
      <c r="M1924" s="12"/>
      <c r="N1924" s="12"/>
      <c r="O1924" s="12"/>
      <c r="Q1924" s="22"/>
      <c r="R1924" s="15"/>
      <c r="S1924" s="22"/>
    </row>
    <row r="1925" spans="2:19">
      <c r="B1925" s="12"/>
      <c r="K1925" s="11"/>
      <c r="L1925" s="11"/>
      <c r="M1925" s="12"/>
      <c r="N1925" s="12"/>
      <c r="O1925" s="12"/>
      <c r="Q1925" s="22"/>
      <c r="R1925" s="15"/>
      <c r="S1925" s="22"/>
    </row>
    <row r="1926" spans="2:19">
      <c r="B1926" s="12"/>
      <c r="K1926" s="11"/>
      <c r="L1926" s="11"/>
      <c r="M1926" s="12"/>
      <c r="N1926" s="12"/>
      <c r="O1926" s="12"/>
      <c r="Q1926" s="22"/>
      <c r="R1926" s="15"/>
      <c r="S1926" s="22"/>
    </row>
    <row r="1927" spans="2:19">
      <c r="B1927" s="12"/>
      <c r="K1927" s="11"/>
      <c r="L1927" s="11"/>
      <c r="M1927" s="12"/>
      <c r="N1927" s="12"/>
      <c r="O1927" s="12"/>
      <c r="Q1927" s="22"/>
      <c r="R1927" s="15"/>
      <c r="S1927" s="22"/>
    </row>
    <row r="1928" spans="2:19">
      <c r="B1928" s="12"/>
      <c r="K1928" s="11"/>
      <c r="L1928" s="11"/>
      <c r="M1928" s="12"/>
      <c r="N1928" s="12"/>
      <c r="O1928" s="12"/>
      <c r="Q1928" s="22"/>
      <c r="R1928" s="15"/>
      <c r="S1928" s="22"/>
    </row>
    <row r="1929" spans="2:19">
      <c r="B1929" s="12"/>
      <c r="K1929" s="11"/>
      <c r="L1929" s="11"/>
      <c r="M1929" s="12"/>
      <c r="N1929" s="12"/>
      <c r="O1929" s="12"/>
      <c r="Q1929" s="22"/>
      <c r="R1929" s="15"/>
      <c r="S1929" s="22"/>
    </row>
    <row r="1930" spans="2:19">
      <c r="B1930" s="12"/>
      <c r="K1930" s="11"/>
      <c r="L1930" s="11"/>
      <c r="M1930" s="12"/>
      <c r="N1930" s="12"/>
      <c r="O1930" s="12"/>
      <c r="Q1930" s="22"/>
      <c r="R1930" s="15"/>
      <c r="S1930" s="22"/>
    </row>
    <row r="1931" spans="2:19">
      <c r="B1931" s="12"/>
      <c r="K1931" s="11"/>
      <c r="L1931" s="11"/>
      <c r="M1931" s="12"/>
      <c r="N1931" s="12"/>
      <c r="O1931" s="12"/>
      <c r="Q1931" s="22"/>
      <c r="R1931" s="15"/>
      <c r="S1931" s="22"/>
    </row>
    <row r="1932" spans="2:19">
      <c r="B1932" s="12"/>
      <c r="K1932" s="11"/>
      <c r="L1932" s="11"/>
      <c r="M1932" s="12"/>
      <c r="N1932" s="12"/>
      <c r="O1932" s="12"/>
      <c r="Q1932" s="22"/>
      <c r="R1932" s="15"/>
      <c r="S1932" s="22"/>
    </row>
    <row r="1933" spans="2:19">
      <c r="B1933" s="12"/>
      <c r="K1933" s="11"/>
      <c r="L1933" s="11"/>
      <c r="M1933" s="12"/>
      <c r="N1933" s="12"/>
      <c r="O1933" s="12"/>
      <c r="Q1933" s="22"/>
      <c r="R1933" s="15"/>
      <c r="S1933" s="22"/>
    </row>
    <row r="1934" spans="2:19">
      <c r="B1934" s="12"/>
      <c r="K1934" s="11"/>
      <c r="L1934" s="11"/>
      <c r="M1934" s="12"/>
      <c r="N1934" s="12"/>
      <c r="O1934" s="12"/>
      <c r="Q1934" s="22"/>
      <c r="R1934" s="15"/>
      <c r="S1934" s="22"/>
    </row>
    <row r="1935" spans="2:19">
      <c r="B1935" s="12"/>
      <c r="K1935" s="11"/>
      <c r="L1935" s="11"/>
      <c r="M1935" s="12"/>
      <c r="N1935" s="12"/>
      <c r="O1935" s="12"/>
      <c r="Q1935" s="22"/>
      <c r="R1935" s="15"/>
      <c r="S1935" s="22"/>
    </row>
    <row r="1936" spans="2:19">
      <c r="B1936" s="12"/>
      <c r="K1936" s="11"/>
      <c r="L1936" s="11"/>
      <c r="M1936" s="12"/>
      <c r="N1936" s="12"/>
      <c r="O1936" s="12"/>
      <c r="Q1936" s="22"/>
      <c r="R1936" s="15"/>
      <c r="S1936" s="22"/>
    </row>
    <row r="1937" spans="2:19">
      <c r="B1937" s="12"/>
      <c r="K1937" s="11"/>
      <c r="L1937" s="11"/>
      <c r="M1937" s="12"/>
      <c r="N1937" s="12"/>
      <c r="O1937" s="12"/>
      <c r="Q1937" s="22"/>
      <c r="R1937" s="15"/>
      <c r="S1937" s="22"/>
    </row>
    <row r="1938" spans="2:19">
      <c r="B1938" s="12"/>
      <c r="K1938" s="11"/>
      <c r="L1938" s="11"/>
      <c r="M1938" s="12"/>
      <c r="N1938" s="12"/>
      <c r="O1938" s="12"/>
      <c r="Q1938" s="22"/>
      <c r="R1938" s="15"/>
      <c r="S1938" s="22"/>
    </row>
    <row r="1939" spans="2:19">
      <c r="B1939" s="12"/>
      <c r="K1939" s="11"/>
      <c r="L1939" s="11"/>
      <c r="M1939" s="12"/>
      <c r="N1939" s="12"/>
      <c r="O1939" s="12"/>
      <c r="Q1939" s="22"/>
      <c r="R1939" s="15"/>
      <c r="S1939" s="22"/>
    </row>
    <row r="1940" spans="2:19">
      <c r="B1940" s="12"/>
      <c r="K1940" s="11"/>
      <c r="L1940" s="11"/>
      <c r="M1940" s="12"/>
      <c r="N1940" s="12"/>
      <c r="O1940" s="12"/>
      <c r="Q1940" s="22"/>
      <c r="R1940" s="15"/>
      <c r="S1940" s="22"/>
    </row>
    <row r="1941" spans="2:19">
      <c r="B1941" s="12"/>
      <c r="K1941" s="11"/>
      <c r="L1941" s="11"/>
      <c r="M1941" s="12"/>
      <c r="N1941" s="12"/>
      <c r="O1941" s="12"/>
      <c r="Q1941" s="22"/>
      <c r="R1941" s="15"/>
      <c r="S1941" s="22"/>
    </row>
    <row r="1942" spans="2:19">
      <c r="B1942" s="12"/>
      <c r="K1942" s="11"/>
      <c r="L1942" s="11"/>
      <c r="M1942" s="12"/>
      <c r="N1942" s="12"/>
      <c r="O1942" s="12"/>
      <c r="Q1942" s="22"/>
      <c r="R1942" s="15"/>
      <c r="S1942" s="22"/>
    </row>
    <row r="1943" spans="2:19">
      <c r="B1943" s="12"/>
      <c r="K1943" s="11"/>
      <c r="L1943" s="11"/>
      <c r="M1943" s="12"/>
      <c r="N1943" s="12"/>
      <c r="O1943" s="12"/>
      <c r="Q1943" s="22"/>
      <c r="R1943" s="15"/>
      <c r="S1943" s="22"/>
    </row>
    <row r="1944" spans="2:19">
      <c r="B1944" s="12"/>
      <c r="K1944" s="11"/>
      <c r="L1944" s="11"/>
      <c r="M1944" s="12"/>
      <c r="N1944" s="12"/>
      <c r="O1944" s="12"/>
      <c r="Q1944" s="22"/>
      <c r="R1944" s="15"/>
      <c r="S1944" s="22"/>
    </row>
    <row r="1945" spans="2:19">
      <c r="B1945" s="12"/>
      <c r="K1945" s="11"/>
      <c r="L1945" s="11"/>
      <c r="M1945" s="12"/>
      <c r="N1945" s="12"/>
      <c r="O1945" s="12"/>
      <c r="Q1945" s="22"/>
      <c r="R1945" s="15"/>
      <c r="S1945" s="22"/>
    </row>
    <row r="1946" spans="2:19">
      <c r="B1946" s="12"/>
      <c r="K1946" s="11"/>
      <c r="L1946" s="11"/>
      <c r="M1946" s="12"/>
      <c r="N1946" s="12"/>
      <c r="O1946" s="12"/>
      <c r="Q1946" s="22"/>
      <c r="R1946" s="15"/>
      <c r="S1946" s="22"/>
    </row>
    <row r="1947" spans="2:19">
      <c r="B1947" s="12"/>
      <c r="K1947" s="11"/>
      <c r="L1947" s="11"/>
      <c r="M1947" s="12"/>
      <c r="N1947" s="12"/>
      <c r="O1947" s="12"/>
      <c r="Q1947" s="22"/>
      <c r="R1947" s="15"/>
      <c r="S1947" s="22"/>
    </row>
    <row r="1948" spans="2:19">
      <c r="B1948" s="12"/>
      <c r="K1948" s="11"/>
      <c r="L1948" s="11"/>
      <c r="M1948" s="12"/>
      <c r="N1948" s="12"/>
      <c r="O1948" s="12"/>
      <c r="Q1948" s="22"/>
      <c r="R1948" s="15"/>
      <c r="S1948" s="22"/>
    </row>
    <row r="1949" spans="2:19">
      <c r="B1949" s="12"/>
      <c r="K1949" s="11"/>
      <c r="L1949" s="11"/>
      <c r="M1949" s="12"/>
      <c r="N1949" s="12"/>
      <c r="O1949" s="12"/>
      <c r="Q1949" s="22"/>
      <c r="R1949" s="15"/>
      <c r="S1949" s="22"/>
    </row>
    <row r="1950" spans="2:19">
      <c r="B1950" s="12"/>
      <c r="K1950" s="11"/>
      <c r="L1950" s="11"/>
      <c r="M1950" s="12"/>
      <c r="N1950" s="12"/>
      <c r="O1950" s="12"/>
      <c r="Q1950" s="22"/>
      <c r="R1950" s="15"/>
      <c r="S1950" s="22"/>
    </row>
    <row r="1951" spans="2:19">
      <c r="B1951" s="12"/>
      <c r="K1951" s="11"/>
      <c r="L1951" s="11"/>
      <c r="M1951" s="12"/>
      <c r="N1951" s="12"/>
      <c r="O1951" s="12"/>
      <c r="Q1951" s="22"/>
      <c r="R1951" s="15"/>
      <c r="S1951" s="22"/>
    </row>
    <row r="1952" spans="2:19">
      <c r="B1952" s="12"/>
      <c r="K1952" s="11"/>
      <c r="L1952" s="11"/>
      <c r="M1952" s="12"/>
      <c r="N1952" s="12"/>
      <c r="O1952" s="12"/>
      <c r="Q1952" s="22"/>
      <c r="R1952" s="15"/>
      <c r="S1952" s="22"/>
    </row>
    <row r="1953" spans="2:19">
      <c r="B1953" s="12"/>
      <c r="K1953" s="11"/>
      <c r="L1953" s="11"/>
      <c r="M1953" s="12"/>
      <c r="N1953" s="12"/>
      <c r="O1953" s="12"/>
      <c r="Q1953" s="22"/>
      <c r="R1953" s="15"/>
      <c r="S1953" s="22"/>
    </row>
    <row r="1954" spans="2:19">
      <c r="B1954" s="12"/>
      <c r="K1954" s="11"/>
      <c r="L1954" s="11"/>
      <c r="M1954" s="12"/>
      <c r="N1954" s="12"/>
      <c r="O1954" s="12"/>
      <c r="Q1954" s="22"/>
      <c r="R1954" s="15"/>
      <c r="S1954" s="22"/>
    </row>
    <row r="1955" spans="2:19">
      <c r="B1955" s="12"/>
      <c r="K1955" s="11"/>
      <c r="L1955" s="11"/>
      <c r="M1955" s="12"/>
      <c r="N1955" s="12"/>
      <c r="O1955" s="12"/>
      <c r="Q1955" s="22"/>
      <c r="R1955" s="15"/>
      <c r="S1955" s="22"/>
    </row>
    <row r="1956" spans="2:19">
      <c r="B1956" s="12"/>
      <c r="K1956" s="11"/>
      <c r="L1956" s="11"/>
      <c r="M1956" s="12"/>
      <c r="N1956" s="12"/>
      <c r="O1956" s="12"/>
      <c r="Q1956" s="22"/>
      <c r="R1956" s="15"/>
      <c r="S1956" s="22"/>
    </row>
    <row r="1957" spans="2:19">
      <c r="B1957" s="12"/>
      <c r="K1957" s="11"/>
      <c r="L1957" s="11"/>
      <c r="M1957" s="12"/>
      <c r="N1957" s="12"/>
      <c r="O1957" s="12"/>
      <c r="Q1957" s="22"/>
      <c r="R1957" s="15"/>
      <c r="S1957" s="22"/>
    </row>
    <row r="1958" spans="2:19">
      <c r="B1958" s="12"/>
      <c r="K1958" s="11"/>
      <c r="L1958" s="11"/>
      <c r="M1958" s="12"/>
      <c r="N1958" s="12"/>
      <c r="O1958" s="12"/>
      <c r="Q1958" s="22"/>
      <c r="R1958" s="15"/>
      <c r="S1958" s="22"/>
    </row>
    <row r="1959" spans="2:19">
      <c r="B1959" s="12"/>
      <c r="K1959" s="11"/>
      <c r="L1959" s="11"/>
      <c r="M1959" s="12"/>
      <c r="N1959" s="12"/>
      <c r="O1959" s="12"/>
      <c r="Q1959" s="22"/>
      <c r="R1959" s="15"/>
      <c r="S1959" s="22"/>
    </row>
    <row r="1960" spans="2:19">
      <c r="B1960" s="12"/>
      <c r="K1960" s="11"/>
      <c r="L1960" s="11"/>
      <c r="M1960" s="12"/>
      <c r="N1960" s="12"/>
      <c r="O1960" s="12"/>
      <c r="Q1960" s="22"/>
      <c r="R1960" s="15"/>
      <c r="S1960" s="22"/>
    </row>
    <row r="1961" spans="2:19">
      <c r="B1961" s="12"/>
      <c r="K1961" s="11"/>
      <c r="L1961" s="11"/>
      <c r="M1961" s="12"/>
      <c r="N1961" s="12"/>
      <c r="O1961" s="12"/>
      <c r="Q1961" s="22"/>
      <c r="R1961" s="15"/>
      <c r="S1961" s="22"/>
    </row>
    <row r="1962" spans="2:19">
      <c r="B1962" s="12"/>
      <c r="K1962" s="11"/>
      <c r="L1962" s="11"/>
      <c r="M1962" s="12"/>
      <c r="N1962" s="12"/>
      <c r="O1962" s="12"/>
      <c r="Q1962" s="22"/>
      <c r="R1962" s="15"/>
      <c r="S1962" s="22"/>
    </row>
    <row r="1963" spans="2:19">
      <c r="B1963" s="12"/>
      <c r="K1963" s="11"/>
      <c r="L1963" s="11"/>
      <c r="M1963" s="12"/>
      <c r="N1963" s="12"/>
      <c r="O1963" s="12"/>
      <c r="Q1963" s="22"/>
      <c r="R1963" s="15"/>
      <c r="S1963" s="22"/>
    </row>
    <row r="1964" spans="2:19">
      <c r="B1964" s="12"/>
      <c r="K1964" s="11"/>
      <c r="L1964" s="11"/>
      <c r="M1964" s="12"/>
      <c r="N1964" s="12"/>
      <c r="O1964" s="12"/>
      <c r="Q1964" s="22"/>
      <c r="R1964" s="15"/>
      <c r="S1964" s="22"/>
    </row>
    <row r="1965" spans="2:19">
      <c r="B1965" s="12"/>
      <c r="K1965" s="11"/>
      <c r="L1965" s="11"/>
      <c r="M1965" s="12"/>
      <c r="N1965" s="12"/>
      <c r="O1965" s="12"/>
      <c r="Q1965" s="22"/>
      <c r="R1965" s="15"/>
      <c r="S1965" s="22"/>
    </row>
    <row r="1966" spans="2:19">
      <c r="B1966" s="12"/>
      <c r="K1966" s="11"/>
      <c r="L1966" s="11"/>
      <c r="M1966" s="12"/>
      <c r="N1966" s="12"/>
      <c r="O1966" s="12"/>
      <c r="Q1966" s="22"/>
      <c r="R1966" s="15"/>
      <c r="S1966" s="22"/>
    </row>
    <row r="1967" spans="2:19">
      <c r="B1967" s="12"/>
      <c r="K1967" s="11"/>
      <c r="L1967" s="11"/>
      <c r="M1967" s="12"/>
      <c r="N1967" s="12"/>
      <c r="O1967" s="12"/>
      <c r="Q1967" s="22"/>
      <c r="R1967" s="15"/>
      <c r="S1967" s="22"/>
    </row>
    <row r="1968" spans="2:19">
      <c r="B1968" s="12"/>
      <c r="K1968" s="11"/>
      <c r="L1968" s="11"/>
      <c r="M1968" s="12"/>
      <c r="N1968" s="12"/>
      <c r="O1968" s="12"/>
      <c r="Q1968" s="22"/>
      <c r="R1968" s="15"/>
      <c r="S1968" s="22"/>
    </row>
    <row r="1969" spans="2:19">
      <c r="B1969" s="12"/>
      <c r="K1969" s="11"/>
      <c r="L1969" s="11"/>
      <c r="M1969" s="12"/>
      <c r="N1969" s="12"/>
      <c r="O1969" s="12"/>
      <c r="Q1969" s="22"/>
      <c r="R1969" s="15"/>
      <c r="S1969" s="22"/>
    </row>
    <row r="1970" spans="2:19">
      <c r="B1970" s="12"/>
      <c r="K1970" s="11"/>
      <c r="L1970" s="11"/>
      <c r="M1970" s="12"/>
      <c r="N1970" s="12"/>
      <c r="O1970" s="12"/>
      <c r="Q1970" s="22"/>
      <c r="R1970" s="15"/>
      <c r="S1970" s="22"/>
    </row>
    <row r="1971" spans="2:19">
      <c r="B1971" s="12"/>
      <c r="K1971" s="11"/>
      <c r="L1971" s="11"/>
      <c r="M1971" s="12"/>
      <c r="N1971" s="12"/>
      <c r="O1971" s="12"/>
      <c r="Q1971" s="22"/>
      <c r="R1971" s="15"/>
      <c r="S1971" s="22"/>
    </row>
    <row r="1972" spans="2:19">
      <c r="B1972" s="12"/>
      <c r="K1972" s="11"/>
      <c r="L1972" s="11"/>
      <c r="M1972" s="12"/>
      <c r="N1972" s="12"/>
      <c r="O1972" s="12"/>
      <c r="Q1972" s="22"/>
      <c r="R1972" s="15"/>
      <c r="S1972" s="22"/>
    </row>
    <row r="1973" spans="2:19">
      <c r="B1973" s="12"/>
      <c r="K1973" s="11"/>
      <c r="L1973" s="11"/>
      <c r="M1973" s="12"/>
      <c r="N1973" s="12"/>
      <c r="O1973" s="12"/>
      <c r="Q1973" s="22"/>
      <c r="R1973" s="15"/>
      <c r="S1973" s="22"/>
    </row>
    <row r="1974" spans="2:19">
      <c r="B1974" s="12"/>
      <c r="K1974" s="11"/>
      <c r="L1974" s="11"/>
      <c r="M1974" s="12"/>
      <c r="N1974" s="12"/>
      <c r="O1974" s="12"/>
      <c r="Q1974" s="22"/>
      <c r="R1974" s="15"/>
      <c r="S1974" s="22"/>
    </row>
    <row r="1975" spans="2:19">
      <c r="B1975" s="12"/>
      <c r="K1975" s="11"/>
      <c r="L1975" s="11"/>
      <c r="M1975" s="12"/>
      <c r="N1975" s="12"/>
      <c r="O1975" s="12"/>
      <c r="Q1975" s="22"/>
      <c r="R1975" s="15"/>
      <c r="S1975" s="22"/>
    </row>
    <row r="1976" spans="2:19">
      <c r="B1976" s="12"/>
      <c r="K1976" s="11"/>
      <c r="L1976" s="11"/>
      <c r="M1976" s="12"/>
      <c r="N1976" s="12"/>
      <c r="O1976" s="12"/>
      <c r="Q1976" s="22"/>
      <c r="R1976" s="15"/>
      <c r="S1976" s="22"/>
    </row>
    <row r="1977" spans="2:19">
      <c r="B1977" s="12"/>
      <c r="K1977" s="11"/>
      <c r="L1977" s="11"/>
      <c r="M1977" s="12"/>
      <c r="N1977" s="12"/>
      <c r="O1977" s="12"/>
      <c r="Q1977" s="22"/>
      <c r="R1977" s="15"/>
      <c r="S1977" s="22"/>
    </row>
    <row r="1978" spans="2:19">
      <c r="B1978" s="12"/>
      <c r="K1978" s="11"/>
      <c r="L1978" s="11"/>
      <c r="M1978" s="12"/>
      <c r="N1978" s="12"/>
      <c r="O1978" s="12"/>
      <c r="Q1978" s="22"/>
      <c r="R1978" s="15"/>
      <c r="S1978" s="22"/>
    </row>
    <row r="1979" spans="2:19">
      <c r="B1979" s="12"/>
      <c r="K1979" s="11"/>
      <c r="L1979" s="11"/>
      <c r="M1979" s="12"/>
      <c r="N1979" s="12"/>
      <c r="O1979" s="12"/>
      <c r="Q1979" s="22"/>
      <c r="R1979" s="15"/>
      <c r="S1979" s="22"/>
    </row>
    <row r="1980" spans="2:19">
      <c r="B1980" s="12"/>
      <c r="K1980" s="11"/>
      <c r="L1980" s="11"/>
      <c r="M1980" s="12"/>
      <c r="N1980" s="12"/>
      <c r="O1980" s="12"/>
      <c r="Q1980" s="22"/>
      <c r="R1980" s="15"/>
      <c r="S1980" s="22"/>
    </row>
    <row r="1981" spans="2:19">
      <c r="B1981" s="12"/>
      <c r="K1981" s="11"/>
      <c r="L1981" s="11"/>
      <c r="M1981" s="12"/>
      <c r="N1981" s="12"/>
      <c r="O1981" s="12"/>
      <c r="Q1981" s="22"/>
      <c r="R1981" s="15"/>
      <c r="S1981" s="22"/>
    </row>
    <row r="1982" spans="2:19">
      <c r="B1982" s="12"/>
      <c r="K1982" s="11"/>
      <c r="L1982" s="11"/>
      <c r="M1982" s="12"/>
      <c r="N1982" s="12"/>
      <c r="O1982" s="12"/>
      <c r="Q1982" s="22"/>
      <c r="R1982" s="15"/>
      <c r="S1982" s="22"/>
    </row>
    <row r="1983" spans="2:19">
      <c r="B1983" s="12"/>
      <c r="K1983" s="11"/>
      <c r="L1983" s="11"/>
      <c r="M1983" s="12"/>
      <c r="N1983" s="12"/>
      <c r="O1983" s="12"/>
      <c r="Q1983" s="22"/>
      <c r="R1983" s="15"/>
      <c r="S1983" s="22"/>
    </row>
    <row r="1984" spans="2:19">
      <c r="B1984" s="12"/>
      <c r="K1984" s="11"/>
      <c r="L1984" s="11"/>
      <c r="M1984" s="12"/>
      <c r="N1984" s="12"/>
      <c r="O1984" s="12"/>
      <c r="Q1984" s="22"/>
      <c r="R1984" s="15"/>
      <c r="S1984" s="22"/>
    </row>
    <row r="1985" spans="2:19">
      <c r="B1985" s="12"/>
      <c r="K1985" s="11"/>
      <c r="L1985" s="11"/>
      <c r="M1985" s="12"/>
      <c r="N1985" s="12"/>
      <c r="O1985" s="12"/>
      <c r="Q1985" s="22"/>
      <c r="R1985" s="15"/>
      <c r="S1985" s="22"/>
    </row>
    <row r="1986" spans="2:19">
      <c r="B1986" s="12"/>
      <c r="K1986" s="11"/>
      <c r="L1986" s="11"/>
      <c r="M1986" s="12"/>
      <c r="N1986" s="12"/>
      <c r="O1986" s="12"/>
      <c r="Q1986" s="22"/>
      <c r="R1986" s="15"/>
      <c r="S1986" s="22"/>
    </row>
    <row r="1987" spans="2:19">
      <c r="B1987" s="12"/>
      <c r="K1987" s="11"/>
      <c r="L1987" s="11"/>
      <c r="M1987" s="12"/>
      <c r="N1987" s="12"/>
      <c r="O1987" s="12"/>
      <c r="Q1987" s="22"/>
      <c r="R1987" s="15"/>
      <c r="S1987" s="22"/>
    </row>
    <row r="1988" spans="2:19">
      <c r="B1988" s="12"/>
      <c r="K1988" s="11"/>
      <c r="L1988" s="11"/>
      <c r="M1988" s="12"/>
      <c r="N1988" s="12"/>
      <c r="O1988" s="12"/>
      <c r="Q1988" s="22"/>
      <c r="R1988" s="15"/>
      <c r="S1988" s="22"/>
    </row>
    <row r="1989" spans="2:19">
      <c r="B1989" s="12"/>
      <c r="K1989" s="11"/>
      <c r="L1989" s="11"/>
      <c r="M1989" s="12"/>
      <c r="N1989" s="12"/>
      <c r="O1989" s="12"/>
      <c r="Q1989" s="22"/>
      <c r="R1989" s="15"/>
      <c r="S1989" s="22"/>
    </row>
    <row r="1990" spans="2:19">
      <c r="B1990" s="12"/>
      <c r="K1990" s="11"/>
      <c r="L1990" s="11"/>
      <c r="M1990" s="12"/>
      <c r="N1990" s="12"/>
      <c r="O1990" s="12"/>
      <c r="Q1990" s="22"/>
      <c r="R1990" s="15"/>
      <c r="S1990" s="22"/>
    </row>
    <row r="1991" spans="2:19">
      <c r="B1991" s="12"/>
      <c r="K1991" s="11"/>
      <c r="L1991" s="11"/>
      <c r="M1991" s="12"/>
      <c r="N1991" s="12"/>
      <c r="O1991" s="12"/>
      <c r="Q1991" s="22"/>
      <c r="R1991" s="15"/>
      <c r="S1991" s="22"/>
    </row>
    <row r="1992" spans="2:19">
      <c r="B1992" s="12"/>
      <c r="K1992" s="11"/>
      <c r="L1992" s="11"/>
      <c r="M1992" s="12"/>
      <c r="N1992" s="12"/>
      <c r="O1992" s="12"/>
      <c r="Q1992" s="22"/>
      <c r="R1992" s="15"/>
      <c r="S1992" s="22"/>
    </row>
    <row r="1993" spans="2:19">
      <c r="B1993" s="12"/>
      <c r="K1993" s="11"/>
      <c r="L1993" s="11"/>
      <c r="M1993" s="12"/>
      <c r="N1993" s="12"/>
      <c r="O1993" s="12"/>
      <c r="Q1993" s="22"/>
      <c r="R1993" s="15"/>
      <c r="S1993" s="22"/>
    </row>
    <row r="1994" spans="2:19">
      <c r="B1994" s="12"/>
      <c r="K1994" s="11"/>
      <c r="L1994" s="11"/>
      <c r="M1994" s="12"/>
      <c r="N1994" s="12"/>
      <c r="O1994" s="12"/>
      <c r="Q1994" s="22"/>
      <c r="R1994" s="15"/>
      <c r="S1994" s="22"/>
    </row>
    <row r="1995" spans="2:19">
      <c r="B1995" s="12"/>
      <c r="K1995" s="11"/>
      <c r="L1995" s="11"/>
      <c r="M1995" s="12"/>
      <c r="N1995" s="12"/>
      <c r="O1995" s="12"/>
      <c r="Q1995" s="22"/>
      <c r="R1995" s="15"/>
      <c r="S1995" s="22"/>
    </row>
    <row r="1996" spans="2:19">
      <c r="B1996" s="12"/>
      <c r="K1996" s="11"/>
      <c r="L1996" s="11"/>
      <c r="M1996" s="12"/>
      <c r="N1996" s="12"/>
      <c r="O1996" s="12"/>
      <c r="Q1996" s="22"/>
      <c r="R1996" s="15"/>
      <c r="S1996" s="22"/>
    </row>
    <row r="1997" spans="2:19">
      <c r="B1997" s="12"/>
      <c r="K1997" s="11"/>
      <c r="L1997" s="11"/>
      <c r="M1997" s="12"/>
      <c r="N1997" s="12"/>
      <c r="O1997" s="12"/>
      <c r="Q1997" s="22"/>
      <c r="R1997" s="15"/>
      <c r="S1997" s="22"/>
    </row>
    <row r="1998" spans="2:19">
      <c r="B1998" s="12"/>
      <c r="K1998" s="11"/>
      <c r="L1998" s="11"/>
      <c r="M1998" s="12"/>
      <c r="N1998" s="12"/>
      <c r="O1998" s="12"/>
      <c r="Q1998" s="22"/>
      <c r="R1998" s="15"/>
      <c r="S1998" s="22"/>
    </row>
    <row r="1999" spans="2:19">
      <c r="B1999" s="12"/>
      <c r="K1999" s="11"/>
      <c r="L1999" s="11"/>
      <c r="M1999" s="12"/>
      <c r="N1999" s="12"/>
      <c r="O1999" s="12"/>
      <c r="Q1999" s="22"/>
      <c r="R1999" s="15"/>
      <c r="S1999" s="22"/>
    </row>
    <row r="2000" spans="2:19">
      <c r="B2000" s="12"/>
      <c r="K2000" s="11"/>
      <c r="L2000" s="11"/>
      <c r="M2000" s="12"/>
      <c r="N2000" s="12"/>
      <c r="O2000" s="12"/>
      <c r="Q2000" s="22"/>
      <c r="R2000" s="15"/>
      <c r="S2000" s="22"/>
    </row>
    <row r="2001" spans="2:19">
      <c r="B2001" s="12"/>
      <c r="K2001" s="11"/>
      <c r="L2001" s="11"/>
      <c r="M2001" s="12"/>
      <c r="N2001" s="12"/>
      <c r="O2001" s="12"/>
      <c r="Q2001" s="22"/>
      <c r="R2001" s="15"/>
      <c r="S2001" s="22"/>
    </row>
    <row r="2002" spans="2:19">
      <c r="B2002" s="12"/>
      <c r="K2002" s="11"/>
      <c r="L2002" s="11"/>
      <c r="M2002" s="12"/>
      <c r="N2002" s="12"/>
      <c r="O2002" s="12"/>
      <c r="Q2002" s="22"/>
      <c r="R2002" s="15"/>
      <c r="S2002" s="22"/>
    </row>
    <row r="2003" spans="2:19">
      <c r="B2003" s="12"/>
      <c r="K2003" s="11"/>
      <c r="L2003" s="11"/>
      <c r="M2003" s="12"/>
      <c r="N2003" s="12"/>
      <c r="O2003" s="12"/>
      <c r="Q2003" s="22"/>
      <c r="R2003" s="15"/>
      <c r="S2003" s="22"/>
    </row>
    <row r="2004" spans="2:19">
      <c r="B2004" s="12"/>
      <c r="K2004" s="11"/>
      <c r="L2004" s="11"/>
      <c r="M2004" s="12"/>
      <c r="N2004" s="12"/>
      <c r="O2004" s="12"/>
      <c r="Q2004" s="22"/>
      <c r="R2004" s="15"/>
      <c r="S2004" s="22"/>
    </row>
    <row r="2005" spans="2:19">
      <c r="B2005" s="12"/>
      <c r="K2005" s="11"/>
      <c r="L2005" s="11"/>
      <c r="M2005" s="12"/>
      <c r="N2005" s="12"/>
      <c r="O2005" s="12"/>
      <c r="Q2005" s="22"/>
      <c r="R2005" s="15"/>
      <c r="S2005" s="22"/>
    </row>
    <row r="2006" spans="2:19">
      <c r="B2006" s="12"/>
      <c r="K2006" s="11"/>
      <c r="L2006" s="11"/>
      <c r="M2006" s="12"/>
      <c r="N2006" s="12"/>
      <c r="O2006" s="12"/>
      <c r="Q2006" s="22"/>
      <c r="R2006" s="15"/>
      <c r="S2006" s="22"/>
    </row>
    <row r="2007" spans="2:19">
      <c r="B2007" s="12"/>
      <c r="K2007" s="11"/>
      <c r="L2007" s="11"/>
      <c r="M2007" s="12"/>
      <c r="N2007" s="12"/>
      <c r="O2007" s="12"/>
      <c r="Q2007" s="22"/>
      <c r="R2007" s="15"/>
      <c r="S2007" s="22"/>
    </row>
    <row r="2008" spans="2:19">
      <c r="B2008" s="12"/>
      <c r="K2008" s="11"/>
      <c r="L2008" s="11"/>
      <c r="M2008" s="12"/>
      <c r="N2008" s="12"/>
      <c r="O2008" s="12"/>
      <c r="Q2008" s="22"/>
      <c r="R2008" s="15"/>
      <c r="S2008" s="22"/>
    </row>
    <row r="2009" spans="2:19">
      <c r="B2009" s="12"/>
      <c r="K2009" s="11"/>
      <c r="L2009" s="11"/>
      <c r="M2009" s="12"/>
      <c r="N2009" s="12"/>
      <c r="O2009" s="12"/>
      <c r="Q2009" s="22"/>
      <c r="R2009" s="15"/>
      <c r="S2009" s="22"/>
    </row>
    <row r="2010" spans="2:19">
      <c r="B2010" s="12"/>
      <c r="K2010" s="11"/>
      <c r="L2010" s="11"/>
      <c r="M2010" s="12"/>
      <c r="N2010" s="12"/>
      <c r="O2010" s="12"/>
      <c r="Q2010" s="22"/>
      <c r="R2010" s="15"/>
      <c r="S2010" s="22"/>
    </row>
    <row r="2011" spans="2:19">
      <c r="B2011" s="12"/>
      <c r="K2011" s="11"/>
      <c r="L2011" s="11"/>
      <c r="M2011" s="12"/>
      <c r="N2011" s="12"/>
      <c r="O2011" s="12"/>
      <c r="Q2011" s="22"/>
      <c r="R2011" s="15"/>
      <c r="S2011" s="22"/>
    </row>
    <row r="2012" spans="2:19">
      <c r="B2012" s="12"/>
      <c r="K2012" s="11"/>
      <c r="L2012" s="11"/>
      <c r="M2012" s="12"/>
      <c r="N2012" s="12"/>
      <c r="O2012" s="12"/>
      <c r="Q2012" s="22"/>
      <c r="R2012" s="15"/>
      <c r="S2012" s="22"/>
    </row>
    <row r="2013" spans="2:19">
      <c r="B2013" s="12"/>
      <c r="K2013" s="11"/>
      <c r="L2013" s="11"/>
      <c r="M2013" s="12"/>
      <c r="N2013" s="12"/>
      <c r="O2013" s="12"/>
      <c r="Q2013" s="22"/>
      <c r="R2013" s="15"/>
      <c r="S2013" s="22"/>
    </row>
    <row r="2014" spans="2:19">
      <c r="B2014" s="12"/>
      <c r="K2014" s="11"/>
      <c r="L2014" s="11"/>
      <c r="M2014" s="12"/>
      <c r="N2014" s="12"/>
      <c r="O2014" s="12"/>
      <c r="Q2014" s="22"/>
      <c r="R2014" s="15"/>
      <c r="S2014" s="22"/>
    </row>
    <row r="2015" spans="2:19">
      <c r="B2015" s="12"/>
      <c r="K2015" s="11"/>
      <c r="L2015" s="11"/>
      <c r="M2015" s="12"/>
      <c r="N2015" s="12"/>
      <c r="O2015" s="12"/>
      <c r="Q2015" s="22"/>
      <c r="R2015" s="15"/>
      <c r="S2015" s="22"/>
    </row>
    <row r="2016" spans="2:19">
      <c r="B2016" s="12"/>
      <c r="K2016" s="11"/>
      <c r="L2016" s="11"/>
      <c r="M2016" s="12"/>
      <c r="N2016" s="12"/>
      <c r="O2016" s="12"/>
      <c r="Q2016" s="22"/>
      <c r="R2016" s="15"/>
      <c r="S2016" s="22"/>
    </row>
    <row r="2017" spans="2:19">
      <c r="B2017" s="12"/>
      <c r="K2017" s="11"/>
      <c r="L2017" s="11"/>
      <c r="M2017" s="12"/>
      <c r="N2017" s="12"/>
      <c r="O2017" s="12"/>
      <c r="Q2017" s="22"/>
      <c r="R2017" s="15"/>
      <c r="S2017" s="22"/>
    </row>
    <row r="2018" spans="2:19">
      <c r="B2018" s="12"/>
      <c r="K2018" s="11"/>
      <c r="L2018" s="11"/>
      <c r="M2018" s="12"/>
      <c r="N2018" s="12"/>
      <c r="O2018" s="12"/>
      <c r="Q2018" s="22"/>
      <c r="R2018" s="15"/>
      <c r="S2018" s="22"/>
    </row>
    <row r="2019" spans="2:19">
      <c r="B2019" s="12"/>
      <c r="K2019" s="11"/>
      <c r="L2019" s="11"/>
      <c r="M2019" s="12"/>
      <c r="N2019" s="12"/>
      <c r="O2019" s="12"/>
      <c r="Q2019" s="22"/>
      <c r="R2019" s="15"/>
      <c r="S2019" s="22"/>
    </row>
    <row r="2020" spans="2:19">
      <c r="B2020" s="12"/>
      <c r="K2020" s="11"/>
      <c r="L2020" s="11"/>
      <c r="M2020" s="12"/>
      <c r="N2020" s="12"/>
      <c r="O2020" s="12"/>
      <c r="Q2020" s="22"/>
      <c r="R2020" s="15"/>
      <c r="S2020" s="22"/>
    </row>
    <row r="2021" spans="2:19">
      <c r="B2021" s="12"/>
      <c r="K2021" s="11"/>
      <c r="L2021" s="11"/>
      <c r="M2021" s="12"/>
      <c r="N2021" s="12"/>
      <c r="O2021" s="12"/>
      <c r="Q2021" s="22"/>
      <c r="R2021" s="15"/>
      <c r="S2021" s="22"/>
    </row>
    <row r="2022" spans="2:19">
      <c r="B2022" s="12"/>
      <c r="K2022" s="11"/>
      <c r="L2022" s="11"/>
      <c r="M2022" s="12"/>
      <c r="N2022" s="12"/>
      <c r="O2022" s="12"/>
      <c r="Q2022" s="22"/>
      <c r="R2022" s="15"/>
      <c r="S2022" s="22"/>
    </row>
    <row r="2023" spans="2:19">
      <c r="B2023" s="12"/>
      <c r="K2023" s="11"/>
      <c r="L2023" s="11"/>
      <c r="M2023" s="12"/>
      <c r="N2023" s="12"/>
      <c r="O2023" s="12"/>
      <c r="Q2023" s="22"/>
      <c r="R2023" s="15"/>
      <c r="S2023" s="22"/>
    </row>
    <row r="2024" spans="2:19">
      <c r="B2024" s="12"/>
      <c r="K2024" s="11"/>
      <c r="L2024" s="11"/>
      <c r="M2024" s="12"/>
      <c r="N2024" s="12"/>
      <c r="O2024" s="12"/>
      <c r="Q2024" s="22"/>
      <c r="R2024" s="15"/>
      <c r="S2024" s="22"/>
    </row>
    <row r="2025" spans="2:19">
      <c r="B2025" s="12"/>
      <c r="K2025" s="11"/>
      <c r="L2025" s="11"/>
      <c r="M2025" s="12"/>
      <c r="N2025" s="12"/>
      <c r="O2025" s="12"/>
      <c r="Q2025" s="22"/>
      <c r="R2025" s="15"/>
      <c r="S2025" s="22"/>
    </row>
    <row r="2026" spans="2:19">
      <c r="B2026" s="12"/>
      <c r="K2026" s="11"/>
      <c r="L2026" s="11"/>
      <c r="M2026" s="12"/>
      <c r="N2026" s="12"/>
      <c r="O2026" s="12"/>
      <c r="Q2026" s="22"/>
      <c r="R2026" s="15"/>
      <c r="S2026" s="22"/>
    </row>
    <row r="2027" spans="2:19">
      <c r="B2027" s="12"/>
      <c r="K2027" s="11"/>
      <c r="L2027" s="11"/>
      <c r="M2027" s="12"/>
      <c r="N2027" s="12"/>
      <c r="O2027" s="12"/>
      <c r="Q2027" s="22"/>
      <c r="R2027" s="15"/>
      <c r="S2027" s="22"/>
    </row>
    <row r="2028" spans="2:19">
      <c r="B2028" s="12"/>
      <c r="K2028" s="11"/>
      <c r="L2028" s="11"/>
      <c r="M2028" s="12"/>
      <c r="N2028" s="12"/>
      <c r="O2028" s="12"/>
      <c r="Q2028" s="22"/>
      <c r="R2028" s="15"/>
      <c r="S2028" s="22"/>
    </row>
    <row r="2029" spans="2:19">
      <c r="B2029" s="12"/>
      <c r="K2029" s="11"/>
      <c r="L2029" s="11"/>
      <c r="M2029" s="12"/>
      <c r="N2029" s="12"/>
      <c r="O2029" s="12"/>
      <c r="Q2029" s="22"/>
      <c r="R2029" s="15"/>
      <c r="S2029" s="22"/>
    </row>
    <row r="2030" spans="2:19">
      <c r="B2030" s="12"/>
      <c r="K2030" s="11"/>
      <c r="L2030" s="11"/>
      <c r="M2030" s="12"/>
      <c r="N2030" s="12"/>
      <c r="O2030" s="12"/>
      <c r="Q2030" s="22"/>
      <c r="R2030" s="15"/>
      <c r="S2030" s="22"/>
    </row>
    <row r="2031" spans="2:19">
      <c r="B2031" s="12"/>
      <c r="K2031" s="11"/>
      <c r="L2031" s="11"/>
      <c r="M2031" s="12"/>
      <c r="N2031" s="12"/>
      <c r="O2031" s="12"/>
      <c r="Q2031" s="22"/>
      <c r="R2031" s="15"/>
      <c r="S2031" s="22"/>
    </row>
    <row r="2032" spans="2:19">
      <c r="B2032" s="12"/>
      <c r="K2032" s="11"/>
      <c r="L2032" s="11"/>
      <c r="M2032" s="12"/>
      <c r="N2032" s="12"/>
      <c r="O2032" s="12"/>
      <c r="Q2032" s="22"/>
      <c r="R2032" s="15"/>
      <c r="S2032" s="22"/>
    </row>
    <row r="2033" spans="2:19">
      <c r="B2033" s="12"/>
      <c r="K2033" s="11"/>
      <c r="L2033" s="11"/>
      <c r="M2033" s="12"/>
      <c r="N2033" s="12"/>
      <c r="O2033" s="12"/>
      <c r="Q2033" s="22"/>
      <c r="R2033" s="15"/>
      <c r="S2033" s="22"/>
    </row>
    <row r="2034" spans="2:19">
      <c r="B2034" s="12"/>
      <c r="K2034" s="11"/>
      <c r="L2034" s="11"/>
      <c r="M2034" s="12"/>
      <c r="N2034" s="12"/>
      <c r="O2034" s="12"/>
      <c r="Q2034" s="22"/>
      <c r="R2034" s="15"/>
      <c r="S2034" s="22"/>
    </row>
    <row r="2035" spans="2:19">
      <c r="B2035" s="12"/>
      <c r="K2035" s="11"/>
      <c r="L2035" s="11"/>
      <c r="M2035" s="12"/>
      <c r="N2035" s="12"/>
      <c r="O2035" s="12"/>
      <c r="Q2035" s="22"/>
      <c r="R2035" s="15"/>
      <c r="S2035" s="22"/>
    </row>
    <row r="2036" spans="2:19">
      <c r="B2036" s="12"/>
      <c r="K2036" s="11"/>
      <c r="L2036" s="11"/>
      <c r="M2036" s="12"/>
      <c r="N2036" s="12"/>
      <c r="O2036" s="12"/>
      <c r="Q2036" s="22"/>
      <c r="R2036" s="15"/>
      <c r="S2036" s="22"/>
    </row>
    <row r="2037" spans="2:19">
      <c r="B2037" s="12"/>
      <c r="K2037" s="11"/>
      <c r="L2037" s="11"/>
      <c r="M2037" s="12"/>
      <c r="N2037" s="12"/>
      <c r="O2037" s="12"/>
      <c r="Q2037" s="22"/>
      <c r="R2037" s="15"/>
      <c r="S2037" s="22"/>
    </row>
    <row r="2038" spans="2:19">
      <c r="B2038" s="12"/>
      <c r="K2038" s="11"/>
      <c r="L2038" s="11"/>
      <c r="M2038" s="12"/>
      <c r="N2038" s="12"/>
      <c r="O2038" s="12"/>
      <c r="Q2038" s="22"/>
      <c r="R2038" s="15"/>
      <c r="S2038" s="22"/>
    </row>
    <row r="2039" spans="2:19">
      <c r="B2039" s="12"/>
      <c r="K2039" s="11"/>
      <c r="L2039" s="11"/>
      <c r="M2039" s="12"/>
      <c r="N2039" s="12"/>
      <c r="O2039" s="12"/>
      <c r="Q2039" s="22"/>
      <c r="R2039" s="15"/>
      <c r="S2039" s="22"/>
    </row>
    <row r="2040" spans="2:19">
      <c r="B2040" s="12"/>
      <c r="K2040" s="11"/>
      <c r="L2040" s="11"/>
      <c r="M2040" s="12"/>
      <c r="N2040" s="12"/>
      <c r="O2040" s="12"/>
      <c r="Q2040" s="22"/>
      <c r="R2040" s="15"/>
      <c r="S2040" s="22"/>
    </row>
    <row r="2041" spans="2:19">
      <c r="B2041" s="12"/>
      <c r="K2041" s="11"/>
      <c r="L2041" s="11"/>
      <c r="M2041" s="12"/>
      <c r="N2041" s="12"/>
      <c r="O2041" s="12"/>
      <c r="Q2041" s="22"/>
      <c r="R2041" s="15"/>
      <c r="S2041" s="22"/>
    </row>
    <row r="2042" spans="2:19">
      <c r="B2042" s="12"/>
      <c r="K2042" s="11"/>
      <c r="L2042" s="11"/>
      <c r="M2042" s="12"/>
      <c r="N2042" s="12"/>
      <c r="O2042" s="12"/>
      <c r="Q2042" s="22"/>
      <c r="R2042" s="15"/>
      <c r="S2042" s="22"/>
    </row>
    <row r="2043" spans="2:19">
      <c r="B2043" s="12"/>
      <c r="K2043" s="11"/>
      <c r="L2043" s="11"/>
      <c r="M2043" s="12"/>
      <c r="N2043" s="12"/>
      <c r="O2043" s="12"/>
      <c r="Q2043" s="22"/>
      <c r="R2043" s="15"/>
      <c r="S2043" s="22"/>
    </row>
    <row r="2044" spans="2:19">
      <c r="B2044" s="12"/>
      <c r="K2044" s="11"/>
      <c r="L2044" s="11"/>
      <c r="M2044" s="12"/>
      <c r="N2044" s="12"/>
      <c r="O2044" s="12"/>
      <c r="Q2044" s="22"/>
      <c r="R2044" s="15"/>
      <c r="S2044" s="22"/>
    </row>
    <row r="2045" spans="2:19">
      <c r="B2045" s="12"/>
      <c r="K2045" s="11"/>
      <c r="L2045" s="11"/>
      <c r="M2045" s="12"/>
      <c r="N2045" s="12"/>
      <c r="O2045" s="12"/>
      <c r="Q2045" s="22"/>
      <c r="R2045" s="15"/>
      <c r="S2045" s="22"/>
    </row>
    <row r="2046" spans="2:19">
      <c r="B2046" s="12"/>
      <c r="K2046" s="11"/>
      <c r="L2046" s="11"/>
      <c r="M2046" s="12"/>
      <c r="N2046" s="12"/>
      <c r="O2046" s="12"/>
      <c r="Q2046" s="22"/>
      <c r="R2046" s="15"/>
      <c r="S2046" s="22"/>
    </row>
    <row r="2047" spans="2:19">
      <c r="B2047" s="12"/>
      <c r="K2047" s="11"/>
      <c r="L2047" s="11"/>
      <c r="M2047" s="12"/>
      <c r="N2047" s="12"/>
      <c r="O2047" s="12"/>
      <c r="Q2047" s="22"/>
      <c r="R2047" s="15"/>
      <c r="S2047" s="22"/>
    </row>
    <row r="2048" spans="2:19">
      <c r="B2048" s="12"/>
      <c r="K2048" s="11"/>
      <c r="L2048" s="11"/>
      <c r="M2048" s="12"/>
      <c r="N2048" s="12"/>
      <c r="O2048" s="12"/>
      <c r="Q2048" s="22"/>
      <c r="R2048" s="15"/>
      <c r="S2048" s="22"/>
    </row>
    <row r="2049" spans="2:19">
      <c r="B2049" s="12"/>
      <c r="K2049" s="11"/>
      <c r="L2049" s="11"/>
      <c r="M2049" s="12"/>
      <c r="N2049" s="12"/>
      <c r="O2049" s="12"/>
      <c r="Q2049" s="22"/>
      <c r="R2049" s="15"/>
      <c r="S2049" s="22"/>
    </row>
    <row r="2050" spans="2:19">
      <c r="B2050" s="12"/>
      <c r="K2050" s="11"/>
      <c r="L2050" s="11"/>
      <c r="M2050" s="12"/>
      <c r="N2050" s="12"/>
      <c r="O2050" s="12"/>
      <c r="Q2050" s="22"/>
      <c r="R2050" s="15"/>
      <c r="S2050" s="22"/>
    </row>
    <row r="2051" spans="2:19">
      <c r="B2051" s="12"/>
      <c r="K2051" s="11"/>
      <c r="L2051" s="11"/>
      <c r="M2051" s="12"/>
      <c r="N2051" s="12"/>
      <c r="O2051" s="12"/>
      <c r="Q2051" s="22"/>
      <c r="R2051" s="15"/>
      <c r="S2051" s="22"/>
    </row>
    <row r="2052" spans="2:19">
      <c r="B2052" s="12"/>
      <c r="K2052" s="11"/>
      <c r="L2052" s="11"/>
      <c r="M2052" s="12"/>
      <c r="N2052" s="12"/>
      <c r="O2052" s="12"/>
      <c r="Q2052" s="22"/>
      <c r="R2052" s="15"/>
      <c r="S2052" s="22"/>
    </row>
    <row r="2053" spans="2:19">
      <c r="B2053" s="12"/>
      <c r="K2053" s="11"/>
      <c r="L2053" s="11"/>
      <c r="M2053" s="12"/>
      <c r="N2053" s="12"/>
      <c r="O2053" s="12"/>
      <c r="Q2053" s="22"/>
      <c r="R2053" s="15"/>
      <c r="S2053" s="22"/>
    </row>
    <row r="2054" spans="2:19">
      <c r="B2054" s="12"/>
      <c r="K2054" s="11"/>
      <c r="L2054" s="11"/>
      <c r="M2054" s="12"/>
      <c r="N2054" s="12"/>
      <c r="O2054" s="12"/>
      <c r="Q2054" s="22"/>
      <c r="R2054" s="15"/>
      <c r="S2054" s="22"/>
    </row>
    <row r="2055" spans="2:19">
      <c r="B2055" s="12"/>
      <c r="K2055" s="11"/>
      <c r="L2055" s="11"/>
      <c r="M2055" s="12"/>
      <c r="N2055" s="12"/>
      <c r="O2055" s="12"/>
      <c r="Q2055" s="22"/>
      <c r="R2055" s="15"/>
      <c r="S2055" s="22"/>
    </row>
    <row r="2056" spans="2:19">
      <c r="B2056" s="12"/>
      <c r="K2056" s="11"/>
      <c r="L2056" s="11"/>
      <c r="M2056" s="12"/>
      <c r="N2056" s="12"/>
      <c r="O2056" s="12"/>
      <c r="Q2056" s="22"/>
      <c r="R2056" s="15"/>
      <c r="S2056" s="22"/>
    </row>
    <row r="2057" spans="2:19">
      <c r="B2057" s="12"/>
      <c r="K2057" s="11"/>
      <c r="L2057" s="11"/>
      <c r="M2057" s="12"/>
      <c r="N2057" s="12"/>
      <c r="O2057" s="12"/>
      <c r="Q2057" s="22"/>
      <c r="R2057" s="15"/>
      <c r="S2057" s="22"/>
    </row>
    <row r="2058" spans="2:19">
      <c r="B2058" s="12"/>
      <c r="K2058" s="11"/>
      <c r="L2058" s="11"/>
      <c r="M2058" s="12"/>
      <c r="N2058" s="12"/>
      <c r="O2058" s="12"/>
      <c r="Q2058" s="22"/>
      <c r="R2058" s="15"/>
      <c r="S2058" s="22"/>
    </row>
    <row r="2059" spans="2:19">
      <c r="B2059" s="12"/>
      <c r="K2059" s="11"/>
      <c r="L2059" s="11"/>
      <c r="M2059" s="12"/>
      <c r="N2059" s="12"/>
      <c r="O2059" s="12"/>
      <c r="Q2059" s="22"/>
      <c r="R2059" s="15"/>
      <c r="S2059" s="22"/>
    </row>
    <row r="2060" spans="2:19">
      <c r="B2060" s="12"/>
      <c r="K2060" s="11"/>
      <c r="L2060" s="11"/>
      <c r="M2060" s="12"/>
      <c r="N2060" s="12"/>
      <c r="O2060" s="12"/>
      <c r="Q2060" s="22"/>
      <c r="R2060" s="15"/>
      <c r="S2060" s="22"/>
    </row>
    <row r="2061" spans="2:19">
      <c r="B2061" s="12"/>
      <c r="K2061" s="11"/>
      <c r="L2061" s="11"/>
      <c r="M2061" s="12"/>
      <c r="N2061" s="12"/>
      <c r="O2061" s="12"/>
      <c r="Q2061" s="22"/>
      <c r="R2061" s="15"/>
      <c r="S2061" s="22"/>
    </row>
    <row r="2062" spans="2:19">
      <c r="B2062" s="12"/>
      <c r="K2062" s="11"/>
      <c r="L2062" s="11"/>
      <c r="M2062" s="12"/>
      <c r="N2062" s="12"/>
      <c r="O2062" s="12"/>
      <c r="Q2062" s="22"/>
      <c r="R2062" s="15"/>
      <c r="S2062" s="22"/>
    </row>
    <row r="2063" spans="2:19">
      <c r="B2063" s="12"/>
      <c r="K2063" s="11"/>
      <c r="L2063" s="11"/>
      <c r="M2063" s="12"/>
      <c r="N2063" s="12"/>
      <c r="O2063" s="12"/>
      <c r="Q2063" s="22"/>
      <c r="R2063" s="15"/>
      <c r="S2063" s="22"/>
    </row>
    <row r="2064" spans="2:19">
      <c r="B2064" s="12"/>
      <c r="K2064" s="11"/>
      <c r="L2064" s="11"/>
      <c r="M2064" s="12"/>
      <c r="N2064" s="12"/>
      <c r="O2064" s="12"/>
      <c r="Q2064" s="22"/>
      <c r="R2064" s="15"/>
      <c r="S2064" s="22"/>
    </row>
    <row r="2065" spans="2:19">
      <c r="B2065" s="12"/>
      <c r="K2065" s="11"/>
      <c r="L2065" s="11"/>
      <c r="M2065" s="12"/>
      <c r="N2065" s="12"/>
      <c r="O2065" s="12"/>
      <c r="Q2065" s="22"/>
      <c r="R2065" s="15"/>
      <c r="S2065" s="22"/>
    </row>
    <row r="2066" spans="2:19">
      <c r="B2066" s="12"/>
      <c r="K2066" s="11"/>
      <c r="L2066" s="11"/>
      <c r="M2066" s="12"/>
      <c r="N2066" s="12"/>
      <c r="O2066" s="12"/>
      <c r="Q2066" s="22"/>
      <c r="R2066" s="15"/>
      <c r="S2066" s="22"/>
    </row>
    <row r="2067" spans="2:19">
      <c r="B2067" s="12"/>
      <c r="K2067" s="11"/>
      <c r="L2067" s="11"/>
      <c r="M2067" s="12"/>
      <c r="N2067" s="12"/>
      <c r="O2067" s="12"/>
      <c r="Q2067" s="22"/>
      <c r="R2067" s="15"/>
      <c r="S2067" s="22"/>
    </row>
    <row r="2068" spans="2:19">
      <c r="B2068" s="12"/>
      <c r="K2068" s="11"/>
      <c r="L2068" s="11"/>
      <c r="M2068" s="12"/>
      <c r="N2068" s="12"/>
      <c r="O2068" s="12"/>
      <c r="Q2068" s="22"/>
      <c r="R2068" s="15"/>
      <c r="S2068" s="22"/>
    </row>
    <row r="2069" spans="2:19">
      <c r="B2069" s="12"/>
      <c r="K2069" s="11"/>
      <c r="L2069" s="11"/>
      <c r="M2069" s="12"/>
      <c r="N2069" s="12"/>
      <c r="O2069" s="12"/>
      <c r="Q2069" s="22"/>
      <c r="R2069" s="15"/>
      <c r="S2069" s="22"/>
    </row>
    <row r="2070" spans="2:19">
      <c r="B2070" s="12"/>
      <c r="K2070" s="11"/>
      <c r="L2070" s="11"/>
      <c r="M2070" s="12"/>
      <c r="N2070" s="12"/>
      <c r="O2070" s="12"/>
      <c r="Q2070" s="22"/>
      <c r="R2070" s="15"/>
      <c r="S2070" s="22"/>
    </row>
    <row r="2071" spans="2:19">
      <c r="B2071" s="12"/>
      <c r="K2071" s="11"/>
      <c r="L2071" s="11"/>
      <c r="M2071" s="12"/>
      <c r="N2071" s="12"/>
      <c r="O2071" s="12"/>
      <c r="Q2071" s="22"/>
      <c r="R2071" s="15"/>
      <c r="S2071" s="22"/>
    </row>
    <row r="2072" spans="2:19">
      <c r="B2072" s="12"/>
      <c r="K2072" s="11"/>
      <c r="L2072" s="11"/>
      <c r="M2072" s="12"/>
      <c r="N2072" s="12"/>
      <c r="O2072" s="12"/>
      <c r="Q2072" s="22"/>
      <c r="R2072" s="15"/>
      <c r="S2072" s="22"/>
    </row>
    <row r="2073" spans="2:19">
      <c r="B2073" s="12"/>
      <c r="K2073" s="11"/>
      <c r="L2073" s="11"/>
      <c r="M2073" s="12"/>
      <c r="N2073" s="12"/>
      <c r="O2073" s="12"/>
      <c r="Q2073" s="22"/>
      <c r="R2073" s="15"/>
      <c r="S2073" s="22"/>
    </row>
    <row r="2074" spans="2:19">
      <c r="B2074" s="12"/>
      <c r="K2074" s="11"/>
      <c r="L2074" s="11"/>
      <c r="M2074" s="12"/>
      <c r="N2074" s="12"/>
      <c r="O2074" s="12"/>
      <c r="Q2074" s="22"/>
      <c r="R2074" s="15"/>
      <c r="S2074" s="22"/>
    </row>
    <row r="2075" spans="2:19">
      <c r="B2075" s="12"/>
      <c r="K2075" s="11"/>
      <c r="L2075" s="11"/>
      <c r="M2075" s="12"/>
      <c r="N2075" s="12"/>
      <c r="O2075" s="12"/>
      <c r="Q2075" s="22"/>
      <c r="R2075" s="15"/>
      <c r="S2075" s="22"/>
    </row>
    <row r="2076" spans="2:19">
      <c r="B2076" s="12"/>
      <c r="K2076" s="11"/>
      <c r="L2076" s="11"/>
      <c r="M2076" s="12"/>
      <c r="N2076" s="12"/>
      <c r="O2076" s="12"/>
      <c r="Q2076" s="22"/>
      <c r="R2076" s="15"/>
      <c r="S2076" s="22"/>
    </row>
    <row r="2077" spans="2:19">
      <c r="B2077" s="12"/>
      <c r="K2077" s="11"/>
      <c r="L2077" s="11"/>
      <c r="M2077" s="12"/>
      <c r="N2077" s="12"/>
      <c r="O2077" s="12"/>
      <c r="Q2077" s="22"/>
      <c r="R2077" s="15"/>
      <c r="S2077" s="22"/>
    </row>
    <row r="2078" spans="2:19">
      <c r="B2078" s="12"/>
      <c r="K2078" s="11"/>
      <c r="L2078" s="11"/>
      <c r="M2078" s="12"/>
      <c r="N2078" s="12"/>
      <c r="O2078" s="12"/>
      <c r="Q2078" s="22"/>
      <c r="R2078" s="15"/>
      <c r="S2078" s="22"/>
    </row>
    <row r="2079" spans="2:19">
      <c r="B2079" s="12"/>
      <c r="K2079" s="11"/>
      <c r="L2079" s="11"/>
      <c r="M2079" s="12"/>
      <c r="N2079" s="12"/>
      <c r="O2079" s="12"/>
      <c r="Q2079" s="22"/>
      <c r="R2079" s="15"/>
      <c r="S2079" s="22"/>
    </row>
    <row r="2080" spans="2:19">
      <c r="B2080" s="12"/>
      <c r="K2080" s="11"/>
      <c r="L2080" s="11"/>
      <c r="M2080" s="12"/>
      <c r="N2080" s="12"/>
      <c r="O2080" s="12"/>
      <c r="Q2080" s="22"/>
      <c r="R2080" s="15"/>
      <c r="S2080" s="22"/>
    </row>
    <row r="2081" spans="2:19">
      <c r="B2081" s="12"/>
      <c r="K2081" s="11"/>
      <c r="L2081" s="11"/>
      <c r="M2081" s="12"/>
      <c r="N2081" s="12"/>
      <c r="O2081" s="12"/>
      <c r="Q2081" s="22"/>
      <c r="R2081" s="15"/>
      <c r="S2081" s="22"/>
    </row>
    <row r="2082" spans="2:19">
      <c r="B2082" s="12"/>
      <c r="K2082" s="11"/>
      <c r="L2082" s="11"/>
      <c r="M2082" s="12"/>
      <c r="N2082" s="12"/>
      <c r="O2082" s="12"/>
      <c r="Q2082" s="22"/>
      <c r="R2082" s="15"/>
      <c r="S2082" s="22"/>
    </row>
    <row r="2083" spans="2:19">
      <c r="B2083" s="12"/>
      <c r="K2083" s="11"/>
      <c r="L2083" s="11"/>
      <c r="M2083" s="12"/>
      <c r="N2083" s="12"/>
      <c r="O2083" s="12"/>
      <c r="Q2083" s="22"/>
      <c r="R2083" s="15"/>
      <c r="S2083" s="22"/>
    </row>
    <row r="2084" spans="2:19">
      <c r="B2084" s="12"/>
      <c r="K2084" s="11"/>
      <c r="L2084" s="11"/>
      <c r="M2084" s="12"/>
      <c r="N2084" s="12"/>
      <c r="O2084" s="12"/>
      <c r="Q2084" s="22"/>
      <c r="R2084" s="15"/>
      <c r="S2084" s="22"/>
    </row>
    <row r="2085" spans="2:19">
      <c r="B2085" s="12"/>
      <c r="K2085" s="11"/>
      <c r="L2085" s="11"/>
      <c r="M2085" s="12"/>
      <c r="N2085" s="12"/>
      <c r="O2085" s="12"/>
      <c r="Q2085" s="22"/>
      <c r="R2085" s="15"/>
      <c r="S2085" s="22"/>
    </row>
    <row r="2086" spans="2:19">
      <c r="B2086" s="12"/>
      <c r="K2086" s="11"/>
      <c r="L2086" s="11"/>
      <c r="M2086" s="12"/>
      <c r="N2086" s="12"/>
      <c r="O2086" s="12"/>
      <c r="Q2086" s="22"/>
      <c r="R2086" s="15"/>
      <c r="S2086" s="22"/>
    </row>
    <row r="2087" spans="2:19">
      <c r="B2087" s="12"/>
      <c r="K2087" s="11"/>
      <c r="L2087" s="11"/>
      <c r="M2087" s="12"/>
      <c r="N2087" s="12"/>
      <c r="O2087" s="12"/>
      <c r="Q2087" s="22"/>
      <c r="R2087" s="15"/>
      <c r="S2087" s="22"/>
    </row>
    <row r="2088" spans="2:19">
      <c r="B2088" s="12"/>
      <c r="K2088" s="11"/>
      <c r="L2088" s="11"/>
      <c r="M2088" s="12"/>
      <c r="N2088" s="12"/>
      <c r="O2088" s="12"/>
      <c r="Q2088" s="22"/>
      <c r="R2088" s="15"/>
      <c r="S2088" s="22"/>
    </row>
    <row r="2089" spans="2:19">
      <c r="B2089" s="12"/>
      <c r="K2089" s="11"/>
      <c r="L2089" s="11"/>
      <c r="M2089" s="12"/>
      <c r="N2089" s="12"/>
      <c r="O2089" s="12"/>
      <c r="Q2089" s="22"/>
      <c r="R2089" s="15"/>
      <c r="S2089" s="22"/>
    </row>
    <row r="2090" spans="2:19">
      <c r="B2090" s="12"/>
      <c r="K2090" s="11"/>
      <c r="L2090" s="11"/>
      <c r="M2090" s="12"/>
      <c r="N2090" s="12"/>
      <c r="O2090" s="12"/>
      <c r="Q2090" s="22"/>
      <c r="R2090" s="15"/>
      <c r="S2090" s="22"/>
    </row>
    <row r="2091" spans="2:19">
      <c r="B2091" s="12"/>
      <c r="K2091" s="11"/>
      <c r="L2091" s="11"/>
      <c r="M2091" s="12"/>
      <c r="N2091" s="12"/>
      <c r="O2091" s="12"/>
      <c r="Q2091" s="22"/>
      <c r="R2091" s="15"/>
      <c r="S2091" s="22"/>
    </row>
    <row r="2092" spans="2:19">
      <c r="B2092" s="12"/>
      <c r="K2092" s="11"/>
      <c r="L2092" s="11"/>
      <c r="M2092" s="12"/>
      <c r="N2092" s="12"/>
      <c r="O2092" s="12"/>
      <c r="Q2092" s="22"/>
      <c r="R2092" s="15"/>
      <c r="S2092" s="22"/>
    </row>
    <row r="2093" spans="2:19">
      <c r="B2093" s="12"/>
      <c r="K2093" s="11"/>
      <c r="L2093" s="11"/>
      <c r="M2093" s="12"/>
      <c r="N2093" s="12"/>
      <c r="O2093" s="12"/>
      <c r="Q2093" s="22"/>
      <c r="R2093" s="15"/>
      <c r="S2093" s="22"/>
    </row>
    <row r="2094" spans="2:19">
      <c r="B2094" s="12"/>
      <c r="K2094" s="11"/>
      <c r="L2094" s="11"/>
      <c r="M2094" s="12"/>
      <c r="N2094" s="12"/>
      <c r="O2094" s="12"/>
      <c r="Q2094" s="22"/>
      <c r="R2094" s="15"/>
      <c r="S2094" s="22"/>
    </row>
    <row r="2095" spans="2:19">
      <c r="B2095" s="12"/>
      <c r="K2095" s="11"/>
      <c r="L2095" s="11"/>
      <c r="M2095" s="12"/>
      <c r="N2095" s="12"/>
      <c r="O2095" s="12"/>
      <c r="Q2095" s="22"/>
      <c r="R2095" s="15"/>
      <c r="S2095" s="22"/>
    </row>
    <row r="2096" spans="2:19">
      <c r="B2096" s="12"/>
      <c r="K2096" s="11"/>
      <c r="L2096" s="11"/>
      <c r="M2096" s="12"/>
      <c r="N2096" s="12"/>
      <c r="O2096" s="12"/>
      <c r="Q2096" s="22"/>
      <c r="R2096" s="15"/>
      <c r="S2096" s="22"/>
    </row>
    <row r="2097" spans="2:19">
      <c r="B2097" s="12"/>
      <c r="K2097" s="11"/>
      <c r="L2097" s="11"/>
      <c r="M2097" s="12"/>
      <c r="N2097" s="12"/>
      <c r="O2097" s="12"/>
      <c r="Q2097" s="22"/>
      <c r="R2097" s="15"/>
      <c r="S2097" s="22"/>
    </row>
    <row r="2098" spans="2:19">
      <c r="B2098" s="12"/>
      <c r="K2098" s="11"/>
      <c r="L2098" s="11"/>
      <c r="M2098" s="12"/>
      <c r="N2098" s="12"/>
      <c r="O2098" s="12"/>
      <c r="Q2098" s="22"/>
      <c r="R2098" s="15"/>
      <c r="S2098" s="22"/>
    </row>
    <row r="2099" spans="2:19">
      <c r="B2099" s="12"/>
      <c r="K2099" s="11"/>
      <c r="L2099" s="11"/>
      <c r="M2099" s="12"/>
      <c r="N2099" s="12"/>
      <c r="O2099" s="12"/>
      <c r="Q2099" s="22"/>
      <c r="R2099" s="15"/>
      <c r="S2099" s="22"/>
    </row>
    <row r="2100" spans="2:19">
      <c r="B2100" s="12"/>
      <c r="K2100" s="11"/>
      <c r="L2100" s="11"/>
      <c r="M2100" s="12"/>
      <c r="N2100" s="12"/>
      <c r="O2100" s="12"/>
      <c r="Q2100" s="22"/>
      <c r="R2100" s="15"/>
      <c r="S2100" s="22"/>
    </row>
    <row r="2101" spans="2:19">
      <c r="B2101" s="12"/>
      <c r="K2101" s="11"/>
      <c r="L2101" s="11"/>
      <c r="M2101" s="12"/>
      <c r="N2101" s="12"/>
      <c r="O2101" s="12"/>
      <c r="Q2101" s="22"/>
      <c r="R2101" s="15"/>
      <c r="S2101" s="22"/>
    </row>
    <row r="2102" spans="2:19">
      <c r="B2102" s="12"/>
      <c r="K2102" s="11"/>
      <c r="L2102" s="11"/>
      <c r="M2102" s="12"/>
      <c r="N2102" s="12"/>
      <c r="O2102" s="12"/>
      <c r="Q2102" s="22"/>
      <c r="R2102" s="15"/>
      <c r="S2102" s="22"/>
    </row>
    <row r="2103" spans="2:19">
      <c r="B2103" s="12"/>
      <c r="K2103" s="11"/>
      <c r="L2103" s="11"/>
      <c r="M2103" s="12"/>
      <c r="N2103" s="12"/>
      <c r="O2103" s="12"/>
      <c r="Q2103" s="22"/>
      <c r="R2103" s="15"/>
      <c r="S2103" s="22"/>
    </row>
    <row r="2104" spans="2:19">
      <c r="B2104" s="12"/>
      <c r="K2104" s="11"/>
      <c r="L2104" s="11"/>
      <c r="M2104" s="12"/>
      <c r="N2104" s="12"/>
      <c r="O2104" s="12"/>
      <c r="Q2104" s="22"/>
      <c r="R2104" s="15"/>
      <c r="S2104" s="22"/>
    </row>
    <row r="2105" spans="2:19">
      <c r="B2105" s="12"/>
      <c r="K2105" s="11"/>
      <c r="L2105" s="11"/>
      <c r="M2105" s="12"/>
      <c r="N2105" s="12"/>
      <c r="O2105" s="12"/>
      <c r="Q2105" s="22"/>
      <c r="R2105" s="15"/>
      <c r="S2105" s="22"/>
    </row>
    <row r="2106" spans="2:19">
      <c r="B2106" s="12"/>
      <c r="K2106" s="11"/>
      <c r="L2106" s="11"/>
      <c r="M2106" s="12"/>
      <c r="N2106" s="12"/>
      <c r="O2106" s="12"/>
      <c r="Q2106" s="22"/>
      <c r="R2106" s="15"/>
      <c r="S2106" s="22"/>
    </row>
    <row r="2107" spans="2:19">
      <c r="B2107" s="12"/>
      <c r="K2107" s="11"/>
      <c r="L2107" s="11"/>
      <c r="M2107" s="12"/>
      <c r="N2107" s="12"/>
      <c r="O2107" s="12"/>
      <c r="Q2107" s="22"/>
      <c r="R2107" s="15"/>
      <c r="S2107" s="22"/>
    </row>
    <row r="2108" spans="2:19">
      <c r="B2108" s="12"/>
      <c r="K2108" s="11"/>
      <c r="L2108" s="11"/>
      <c r="M2108" s="12"/>
      <c r="N2108" s="12"/>
      <c r="O2108" s="12"/>
      <c r="Q2108" s="22"/>
      <c r="R2108" s="15"/>
      <c r="S2108" s="22"/>
    </row>
    <row r="2109" spans="2:19">
      <c r="B2109" s="12"/>
      <c r="K2109" s="11"/>
      <c r="L2109" s="11"/>
      <c r="M2109" s="12"/>
      <c r="N2109" s="12"/>
      <c r="O2109" s="12"/>
      <c r="Q2109" s="22"/>
      <c r="R2109" s="15"/>
      <c r="S2109" s="22"/>
    </row>
    <row r="2110" spans="2:19">
      <c r="B2110" s="12"/>
      <c r="K2110" s="11"/>
      <c r="L2110" s="11"/>
      <c r="M2110" s="12"/>
      <c r="N2110" s="12"/>
      <c r="O2110" s="12"/>
      <c r="Q2110" s="22"/>
      <c r="R2110" s="15"/>
      <c r="S2110" s="22"/>
    </row>
    <row r="2111" spans="2:19">
      <c r="B2111" s="12"/>
      <c r="K2111" s="11"/>
      <c r="L2111" s="11"/>
      <c r="M2111" s="12"/>
      <c r="N2111" s="12"/>
      <c r="O2111" s="12"/>
      <c r="Q2111" s="22"/>
      <c r="R2111" s="15"/>
      <c r="S2111" s="22"/>
    </row>
    <row r="2112" spans="2:19">
      <c r="B2112" s="12"/>
      <c r="K2112" s="11"/>
      <c r="L2112" s="11"/>
      <c r="M2112" s="12"/>
      <c r="N2112" s="12"/>
      <c r="O2112" s="12"/>
      <c r="Q2112" s="22"/>
      <c r="R2112" s="15"/>
      <c r="S2112" s="22"/>
    </row>
    <row r="2113" spans="2:19">
      <c r="B2113" s="12"/>
      <c r="K2113" s="11"/>
      <c r="L2113" s="11"/>
      <c r="M2113" s="12"/>
      <c r="N2113" s="12"/>
      <c r="O2113" s="12"/>
      <c r="Q2113" s="22"/>
      <c r="R2113" s="15"/>
      <c r="S2113" s="22"/>
    </row>
    <row r="2114" spans="2:19">
      <c r="B2114" s="12"/>
      <c r="K2114" s="11"/>
      <c r="L2114" s="11"/>
      <c r="M2114" s="12"/>
      <c r="N2114" s="12"/>
      <c r="O2114" s="12"/>
      <c r="Q2114" s="22"/>
      <c r="R2114" s="15"/>
      <c r="S2114" s="22"/>
    </row>
    <row r="2115" spans="2:19">
      <c r="B2115" s="12"/>
      <c r="K2115" s="11"/>
      <c r="L2115" s="11"/>
      <c r="M2115" s="12"/>
      <c r="N2115" s="12"/>
      <c r="O2115" s="12"/>
      <c r="Q2115" s="22"/>
      <c r="R2115" s="15"/>
      <c r="S2115" s="22"/>
    </row>
    <row r="2116" spans="2:19">
      <c r="B2116" s="12"/>
      <c r="K2116" s="11"/>
      <c r="L2116" s="11"/>
      <c r="M2116" s="12"/>
      <c r="N2116" s="12"/>
      <c r="O2116" s="12"/>
      <c r="Q2116" s="22"/>
      <c r="R2116" s="15"/>
      <c r="S2116" s="22"/>
    </row>
    <row r="2117" spans="2:19">
      <c r="B2117" s="12"/>
      <c r="K2117" s="11"/>
      <c r="L2117" s="11"/>
      <c r="M2117" s="12"/>
      <c r="N2117" s="12"/>
      <c r="O2117" s="12"/>
      <c r="Q2117" s="22"/>
      <c r="R2117" s="15"/>
      <c r="S2117" s="22"/>
    </row>
    <row r="2118" spans="2:19">
      <c r="B2118" s="12"/>
      <c r="K2118" s="11"/>
      <c r="L2118" s="11"/>
      <c r="M2118" s="12"/>
      <c r="N2118" s="12"/>
      <c r="O2118" s="12"/>
      <c r="Q2118" s="22"/>
      <c r="R2118" s="15"/>
      <c r="S2118" s="22"/>
    </row>
    <row r="2119" spans="2:19">
      <c r="B2119" s="12"/>
      <c r="K2119" s="11"/>
      <c r="L2119" s="11"/>
      <c r="M2119" s="12"/>
      <c r="N2119" s="12"/>
      <c r="O2119" s="12"/>
      <c r="Q2119" s="22"/>
      <c r="R2119" s="15"/>
      <c r="S2119" s="22"/>
    </row>
    <row r="2120" spans="2:19">
      <c r="B2120" s="12"/>
      <c r="K2120" s="11"/>
      <c r="L2120" s="11"/>
      <c r="M2120" s="12"/>
      <c r="N2120" s="12"/>
      <c r="O2120" s="12"/>
      <c r="Q2120" s="22"/>
      <c r="R2120" s="15"/>
      <c r="S2120" s="22"/>
    </row>
    <row r="2121" spans="2:19">
      <c r="B2121" s="12"/>
      <c r="K2121" s="11"/>
      <c r="L2121" s="11"/>
      <c r="M2121" s="12"/>
      <c r="N2121" s="12"/>
      <c r="O2121" s="12"/>
      <c r="Q2121" s="22"/>
      <c r="R2121" s="15"/>
      <c r="S2121" s="22"/>
    </row>
    <row r="2122" spans="2:19">
      <c r="B2122" s="12"/>
      <c r="K2122" s="11"/>
      <c r="L2122" s="11"/>
      <c r="M2122" s="12"/>
      <c r="N2122" s="12"/>
      <c r="O2122" s="12"/>
      <c r="Q2122" s="22"/>
      <c r="R2122" s="15"/>
      <c r="S2122" s="22"/>
    </row>
    <row r="2123" spans="2:19">
      <c r="B2123" s="12"/>
      <c r="K2123" s="11"/>
      <c r="L2123" s="11"/>
      <c r="M2123" s="12"/>
      <c r="N2123" s="12"/>
      <c r="O2123" s="12"/>
      <c r="Q2123" s="22"/>
      <c r="R2123" s="15"/>
      <c r="S2123" s="22"/>
    </row>
    <row r="2124" spans="2:19">
      <c r="B2124" s="12"/>
      <c r="K2124" s="11"/>
      <c r="L2124" s="11"/>
      <c r="M2124" s="12"/>
      <c r="N2124" s="12"/>
      <c r="O2124" s="12"/>
      <c r="Q2124" s="22"/>
      <c r="R2124" s="15"/>
      <c r="S2124" s="22"/>
    </row>
    <row r="2125" spans="2:19">
      <c r="B2125" s="12"/>
      <c r="K2125" s="11"/>
      <c r="L2125" s="11"/>
      <c r="M2125" s="12"/>
      <c r="N2125" s="12"/>
      <c r="O2125" s="12"/>
      <c r="Q2125" s="22"/>
      <c r="R2125" s="15"/>
      <c r="S2125" s="22"/>
    </row>
    <row r="2126" spans="2:19">
      <c r="B2126" s="12"/>
      <c r="K2126" s="11"/>
      <c r="L2126" s="11"/>
      <c r="M2126" s="12"/>
      <c r="N2126" s="12"/>
      <c r="O2126" s="12"/>
      <c r="Q2126" s="22"/>
      <c r="R2126" s="15"/>
      <c r="S2126" s="22"/>
    </row>
    <row r="2127" spans="2:19">
      <c r="B2127" s="12"/>
      <c r="K2127" s="11"/>
      <c r="L2127" s="11"/>
      <c r="M2127" s="12"/>
      <c r="N2127" s="12"/>
      <c r="O2127" s="12"/>
      <c r="Q2127" s="22"/>
      <c r="R2127" s="15"/>
      <c r="S2127" s="22"/>
    </row>
    <row r="2128" spans="2:19">
      <c r="B2128" s="12"/>
      <c r="K2128" s="11"/>
      <c r="L2128" s="11"/>
      <c r="M2128" s="12"/>
      <c r="N2128" s="12"/>
      <c r="O2128" s="12"/>
      <c r="Q2128" s="22"/>
      <c r="R2128" s="15"/>
      <c r="S2128" s="22"/>
    </row>
    <row r="2129" spans="2:19">
      <c r="B2129" s="12"/>
      <c r="K2129" s="11"/>
      <c r="L2129" s="11"/>
      <c r="M2129" s="12"/>
      <c r="N2129" s="12"/>
      <c r="O2129" s="12"/>
      <c r="Q2129" s="22"/>
      <c r="R2129" s="15"/>
      <c r="S2129" s="22"/>
    </row>
    <row r="2130" spans="2:19">
      <c r="B2130" s="12"/>
      <c r="K2130" s="11"/>
      <c r="L2130" s="11"/>
      <c r="M2130" s="12"/>
      <c r="N2130" s="12"/>
      <c r="O2130" s="12"/>
      <c r="Q2130" s="22"/>
      <c r="R2130" s="15"/>
      <c r="S2130" s="22"/>
    </row>
    <row r="2131" spans="2:19">
      <c r="B2131" s="12"/>
      <c r="K2131" s="11"/>
      <c r="L2131" s="11"/>
      <c r="M2131" s="12"/>
      <c r="N2131" s="12"/>
      <c r="O2131" s="12"/>
      <c r="Q2131" s="22"/>
      <c r="R2131" s="15"/>
      <c r="S2131" s="22"/>
    </row>
    <row r="2132" spans="2:19">
      <c r="B2132" s="12"/>
      <c r="K2132" s="11"/>
      <c r="L2132" s="11"/>
      <c r="M2132" s="12"/>
      <c r="N2132" s="12"/>
      <c r="O2132" s="12"/>
      <c r="Q2132" s="22"/>
      <c r="R2132" s="15"/>
      <c r="S2132" s="22"/>
    </row>
    <row r="2133" spans="2:19">
      <c r="B2133" s="12"/>
      <c r="K2133" s="11"/>
      <c r="L2133" s="11"/>
      <c r="M2133" s="12"/>
      <c r="N2133" s="12"/>
      <c r="O2133" s="12"/>
      <c r="Q2133" s="22"/>
      <c r="R2133" s="15"/>
      <c r="S2133" s="22"/>
    </row>
    <row r="2134" spans="2:19">
      <c r="B2134" s="12"/>
      <c r="K2134" s="11"/>
      <c r="L2134" s="11"/>
      <c r="M2134" s="12"/>
      <c r="N2134" s="12"/>
      <c r="O2134" s="12"/>
      <c r="Q2134" s="22"/>
      <c r="R2134" s="15"/>
      <c r="S2134" s="22"/>
    </row>
    <row r="2135" spans="2:19">
      <c r="B2135" s="12"/>
      <c r="K2135" s="11"/>
      <c r="L2135" s="11"/>
      <c r="M2135" s="12"/>
      <c r="N2135" s="12"/>
      <c r="O2135" s="12"/>
      <c r="Q2135" s="22"/>
      <c r="R2135" s="15"/>
      <c r="S2135" s="22"/>
    </row>
    <row r="2136" spans="2:19">
      <c r="B2136" s="12"/>
      <c r="K2136" s="11"/>
      <c r="L2136" s="11"/>
      <c r="M2136" s="12"/>
      <c r="N2136" s="12"/>
      <c r="O2136" s="12"/>
      <c r="Q2136" s="22"/>
      <c r="R2136" s="15"/>
      <c r="S2136" s="22"/>
    </row>
    <row r="2137" spans="2:19">
      <c r="B2137" s="12"/>
      <c r="K2137" s="11"/>
      <c r="L2137" s="11"/>
      <c r="M2137" s="12"/>
      <c r="N2137" s="12"/>
      <c r="O2137" s="12"/>
      <c r="Q2137" s="22"/>
      <c r="R2137" s="15"/>
      <c r="S2137" s="22"/>
    </row>
    <row r="2138" spans="2:19">
      <c r="B2138" s="12"/>
      <c r="K2138" s="11"/>
      <c r="L2138" s="11"/>
      <c r="M2138" s="12"/>
      <c r="N2138" s="12"/>
      <c r="O2138" s="12"/>
      <c r="Q2138" s="22"/>
      <c r="R2138" s="15"/>
      <c r="S2138" s="22"/>
    </row>
    <row r="2139" spans="2:19">
      <c r="B2139" s="12"/>
      <c r="K2139" s="11"/>
      <c r="L2139" s="11"/>
      <c r="M2139" s="12"/>
      <c r="N2139" s="12"/>
      <c r="O2139" s="12"/>
      <c r="Q2139" s="22"/>
      <c r="R2139" s="15"/>
      <c r="S2139" s="22"/>
    </row>
    <row r="2140" spans="2:19">
      <c r="B2140" s="12"/>
      <c r="K2140" s="11"/>
      <c r="L2140" s="11"/>
      <c r="M2140" s="12"/>
      <c r="N2140" s="12"/>
      <c r="O2140" s="12"/>
      <c r="Q2140" s="22"/>
      <c r="R2140" s="15"/>
      <c r="S2140" s="22"/>
    </row>
    <row r="2141" spans="2:19">
      <c r="B2141" s="12"/>
      <c r="K2141" s="11"/>
      <c r="L2141" s="11"/>
      <c r="M2141" s="12"/>
      <c r="N2141" s="12"/>
      <c r="O2141" s="12"/>
      <c r="Q2141" s="22"/>
      <c r="R2141" s="15"/>
      <c r="S2141" s="22"/>
    </row>
    <row r="2142" spans="2:19">
      <c r="B2142" s="12"/>
      <c r="K2142" s="11"/>
      <c r="L2142" s="11"/>
      <c r="M2142" s="12"/>
      <c r="N2142" s="12"/>
      <c r="O2142" s="12"/>
      <c r="Q2142" s="22"/>
      <c r="R2142" s="15"/>
      <c r="S2142" s="22"/>
    </row>
    <row r="2143" spans="2:19">
      <c r="B2143" s="12"/>
      <c r="K2143" s="11"/>
      <c r="L2143" s="11"/>
      <c r="M2143" s="12"/>
      <c r="N2143" s="12"/>
      <c r="O2143" s="12"/>
      <c r="Q2143" s="22"/>
      <c r="R2143" s="15"/>
      <c r="S2143" s="22"/>
    </row>
    <row r="2144" spans="2:19">
      <c r="B2144" s="12"/>
      <c r="K2144" s="11"/>
      <c r="L2144" s="11"/>
      <c r="M2144" s="12"/>
      <c r="N2144" s="12"/>
      <c r="O2144" s="12"/>
      <c r="Q2144" s="22"/>
      <c r="R2144" s="15"/>
      <c r="S2144" s="22"/>
    </row>
    <row r="2145" spans="2:19">
      <c r="B2145" s="12"/>
      <c r="K2145" s="11"/>
      <c r="L2145" s="11"/>
      <c r="M2145" s="12"/>
      <c r="N2145" s="12"/>
      <c r="O2145" s="12"/>
      <c r="Q2145" s="22"/>
      <c r="R2145" s="15"/>
      <c r="S2145" s="22"/>
    </row>
    <row r="2146" spans="2:19">
      <c r="B2146" s="12"/>
      <c r="K2146" s="11"/>
      <c r="L2146" s="11"/>
      <c r="M2146" s="12"/>
      <c r="N2146" s="12"/>
      <c r="O2146" s="12"/>
      <c r="Q2146" s="22"/>
      <c r="R2146" s="15"/>
      <c r="S2146" s="22"/>
    </row>
    <row r="2147" spans="2:19">
      <c r="B2147" s="12"/>
      <c r="K2147" s="11"/>
      <c r="L2147" s="11"/>
      <c r="M2147" s="12"/>
      <c r="N2147" s="12"/>
      <c r="O2147" s="12"/>
      <c r="Q2147" s="22"/>
      <c r="R2147" s="15"/>
      <c r="S2147" s="22"/>
    </row>
    <row r="2148" spans="2:19">
      <c r="B2148" s="12"/>
      <c r="K2148" s="11"/>
      <c r="L2148" s="11"/>
      <c r="M2148" s="12"/>
      <c r="N2148" s="12"/>
      <c r="O2148" s="12"/>
      <c r="Q2148" s="22"/>
      <c r="R2148" s="15"/>
      <c r="S2148" s="22"/>
    </row>
    <row r="2149" spans="2:19">
      <c r="B2149" s="12"/>
      <c r="K2149" s="11"/>
      <c r="L2149" s="11"/>
      <c r="M2149" s="12"/>
      <c r="N2149" s="12"/>
      <c r="O2149" s="12"/>
      <c r="Q2149" s="22"/>
      <c r="R2149" s="15"/>
      <c r="S2149" s="22"/>
    </row>
    <row r="2150" spans="2:19">
      <c r="B2150" s="12"/>
      <c r="K2150" s="11"/>
      <c r="L2150" s="11"/>
      <c r="M2150" s="12"/>
      <c r="N2150" s="12"/>
      <c r="O2150" s="12"/>
      <c r="Q2150" s="22"/>
      <c r="R2150" s="15"/>
      <c r="S2150" s="22"/>
    </row>
    <row r="2151" spans="2:19">
      <c r="B2151" s="12"/>
      <c r="K2151" s="11"/>
      <c r="L2151" s="11"/>
      <c r="M2151" s="12"/>
      <c r="N2151" s="12"/>
      <c r="O2151" s="12"/>
      <c r="Q2151" s="22"/>
      <c r="R2151" s="15"/>
      <c r="S2151" s="22"/>
    </row>
    <row r="2152" spans="2:19">
      <c r="B2152" s="12"/>
      <c r="K2152" s="11"/>
      <c r="L2152" s="11"/>
      <c r="M2152" s="12"/>
      <c r="N2152" s="12"/>
      <c r="O2152" s="12"/>
      <c r="Q2152" s="22"/>
      <c r="R2152" s="15"/>
      <c r="S2152" s="22"/>
    </row>
    <row r="2153" spans="2:19">
      <c r="B2153" s="12"/>
      <c r="K2153" s="11"/>
      <c r="L2153" s="11"/>
      <c r="M2153" s="12"/>
      <c r="N2153" s="12"/>
      <c r="O2153" s="12"/>
      <c r="Q2153" s="22"/>
      <c r="R2153" s="15"/>
      <c r="S2153" s="22"/>
    </row>
    <row r="2154" spans="2:19">
      <c r="B2154" s="12"/>
      <c r="K2154" s="11"/>
      <c r="L2154" s="11"/>
      <c r="M2154" s="12"/>
      <c r="N2154" s="12"/>
      <c r="O2154" s="12"/>
      <c r="Q2154" s="22"/>
      <c r="R2154" s="15"/>
      <c r="S2154" s="22"/>
    </row>
    <row r="2155" spans="2:19">
      <c r="B2155" s="12"/>
      <c r="K2155" s="11"/>
      <c r="L2155" s="11"/>
      <c r="M2155" s="12"/>
      <c r="N2155" s="12"/>
      <c r="O2155" s="12"/>
      <c r="Q2155" s="22"/>
      <c r="R2155" s="15"/>
      <c r="S2155" s="22"/>
    </row>
    <row r="2156" spans="2:19">
      <c r="B2156" s="12"/>
      <c r="K2156" s="11"/>
      <c r="L2156" s="11"/>
      <c r="M2156" s="12"/>
      <c r="N2156" s="12"/>
      <c r="O2156" s="12"/>
      <c r="Q2156" s="22"/>
      <c r="R2156" s="15"/>
      <c r="S2156" s="22"/>
    </row>
    <row r="2157" spans="2:19">
      <c r="B2157" s="12"/>
      <c r="K2157" s="11"/>
      <c r="L2157" s="11"/>
      <c r="M2157" s="12"/>
      <c r="N2157" s="12"/>
      <c r="O2157" s="12"/>
      <c r="Q2157" s="22"/>
      <c r="R2157" s="15"/>
      <c r="S2157" s="22"/>
    </row>
    <row r="2158" spans="2:19">
      <c r="B2158" s="12"/>
      <c r="K2158" s="11"/>
      <c r="L2158" s="11"/>
      <c r="M2158" s="12"/>
      <c r="N2158" s="12"/>
      <c r="O2158" s="12"/>
      <c r="Q2158" s="22"/>
      <c r="R2158" s="15"/>
      <c r="S2158" s="22"/>
    </row>
    <row r="2159" spans="2:19">
      <c r="B2159" s="12"/>
      <c r="K2159" s="11"/>
      <c r="L2159" s="11"/>
      <c r="M2159" s="12"/>
      <c r="N2159" s="12"/>
      <c r="O2159" s="12"/>
      <c r="Q2159" s="22"/>
      <c r="R2159" s="15"/>
      <c r="S2159" s="22"/>
    </row>
    <row r="2160" spans="2:19">
      <c r="B2160" s="12"/>
      <c r="K2160" s="11"/>
      <c r="L2160" s="11"/>
      <c r="M2160" s="12"/>
      <c r="N2160" s="12"/>
      <c r="O2160" s="12"/>
      <c r="Q2160" s="22"/>
      <c r="R2160" s="15"/>
      <c r="S2160" s="22"/>
    </row>
    <row r="2161" spans="2:19">
      <c r="B2161" s="12"/>
      <c r="K2161" s="11"/>
      <c r="L2161" s="11"/>
      <c r="M2161" s="12"/>
      <c r="N2161" s="12"/>
      <c r="O2161" s="12"/>
      <c r="Q2161" s="22"/>
      <c r="R2161" s="15"/>
      <c r="S2161" s="22"/>
    </row>
    <row r="2162" spans="2:19">
      <c r="B2162" s="12"/>
      <c r="K2162" s="11"/>
      <c r="L2162" s="11"/>
      <c r="M2162" s="12"/>
      <c r="N2162" s="12"/>
      <c r="O2162" s="12"/>
      <c r="Q2162" s="22"/>
      <c r="R2162" s="15"/>
      <c r="S2162" s="22"/>
    </row>
    <row r="2163" spans="2:19">
      <c r="B2163" s="12"/>
      <c r="K2163" s="11"/>
      <c r="L2163" s="11"/>
      <c r="M2163" s="12"/>
      <c r="N2163" s="12"/>
      <c r="O2163" s="12"/>
      <c r="Q2163" s="22"/>
      <c r="R2163" s="15"/>
      <c r="S2163" s="22"/>
    </row>
    <row r="2164" spans="2:19">
      <c r="B2164" s="12"/>
      <c r="K2164" s="11"/>
      <c r="L2164" s="11"/>
      <c r="M2164" s="12"/>
      <c r="N2164" s="12"/>
      <c r="O2164" s="12"/>
      <c r="Q2164" s="22"/>
      <c r="R2164" s="15"/>
      <c r="S2164" s="22"/>
    </row>
    <row r="2165" spans="2:19">
      <c r="B2165" s="12"/>
      <c r="K2165" s="11"/>
      <c r="L2165" s="11"/>
      <c r="M2165" s="12"/>
      <c r="N2165" s="12"/>
      <c r="O2165" s="12"/>
      <c r="Q2165" s="22"/>
      <c r="R2165" s="15"/>
      <c r="S2165" s="22"/>
    </row>
    <row r="2166" spans="2:19">
      <c r="B2166" s="12"/>
      <c r="K2166" s="11"/>
      <c r="L2166" s="11"/>
      <c r="M2166" s="12"/>
      <c r="N2166" s="12"/>
      <c r="O2166" s="12"/>
      <c r="Q2166" s="22"/>
      <c r="R2166" s="15"/>
      <c r="S2166" s="22"/>
    </row>
    <row r="2167" spans="2:19">
      <c r="B2167" s="12"/>
      <c r="K2167" s="11"/>
      <c r="L2167" s="11"/>
      <c r="M2167" s="12"/>
      <c r="N2167" s="12"/>
      <c r="O2167" s="12"/>
      <c r="Q2167" s="22"/>
      <c r="R2167" s="15"/>
      <c r="S2167" s="22"/>
    </row>
    <row r="2168" spans="2:19">
      <c r="B2168" s="12"/>
      <c r="K2168" s="11"/>
      <c r="L2168" s="11"/>
      <c r="M2168" s="12"/>
      <c r="N2168" s="12"/>
      <c r="O2168" s="12"/>
      <c r="Q2168" s="22"/>
      <c r="R2168" s="15"/>
      <c r="S2168" s="22"/>
    </row>
    <row r="2169" spans="2:19">
      <c r="B2169" s="12"/>
      <c r="K2169" s="11"/>
      <c r="L2169" s="11"/>
      <c r="M2169" s="12"/>
      <c r="N2169" s="12"/>
      <c r="O2169" s="12"/>
      <c r="Q2169" s="22"/>
      <c r="R2169" s="15"/>
      <c r="S2169" s="22"/>
    </row>
    <row r="2170" spans="2:19">
      <c r="B2170" s="12"/>
      <c r="K2170" s="11"/>
      <c r="L2170" s="11"/>
      <c r="M2170" s="12"/>
      <c r="N2170" s="12"/>
      <c r="O2170" s="12"/>
      <c r="Q2170" s="22"/>
      <c r="R2170" s="15"/>
      <c r="S2170" s="22"/>
    </row>
    <row r="2171" spans="2:19">
      <c r="B2171" s="12"/>
      <c r="K2171" s="11"/>
      <c r="L2171" s="11"/>
      <c r="M2171" s="12"/>
      <c r="N2171" s="12"/>
      <c r="O2171" s="12"/>
      <c r="Q2171" s="22"/>
      <c r="R2171" s="15"/>
      <c r="S2171" s="22"/>
    </row>
    <row r="2172" spans="2:19">
      <c r="B2172" s="12"/>
      <c r="K2172" s="11"/>
      <c r="L2172" s="11"/>
      <c r="M2172" s="12"/>
      <c r="N2172" s="12"/>
      <c r="O2172" s="12"/>
      <c r="Q2172" s="22"/>
      <c r="R2172" s="15"/>
      <c r="S2172" s="22"/>
    </row>
    <row r="2173" spans="2:19">
      <c r="B2173" s="12"/>
      <c r="K2173" s="11"/>
      <c r="L2173" s="11"/>
      <c r="M2173" s="12"/>
      <c r="N2173" s="12"/>
      <c r="O2173" s="12"/>
      <c r="Q2173" s="22"/>
      <c r="R2173" s="15"/>
      <c r="S2173" s="22"/>
    </row>
    <row r="2174" spans="2:19">
      <c r="B2174" s="12"/>
      <c r="K2174" s="11"/>
      <c r="L2174" s="11"/>
      <c r="M2174" s="12"/>
      <c r="N2174" s="12"/>
      <c r="O2174" s="12"/>
      <c r="Q2174" s="22"/>
      <c r="R2174" s="15"/>
      <c r="S2174" s="22"/>
    </row>
    <row r="2175" spans="2:19">
      <c r="B2175" s="12"/>
      <c r="K2175" s="11"/>
      <c r="L2175" s="11"/>
      <c r="M2175" s="12"/>
      <c r="N2175" s="12"/>
      <c r="O2175" s="12"/>
      <c r="Q2175" s="22"/>
      <c r="R2175" s="15"/>
      <c r="S2175" s="22"/>
    </row>
    <row r="2176" spans="2:19">
      <c r="B2176" s="12"/>
      <c r="K2176" s="11"/>
      <c r="L2176" s="11"/>
      <c r="M2176" s="12"/>
      <c r="N2176" s="12"/>
      <c r="O2176" s="12"/>
      <c r="Q2176" s="22"/>
      <c r="R2176" s="15"/>
      <c r="S2176" s="22"/>
    </row>
    <row r="2177" spans="2:19">
      <c r="B2177" s="12"/>
      <c r="K2177" s="11"/>
      <c r="L2177" s="11"/>
      <c r="M2177" s="12"/>
      <c r="N2177" s="12"/>
      <c r="O2177" s="12"/>
      <c r="Q2177" s="22"/>
      <c r="R2177" s="15"/>
      <c r="S2177" s="22"/>
    </row>
    <row r="2178" spans="2:19">
      <c r="B2178" s="12"/>
      <c r="K2178" s="11"/>
      <c r="L2178" s="11"/>
      <c r="M2178" s="12"/>
      <c r="N2178" s="12"/>
      <c r="O2178" s="12"/>
      <c r="Q2178" s="22"/>
      <c r="R2178" s="15"/>
      <c r="S2178" s="22"/>
    </row>
    <row r="2179" spans="2:19">
      <c r="B2179" s="12"/>
      <c r="K2179" s="11"/>
      <c r="L2179" s="11"/>
      <c r="M2179" s="12"/>
      <c r="N2179" s="12"/>
      <c r="O2179" s="12"/>
      <c r="Q2179" s="22"/>
      <c r="R2179" s="15"/>
      <c r="S2179" s="22"/>
    </row>
    <row r="2180" spans="2:19">
      <c r="B2180" s="12"/>
      <c r="K2180" s="11"/>
      <c r="L2180" s="11"/>
      <c r="M2180" s="12"/>
      <c r="N2180" s="12"/>
      <c r="O2180" s="12"/>
      <c r="Q2180" s="22"/>
      <c r="R2180" s="15"/>
      <c r="S2180" s="22"/>
    </row>
    <row r="2181" spans="2:19">
      <c r="B2181" s="12"/>
      <c r="K2181" s="11"/>
      <c r="L2181" s="11"/>
      <c r="M2181" s="12"/>
      <c r="N2181" s="12"/>
      <c r="O2181" s="12"/>
      <c r="Q2181" s="22"/>
      <c r="R2181" s="15"/>
      <c r="S2181" s="22"/>
    </row>
    <row r="2182" spans="2:19">
      <c r="B2182" s="12"/>
      <c r="K2182" s="11"/>
      <c r="L2182" s="11"/>
      <c r="M2182" s="12"/>
      <c r="N2182" s="12"/>
      <c r="O2182" s="12"/>
      <c r="Q2182" s="22"/>
      <c r="R2182" s="15"/>
      <c r="S2182" s="22"/>
    </row>
    <row r="2183" spans="2:19">
      <c r="B2183" s="12"/>
      <c r="K2183" s="11"/>
      <c r="L2183" s="11"/>
      <c r="M2183" s="12"/>
      <c r="N2183" s="12"/>
      <c r="O2183" s="12"/>
      <c r="Q2183" s="22"/>
      <c r="R2183" s="15"/>
      <c r="S2183" s="22"/>
    </row>
    <row r="2184" spans="2:19">
      <c r="B2184" s="12"/>
      <c r="K2184" s="11"/>
      <c r="L2184" s="11"/>
      <c r="M2184" s="12"/>
      <c r="N2184" s="12"/>
      <c r="O2184" s="12"/>
      <c r="Q2184" s="22"/>
      <c r="R2184" s="15"/>
      <c r="S2184" s="22"/>
    </row>
    <row r="2185" spans="2:19">
      <c r="B2185" s="12"/>
      <c r="K2185" s="11"/>
      <c r="L2185" s="11"/>
      <c r="M2185" s="12"/>
      <c r="N2185" s="12"/>
      <c r="O2185" s="12"/>
      <c r="Q2185" s="22"/>
      <c r="R2185" s="15"/>
      <c r="S2185" s="22"/>
    </row>
    <row r="2186" spans="2:19">
      <c r="B2186" s="12"/>
      <c r="K2186" s="11"/>
      <c r="L2186" s="11"/>
      <c r="M2186" s="12"/>
      <c r="N2186" s="12"/>
      <c r="O2186" s="12"/>
      <c r="Q2186" s="22"/>
      <c r="R2186" s="15"/>
      <c r="S2186" s="22"/>
    </row>
    <row r="2187" spans="2:19">
      <c r="B2187" s="12"/>
      <c r="K2187" s="11"/>
      <c r="L2187" s="11"/>
      <c r="M2187" s="12"/>
      <c r="N2187" s="12"/>
      <c r="O2187" s="12"/>
      <c r="Q2187" s="22"/>
      <c r="R2187" s="15"/>
      <c r="S2187" s="22"/>
    </row>
    <row r="2188" spans="2:19">
      <c r="B2188" s="12"/>
      <c r="K2188" s="11"/>
      <c r="L2188" s="11"/>
      <c r="M2188" s="12"/>
      <c r="N2188" s="12"/>
      <c r="O2188" s="12"/>
      <c r="Q2188" s="22"/>
      <c r="R2188" s="15"/>
      <c r="S2188" s="22"/>
    </row>
    <row r="2189" spans="2:19">
      <c r="B2189" s="12"/>
      <c r="K2189" s="11"/>
      <c r="L2189" s="11"/>
      <c r="M2189" s="12"/>
      <c r="N2189" s="12"/>
      <c r="O2189" s="12"/>
      <c r="Q2189" s="22"/>
      <c r="R2189" s="15"/>
      <c r="S2189" s="22"/>
    </row>
    <row r="2190" spans="2:19">
      <c r="B2190" s="12"/>
      <c r="K2190" s="11"/>
      <c r="L2190" s="11"/>
      <c r="M2190" s="12"/>
      <c r="N2190" s="12"/>
      <c r="O2190" s="12"/>
      <c r="Q2190" s="22"/>
      <c r="R2190" s="15"/>
      <c r="S2190" s="22"/>
    </row>
    <row r="2191" spans="2:19">
      <c r="B2191" s="12"/>
      <c r="K2191" s="11"/>
      <c r="L2191" s="11"/>
      <c r="M2191" s="12"/>
      <c r="N2191" s="12"/>
      <c r="O2191" s="12"/>
      <c r="Q2191" s="22"/>
      <c r="R2191" s="15"/>
      <c r="S2191" s="22"/>
    </row>
    <row r="2192" spans="2:19">
      <c r="B2192" s="12"/>
      <c r="K2192" s="11"/>
      <c r="L2192" s="11"/>
      <c r="M2192" s="12"/>
      <c r="N2192" s="12"/>
      <c r="O2192" s="12"/>
      <c r="Q2192" s="22"/>
      <c r="R2192" s="15"/>
      <c r="S2192" s="22"/>
    </row>
    <row r="2193" spans="2:19">
      <c r="B2193" s="12"/>
      <c r="K2193" s="11"/>
      <c r="L2193" s="11"/>
      <c r="M2193" s="12"/>
      <c r="N2193" s="12"/>
      <c r="O2193" s="12"/>
      <c r="Q2193" s="22"/>
      <c r="R2193" s="15"/>
      <c r="S2193" s="22"/>
    </row>
    <row r="2194" spans="2:19">
      <c r="B2194" s="12"/>
      <c r="K2194" s="11"/>
      <c r="L2194" s="11"/>
      <c r="M2194" s="12"/>
      <c r="N2194" s="12"/>
      <c r="O2194" s="12"/>
      <c r="Q2194" s="22"/>
      <c r="R2194" s="15"/>
      <c r="S2194" s="22"/>
    </row>
    <row r="2195" spans="2:19">
      <c r="B2195" s="12"/>
      <c r="K2195" s="11"/>
      <c r="L2195" s="11"/>
      <c r="M2195" s="12"/>
      <c r="N2195" s="12"/>
      <c r="O2195" s="12"/>
      <c r="Q2195" s="22"/>
      <c r="R2195" s="15"/>
      <c r="S2195" s="22"/>
    </row>
    <row r="2196" spans="2:19">
      <c r="B2196" s="12"/>
      <c r="K2196" s="11"/>
      <c r="L2196" s="11"/>
      <c r="M2196" s="12"/>
      <c r="N2196" s="12"/>
      <c r="O2196" s="12"/>
      <c r="Q2196" s="22"/>
      <c r="R2196" s="15"/>
      <c r="S2196" s="22"/>
    </row>
    <row r="2197" spans="2:19">
      <c r="B2197" s="12"/>
      <c r="K2197" s="11"/>
      <c r="L2197" s="11"/>
      <c r="M2197" s="12"/>
      <c r="N2197" s="12"/>
      <c r="O2197" s="12"/>
      <c r="Q2197" s="22"/>
      <c r="R2197" s="15"/>
      <c r="S2197" s="22"/>
    </row>
    <row r="2198" spans="2:19">
      <c r="B2198" s="12"/>
      <c r="K2198" s="11"/>
      <c r="L2198" s="11"/>
      <c r="M2198" s="12"/>
      <c r="N2198" s="12"/>
      <c r="O2198" s="12"/>
      <c r="Q2198" s="22"/>
      <c r="R2198" s="15"/>
      <c r="S2198" s="22"/>
    </row>
    <row r="2199" spans="2:19">
      <c r="B2199" s="12"/>
      <c r="K2199" s="11"/>
      <c r="L2199" s="11"/>
      <c r="M2199" s="12"/>
      <c r="N2199" s="12"/>
      <c r="O2199" s="12"/>
      <c r="Q2199" s="22"/>
      <c r="R2199" s="15"/>
      <c r="S2199" s="22"/>
    </row>
    <row r="2200" spans="2:19">
      <c r="B2200" s="12"/>
      <c r="K2200" s="11"/>
      <c r="L2200" s="11"/>
      <c r="M2200" s="12"/>
      <c r="N2200" s="12"/>
      <c r="O2200" s="12"/>
      <c r="Q2200" s="22"/>
      <c r="R2200" s="15"/>
      <c r="S2200" s="22"/>
    </row>
    <row r="2201" spans="2:19">
      <c r="B2201" s="12"/>
      <c r="K2201" s="11"/>
      <c r="L2201" s="11"/>
      <c r="M2201" s="12"/>
      <c r="N2201" s="12"/>
      <c r="O2201" s="12"/>
      <c r="Q2201" s="22"/>
      <c r="R2201" s="15"/>
      <c r="S2201" s="22"/>
    </row>
    <row r="2202" spans="2:19">
      <c r="B2202" s="12"/>
      <c r="K2202" s="11"/>
      <c r="L2202" s="11"/>
      <c r="M2202" s="12"/>
      <c r="N2202" s="12"/>
      <c r="O2202" s="12"/>
      <c r="Q2202" s="22"/>
      <c r="R2202" s="15"/>
      <c r="S2202" s="22"/>
    </row>
    <row r="2203" spans="2:19">
      <c r="B2203" s="12"/>
      <c r="K2203" s="11"/>
      <c r="L2203" s="11"/>
      <c r="M2203" s="12"/>
      <c r="N2203" s="12"/>
      <c r="O2203" s="12"/>
      <c r="Q2203" s="22"/>
      <c r="R2203" s="15"/>
      <c r="S2203" s="22"/>
    </row>
    <row r="2204" spans="2:19">
      <c r="B2204" s="12"/>
      <c r="K2204" s="11"/>
      <c r="L2204" s="11"/>
      <c r="M2204" s="12"/>
      <c r="N2204" s="12"/>
      <c r="O2204" s="12"/>
      <c r="Q2204" s="22"/>
      <c r="R2204" s="15"/>
      <c r="S2204" s="22"/>
    </row>
    <row r="2205" spans="2:19">
      <c r="B2205" s="12"/>
      <c r="K2205" s="11"/>
      <c r="L2205" s="11"/>
      <c r="M2205" s="12"/>
      <c r="N2205" s="12"/>
      <c r="O2205" s="12"/>
      <c r="Q2205" s="22"/>
      <c r="R2205" s="15"/>
      <c r="S2205" s="22"/>
    </row>
    <row r="2206" spans="2:19">
      <c r="B2206" s="12"/>
      <c r="K2206" s="11"/>
      <c r="L2206" s="11"/>
      <c r="M2206" s="12"/>
      <c r="N2206" s="12"/>
      <c r="O2206" s="12"/>
      <c r="Q2206" s="22"/>
      <c r="R2206" s="15"/>
      <c r="S2206" s="22"/>
    </row>
    <row r="2207" spans="2:19">
      <c r="B2207" s="12"/>
      <c r="K2207" s="11"/>
      <c r="L2207" s="11"/>
      <c r="M2207" s="12"/>
      <c r="N2207" s="12"/>
      <c r="O2207" s="12"/>
      <c r="Q2207" s="22"/>
      <c r="R2207" s="15"/>
      <c r="S2207" s="22"/>
    </row>
    <row r="2208" spans="2:19">
      <c r="B2208" s="12"/>
      <c r="K2208" s="11"/>
      <c r="L2208" s="11"/>
      <c r="M2208" s="12"/>
      <c r="N2208" s="12"/>
      <c r="O2208" s="12"/>
      <c r="Q2208" s="22"/>
      <c r="R2208" s="15"/>
      <c r="S2208" s="22"/>
    </row>
    <row r="2209" spans="2:19">
      <c r="B2209" s="12"/>
      <c r="K2209" s="11"/>
      <c r="L2209" s="11"/>
      <c r="M2209" s="12"/>
      <c r="N2209" s="12"/>
      <c r="O2209" s="12"/>
      <c r="Q2209" s="22"/>
      <c r="R2209" s="15"/>
      <c r="S2209" s="22"/>
    </row>
    <row r="2210" spans="2:19">
      <c r="B2210" s="12"/>
      <c r="K2210" s="11"/>
      <c r="L2210" s="11"/>
      <c r="M2210" s="12"/>
      <c r="N2210" s="12"/>
      <c r="O2210" s="12"/>
      <c r="Q2210" s="22"/>
      <c r="R2210" s="15"/>
      <c r="S2210" s="22"/>
    </row>
    <row r="2211" spans="2:19">
      <c r="B2211" s="12"/>
      <c r="K2211" s="11"/>
      <c r="L2211" s="11"/>
      <c r="M2211" s="12"/>
      <c r="N2211" s="12"/>
      <c r="O2211" s="12"/>
      <c r="Q2211" s="22"/>
      <c r="R2211" s="15"/>
      <c r="S2211" s="22"/>
    </row>
    <row r="2212" spans="2:19">
      <c r="B2212" s="12"/>
      <c r="K2212" s="11"/>
      <c r="L2212" s="11"/>
      <c r="M2212" s="12"/>
      <c r="N2212" s="12"/>
      <c r="O2212" s="12"/>
      <c r="Q2212" s="22"/>
      <c r="R2212" s="15"/>
      <c r="S2212" s="22"/>
    </row>
    <row r="2213" spans="2:19">
      <c r="B2213" s="12"/>
      <c r="K2213" s="11"/>
      <c r="L2213" s="11"/>
      <c r="M2213" s="12"/>
      <c r="N2213" s="12"/>
      <c r="O2213" s="12"/>
      <c r="Q2213" s="22"/>
      <c r="R2213" s="15"/>
      <c r="S2213" s="22"/>
    </row>
    <row r="2214" spans="2:19">
      <c r="B2214" s="12"/>
      <c r="K2214" s="11"/>
      <c r="L2214" s="11"/>
      <c r="M2214" s="12"/>
      <c r="N2214" s="12"/>
      <c r="O2214" s="12"/>
      <c r="Q2214" s="22"/>
      <c r="R2214" s="15"/>
      <c r="S2214" s="22"/>
    </row>
    <row r="2215" spans="2:19">
      <c r="B2215" s="12"/>
      <c r="K2215" s="11"/>
      <c r="L2215" s="11"/>
      <c r="M2215" s="12"/>
      <c r="N2215" s="12"/>
      <c r="O2215" s="12"/>
      <c r="Q2215" s="22"/>
      <c r="R2215" s="15"/>
      <c r="S2215" s="22"/>
    </row>
    <row r="2216" spans="2:19">
      <c r="B2216" s="12"/>
      <c r="K2216" s="11"/>
      <c r="L2216" s="11"/>
      <c r="M2216" s="12"/>
      <c r="N2216" s="12"/>
      <c r="O2216" s="12"/>
      <c r="Q2216" s="22"/>
      <c r="R2216" s="15"/>
      <c r="S2216" s="22"/>
    </row>
    <row r="2217" spans="2:19">
      <c r="B2217" s="12"/>
      <c r="K2217" s="11"/>
      <c r="L2217" s="11"/>
      <c r="M2217" s="12"/>
      <c r="N2217" s="12"/>
      <c r="O2217" s="12"/>
      <c r="Q2217" s="22"/>
      <c r="R2217" s="15"/>
      <c r="S2217" s="22"/>
    </row>
    <row r="2218" spans="2:19">
      <c r="B2218" s="12"/>
      <c r="K2218" s="11"/>
      <c r="L2218" s="11"/>
      <c r="M2218" s="12"/>
      <c r="N2218" s="12"/>
      <c r="O2218" s="12"/>
      <c r="Q2218" s="22"/>
      <c r="R2218" s="15"/>
      <c r="S2218" s="22"/>
    </row>
    <row r="2219" spans="2:19">
      <c r="B2219" s="12"/>
      <c r="K2219" s="11"/>
      <c r="L2219" s="11"/>
      <c r="M2219" s="12"/>
      <c r="N2219" s="12"/>
      <c r="O2219" s="12"/>
      <c r="Q2219" s="22"/>
      <c r="R2219" s="15"/>
      <c r="S2219" s="22"/>
    </row>
    <row r="2220" spans="2:19">
      <c r="B2220" s="12"/>
      <c r="K2220" s="11"/>
      <c r="L2220" s="11"/>
      <c r="M2220" s="12"/>
      <c r="N2220" s="12"/>
      <c r="O2220" s="12"/>
      <c r="Q2220" s="22"/>
      <c r="R2220" s="15"/>
      <c r="S2220" s="22"/>
    </row>
    <row r="2221" spans="2:19">
      <c r="B2221" s="12"/>
      <c r="K2221" s="11"/>
      <c r="L2221" s="11"/>
      <c r="M2221" s="12"/>
      <c r="N2221" s="12"/>
      <c r="O2221" s="12"/>
      <c r="Q2221" s="22"/>
      <c r="R2221" s="15"/>
      <c r="S2221" s="22"/>
    </row>
    <row r="2222" spans="2:19">
      <c r="B2222" s="12"/>
      <c r="K2222" s="11"/>
      <c r="L2222" s="11"/>
      <c r="M2222" s="12"/>
      <c r="N2222" s="12"/>
      <c r="O2222" s="12"/>
      <c r="Q2222" s="22"/>
      <c r="R2222" s="15"/>
      <c r="S2222" s="22"/>
    </row>
    <row r="2223" spans="2:19">
      <c r="B2223" s="12"/>
      <c r="K2223" s="11"/>
      <c r="L2223" s="11"/>
      <c r="M2223" s="12"/>
      <c r="N2223" s="12"/>
      <c r="O2223" s="12"/>
      <c r="Q2223" s="22"/>
      <c r="R2223" s="15"/>
      <c r="S2223" s="22"/>
    </row>
    <row r="2224" spans="2:19">
      <c r="B2224" s="12"/>
      <c r="K2224" s="11"/>
      <c r="L2224" s="11"/>
      <c r="M2224" s="12"/>
      <c r="N2224" s="12"/>
      <c r="O2224" s="12"/>
      <c r="Q2224" s="22"/>
      <c r="R2224" s="15"/>
      <c r="S2224" s="22"/>
    </row>
    <row r="2225" spans="2:19">
      <c r="B2225" s="12"/>
      <c r="K2225" s="11"/>
      <c r="L2225" s="11"/>
      <c r="M2225" s="12"/>
      <c r="N2225" s="12"/>
      <c r="O2225" s="12"/>
      <c r="Q2225" s="22"/>
      <c r="R2225" s="15"/>
      <c r="S2225" s="22"/>
    </row>
    <row r="2226" spans="2:19">
      <c r="B2226" s="12"/>
      <c r="K2226" s="11"/>
      <c r="L2226" s="11"/>
      <c r="M2226" s="12"/>
      <c r="N2226" s="12"/>
      <c r="O2226" s="12"/>
      <c r="Q2226" s="22"/>
      <c r="R2226" s="15"/>
      <c r="S2226" s="22"/>
    </row>
    <row r="2227" spans="2:19">
      <c r="B2227" s="12"/>
      <c r="K2227" s="11"/>
      <c r="L2227" s="11"/>
      <c r="M2227" s="12"/>
      <c r="N2227" s="12"/>
      <c r="O2227" s="12"/>
      <c r="Q2227" s="22"/>
      <c r="R2227" s="15"/>
      <c r="S2227" s="22"/>
    </row>
    <row r="2228" spans="2:19">
      <c r="B2228" s="12"/>
      <c r="K2228" s="11"/>
      <c r="L2228" s="11"/>
      <c r="M2228" s="12"/>
      <c r="N2228" s="12"/>
      <c r="O2228" s="12"/>
      <c r="Q2228" s="22"/>
      <c r="R2228" s="15"/>
      <c r="S2228" s="22"/>
    </row>
    <row r="2229" spans="2:19">
      <c r="B2229" s="12"/>
      <c r="K2229" s="11"/>
      <c r="L2229" s="11"/>
      <c r="M2229" s="12"/>
      <c r="N2229" s="12"/>
      <c r="O2229" s="12"/>
      <c r="Q2229" s="22"/>
      <c r="R2229" s="15"/>
      <c r="S2229" s="22"/>
    </row>
    <row r="2230" spans="2:19">
      <c r="B2230" s="12"/>
      <c r="K2230" s="11"/>
      <c r="L2230" s="11"/>
      <c r="M2230" s="12"/>
      <c r="N2230" s="12"/>
      <c r="O2230" s="12"/>
      <c r="Q2230" s="22"/>
      <c r="R2230" s="15"/>
      <c r="S2230" s="22"/>
    </row>
    <row r="2231" spans="2:19">
      <c r="B2231" s="12"/>
      <c r="K2231" s="11"/>
      <c r="L2231" s="11"/>
      <c r="M2231" s="12"/>
      <c r="N2231" s="12"/>
      <c r="O2231" s="12"/>
      <c r="Q2231" s="22"/>
      <c r="R2231" s="15"/>
      <c r="S2231" s="22"/>
    </row>
    <row r="2232" spans="2:19">
      <c r="B2232" s="12"/>
      <c r="K2232" s="11"/>
      <c r="L2232" s="11"/>
      <c r="M2232" s="12"/>
      <c r="N2232" s="12"/>
      <c r="O2232" s="12"/>
      <c r="Q2232" s="22"/>
      <c r="R2232" s="15"/>
      <c r="S2232" s="22"/>
    </row>
    <row r="2233" spans="2:19">
      <c r="B2233" s="12"/>
      <c r="K2233" s="11"/>
      <c r="L2233" s="11"/>
      <c r="M2233" s="12"/>
      <c r="N2233" s="12"/>
      <c r="O2233" s="12"/>
      <c r="Q2233" s="22"/>
      <c r="R2233" s="15"/>
      <c r="S2233" s="22"/>
    </row>
    <row r="2234" spans="2:19">
      <c r="B2234" s="12"/>
      <c r="K2234" s="11"/>
      <c r="L2234" s="11"/>
      <c r="M2234" s="12"/>
      <c r="N2234" s="12"/>
      <c r="O2234" s="12"/>
      <c r="Q2234" s="22"/>
      <c r="R2234" s="15"/>
      <c r="S2234" s="22"/>
    </row>
    <row r="2235" spans="2:19">
      <c r="B2235" s="12"/>
      <c r="K2235" s="11"/>
      <c r="L2235" s="11"/>
      <c r="M2235" s="12"/>
      <c r="N2235" s="12"/>
      <c r="O2235" s="12"/>
      <c r="Q2235" s="22"/>
      <c r="R2235" s="15"/>
      <c r="S2235" s="22"/>
    </row>
    <row r="2236" spans="2:19">
      <c r="B2236" s="12"/>
      <c r="K2236" s="11"/>
      <c r="L2236" s="11"/>
      <c r="M2236" s="12"/>
      <c r="N2236" s="12"/>
      <c r="O2236" s="12"/>
      <c r="Q2236" s="22"/>
      <c r="R2236" s="15"/>
      <c r="S2236" s="22"/>
    </row>
    <row r="2237" spans="2:19">
      <c r="B2237" s="12"/>
      <c r="K2237" s="11"/>
      <c r="L2237" s="11"/>
      <c r="M2237" s="12"/>
      <c r="N2237" s="12"/>
      <c r="O2237" s="12"/>
      <c r="Q2237" s="22"/>
      <c r="R2237" s="15"/>
      <c r="S2237" s="22"/>
    </row>
    <row r="2238" spans="2:19">
      <c r="B2238" s="12"/>
      <c r="K2238" s="11"/>
      <c r="L2238" s="11"/>
      <c r="M2238" s="12"/>
      <c r="N2238" s="12"/>
      <c r="O2238" s="12"/>
      <c r="Q2238" s="22"/>
      <c r="R2238" s="15"/>
      <c r="S2238" s="22"/>
    </row>
    <row r="2239" spans="2:19">
      <c r="B2239" s="12"/>
      <c r="K2239" s="11"/>
      <c r="L2239" s="11"/>
      <c r="M2239" s="12"/>
      <c r="N2239" s="12"/>
      <c r="O2239" s="12"/>
      <c r="Q2239" s="22"/>
      <c r="R2239" s="15"/>
      <c r="S2239" s="22"/>
    </row>
    <row r="2240" spans="2:19">
      <c r="B2240" s="12"/>
      <c r="K2240" s="11"/>
      <c r="L2240" s="11"/>
      <c r="M2240" s="12"/>
      <c r="N2240" s="12"/>
      <c r="O2240" s="12"/>
      <c r="Q2240" s="22"/>
      <c r="R2240" s="15"/>
      <c r="S2240" s="22"/>
    </row>
    <row r="2241" spans="2:19">
      <c r="B2241" s="12"/>
      <c r="K2241" s="11"/>
      <c r="L2241" s="11"/>
      <c r="M2241" s="12"/>
      <c r="N2241" s="12"/>
      <c r="O2241" s="12"/>
      <c r="Q2241" s="22"/>
      <c r="R2241" s="15"/>
      <c r="S2241" s="22"/>
    </row>
    <row r="2242" spans="2:19">
      <c r="B2242" s="12"/>
      <c r="K2242" s="11"/>
      <c r="L2242" s="11"/>
      <c r="M2242" s="12"/>
      <c r="N2242" s="12"/>
      <c r="O2242" s="12"/>
      <c r="Q2242" s="22"/>
      <c r="R2242" s="15"/>
      <c r="S2242" s="22"/>
    </row>
    <row r="2243" spans="2:19">
      <c r="B2243" s="12"/>
      <c r="K2243" s="11"/>
      <c r="L2243" s="11"/>
      <c r="M2243" s="12"/>
      <c r="N2243" s="12"/>
      <c r="O2243" s="12"/>
      <c r="Q2243" s="22"/>
      <c r="R2243" s="15"/>
      <c r="S2243" s="22"/>
    </row>
    <row r="2244" spans="2:19">
      <c r="B2244" s="12"/>
      <c r="K2244" s="11"/>
      <c r="L2244" s="11"/>
      <c r="M2244" s="12"/>
      <c r="N2244" s="12"/>
      <c r="O2244" s="12"/>
      <c r="Q2244" s="22"/>
      <c r="R2244" s="15"/>
      <c r="S2244" s="22"/>
    </row>
    <row r="2245" spans="2:19">
      <c r="B2245" s="12"/>
      <c r="K2245" s="11"/>
      <c r="L2245" s="11"/>
      <c r="M2245" s="12"/>
      <c r="N2245" s="12"/>
      <c r="O2245" s="12"/>
      <c r="Q2245" s="22"/>
      <c r="R2245" s="15"/>
      <c r="S2245" s="22"/>
    </row>
    <row r="2246" spans="2:19">
      <c r="B2246" s="12"/>
      <c r="K2246" s="11"/>
      <c r="L2246" s="11"/>
      <c r="M2246" s="12"/>
      <c r="N2246" s="12"/>
      <c r="O2246" s="12"/>
      <c r="Q2246" s="22"/>
      <c r="R2246" s="15"/>
      <c r="S2246" s="22"/>
    </row>
    <row r="2247" spans="2:19">
      <c r="B2247" s="12"/>
      <c r="K2247" s="11"/>
      <c r="L2247" s="11"/>
      <c r="M2247" s="12"/>
      <c r="N2247" s="12"/>
      <c r="O2247" s="12"/>
      <c r="Q2247" s="22"/>
      <c r="R2247" s="15"/>
      <c r="S2247" s="22"/>
    </row>
    <row r="2248" spans="2:19">
      <c r="B2248" s="12"/>
      <c r="K2248" s="11"/>
      <c r="L2248" s="11"/>
      <c r="M2248" s="12"/>
      <c r="N2248" s="12"/>
      <c r="O2248" s="12"/>
      <c r="Q2248" s="22"/>
      <c r="R2248" s="15"/>
      <c r="S2248" s="22"/>
    </row>
    <row r="2249" spans="2:19">
      <c r="B2249" s="12"/>
      <c r="K2249" s="11"/>
      <c r="L2249" s="11"/>
      <c r="M2249" s="12"/>
      <c r="N2249" s="12"/>
      <c r="O2249" s="12"/>
      <c r="Q2249" s="22"/>
      <c r="R2249" s="15"/>
      <c r="S2249" s="22"/>
    </row>
    <row r="2250" spans="2:19">
      <c r="B2250" s="12"/>
      <c r="K2250" s="11"/>
      <c r="L2250" s="11"/>
      <c r="M2250" s="12"/>
      <c r="N2250" s="12"/>
      <c r="O2250" s="12"/>
      <c r="Q2250" s="22"/>
      <c r="R2250" s="15"/>
      <c r="S2250" s="22"/>
    </row>
    <row r="2251" spans="2:19">
      <c r="B2251" s="12"/>
      <c r="K2251" s="11"/>
      <c r="L2251" s="11"/>
      <c r="M2251" s="12"/>
      <c r="N2251" s="12"/>
      <c r="O2251" s="12"/>
      <c r="Q2251" s="22"/>
      <c r="R2251" s="15"/>
      <c r="S2251" s="22"/>
    </row>
    <row r="2252" spans="2:19">
      <c r="B2252" s="12"/>
      <c r="K2252" s="11"/>
      <c r="L2252" s="11"/>
      <c r="M2252" s="12"/>
      <c r="N2252" s="12"/>
      <c r="O2252" s="12"/>
      <c r="Q2252" s="22"/>
      <c r="R2252" s="15"/>
      <c r="S2252" s="22"/>
    </row>
    <row r="2253" spans="2:19">
      <c r="B2253" s="12"/>
      <c r="K2253" s="11"/>
      <c r="L2253" s="11"/>
      <c r="M2253" s="12"/>
      <c r="N2253" s="12"/>
      <c r="O2253" s="12"/>
      <c r="Q2253" s="22"/>
      <c r="R2253" s="15"/>
      <c r="S2253" s="22"/>
    </row>
    <row r="2254" spans="2:19">
      <c r="B2254" s="12"/>
      <c r="K2254" s="11"/>
      <c r="L2254" s="11"/>
      <c r="M2254" s="12"/>
      <c r="N2254" s="12"/>
      <c r="O2254" s="12"/>
      <c r="Q2254" s="22"/>
      <c r="R2254" s="15"/>
      <c r="S2254" s="22"/>
    </row>
    <row r="2255" spans="2:19">
      <c r="B2255" s="12"/>
      <c r="K2255" s="11"/>
      <c r="L2255" s="11"/>
      <c r="M2255" s="12"/>
      <c r="N2255" s="12"/>
      <c r="O2255" s="12"/>
      <c r="Q2255" s="22"/>
      <c r="R2255" s="15"/>
      <c r="S2255" s="22"/>
    </row>
    <row r="2256" spans="2:19">
      <c r="B2256" s="12"/>
      <c r="K2256" s="11"/>
      <c r="L2256" s="11"/>
      <c r="M2256" s="12"/>
      <c r="N2256" s="12"/>
      <c r="O2256" s="12"/>
      <c r="Q2256" s="22"/>
      <c r="R2256" s="15"/>
      <c r="S2256" s="22"/>
    </row>
    <row r="2257" spans="2:19">
      <c r="B2257" s="12"/>
      <c r="K2257" s="11"/>
      <c r="L2257" s="11"/>
      <c r="M2257" s="12"/>
      <c r="N2257" s="12"/>
      <c r="O2257" s="12"/>
      <c r="Q2257" s="22"/>
      <c r="R2257" s="15"/>
      <c r="S2257" s="22"/>
    </row>
    <row r="2258" spans="2:19">
      <c r="B2258" s="12"/>
      <c r="K2258" s="11"/>
      <c r="L2258" s="11"/>
      <c r="M2258" s="12"/>
      <c r="N2258" s="12"/>
      <c r="O2258" s="12"/>
      <c r="Q2258" s="22"/>
      <c r="R2258" s="15"/>
      <c r="S2258" s="22"/>
    </row>
    <row r="2259" spans="2:19">
      <c r="B2259" s="12"/>
      <c r="K2259" s="11"/>
      <c r="L2259" s="11"/>
      <c r="M2259" s="12"/>
      <c r="N2259" s="12"/>
      <c r="O2259" s="12"/>
      <c r="Q2259" s="22"/>
      <c r="R2259" s="15"/>
      <c r="S2259" s="22"/>
    </row>
    <row r="2260" spans="2:19">
      <c r="B2260" s="12"/>
      <c r="K2260" s="11"/>
      <c r="L2260" s="11"/>
      <c r="M2260" s="12"/>
      <c r="N2260" s="12"/>
      <c r="O2260" s="12"/>
      <c r="Q2260" s="22"/>
      <c r="R2260" s="15"/>
      <c r="S2260" s="22"/>
    </row>
    <row r="2261" spans="2:19">
      <c r="B2261" s="12"/>
      <c r="K2261" s="11"/>
      <c r="L2261" s="11"/>
      <c r="M2261" s="12"/>
      <c r="N2261" s="12"/>
      <c r="O2261" s="12"/>
      <c r="Q2261" s="22"/>
      <c r="R2261" s="15"/>
      <c r="S2261" s="22"/>
    </row>
    <row r="2262" spans="2:19">
      <c r="B2262" s="12"/>
      <c r="K2262" s="11"/>
      <c r="L2262" s="11"/>
      <c r="M2262" s="12"/>
      <c r="N2262" s="12"/>
      <c r="O2262" s="12"/>
      <c r="Q2262" s="22"/>
      <c r="R2262" s="15"/>
      <c r="S2262" s="22"/>
    </row>
    <row r="2263" spans="2:19">
      <c r="B2263" s="12"/>
      <c r="K2263" s="11"/>
      <c r="L2263" s="11"/>
      <c r="M2263" s="12"/>
      <c r="N2263" s="12"/>
      <c r="O2263" s="12"/>
      <c r="Q2263" s="22"/>
      <c r="R2263" s="15"/>
      <c r="S2263" s="22"/>
    </row>
    <row r="2264" spans="2:19">
      <c r="B2264" s="12"/>
      <c r="K2264" s="11"/>
      <c r="L2264" s="11"/>
      <c r="M2264" s="12"/>
      <c r="N2264" s="12"/>
      <c r="O2264" s="12"/>
      <c r="Q2264" s="22"/>
      <c r="R2264" s="15"/>
      <c r="S2264" s="22"/>
    </row>
    <row r="2265" spans="2:19">
      <c r="B2265" s="12"/>
      <c r="K2265" s="11"/>
      <c r="L2265" s="11"/>
      <c r="M2265" s="12"/>
      <c r="N2265" s="12"/>
      <c r="O2265" s="12"/>
      <c r="Q2265" s="22"/>
      <c r="R2265" s="15"/>
      <c r="S2265" s="22"/>
    </row>
    <row r="2266" spans="2:19">
      <c r="B2266" s="12"/>
      <c r="K2266" s="11"/>
      <c r="L2266" s="11"/>
      <c r="M2266" s="12"/>
      <c r="N2266" s="12"/>
      <c r="O2266" s="12"/>
      <c r="Q2266" s="22"/>
      <c r="R2266" s="15"/>
      <c r="S2266" s="22"/>
    </row>
    <row r="2267" spans="2:19">
      <c r="B2267" s="12"/>
      <c r="K2267" s="11"/>
      <c r="L2267" s="11"/>
      <c r="M2267" s="12"/>
      <c r="N2267" s="12"/>
      <c r="O2267" s="12"/>
      <c r="Q2267" s="22"/>
      <c r="R2267" s="15"/>
      <c r="S2267" s="22"/>
    </row>
    <row r="2268" spans="2:19">
      <c r="B2268" s="12"/>
      <c r="K2268" s="11"/>
      <c r="L2268" s="11"/>
      <c r="M2268" s="12"/>
      <c r="N2268" s="12"/>
      <c r="O2268" s="12"/>
      <c r="Q2268" s="22"/>
      <c r="R2268" s="15"/>
      <c r="S2268" s="22"/>
    </row>
    <row r="2269" spans="2:19">
      <c r="B2269" s="12"/>
      <c r="K2269" s="11"/>
      <c r="L2269" s="11"/>
      <c r="M2269" s="12"/>
      <c r="N2269" s="12"/>
      <c r="O2269" s="12"/>
      <c r="Q2269" s="22"/>
      <c r="R2269" s="15"/>
      <c r="S2269" s="22"/>
    </row>
    <row r="2270" spans="2:19">
      <c r="B2270" s="12"/>
      <c r="K2270" s="11"/>
      <c r="L2270" s="11"/>
      <c r="M2270" s="12"/>
      <c r="N2270" s="12"/>
      <c r="O2270" s="12"/>
      <c r="Q2270" s="22"/>
      <c r="R2270" s="15"/>
      <c r="S2270" s="22"/>
    </row>
    <row r="2271" spans="2:19">
      <c r="B2271" s="12"/>
      <c r="K2271" s="11"/>
      <c r="L2271" s="11"/>
      <c r="M2271" s="12"/>
      <c r="N2271" s="12"/>
      <c r="O2271" s="12"/>
      <c r="Q2271" s="22"/>
      <c r="R2271" s="15"/>
      <c r="S2271" s="22"/>
    </row>
    <row r="2272" spans="2:19">
      <c r="B2272" s="12"/>
      <c r="K2272" s="11"/>
      <c r="L2272" s="11"/>
      <c r="M2272" s="12"/>
      <c r="N2272" s="12"/>
      <c r="O2272" s="12"/>
      <c r="Q2272" s="22"/>
      <c r="R2272" s="15"/>
      <c r="S2272" s="22"/>
    </row>
    <row r="2273" spans="2:19">
      <c r="B2273" s="12"/>
      <c r="K2273" s="11"/>
      <c r="L2273" s="11"/>
      <c r="M2273" s="12"/>
      <c r="N2273" s="12"/>
      <c r="O2273" s="12"/>
      <c r="Q2273" s="22"/>
      <c r="R2273" s="15"/>
      <c r="S2273" s="22"/>
    </row>
    <row r="2274" spans="2:19">
      <c r="B2274" s="12"/>
      <c r="K2274" s="11"/>
      <c r="L2274" s="11"/>
      <c r="M2274" s="12"/>
      <c r="N2274" s="12"/>
      <c r="O2274" s="12"/>
      <c r="Q2274" s="22"/>
      <c r="R2274" s="15"/>
      <c r="S2274" s="22"/>
    </row>
    <row r="2275" spans="2:19">
      <c r="B2275" s="12"/>
      <c r="K2275" s="11"/>
      <c r="L2275" s="11"/>
      <c r="M2275" s="12"/>
      <c r="N2275" s="12"/>
      <c r="O2275" s="12"/>
      <c r="Q2275" s="22"/>
      <c r="R2275" s="15"/>
      <c r="S2275" s="22"/>
    </row>
    <row r="2276" spans="2:19">
      <c r="B2276" s="12"/>
      <c r="K2276" s="11"/>
      <c r="L2276" s="11"/>
      <c r="M2276" s="12"/>
      <c r="N2276" s="12"/>
      <c r="O2276" s="12"/>
      <c r="Q2276" s="22"/>
      <c r="R2276" s="15"/>
      <c r="S2276" s="22"/>
    </row>
    <row r="2277" spans="2:19">
      <c r="B2277" s="12"/>
      <c r="K2277" s="11"/>
      <c r="L2277" s="11"/>
      <c r="M2277" s="12"/>
      <c r="N2277" s="12"/>
      <c r="O2277" s="12"/>
      <c r="Q2277" s="22"/>
      <c r="R2277" s="15"/>
      <c r="S2277" s="22"/>
    </row>
    <row r="2278" spans="2:19">
      <c r="B2278" s="12"/>
      <c r="K2278" s="11"/>
      <c r="L2278" s="11"/>
      <c r="M2278" s="12"/>
      <c r="N2278" s="12"/>
      <c r="O2278" s="12"/>
      <c r="Q2278" s="22"/>
      <c r="R2278" s="15"/>
      <c r="S2278" s="22"/>
    </row>
    <row r="2279" spans="2:19">
      <c r="B2279" s="12"/>
      <c r="K2279" s="11"/>
      <c r="L2279" s="11"/>
      <c r="M2279" s="12"/>
      <c r="N2279" s="12"/>
      <c r="O2279" s="12"/>
      <c r="Q2279" s="22"/>
      <c r="R2279" s="15"/>
      <c r="S2279" s="22"/>
    </row>
    <row r="2280" spans="2:19">
      <c r="B2280" s="12"/>
      <c r="K2280" s="11"/>
      <c r="L2280" s="11"/>
      <c r="M2280" s="12"/>
      <c r="N2280" s="12"/>
      <c r="O2280" s="12"/>
      <c r="Q2280" s="22"/>
      <c r="R2280" s="15"/>
      <c r="S2280" s="22"/>
    </row>
    <row r="2281" spans="2:19">
      <c r="B2281" s="12"/>
      <c r="K2281" s="11"/>
      <c r="L2281" s="11"/>
      <c r="M2281" s="12"/>
      <c r="N2281" s="12"/>
      <c r="O2281" s="12"/>
      <c r="Q2281" s="22"/>
      <c r="R2281" s="15"/>
      <c r="S2281" s="22"/>
    </row>
    <row r="2282" spans="2:19">
      <c r="B2282" s="12"/>
      <c r="K2282" s="11"/>
      <c r="L2282" s="11"/>
      <c r="M2282" s="12"/>
      <c r="N2282" s="12"/>
      <c r="O2282" s="12"/>
      <c r="Q2282" s="22"/>
      <c r="R2282" s="15"/>
      <c r="S2282" s="22"/>
    </row>
    <row r="2283" spans="2:19">
      <c r="B2283" s="12"/>
      <c r="K2283" s="11"/>
      <c r="L2283" s="11"/>
      <c r="M2283" s="12"/>
      <c r="N2283" s="12"/>
      <c r="O2283" s="12"/>
      <c r="Q2283" s="22"/>
      <c r="R2283" s="15"/>
      <c r="S2283" s="22"/>
    </row>
    <row r="2284" spans="2:19">
      <c r="B2284" s="12"/>
      <c r="K2284" s="11"/>
      <c r="L2284" s="11"/>
      <c r="M2284" s="12"/>
      <c r="N2284" s="12"/>
      <c r="O2284" s="12"/>
      <c r="Q2284" s="22"/>
      <c r="R2284" s="15"/>
      <c r="S2284" s="22"/>
    </row>
    <row r="2285" spans="2:19">
      <c r="B2285" s="12"/>
      <c r="K2285" s="11"/>
      <c r="L2285" s="11"/>
      <c r="M2285" s="12"/>
      <c r="N2285" s="12"/>
      <c r="O2285" s="12"/>
      <c r="Q2285" s="22"/>
      <c r="R2285" s="15"/>
      <c r="S2285" s="22"/>
    </row>
    <row r="2286" spans="2:19">
      <c r="B2286" s="12"/>
      <c r="K2286" s="11"/>
      <c r="L2286" s="11"/>
      <c r="M2286" s="12"/>
      <c r="N2286" s="12"/>
      <c r="O2286" s="12"/>
      <c r="Q2286" s="22"/>
      <c r="R2286" s="15"/>
      <c r="S2286" s="22"/>
    </row>
    <row r="2287" spans="2:19">
      <c r="B2287" s="12"/>
      <c r="K2287" s="11"/>
      <c r="L2287" s="11"/>
      <c r="M2287" s="12"/>
      <c r="N2287" s="12"/>
      <c r="O2287" s="12"/>
      <c r="Q2287" s="22"/>
      <c r="R2287" s="15"/>
      <c r="S2287" s="22"/>
    </row>
    <row r="2288" spans="2:19">
      <c r="B2288" s="12"/>
      <c r="K2288" s="11"/>
      <c r="L2288" s="11"/>
      <c r="M2288" s="12"/>
      <c r="N2288" s="12"/>
      <c r="O2288" s="12"/>
      <c r="Q2288" s="22"/>
      <c r="R2288" s="15"/>
      <c r="S2288" s="22"/>
    </row>
    <row r="2289" spans="2:19">
      <c r="B2289" s="12"/>
      <c r="K2289" s="11"/>
      <c r="L2289" s="11"/>
      <c r="M2289" s="12"/>
      <c r="N2289" s="12"/>
      <c r="O2289" s="12"/>
      <c r="Q2289" s="22"/>
      <c r="R2289" s="15"/>
      <c r="S2289" s="22"/>
    </row>
    <row r="2290" spans="2:19">
      <c r="B2290" s="12"/>
      <c r="K2290" s="11"/>
      <c r="L2290" s="11"/>
      <c r="M2290" s="12"/>
      <c r="N2290" s="12"/>
      <c r="O2290" s="12"/>
      <c r="Q2290" s="22"/>
      <c r="R2290" s="15"/>
      <c r="S2290" s="22"/>
    </row>
    <row r="2291" spans="2:19">
      <c r="B2291" s="12"/>
      <c r="K2291" s="11"/>
      <c r="L2291" s="11"/>
      <c r="M2291" s="12"/>
      <c r="N2291" s="12"/>
      <c r="O2291" s="12"/>
      <c r="Q2291" s="22"/>
      <c r="R2291" s="15"/>
      <c r="S2291" s="22"/>
    </row>
    <row r="2292" spans="2:19">
      <c r="B2292" s="12"/>
      <c r="K2292" s="11"/>
      <c r="L2292" s="11"/>
      <c r="M2292" s="12"/>
      <c r="N2292" s="12"/>
      <c r="O2292" s="12"/>
      <c r="Q2292" s="22"/>
      <c r="R2292" s="15"/>
      <c r="S2292" s="22"/>
    </row>
    <row r="2293" spans="2:19">
      <c r="B2293" s="12"/>
      <c r="K2293" s="11"/>
      <c r="L2293" s="11"/>
      <c r="M2293" s="12"/>
      <c r="N2293" s="12"/>
      <c r="O2293" s="12"/>
      <c r="Q2293" s="22"/>
      <c r="R2293" s="15"/>
      <c r="S2293" s="22"/>
    </row>
    <row r="2294" spans="2:19">
      <c r="B2294" s="12"/>
      <c r="K2294" s="11"/>
      <c r="L2294" s="11"/>
      <c r="M2294" s="12"/>
      <c r="N2294" s="12"/>
      <c r="O2294" s="12"/>
      <c r="Q2294" s="22"/>
      <c r="R2294" s="15"/>
      <c r="S2294" s="22"/>
    </row>
    <row r="2295" spans="2:19">
      <c r="B2295" s="12"/>
      <c r="K2295" s="11"/>
      <c r="L2295" s="11"/>
      <c r="M2295" s="12"/>
      <c r="N2295" s="12"/>
      <c r="O2295" s="12"/>
      <c r="Q2295" s="22"/>
      <c r="R2295" s="15"/>
      <c r="S2295" s="22"/>
    </row>
    <row r="2296" spans="2:19">
      <c r="B2296" s="12"/>
      <c r="K2296" s="11"/>
      <c r="L2296" s="11"/>
      <c r="M2296" s="12"/>
      <c r="N2296" s="12"/>
      <c r="O2296" s="12"/>
      <c r="Q2296" s="22"/>
      <c r="R2296" s="15"/>
      <c r="S2296" s="22"/>
    </row>
    <row r="2297" spans="2:19">
      <c r="B2297" s="12"/>
      <c r="K2297" s="11"/>
      <c r="L2297" s="11"/>
      <c r="M2297" s="12"/>
      <c r="N2297" s="12"/>
      <c r="O2297" s="12"/>
      <c r="Q2297" s="22"/>
      <c r="R2297" s="15"/>
      <c r="S2297" s="22"/>
    </row>
    <row r="2298" spans="2:19">
      <c r="B2298" s="12"/>
      <c r="K2298" s="11"/>
      <c r="L2298" s="11"/>
      <c r="M2298" s="12"/>
      <c r="N2298" s="12"/>
      <c r="O2298" s="12"/>
      <c r="Q2298" s="22"/>
      <c r="R2298" s="15"/>
      <c r="S2298" s="22"/>
    </row>
    <row r="2299" spans="2:19">
      <c r="B2299" s="12"/>
      <c r="K2299" s="11"/>
      <c r="L2299" s="11"/>
      <c r="M2299" s="12"/>
      <c r="N2299" s="12"/>
      <c r="O2299" s="12"/>
      <c r="Q2299" s="22"/>
      <c r="R2299" s="15"/>
      <c r="S2299" s="22"/>
    </row>
    <row r="2300" spans="2:19">
      <c r="B2300" s="12"/>
      <c r="K2300" s="11"/>
      <c r="L2300" s="11"/>
      <c r="M2300" s="12"/>
      <c r="N2300" s="12"/>
      <c r="O2300" s="12"/>
      <c r="Q2300" s="22"/>
      <c r="R2300" s="15"/>
      <c r="S2300" s="22"/>
    </row>
    <row r="2301" spans="2:19">
      <c r="B2301" s="12"/>
      <c r="K2301" s="11"/>
      <c r="L2301" s="11"/>
      <c r="M2301" s="12"/>
      <c r="N2301" s="12"/>
      <c r="O2301" s="12"/>
      <c r="Q2301" s="22"/>
      <c r="R2301" s="15"/>
      <c r="S2301" s="22"/>
    </row>
    <row r="2302" spans="2:19">
      <c r="B2302" s="12"/>
      <c r="K2302" s="11"/>
      <c r="L2302" s="11"/>
      <c r="M2302" s="12"/>
      <c r="N2302" s="12"/>
      <c r="O2302" s="12"/>
      <c r="Q2302" s="22"/>
      <c r="R2302" s="15"/>
      <c r="S2302" s="22"/>
    </row>
    <row r="2303" spans="2:19">
      <c r="B2303" s="12"/>
      <c r="K2303" s="11"/>
      <c r="L2303" s="11"/>
      <c r="M2303" s="12"/>
      <c r="N2303" s="12"/>
      <c r="O2303" s="12"/>
      <c r="Q2303" s="22"/>
      <c r="R2303" s="15"/>
      <c r="S2303" s="22"/>
    </row>
    <row r="2304" spans="2:19">
      <c r="B2304" s="12"/>
      <c r="K2304" s="11"/>
      <c r="L2304" s="11"/>
      <c r="M2304" s="12"/>
      <c r="N2304" s="12"/>
      <c r="O2304" s="12"/>
      <c r="Q2304" s="22"/>
      <c r="R2304" s="15"/>
      <c r="S2304" s="22"/>
    </row>
    <row r="2305" spans="2:19">
      <c r="B2305" s="12"/>
      <c r="K2305" s="11"/>
      <c r="L2305" s="11"/>
      <c r="M2305" s="12"/>
      <c r="N2305" s="12"/>
      <c r="O2305" s="12"/>
      <c r="Q2305" s="22"/>
      <c r="R2305" s="15"/>
      <c r="S2305" s="22"/>
    </row>
    <row r="2306" spans="2:19">
      <c r="B2306" s="12"/>
      <c r="K2306" s="11"/>
      <c r="L2306" s="11"/>
      <c r="M2306" s="12"/>
      <c r="N2306" s="12"/>
      <c r="O2306" s="12"/>
      <c r="Q2306" s="22"/>
      <c r="R2306" s="15"/>
      <c r="S2306" s="22"/>
    </row>
    <row r="2307" spans="2:19">
      <c r="B2307" s="12"/>
      <c r="K2307" s="11"/>
      <c r="L2307" s="11"/>
      <c r="M2307" s="12"/>
      <c r="N2307" s="12"/>
      <c r="O2307" s="12"/>
      <c r="Q2307" s="22"/>
      <c r="R2307" s="15"/>
      <c r="S2307" s="22"/>
    </row>
    <row r="2308" spans="2:19">
      <c r="B2308" s="12"/>
      <c r="K2308" s="11"/>
      <c r="L2308" s="11"/>
      <c r="M2308" s="12"/>
      <c r="N2308" s="12"/>
      <c r="O2308" s="12"/>
      <c r="Q2308" s="22"/>
      <c r="R2308" s="15"/>
      <c r="S2308" s="22"/>
    </row>
    <row r="2309" spans="2:19">
      <c r="B2309" s="12"/>
      <c r="K2309" s="11"/>
      <c r="L2309" s="11"/>
      <c r="M2309" s="12"/>
      <c r="N2309" s="12"/>
      <c r="O2309" s="12"/>
      <c r="Q2309" s="22"/>
      <c r="R2309" s="15"/>
      <c r="S2309" s="22"/>
    </row>
    <row r="2310" spans="2:19">
      <c r="B2310" s="12"/>
      <c r="K2310" s="11"/>
      <c r="L2310" s="11"/>
      <c r="M2310" s="12"/>
      <c r="N2310" s="12"/>
      <c r="O2310" s="12"/>
      <c r="Q2310" s="22"/>
      <c r="R2310" s="15"/>
      <c r="S2310" s="22"/>
    </row>
    <row r="2311" spans="2:19">
      <c r="B2311" s="12"/>
      <c r="K2311" s="11"/>
      <c r="L2311" s="11"/>
      <c r="M2311" s="12"/>
      <c r="N2311" s="12"/>
      <c r="O2311" s="12"/>
      <c r="Q2311" s="22"/>
      <c r="R2311" s="15"/>
      <c r="S2311" s="22"/>
    </row>
    <row r="2312" spans="2:19">
      <c r="B2312" s="12"/>
      <c r="K2312" s="11"/>
      <c r="L2312" s="11"/>
      <c r="M2312" s="12"/>
      <c r="N2312" s="12"/>
      <c r="O2312" s="12"/>
      <c r="Q2312" s="22"/>
      <c r="R2312" s="15"/>
      <c r="S2312" s="22"/>
    </row>
    <row r="2313" spans="2:19">
      <c r="B2313" s="12"/>
      <c r="K2313" s="11"/>
      <c r="L2313" s="11"/>
      <c r="M2313" s="12"/>
      <c r="N2313" s="12"/>
      <c r="O2313" s="12"/>
      <c r="Q2313" s="22"/>
      <c r="R2313" s="15"/>
      <c r="S2313" s="22"/>
    </row>
    <row r="2314" spans="2:19">
      <c r="B2314" s="12"/>
      <c r="K2314" s="11"/>
      <c r="L2314" s="11"/>
      <c r="M2314" s="12"/>
      <c r="N2314" s="12"/>
      <c r="O2314" s="12"/>
      <c r="Q2314" s="22"/>
      <c r="R2314" s="15"/>
      <c r="S2314" s="22"/>
    </row>
    <row r="2315" spans="2:19">
      <c r="B2315" s="12"/>
      <c r="K2315" s="11"/>
      <c r="L2315" s="11"/>
      <c r="M2315" s="12"/>
      <c r="N2315" s="12"/>
      <c r="O2315" s="12"/>
      <c r="Q2315" s="22"/>
      <c r="R2315" s="15"/>
      <c r="S2315" s="22"/>
    </row>
    <row r="2316" spans="2:19">
      <c r="B2316" s="12"/>
      <c r="K2316" s="11"/>
      <c r="L2316" s="11"/>
      <c r="M2316" s="12"/>
      <c r="N2316" s="12"/>
      <c r="O2316" s="12"/>
      <c r="Q2316" s="22"/>
      <c r="R2316" s="15"/>
      <c r="S2316" s="22"/>
    </row>
    <row r="2317" spans="2:19">
      <c r="B2317" s="12"/>
      <c r="K2317" s="11"/>
      <c r="L2317" s="11"/>
      <c r="M2317" s="12"/>
      <c r="N2317" s="12"/>
      <c r="O2317" s="12"/>
      <c r="Q2317" s="22"/>
      <c r="R2317" s="15"/>
      <c r="S2317" s="22"/>
    </row>
    <row r="2318" spans="2:19">
      <c r="B2318" s="12"/>
      <c r="K2318" s="11"/>
      <c r="L2318" s="11"/>
      <c r="M2318" s="12"/>
      <c r="N2318" s="12"/>
      <c r="O2318" s="12"/>
      <c r="Q2318" s="22"/>
      <c r="R2318" s="15"/>
      <c r="S2318" s="22"/>
    </row>
    <row r="2319" spans="2:19">
      <c r="B2319" s="12"/>
      <c r="K2319" s="11"/>
      <c r="L2319" s="11"/>
      <c r="M2319" s="12"/>
      <c r="N2319" s="12"/>
      <c r="O2319" s="12"/>
      <c r="Q2319" s="22"/>
      <c r="R2319" s="15"/>
      <c r="S2319" s="22"/>
    </row>
    <row r="2320" spans="2:19">
      <c r="B2320" s="12"/>
      <c r="K2320" s="11"/>
      <c r="L2320" s="11"/>
      <c r="M2320" s="12"/>
      <c r="N2320" s="12"/>
      <c r="O2320" s="12"/>
      <c r="Q2320" s="22"/>
      <c r="R2320" s="15"/>
      <c r="S2320" s="22"/>
    </row>
    <row r="2321" spans="2:19">
      <c r="B2321" s="12"/>
      <c r="K2321" s="11"/>
      <c r="L2321" s="11"/>
      <c r="M2321" s="12"/>
      <c r="N2321" s="12"/>
      <c r="O2321" s="12"/>
      <c r="Q2321" s="22"/>
      <c r="R2321" s="15"/>
      <c r="S2321" s="22"/>
    </row>
    <row r="2322" spans="2:19">
      <c r="B2322" s="12"/>
      <c r="K2322" s="11"/>
      <c r="L2322" s="11"/>
      <c r="M2322" s="12"/>
      <c r="N2322" s="12"/>
      <c r="O2322" s="12"/>
      <c r="Q2322" s="22"/>
      <c r="R2322" s="15"/>
      <c r="S2322" s="22"/>
    </row>
    <row r="2323" spans="2:19">
      <c r="B2323" s="12"/>
      <c r="K2323" s="11"/>
      <c r="L2323" s="11"/>
      <c r="M2323" s="12"/>
      <c r="N2323" s="12"/>
      <c r="O2323" s="12"/>
      <c r="Q2323" s="22"/>
      <c r="R2323" s="15"/>
      <c r="S2323" s="22"/>
    </row>
    <row r="2324" spans="2:19">
      <c r="B2324" s="12"/>
      <c r="K2324" s="11"/>
      <c r="L2324" s="11"/>
      <c r="M2324" s="12"/>
      <c r="N2324" s="12"/>
      <c r="O2324" s="12"/>
      <c r="Q2324" s="22"/>
      <c r="R2324" s="15"/>
      <c r="S2324" s="22"/>
    </row>
    <row r="2325" spans="2:19">
      <c r="B2325" s="12"/>
      <c r="K2325" s="11"/>
      <c r="L2325" s="11"/>
      <c r="M2325" s="12"/>
      <c r="N2325" s="12"/>
      <c r="O2325" s="12"/>
      <c r="Q2325" s="22"/>
      <c r="R2325" s="15"/>
      <c r="S2325" s="22"/>
    </row>
    <row r="2326" spans="2:19">
      <c r="B2326" s="12"/>
      <c r="K2326" s="11"/>
      <c r="L2326" s="11"/>
      <c r="M2326" s="12"/>
      <c r="N2326" s="12"/>
      <c r="O2326" s="12"/>
      <c r="Q2326" s="22"/>
      <c r="R2326" s="15"/>
      <c r="S2326" s="22"/>
    </row>
    <row r="2327" spans="2:19">
      <c r="B2327" s="12"/>
      <c r="K2327" s="11"/>
      <c r="L2327" s="11"/>
      <c r="M2327" s="12"/>
      <c r="N2327" s="12"/>
      <c r="O2327" s="12"/>
      <c r="Q2327" s="22"/>
      <c r="R2327" s="15"/>
      <c r="S2327" s="22"/>
    </row>
    <row r="2328" spans="2:19">
      <c r="B2328" s="12"/>
      <c r="K2328" s="11"/>
      <c r="L2328" s="11"/>
      <c r="M2328" s="12"/>
      <c r="N2328" s="12"/>
      <c r="O2328" s="12"/>
      <c r="Q2328" s="22"/>
      <c r="R2328" s="15"/>
      <c r="S2328" s="22"/>
    </row>
    <row r="2329" spans="2:19">
      <c r="B2329" s="12"/>
      <c r="K2329" s="11"/>
      <c r="L2329" s="11"/>
      <c r="M2329" s="12"/>
      <c r="N2329" s="12"/>
      <c r="O2329" s="12"/>
      <c r="Q2329" s="22"/>
      <c r="R2329" s="15"/>
      <c r="S2329" s="22"/>
    </row>
    <row r="2330" spans="2:19">
      <c r="B2330" s="12"/>
      <c r="K2330" s="11"/>
      <c r="L2330" s="11"/>
      <c r="M2330" s="12"/>
      <c r="N2330" s="12"/>
      <c r="O2330" s="12"/>
      <c r="Q2330" s="22"/>
      <c r="R2330" s="15"/>
      <c r="S2330" s="22"/>
    </row>
    <row r="2331" spans="2:19">
      <c r="B2331" s="12"/>
      <c r="K2331" s="11"/>
      <c r="L2331" s="11"/>
      <c r="M2331" s="12"/>
      <c r="N2331" s="12"/>
      <c r="O2331" s="12"/>
      <c r="Q2331" s="22"/>
      <c r="R2331" s="15"/>
      <c r="S2331" s="22"/>
    </row>
    <row r="2332" spans="2:19">
      <c r="B2332" s="12"/>
      <c r="K2332" s="11"/>
      <c r="L2332" s="11"/>
      <c r="M2332" s="12"/>
      <c r="N2332" s="12"/>
      <c r="O2332" s="12"/>
      <c r="Q2332" s="22"/>
      <c r="R2332" s="15"/>
      <c r="S2332" s="22"/>
    </row>
    <row r="2333" spans="2:19">
      <c r="B2333" s="12"/>
      <c r="K2333" s="11"/>
      <c r="L2333" s="11"/>
      <c r="M2333" s="12"/>
      <c r="N2333" s="12"/>
      <c r="O2333" s="12"/>
      <c r="Q2333" s="22"/>
      <c r="R2333" s="15"/>
      <c r="S2333" s="22"/>
    </row>
    <row r="2334" spans="2:19">
      <c r="B2334" s="12"/>
      <c r="K2334" s="11"/>
      <c r="L2334" s="11"/>
      <c r="M2334" s="12"/>
      <c r="N2334" s="12"/>
      <c r="O2334" s="12"/>
      <c r="Q2334" s="22"/>
      <c r="R2334" s="15"/>
      <c r="S2334" s="22"/>
    </row>
    <row r="2335" spans="2:19">
      <c r="B2335" s="12"/>
      <c r="K2335" s="11"/>
      <c r="L2335" s="11"/>
      <c r="M2335" s="12"/>
      <c r="N2335" s="12"/>
      <c r="O2335" s="12"/>
      <c r="Q2335" s="22"/>
      <c r="R2335" s="15"/>
      <c r="S2335" s="22"/>
    </row>
    <row r="2336" spans="2:19">
      <c r="B2336" s="12"/>
      <c r="K2336" s="11"/>
      <c r="L2336" s="11"/>
      <c r="M2336" s="12"/>
      <c r="N2336" s="12"/>
      <c r="O2336" s="12"/>
      <c r="Q2336" s="22"/>
      <c r="R2336" s="15"/>
      <c r="S2336" s="22"/>
    </row>
    <row r="2337" spans="2:19">
      <c r="B2337" s="12"/>
      <c r="K2337" s="11"/>
      <c r="L2337" s="11"/>
      <c r="M2337" s="12"/>
      <c r="N2337" s="12"/>
      <c r="O2337" s="12"/>
      <c r="Q2337" s="22"/>
      <c r="R2337" s="15"/>
      <c r="S2337" s="22"/>
    </row>
    <row r="2338" spans="2:19">
      <c r="B2338" s="12"/>
      <c r="K2338" s="11"/>
      <c r="L2338" s="11"/>
      <c r="M2338" s="12"/>
      <c r="N2338" s="12"/>
      <c r="O2338" s="12"/>
      <c r="Q2338" s="22"/>
      <c r="R2338" s="15"/>
      <c r="S2338" s="22"/>
    </row>
    <row r="2339" spans="2:19">
      <c r="B2339" s="12"/>
      <c r="K2339" s="11"/>
      <c r="L2339" s="11"/>
      <c r="M2339" s="12"/>
      <c r="N2339" s="12"/>
      <c r="O2339" s="12"/>
      <c r="Q2339" s="22"/>
      <c r="R2339" s="15"/>
      <c r="S2339" s="22"/>
    </row>
    <row r="2340" spans="2:19">
      <c r="B2340" s="12"/>
      <c r="K2340" s="11"/>
      <c r="L2340" s="11"/>
      <c r="M2340" s="12"/>
      <c r="N2340" s="12"/>
      <c r="O2340" s="12"/>
      <c r="Q2340" s="22"/>
      <c r="R2340" s="15"/>
      <c r="S2340" s="22"/>
    </row>
    <row r="2341" spans="2:19">
      <c r="B2341" s="12"/>
      <c r="K2341" s="11"/>
      <c r="L2341" s="11"/>
      <c r="M2341" s="12"/>
      <c r="N2341" s="12"/>
      <c r="O2341" s="12"/>
      <c r="Q2341" s="22"/>
      <c r="R2341" s="15"/>
      <c r="S2341" s="22"/>
    </row>
    <row r="2342" spans="2:19">
      <c r="B2342" s="12"/>
      <c r="K2342" s="11"/>
      <c r="L2342" s="11"/>
      <c r="M2342" s="12"/>
      <c r="N2342" s="12"/>
      <c r="O2342" s="12"/>
      <c r="Q2342" s="22"/>
      <c r="R2342" s="15"/>
      <c r="S2342" s="22"/>
    </row>
    <row r="2343" spans="2:19">
      <c r="B2343" s="12"/>
      <c r="K2343" s="11"/>
      <c r="L2343" s="11"/>
      <c r="M2343" s="12"/>
      <c r="N2343" s="12"/>
      <c r="O2343" s="12"/>
      <c r="Q2343" s="22"/>
      <c r="R2343" s="15"/>
      <c r="S2343" s="22"/>
    </row>
    <row r="2344" spans="2:19">
      <c r="B2344" s="12"/>
      <c r="K2344" s="11"/>
      <c r="L2344" s="11"/>
      <c r="M2344" s="12"/>
      <c r="N2344" s="12"/>
      <c r="O2344" s="12"/>
      <c r="Q2344" s="22"/>
      <c r="R2344" s="15"/>
      <c r="S2344" s="22"/>
    </row>
    <row r="2345" spans="2:19">
      <c r="B2345" s="12"/>
      <c r="K2345" s="11"/>
      <c r="L2345" s="11"/>
      <c r="M2345" s="12"/>
      <c r="N2345" s="12"/>
      <c r="O2345" s="12"/>
      <c r="Q2345" s="22"/>
      <c r="R2345" s="15"/>
      <c r="S2345" s="22"/>
    </row>
    <row r="2346" spans="2:19">
      <c r="B2346" s="12"/>
      <c r="K2346" s="11"/>
      <c r="L2346" s="11"/>
      <c r="M2346" s="12"/>
      <c r="N2346" s="12"/>
      <c r="O2346" s="12"/>
      <c r="Q2346" s="22"/>
      <c r="R2346" s="15"/>
      <c r="S2346" s="22"/>
    </row>
    <row r="2347" spans="2:19">
      <c r="B2347" s="12"/>
      <c r="K2347" s="11"/>
      <c r="L2347" s="11"/>
      <c r="M2347" s="12"/>
      <c r="N2347" s="12"/>
      <c r="O2347" s="12"/>
      <c r="Q2347" s="22"/>
      <c r="R2347" s="15"/>
      <c r="S2347" s="22"/>
    </row>
    <row r="2348" spans="2:19">
      <c r="B2348" s="12"/>
      <c r="K2348" s="11"/>
      <c r="L2348" s="11"/>
      <c r="M2348" s="12"/>
      <c r="N2348" s="12"/>
      <c r="O2348" s="12"/>
      <c r="Q2348" s="22"/>
      <c r="R2348" s="15"/>
      <c r="S2348" s="22"/>
    </row>
    <row r="2349" spans="2:19">
      <c r="B2349" s="12"/>
      <c r="K2349" s="11"/>
      <c r="L2349" s="11"/>
      <c r="M2349" s="12"/>
      <c r="N2349" s="12"/>
      <c r="O2349" s="12"/>
      <c r="Q2349" s="22"/>
      <c r="R2349" s="15"/>
      <c r="S2349" s="22"/>
    </row>
    <row r="2350" spans="2:19">
      <c r="B2350" s="12"/>
      <c r="K2350" s="11"/>
      <c r="L2350" s="11"/>
      <c r="M2350" s="12"/>
      <c r="N2350" s="12"/>
      <c r="O2350" s="12"/>
      <c r="Q2350" s="22"/>
      <c r="R2350" s="15"/>
      <c r="S2350" s="22"/>
    </row>
    <row r="2351" spans="2:19">
      <c r="B2351" s="12"/>
      <c r="K2351" s="11"/>
      <c r="L2351" s="11"/>
      <c r="M2351" s="12"/>
      <c r="N2351" s="12"/>
      <c r="O2351" s="12"/>
      <c r="Q2351" s="22"/>
      <c r="R2351" s="15"/>
      <c r="S2351" s="22"/>
    </row>
    <row r="2352" spans="2:19">
      <c r="B2352" s="12"/>
      <c r="K2352" s="11"/>
      <c r="L2352" s="11"/>
      <c r="M2352" s="12"/>
      <c r="N2352" s="12"/>
      <c r="O2352" s="12"/>
      <c r="Q2352" s="22"/>
      <c r="R2352" s="15"/>
      <c r="S2352" s="22"/>
    </row>
    <row r="2353" spans="2:19">
      <c r="B2353" s="12"/>
      <c r="K2353" s="11"/>
      <c r="L2353" s="11"/>
      <c r="M2353" s="12"/>
      <c r="N2353" s="12"/>
      <c r="O2353" s="12"/>
      <c r="Q2353" s="22"/>
      <c r="R2353" s="15"/>
      <c r="S2353" s="22"/>
    </row>
    <row r="2354" spans="2:19">
      <c r="B2354" s="12"/>
      <c r="K2354" s="11"/>
      <c r="L2354" s="11"/>
      <c r="M2354" s="12"/>
      <c r="N2354" s="12"/>
      <c r="O2354" s="12"/>
      <c r="Q2354" s="22"/>
      <c r="R2354" s="15"/>
      <c r="S2354" s="22"/>
    </row>
    <row r="2355" spans="2:19">
      <c r="B2355" s="12"/>
      <c r="K2355" s="11"/>
      <c r="L2355" s="11"/>
      <c r="M2355" s="12"/>
      <c r="N2355" s="12"/>
      <c r="O2355" s="12"/>
      <c r="Q2355" s="22"/>
      <c r="R2355" s="15"/>
      <c r="S2355" s="22"/>
    </row>
    <row r="2356" spans="2:19">
      <c r="B2356" s="12"/>
      <c r="K2356" s="11"/>
      <c r="L2356" s="11"/>
      <c r="M2356" s="12"/>
      <c r="N2356" s="12"/>
      <c r="O2356" s="12"/>
      <c r="Q2356" s="22"/>
      <c r="R2356" s="15"/>
      <c r="S2356" s="22"/>
    </row>
    <row r="2357" spans="2:19">
      <c r="B2357" s="12"/>
      <c r="K2357" s="11"/>
      <c r="L2357" s="11"/>
      <c r="M2357" s="12"/>
      <c r="N2357" s="12"/>
      <c r="O2357" s="12"/>
      <c r="Q2357" s="22"/>
      <c r="R2357" s="15"/>
      <c r="S2357" s="22"/>
    </row>
    <row r="2358" spans="2:19">
      <c r="B2358" s="12"/>
      <c r="K2358" s="11"/>
      <c r="L2358" s="11"/>
      <c r="M2358" s="12"/>
      <c r="N2358" s="12"/>
      <c r="O2358" s="12"/>
      <c r="Q2358" s="22"/>
      <c r="R2358" s="15"/>
      <c r="S2358" s="22"/>
    </row>
    <row r="2359" spans="2:19">
      <c r="B2359" s="12"/>
      <c r="K2359" s="11"/>
      <c r="L2359" s="11"/>
      <c r="M2359" s="12"/>
      <c r="N2359" s="12"/>
      <c r="O2359" s="12"/>
      <c r="Q2359" s="22"/>
      <c r="R2359" s="15"/>
      <c r="S2359" s="22"/>
    </row>
    <row r="2360" spans="2:19">
      <c r="B2360" s="12"/>
      <c r="K2360" s="11"/>
      <c r="L2360" s="11"/>
      <c r="M2360" s="12"/>
      <c r="N2360" s="12"/>
      <c r="O2360" s="12"/>
      <c r="Q2360" s="22"/>
      <c r="R2360" s="15"/>
      <c r="S2360" s="22"/>
    </row>
    <row r="2361" spans="2:19">
      <c r="B2361" s="12"/>
      <c r="K2361" s="11"/>
      <c r="L2361" s="11"/>
      <c r="M2361" s="12"/>
      <c r="N2361" s="12"/>
      <c r="O2361" s="12"/>
      <c r="Q2361" s="22"/>
      <c r="R2361" s="15"/>
      <c r="S2361" s="22"/>
    </row>
    <row r="2362" spans="2:19">
      <c r="B2362" s="12"/>
      <c r="K2362" s="11"/>
      <c r="L2362" s="11"/>
      <c r="M2362" s="12"/>
      <c r="N2362" s="12"/>
      <c r="O2362" s="12"/>
      <c r="Q2362" s="22"/>
      <c r="R2362" s="15"/>
      <c r="S2362" s="22"/>
    </row>
    <row r="2363" spans="2:19">
      <c r="B2363" s="12"/>
      <c r="K2363" s="11"/>
      <c r="L2363" s="11"/>
      <c r="M2363" s="12"/>
      <c r="N2363" s="12"/>
      <c r="O2363" s="12"/>
      <c r="Q2363" s="22"/>
      <c r="R2363" s="15"/>
      <c r="S2363" s="22"/>
    </row>
    <row r="2364" spans="2:19">
      <c r="B2364" s="12"/>
      <c r="K2364" s="11"/>
      <c r="L2364" s="11"/>
      <c r="M2364" s="12"/>
      <c r="N2364" s="12"/>
      <c r="O2364" s="12"/>
      <c r="Q2364" s="22"/>
      <c r="R2364" s="15"/>
      <c r="S2364" s="22"/>
    </row>
    <row r="2365" spans="2:19">
      <c r="B2365" s="12"/>
      <c r="K2365" s="11"/>
      <c r="L2365" s="11"/>
      <c r="M2365" s="12"/>
      <c r="N2365" s="12"/>
      <c r="O2365" s="12"/>
      <c r="Q2365" s="22"/>
      <c r="R2365" s="15"/>
      <c r="S2365" s="22"/>
    </row>
    <row r="2366" spans="2:19">
      <c r="B2366" s="12"/>
      <c r="K2366" s="11"/>
      <c r="L2366" s="11"/>
      <c r="M2366" s="12"/>
      <c r="N2366" s="12"/>
      <c r="O2366" s="12"/>
      <c r="Q2366" s="22"/>
      <c r="R2366" s="15"/>
      <c r="S2366" s="22"/>
    </row>
    <row r="2367" spans="2:19">
      <c r="B2367" s="12"/>
      <c r="K2367" s="11"/>
      <c r="L2367" s="11"/>
      <c r="M2367" s="12"/>
      <c r="N2367" s="12"/>
      <c r="O2367" s="12"/>
      <c r="Q2367" s="22"/>
      <c r="R2367" s="15"/>
      <c r="S2367" s="22"/>
    </row>
    <row r="2368" spans="2:19">
      <c r="B2368" s="12"/>
      <c r="K2368" s="11"/>
      <c r="L2368" s="11"/>
      <c r="M2368" s="12"/>
      <c r="N2368" s="12"/>
      <c r="O2368" s="12"/>
      <c r="Q2368" s="22"/>
      <c r="R2368" s="15"/>
      <c r="S2368" s="22"/>
    </row>
    <row r="2369" spans="2:19">
      <c r="B2369" s="12"/>
      <c r="K2369" s="11"/>
      <c r="L2369" s="11"/>
      <c r="M2369" s="12"/>
      <c r="N2369" s="12"/>
      <c r="O2369" s="12"/>
      <c r="Q2369" s="22"/>
      <c r="R2369" s="15"/>
      <c r="S2369" s="22"/>
    </row>
    <row r="2370" spans="2:19">
      <c r="B2370" s="12"/>
      <c r="K2370" s="11"/>
      <c r="L2370" s="11"/>
      <c r="M2370" s="12"/>
      <c r="N2370" s="12"/>
      <c r="O2370" s="12"/>
      <c r="Q2370" s="22"/>
      <c r="R2370" s="15"/>
      <c r="S2370" s="22"/>
    </row>
    <row r="2371" spans="2:19">
      <c r="B2371" s="12"/>
      <c r="K2371" s="11"/>
      <c r="L2371" s="11"/>
      <c r="M2371" s="12"/>
      <c r="N2371" s="12"/>
      <c r="O2371" s="12"/>
      <c r="Q2371" s="22"/>
      <c r="R2371" s="15"/>
      <c r="S2371" s="22"/>
    </row>
    <row r="2372" spans="2:19">
      <c r="B2372" s="12"/>
      <c r="K2372" s="11"/>
      <c r="L2372" s="11"/>
      <c r="M2372" s="12"/>
      <c r="N2372" s="12"/>
      <c r="O2372" s="12"/>
      <c r="Q2372" s="22"/>
      <c r="R2372" s="15"/>
      <c r="S2372" s="22"/>
    </row>
    <row r="2373" spans="2:19">
      <c r="B2373" s="12"/>
      <c r="K2373" s="11"/>
      <c r="L2373" s="11"/>
      <c r="M2373" s="12"/>
      <c r="N2373" s="12"/>
      <c r="O2373" s="12"/>
      <c r="Q2373" s="22"/>
      <c r="R2373" s="15"/>
      <c r="S2373" s="22"/>
    </row>
    <row r="2374" spans="2:19">
      <c r="B2374" s="12"/>
      <c r="K2374" s="11"/>
      <c r="L2374" s="11"/>
      <c r="M2374" s="12"/>
      <c r="N2374" s="12"/>
      <c r="O2374" s="12"/>
      <c r="Q2374" s="22"/>
      <c r="R2374" s="15"/>
      <c r="S2374" s="22"/>
    </row>
    <row r="2375" spans="2:19">
      <c r="B2375" s="12"/>
      <c r="K2375" s="11"/>
      <c r="L2375" s="11"/>
      <c r="M2375" s="12"/>
      <c r="N2375" s="12"/>
      <c r="O2375" s="12"/>
      <c r="Q2375" s="22"/>
      <c r="R2375" s="15"/>
      <c r="S2375" s="22"/>
    </row>
    <row r="2376" spans="2:19">
      <c r="B2376" s="12"/>
      <c r="K2376" s="11"/>
      <c r="L2376" s="11"/>
      <c r="M2376" s="12"/>
      <c r="N2376" s="12"/>
      <c r="O2376" s="12"/>
      <c r="Q2376" s="22"/>
      <c r="R2376" s="15"/>
      <c r="S2376" s="22"/>
    </row>
    <row r="2377" spans="2:19">
      <c r="B2377" s="12"/>
      <c r="K2377" s="11"/>
      <c r="L2377" s="11"/>
      <c r="M2377" s="12"/>
      <c r="N2377" s="12"/>
      <c r="O2377" s="12"/>
      <c r="Q2377" s="22"/>
      <c r="R2377" s="15"/>
      <c r="S2377" s="22"/>
    </row>
    <row r="2378" spans="2:19">
      <c r="B2378" s="12"/>
      <c r="K2378" s="11"/>
      <c r="L2378" s="11"/>
      <c r="M2378" s="12"/>
      <c r="N2378" s="12"/>
      <c r="O2378" s="12"/>
      <c r="Q2378" s="22"/>
      <c r="R2378" s="15"/>
      <c r="S2378" s="22"/>
    </row>
    <row r="2379" spans="2:19">
      <c r="B2379" s="12"/>
      <c r="K2379" s="11"/>
      <c r="L2379" s="11"/>
      <c r="M2379" s="12"/>
      <c r="N2379" s="12"/>
      <c r="O2379" s="12"/>
      <c r="Q2379" s="22"/>
      <c r="R2379" s="15"/>
      <c r="S2379" s="22"/>
    </row>
    <row r="2380" spans="2:19">
      <c r="B2380" s="12"/>
      <c r="K2380" s="11"/>
      <c r="L2380" s="11"/>
      <c r="M2380" s="12"/>
      <c r="N2380" s="12"/>
      <c r="O2380" s="12"/>
      <c r="Q2380" s="22"/>
      <c r="R2380" s="15"/>
      <c r="S2380" s="22"/>
    </row>
    <row r="2381" spans="2:19">
      <c r="B2381" s="12"/>
      <c r="K2381" s="11"/>
      <c r="L2381" s="11"/>
      <c r="M2381" s="12"/>
      <c r="N2381" s="12"/>
      <c r="O2381" s="12"/>
      <c r="Q2381" s="22"/>
      <c r="R2381" s="15"/>
      <c r="S2381" s="22"/>
    </row>
    <row r="2382" spans="2:19">
      <c r="B2382" s="12"/>
      <c r="K2382" s="11"/>
      <c r="L2382" s="11"/>
      <c r="M2382" s="12"/>
      <c r="N2382" s="12"/>
      <c r="O2382" s="12"/>
      <c r="Q2382" s="22"/>
      <c r="R2382" s="15"/>
      <c r="S2382" s="22"/>
    </row>
    <row r="2383" spans="2:19">
      <c r="B2383" s="12"/>
      <c r="K2383" s="11"/>
      <c r="L2383" s="11"/>
      <c r="M2383" s="12"/>
      <c r="N2383" s="12"/>
      <c r="O2383" s="12"/>
      <c r="Q2383" s="22"/>
      <c r="R2383" s="15"/>
      <c r="S2383" s="22"/>
    </row>
    <row r="2384" spans="2:19">
      <c r="B2384" s="12"/>
      <c r="K2384" s="11"/>
      <c r="L2384" s="11"/>
      <c r="M2384" s="12"/>
      <c r="N2384" s="12"/>
      <c r="O2384" s="12"/>
      <c r="Q2384" s="22"/>
      <c r="R2384" s="15"/>
      <c r="S2384" s="22"/>
    </row>
    <row r="2385" spans="2:19">
      <c r="B2385" s="12"/>
      <c r="K2385" s="11"/>
      <c r="L2385" s="11"/>
      <c r="M2385" s="12"/>
      <c r="N2385" s="12"/>
      <c r="O2385" s="12"/>
      <c r="Q2385" s="22"/>
      <c r="R2385" s="15"/>
      <c r="S2385" s="22"/>
    </row>
    <row r="2386" spans="2:19">
      <c r="B2386" s="12"/>
      <c r="K2386" s="11"/>
      <c r="L2386" s="11"/>
      <c r="M2386" s="12"/>
      <c r="N2386" s="12"/>
      <c r="O2386" s="12"/>
      <c r="Q2386" s="22"/>
      <c r="R2386" s="15"/>
      <c r="S2386" s="22"/>
    </row>
    <row r="2387" spans="2:19">
      <c r="B2387" s="12"/>
      <c r="K2387" s="11"/>
      <c r="L2387" s="11"/>
      <c r="M2387" s="12"/>
      <c r="N2387" s="12"/>
      <c r="O2387" s="12"/>
      <c r="Q2387" s="22"/>
      <c r="R2387" s="15"/>
      <c r="S2387" s="22"/>
    </row>
    <row r="2388" spans="2:19">
      <c r="B2388" s="12"/>
      <c r="K2388" s="11"/>
      <c r="L2388" s="11"/>
      <c r="M2388" s="12"/>
      <c r="N2388" s="12"/>
      <c r="O2388" s="12"/>
      <c r="Q2388" s="22"/>
      <c r="R2388" s="15"/>
      <c r="S2388" s="22"/>
    </row>
    <row r="2389" spans="2:19">
      <c r="B2389" s="12"/>
      <c r="K2389" s="11"/>
      <c r="L2389" s="11"/>
      <c r="M2389" s="12"/>
      <c r="N2389" s="12"/>
      <c r="O2389" s="12"/>
      <c r="Q2389" s="22"/>
      <c r="R2389" s="15"/>
      <c r="S2389" s="22"/>
    </row>
    <row r="2390" spans="2:19">
      <c r="B2390" s="12"/>
      <c r="K2390" s="11"/>
      <c r="L2390" s="11"/>
      <c r="M2390" s="12"/>
      <c r="N2390" s="12"/>
      <c r="O2390" s="12"/>
      <c r="Q2390" s="22"/>
      <c r="R2390" s="15"/>
      <c r="S2390" s="22"/>
    </row>
    <row r="2391" spans="2:19">
      <c r="B2391" s="12"/>
      <c r="K2391" s="11"/>
      <c r="L2391" s="11"/>
      <c r="M2391" s="12"/>
      <c r="N2391" s="12"/>
      <c r="O2391" s="12"/>
      <c r="Q2391" s="22"/>
      <c r="R2391" s="15"/>
      <c r="S2391" s="22"/>
    </row>
    <row r="2392" spans="2:19">
      <c r="B2392" s="12"/>
      <c r="K2392" s="11"/>
      <c r="L2392" s="11"/>
      <c r="M2392" s="12"/>
      <c r="N2392" s="12"/>
      <c r="O2392" s="12"/>
      <c r="Q2392" s="22"/>
      <c r="R2392" s="15"/>
      <c r="S2392" s="22"/>
    </row>
    <row r="2393" spans="2:19">
      <c r="B2393" s="12"/>
      <c r="K2393" s="11"/>
      <c r="L2393" s="11"/>
      <c r="M2393" s="12"/>
      <c r="N2393" s="12"/>
      <c r="O2393" s="12"/>
      <c r="Q2393" s="22"/>
      <c r="R2393" s="15"/>
      <c r="S2393" s="22"/>
    </row>
    <row r="2394" spans="2:19">
      <c r="B2394" s="12"/>
      <c r="K2394" s="11"/>
      <c r="L2394" s="11"/>
      <c r="M2394" s="12"/>
      <c r="N2394" s="12"/>
      <c r="O2394" s="12"/>
      <c r="Q2394" s="22"/>
      <c r="R2394" s="15"/>
      <c r="S2394" s="22"/>
    </row>
    <row r="2395" spans="2:19">
      <c r="B2395" s="12"/>
      <c r="K2395" s="11"/>
      <c r="L2395" s="11"/>
      <c r="M2395" s="12"/>
      <c r="N2395" s="12"/>
      <c r="O2395" s="12"/>
      <c r="Q2395" s="22"/>
      <c r="R2395" s="15"/>
      <c r="S2395" s="22"/>
    </row>
    <row r="2396" spans="2:19">
      <c r="B2396" s="12"/>
      <c r="K2396" s="11"/>
      <c r="L2396" s="11"/>
      <c r="M2396" s="12"/>
      <c r="N2396" s="12"/>
      <c r="O2396" s="12"/>
      <c r="Q2396" s="22"/>
      <c r="R2396" s="15"/>
      <c r="S2396" s="22"/>
    </row>
    <row r="2397" spans="2:19">
      <c r="B2397" s="12"/>
      <c r="K2397" s="11"/>
      <c r="L2397" s="11"/>
      <c r="M2397" s="12"/>
      <c r="N2397" s="12"/>
      <c r="O2397" s="12"/>
      <c r="Q2397" s="22"/>
      <c r="R2397" s="15"/>
      <c r="S2397" s="22"/>
    </row>
    <row r="2398" spans="2:19">
      <c r="B2398" s="12"/>
      <c r="K2398" s="11"/>
      <c r="L2398" s="11"/>
      <c r="M2398" s="12"/>
      <c r="N2398" s="12"/>
      <c r="O2398" s="12"/>
      <c r="Q2398" s="22"/>
      <c r="R2398" s="15"/>
      <c r="S2398" s="22"/>
    </row>
    <row r="2399" spans="2:19">
      <c r="B2399" s="12"/>
      <c r="K2399" s="11"/>
      <c r="L2399" s="11"/>
      <c r="M2399" s="12"/>
      <c r="N2399" s="12"/>
      <c r="O2399" s="12"/>
      <c r="Q2399" s="22"/>
      <c r="R2399" s="15"/>
      <c r="S2399" s="22"/>
    </row>
    <row r="2400" spans="2:19">
      <c r="B2400" s="12"/>
      <c r="K2400" s="11"/>
      <c r="L2400" s="11"/>
      <c r="M2400" s="12"/>
      <c r="N2400" s="12"/>
      <c r="O2400" s="12"/>
      <c r="Q2400" s="22"/>
      <c r="R2400" s="15"/>
      <c r="S2400" s="22"/>
    </row>
    <row r="2401" spans="2:19">
      <c r="B2401" s="12"/>
      <c r="K2401" s="11"/>
      <c r="L2401" s="11"/>
      <c r="M2401" s="12"/>
      <c r="N2401" s="12"/>
      <c r="O2401" s="12"/>
      <c r="Q2401" s="22"/>
      <c r="R2401" s="15"/>
      <c r="S2401" s="22"/>
    </row>
    <row r="2402" spans="2:19">
      <c r="B2402" s="12"/>
      <c r="K2402" s="11"/>
      <c r="L2402" s="11"/>
      <c r="M2402" s="12"/>
      <c r="N2402" s="12"/>
      <c r="O2402" s="12"/>
      <c r="Q2402" s="22"/>
      <c r="R2402" s="15"/>
      <c r="S2402" s="22"/>
    </row>
    <row r="2403" spans="2:19">
      <c r="B2403" s="12"/>
      <c r="K2403" s="11"/>
      <c r="L2403" s="11"/>
      <c r="M2403" s="12"/>
      <c r="N2403" s="12"/>
      <c r="O2403" s="12"/>
      <c r="Q2403" s="22"/>
      <c r="R2403" s="15"/>
      <c r="S2403" s="22"/>
    </row>
    <row r="2404" spans="2:19">
      <c r="B2404" s="12"/>
      <c r="K2404" s="11"/>
      <c r="L2404" s="11"/>
      <c r="M2404" s="12"/>
      <c r="N2404" s="12"/>
      <c r="O2404" s="12"/>
      <c r="Q2404" s="22"/>
      <c r="R2404" s="15"/>
      <c r="S2404" s="22"/>
    </row>
    <row r="2405" spans="2:19">
      <c r="B2405" s="12"/>
      <c r="K2405" s="11"/>
      <c r="L2405" s="11"/>
      <c r="M2405" s="12"/>
      <c r="N2405" s="12"/>
      <c r="O2405" s="12"/>
      <c r="Q2405" s="22"/>
      <c r="R2405" s="15"/>
      <c r="S2405" s="22"/>
    </row>
    <row r="2406" spans="2:19">
      <c r="B2406" s="12"/>
      <c r="K2406" s="11"/>
      <c r="L2406" s="11"/>
      <c r="M2406" s="12"/>
      <c r="N2406" s="12"/>
      <c r="O2406" s="12"/>
      <c r="Q2406" s="22"/>
      <c r="R2406" s="15"/>
      <c r="S2406" s="22"/>
    </row>
    <row r="2407" spans="2:19">
      <c r="B2407" s="12"/>
      <c r="K2407" s="11"/>
      <c r="L2407" s="11"/>
      <c r="M2407" s="12"/>
      <c r="N2407" s="12"/>
      <c r="O2407" s="12"/>
      <c r="Q2407" s="22"/>
      <c r="R2407" s="15"/>
      <c r="S2407" s="22"/>
    </row>
    <row r="2408" spans="2:19">
      <c r="B2408" s="12"/>
      <c r="K2408" s="11"/>
      <c r="L2408" s="11"/>
      <c r="M2408" s="12"/>
      <c r="N2408" s="12"/>
      <c r="O2408" s="12"/>
      <c r="Q2408" s="22"/>
      <c r="R2408" s="15"/>
      <c r="S2408" s="22"/>
    </row>
    <row r="2409" spans="2:19">
      <c r="B2409" s="12"/>
      <c r="K2409" s="11"/>
      <c r="L2409" s="11"/>
      <c r="M2409" s="12"/>
      <c r="N2409" s="12"/>
      <c r="O2409" s="12"/>
      <c r="Q2409" s="22"/>
      <c r="R2409" s="15"/>
      <c r="S2409" s="22"/>
    </row>
    <row r="2410" spans="2:19">
      <c r="B2410" s="12"/>
      <c r="K2410" s="11"/>
      <c r="L2410" s="11"/>
      <c r="M2410" s="12"/>
      <c r="N2410" s="12"/>
      <c r="O2410" s="12"/>
      <c r="Q2410" s="22"/>
      <c r="R2410" s="15"/>
      <c r="S2410" s="22"/>
    </row>
    <row r="2411" spans="2:19">
      <c r="B2411" s="12"/>
      <c r="K2411" s="11"/>
      <c r="L2411" s="11"/>
      <c r="M2411" s="12"/>
      <c r="N2411" s="12"/>
      <c r="O2411" s="12"/>
      <c r="Q2411" s="22"/>
      <c r="R2411" s="15"/>
      <c r="S2411" s="22"/>
    </row>
    <row r="2412" spans="2:19">
      <c r="B2412" s="12"/>
      <c r="K2412" s="11"/>
      <c r="L2412" s="11"/>
      <c r="M2412" s="12"/>
      <c r="N2412" s="12"/>
      <c r="O2412" s="12"/>
      <c r="Q2412" s="22"/>
      <c r="R2412" s="15"/>
      <c r="S2412" s="22"/>
    </row>
    <row r="2413" spans="2:19">
      <c r="B2413" s="12"/>
      <c r="K2413" s="11"/>
      <c r="L2413" s="11"/>
      <c r="M2413" s="12"/>
      <c r="N2413" s="12"/>
      <c r="O2413" s="12"/>
      <c r="Q2413" s="22"/>
      <c r="R2413" s="15"/>
      <c r="S2413" s="22"/>
    </row>
    <row r="2414" spans="2:19">
      <c r="B2414" s="12"/>
      <c r="K2414" s="11"/>
      <c r="L2414" s="11"/>
      <c r="M2414" s="12"/>
      <c r="N2414" s="12"/>
      <c r="O2414" s="12"/>
      <c r="Q2414" s="22"/>
      <c r="R2414" s="15"/>
      <c r="S2414" s="22"/>
    </row>
    <row r="2415" spans="2:19">
      <c r="B2415" s="12"/>
      <c r="K2415" s="11"/>
      <c r="L2415" s="11"/>
      <c r="M2415" s="12"/>
      <c r="N2415" s="12"/>
      <c r="O2415" s="12"/>
      <c r="Q2415" s="22"/>
      <c r="R2415" s="15"/>
      <c r="S2415" s="22"/>
    </row>
    <row r="2416" spans="2:19">
      <c r="B2416" s="12"/>
      <c r="K2416" s="11"/>
      <c r="L2416" s="11"/>
      <c r="M2416" s="12"/>
      <c r="N2416" s="12"/>
      <c r="O2416" s="12"/>
      <c r="Q2416" s="22"/>
      <c r="R2416" s="15"/>
      <c r="S2416" s="22"/>
    </row>
    <row r="2417" spans="2:19">
      <c r="B2417" s="12"/>
      <c r="K2417" s="11"/>
      <c r="L2417" s="11"/>
      <c r="M2417" s="12"/>
      <c r="N2417" s="12"/>
      <c r="O2417" s="12"/>
      <c r="Q2417" s="22"/>
      <c r="R2417" s="15"/>
      <c r="S2417" s="22"/>
    </row>
    <row r="2418" spans="2:19">
      <c r="B2418" s="12"/>
      <c r="K2418" s="11"/>
      <c r="L2418" s="11"/>
      <c r="M2418" s="12"/>
      <c r="N2418" s="12"/>
      <c r="O2418" s="12"/>
      <c r="Q2418" s="22"/>
      <c r="R2418" s="15"/>
      <c r="S2418" s="22"/>
    </row>
    <row r="2419" spans="2:19">
      <c r="B2419" s="12"/>
      <c r="K2419" s="11"/>
      <c r="L2419" s="11"/>
      <c r="M2419" s="12"/>
      <c r="N2419" s="12"/>
      <c r="O2419" s="12"/>
      <c r="Q2419" s="22"/>
      <c r="R2419" s="15"/>
      <c r="S2419" s="22"/>
    </row>
    <row r="2420" spans="2:19">
      <c r="B2420" s="12"/>
      <c r="K2420" s="11"/>
      <c r="L2420" s="11"/>
      <c r="M2420" s="12"/>
      <c r="N2420" s="12"/>
      <c r="O2420" s="12"/>
      <c r="Q2420" s="22"/>
      <c r="R2420" s="15"/>
      <c r="S2420" s="22"/>
    </row>
    <row r="2421" spans="2:19">
      <c r="B2421" s="12"/>
      <c r="K2421" s="11"/>
      <c r="L2421" s="11"/>
      <c r="M2421" s="12"/>
      <c r="N2421" s="12"/>
      <c r="O2421" s="12"/>
      <c r="Q2421" s="22"/>
      <c r="R2421" s="15"/>
      <c r="S2421" s="22"/>
    </row>
    <row r="2422" spans="2:19">
      <c r="B2422" s="12"/>
      <c r="K2422" s="11"/>
      <c r="L2422" s="11"/>
      <c r="M2422" s="12"/>
      <c r="N2422" s="12"/>
      <c r="O2422" s="12"/>
      <c r="Q2422" s="22"/>
      <c r="R2422" s="15"/>
      <c r="S2422" s="22"/>
    </row>
    <row r="2423" spans="2:19">
      <c r="B2423" s="12"/>
      <c r="K2423" s="11"/>
      <c r="L2423" s="11"/>
      <c r="M2423" s="12"/>
      <c r="N2423" s="12"/>
      <c r="O2423" s="12"/>
      <c r="Q2423" s="22"/>
      <c r="R2423" s="15"/>
      <c r="S2423" s="22"/>
    </row>
    <row r="2424" spans="2:19">
      <c r="B2424" s="12"/>
      <c r="K2424" s="11"/>
      <c r="L2424" s="11"/>
      <c r="M2424" s="12"/>
      <c r="N2424" s="12"/>
      <c r="O2424" s="12"/>
      <c r="Q2424" s="22"/>
      <c r="R2424" s="15"/>
      <c r="S2424" s="22"/>
    </row>
    <row r="2425" spans="2:19">
      <c r="B2425" s="12"/>
      <c r="K2425" s="11"/>
      <c r="L2425" s="11"/>
      <c r="M2425" s="12"/>
      <c r="N2425" s="12"/>
      <c r="O2425" s="12"/>
      <c r="Q2425" s="22"/>
      <c r="R2425" s="15"/>
      <c r="S2425" s="22"/>
    </row>
    <row r="2426" spans="2:19">
      <c r="B2426" s="12"/>
      <c r="K2426" s="11"/>
      <c r="L2426" s="11"/>
      <c r="M2426" s="12"/>
      <c r="N2426" s="12"/>
      <c r="O2426" s="12"/>
      <c r="Q2426" s="22"/>
      <c r="R2426" s="15"/>
      <c r="S2426" s="22"/>
    </row>
    <row r="2427" spans="2:19">
      <c r="B2427" s="12"/>
      <c r="K2427" s="11"/>
      <c r="L2427" s="11"/>
      <c r="M2427" s="12"/>
      <c r="N2427" s="12"/>
      <c r="O2427" s="12"/>
      <c r="Q2427" s="22"/>
      <c r="R2427" s="15"/>
      <c r="S2427" s="22"/>
    </row>
    <row r="2428" spans="2:19">
      <c r="B2428" s="12"/>
      <c r="K2428" s="11"/>
      <c r="L2428" s="11"/>
      <c r="M2428" s="12"/>
      <c r="N2428" s="12"/>
      <c r="O2428" s="12"/>
      <c r="Q2428" s="22"/>
      <c r="R2428" s="15"/>
      <c r="S2428" s="22"/>
    </row>
    <row r="2429" spans="2:19">
      <c r="B2429" s="12"/>
      <c r="K2429" s="11"/>
      <c r="L2429" s="11"/>
      <c r="M2429" s="12"/>
      <c r="N2429" s="12"/>
      <c r="O2429" s="12"/>
      <c r="Q2429" s="22"/>
      <c r="R2429" s="15"/>
      <c r="S2429" s="22"/>
    </row>
    <row r="2430" spans="2:19">
      <c r="B2430" s="12"/>
      <c r="K2430" s="11"/>
      <c r="L2430" s="11"/>
      <c r="M2430" s="12"/>
      <c r="N2430" s="12"/>
      <c r="O2430" s="12"/>
      <c r="Q2430" s="22"/>
      <c r="R2430" s="15"/>
      <c r="S2430" s="22"/>
    </row>
    <row r="2431" spans="2:19">
      <c r="B2431" s="12"/>
      <c r="K2431" s="11"/>
      <c r="L2431" s="11"/>
      <c r="M2431" s="12"/>
      <c r="N2431" s="12"/>
      <c r="O2431" s="12"/>
      <c r="Q2431" s="22"/>
      <c r="R2431" s="15"/>
      <c r="S2431" s="22"/>
    </row>
    <row r="2432" spans="2:19">
      <c r="B2432" s="12"/>
      <c r="K2432" s="11"/>
      <c r="L2432" s="11"/>
      <c r="M2432" s="12"/>
      <c r="N2432" s="12"/>
      <c r="O2432" s="12"/>
      <c r="Q2432" s="22"/>
      <c r="R2432" s="15"/>
      <c r="S2432" s="22"/>
    </row>
    <row r="2433" spans="2:19">
      <c r="B2433" s="12"/>
      <c r="K2433" s="11"/>
      <c r="L2433" s="11"/>
      <c r="M2433" s="12"/>
      <c r="N2433" s="12"/>
      <c r="O2433" s="12"/>
      <c r="Q2433" s="22"/>
      <c r="R2433" s="15"/>
      <c r="S2433" s="22"/>
    </row>
    <row r="2434" spans="2:19">
      <c r="B2434" s="12"/>
      <c r="K2434" s="11"/>
      <c r="L2434" s="11"/>
      <c r="M2434" s="12"/>
      <c r="N2434" s="12"/>
      <c r="O2434" s="12"/>
      <c r="Q2434" s="22"/>
      <c r="R2434" s="15"/>
      <c r="S2434" s="22"/>
    </row>
    <row r="2435" spans="2:19">
      <c r="B2435" s="12"/>
      <c r="K2435" s="11"/>
      <c r="L2435" s="11"/>
      <c r="M2435" s="12"/>
      <c r="N2435" s="12"/>
      <c r="O2435" s="12"/>
      <c r="Q2435" s="22"/>
      <c r="R2435" s="15"/>
      <c r="S2435" s="22"/>
    </row>
    <row r="2436" spans="2:19">
      <c r="B2436" s="12"/>
      <c r="K2436" s="11"/>
      <c r="L2436" s="11"/>
      <c r="M2436" s="12"/>
      <c r="N2436" s="12"/>
      <c r="O2436" s="12"/>
      <c r="Q2436" s="22"/>
      <c r="R2436" s="15"/>
      <c r="S2436" s="22"/>
    </row>
    <row r="2437" spans="2:19">
      <c r="B2437" s="12"/>
      <c r="K2437" s="11"/>
      <c r="L2437" s="11"/>
      <c r="M2437" s="12"/>
      <c r="N2437" s="12"/>
      <c r="O2437" s="12"/>
      <c r="Q2437" s="22"/>
      <c r="R2437" s="15"/>
      <c r="S2437" s="22"/>
    </row>
    <row r="2438" spans="2:19">
      <c r="B2438" s="12"/>
      <c r="K2438" s="11"/>
      <c r="L2438" s="11"/>
      <c r="M2438" s="12"/>
      <c r="N2438" s="12"/>
      <c r="O2438" s="12"/>
      <c r="Q2438" s="22"/>
      <c r="R2438" s="15"/>
      <c r="S2438" s="22"/>
    </row>
    <row r="2439" spans="2:19">
      <c r="B2439" s="12"/>
      <c r="K2439" s="11"/>
      <c r="L2439" s="11"/>
      <c r="M2439" s="12"/>
      <c r="N2439" s="12"/>
      <c r="O2439" s="12"/>
      <c r="Q2439" s="22"/>
      <c r="R2439" s="15"/>
      <c r="S2439" s="22"/>
    </row>
    <row r="2440" spans="2:19">
      <c r="B2440" s="12"/>
      <c r="K2440" s="11"/>
      <c r="L2440" s="11"/>
      <c r="M2440" s="12"/>
      <c r="N2440" s="12"/>
      <c r="O2440" s="12"/>
      <c r="Q2440" s="22"/>
      <c r="R2440" s="15"/>
      <c r="S2440" s="22"/>
    </row>
    <row r="2441" spans="2:19">
      <c r="B2441" s="12"/>
      <c r="K2441" s="11"/>
      <c r="L2441" s="11"/>
      <c r="M2441" s="12"/>
      <c r="N2441" s="12"/>
      <c r="O2441" s="12"/>
      <c r="Q2441" s="22"/>
      <c r="R2441" s="15"/>
      <c r="S2441" s="22"/>
    </row>
    <row r="2442" spans="2:19">
      <c r="B2442" s="12"/>
      <c r="K2442" s="11"/>
      <c r="L2442" s="11"/>
      <c r="M2442" s="12"/>
      <c r="N2442" s="12"/>
      <c r="O2442" s="12"/>
      <c r="Q2442" s="22"/>
      <c r="R2442" s="15"/>
      <c r="S2442" s="22"/>
    </row>
    <row r="2443" spans="2:19">
      <c r="B2443" s="12"/>
      <c r="K2443" s="11"/>
      <c r="L2443" s="11"/>
      <c r="M2443" s="12"/>
      <c r="N2443" s="12"/>
      <c r="O2443" s="12"/>
      <c r="Q2443" s="22"/>
      <c r="R2443" s="15"/>
      <c r="S2443" s="22"/>
    </row>
    <row r="2444" spans="2:19">
      <c r="B2444" s="12"/>
      <c r="K2444" s="11"/>
      <c r="L2444" s="11"/>
      <c r="M2444" s="12"/>
      <c r="N2444" s="12"/>
      <c r="O2444" s="12"/>
      <c r="Q2444" s="22"/>
      <c r="R2444" s="15"/>
      <c r="S2444" s="22"/>
    </row>
    <row r="2445" spans="2:19">
      <c r="B2445" s="12"/>
      <c r="K2445" s="11"/>
      <c r="L2445" s="11"/>
      <c r="M2445" s="12"/>
      <c r="N2445" s="12"/>
      <c r="O2445" s="12"/>
      <c r="Q2445" s="22"/>
      <c r="R2445" s="15"/>
      <c r="S2445" s="22"/>
    </row>
    <row r="2446" spans="2:19">
      <c r="B2446" s="12"/>
      <c r="K2446" s="11"/>
      <c r="L2446" s="11"/>
      <c r="M2446" s="12"/>
      <c r="N2446" s="12"/>
      <c r="O2446" s="12"/>
      <c r="Q2446" s="22"/>
      <c r="R2446" s="15"/>
      <c r="S2446" s="22"/>
    </row>
    <row r="2447" spans="2:19">
      <c r="B2447" s="12"/>
      <c r="K2447" s="11"/>
      <c r="L2447" s="11"/>
      <c r="M2447" s="12"/>
      <c r="N2447" s="12"/>
      <c r="O2447" s="12"/>
      <c r="Q2447" s="22"/>
      <c r="R2447" s="15"/>
      <c r="S2447" s="22"/>
    </row>
    <row r="2448" spans="2:19">
      <c r="B2448" s="12"/>
      <c r="K2448" s="11"/>
      <c r="L2448" s="11"/>
      <c r="M2448" s="12"/>
      <c r="N2448" s="12"/>
      <c r="O2448" s="12"/>
      <c r="Q2448" s="22"/>
      <c r="R2448" s="15"/>
      <c r="S2448" s="22"/>
    </row>
    <row r="2449" spans="2:19">
      <c r="B2449" s="12"/>
      <c r="K2449" s="11"/>
      <c r="L2449" s="11"/>
      <c r="M2449" s="12"/>
      <c r="N2449" s="12"/>
      <c r="O2449" s="12"/>
      <c r="Q2449" s="22"/>
      <c r="R2449" s="15"/>
      <c r="S2449" s="22"/>
    </row>
    <row r="2450" spans="2:19">
      <c r="B2450" s="12"/>
      <c r="K2450" s="11"/>
      <c r="L2450" s="11"/>
      <c r="M2450" s="12"/>
      <c r="N2450" s="12"/>
      <c r="O2450" s="12"/>
      <c r="Q2450" s="22"/>
      <c r="R2450" s="15"/>
      <c r="S2450" s="22"/>
    </row>
    <row r="2451" spans="2:19">
      <c r="B2451" s="12"/>
      <c r="K2451" s="11"/>
      <c r="L2451" s="11"/>
      <c r="M2451" s="12"/>
      <c r="N2451" s="12"/>
      <c r="O2451" s="12"/>
      <c r="Q2451" s="22"/>
      <c r="R2451" s="15"/>
      <c r="S2451" s="22"/>
    </row>
    <row r="2452" spans="2:19">
      <c r="B2452" s="12"/>
      <c r="K2452" s="11"/>
      <c r="L2452" s="11"/>
      <c r="M2452" s="12"/>
      <c r="N2452" s="12"/>
      <c r="O2452" s="12"/>
      <c r="Q2452" s="22"/>
      <c r="R2452" s="15"/>
      <c r="S2452" s="22"/>
    </row>
    <row r="2453" spans="2:19">
      <c r="B2453" s="12"/>
      <c r="K2453" s="11"/>
      <c r="L2453" s="11"/>
      <c r="M2453" s="12"/>
      <c r="N2453" s="12"/>
      <c r="O2453" s="12"/>
      <c r="Q2453" s="22"/>
      <c r="R2453" s="15"/>
      <c r="S2453" s="22"/>
    </row>
    <row r="2454" spans="2:19">
      <c r="B2454" s="12"/>
      <c r="K2454" s="11"/>
      <c r="L2454" s="11"/>
      <c r="M2454" s="12"/>
      <c r="N2454" s="12"/>
      <c r="O2454" s="12"/>
      <c r="Q2454" s="22"/>
      <c r="R2454" s="15"/>
      <c r="S2454" s="22"/>
    </row>
    <row r="2455" spans="2:19">
      <c r="B2455" s="12"/>
      <c r="K2455" s="11"/>
      <c r="L2455" s="11"/>
      <c r="M2455" s="12"/>
      <c r="N2455" s="12"/>
      <c r="O2455" s="12"/>
      <c r="Q2455" s="22"/>
      <c r="R2455" s="15"/>
      <c r="S2455" s="22"/>
    </row>
    <row r="2456" spans="2:19">
      <c r="B2456" s="12"/>
      <c r="K2456" s="11"/>
      <c r="L2456" s="11"/>
      <c r="M2456" s="12"/>
      <c r="N2456" s="12"/>
      <c r="O2456" s="12"/>
      <c r="Q2456" s="22"/>
      <c r="R2456" s="15"/>
      <c r="S2456" s="22"/>
    </row>
    <row r="2457" spans="2:19">
      <c r="B2457" s="12"/>
      <c r="K2457" s="11"/>
      <c r="L2457" s="11"/>
      <c r="M2457" s="12"/>
      <c r="N2457" s="12"/>
      <c r="O2457" s="12"/>
      <c r="Q2457" s="22"/>
      <c r="R2457" s="15"/>
      <c r="S2457" s="22"/>
    </row>
    <row r="2458" spans="2:19">
      <c r="B2458" s="12"/>
      <c r="K2458" s="11"/>
      <c r="L2458" s="11"/>
      <c r="M2458" s="12"/>
      <c r="N2458" s="12"/>
      <c r="O2458" s="12"/>
      <c r="Q2458" s="22"/>
      <c r="R2458" s="15"/>
      <c r="S2458" s="22"/>
    </row>
    <row r="2459" spans="2:19">
      <c r="B2459" s="12"/>
      <c r="K2459" s="11"/>
      <c r="L2459" s="11"/>
      <c r="M2459" s="12"/>
      <c r="N2459" s="12"/>
      <c r="O2459" s="12"/>
      <c r="Q2459" s="22"/>
      <c r="R2459" s="15"/>
      <c r="S2459" s="22"/>
    </row>
    <row r="2460" spans="2:19">
      <c r="B2460" s="12"/>
      <c r="K2460" s="11"/>
      <c r="L2460" s="11"/>
      <c r="M2460" s="12"/>
      <c r="N2460" s="12"/>
      <c r="O2460" s="12"/>
      <c r="Q2460" s="22"/>
      <c r="R2460" s="15"/>
      <c r="S2460" s="22"/>
    </row>
    <row r="2461" spans="2:19">
      <c r="B2461" s="12"/>
      <c r="K2461" s="11"/>
      <c r="L2461" s="11"/>
      <c r="M2461" s="12"/>
      <c r="N2461" s="12"/>
      <c r="O2461" s="12"/>
      <c r="Q2461" s="22"/>
      <c r="R2461" s="15"/>
      <c r="S2461" s="22"/>
    </row>
    <row r="2462" spans="2:19">
      <c r="B2462" s="12"/>
      <c r="K2462" s="11"/>
      <c r="L2462" s="11"/>
      <c r="M2462" s="12"/>
      <c r="N2462" s="12"/>
      <c r="O2462" s="12"/>
      <c r="Q2462" s="22"/>
      <c r="R2462" s="15"/>
      <c r="S2462" s="22"/>
    </row>
    <row r="2463" spans="2:19">
      <c r="B2463" s="12"/>
      <c r="K2463" s="11"/>
      <c r="L2463" s="11"/>
      <c r="M2463" s="12"/>
      <c r="N2463" s="12"/>
      <c r="O2463" s="12"/>
      <c r="Q2463" s="22"/>
      <c r="R2463" s="15"/>
      <c r="S2463" s="22"/>
    </row>
    <row r="2464" spans="2:19">
      <c r="B2464" s="12"/>
      <c r="K2464" s="11"/>
      <c r="L2464" s="11"/>
      <c r="M2464" s="12"/>
      <c r="N2464" s="12"/>
      <c r="O2464" s="12"/>
      <c r="Q2464" s="22"/>
      <c r="R2464" s="15"/>
      <c r="S2464" s="22"/>
    </row>
    <row r="2465" spans="2:19">
      <c r="B2465" s="12"/>
      <c r="K2465" s="11"/>
      <c r="L2465" s="11"/>
      <c r="M2465" s="12"/>
      <c r="N2465" s="12"/>
      <c r="O2465" s="12"/>
      <c r="Q2465" s="22"/>
      <c r="R2465" s="15"/>
      <c r="S2465" s="22"/>
    </row>
    <row r="2466" spans="2:19">
      <c r="B2466" s="12"/>
      <c r="K2466" s="11"/>
      <c r="L2466" s="11"/>
      <c r="M2466" s="12"/>
      <c r="N2466" s="12"/>
      <c r="O2466" s="12"/>
      <c r="Q2466" s="22"/>
      <c r="R2466" s="15"/>
      <c r="S2466" s="22"/>
    </row>
    <row r="2467" spans="2:19">
      <c r="B2467" s="12"/>
      <c r="K2467" s="11"/>
      <c r="L2467" s="11"/>
      <c r="M2467" s="12"/>
      <c r="N2467" s="12"/>
      <c r="O2467" s="12"/>
      <c r="Q2467" s="22"/>
      <c r="R2467" s="15"/>
      <c r="S2467" s="22"/>
    </row>
    <row r="2468" spans="2:19">
      <c r="B2468" s="12"/>
      <c r="K2468" s="11"/>
      <c r="L2468" s="11"/>
      <c r="M2468" s="12"/>
      <c r="N2468" s="12"/>
      <c r="O2468" s="12"/>
      <c r="Q2468" s="22"/>
      <c r="R2468" s="15"/>
      <c r="S2468" s="22"/>
    </row>
    <row r="2469" spans="2:19">
      <c r="B2469" s="12"/>
      <c r="K2469" s="11"/>
      <c r="L2469" s="11"/>
      <c r="M2469" s="12"/>
      <c r="N2469" s="12"/>
      <c r="O2469" s="12"/>
      <c r="Q2469" s="22"/>
      <c r="R2469" s="15"/>
      <c r="S2469" s="22"/>
    </row>
    <row r="2470" spans="2:19">
      <c r="B2470" s="12"/>
      <c r="K2470" s="11"/>
      <c r="L2470" s="11"/>
      <c r="M2470" s="12"/>
      <c r="N2470" s="12"/>
      <c r="O2470" s="12"/>
      <c r="Q2470" s="22"/>
      <c r="R2470" s="15"/>
      <c r="S2470" s="22"/>
    </row>
    <row r="2471" spans="2:19">
      <c r="B2471" s="12"/>
      <c r="K2471" s="11"/>
      <c r="L2471" s="11"/>
      <c r="M2471" s="12"/>
      <c r="N2471" s="12"/>
      <c r="O2471" s="12"/>
      <c r="Q2471" s="22"/>
      <c r="R2471" s="15"/>
      <c r="S2471" s="22"/>
    </row>
    <row r="2472" spans="2:19">
      <c r="B2472" s="12"/>
      <c r="K2472" s="11"/>
      <c r="L2472" s="11"/>
      <c r="M2472" s="12"/>
      <c r="N2472" s="12"/>
      <c r="O2472" s="12"/>
      <c r="Q2472" s="22"/>
      <c r="R2472" s="15"/>
      <c r="S2472" s="22"/>
    </row>
    <row r="2473" spans="2:19">
      <c r="B2473" s="12"/>
      <c r="K2473" s="11"/>
      <c r="L2473" s="11"/>
      <c r="M2473" s="12"/>
      <c r="N2473" s="12"/>
      <c r="O2473" s="12"/>
      <c r="Q2473" s="22"/>
      <c r="R2473" s="15"/>
      <c r="S2473" s="22"/>
    </row>
    <row r="2474" spans="2:19">
      <c r="B2474" s="12"/>
      <c r="K2474" s="11"/>
      <c r="L2474" s="11"/>
      <c r="M2474" s="12"/>
      <c r="N2474" s="12"/>
      <c r="O2474" s="12"/>
      <c r="Q2474" s="22"/>
      <c r="R2474" s="15"/>
      <c r="S2474" s="22"/>
    </row>
    <row r="2475" spans="2:19">
      <c r="B2475" s="12"/>
      <c r="K2475" s="11"/>
      <c r="L2475" s="11"/>
      <c r="M2475" s="12"/>
      <c r="N2475" s="12"/>
      <c r="O2475" s="12"/>
      <c r="Q2475" s="22"/>
      <c r="R2475" s="15"/>
      <c r="S2475" s="22"/>
    </row>
    <row r="2476" spans="2:19">
      <c r="B2476" s="12"/>
      <c r="K2476" s="11"/>
      <c r="L2476" s="11"/>
      <c r="M2476" s="12"/>
      <c r="N2476" s="12"/>
      <c r="O2476" s="12"/>
      <c r="Q2476" s="22"/>
      <c r="R2476" s="15"/>
      <c r="S2476" s="22"/>
    </row>
    <row r="2477" spans="2:19">
      <c r="B2477" s="12"/>
      <c r="K2477" s="11"/>
      <c r="L2477" s="11"/>
      <c r="M2477" s="12"/>
      <c r="N2477" s="12"/>
      <c r="O2477" s="12"/>
      <c r="Q2477" s="22"/>
      <c r="R2477" s="15"/>
      <c r="S2477" s="22"/>
    </row>
    <row r="2478" spans="2:19">
      <c r="B2478" s="12"/>
      <c r="K2478" s="11"/>
      <c r="L2478" s="11"/>
      <c r="M2478" s="12"/>
      <c r="N2478" s="12"/>
      <c r="O2478" s="12"/>
      <c r="Q2478" s="22"/>
      <c r="R2478" s="15"/>
      <c r="S2478" s="22"/>
    </row>
    <row r="2479" spans="2:19">
      <c r="B2479" s="12"/>
      <c r="K2479" s="11"/>
      <c r="L2479" s="11"/>
      <c r="M2479" s="12"/>
      <c r="N2479" s="12"/>
      <c r="O2479" s="12"/>
      <c r="Q2479" s="22"/>
      <c r="R2479" s="15"/>
      <c r="S2479" s="22"/>
    </row>
    <row r="2480" spans="2:19">
      <c r="B2480" s="12"/>
      <c r="K2480" s="11"/>
      <c r="L2480" s="11"/>
      <c r="M2480" s="12"/>
      <c r="N2480" s="12"/>
      <c r="O2480" s="12"/>
      <c r="Q2480" s="22"/>
      <c r="R2480" s="15"/>
      <c r="S2480" s="22"/>
    </row>
    <row r="2481" spans="2:19">
      <c r="B2481" s="12"/>
      <c r="K2481" s="11"/>
      <c r="L2481" s="11"/>
      <c r="M2481" s="12"/>
      <c r="N2481" s="12"/>
      <c r="O2481" s="12"/>
      <c r="Q2481" s="22"/>
      <c r="R2481" s="15"/>
      <c r="S2481" s="22"/>
    </row>
    <row r="2482" spans="2:19">
      <c r="B2482" s="12"/>
      <c r="K2482" s="11"/>
      <c r="L2482" s="11"/>
      <c r="M2482" s="12"/>
      <c r="N2482" s="12"/>
      <c r="O2482" s="12"/>
      <c r="Q2482" s="22"/>
      <c r="R2482" s="15"/>
      <c r="S2482" s="22"/>
    </row>
    <row r="2483" spans="2:19">
      <c r="B2483" s="12"/>
      <c r="K2483" s="11"/>
      <c r="L2483" s="11"/>
      <c r="M2483" s="12"/>
      <c r="N2483" s="12"/>
      <c r="O2483" s="12"/>
      <c r="Q2483" s="22"/>
      <c r="R2483" s="15"/>
      <c r="S2483" s="22"/>
    </row>
    <row r="2484" spans="2:19">
      <c r="B2484" s="12"/>
      <c r="K2484" s="11"/>
      <c r="L2484" s="11"/>
      <c r="M2484" s="12"/>
      <c r="N2484" s="12"/>
      <c r="O2484" s="12"/>
      <c r="Q2484" s="22"/>
      <c r="R2484" s="15"/>
      <c r="S2484" s="22"/>
    </row>
    <row r="2485" spans="2:19">
      <c r="B2485" s="12"/>
      <c r="K2485" s="11"/>
      <c r="L2485" s="11"/>
      <c r="M2485" s="12"/>
      <c r="N2485" s="12"/>
      <c r="O2485" s="12"/>
      <c r="Q2485" s="22"/>
      <c r="R2485" s="15"/>
      <c r="S2485" s="22"/>
    </row>
    <row r="2486" spans="2:19">
      <c r="B2486" s="12"/>
      <c r="K2486" s="11"/>
      <c r="L2486" s="11"/>
      <c r="M2486" s="12"/>
      <c r="N2486" s="12"/>
      <c r="O2486" s="12"/>
      <c r="Q2486" s="22"/>
      <c r="R2486" s="15"/>
      <c r="S2486" s="22"/>
    </row>
    <row r="2487" spans="2:19">
      <c r="B2487" s="12"/>
      <c r="K2487" s="11"/>
      <c r="L2487" s="11"/>
      <c r="M2487" s="12"/>
      <c r="N2487" s="12"/>
      <c r="O2487" s="12"/>
      <c r="Q2487" s="22"/>
      <c r="R2487" s="15"/>
      <c r="S2487" s="22"/>
    </row>
    <row r="2488" spans="2:19">
      <c r="B2488" s="12"/>
      <c r="K2488" s="11"/>
      <c r="L2488" s="11"/>
      <c r="M2488" s="12"/>
      <c r="N2488" s="12"/>
      <c r="O2488" s="12"/>
      <c r="Q2488" s="22"/>
      <c r="R2488" s="15"/>
      <c r="S2488" s="22"/>
    </row>
    <row r="2489" spans="2:19">
      <c r="B2489" s="12"/>
      <c r="K2489" s="11"/>
      <c r="L2489" s="11"/>
      <c r="M2489" s="12"/>
      <c r="N2489" s="12"/>
      <c r="O2489" s="12"/>
      <c r="Q2489" s="22"/>
      <c r="R2489" s="15"/>
      <c r="S2489" s="22"/>
    </row>
    <row r="2490" spans="2:19">
      <c r="B2490" s="12"/>
      <c r="K2490" s="11"/>
      <c r="L2490" s="11"/>
      <c r="M2490" s="12"/>
      <c r="N2490" s="12"/>
      <c r="O2490" s="12"/>
      <c r="Q2490" s="22"/>
      <c r="R2490" s="15"/>
      <c r="S2490" s="22"/>
    </row>
    <row r="2491" spans="2:19">
      <c r="B2491" s="12"/>
      <c r="K2491" s="11"/>
      <c r="L2491" s="11"/>
      <c r="M2491" s="12"/>
      <c r="N2491" s="12"/>
      <c r="O2491" s="12"/>
      <c r="Q2491" s="22"/>
      <c r="R2491" s="15"/>
      <c r="S2491" s="22"/>
    </row>
    <row r="2492" spans="2:19">
      <c r="B2492" s="12"/>
      <c r="K2492" s="11"/>
      <c r="L2492" s="11"/>
      <c r="M2492" s="12"/>
      <c r="N2492" s="12"/>
      <c r="O2492" s="12"/>
      <c r="Q2492" s="22"/>
      <c r="R2492" s="15"/>
      <c r="S2492" s="22"/>
    </row>
    <row r="2493" spans="2:19">
      <c r="B2493" s="12"/>
      <c r="K2493" s="11"/>
      <c r="L2493" s="11"/>
      <c r="M2493" s="12"/>
      <c r="N2493" s="12"/>
      <c r="O2493" s="12"/>
      <c r="Q2493" s="22"/>
      <c r="R2493" s="15"/>
      <c r="S2493" s="22"/>
    </row>
    <row r="2494" spans="2:19">
      <c r="B2494" s="12"/>
      <c r="K2494" s="11"/>
      <c r="L2494" s="11"/>
      <c r="M2494" s="12"/>
      <c r="N2494" s="12"/>
      <c r="O2494" s="12"/>
      <c r="Q2494" s="22"/>
      <c r="R2494" s="15"/>
      <c r="S2494" s="22"/>
    </row>
    <row r="2495" spans="2:19">
      <c r="B2495" s="12"/>
      <c r="K2495" s="11"/>
      <c r="L2495" s="11"/>
      <c r="M2495" s="12"/>
      <c r="N2495" s="12"/>
      <c r="O2495" s="12"/>
      <c r="Q2495" s="22"/>
      <c r="R2495" s="15"/>
      <c r="S2495" s="22"/>
    </row>
    <row r="2496" spans="2:19">
      <c r="B2496" s="12"/>
      <c r="K2496" s="11"/>
      <c r="L2496" s="11"/>
      <c r="M2496" s="12"/>
      <c r="N2496" s="12"/>
      <c r="O2496" s="12"/>
      <c r="Q2496" s="22"/>
      <c r="R2496" s="15"/>
      <c r="S2496" s="22"/>
    </row>
    <row r="2497" spans="2:19">
      <c r="B2497" s="12"/>
      <c r="K2497" s="11"/>
      <c r="L2497" s="11"/>
      <c r="M2497" s="12"/>
      <c r="N2497" s="12"/>
      <c r="O2497" s="12"/>
      <c r="Q2497" s="22"/>
      <c r="R2497" s="15"/>
      <c r="S2497" s="22"/>
    </row>
    <row r="2498" spans="2:19">
      <c r="B2498" s="12"/>
      <c r="K2498" s="11"/>
      <c r="L2498" s="11"/>
      <c r="M2498" s="12"/>
      <c r="N2498" s="12"/>
      <c r="O2498" s="12"/>
      <c r="Q2498" s="22"/>
      <c r="R2498" s="15"/>
      <c r="S2498" s="22"/>
    </row>
    <row r="2499" spans="2:19">
      <c r="B2499" s="12"/>
      <c r="K2499" s="11"/>
      <c r="L2499" s="11"/>
      <c r="M2499" s="12"/>
      <c r="N2499" s="12"/>
      <c r="O2499" s="12"/>
      <c r="Q2499" s="22"/>
      <c r="R2499" s="15"/>
      <c r="S2499" s="22"/>
    </row>
    <row r="2500" spans="2:19">
      <c r="B2500" s="12"/>
      <c r="K2500" s="11"/>
      <c r="L2500" s="11"/>
      <c r="M2500" s="12"/>
      <c r="N2500" s="12"/>
      <c r="O2500" s="12"/>
      <c r="Q2500" s="22"/>
      <c r="R2500" s="15"/>
      <c r="S2500" s="22"/>
    </row>
    <row r="2501" spans="2:19">
      <c r="B2501" s="12"/>
      <c r="K2501" s="11"/>
      <c r="L2501" s="11"/>
      <c r="M2501" s="12"/>
      <c r="N2501" s="12"/>
      <c r="O2501" s="12"/>
      <c r="Q2501" s="22"/>
      <c r="R2501" s="15"/>
      <c r="S2501" s="22"/>
    </row>
    <row r="2502" spans="2:19">
      <c r="B2502" s="12"/>
      <c r="K2502" s="11"/>
      <c r="L2502" s="11"/>
      <c r="M2502" s="12"/>
      <c r="N2502" s="12"/>
      <c r="O2502" s="12"/>
      <c r="Q2502" s="22"/>
      <c r="R2502" s="15"/>
      <c r="S2502" s="22"/>
    </row>
    <row r="2503" spans="2:19">
      <c r="B2503" s="12"/>
      <c r="K2503" s="11"/>
      <c r="L2503" s="11"/>
      <c r="M2503" s="12"/>
      <c r="N2503" s="12"/>
      <c r="O2503" s="12"/>
      <c r="Q2503" s="22"/>
      <c r="R2503" s="15"/>
      <c r="S2503" s="22"/>
    </row>
    <row r="2504" spans="2:19">
      <c r="B2504" s="12"/>
      <c r="K2504" s="11"/>
      <c r="L2504" s="11"/>
      <c r="M2504" s="12"/>
      <c r="N2504" s="12"/>
      <c r="O2504" s="12"/>
      <c r="Q2504" s="22"/>
      <c r="R2504" s="15"/>
      <c r="S2504" s="22"/>
    </row>
    <row r="2505" spans="2:19">
      <c r="B2505" s="12"/>
      <c r="K2505" s="11"/>
      <c r="L2505" s="11"/>
      <c r="M2505" s="12"/>
      <c r="N2505" s="12"/>
      <c r="O2505" s="12"/>
      <c r="Q2505" s="22"/>
      <c r="R2505" s="15"/>
      <c r="S2505" s="22"/>
    </row>
    <row r="2506" spans="2:19">
      <c r="B2506" s="12"/>
      <c r="K2506" s="11"/>
      <c r="L2506" s="11"/>
      <c r="M2506" s="12"/>
      <c r="N2506" s="12"/>
      <c r="O2506" s="12"/>
      <c r="Q2506" s="22"/>
      <c r="R2506" s="15"/>
      <c r="S2506" s="22"/>
    </row>
    <row r="2507" spans="2:19">
      <c r="B2507" s="12"/>
      <c r="K2507" s="11"/>
      <c r="L2507" s="11"/>
      <c r="M2507" s="12"/>
      <c r="N2507" s="12"/>
      <c r="O2507" s="12"/>
      <c r="Q2507" s="22"/>
      <c r="R2507" s="15"/>
      <c r="S2507" s="22"/>
    </row>
    <row r="2508" spans="2:19">
      <c r="B2508" s="12"/>
      <c r="K2508" s="11"/>
      <c r="L2508" s="11"/>
      <c r="M2508" s="12"/>
      <c r="N2508" s="12"/>
      <c r="O2508" s="12"/>
      <c r="Q2508" s="22"/>
      <c r="R2508" s="15"/>
      <c r="S2508" s="22"/>
    </row>
    <row r="2509" spans="2:19">
      <c r="B2509" s="12"/>
      <c r="K2509" s="11"/>
      <c r="L2509" s="11"/>
      <c r="M2509" s="12"/>
      <c r="N2509" s="12"/>
      <c r="O2509" s="12"/>
      <c r="Q2509" s="22"/>
      <c r="R2509" s="15"/>
      <c r="S2509" s="22"/>
    </row>
    <row r="2510" spans="2:19">
      <c r="B2510" s="12"/>
      <c r="K2510" s="11"/>
      <c r="L2510" s="11"/>
      <c r="M2510" s="12"/>
      <c r="N2510" s="12"/>
      <c r="O2510" s="12"/>
      <c r="Q2510" s="22"/>
      <c r="R2510" s="15"/>
      <c r="S2510" s="22"/>
    </row>
    <row r="2511" spans="2:19">
      <c r="B2511" s="12"/>
      <c r="K2511" s="11"/>
      <c r="L2511" s="11"/>
      <c r="M2511" s="12"/>
      <c r="N2511" s="12"/>
      <c r="O2511" s="12"/>
      <c r="Q2511" s="22"/>
      <c r="R2511" s="15"/>
      <c r="S2511" s="22"/>
    </row>
    <row r="2512" spans="2:19">
      <c r="B2512" s="12"/>
      <c r="K2512" s="11"/>
      <c r="L2512" s="11"/>
      <c r="M2512" s="12"/>
      <c r="N2512" s="12"/>
      <c r="O2512" s="12"/>
      <c r="Q2512" s="22"/>
      <c r="R2512" s="15"/>
      <c r="S2512" s="22"/>
    </row>
    <row r="2513" spans="2:19">
      <c r="B2513" s="12"/>
      <c r="K2513" s="11"/>
      <c r="L2513" s="11"/>
      <c r="M2513" s="12"/>
      <c r="N2513" s="12"/>
      <c r="O2513" s="12"/>
      <c r="Q2513" s="22"/>
      <c r="R2513" s="15"/>
      <c r="S2513" s="22"/>
    </row>
    <row r="2514" spans="2:19">
      <c r="B2514" s="12"/>
      <c r="K2514" s="11"/>
      <c r="L2514" s="11"/>
      <c r="M2514" s="12"/>
      <c r="N2514" s="12"/>
      <c r="O2514" s="12"/>
      <c r="Q2514" s="22"/>
      <c r="R2514" s="15"/>
      <c r="S2514" s="22"/>
    </row>
    <row r="2515" spans="2:19">
      <c r="B2515" s="12"/>
      <c r="K2515" s="11"/>
      <c r="L2515" s="11"/>
      <c r="M2515" s="12"/>
      <c r="N2515" s="12"/>
      <c r="O2515" s="12"/>
      <c r="Q2515" s="22"/>
      <c r="R2515" s="15"/>
      <c r="S2515" s="22"/>
    </row>
    <row r="2516" spans="2:19">
      <c r="B2516" s="12"/>
      <c r="K2516" s="11"/>
      <c r="L2516" s="11"/>
      <c r="M2516" s="12"/>
      <c r="N2516" s="12"/>
      <c r="O2516" s="12"/>
      <c r="Q2516" s="22"/>
      <c r="R2516" s="15"/>
      <c r="S2516" s="22"/>
    </row>
    <row r="2517" spans="2:19">
      <c r="B2517" s="12"/>
      <c r="K2517" s="11"/>
      <c r="L2517" s="11"/>
      <c r="M2517" s="12"/>
      <c r="N2517" s="12"/>
      <c r="O2517" s="12"/>
      <c r="Q2517" s="22"/>
      <c r="R2517" s="15"/>
      <c r="S2517" s="22"/>
    </row>
    <row r="2518" spans="2:19">
      <c r="B2518" s="12"/>
      <c r="K2518" s="11"/>
      <c r="L2518" s="11"/>
      <c r="M2518" s="12"/>
      <c r="N2518" s="12"/>
      <c r="O2518" s="12"/>
      <c r="Q2518" s="22"/>
      <c r="R2518" s="15"/>
      <c r="S2518" s="22"/>
    </row>
    <row r="2519" spans="2:19">
      <c r="B2519" s="12"/>
      <c r="K2519" s="11"/>
      <c r="L2519" s="11"/>
      <c r="M2519" s="12"/>
      <c r="N2519" s="12"/>
      <c r="O2519" s="12"/>
      <c r="Q2519" s="22"/>
      <c r="R2519" s="15"/>
      <c r="S2519" s="22"/>
    </row>
    <row r="2520" spans="2:19">
      <c r="B2520" s="12"/>
      <c r="K2520" s="11"/>
      <c r="L2520" s="11"/>
      <c r="M2520" s="12"/>
      <c r="N2520" s="12"/>
      <c r="O2520" s="12"/>
      <c r="Q2520" s="22"/>
      <c r="R2520" s="15"/>
      <c r="S2520" s="22"/>
    </row>
    <row r="2521" spans="2:19">
      <c r="B2521" s="12"/>
      <c r="K2521" s="11"/>
      <c r="L2521" s="11"/>
      <c r="M2521" s="12"/>
      <c r="N2521" s="12"/>
      <c r="O2521" s="12"/>
      <c r="Q2521" s="22"/>
      <c r="R2521" s="15"/>
      <c r="S2521" s="22"/>
    </row>
    <row r="2522" spans="2:19">
      <c r="B2522" s="12"/>
      <c r="K2522" s="11"/>
      <c r="L2522" s="11"/>
      <c r="M2522" s="12"/>
      <c r="N2522" s="12"/>
      <c r="O2522" s="12"/>
      <c r="Q2522" s="22"/>
      <c r="R2522" s="15"/>
      <c r="S2522" s="22"/>
    </row>
    <row r="2523" spans="2:19">
      <c r="B2523" s="12"/>
      <c r="K2523" s="11"/>
      <c r="L2523" s="11"/>
      <c r="M2523" s="12"/>
      <c r="N2523" s="12"/>
      <c r="O2523" s="12"/>
      <c r="Q2523" s="22"/>
      <c r="R2523" s="15"/>
      <c r="S2523" s="22"/>
    </row>
    <row r="2524" spans="2:19">
      <c r="B2524" s="12"/>
      <c r="K2524" s="11"/>
      <c r="L2524" s="11"/>
      <c r="M2524" s="12"/>
      <c r="N2524" s="12"/>
      <c r="O2524" s="12"/>
      <c r="Q2524" s="22"/>
      <c r="R2524" s="15"/>
      <c r="S2524" s="22"/>
    </row>
    <row r="2525" spans="2:19">
      <c r="B2525" s="12"/>
      <c r="K2525" s="11"/>
      <c r="L2525" s="11"/>
      <c r="M2525" s="12"/>
      <c r="N2525" s="12"/>
      <c r="O2525" s="12"/>
      <c r="Q2525" s="22"/>
      <c r="R2525" s="15"/>
      <c r="S2525" s="22"/>
    </row>
    <row r="2526" spans="2:19">
      <c r="B2526" s="12"/>
      <c r="K2526" s="11"/>
      <c r="L2526" s="11"/>
      <c r="M2526" s="12"/>
      <c r="N2526" s="12"/>
      <c r="O2526" s="12"/>
      <c r="Q2526" s="22"/>
      <c r="R2526" s="15"/>
      <c r="S2526" s="22"/>
    </row>
    <row r="2527" spans="2:19">
      <c r="B2527" s="12"/>
      <c r="K2527" s="11"/>
      <c r="L2527" s="11"/>
      <c r="M2527" s="12"/>
      <c r="N2527" s="12"/>
      <c r="O2527" s="12"/>
      <c r="Q2527" s="22"/>
      <c r="R2527" s="15"/>
      <c r="S2527" s="22"/>
    </row>
    <row r="2528" spans="2:19">
      <c r="B2528" s="12"/>
      <c r="K2528" s="11"/>
      <c r="L2528" s="11"/>
      <c r="M2528" s="12"/>
      <c r="N2528" s="12"/>
      <c r="O2528" s="12"/>
      <c r="Q2528" s="22"/>
      <c r="R2528" s="15"/>
      <c r="S2528" s="22"/>
    </row>
    <row r="2529" spans="2:19">
      <c r="B2529" s="12"/>
      <c r="K2529" s="11"/>
      <c r="L2529" s="11"/>
      <c r="M2529" s="12"/>
      <c r="N2529" s="12"/>
      <c r="O2529" s="12"/>
      <c r="Q2529" s="22"/>
      <c r="R2529" s="15"/>
      <c r="S2529" s="22"/>
    </row>
    <row r="2530" spans="2:19">
      <c r="B2530" s="12"/>
      <c r="K2530" s="11"/>
      <c r="L2530" s="11"/>
      <c r="M2530" s="12"/>
      <c r="N2530" s="12"/>
      <c r="O2530" s="12"/>
      <c r="Q2530" s="22"/>
      <c r="R2530" s="15"/>
      <c r="S2530" s="22"/>
    </row>
    <row r="2531" spans="2:19">
      <c r="B2531" s="12"/>
      <c r="K2531" s="11"/>
      <c r="L2531" s="11"/>
      <c r="M2531" s="12"/>
      <c r="N2531" s="12"/>
      <c r="O2531" s="12"/>
      <c r="Q2531" s="22"/>
      <c r="R2531" s="15"/>
      <c r="S2531" s="22"/>
    </row>
    <row r="2532" spans="2:19">
      <c r="B2532" s="12"/>
      <c r="K2532" s="11"/>
      <c r="L2532" s="11"/>
      <c r="M2532" s="12"/>
      <c r="N2532" s="12"/>
      <c r="O2532" s="12"/>
      <c r="Q2532" s="22"/>
      <c r="R2532" s="15"/>
      <c r="S2532" s="22"/>
    </row>
    <row r="2533" spans="2:19">
      <c r="B2533" s="12"/>
      <c r="K2533" s="11"/>
      <c r="L2533" s="11"/>
      <c r="M2533" s="12"/>
      <c r="N2533" s="12"/>
      <c r="O2533" s="12"/>
      <c r="Q2533" s="22"/>
      <c r="R2533" s="15"/>
      <c r="S2533" s="22"/>
    </row>
    <row r="2534" spans="2:19">
      <c r="B2534" s="12"/>
      <c r="K2534" s="11"/>
      <c r="L2534" s="11"/>
      <c r="M2534" s="12"/>
      <c r="N2534" s="12"/>
      <c r="O2534" s="12"/>
      <c r="Q2534" s="22"/>
      <c r="R2534" s="15"/>
      <c r="S2534" s="22"/>
    </row>
    <row r="2535" spans="2:19">
      <c r="B2535" s="12"/>
      <c r="K2535" s="11"/>
      <c r="L2535" s="11"/>
      <c r="M2535" s="12"/>
      <c r="N2535" s="12"/>
      <c r="O2535" s="12"/>
      <c r="Q2535" s="22"/>
      <c r="R2535" s="15"/>
      <c r="S2535" s="22"/>
    </row>
    <row r="2536" spans="2:19">
      <c r="B2536" s="12"/>
      <c r="K2536" s="11"/>
      <c r="L2536" s="11"/>
      <c r="M2536" s="12"/>
      <c r="N2536" s="12"/>
      <c r="O2536" s="12"/>
      <c r="Q2536" s="22"/>
      <c r="R2536" s="15"/>
      <c r="S2536" s="22"/>
    </row>
    <row r="2537" spans="2:19">
      <c r="B2537" s="12"/>
      <c r="K2537" s="11"/>
      <c r="L2537" s="11"/>
      <c r="M2537" s="12"/>
      <c r="N2537" s="12"/>
      <c r="O2537" s="12"/>
      <c r="Q2537" s="22"/>
      <c r="R2537" s="15"/>
      <c r="S2537" s="22"/>
    </row>
    <row r="2538" spans="2:19">
      <c r="B2538" s="12"/>
      <c r="K2538" s="11"/>
      <c r="L2538" s="11"/>
      <c r="M2538" s="12"/>
      <c r="N2538" s="12"/>
      <c r="O2538" s="12"/>
      <c r="Q2538" s="22"/>
      <c r="R2538" s="15"/>
      <c r="S2538" s="22"/>
    </row>
    <row r="2539" spans="2:19">
      <c r="B2539" s="12"/>
      <c r="K2539" s="11"/>
      <c r="L2539" s="11"/>
      <c r="M2539" s="12"/>
      <c r="N2539" s="12"/>
      <c r="O2539" s="12"/>
      <c r="Q2539" s="22"/>
      <c r="R2539" s="15"/>
      <c r="S2539" s="22"/>
    </row>
    <row r="2540" spans="2:19">
      <c r="B2540" s="12"/>
      <c r="K2540" s="11"/>
      <c r="L2540" s="11"/>
      <c r="M2540" s="12"/>
      <c r="N2540" s="12"/>
      <c r="O2540" s="12"/>
      <c r="Q2540" s="22"/>
      <c r="R2540" s="15"/>
      <c r="S2540" s="22"/>
    </row>
    <row r="2541" spans="2:19">
      <c r="B2541" s="12"/>
      <c r="K2541" s="11"/>
      <c r="L2541" s="11"/>
      <c r="M2541" s="12"/>
      <c r="N2541" s="12"/>
      <c r="O2541" s="12"/>
      <c r="Q2541" s="22"/>
      <c r="R2541" s="15"/>
      <c r="S2541" s="22"/>
    </row>
    <row r="2542" spans="2:19">
      <c r="B2542" s="12"/>
      <c r="K2542" s="11"/>
      <c r="L2542" s="11"/>
      <c r="M2542" s="12"/>
      <c r="N2542" s="12"/>
      <c r="O2542" s="12"/>
      <c r="Q2542" s="22"/>
      <c r="R2542" s="15"/>
      <c r="S2542" s="22"/>
    </row>
    <row r="2543" spans="2:19">
      <c r="B2543" s="12"/>
      <c r="K2543" s="11"/>
      <c r="L2543" s="11"/>
      <c r="M2543" s="12"/>
      <c r="N2543" s="12"/>
      <c r="O2543" s="12"/>
      <c r="Q2543" s="22"/>
      <c r="R2543" s="15"/>
      <c r="S2543" s="22"/>
    </row>
    <row r="2544" spans="2:19">
      <c r="B2544" s="12"/>
      <c r="K2544" s="11"/>
      <c r="L2544" s="11"/>
      <c r="M2544" s="12"/>
      <c r="N2544" s="12"/>
      <c r="O2544" s="12"/>
      <c r="Q2544" s="22"/>
      <c r="R2544" s="15"/>
      <c r="S2544" s="22"/>
    </row>
    <row r="2545" spans="2:19">
      <c r="B2545" s="12"/>
      <c r="K2545" s="11"/>
      <c r="L2545" s="11"/>
      <c r="M2545" s="12"/>
      <c r="N2545" s="12"/>
      <c r="O2545" s="12"/>
      <c r="Q2545" s="22"/>
      <c r="R2545" s="15"/>
      <c r="S2545" s="22"/>
    </row>
    <row r="2546" spans="2:19">
      <c r="B2546" s="12"/>
      <c r="K2546" s="11"/>
      <c r="L2546" s="11"/>
      <c r="M2546" s="12"/>
      <c r="N2546" s="12"/>
      <c r="O2546" s="12"/>
      <c r="Q2546" s="22"/>
      <c r="R2546" s="15"/>
      <c r="S2546" s="22"/>
    </row>
    <row r="2547" spans="2:19">
      <c r="B2547" s="12"/>
      <c r="K2547" s="11"/>
      <c r="L2547" s="11"/>
      <c r="M2547" s="12"/>
      <c r="N2547" s="12"/>
      <c r="O2547" s="12"/>
      <c r="Q2547" s="22"/>
      <c r="R2547" s="15"/>
      <c r="S2547" s="22"/>
    </row>
    <row r="2548" spans="2:19">
      <c r="B2548" s="12"/>
      <c r="K2548" s="11"/>
      <c r="L2548" s="11"/>
      <c r="M2548" s="12"/>
      <c r="N2548" s="12"/>
      <c r="O2548" s="12"/>
      <c r="Q2548" s="22"/>
      <c r="R2548" s="15"/>
      <c r="S2548" s="22"/>
    </row>
    <row r="2549" spans="2:19">
      <c r="B2549" s="12"/>
      <c r="K2549" s="11"/>
      <c r="L2549" s="11"/>
      <c r="M2549" s="12"/>
      <c r="N2549" s="12"/>
      <c r="O2549" s="12"/>
      <c r="Q2549" s="22"/>
      <c r="R2549" s="15"/>
      <c r="S2549" s="22"/>
    </row>
    <row r="2550" spans="2:19">
      <c r="B2550" s="12"/>
      <c r="K2550" s="11"/>
      <c r="L2550" s="11"/>
      <c r="M2550" s="12"/>
      <c r="N2550" s="12"/>
      <c r="O2550" s="12"/>
      <c r="Q2550" s="22"/>
      <c r="R2550" s="15"/>
      <c r="S2550" s="22"/>
    </row>
    <row r="2551" spans="2:19">
      <c r="B2551" s="12"/>
      <c r="K2551" s="11"/>
      <c r="L2551" s="11"/>
      <c r="M2551" s="12"/>
      <c r="N2551" s="12"/>
      <c r="O2551" s="12"/>
      <c r="Q2551" s="22"/>
      <c r="R2551" s="15"/>
      <c r="S2551" s="22"/>
    </row>
    <row r="2552" spans="2:19">
      <c r="B2552" s="12"/>
      <c r="K2552" s="11"/>
      <c r="L2552" s="11"/>
      <c r="M2552" s="12"/>
      <c r="N2552" s="12"/>
      <c r="O2552" s="12"/>
      <c r="Q2552" s="22"/>
      <c r="R2552" s="15"/>
      <c r="S2552" s="22"/>
    </row>
    <row r="2553" spans="2:19">
      <c r="B2553" s="12"/>
      <c r="K2553" s="11"/>
      <c r="L2553" s="11"/>
      <c r="M2553" s="12"/>
      <c r="N2553" s="12"/>
      <c r="O2553" s="12"/>
      <c r="Q2553" s="22"/>
      <c r="R2553" s="15"/>
      <c r="S2553" s="22"/>
    </row>
    <row r="2554" spans="2:19">
      <c r="B2554" s="12"/>
      <c r="K2554" s="11"/>
      <c r="L2554" s="11"/>
      <c r="M2554" s="12"/>
      <c r="N2554" s="12"/>
      <c r="O2554" s="12"/>
      <c r="Q2554" s="22"/>
      <c r="R2554" s="15"/>
      <c r="S2554" s="22"/>
    </row>
    <row r="2555" spans="2:19">
      <c r="B2555" s="12"/>
      <c r="K2555" s="11"/>
      <c r="L2555" s="11"/>
      <c r="M2555" s="12"/>
      <c r="N2555" s="12"/>
      <c r="O2555" s="12"/>
      <c r="Q2555" s="22"/>
      <c r="R2555" s="15"/>
      <c r="S2555" s="22"/>
    </row>
    <row r="2556" spans="2:19">
      <c r="B2556" s="12"/>
      <c r="K2556" s="11"/>
      <c r="L2556" s="11"/>
      <c r="M2556" s="12"/>
      <c r="N2556" s="12"/>
      <c r="O2556" s="12"/>
      <c r="Q2556" s="22"/>
      <c r="R2556" s="15"/>
      <c r="S2556" s="22"/>
    </row>
    <row r="2557" spans="2:19">
      <c r="B2557" s="12"/>
      <c r="K2557" s="11"/>
      <c r="L2557" s="11"/>
      <c r="M2557" s="12"/>
      <c r="N2557" s="12"/>
      <c r="O2557" s="12"/>
      <c r="Q2557" s="22"/>
      <c r="R2557" s="15"/>
      <c r="S2557" s="22"/>
    </row>
    <row r="2558" spans="2:19">
      <c r="B2558" s="12"/>
      <c r="K2558" s="11"/>
      <c r="L2558" s="11"/>
      <c r="M2558" s="12"/>
      <c r="N2558" s="12"/>
      <c r="O2558" s="12"/>
      <c r="Q2558" s="22"/>
      <c r="R2558" s="15"/>
      <c r="S2558" s="22"/>
    </row>
    <row r="2559" spans="2:19">
      <c r="B2559" s="12"/>
      <c r="K2559" s="11"/>
      <c r="L2559" s="11"/>
      <c r="M2559" s="12"/>
      <c r="N2559" s="12"/>
      <c r="O2559" s="12"/>
      <c r="Q2559" s="22"/>
      <c r="R2559" s="15"/>
      <c r="S2559" s="22"/>
    </row>
    <row r="2560" spans="2:19">
      <c r="B2560" s="12"/>
      <c r="K2560" s="11"/>
      <c r="L2560" s="11"/>
      <c r="M2560" s="12"/>
      <c r="N2560" s="12"/>
      <c r="O2560" s="12"/>
      <c r="Q2560" s="22"/>
      <c r="R2560" s="15"/>
      <c r="S2560" s="22"/>
    </row>
    <row r="2561" spans="2:19">
      <c r="B2561" s="12"/>
      <c r="K2561" s="11"/>
      <c r="L2561" s="11"/>
      <c r="M2561" s="12"/>
      <c r="N2561" s="12"/>
      <c r="O2561" s="12"/>
      <c r="Q2561" s="22"/>
      <c r="R2561" s="15"/>
      <c r="S2561" s="22"/>
    </row>
    <row r="2562" spans="2:19">
      <c r="B2562" s="12"/>
      <c r="K2562" s="11"/>
      <c r="L2562" s="11"/>
      <c r="M2562" s="12"/>
      <c r="N2562" s="12"/>
      <c r="O2562" s="12"/>
      <c r="Q2562" s="22"/>
      <c r="R2562" s="15"/>
      <c r="S2562" s="22"/>
    </row>
    <row r="2563" spans="2:19">
      <c r="B2563" s="12"/>
      <c r="K2563" s="11"/>
      <c r="L2563" s="11"/>
      <c r="M2563" s="12"/>
      <c r="N2563" s="12"/>
      <c r="O2563" s="12"/>
      <c r="Q2563" s="22"/>
      <c r="R2563" s="15"/>
      <c r="S2563" s="22"/>
    </row>
    <row r="2564" spans="2:19">
      <c r="B2564" s="12"/>
      <c r="K2564" s="11"/>
      <c r="L2564" s="11"/>
      <c r="M2564" s="12"/>
      <c r="N2564" s="12"/>
      <c r="O2564" s="12"/>
      <c r="Q2564" s="22"/>
      <c r="R2564" s="15"/>
      <c r="S2564" s="22"/>
    </row>
    <row r="2565" spans="2:19">
      <c r="B2565" s="12"/>
      <c r="K2565" s="11"/>
      <c r="L2565" s="11"/>
      <c r="M2565" s="12"/>
      <c r="N2565" s="12"/>
      <c r="O2565" s="12"/>
      <c r="Q2565" s="22"/>
      <c r="R2565" s="15"/>
      <c r="S2565" s="22"/>
    </row>
    <row r="2566" spans="2:19">
      <c r="B2566" s="12"/>
      <c r="K2566" s="11"/>
      <c r="L2566" s="11"/>
      <c r="M2566" s="12"/>
      <c r="N2566" s="12"/>
      <c r="O2566" s="12"/>
      <c r="Q2566" s="22"/>
      <c r="R2566" s="15"/>
      <c r="S2566" s="22"/>
    </row>
    <row r="2567" spans="2:19">
      <c r="B2567" s="12"/>
      <c r="K2567" s="11"/>
      <c r="L2567" s="11"/>
      <c r="M2567" s="12"/>
      <c r="N2567" s="12"/>
      <c r="O2567" s="12"/>
      <c r="Q2567" s="22"/>
      <c r="R2567" s="15"/>
      <c r="S2567" s="22"/>
    </row>
    <row r="2568" spans="2:19">
      <c r="B2568" s="12"/>
      <c r="K2568" s="11"/>
      <c r="L2568" s="11"/>
      <c r="M2568" s="12"/>
      <c r="N2568" s="12"/>
      <c r="O2568" s="12"/>
      <c r="Q2568" s="22"/>
      <c r="R2568" s="15"/>
      <c r="S2568" s="22"/>
    </row>
    <row r="2569" spans="2:19">
      <c r="B2569" s="12"/>
      <c r="K2569" s="11"/>
      <c r="L2569" s="11"/>
      <c r="M2569" s="12"/>
      <c r="N2569" s="12"/>
      <c r="O2569" s="12"/>
      <c r="Q2569" s="22"/>
      <c r="R2569" s="15"/>
      <c r="S2569" s="22"/>
    </row>
    <row r="2570" spans="2:19">
      <c r="B2570" s="12"/>
      <c r="K2570" s="11"/>
      <c r="L2570" s="11"/>
      <c r="M2570" s="12"/>
      <c r="N2570" s="12"/>
      <c r="O2570" s="12"/>
      <c r="Q2570" s="22"/>
      <c r="R2570" s="15"/>
      <c r="S2570" s="22"/>
    </row>
    <row r="2571" spans="2:19">
      <c r="B2571" s="12"/>
      <c r="K2571" s="11"/>
      <c r="L2571" s="11"/>
      <c r="M2571" s="12"/>
      <c r="N2571" s="12"/>
      <c r="O2571" s="12"/>
      <c r="Q2571" s="22"/>
      <c r="R2571" s="15"/>
      <c r="S2571" s="22"/>
    </row>
    <row r="2572" spans="2:19">
      <c r="B2572" s="12"/>
      <c r="K2572" s="11"/>
      <c r="L2572" s="11"/>
      <c r="M2572" s="12"/>
      <c r="N2572" s="12"/>
      <c r="O2572" s="12"/>
      <c r="Q2572" s="22"/>
      <c r="R2572" s="15"/>
      <c r="S2572" s="22"/>
    </row>
    <row r="2573" spans="2:19">
      <c r="B2573" s="12"/>
      <c r="K2573" s="11"/>
      <c r="L2573" s="11"/>
      <c r="M2573" s="12"/>
      <c r="N2573" s="12"/>
      <c r="O2573" s="12"/>
      <c r="Q2573" s="22"/>
      <c r="R2573" s="15"/>
      <c r="S2573" s="22"/>
    </row>
    <row r="2574" spans="2:19">
      <c r="B2574" s="12"/>
      <c r="K2574" s="11"/>
      <c r="L2574" s="11"/>
      <c r="M2574" s="12"/>
      <c r="N2574" s="12"/>
      <c r="O2574" s="12"/>
      <c r="Q2574" s="22"/>
      <c r="R2574" s="15"/>
      <c r="S2574" s="22"/>
    </row>
    <row r="2575" spans="2:19">
      <c r="B2575" s="12"/>
      <c r="K2575" s="11"/>
      <c r="L2575" s="11"/>
      <c r="M2575" s="12"/>
      <c r="N2575" s="12"/>
      <c r="O2575" s="12"/>
      <c r="Q2575" s="22"/>
      <c r="R2575" s="15"/>
      <c r="S2575" s="22"/>
    </row>
    <row r="2576" spans="2:19">
      <c r="B2576" s="12"/>
      <c r="K2576" s="11"/>
      <c r="L2576" s="11"/>
      <c r="M2576" s="12"/>
      <c r="N2576" s="12"/>
      <c r="O2576" s="12"/>
      <c r="Q2576" s="22"/>
      <c r="R2576" s="15"/>
      <c r="S2576" s="22"/>
    </row>
    <row r="2577" spans="2:19">
      <c r="B2577" s="12"/>
      <c r="K2577" s="11"/>
      <c r="L2577" s="11"/>
      <c r="M2577" s="12"/>
      <c r="N2577" s="12"/>
      <c r="O2577" s="12"/>
      <c r="Q2577" s="22"/>
      <c r="R2577" s="15"/>
      <c r="S2577" s="22"/>
    </row>
    <row r="2578" spans="2:19">
      <c r="B2578" s="12"/>
      <c r="K2578" s="11"/>
      <c r="L2578" s="11"/>
      <c r="M2578" s="12"/>
      <c r="N2578" s="12"/>
      <c r="O2578" s="12"/>
      <c r="Q2578" s="22"/>
      <c r="R2578" s="15"/>
      <c r="S2578" s="22"/>
    </row>
    <row r="2579" spans="2:19">
      <c r="B2579" s="12"/>
      <c r="K2579" s="11"/>
      <c r="L2579" s="11"/>
      <c r="M2579" s="12"/>
      <c r="N2579" s="12"/>
      <c r="O2579" s="12"/>
      <c r="Q2579" s="22"/>
      <c r="R2579" s="15"/>
      <c r="S2579" s="22"/>
    </row>
    <row r="2580" spans="2:19">
      <c r="B2580" s="12"/>
      <c r="K2580" s="11"/>
      <c r="L2580" s="11"/>
      <c r="M2580" s="12"/>
      <c r="N2580" s="12"/>
      <c r="O2580" s="12"/>
      <c r="Q2580" s="22"/>
      <c r="R2580" s="15"/>
      <c r="S2580" s="22"/>
    </row>
    <row r="2581" spans="2:19">
      <c r="B2581" s="12"/>
      <c r="K2581" s="11"/>
      <c r="L2581" s="11"/>
      <c r="M2581" s="12"/>
      <c r="N2581" s="12"/>
      <c r="O2581" s="12"/>
      <c r="Q2581" s="22"/>
      <c r="R2581" s="15"/>
      <c r="S2581" s="22"/>
    </row>
    <row r="2582" spans="2:19">
      <c r="B2582" s="12"/>
      <c r="K2582" s="11"/>
      <c r="L2582" s="11"/>
      <c r="M2582" s="12"/>
      <c r="N2582" s="12"/>
      <c r="O2582" s="12"/>
      <c r="Q2582" s="22"/>
      <c r="R2582" s="15"/>
      <c r="S2582" s="22"/>
    </row>
    <row r="2583" spans="2:19">
      <c r="B2583" s="12"/>
      <c r="K2583" s="11"/>
      <c r="L2583" s="11"/>
      <c r="M2583" s="12"/>
      <c r="N2583" s="12"/>
      <c r="O2583" s="12"/>
      <c r="Q2583" s="22"/>
      <c r="R2583" s="15"/>
      <c r="S2583" s="22"/>
    </row>
    <row r="2584" spans="2:19">
      <c r="B2584" s="12"/>
      <c r="K2584" s="11"/>
      <c r="L2584" s="11"/>
      <c r="M2584" s="12"/>
      <c r="N2584" s="12"/>
      <c r="O2584" s="12"/>
      <c r="Q2584" s="22"/>
      <c r="R2584" s="15"/>
      <c r="S2584" s="22"/>
    </row>
    <row r="2585" spans="2:19">
      <c r="B2585" s="12"/>
      <c r="K2585" s="11"/>
      <c r="L2585" s="11"/>
      <c r="M2585" s="12"/>
      <c r="N2585" s="12"/>
      <c r="O2585" s="12"/>
      <c r="Q2585" s="22"/>
      <c r="R2585" s="15"/>
      <c r="S2585" s="22"/>
    </row>
    <row r="2586" spans="2:19">
      <c r="B2586" s="12"/>
      <c r="K2586" s="11"/>
      <c r="L2586" s="11"/>
      <c r="M2586" s="12"/>
      <c r="N2586" s="12"/>
      <c r="O2586" s="12"/>
      <c r="Q2586" s="22"/>
      <c r="R2586" s="15"/>
      <c r="S2586" s="22"/>
    </row>
    <row r="2587" spans="2:19">
      <c r="B2587" s="12"/>
      <c r="K2587" s="11"/>
      <c r="L2587" s="11"/>
      <c r="M2587" s="12"/>
      <c r="N2587" s="12"/>
      <c r="O2587" s="12"/>
      <c r="Q2587" s="22"/>
      <c r="R2587" s="15"/>
      <c r="S2587" s="22"/>
    </row>
    <row r="2588" spans="2:19">
      <c r="B2588" s="12"/>
      <c r="K2588" s="11"/>
      <c r="L2588" s="11"/>
      <c r="M2588" s="12"/>
      <c r="N2588" s="12"/>
      <c r="O2588" s="12"/>
      <c r="Q2588" s="22"/>
      <c r="R2588" s="15"/>
      <c r="S2588" s="22"/>
    </row>
    <row r="2589" spans="2:19">
      <c r="B2589" s="12"/>
      <c r="K2589" s="11"/>
      <c r="L2589" s="11"/>
      <c r="M2589" s="12"/>
      <c r="N2589" s="12"/>
      <c r="O2589" s="12"/>
      <c r="Q2589" s="22"/>
      <c r="R2589" s="15"/>
      <c r="S2589" s="22"/>
    </row>
    <row r="2590" spans="2:19">
      <c r="B2590" s="12"/>
      <c r="K2590" s="11"/>
      <c r="L2590" s="11"/>
      <c r="M2590" s="12"/>
      <c r="N2590" s="12"/>
      <c r="O2590" s="12"/>
      <c r="Q2590" s="22"/>
      <c r="R2590" s="15"/>
      <c r="S2590" s="22"/>
    </row>
    <row r="2591" spans="2:19">
      <c r="B2591" s="12"/>
      <c r="K2591" s="11"/>
      <c r="L2591" s="11"/>
      <c r="M2591" s="12"/>
      <c r="N2591" s="12"/>
      <c r="O2591" s="12"/>
      <c r="Q2591" s="22"/>
      <c r="R2591" s="15"/>
      <c r="S2591" s="22"/>
    </row>
    <row r="2592" spans="2:19">
      <c r="B2592" s="12"/>
      <c r="K2592" s="11"/>
      <c r="L2592" s="11"/>
      <c r="M2592" s="12"/>
      <c r="N2592" s="12"/>
      <c r="O2592" s="12"/>
      <c r="Q2592" s="22"/>
      <c r="R2592" s="15"/>
      <c r="S2592" s="22"/>
    </row>
    <row r="2593" spans="2:19">
      <c r="B2593" s="12"/>
      <c r="K2593" s="11"/>
      <c r="L2593" s="11"/>
      <c r="M2593" s="12"/>
      <c r="N2593" s="12"/>
      <c r="O2593" s="12"/>
      <c r="Q2593" s="22"/>
      <c r="R2593" s="15"/>
      <c r="S2593" s="22"/>
    </row>
    <row r="2594" spans="2:19">
      <c r="B2594" s="12"/>
      <c r="K2594" s="11"/>
      <c r="L2594" s="11"/>
      <c r="M2594" s="12"/>
      <c r="N2594" s="12"/>
      <c r="O2594" s="12"/>
      <c r="Q2594" s="22"/>
      <c r="R2594" s="15"/>
      <c r="S2594" s="22"/>
    </row>
    <row r="2595" spans="2:19">
      <c r="B2595" s="12"/>
      <c r="K2595" s="11"/>
      <c r="L2595" s="11"/>
      <c r="M2595" s="12"/>
      <c r="N2595" s="12"/>
      <c r="O2595" s="12"/>
      <c r="Q2595" s="22"/>
      <c r="R2595" s="15"/>
      <c r="S2595" s="22"/>
    </row>
    <row r="2596" spans="2:19">
      <c r="B2596" s="12"/>
      <c r="K2596" s="11"/>
      <c r="L2596" s="11"/>
      <c r="M2596" s="12"/>
      <c r="N2596" s="12"/>
      <c r="O2596" s="12"/>
      <c r="Q2596" s="22"/>
      <c r="R2596" s="15"/>
      <c r="S2596" s="22"/>
    </row>
    <row r="2597" spans="2:19">
      <c r="B2597" s="12"/>
      <c r="K2597" s="11"/>
      <c r="L2597" s="11"/>
      <c r="M2597" s="12"/>
      <c r="N2597" s="12"/>
      <c r="O2597" s="12"/>
      <c r="Q2597" s="22"/>
      <c r="R2597" s="15"/>
      <c r="S2597" s="22"/>
    </row>
    <row r="2598" spans="2:19">
      <c r="B2598" s="12"/>
      <c r="K2598" s="11"/>
      <c r="L2598" s="11"/>
      <c r="M2598" s="12"/>
      <c r="N2598" s="12"/>
      <c r="O2598" s="12"/>
      <c r="Q2598" s="22"/>
      <c r="R2598" s="15"/>
      <c r="S2598" s="22"/>
    </row>
    <row r="2599" spans="2:19">
      <c r="B2599" s="12"/>
      <c r="K2599" s="11"/>
      <c r="L2599" s="11"/>
      <c r="M2599" s="12"/>
      <c r="N2599" s="12"/>
      <c r="O2599" s="12"/>
      <c r="Q2599" s="22"/>
      <c r="R2599" s="15"/>
      <c r="S2599" s="22"/>
    </row>
    <row r="2600" spans="2:19">
      <c r="B2600" s="12"/>
      <c r="K2600" s="11"/>
      <c r="L2600" s="11"/>
      <c r="M2600" s="12"/>
      <c r="N2600" s="12"/>
      <c r="O2600" s="12"/>
      <c r="Q2600" s="22"/>
      <c r="R2600" s="15"/>
      <c r="S2600" s="22"/>
    </row>
    <row r="2601" spans="2:19">
      <c r="B2601" s="12"/>
      <c r="K2601" s="11"/>
      <c r="L2601" s="11"/>
      <c r="M2601" s="12"/>
      <c r="N2601" s="12"/>
      <c r="O2601" s="12"/>
      <c r="Q2601" s="22"/>
      <c r="R2601" s="15"/>
      <c r="S2601" s="22"/>
    </row>
    <row r="2602" spans="2:19">
      <c r="B2602" s="12"/>
      <c r="K2602" s="11"/>
      <c r="L2602" s="11"/>
      <c r="M2602" s="12"/>
      <c r="N2602" s="12"/>
      <c r="O2602" s="12"/>
      <c r="Q2602" s="22"/>
      <c r="R2602" s="15"/>
      <c r="S2602" s="22"/>
    </row>
    <row r="2603" spans="2:19">
      <c r="B2603" s="12"/>
      <c r="K2603" s="11"/>
      <c r="L2603" s="11"/>
      <c r="M2603" s="12"/>
      <c r="N2603" s="12"/>
      <c r="O2603" s="12"/>
      <c r="Q2603" s="22"/>
      <c r="R2603" s="15"/>
      <c r="S2603" s="22"/>
    </row>
    <row r="2604" spans="2:19">
      <c r="B2604" s="12"/>
      <c r="K2604" s="11"/>
      <c r="L2604" s="11"/>
      <c r="M2604" s="12"/>
      <c r="N2604" s="12"/>
      <c r="O2604" s="12"/>
      <c r="Q2604" s="22"/>
      <c r="R2604" s="15"/>
      <c r="S2604" s="22"/>
    </row>
    <row r="2605" spans="2:19">
      <c r="B2605" s="12"/>
      <c r="K2605" s="11"/>
      <c r="L2605" s="11"/>
      <c r="M2605" s="12"/>
      <c r="N2605" s="12"/>
      <c r="O2605" s="12"/>
      <c r="Q2605" s="22"/>
      <c r="R2605" s="15"/>
      <c r="S2605" s="22"/>
    </row>
    <row r="2606" spans="2:19">
      <c r="B2606" s="12"/>
      <c r="K2606" s="11"/>
      <c r="L2606" s="11"/>
      <c r="M2606" s="12"/>
      <c r="N2606" s="12"/>
      <c r="O2606" s="12"/>
      <c r="Q2606" s="22"/>
      <c r="R2606" s="15"/>
      <c r="S2606" s="22"/>
    </row>
    <row r="2607" spans="2:19">
      <c r="B2607" s="12"/>
      <c r="K2607" s="11"/>
      <c r="L2607" s="11"/>
      <c r="M2607" s="12"/>
      <c r="N2607" s="12"/>
      <c r="O2607" s="12"/>
      <c r="Q2607" s="22"/>
      <c r="R2607" s="15"/>
      <c r="S2607" s="22"/>
    </row>
    <row r="2608" spans="2:19">
      <c r="B2608" s="12"/>
      <c r="K2608" s="11"/>
      <c r="L2608" s="11"/>
      <c r="M2608" s="12"/>
      <c r="N2608" s="12"/>
      <c r="O2608" s="12"/>
      <c r="Q2608" s="22"/>
      <c r="R2608" s="15"/>
      <c r="S2608" s="22"/>
    </row>
    <row r="2609" spans="2:19">
      <c r="B2609" s="12"/>
      <c r="K2609" s="11"/>
      <c r="L2609" s="11"/>
      <c r="M2609" s="12"/>
      <c r="N2609" s="12"/>
      <c r="O2609" s="12"/>
      <c r="Q2609" s="22"/>
      <c r="R2609" s="15"/>
      <c r="S2609" s="22"/>
    </row>
    <row r="2610" spans="2:19">
      <c r="B2610" s="12"/>
      <c r="K2610" s="11"/>
      <c r="L2610" s="11"/>
      <c r="M2610" s="12"/>
      <c r="N2610" s="12"/>
      <c r="O2610" s="12"/>
      <c r="Q2610" s="22"/>
      <c r="R2610" s="15"/>
      <c r="S2610" s="22"/>
    </row>
    <row r="2611" spans="2:19">
      <c r="B2611" s="12"/>
      <c r="K2611" s="11"/>
      <c r="L2611" s="11"/>
      <c r="M2611" s="12"/>
      <c r="N2611" s="12"/>
      <c r="O2611" s="12"/>
      <c r="Q2611" s="22"/>
      <c r="R2611" s="15"/>
      <c r="S2611" s="22"/>
    </row>
    <row r="2612" spans="2:19">
      <c r="B2612" s="12"/>
      <c r="K2612" s="11"/>
      <c r="L2612" s="11"/>
      <c r="M2612" s="12"/>
      <c r="N2612" s="12"/>
      <c r="O2612" s="12"/>
      <c r="Q2612" s="22"/>
      <c r="R2612" s="15"/>
      <c r="S2612" s="22"/>
    </row>
    <row r="2613" spans="2:19">
      <c r="B2613" s="12"/>
      <c r="K2613" s="11"/>
      <c r="L2613" s="11"/>
      <c r="M2613" s="12"/>
      <c r="N2613" s="12"/>
      <c r="O2613" s="12"/>
      <c r="Q2613" s="22"/>
      <c r="R2613" s="15"/>
      <c r="S2613" s="22"/>
    </row>
    <row r="2614" spans="2:19">
      <c r="B2614" s="12"/>
      <c r="K2614" s="11"/>
      <c r="L2614" s="11"/>
      <c r="M2614" s="12"/>
      <c r="N2614" s="12"/>
      <c r="O2614" s="12"/>
      <c r="Q2614" s="22"/>
      <c r="R2614" s="15"/>
      <c r="S2614" s="22"/>
    </row>
    <row r="2615" spans="2:19">
      <c r="B2615" s="12"/>
      <c r="K2615" s="11"/>
      <c r="L2615" s="11"/>
      <c r="M2615" s="12"/>
      <c r="N2615" s="12"/>
      <c r="O2615" s="12"/>
      <c r="Q2615" s="22"/>
      <c r="R2615" s="15"/>
      <c r="S2615" s="22"/>
    </row>
    <row r="2616" spans="2:19">
      <c r="B2616" s="12"/>
      <c r="K2616" s="11"/>
      <c r="L2616" s="11"/>
      <c r="M2616" s="12"/>
      <c r="N2616" s="12"/>
      <c r="O2616" s="12"/>
      <c r="Q2616" s="22"/>
      <c r="R2616" s="15"/>
      <c r="S2616" s="22"/>
    </row>
    <row r="2617" spans="2:19">
      <c r="B2617" s="12"/>
      <c r="K2617" s="11"/>
      <c r="L2617" s="11"/>
      <c r="M2617" s="12"/>
      <c r="N2617" s="12"/>
      <c r="O2617" s="12"/>
      <c r="Q2617" s="22"/>
      <c r="R2617" s="15"/>
      <c r="S2617" s="22"/>
    </row>
    <row r="2618" spans="2:19">
      <c r="B2618" s="12"/>
      <c r="K2618" s="11"/>
      <c r="L2618" s="11"/>
      <c r="M2618" s="12"/>
      <c r="N2618" s="12"/>
      <c r="O2618" s="12"/>
      <c r="Q2618" s="22"/>
      <c r="R2618" s="15"/>
      <c r="S2618" s="22"/>
    </row>
    <row r="2619" spans="2:19">
      <c r="B2619" s="12"/>
      <c r="K2619" s="11"/>
      <c r="L2619" s="11"/>
      <c r="M2619" s="12"/>
      <c r="N2619" s="12"/>
      <c r="O2619" s="12"/>
      <c r="Q2619" s="22"/>
      <c r="R2619" s="15"/>
      <c r="S2619" s="22"/>
    </row>
    <row r="2620" spans="2:19">
      <c r="B2620" s="12"/>
      <c r="K2620" s="11"/>
      <c r="L2620" s="11"/>
      <c r="M2620" s="12"/>
      <c r="N2620" s="12"/>
      <c r="O2620" s="12"/>
      <c r="Q2620" s="22"/>
      <c r="R2620" s="15"/>
      <c r="S2620" s="22"/>
    </row>
    <row r="2621" spans="2:19">
      <c r="B2621" s="12"/>
      <c r="K2621" s="11"/>
      <c r="L2621" s="11"/>
      <c r="M2621" s="12"/>
      <c r="N2621" s="12"/>
      <c r="O2621" s="12"/>
      <c r="Q2621" s="22"/>
      <c r="R2621" s="15"/>
      <c r="S2621" s="22"/>
    </row>
    <row r="2622" spans="2:19">
      <c r="B2622" s="12"/>
      <c r="K2622" s="11"/>
      <c r="L2622" s="11"/>
      <c r="M2622" s="12"/>
      <c r="N2622" s="12"/>
      <c r="O2622" s="12"/>
      <c r="Q2622" s="22"/>
      <c r="R2622" s="15"/>
      <c r="S2622" s="22"/>
    </row>
    <row r="2623" spans="2:19">
      <c r="B2623" s="12"/>
      <c r="K2623" s="11"/>
      <c r="L2623" s="11"/>
      <c r="M2623" s="12"/>
      <c r="N2623" s="12"/>
      <c r="O2623" s="12"/>
      <c r="Q2623" s="22"/>
      <c r="R2623" s="15"/>
      <c r="S2623" s="22"/>
    </row>
    <row r="2624" spans="2:19">
      <c r="B2624" s="12"/>
      <c r="K2624" s="11"/>
      <c r="L2624" s="11"/>
      <c r="M2624" s="12"/>
      <c r="N2624" s="12"/>
      <c r="O2624" s="12"/>
      <c r="Q2624" s="22"/>
      <c r="R2624" s="15"/>
      <c r="S2624" s="22"/>
    </row>
    <row r="2625" spans="2:19">
      <c r="B2625" s="12"/>
      <c r="K2625" s="11"/>
      <c r="L2625" s="11"/>
      <c r="M2625" s="12"/>
      <c r="N2625" s="12"/>
      <c r="O2625" s="12"/>
      <c r="Q2625" s="22"/>
      <c r="R2625" s="15"/>
      <c r="S2625" s="22"/>
    </row>
    <row r="2626" spans="2:19">
      <c r="B2626" s="12"/>
      <c r="K2626" s="11"/>
      <c r="L2626" s="11"/>
      <c r="M2626" s="12"/>
      <c r="N2626" s="12"/>
      <c r="O2626" s="12"/>
      <c r="Q2626" s="22"/>
      <c r="R2626" s="15"/>
      <c r="S2626" s="22"/>
    </row>
    <row r="2627" spans="2:19">
      <c r="B2627" s="12"/>
      <c r="K2627" s="11"/>
      <c r="L2627" s="11"/>
      <c r="M2627" s="12"/>
      <c r="N2627" s="12"/>
      <c r="O2627" s="12"/>
      <c r="Q2627" s="22"/>
      <c r="R2627" s="15"/>
      <c r="S2627" s="22"/>
    </row>
    <row r="2628" spans="2:19">
      <c r="B2628" s="12"/>
      <c r="K2628" s="11"/>
      <c r="L2628" s="11"/>
      <c r="M2628" s="12"/>
      <c r="N2628" s="12"/>
      <c r="O2628" s="12"/>
      <c r="Q2628" s="22"/>
      <c r="R2628" s="15"/>
      <c r="S2628" s="22"/>
    </row>
    <row r="2629" spans="2:19">
      <c r="B2629" s="12"/>
      <c r="K2629" s="11"/>
      <c r="L2629" s="11"/>
      <c r="M2629" s="12"/>
      <c r="N2629" s="12"/>
      <c r="O2629" s="12"/>
      <c r="Q2629" s="22"/>
      <c r="R2629" s="15"/>
      <c r="S2629" s="22"/>
    </row>
    <row r="2630" spans="2:19">
      <c r="B2630" s="12"/>
      <c r="K2630" s="11"/>
      <c r="L2630" s="11"/>
      <c r="M2630" s="12"/>
      <c r="N2630" s="12"/>
      <c r="O2630" s="12"/>
      <c r="Q2630" s="22"/>
      <c r="R2630" s="15"/>
      <c r="S2630" s="22"/>
    </row>
    <row r="2631" spans="2:19">
      <c r="B2631" s="12"/>
      <c r="K2631" s="11"/>
      <c r="L2631" s="11"/>
      <c r="M2631" s="12"/>
      <c r="N2631" s="12"/>
      <c r="O2631" s="12"/>
      <c r="Q2631" s="22"/>
      <c r="R2631" s="15"/>
      <c r="S2631" s="22"/>
    </row>
    <row r="2632" spans="2:19">
      <c r="B2632" s="12"/>
      <c r="K2632" s="11"/>
      <c r="L2632" s="11"/>
      <c r="M2632" s="12"/>
      <c r="N2632" s="12"/>
      <c r="O2632" s="12"/>
      <c r="Q2632" s="22"/>
      <c r="R2632" s="15"/>
      <c r="S2632" s="22"/>
    </row>
    <row r="2633" spans="2:19">
      <c r="B2633" s="12"/>
      <c r="K2633" s="11"/>
      <c r="L2633" s="11"/>
      <c r="M2633" s="12"/>
      <c r="N2633" s="12"/>
      <c r="O2633" s="12"/>
      <c r="Q2633" s="22"/>
      <c r="R2633" s="15"/>
      <c r="S2633" s="22"/>
    </row>
    <row r="2634" spans="2:19">
      <c r="B2634" s="12"/>
      <c r="K2634" s="11"/>
      <c r="L2634" s="11"/>
      <c r="M2634" s="12"/>
      <c r="N2634" s="12"/>
      <c r="O2634" s="12"/>
      <c r="Q2634" s="22"/>
      <c r="R2634" s="15"/>
      <c r="S2634" s="22"/>
    </row>
    <row r="2635" spans="2:19">
      <c r="B2635" s="12"/>
      <c r="K2635" s="11"/>
      <c r="L2635" s="11"/>
      <c r="M2635" s="12"/>
      <c r="N2635" s="12"/>
      <c r="O2635" s="12"/>
      <c r="Q2635" s="22"/>
      <c r="R2635" s="15"/>
      <c r="S2635" s="22"/>
    </row>
    <row r="2636" spans="2:19">
      <c r="B2636" s="12"/>
      <c r="K2636" s="11"/>
      <c r="L2636" s="11"/>
      <c r="M2636" s="12"/>
      <c r="N2636" s="12"/>
      <c r="O2636" s="12"/>
      <c r="Q2636" s="22"/>
      <c r="R2636" s="15"/>
      <c r="S2636" s="22"/>
    </row>
    <row r="2637" spans="2:19">
      <c r="B2637" s="12"/>
      <c r="K2637" s="11"/>
      <c r="L2637" s="11"/>
      <c r="M2637" s="12"/>
      <c r="N2637" s="12"/>
      <c r="O2637" s="12"/>
      <c r="Q2637" s="22"/>
      <c r="R2637" s="15"/>
      <c r="S2637" s="22"/>
    </row>
    <row r="2638" spans="2:19">
      <c r="B2638" s="12"/>
      <c r="K2638" s="11"/>
      <c r="L2638" s="11"/>
      <c r="M2638" s="12"/>
      <c r="N2638" s="12"/>
      <c r="O2638" s="12"/>
      <c r="Q2638" s="22"/>
      <c r="R2638" s="15"/>
      <c r="S2638" s="22"/>
    </row>
    <row r="2639" spans="2:19">
      <c r="B2639" s="12"/>
      <c r="K2639" s="11"/>
      <c r="L2639" s="11"/>
      <c r="M2639" s="12"/>
      <c r="N2639" s="12"/>
      <c r="O2639" s="12"/>
      <c r="Q2639" s="22"/>
      <c r="R2639" s="15"/>
      <c r="S2639" s="22"/>
    </row>
    <row r="2640" spans="2:19">
      <c r="B2640" s="12"/>
      <c r="K2640" s="11"/>
      <c r="L2640" s="11"/>
      <c r="M2640" s="12"/>
      <c r="N2640" s="12"/>
      <c r="O2640" s="12"/>
      <c r="Q2640" s="22"/>
      <c r="R2640" s="15"/>
      <c r="S2640" s="22"/>
    </row>
    <row r="2641" spans="2:19">
      <c r="B2641" s="12"/>
      <c r="K2641" s="11"/>
      <c r="L2641" s="11"/>
      <c r="M2641" s="12"/>
      <c r="N2641" s="12"/>
      <c r="O2641" s="12"/>
      <c r="Q2641" s="22"/>
      <c r="R2641" s="15"/>
      <c r="S2641" s="22"/>
    </row>
    <row r="2642" spans="2:19">
      <c r="B2642" s="12"/>
      <c r="K2642" s="11"/>
      <c r="L2642" s="11"/>
      <c r="M2642" s="12"/>
      <c r="N2642" s="12"/>
      <c r="O2642" s="12"/>
      <c r="Q2642" s="22"/>
      <c r="R2642" s="15"/>
      <c r="S2642" s="22"/>
    </row>
    <row r="2643" spans="2:19">
      <c r="B2643" s="12"/>
      <c r="K2643" s="11"/>
      <c r="L2643" s="11"/>
      <c r="M2643" s="12"/>
      <c r="N2643" s="12"/>
      <c r="O2643" s="12"/>
      <c r="Q2643" s="22"/>
      <c r="R2643" s="15"/>
      <c r="S2643" s="22"/>
    </row>
    <row r="2644" spans="2:19">
      <c r="B2644" s="12"/>
      <c r="K2644" s="11"/>
      <c r="L2644" s="11"/>
      <c r="M2644" s="12"/>
      <c r="N2644" s="12"/>
      <c r="O2644" s="12"/>
      <c r="Q2644" s="22"/>
      <c r="R2644" s="15"/>
      <c r="S2644" s="22"/>
    </row>
    <row r="2645" spans="2:19">
      <c r="B2645" s="12"/>
      <c r="K2645" s="11"/>
      <c r="L2645" s="11"/>
      <c r="M2645" s="12"/>
      <c r="N2645" s="12"/>
      <c r="O2645" s="12"/>
      <c r="Q2645" s="22"/>
      <c r="R2645" s="15"/>
      <c r="S2645" s="22"/>
    </row>
    <row r="2646" spans="2:19">
      <c r="B2646" s="12"/>
      <c r="K2646" s="11"/>
      <c r="L2646" s="11"/>
      <c r="M2646" s="12"/>
      <c r="N2646" s="12"/>
      <c r="O2646" s="12"/>
      <c r="Q2646" s="22"/>
      <c r="R2646" s="15"/>
      <c r="S2646" s="22"/>
    </row>
    <row r="2647" spans="2:19">
      <c r="B2647" s="12"/>
      <c r="K2647" s="11"/>
      <c r="L2647" s="11"/>
      <c r="M2647" s="12"/>
      <c r="N2647" s="12"/>
      <c r="O2647" s="12"/>
      <c r="Q2647" s="22"/>
      <c r="R2647" s="15"/>
      <c r="S2647" s="22"/>
    </row>
    <row r="2648" spans="2:19">
      <c r="B2648" s="12"/>
      <c r="K2648" s="11"/>
      <c r="L2648" s="11"/>
      <c r="M2648" s="12"/>
      <c r="N2648" s="12"/>
      <c r="O2648" s="12"/>
      <c r="Q2648" s="22"/>
      <c r="R2648" s="15"/>
      <c r="S2648" s="22"/>
    </row>
    <row r="2649" spans="2:19">
      <c r="B2649" s="12"/>
      <c r="K2649" s="11"/>
      <c r="L2649" s="11"/>
      <c r="M2649" s="12"/>
      <c r="N2649" s="12"/>
      <c r="O2649" s="12"/>
      <c r="Q2649" s="22"/>
      <c r="R2649" s="15"/>
      <c r="S2649" s="22"/>
    </row>
    <row r="2650" spans="2:19">
      <c r="B2650" s="12"/>
      <c r="K2650" s="11"/>
      <c r="L2650" s="11"/>
      <c r="M2650" s="12"/>
      <c r="N2650" s="12"/>
      <c r="O2650" s="12"/>
      <c r="Q2650" s="22"/>
      <c r="R2650" s="15"/>
      <c r="S2650" s="22"/>
    </row>
    <row r="2651" spans="2:19">
      <c r="B2651" s="12"/>
      <c r="K2651" s="11"/>
      <c r="L2651" s="11"/>
      <c r="M2651" s="12"/>
      <c r="N2651" s="12"/>
      <c r="O2651" s="12"/>
      <c r="Q2651" s="22"/>
      <c r="R2651" s="15"/>
      <c r="S2651" s="22"/>
    </row>
    <row r="2652" spans="2:19">
      <c r="B2652" s="12"/>
      <c r="K2652" s="11"/>
      <c r="L2652" s="11"/>
      <c r="M2652" s="12"/>
      <c r="N2652" s="12"/>
      <c r="O2652" s="12"/>
      <c r="Q2652" s="22"/>
      <c r="R2652" s="15"/>
      <c r="S2652" s="22"/>
    </row>
    <row r="2653" spans="2:19">
      <c r="B2653" s="12"/>
      <c r="K2653" s="11"/>
      <c r="L2653" s="11"/>
      <c r="M2653" s="12"/>
      <c r="N2653" s="12"/>
      <c r="O2653" s="12"/>
      <c r="Q2653" s="22"/>
      <c r="R2653" s="15"/>
      <c r="S2653" s="22"/>
    </row>
    <row r="2654" spans="2:19">
      <c r="B2654" s="12"/>
      <c r="K2654" s="11"/>
      <c r="L2654" s="11"/>
      <c r="M2654" s="12"/>
      <c r="N2654" s="12"/>
      <c r="O2654" s="12"/>
      <c r="Q2654" s="22"/>
      <c r="R2654" s="15"/>
      <c r="S2654" s="22"/>
    </row>
    <row r="2655" spans="2:19">
      <c r="B2655" s="12"/>
      <c r="K2655" s="11"/>
      <c r="L2655" s="11"/>
      <c r="M2655" s="12"/>
      <c r="N2655" s="12"/>
      <c r="O2655" s="12"/>
      <c r="Q2655" s="22"/>
      <c r="R2655" s="15"/>
      <c r="S2655" s="22"/>
    </row>
    <row r="2656" spans="2:19">
      <c r="B2656" s="12"/>
      <c r="K2656" s="11"/>
      <c r="L2656" s="11"/>
      <c r="M2656" s="12"/>
      <c r="N2656" s="12"/>
      <c r="O2656" s="12"/>
      <c r="Q2656" s="22"/>
      <c r="R2656" s="15"/>
      <c r="S2656" s="22"/>
    </row>
    <row r="2657" spans="2:19">
      <c r="B2657" s="12"/>
      <c r="K2657" s="11"/>
      <c r="L2657" s="11"/>
      <c r="M2657" s="12"/>
      <c r="N2657" s="12"/>
      <c r="O2657" s="12"/>
      <c r="Q2657" s="22"/>
      <c r="R2657" s="15"/>
      <c r="S2657" s="22"/>
    </row>
    <row r="2658" spans="2:19">
      <c r="B2658" s="12"/>
      <c r="K2658" s="11"/>
      <c r="L2658" s="11"/>
      <c r="M2658" s="12"/>
      <c r="N2658" s="12"/>
      <c r="O2658" s="12"/>
      <c r="Q2658" s="22"/>
      <c r="R2658" s="15"/>
      <c r="S2658" s="22"/>
    </row>
    <row r="2659" spans="2:19">
      <c r="B2659" s="12"/>
      <c r="K2659" s="11"/>
      <c r="L2659" s="11"/>
      <c r="M2659" s="12"/>
      <c r="N2659" s="12"/>
      <c r="O2659" s="12"/>
      <c r="Q2659" s="22"/>
      <c r="R2659" s="15"/>
      <c r="S2659" s="22"/>
    </row>
    <row r="2660" spans="2:19">
      <c r="B2660" s="12"/>
      <c r="K2660" s="11"/>
      <c r="L2660" s="11"/>
      <c r="M2660" s="12"/>
      <c r="N2660" s="12"/>
      <c r="O2660" s="12"/>
      <c r="Q2660" s="22"/>
      <c r="R2660" s="15"/>
      <c r="S2660" s="22"/>
    </row>
    <row r="2661" spans="2:19">
      <c r="B2661" s="12"/>
      <c r="K2661" s="11"/>
      <c r="L2661" s="11"/>
      <c r="M2661" s="12"/>
      <c r="N2661" s="12"/>
      <c r="O2661" s="12"/>
      <c r="Q2661" s="22"/>
      <c r="R2661" s="15"/>
      <c r="S2661" s="22"/>
    </row>
    <row r="2662" spans="2:19">
      <c r="B2662" s="12"/>
      <c r="K2662" s="11"/>
      <c r="L2662" s="11"/>
      <c r="M2662" s="12"/>
      <c r="N2662" s="12"/>
      <c r="O2662" s="12"/>
      <c r="Q2662" s="22"/>
      <c r="R2662" s="15"/>
      <c r="S2662" s="22"/>
    </row>
    <row r="2663" spans="2:19">
      <c r="B2663" s="12"/>
      <c r="K2663" s="11"/>
      <c r="L2663" s="11"/>
      <c r="M2663" s="12"/>
      <c r="N2663" s="12"/>
      <c r="O2663" s="12"/>
      <c r="Q2663" s="22"/>
      <c r="R2663" s="15"/>
      <c r="S2663" s="22"/>
    </row>
    <row r="2664" spans="2:19">
      <c r="B2664" s="12"/>
      <c r="K2664" s="11"/>
      <c r="L2664" s="11"/>
      <c r="M2664" s="12"/>
      <c r="N2664" s="12"/>
      <c r="O2664" s="12"/>
      <c r="Q2664" s="22"/>
      <c r="R2664" s="15"/>
      <c r="S2664" s="22"/>
    </row>
    <row r="2665" spans="2:19">
      <c r="B2665" s="12"/>
      <c r="K2665" s="11"/>
      <c r="L2665" s="11"/>
      <c r="M2665" s="12"/>
      <c r="N2665" s="12"/>
      <c r="O2665" s="12"/>
      <c r="Q2665" s="22"/>
      <c r="R2665" s="15"/>
      <c r="S2665" s="22"/>
    </row>
    <row r="2666" spans="2:19">
      <c r="B2666" s="12"/>
      <c r="K2666" s="11"/>
      <c r="L2666" s="11"/>
      <c r="M2666" s="12"/>
      <c r="N2666" s="12"/>
      <c r="O2666" s="12"/>
      <c r="Q2666" s="22"/>
      <c r="R2666" s="15"/>
      <c r="S2666" s="22"/>
    </row>
    <row r="2667" spans="2:19">
      <c r="B2667" s="12"/>
      <c r="K2667" s="11"/>
      <c r="L2667" s="11"/>
      <c r="M2667" s="12"/>
      <c r="N2667" s="12"/>
      <c r="O2667" s="12"/>
      <c r="Q2667" s="22"/>
      <c r="R2667" s="15"/>
      <c r="S2667" s="22"/>
    </row>
    <row r="2668" spans="2:19">
      <c r="B2668" s="12"/>
      <c r="K2668" s="11"/>
      <c r="L2668" s="11"/>
      <c r="M2668" s="12"/>
      <c r="N2668" s="12"/>
      <c r="O2668" s="12"/>
      <c r="Q2668" s="22"/>
      <c r="R2668" s="15"/>
      <c r="S2668" s="22"/>
    </row>
    <row r="2669" spans="2:19">
      <c r="B2669" s="12"/>
      <c r="K2669" s="11"/>
      <c r="L2669" s="11"/>
      <c r="M2669" s="12"/>
      <c r="N2669" s="12"/>
      <c r="O2669" s="12"/>
      <c r="Q2669" s="22"/>
      <c r="R2669" s="15"/>
      <c r="S2669" s="22"/>
    </row>
    <row r="2670" spans="2:19">
      <c r="B2670" s="12"/>
      <c r="K2670" s="11"/>
      <c r="L2670" s="11"/>
      <c r="M2670" s="12"/>
      <c r="N2670" s="12"/>
      <c r="O2670" s="12"/>
      <c r="Q2670" s="22"/>
      <c r="R2670" s="15"/>
      <c r="S2670" s="22"/>
    </row>
    <row r="2671" spans="2:19">
      <c r="B2671" s="12"/>
      <c r="K2671" s="11"/>
      <c r="L2671" s="11"/>
      <c r="M2671" s="12"/>
      <c r="N2671" s="12"/>
      <c r="O2671" s="12"/>
      <c r="Q2671" s="22"/>
      <c r="R2671" s="15"/>
      <c r="S2671" s="22"/>
    </row>
    <row r="2672" spans="2:19">
      <c r="B2672" s="12"/>
      <c r="K2672" s="11"/>
      <c r="L2672" s="11"/>
      <c r="M2672" s="12"/>
      <c r="N2672" s="12"/>
      <c r="O2672" s="12"/>
      <c r="Q2672" s="22"/>
      <c r="R2672" s="15"/>
      <c r="S2672" s="22"/>
    </row>
    <row r="2673" spans="2:19">
      <c r="B2673" s="12"/>
      <c r="K2673" s="11"/>
      <c r="L2673" s="11"/>
      <c r="M2673" s="12"/>
      <c r="N2673" s="12"/>
      <c r="O2673" s="12"/>
      <c r="Q2673" s="22"/>
      <c r="R2673" s="15"/>
      <c r="S2673" s="22"/>
    </row>
    <row r="2674" spans="2:19">
      <c r="B2674" s="12"/>
      <c r="K2674" s="11"/>
      <c r="L2674" s="11"/>
      <c r="M2674" s="12"/>
      <c r="N2674" s="12"/>
      <c r="O2674" s="12"/>
      <c r="Q2674" s="22"/>
      <c r="R2674" s="15"/>
      <c r="S2674" s="22"/>
    </row>
    <row r="2675" spans="2:19">
      <c r="B2675" s="12"/>
      <c r="K2675" s="11"/>
      <c r="L2675" s="11"/>
      <c r="M2675" s="12"/>
      <c r="N2675" s="12"/>
      <c r="O2675" s="12"/>
      <c r="Q2675" s="22"/>
      <c r="R2675" s="15"/>
      <c r="S2675" s="22"/>
    </row>
    <row r="2676" spans="2:19">
      <c r="B2676" s="12"/>
      <c r="K2676" s="11"/>
      <c r="L2676" s="11"/>
      <c r="M2676" s="12"/>
      <c r="N2676" s="12"/>
      <c r="O2676" s="12"/>
      <c r="Q2676" s="22"/>
      <c r="R2676" s="15"/>
      <c r="S2676" s="22"/>
    </row>
    <row r="2677" spans="2:19">
      <c r="B2677" s="12"/>
      <c r="K2677" s="11"/>
      <c r="L2677" s="11"/>
      <c r="M2677" s="12"/>
      <c r="N2677" s="12"/>
      <c r="O2677" s="12"/>
      <c r="Q2677" s="22"/>
      <c r="R2677" s="15"/>
      <c r="S2677" s="22"/>
    </row>
    <row r="2678" spans="2:19">
      <c r="B2678" s="12"/>
      <c r="K2678" s="11"/>
      <c r="L2678" s="11"/>
      <c r="M2678" s="12"/>
      <c r="N2678" s="12"/>
      <c r="O2678" s="12"/>
      <c r="Q2678" s="22"/>
      <c r="R2678" s="15"/>
      <c r="S2678" s="22"/>
    </row>
    <row r="2679" spans="2:19">
      <c r="B2679" s="12"/>
      <c r="K2679" s="11"/>
      <c r="L2679" s="11"/>
      <c r="M2679" s="12"/>
      <c r="N2679" s="12"/>
      <c r="O2679" s="12"/>
      <c r="Q2679" s="22"/>
      <c r="R2679" s="15"/>
      <c r="S2679" s="22"/>
    </row>
    <row r="2680" spans="2:19">
      <c r="B2680" s="12"/>
      <c r="K2680" s="11"/>
      <c r="L2680" s="11"/>
      <c r="M2680" s="12"/>
      <c r="N2680" s="12"/>
      <c r="O2680" s="12"/>
      <c r="Q2680" s="22"/>
      <c r="R2680" s="15"/>
      <c r="S2680" s="22"/>
    </row>
    <row r="2681" spans="2:19">
      <c r="B2681" s="12"/>
      <c r="K2681" s="11"/>
      <c r="L2681" s="11"/>
      <c r="M2681" s="12"/>
      <c r="N2681" s="12"/>
      <c r="O2681" s="12"/>
      <c r="Q2681" s="22"/>
      <c r="R2681" s="15"/>
      <c r="S2681" s="22"/>
    </row>
    <row r="2682" spans="2:19">
      <c r="B2682" s="12"/>
      <c r="K2682" s="11"/>
      <c r="L2682" s="11"/>
      <c r="M2682" s="12"/>
      <c r="N2682" s="12"/>
      <c r="O2682" s="12"/>
      <c r="Q2682" s="22"/>
      <c r="R2682" s="15"/>
      <c r="S2682" s="22"/>
    </row>
    <row r="2683" spans="2:19">
      <c r="B2683" s="12"/>
      <c r="K2683" s="11"/>
      <c r="L2683" s="11"/>
      <c r="M2683" s="12"/>
      <c r="N2683" s="12"/>
      <c r="O2683" s="12"/>
      <c r="Q2683" s="22"/>
      <c r="R2683" s="15"/>
      <c r="S2683" s="22"/>
    </row>
    <row r="2684" spans="2:19">
      <c r="B2684" s="12"/>
      <c r="K2684" s="11"/>
      <c r="L2684" s="11"/>
      <c r="M2684" s="12"/>
      <c r="N2684" s="12"/>
      <c r="O2684" s="12"/>
      <c r="Q2684" s="22"/>
      <c r="R2684" s="15"/>
      <c r="S2684" s="22"/>
    </row>
    <row r="2685" spans="2:19">
      <c r="B2685" s="12"/>
      <c r="K2685" s="11"/>
      <c r="L2685" s="11"/>
      <c r="M2685" s="12"/>
      <c r="N2685" s="12"/>
      <c r="O2685" s="12"/>
      <c r="Q2685" s="22"/>
      <c r="R2685" s="15"/>
      <c r="S2685" s="22"/>
    </row>
    <row r="2686" spans="2:19">
      <c r="B2686" s="12"/>
      <c r="K2686" s="11"/>
      <c r="L2686" s="11"/>
      <c r="M2686" s="12"/>
      <c r="N2686" s="12"/>
      <c r="O2686" s="12"/>
      <c r="Q2686" s="22"/>
      <c r="R2686" s="15"/>
      <c r="S2686" s="22"/>
    </row>
    <row r="2687" spans="2:19">
      <c r="B2687" s="12"/>
      <c r="K2687" s="11"/>
      <c r="L2687" s="11"/>
      <c r="M2687" s="12"/>
      <c r="N2687" s="12"/>
      <c r="O2687" s="12"/>
      <c r="Q2687" s="22"/>
      <c r="R2687" s="15"/>
      <c r="S2687" s="22"/>
    </row>
    <row r="2688" spans="2:19">
      <c r="B2688" s="12"/>
      <c r="K2688" s="11"/>
      <c r="L2688" s="11"/>
      <c r="M2688" s="12"/>
      <c r="N2688" s="12"/>
      <c r="O2688" s="12"/>
      <c r="Q2688" s="22"/>
      <c r="R2688" s="15"/>
      <c r="S2688" s="22"/>
    </row>
    <row r="2689" spans="2:19">
      <c r="B2689" s="12"/>
      <c r="K2689" s="11"/>
      <c r="L2689" s="11"/>
      <c r="M2689" s="12"/>
      <c r="N2689" s="12"/>
      <c r="O2689" s="12"/>
      <c r="Q2689" s="22"/>
      <c r="R2689" s="15"/>
      <c r="S2689" s="22"/>
    </row>
    <row r="2690" spans="2:19">
      <c r="B2690" s="12"/>
      <c r="K2690" s="11"/>
      <c r="L2690" s="11"/>
      <c r="M2690" s="12"/>
      <c r="N2690" s="12"/>
      <c r="O2690" s="12"/>
      <c r="Q2690" s="22"/>
      <c r="R2690" s="15"/>
      <c r="S2690" s="22"/>
    </row>
    <row r="2691" spans="2:19">
      <c r="B2691" s="12"/>
      <c r="K2691" s="11"/>
      <c r="L2691" s="11"/>
      <c r="M2691" s="12"/>
      <c r="N2691" s="12"/>
      <c r="O2691" s="12"/>
      <c r="Q2691" s="22"/>
      <c r="R2691" s="15"/>
      <c r="S2691" s="22"/>
    </row>
    <row r="2692" spans="2:19">
      <c r="B2692" s="12"/>
      <c r="K2692" s="11"/>
      <c r="L2692" s="11"/>
      <c r="M2692" s="12"/>
      <c r="N2692" s="12"/>
      <c r="O2692" s="12"/>
      <c r="Q2692" s="22"/>
      <c r="R2692" s="15"/>
      <c r="S2692" s="22"/>
    </row>
    <row r="2693" spans="2:19">
      <c r="B2693" s="12"/>
      <c r="K2693" s="11"/>
      <c r="L2693" s="11"/>
      <c r="M2693" s="12"/>
      <c r="N2693" s="12"/>
      <c r="O2693" s="12"/>
      <c r="Q2693" s="22"/>
      <c r="R2693" s="15"/>
      <c r="S2693" s="22"/>
    </row>
    <row r="2694" spans="2:19">
      <c r="B2694" s="12"/>
      <c r="K2694" s="11"/>
      <c r="L2694" s="11"/>
      <c r="M2694" s="12"/>
      <c r="N2694" s="12"/>
      <c r="O2694" s="12"/>
      <c r="Q2694" s="22"/>
      <c r="R2694" s="15"/>
      <c r="S2694" s="22"/>
    </row>
    <row r="2695" spans="2:19">
      <c r="B2695" s="12"/>
      <c r="K2695" s="11"/>
      <c r="L2695" s="11"/>
      <c r="M2695" s="12"/>
      <c r="N2695" s="12"/>
      <c r="O2695" s="12"/>
      <c r="Q2695" s="22"/>
      <c r="R2695" s="15"/>
      <c r="S2695" s="22"/>
    </row>
    <row r="2696" spans="2:19">
      <c r="B2696" s="12"/>
      <c r="K2696" s="11"/>
      <c r="L2696" s="11"/>
      <c r="M2696" s="12"/>
      <c r="N2696" s="12"/>
      <c r="O2696" s="12"/>
      <c r="Q2696" s="22"/>
      <c r="R2696" s="15"/>
      <c r="S2696" s="22"/>
    </row>
    <row r="2697" spans="2:19">
      <c r="B2697" s="12"/>
      <c r="K2697" s="11"/>
      <c r="L2697" s="11"/>
      <c r="M2697" s="12"/>
      <c r="N2697" s="12"/>
      <c r="O2697" s="12"/>
      <c r="Q2697" s="22"/>
      <c r="R2697" s="15"/>
      <c r="S2697" s="22"/>
    </row>
    <row r="2698" spans="2:19">
      <c r="B2698" s="12"/>
      <c r="K2698" s="11"/>
      <c r="L2698" s="11"/>
      <c r="M2698" s="12"/>
      <c r="N2698" s="12"/>
      <c r="O2698" s="12"/>
      <c r="Q2698" s="22"/>
      <c r="R2698" s="15"/>
      <c r="S2698" s="22"/>
    </row>
    <row r="2699" spans="2:19">
      <c r="B2699" s="12"/>
      <c r="K2699" s="11"/>
      <c r="L2699" s="11"/>
      <c r="M2699" s="12"/>
      <c r="N2699" s="12"/>
      <c r="O2699" s="12"/>
      <c r="Q2699" s="22"/>
      <c r="R2699" s="15"/>
      <c r="S2699" s="22"/>
    </row>
    <row r="2700" spans="2:19">
      <c r="B2700" s="12"/>
      <c r="K2700" s="11"/>
      <c r="L2700" s="11"/>
      <c r="M2700" s="12"/>
      <c r="N2700" s="12"/>
      <c r="O2700" s="12"/>
      <c r="Q2700" s="22"/>
      <c r="R2700" s="15"/>
      <c r="S2700" s="22"/>
    </row>
    <row r="2701" spans="2:19">
      <c r="B2701" s="12"/>
      <c r="K2701" s="11"/>
      <c r="L2701" s="11"/>
      <c r="M2701" s="12"/>
      <c r="N2701" s="12"/>
      <c r="O2701" s="12"/>
      <c r="Q2701" s="22"/>
      <c r="R2701" s="15"/>
      <c r="S2701" s="22"/>
    </row>
    <row r="2702" spans="2:19">
      <c r="B2702" s="12"/>
      <c r="K2702" s="11"/>
      <c r="L2702" s="11"/>
      <c r="M2702" s="12"/>
      <c r="N2702" s="12"/>
      <c r="O2702" s="12"/>
      <c r="Q2702" s="22"/>
      <c r="R2702" s="15"/>
      <c r="S2702" s="22"/>
    </row>
    <row r="2703" spans="2:19">
      <c r="B2703" s="12"/>
      <c r="K2703" s="11"/>
      <c r="L2703" s="11"/>
      <c r="M2703" s="12"/>
      <c r="N2703" s="12"/>
      <c r="O2703" s="12"/>
      <c r="Q2703" s="22"/>
      <c r="R2703" s="15"/>
      <c r="S2703" s="22"/>
    </row>
    <row r="2704" spans="2:19">
      <c r="B2704" s="12"/>
      <c r="K2704" s="11"/>
      <c r="L2704" s="11"/>
      <c r="M2704" s="12"/>
      <c r="N2704" s="12"/>
      <c r="O2704" s="12"/>
      <c r="Q2704" s="22"/>
      <c r="R2704" s="15"/>
      <c r="S2704" s="22"/>
    </row>
    <row r="2705" spans="2:19">
      <c r="B2705" s="12"/>
      <c r="K2705" s="11"/>
      <c r="L2705" s="11"/>
      <c r="M2705" s="12"/>
      <c r="N2705" s="12"/>
      <c r="O2705" s="12"/>
      <c r="Q2705" s="22"/>
      <c r="R2705" s="15"/>
      <c r="S2705" s="22"/>
    </row>
    <row r="2706" spans="2:19">
      <c r="B2706" s="12"/>
      <c r="K2706" s="11"/>
      <c r="L2706" s="11"/>
      <c r="M2706" s="12"/>
      <c r="N2706" s="12"/>
      <c r="O2706" s="12"/>
      <c r="Q2706" s="22"/>
      <c r="R2706" s="15"/>
      <c r="S2706" s="22"/>
    </row>
    <row r="2707" spans="2:19">
      <c r="B2707" s="12"/>
      <c r="K2707" s="11"/>
      <c r="L2707" s="11"/>
      <c r="M2707" s="12"/>
      <c r="N2707" s="12"/>
      <c r="O2707" s="12"/>
      <c r="Q2707" s="22"/>
      <c r="R2707" s="15"/>
      <c r="S2707" s="22"/>
    </row>
    <row r="2708" spans="2:19">
      <c r="B2708" s="12"/>
      <c r="K2708" s="11"/>
      <c r="L2708" s="11"/>
      <c r="M2708" s="12"/>
      <c r="N2708" s="12"/>
      <c r="O2708" s="12"/>
      <c r="Q2708" s="22"/>
      <c r="R2708" s="15"/>
      <c r="S2708" s="22"/>
    </row>
    <row r="2709" spans="2:19">
      <c r="B2709" s="12"/>
      <c r="K2709" s="11"/>
      <c r="L2709" s="11"/>
      <c r="M2709" s="12"/>
      <c r="N2709" s="12"/>
      <c r="O2709" s="12"/>
      <c r="Q2709" s="22"/>
      <c r="R2709" s="15"/>
      <c r="S2709" s="22"/>
    </row>
    <row r="2710" spans="2:19">
      <c r="B2710" s="12"/>
      <c r="K2710" s="11"/>
      <c r="L2710" s="11"/>
      <c r="M2710" s="12"/>
      <c r="N2710" s="12"/>
      <c r="O2710" s="12"/>
      <c r="Q2710" s="22"/>
      <c r="R2710" s="15"/>
      <c r="S2710" s="22"/>
    </row>
    <row r="2711" spans="2:19">
      <c r="B2711" s="12"/>
      <c r="K2711" s="11"/>
      <c r="L2711" s="11"/>
      <c r="M2711" s="12"/>
      <c r="N2711" s="12"/>
      <c r="O2711" s="12"/>
      <c r="Q2711" s="22"/>
      <c r="R2711" s="15"/>
      <c r="S2711" s="22"/>
    </row>
    <row r="2712" spans="2:19">
      <c r="B2712" s="12"/>
      <c r="K2712" s="11"/>
      <c r="L2712" s="11"/>
      <c r="M2712" s="12"/>
      <c r="N2712" s="12"/>
      <c r="O2712" s="12"/>
      <c r="Q2712" s="22"/>
      <c r="R2712" s="15"/>
      <c r="S2712" s="22"/>
    </row>
    <row r="2713" spans="2:19">
      <c r="B2713" s="12"/>
      <c r="K2713" s="11"/>
      <c r="L2713" s="11"/>
      <c r="M2713" s="12"/>
      <c r="N2713" s="12"/>
      <c r="O2713" s="12"/>
      <c r="Q2713" s="22"/>
      <c r="R2713" s="15"/>
      <c r="S2713" s="22"/>
    </row>
    <row r="2714" spans="2:19">
      <c r="B2714" s="12"/>
      <c r="K2714" s="11"/>
      <c r="L2714" s="11"/>
      <c r="M2714" s="12"/>
      <c r="N2714" s="12"/>
      <c r="O2714" s="12"/>
      <c r="Q2714" s="22"/>
      <c r="R2714" s="15"/>
      <c r="S2714" s="22"/>
    </row>
    <row r="2715" spans="2:19">
      <c r="B2715" s="12"/>
      <c r="K2715" s="11"/>
      <c r="L2715" s="11"/>
      <c r="M2715" s="12"/>
      <c r="N2715" s="12"/>
      <c r="O2715" s="12"/>
      <c r="Q2715" s="22"/>
      <c r="R2715" s="15"/>
      <c r="S2715" s="22"/>
    </row>
    <row r="2716" spans="2:19">
      <c r="B2716" s="12"/>
      <c r="K2716" s="11"/>
      <c r="L2716" s="11"/>
      <c r="M2716" s="12"/>
      <c r="N2716" s="12"/>
      <c r="O2716" s="12"/>
      <c r="Q2716" s="22"/>
      <c r="R2716" s="15"/>
      <c r="S2716" s="22"/>
    </row>
    <row r="2717" spans="2:19">
      <c r="B2717" s="12"/>
      <c r="K2717" s="11"/>
      <c r="L2717" s="11"/>
      <c r="M2717" s="12"/>
      <c r="N2717" s="12"/>
      <c r="O2717" s="12"/>
      <c r="Q2717" s="22"/>
      <c r="R2717" s="15"/>
      <c r="S2717" s="22"/>
    </row>
    <row r="2718" spans="2:19">
      <c r="B2718" s="12"/>
      <c r="K2718" s="11"/>
      <c r="L2718" s="11"/>
      <c r="M2718" s="12"/>
      <c r="N2718" s="12"/>
      <c r="O2718" s="12"/>
      <c r="Q2718" s="22"/>
      <c r="R2718" s="15"/>
      <c r="S2718" s="22"/>
    </row>
    <row r="2719" spans="2:19">
      <c r="B2719" s="12"/>
      <c r="K2719" s="11"/>
      <c r="L2719" s="11"/>
      <c r="M2719" s="12"/>
      <c r="N2719" s="12"/>
      <c r="O2719" s="12"/>
      <c r="Q2719" s="22"/>
      <c r="R2719" s="15"/>
      <c r="S2719" s="22"/>
    </row>
    <row r="2720" spans="2:19">
      <c r="B2720" s="12"/>
      <c r="K2720" s="11"/>
      <c r="L2720" s="11"/>
      <c r="M2720" s="12"/>
      <c r="N2720" s="12"/>
      <c r="O2720" s="12"/>
      <c r="Q2720" s="22"/>
      <c r="R2720" s="15"/>
      <c r="S2720" s="22"/>
    </row>
    <row r="2721" spans="2:19">
      <c r="B2721" s="12"/>
      <c r="K2721" s="11"/>
      <c r="L2721" s="11"/>
      <c r="M2721" s="12"/>
      <c r="N2721" s="12"/>
      <c r="O2721" s="12"/>
      <c r="Q2721" s="22"/>
      <c r="R2721" s="15"/>
      <c r="S2721" s="22"/>
    </row>
    <row r="2722" spans="2:19">
      <c r="B2722" s="12"/>
      <c r="K2722" s="11"/>
      <c r="L2722" s="11"/>
      <c r="M2722" s="12"/>
      <c r="N2722" s="12"/>
      <c r="O2722" s="12"/>
      <c r="Q2722" s="22"/>
      <c r="R2722" s="15"/>
      <c r="S2722" s="22"/>
    </row>
    <row r="2723" spans="2:19">
      <c r="B2723" s="12"/>
      <c r="K2723" s="11"/>
      <c r="L2723" s="11"/>
      <c r="M2723" s="12"/>
      <c r="N2723" s="12"/>
      <c r="O2723" s="12"/>
      <c r="Q2723" s="22"/>
      <c r="R2723" s="15"/>
      <c r="S2723" s="22"/>
    </row>
    <row r="2724" spans="2:19">
      <c r="B2724" s="12"/>
      <c r="K2724" s="11"/>
      <c r="L2724" s="11"/>
      <c r="M2724" s="12"/>
      <c r="N2724" s="12"/>
      <c r="O2724" s="12"/>
      <c r="Q2724" s="22"/>
      <c r="R2724" s="15"/>
      <c r="S2724" s="22"/>
    </row>
    <row r="2725" spans="2:19">
      <c r="B2725" s="12"/>
      <c r="K2725" s="11"/>
      <c r="L2725" s="11"/>
      <c r="M2725" s="12"/>
      <c r="N2725" s="12"/>
      <c r="O2725" s="12"/>
      <c r="Q2725" s="22"/>
      <c r="R2725" s="15"/>
      <c r="S2725" s="22"/>
    </row>
    <row r="2726" spans="2:19">
      <c r="B2726" s="12"/>
      <c r="K2726" s="11"/>
      <c r="L2726" s="11"/>
      <c r="M2726" s="12"/>
      <c r="N2726" s="12"/>
      <c r="O2726" s="12"/>
      <c r="Q2726" s="22"/>
      <c r="R2726" s="15"/>
      <c r="S2726" s="22"/>
    </row>
    <row r="2727" spans="2:19">
      <c r="B2727" s="12"/>
      <c r="K2727" s="11"/>
      <c r="L2727" s="11"/>
      <c r="M2727" s="12"/>
      <c r="N2727" s="12"/>
      <c r="O2727" s="12"/>
      <c r="Q2727" s="22"/>
      <c r="R2727" s="15"/>
      <c r="S2727" s="22"/>
    </row>
    <row r="2728" spans="2:19">
      <c r="B2728" s="12"/>
      <c r="K2728" s="11"/>
      <c r="L2728" s="11"/>
      <c r="M2728" s="12"/>
      <c r="N2728" s="12"/>
      <c r="O2728" s="12"/>
      <c r="Q2728" s="22"/>
      <c r="R2728" s="15"/>
      <c r="S2728" s="22"/>
    </row>
    <row r="2729" spans="2:19">
      <c r="B2729" s="12"/>
      <c r="K2729" s="11"/>
      <c r="L2729" s="11"/>
      <c r="M2729" s="12"/>
      <c r="N2729" s="12"/>
      <c r="O2729" s="12"/>
      <c r="Q2729" s="22"/>
      <c r="R2729" s="15"/>
      <c r="S2729" s="22"/>
    </row>
    <row r="2730" spans="2:19">
      <c r="B2730" s="12"/>
      <c r="K2730" s="11"/>
      <c r="L2730" s="11"/>
      <c r="M2730" s="12"/>
      <c r="N2730" s="12"/>
      <c r="O2730" s="12"/>
      <c r="Q2730" s="22"/>
      <c r="R2730" s="15"/>
      <c r="S2730" s="22"/>
    </row>
    <row r="2731" spans="2:19">
      <c r="B2731" s="12"/>
      <c r="K2731" s="11"/>
      <c r="L2731" s="11"/>
      <c r="M2731" s="12"/>
      <c r="N2731" s="12"/>
      <c r="O2731" s="12"/>
      <c r="Q2731" s="22"/>
      <c r="R2731" s="15"/>
      <c r="S2731" s="22"/>
    </row>
    <row r="2732" spans="2:19">
      <c r="B2732" s="12"/>
      <c r="K2732" s="11"/>
      <c r="L2732" s="11"/>
      <c r="M2732" s="12"/>
      <c r="N2732" s="12"/>
      <c r="O2732" s="12"/>
      <c r="Q2732" s="22"/>
      <c r="R2732" s="15"/>
      <c r="S2732" s="22"/>
    </row>
    <row r="2733" spans="2:19">
      <c r="B2733" s="12"/>
      <c r="K2733" s="11"/>
      <c r="L2733" s="11"/>
      <c r="M2733" s="12"/>
      <c r="N2733" s="12"/>
      <c r="O2733" s="12"/>
      <c r="Q2733" s="22"/>
      <c r="R2733" s="15"/>
      <c r="S2733" s="22"/>
    </row>
    <row r="2734" spans="2:19">
      <c r="B2734" s="12"/>
      <c r="K2734" s="11"/>
      <c r="L2734" s="11"/>
      <c r="M2734" s="12"/>
      <c r="N2734" s="12"/>
      <c r="O2734" s="12"/>
      <c r="Q2734" s="22"/>
      <c r="R2734" s="15"/>
      <c r="S2734" s="22"/>
    </row>
    <row r="2735" spans="2:19">
      <c r="B2735" s="12"/>
      <c r="K2735" s="11"/>
      <c r="L2735" s="11"/>
      <c r="M2735" s="12"/>
      <c r="N2735" s="12"/>
      <c r="O2735" s="12"/>
      <c r="Q2735" s="22"/>
      <c r="R2735" s="15"/>
      <c r="S2735" s="22"/>
    </row>
    <row r="2736" spans="2:19">
      <c r="B2736" s="12"/>
      <c r="K2736" s="11"/>
      <c r="L2736" s="11"/>
      <c r="M2736" s="12"/>
      <c r="N2736" s="12"/>
      <c r="O2736" s="12"/>
      <c r="Q2736" s="22"/>
      <c r="R2736" s="15"/>
      <c r="S2736" s="22"/>
    </row>
    <row r="2737" spans="2:19">
      <c r="B2737" s="12"/>
      <c r="K2737" s="11"/>
      <c r="L2737" s="11"/>
      <c r="M2737" s="12"/>
      <c r="N2737" s="12"/>
      <c r="O2737" s="12"/>
      <c r="Q2737" s="22"/>
      <c r="R2737" s="15"/>
      <c r="S2737" s="22"/>
    </row>
    <row r="2738" spans="2:19">
      <c r="B2738" s="12"/>
      <c r="K2738" s="11"/>
      <c r="L2738" s="11"/>
      <c r="M2738" s="12"/>
      <c r="N2738" s="12"/>
      <c r="O2738" s="12"/>
      <c r="Q2738" s="22"/>
      <c r="R2738" s="15"/>
      <c r="S2738" s="22"/>
    </row>
    <row r="2739" spans="2:19">
      <c r="B2739" s="12"/>
      <c r="K2739" s="11"/>
      <c r="L2739" s="11"/>
      <c r="M2739" s="12"/>
      <c r="N2739" s="12"/>
      <c r="O2739" s="12"/>
      <c r="Q2739" s="22"/>
      <c r="R2739" s="15"/>
      <c r="S2739" s="22"/>
    </row>
    <row r="2740" spans="2:19">
      <c r="B2740" s="12"/>
      <c r="K2740" s="11"/>
      <c r="L2740" s="11"/>
      <c r="M2740" s="12"/>
      <c r="N2740" s="12"/>
      <c r="O2740" s="12"/>
      <c r="Q2740" s="22"/>
      <c r="R2740" s="15"/>
      <c r="S2740" s="22"/>
    </row>
    <row r="2741" spans="2:19">
      <c r="B2741" s="12"/>
      <c r="K2741" s="11"/>
      <c r="L2741" s="11"/>
      <c r="M2741" s="12"/>
      <c r="N2741" s="12"/>
      <c r="O2741" s="12"/>
      <c r="Q2741" s="22"/>
      <c r="R2741" s="15"/>
      <c r="S2741" s="22"/>
    </row>
    <row r="2742" spans="2:19">
      <c r="B2742" s="12"/>
      <c r="K2742" s="11"/>
      <c r="L2742" s="11"/>
      <c r="M2742" s="12"/>
      <c r="N2742" s="12"/>
      <c r="O2742" s="12"/>
      <c r="Q2742" s="22"/>
      <c r="R2742" s="15"/>
      <c r="S2742" s="22"/>
    </row>
    <row r="2743" spans="2:19">
      <c r="B2743" s="12"/>
      <c r="K2743" s="11"/>
      <c r="L2743" s="11"/>
      <c r="M2743" s="12"/>
      <c r="N2743" s="12"/>
      <c r="O2743" s="12"/>
      <c r="Q2743" s="22"/>
      <c r="R2743" s="15"/>
      <c r="S2743" s="22"/>
    </row>
    <row r="2744" spans="2:19">
      <c r="B2744" s="12"/>
      <c r="K2744" s="11"/>
      <c r="L2744" s="11"/>
      <c r="M2744" s="12"/>
      <c r="N2744" s="12"/>
      <c r="O2744" s="12"/>
      <c r="Q2744" s="22"/>
      <c r="R2744" s="15"/>
      <c r="S2744" s="22"/>
    </row>
    <row r="2745" spans="2:19">
      <c r="B2745" s="12"/>
      <c r="K2745" s="11"/>
      <c r="L2745" s="11"/>
      <c r="M2745" s="12"/>
      <c r="N2745" s="12"/>
      <c r="O2745" s="12"/>
      <c r="Q2745" s="22"/>
      <c r="R2745" s="15"/>
      <c r="S2745" s="22"/>
    </row>
    <row r="2746" spans="2:19">
      <c r="B2746" s="12"/>
      <c r="K2746" s="11"/>
      <c r="L2746" s="11"/>
      <c r="M2746" s="12"/>
      <c r="N2746" s="12"/>
      <c r="O2746" s="12"/>
      <c r="Q2746" s="22"/>
      <c r="R2746" s="15"/>
      <c r="S2746" s="22"/>
    </row>
    <row r="2747" spans="2:19">
      <c r="B2747" s="12"/>
      <c r="K2747" s="11"/>
      <c r="L2747" s="11"/>
      <c r="M2747" s="12"/>
      <c r="N2747" s="12"/>
      <c r="O2747" s="12"/>
      <c r="Q2747" s="22"/>
      <c r="R2747" s="15"/>
      <c r="S2747" s="22"/>
    </row>
    <row r="2748" spans="2:19">
      <c r="B2748" s="12"/>
      <c r="K2748" s="11"/>
      <c r="L2748" s="11"/>
      <c r="M2748" s="12"/>
      <c r="N2748" s="12"/>
      <c r="O2748" s="12"/>
      <c r="Q2748" s="22"/>
      <c r="R2748" s="15"/>
      <c r="S2748" s="22"/>
    </row>
    <row r="2749" spans="2:19">
      <c r="B2749" s="12"/>
      <c r="K2749" s="11"/>
      <c r="L2749" s="11"/>
      <c r="M2749" s="12"/>
      <c r="N2749" s="12"/>
      <c r="O2749" s="12"/>
      <c r="Q2749" s="22"/>
      <c r="R2749" s="15"/>
      <c r="S2749" s="22"/>
    </row>
    <row r="2750" spans="2:19">
      <c r="B2750" s="12"/>
      <c r="K2750" s="11"/>
      <c r="L2750" s="11"/>
      <c r="M2750" s="12"/>
      <c r="N2750" s="12"/>
      <c r="O2750" s="12"/>
      <c r="Q2750" s="22"/>
      <c r="R2750" s="15"/>
      <c r="S2750" s="22"/>
    </row>
    <row r="2751" spans="2:19">
      <c r="B2751" s="12"/>
      <c r="K2751" s="11"/>
      <c r="L2751" s="11"/>
      <c r="M2751" s="12"/>
      <c r="N2751" s="12"/>
      <c r="O2751" s="12"/>
      <c r="Q2751" s="22"/>
      <c r="R2751" s="15"/>
      <c r="S2751" s="22"/>
    </row>
    <row r="2752" spans="2:19">
      <c r="B2752" s="12"/>
      <c r="K2752" s="11"/>
      <c r="L2752" s="11"/>
      <c r="M2752" s="12"/>
      <c r="N2752" s="12"/>
      <c r="O2752" s="12"/>
      <c r="Q2752" s="22"/>
      <c r="R2752" s="15"/>
      <c r="S2752" s="22"/>
    </row>
    <row r="2753" spans="2:19">
      <c r="B2753" s="12"/>
      <c r="K2753" s="11"/>
      <c r="L2753" s="11"/>
      <c r="M2753" s="12"/>
      <c r="N2753" s="12"/>
      <c r="O2753" s="12"/>
      <c r="Q2753" s="22"/>
      <c r="R2753" s="15"/>
      <c r="S2753" s="22"/>
    </row>
    <row r="2754" spans="2:19">
      <c r="B2754" s="12"/>
      <c r="K2754" s="11"/>
      <c r="L2754" s="11"/>
      <c r="M2754" s="12"/>
      <c r="N2754" s="12"/>
      <c r="O2754" s="12"/>
      <c r="Q2754" s="22"/>
      <c r="R2754" s="15"/>
      <c r="S2754" s="22"/>
    </row>
    <row r="2755" spans="2:19">
      <c r="B2755" s="12"/>
      <c r="K2755" s="11"/>
      <c r="L2755" s="11"/>
      <c r="M2755" s="12"/>
      <c r="N2755" s="12"/>
      <c r="O2755" s="12"/>
      <c r="Q2755" s="22"/>
      <c r="R2755" s="15"/>
      <c r="S2755" s="22"/>
    </row>
    <row r="2756" spans="2:19">
      <c r="B2756" s="12"/>
      <c r="K2756" s="11"/>
      <c r="L2756" s="11"/>
      <c r="M2756" s="12"/>
      <c r="N2756" s="12"/>
      <c r="O2756" s="12"/>
      <c r="Q2756" s="22"/>
      <c r="R2756" s="15"/>
      <c r="S2756" s="22"/>
    </row>
    <row r="2757" spans="2:19">
      <c r="B2757" s="12"/>
      <c r="K2757" s="11"/>
      <c r="L2757" s="11"/>
      <c r="M2757" s="12"/>
      <c r="N2757" s="12"/>
      <c r="O2757" s="12"/>
      <c r="Q2757" s="22"/>
      <c r="R2757" s="15"/>
      <c r="S2757" s="22"/>
    </row>
    <row r="2758" spans="2:19">
      <c r="B2758" s="12"/>
      <c r="K2758" s="11"/>
      <c r="L2758" s="11"/>
      <c r="M2758" s="12"/>
      <c r="N2758" s="12"/>
      <c r="O2758" s="12"/>
      <c r="Q2758" s="22"/>
      <c r="R2758" s="15"/>
      <c r="S2758" s="22"/>
    </row>
    <row r="2759" spans="2:19">
      <c r="B2759" s="12"/>
      <c r="K2759" s="11"/>
      <c r="L2759" s="11"/>
      <c r="M2759" s="12"/>
      <c r="N2759" s="12"/>
      <c r="O2759" s="12"/>
      <c r="Q2759" s="22"/>
      <c r="R2759" s="15"/>
      <c r="S2759" s="22"/>
    </row>
    <row r="2760" spans="2:19">
      <c r="B2760" s="12"/>
      <c r="K2760" s="11"/>
      <c r="L2760" s="11"/>
      <c r="M2760" s="12"/>
      <c r="N2760" s="12"/>
      <c r="O2760" s="12"/>
      <c r="Q2760" s="22"/>
      <c r="R2760" s="15"/>
      <c r="S2760" s="22"/>
    </row>
    <row r="2761" spans="2:19">
      <c r="B2761" s="12"/>
      <c r="K2761" s="11"/>
      <c r="L2761" s="11"/>
      <c r="M2761" s="12"/>
      <c r="N2761" s="12"/>
      <c r="O2761" s="12"/>
      <c r="Q2761" s="22"/>
      <c r="R2761" s="15"/>
      <c r="S2761" s="22"/>
    </row>
    <row r="2762" spans="2:19">
      <c r="B2762" s="12"/>
      <c r="K2762" s="11"/>
      <c r="L2762" s="11"/>
      <c r="M2762" s="12"/>
      <c r="N2762" s="12"/>
      <c r="O2762" s="12"/>
      <c r="Q2762" s="22"/>
      <c r="R2762" s="15"/>
      <c r="S2762" s="22"/>
    </row>
    <row r="2763" spans="2:19">
      <c r="B2763" s="12"/>
      <c r="K2763" s="11"/>
      <c r="L2763" s="11"/>
      <c r="M2763" s="12"/>
      <c r="N2763" s="12"/>
      <c r="O2763" s="12"/>
      <c r="Q2763" s="22"/>
      <c r="R2763" s="15"/>
      <c r="S2763" s="22"/>
    </row>
    <row r="2764" spans="2:19">
      <c r="B2764" s="12"/>
      <c r="K2764" s="11"/>
      <c r="L2764" s="11"/>
      <c r="M2764" s="12"/>
      <c r="N2764" s="12"/>
      <c r="O2764" s="12"/>
      <c r="Q2764" s="22"/>
      <c r="R2764" s="15"/>
      <c r="S2764" s="22"/>
    </row>
    <row r="2765" spans="2:19">
      <c r="B2765" s="12"/>
      <c r="K2765" s="11"/>
      <c r="L2765" s="11"/>
      <c r="M2765" s="12"/>
      <c r="N2765" s="12"/>
      <c r="O2765" s="12"/>
      <c r="Q2765" s="22"/>
      <c r="R2765" s="15"/>
      <c r="S2765" s="22"/>
    </row>
    <row r="2766" spans="2:19">
      <c r="B2766" s="12"/>
      <c r="K2766" s="11"/>
      <c r="L2766" s="11"/>
      <c r="M2766" s="12"/>
      <c r="N2766" s="12"/>
      <c r="O2766" s="12"/>
      <c r="Q2766" s="22"/>
      <c r="R2766" s="15"/>
      <c r="S2766" s="22"/>
    </row>
    <row r="2767" spans="2:19">
      <c r="B2767" s="12"/>
      <c r="K2767" s="11"/>
      <c r="L2767" s="11"/>
      <c r="M2767" s="12"/>
      <c r="N2767" s="12"/>
      <c r="O2767" s="12"/>
      <c r="Q2767" s="22"/>
      <c r="R2767" s="15"/>
      <c r="S2767" s="22"/>
    </row>
    <row r="2768" spans="2:19">
      <c r="B2768" s="12"/>
      <c r="K2768" s="11"/>
      <c r="L2768" s="11"/>
      <c r="M2768" s="12"/>
      <c r="N2768" s="12"/>
      <c r="O2768" s="12"/>
      <c r="Q2768" s="22"/>
      <c r="R2768" s="15"/>
      <c r="S2768" s="22"/>
    </row>
    <row r="2769" spans="2:19">
      <c r="B2769" s="12"/>
      <c r="K2769" s="11"/>
      <c r="L2769" s="11"/>
      <c r="M2769" s="12"/>
      <c r="N2769" s="12"/>
      <c r="O2769" s="12"/>
      <c r="Q2769" s="22"/>
      <c r="R2769" s="15"/>
      <c r="S2769" s="22"/>
    </row>
    <row r="2770" spans="2:19">
      <c r="B2770" s="12"/>
      <c r="K2770" s="11"/>
      <c r="L2770" s="11"/>
      <c r="M2770" s="12"/>
      <c r="N2770" s="12"/>
      <c r="O2770" s="12"/>
      <c r="Q2770" s="22"/>
      <c r="R2770" s="15"/>
      <c r="S2770" s="22"/>
    </row>
    <row r="2771" spans="2:19">
      <c r="B2771" s="12"/>
      <c r="K2771" s="11"/>
      <c r="L2771" s="11"/>
      <c r="M2771" s="12"/>
      <c r="N2771" s="12"/>
      <c r="O2771" s="12"/>
      <c r="Q2771" s="22"/>
      <c r="R2771" s="15"/>
      <c r="S2771" s="22"/>
    </row>
    <row r="2772" spans="2:19">
      <c r="B2772" s="12"/>
      <c r="K2772" s="11"/>
      <c r="L2772" s="11"/>
      <c r="M2772" s="12"/>
      <c r="N2772" s="12"/>
      <c r="O2772" s="12"/>
      <c r="Q2772" s="22"/>
      <c r="R2772" s="15"/>
      <c r="S2772" s="22"/>
    </row>
    <row r="2773" spans="2:19">
      <c r="B2773" s="12"/>
      <c r="K2773" s="11"/>
      <c r="L2773" s="11"/>
      <c r="M2773" s="12"/>
      <c r="N2773" s="12"/>
      <c r="O2773" s="12"/>
      <c r="Q2773" s="22"/>
      <c r="R2773" s="15"/>
      <c r="S2773" s="22"/>
    </row>
    <row r="2774" spans="2:19">
      <c r="B2774" s="12"/>
      <c r="K2774" s="11"/>
      <c r="L2774" s="11"/>
      <c r="M2774" s="12"/>
      <c r="N2774" s="12"/>
      <c r="O2774" s="12"/>
      <c r="Q2774" s="22"/>
      <c r="R2774" s="15"/>
      <c r="S2774" s="22"/>
    </row>
    <row r="2775" spans="2:19">
      <c r="B2775" s="12"/>
      <c r="K2775" s="11"/>
      <c r="L2775" s="11"/>
      <c r="M2775" s="12"/>
      <c r="N2775" s="12"/>
      <c r="O2775" s="12"/>
      <c r="Q2775" s="22"/>
      <c r="R2775" s="15"/>
      <c r="S2775" s="22"/>
    </row>
    <row r="2776" spans="2:19">
      <c r="B2776" s="12"/>
      <c r="K2776" s="11"/>
      <c r="L2776" s="11"/>
      <c r="M2776" s="12"/>
      <c r="N2776" s="12"/>
      <c r="O2776" s="12"/>
      <c r="Q2776" s="22"/>
      <c r="R2776" s="15"/>
      <c r="S2776" s="22"/>
    </row>
    <row r="2777" spans="2:19">
      <c r="B2777" s="12"/>
      <c r="K2777" s="11"/>
      <c r="L2777" s="11"/>
      <c r="M2777" s="12"/>
      <c r="N2777" s="12"/>
      <c r="O2777" s="12"/>
      <c r="Q2777" s="22"/>
      <c r="R2777" s="15"/>
      <c r="S2777" s="22"/>
    </row>
    <row r="2778" spans="2:19">
      <c r="B2778" s="12"/>
      <c r="K2778" s="11"/>
      <c r="L2778" s="11"/>
      <c r="M2778" s="12"/>
      <c r="N2778" s="12"/>
      <c r="O2778" s="12"/>
      <c r="Q2778" s="22"/>
      <c r="R2778" s="15"/>
      <c r="S2778" s="22"/>
    </row>
    <row r="2779" spans="2:19">
      <c r="B2779" s="12"/>
      <c r="K2779" s="11"/>
      <c r="L2779" s="11"/>
      <c r="M2779" s="12"/>
      <c r="N2779" s="12"/>
      <c r="O2779" s="12"/>
      <c r="Q2779" s="22"/>
      <c r="R2779" s="15"/>
      <c r="S2779" s="22"/>
    </row>
    <row r="2780" spans="2:19">
      <c r="B2780" s="12"/>
      <c r="K2780" s="11"/>
      <c r="L2780" s="11"/>
      <c r="M2780" s="12"/>
      <c r="N2780" s="12"/>
      <c r="O2780" s="12"/>
      <c r="Q2780" s="22"/>
      <c r="R2780" s="15"/>
      <c r="S2780" s="22"/>
    </row>
    <row r="2781" spans="2:19">
      <c r="B2781" s="12"/>
      <c r="K2781" s="11"/>
      <c r="L2781" s="11"/>
      <c r="M2781" s="12"/>
      <c r="N2781" s="12"/>
      <c r="O2781" s="12"/>
      <c r="Q2781" s="22"/>
      <c r="R2781" s="15"/>
      <c r="S2781" s="22"/>
    </row>
    <row r="2782" spans="2:19">
      <c r="B2782" s="12"/>
      <c r="K2782" s="11"/>
      <c r="L2782" s="11"/>
      <c r="M2782" s="12"/>
      <c r="N2782" s="12"/>
      <c r="O2782" s="12"/>
      <c r="Q2782" s="22"/>
      <c r="R2782" s="15"/>
      <c r="S2782" s="22"/>
    </row>
    <row r="2783" spans="2:19">
      <c r="B2783" s="12"/>
      <c r="K2783" s="11"/>
      <c r="L2783" s="11"/>
      <c r="M2783" s="12"/>
      <c r="N2783" s="12"/>
      <c r="O2783" s="12"/>
      <c r="Q2783" s="22"/>
      <c r="R2783" s="15"/>
      <c r="S2783" s="22"/>
    </row>
    <row r="2784" spans="2:19">
      <c r="B2784" s="12"/>
      <c r="K2784" s="11"/>
      <c r="L2784" s="11"/>
      <c r="M2784" s="12"/>
      <c r="N2784" s="12"/>
      <c r="O2784" s="12"/>
      <c r="Q2784" s="22"/>
      <c r="R2784" s="15"/>
      <c r="S2784" s="22"/>
    </row>
    <row r="2785" spans="2:19">
      <c r="B2785" s="12"/>
      <c r="K2785" s="11"/>
      <c r="L2785" s="11"/>
      <c r="M2785" s="12"/>
      <c r="N2785" s="12"/>
      <c r="O2785" s="12"/>
      <c r="Q2785" s="22"/>
      <c r="R2785" s="15"/>
      <c r="S2785" s="22"/>
    </row>
    <row r="2786" spans="2:19">
      <c r="B2786" s="12"/>
      <c r="K2786" s="11"/>
      <c r="L2786" s="11"/>
      <c r="M2786" s="12"/>
      <c r="N2786" s="12"/>
      <c r="O2786" s="12"/>
      <c r="Q2786" s="22"/>
      <c r="R2786" s="15"/>
      <c r="S2786" s="22"/>
    </row>
    <row r="2787" spans="2:19">
      <c r="B2787" s="12"/>
      <c r="K2787" s="11"/>
      <c r="L2787" s="11"/>
      <c r="M2787" s="12"/>
      <c r="N2787" s="12"/>
      <c r="O2787" s="12"/>
      <c r="Q2787" s="22"/>
      <c r="R2787" s="15"/>
      <c r="S2787" s="22"/>
    </row>
    <row r="2788" spans="2:19">
      <c r="B2788" s="12"/>
      <c r="K2788" s="11"/>
      <c r="L2788" s="11"/>
      <c r="M2788" s="12"/>
      <c r="N2788" s="12"/>
      <c r="O2788" s="12"/>
      <c r="Q2788" s="22"/>
      <c r="R2788" s="15"/>
      <c r="S2788" s="22"/>
    </row>
    <row r="2789" spans="2:19">
      <c r="B2789" s="12"/>
      <c r="K2789" s="11"/>
      <c r="L2789" s="11"/>
      <c r="M2789" s="12"/>
      <c r="N2789" s="12"/>
      <c r="O2789" s="12"/>
      <c r="Q2789" s="22"/>
      <c r="R2789" s="15"/>
      <c r="S2789" s="22"/>
    </row>
    <row r="2790" spans="2:19">
      <c r="B2790" s="12"/>
      <c r="K2790" s="11"/>
      <c r="L2790" s="11"/>
      <c r="M2790" s="12"/>
      <c r="N2790" s="12"/>
      <c r="O2790" s="12"/>
      <c r="Q2790" s="22"/>
      <c r="R2790" s="15"/>
      <c r="S2790" s="22"/>
    </row>
    <row r="2791" spans="2:19">
      <c r="B2791" s="12"/>
      <c r="K2791" s="11"/>
      <c r="L2791" s="11"/>
      <c r="M2791" s="12"/>
      <c r="N2791" s="12"/>
      <c r="O2791" s="12"/>
      <c r="Q2791" s="22"/>
      <c r="R2791" s="15"/>
      <c r="S2791" s="22"/>
    </row>
    <row r="2792" spans="2:19">
      <c r="B2792" s="12"/>
      <c r="K2792" s="11"/>
      <c r="L2792" s="11"/>
      <c r="M2792" s="12"/>
      <c r="N2792" s="12"/>
      <c r="O2792" s="12"/>
      <c r="Q2792" s="22"/>
      <c r="R2792" s="15"/>
      <c r="S2792" s="22"/>
    </row>
    <row r="2793" spans="2:19">
      <c r="B2793" s="12"/>
      <c r="K2793" s="11"/>
      <c r="L2793" s="11"/>
      <c r="M2793" s="12"/>
      <c r="N2793" s="12"/>
      <c r="O2793" s="12"/>
      <c r="Q2793" s="22"/>
      <c r="R2793" s="15"/>
      <c r="S2793" s="22"/>
    </row>
    <row r="2794" spans="2:19">
      <c r="B2794" s="12"/>
      <c r="K2794" s="11"/>
      <c r="L2794" s="11"/>
      <c r="M2794" s="12"/>
      <c r="N2794" s="12"/>
      <c r="O2794" s="12"/>
      <c r="Q2794" s="22"/>
      <c r="R2794" s="15"/>
      <c r="S2794" s="22"/>
    </row>
    <row r="2795" spans="2:19">
      <c r="B2795" s="12"/>
      <c r="K2795" s="11"/>
      <c r="L2795" s="11"/>
      <c r="M2795" s="12"/>
      <c r="N2795" s="12"/>
      <c r="O2795" s="12"/>
      <c r="Q2795" s="22"/>
      <c r="R2795" s="15"/>
      <c r="S2795" s="22"/>
    </row>
    <row r="2796" spans="2:19">
      <c r="B2796" s="12"/>
      <c r="K2796" s="11"/>
      <c r="L2796" s="11"/>
      <c r="M2796" s="12"/>
      <c r="N2796" s="12"/>
      <c r="O2796" s="12"/>
      <c r="Q2796" s="22"/>
      <c r="R2796" s="15"/>
      <c r="S2796" s="22"/>
    </row>
    <row r="2797" spans="2:19">
      <c r="B2797" s="12"/>
      <c r="K2797" s="11"/>
      <c r="L2797" s="11"/>
      <c r="M2797" s="12"/>
      <c r="N2797" s="12"/>
      <c r="O2797" s="12"/>
      <c r="Q2797" s="22"/>
      <c r="R2797" s="15"/>
      <c r="S2797" s="22"/>
    </row>
    <row r="2798" spans="2:19">
      <c r="B2798" s="12"/>
      <c r="K2798" s="11"/>
      <c r="L2798" s="11"/>
      <c r="M2798" s="12"/>
      <c r="N2798" s="12"/>
      <c r="O2798" s="12"/>
      <c r="Q2798" s="22"/>
      <c r="R2798" s="15"/>
      <c r="S2798" s="22"/>
    </row>
    <row r="2799" spans="2:19">
      <c r="B2799" s="12"/>
      <c r="K2799" s="11"/>
      <c r="L2799" s="11"/>
      <c r="M2799" s="12"/>
      <c r="N2799" s="12"/>
      <c r="O2799" s="12"/>
      <c r="Q2799" s="22"/>
      <c r="R2799" s="15"/>
      <c r="S2799" s="22"/>
    </row>
    <row r="2800" spans="2:19">
      <c r="B2800" s="12"/>
      <c r="K2800" s="11"/>
      <c r="L2800" s="11"/>
      <c r="M2800" s="12"/>
      <c r="N2800" s="12"/>
      <c r="O2800" s="12"/>
      <c r="Q2800" s="22"/>
      <c r="R2800" s="15"/>
      <c r="S2800" s="22"/>
    </row>
    <row r="2801" spans="2:19">
      <c r="B2801" s="12"/>
      <c r="K2801" s="11"/>
      <c r="L2801" s="11"/>
      <c r="M2801" s="12"/>
      <c r="N2801" s="12"/>
      <c r="O2801" s="12"/>
      <c r="Q2801" s="22"/>
      <c r="R2801" s="15"/>
      <c r="S2801" s="22"/>
    </row>
    <row r="2802" spans="2:19">
      <c r="B2802" s="12"/>
      <c r="K2802" s="11"/>
      <c r="L2802" s="11"/>
      <c r="M2802" s="12"/>
      <c r="N2802" s="12"/>
      <c r="O2802" s="12"/>
      <c r="Q2802" s="22"/>
      <c r="R2802" s="15"/>
      <c r="S2802" s="22"/>
    </row>
    <row r="2803" spans="2:19">
      <c r="B2803" s="12"/>
      <c r="K2803" s="11"/>
      <c r="L2803" s="11"/>
      <c r="M2803" s="12"/>
      <c r="N2803" s="12"/>
      <c r="O2803" s="12"/>
      <c r="Q2803" s="22"/>
      <c r="R2803" s="15"/>
      <c r="S2803" s="22"/>
    </row>
    <row r="2804" spans="2:19">
      <c r="B2804" s="12"/>
      <c r="K2804" s="11"/>
      <c r="L2804" s="11"/>
      <c r="M2804" s="12"/>
      <c r="N2804" s="12"/>
      <c r="O2804" s="12"/>
      <c r="Q2804" s="22"/>
      <c r="R2804" s="15"/>
      <c r="S2804" s="22"/>
    </row>
    <row r="2805" spans="2:19">
      <c r="B2805" s="12"/>
      <c r="K2805" s="11"/>
      <c r="L2805" s="11"/>
      <c r="M2805" s="12"/>
      <c r="N2805" s="12"/>
      <c r="O2805" s="12"/>
      <c r="Q2805" s="22"/>
      <c r="R2805" s="15"/>
      <c r="S2805" s="22"/>
    </row>
    <row r="2806" spans="2:19">
      <c r="B2806" s="12"/>
      <c r="K2806" s="11"/>
      <c r="L2806" s="11"/>
      <c r="M2806" s="12"/>
      <c r="N2806" s="12"/>
      <c r="O2806" s="12"/>
      <c r="Q2806" s="22"/>
      <c r="R2806" s="15"/>
      <c r="S2806" s="22"/>
    </row>
    <row r="2807" spans="2:19">
      <c r="B2807" s="12"/>
      <c r="K2807" s="11"/>
      <c r="L2807" s="11"/>
      <c r="M2807" s="12"/>
      <c r="N2807" s="12"/>
      <c r="O2807" s="12"/>
      <c r="Q2807" s="22"/>
      <c r="R2807" s="15"/>
      <c r="S2807" s="22"/>
    </row>
    <row r="2808" spans="2:19">
      <c r="B2808" s="12"/>
      <c r="K2808" s="11"/>
      <c r="L2808" s="11"/>
      <c r="M2808" s="12"/>
      <c r="N2808" s="12"/>
      <c r="O2808" s="12"/>
      <c r="Q2808" s="22"/>
      <c r="R2808" s="15"/>
      <c r="S2808" s="22"/>
    </row>
    <row r="2809" spans="2:19">
      <c r="B2809" s="12"/>
      <c r="K2809" s="11"/>
      <c r="L2809" s="11"/>
      <c r="M2809" s="12"/>
      <c r="N2809" s="12"/>
      <c r="O2809" s="12"/>
      <c r="Q2809" s="22"/>
      <c r="R2809" s="15"/>
      <c r="S2809" s="22"/>
    </row>
    <row r="2810" spans="2:19">
      <c r="B2810" s="12"/>
      <c r="K2810" s="11"/>
      <c r="L2810" s="11"/>
      <c r="M2810" s="12"/>
      <c r="N2810" s="12"/>
      <c r="O2810" s="12"/>
      <c r="Q2810" s="22"/>
      <c r="R2810" s="15"/>
      <c r="S2810" s="22"/>
    </row>
    <row r="2811" spans="2:19">
      <c r="B2811" s="12"/>
      <c r="K2811" s="11"/>
      <c r="L2811" s="11"/>
      <c r="M2811" s="12"/>
      <c r="N2811" s="12"/>
      <c r="O2811" s="12"/>
      <c r="Q2811" s="22"/>
      <c r="R2811" s="15"/>
      <c r="S2811" s="22"/>
    </row>
    <row r="2812" spans="2:19">
      <c r="B2812" s="12"/>
      <c r="K2812" s="11"/>
      <c r="L2812" s="11"/>
      <c r="M2812" s="12"/>
      <c r="N2812" s="12"/>
      <c r="O2812" s="12"/>
      <c r="Q2812" s="22"/>
      <c r="R2812" s="15"/>
      <c r="S2812" s="22"/>
    </row>
    <row r="2813" spans="2:19">
      <c r="B2813" s="12"/>
      <c r="K2813" s="11"/>
      <c r="L2813" s="11"/>
      <c r="M2813" s="12"/>
      <c r="N2813" s="12"/>
      <c r="O2813" s="12"/>
      <c r="Q2813" s="22"/>
      <c r="R2813" s="15"/>
      <c r="S2813" s="22"/>
    </row>
    <row r="2814" spans="2:19">
      <c r="B2814" s="12"/>
      <c r="K2814" s="11"/>
      <c r="L2814" s="11"/>
      <c r="M2814" s="12"/>
      <c r="N2814" s="12"/>
      <c r="O2814" s="12"/>
      <c r="Q2814" s="22"/>
      <c r="R2814" s="15"/>
      <c r="S2814" s="22"/>
    </row>
    <row r="2815" spans="2:19">
      <c r="B2815" s="12"/>
      <c r="K2815" s="11"/>
      <c r="L2815" s="11"/>
      <c r="M2815" s="12"/>
      <c r="N2815" s="12"/>
      <c r="O2815" s="12"/>
      <c r="Q2815" s="22"/>
      <c r="R2815" s="15"/>
      <c r="S2815" s="22"/>
    </row>
    <row r="2816" spans="2:19">
      <c r="B2816" s="12"/>
      <c r="K2816" s="11"/>
      <c r="L2816" s="11"/>
      <c r="M2816" s="12"/>
      <c r="N2816" s="12"/>
      <c r="O2816" s="12"/>
      <c r="Q2816" s="22"/>
      <c r="R2816" s="15"/>
      <c r="S2816" s="22"/>
    </row>
    <row r="2817" spans="2:19">
      <c r="B2817" s="12"/>
      <c r="K2817" s="11"/>
      <c r="L2817" s="11"/>
      <c r="M2817" s="12"/>
      <c r="N2817" s="12"/>
      <c r="O2817" s="12"/>
      <c r="Q2817" s="22"/>
      <c r="R2817" s="15"/>
      <c r="S2817" s="22"/>
    </row>
    <row r="2818" spans="2:19">
      <c r="B2818" s="12"/>
      <c r="K2818" s="11"/>
      <c r="L2818" s="11"/>
      <c r="M2818" s="12"/>
      <c r="N2818" s="12"/>
      <c r="O2818" s="12"/>
      <c r="Q2818" s="22"/>
      <c r="R2818" s="15"/>
      <c r="S2818" s="22"/>
    </row>
    <row r="2819" spans="2:19">
      <c r="B2819" s="12"/>
      <c r="K2819" s="11"/>
      <c r="L2819" s="11"/>
      <c r="M2819" s="12"/>
      <c r="N2819" s="12"/>
      <c r="O2819" s="12"/>
      <c r="Q2819" s="22"/>
      <c r="R2819" s="15"/>
      <c r="S2819" s="22"/>
    </row>
    <row r="2820" spans="2:19">
      <c r="B2820" s="12"/>
      <c r="K2820" s="11"/>
      <c r="L2820" s="11"/>
      <c r="M2820" s="12"/>
      <c r="N2820" s="12"/>
      <c r="O2820" s="12"/>
      <c r="Q2820" s="22"/>
      <c r="R2820" s="15"/>
      <c r="S2820" s="22"/>
    </row>
    <row r="2821" spans="2:19">
      <c r="B2821" s="12"/>
      <c r="K2821" s="11"/>
      <c r="L2821" s="11"/>
      <c r="M2821" s="12"/>
      <c r="N2821" s="12"/>
      <c r="O2821" s="12"/>
      <c r="Q2821" s="22"/>
      <c r="R2821" s="15"/>
      <c r="S2821" s="22"/>
    </row>
    <row r="2822" spans="2:19">
      <c r="B2822" s="12"/>
      <c r="K2822" s="11"/>
      <c r="L2822" s="11"/>
      <c r="M2822" s="12"/>
      <c r="N2822" s="12"/>
      <c r="O2822" s="12"/>
      <c r="Q2822" s="22"/>
      <c r="R2822" s="15"/>
      <c r="S2822" s="22"/>
    </row>
    <row r="2823" spans="2:19">
      <c r="B2823" s="12"/>
      <c r="K2823" s="11"/>
      <c r="L2823" s="11"/>
      <c r="M2823" s="12"/>
      <c r="N2823" s="12"/>
      <c r="O2823" s="12"/>
      <c r="Q2823" s="22"/>
      <c r="R2823" s="15"/>
      <c r="S2823" s="22"/>
    </row>
    <row r="2824" spans="2:19">
      <c r="B2824" s="12"/>
      <c r="K2824" s="11"/>
      <c r="L2824" s="11"/>
      <c r="M2824" s="12"/>
      <c r="N2824" s="12"/>
      <c r="O2824" s="12"/>
      <c r="Q2824" s="22"/>
      <c r="R2824" s="15"/>
      <c r="S2824" s="22"/>
    </row>
    <row r="2825" spans="2:19">
      <c r="B2825" s="12"/>
      <c r="K2825" s="11"/>
      <c r="L2825" s="11"/>
      <c r="M2825" s="12"/>
      <c r="N2825" s="12"/>
      <c r="O2825" s="12"/>
      <c r="Q2825" s="22"/>
      <c r="R2825" s="15"/>
      <c r="S2825" s="22"/>
    </row>
    <row r="2826" spans="2:19">
      <c r="B2826" s="12"/>
      <c r="K2826" s="11"/>
      <c r="L2826" s="11"/>
      <c r="M2826" s="12"/>
      <c r="N2826" s="12"/>
      <c r="O2826" s="12"/>
      <c r="Q2826" s="22"/>
      <c r="R2826" s="15"/>
      <c r="S2826" s="22"/>
    </row>
    <row r="2827" spans="2:19">
      <c r="B2827" s="12"/>
      <c r="K2827" s="11"/>
      <c r="L2827" s="11"/>
      <c r="M2827" s="12"/>
      <c r="N2827" s="12"/>
      <c r="O2827" s="12"/>
      <c r="Q2827" s="22"/>
      <c r="R2827" s="15"/>
      <c r="S2827" s="22"/>
    </row>
    <row r="2828" spans="2:19">
      <c r="B2828" s="12"/>
      <c r="K2828" s="11"/>
      <c r="L2828" s="11"/>
      <c r="M2828" s="12"/>
      <c r="N2828" s="12"/>
      <c r="O2828" s="12"/>
      <c r="Q2828" s="22"/>
      <c r="R2828" s="15"/>
      <c r="S2828" s="22"/>
    </row>
    <row r="2829" spans="2:19">
      <c r="B2829" s="12"/>
      <c r="K2829" s="11"/>
      <c r="L2829" s="11"/>
      <c r="M2829" s="12"/>
      <c r="N2829" s="12"/>
      <c r="O2829" s="12"/>
      <c r="Q2829" s="22"/>
      <c r="R2829" s="15"/>
      <c r="S2829" s="22"/>
    </row>
    <row r="2830" spans="2:19">
      <c r="B2830" s="12"/>
      <c r="K2830" s="11"/>
      <c r="L2830" s="11"/>
      <c r="M2830" s="12"/>
      <c r="N2830" s="12"/>
      <c r="O2830" s="12"/>
      <c r="Q2830" s="22"/>
      <c r="R2830" s="15"/>
      <c r="S2830" s="22"/>
    </row>
    <row r="2831" spans="2:19">
      <c r="B2831" s="12"/>
      <c r="K2831" s="11"/>
      <c r="L2831" s="11"/>
      <c r="M2831" s="12"/>
      <c r="N2831" s="12"/>
      <c r="O2831" s="12"/>
      <c r="Q2831" s="22"/>
      <c r="R2831" s="15"/>
      <c r="S2831" s="22"/>
    </row>
    <row r="2832" spans="2:19">
      <c r="B2832" s="12"/>
      <c r="K2832" s="11"/>
      <c r="L2832" s="11"/>
      <c r="M2832" s="12"/>
      <c r="N2832" s="12"/>
      <c r="O2832" s="12"/>
      <c r="Q2832" s="22"/>
      <c r="R2832" s="15"/>
      <c r="S2832" s="22"/>
    </row>
    <row r="2833" spans="2:19">
      <c r="B2833" s="12"/>
      <c r="K2833" s="11"/>
      <c r="L2833" s="11"/>
      <c r="M2833" s="12"/>
      <c r="N2833" s="12"/>
      <c r="O2833" s="12"/>
      <c r="Q2833" s="22"/>
      <c r="R2833" s="15"/>
      <c r="S2833" s="22"/>
    </row>
    <row r="2834" spans="2:19">
      <c r="B2834" s="12"/>
      <c r="K2834" s="11"/>
      <c r="L2834" s="11"/>
      <c r="M2834" s="12"/>
      <c r="N2834" s="12"/>
      <c r="O2834" s="12"/>
      <c r="Q2834" s="22"/>
      <c r="R2834" s="15"/>
      <c r="S2834" s="22"/>
    </row>
    <row r="2835" spans="2:19">
      <c r="B2835" s="12"/>
      <c r="K2835" s="11"/>
      <c r="L2835" s="11"/>
      <c r="M2835" s="12"/>
      <c r="N2835" s="12"/>
      <c r="O2835" s="12"/>
      <c r="Q2835" s="22"/>
      <c r="R2835" s="15"/>
      <c r="S2835" s="22"/>
    </row>
    <row r="2836" spans="2:19">
      <c r="B2836" s="12"/>
      <c r="K2836" s="11"/>
      <c r="L2836" s="11"/>
      <c r="M2836" s="12"/>
      <c r="N2836" s="12"/>
      <c r="O2836" s="12"/>
      <c r="Q2836" s="22"/>
      <c r="R2836" s="15"/>
      <c r="S2836" s="22"/>
    </row>
    <row r="2837" spans="2:19">
      <c r="B2837" s="12"/>
      <c r="K2837" s="11"/>
      <c r="L2837" s="11"/>
      <c r="M2837" s="12"/>
      <c r="N2837" s="12"/>
      <c r="O2837" s="12"/>
      <c r="Q2837" s="22"/>
      <c r="R2837" s="15"/>
      <c r="S2837" s="22"/>
    </row>
    <row r="2838" spans="2:19">
      <c r="B2838" s="12"/>
      <c r="K2838" s="11"/>
      <c r="L2838" s="11"/>
      <c r="M2838" s="12"/>
      <c r="N2838" s="12"/>
      <c r="O2838" s="12"/>
      <c r="Q2838" s="22"/>
      <c r="R2838" s="15"/>
      <c r="S2838" s="22"/>
    </row>
    <row r="2839" spans="2:19">
      <c r="B2839" s="12"/>
      <c r="K2839" s="11"/>
      <c r="L2839" s="11"/>
      <c r="M2839" s="12"/>
      <c r="N2839" s="12"/>
      <c r="O2839" s="12"/>
      <c r="Q2839" s="22"/>
      <c r="R2839" s="15"/>
      <c r="S2839" s="22"/>
    </row>
    <row r="2840" spans="2:19">
      <c r="B2840" s="12"/>
      <c r="K2840" s="11"/>
      <c r="L2840" s="11"/>
      <c r="M2840" s="12"/>
      <c r="N2840" s="12"/>
      <c r="O2840" s="12"/>
      <c r="Q2840" s="22"/>
      <c r="R2840" s="15"/>
      <c r="S2840" s="22"/>
    </row>
    <row r="2841" spans="2:19">
      <c r="B2841" s="12"/>
      <c r="K2841" s="11"/>
      <c r="L2841" s="11"/>
      <c r="M2841" s="12"/>
      <c r="N2841" s="12"/>
      <c r="O2841" s="12"/>
      <c r="Q2841" s="22"/>
      <c r="R2841" s="15"/>
      <c r="S2841" s="22"/>
    </row>
    <row r="2842" spans="2:19">
      <c r="B2842" s="12"/>
      <c r="K2842" s="11"/>
      <c r="L2842" s="11"/>
      <c r="M2842" s="12"/>
      <c r="N2842" s="12"/>
      <c r="O2842" s="12"/>
      <c r="Q2842" s="22"/>
      <c r="R2842" s="15"/>
      <c r="S2842" s="22"/>
    </row>
    <row r="2843" spans="2:19">
      <c r="B2843" s="12"/>
      <c r="K2843" s="11"/>
      <c r="L2843" s="11"/>
      <c r="M2843" s="12"/>
      <c r="N2843" s="12"/>
      <c r="O2843" s="12"/>
      <c r="Q2843" s="22"/>
      <c r="R2843" s="15"/>
      <c r="S2843" s="22"/>
    </row>
    <row r="2844" spans="2:19">
      <c r="B2844" s="12"/>
      <c r="K2844" s="11"/>
      <c r="L2844" s="11"/>
      <c r="M2844" s="12"/>
      <c r="N2844" s="12"/>
      <c r="O2844" s="12"/>
      <c r="Q2844" s="22"/>
      <c r="R2844" s="15"/>
      <c r="S2844" s="22"/>
    </row>
    <row r="2845" spans="2:19">
      <c r="B2845" s="12"/>
      <c r="K2845" s="11"/>
      <c r="L2845" s="11"/>
      <c r="M2845" s="12"/>
      <c r="N2845" s="12"/>
      <c r="O2845" s="12"/>
      <c r="Q2845" s="22"/>
      <c r="R2845" s="15"/>
      <c r="S2845" s="22"/>
    </row>
    <row r="2846" spans="2:19">
      <c r="B2846" s="12"/>
      <c r="K2846" s="11"/>
      <c r="L2846" s="11"/>
      <c r="M2846" s="12"/>
      <c r="N2846" s="12"/>
      <c r="O2846" s="12"/>
      <c r="Q2846" s="22"/>
      <c r="R2846" s="15"/>
      <c r="S2846" s="22"/>
    </row>
    <row r="2847" spans="2:19">
      <c r="B2847" s="12"/>
      <c r="K2847" s="11"/>
      <c r="L2847" s="11"/>
      <c r="M2847" s="12"/>
      <c r="N2847" s="12"/>
      <c r="O2847" s="12"/>
      <c r="Q2847" s="22"/>
      <c r="R2847" s="15"/>
      <c r="S2847" s="22"/>
    </row>
    <row r="2848" spans="2:19">
      <c r="B2848" s="12"/>
      <c r="K2848" s="11"/>
      <c r="L2848" s="11"/>
      <c r="M2848" s="12"/>
      <c r="N2848" s="12"/>
      <c r="O2848" s="12"/>
      <c r="Q2848" s="22"/>
      <c r="R2848" s="15"/>
      <c r="S2848" s="22"/>
    </row>
    <row r="2849" spans="2:19">
      <c r="B2849" s="12"/>
      <c r="K2849" s="11"/>
      <c r="L2849" s="11"/>
      <c r="M2849" s="12"/>
      <c r="N2849" s="12"/>
      <c r="O2849" s="12"/>
      <c r="Q2849" s="22"/>
      <c r="R2849" s="15"/>
      <c r="S2849" s="22"/>
    </row>
    <row r="2850" spans="2:19">
      <c r="B2850" s="12"/>
      <c r="K2850" s="11"/>
      <c r="L2850" s="11"/>
      <c r="M2850" s="12"/>
      <c r="N2850" s="12"/>
      <c r="O2850" s="12"/>
      <c r="Q2850" s="22"/>
      <c r="R2850" s="15"/>
      <c r="S2850" s="22"/>
    </row>
    <row r="2851" spans="2:19">
      <c r="B2851" s="12"/>
      <c r="K2851" s="11"/>
      <c r="L2851" s="11"/>
      <c r="M2851" s="12"/>
      <c r="N2851" s="12"/>
      <c r="O2851" s="12"/>
      <c r="Q2851" s="22"/>
      <c r="R2851" s="15"/>
      <c r="S2851" s="22"/>
    </row>
    <row r="2852" spans="2:19">
      <c r="B2852" s="12"/>
      <c r="K2852" s="11"/>
      <c r="L2852" s="11"/>
      <c r="M2852" s="12"/>
      <c r="N2852" s="12"/>
      <c r="O2852" s="12"/>
      <c r="Q2852" s="22"/>
      <c r="R2852" s="15"/>
      <c r="S2852" s="22"/>
    </row>
    <row r="2853" spans="2:19">
      <c r="B2853" s="12"/>
      <c r="K2853" s="11"/>
      <c r="L2853" s="11"/>
      <c r="M2853" s="12"/>
      <c r="N2853" s="12"/>
      <c r="O2853" s="12"/>
      <c r="Q2853" s="22"/>
      <c r="R2853" s="15"/>
      <c r="S2853" s="22"/>
    </row>
    <row r="2854" spans="2:19">
      <c r="B2854" s="12"/>
      <c r="K2854" s="11"/>
      <c r="L2854" s="11"/>
      <c r="M2854" s="12"/>
      <c r="N2854" s="12"/>
      <c r="O2854" s="12"/>
      <c r="Q2854" s="22"/>
      <c r="R2854" s="15"/>
      <c r="S2854" s="22"/>
    </row>
    <row r="2855" spans="2:19">
      <c r="B2855" s="12"/>
      <c r="K2855" s="11"/>
      <c r="L2855" s="11"/>
      <c r="M2855" s="12"/>
      <c r="N2855" s="12"/>
      <c r="O2855" s="12"/>
      <c r="Q2855" s="22"/>
      <c r="R2855" s="15"/>
      <c r="S2855" s="22"/>
    </row>
    <row r="2856" spans="2:19">
      <c r="B2856" s="12"/>
      <c r="K2856" s="11"/>
      <c r="L2856" s="11"/>
      <c r="M2856" s="12"/>
      <c r="N2856" s="12"/>
      <c r="O2856" s="12"/>
      <c r="Q2856" s="22"/>
      <c r="R2856" s="15"/>
      <c r="S2856" s="22"/>
    </row>
    <row r="2857" spans="2:19">
      <c r="B2857" s="12"/>
      <c r="K2857" s="11"/>
      <c r="L2857" s="11"/>
      <c r="M2857" s="12"/>
      <c r="N2857" s="12"/>
      <c r="O2857" s="12"/>
      <c r="Q2857" s="22"/>
      <c r="R2857" s="15"/>
      <c r="S2857" s="22"/>
    </row>
    <row r="2858" spans="2:19">
      <c r="B2858" s="12"/>
      <c r="K2858" s="11"/>
      <c r="L2858" s="11"/>
      <c r="M2858" s="12"/>
      <c r="N2858" s="12"/>
      <c r="O2858" s="12"/>
      <c r="Q2858" s="22"/>
      <c r="R2858" s="15"/>
      <c r="S2858" s="22"/>
    </row>
    <row r="2859" spans="2:19">
      <c r="B2859" s="12"/>
      <c r="K2859" s="11"/>
      <c r="L2859" s="11"/>
      <c r="M2859" s="12"/>
      <c r="N2859" s="12"/>
      <c r="O2859" s="12"/>
      <c r="Q2859" s="22"/>
      <c r="R2859" s="15"/>
      <c r="S2859" s="22"/>
    </row>
    <row r="2860" spans="2:19">
      <c r="B2860" s="12"/>
      <c r="K2860" s="11"/>
      <c r="L2860" s="11"/>
      <c r="M2860" s="12"/>
      <c r="N2860" s="12"/>
      <c r="O2860" s="12"/>
      <c r="Q2860" s="22"/>
      <c r="R2860" s="15"/>
      <c r="S2860" s="22"/>
    </row>
    <row r="2861" spans="2:19">
      <c r="B2861" s="12"/>
      <c r="K2861" s="11"/>
      <c r="L2861" s="11"/>
      <c r="M2861" s="12"/>
      <c r="N2861" s="12"/>
      <c r="O2861" s="12"/>
      <c r="Q2861" s="22"/>
      <c r="R2861" s="15"/>
      <c r="S2861" s="22"/>
    </row>
    <row r="2862" spans="2:19">
      <c r="B2862" s="12"/>
      <c r="K2862" s="11"/>
      <c r="L2862" s="11"/>
      <c r="M2862" s="12"/>
      <c r="N2862" s="12"/>
      <c r="O2862" s="12"/>
      <c r="Q2862" s="22"/>
      <c r="R2862" s="15"/>
      <c r="S2862" s="22"/>
    </row>
    <row r="2863" spans="2:19">
      <c r="B2863" s="12"/>
      <c r="K2863" s="11"/>
      <c r="L2863" s="11"/>
      <c r="M2863" s="12"/>
      <c r="N2863" s="12"/>
      <c r="O2863" s="12"/>
      <c r="Q2863" s="22"/>
      <c r="R2863" s="15"/>
      <c r="S2863" s="22"/>
    </row>
    <row r="2864" spans="2:19">
      <c r="B2864" s="12"/>
      <c r="K2864" s="11"/>
      <c r="L2864" s="11"/>
      <c r="M2864" s="12"/>
      <c r="N2864" s="12"/>
      <c r="O2864" s="12"/>
      <c r="Q2864" s="22"/>
      <c r="R2864" s="15"/>
      <c r="S2864" s="22"/>
    </row>
    <row r="2865" spans="2:19">
      <c r="B2865" s="12"/>
      <c r="K2865" s="11"/>
      <c r="L2865" s="11"/>
      <c r="M2865" s="12"/>
      <c r="N2865" s="12"/>
      <c r="O2865" s="12"/>
      <c r="Q2865" s="22"/>
      <c r="R2865" s="15"/>
      <c r="S2865" s="22"/>
    </row>
    <row r="2866" spans="2:19">
      <c r="B2866" s="12"/>
      <c r="K2866" s="11"/>
      <c r="L2866" s="11"/>
      <c r="M2866" s="12"/>
      <c r="N2866" s="12"/>
      <c r="O2866" s="12"/>
      <c r="Q2866" s="22"/>
      <c r="R2866" s="15"/>
      <c r="S2866" s="22"/>
    </row>
    <row r="2867" spans="2:19">
      <c r="B2867" s="12"/>
      <c r="K2867" s="11"/>
      <c r="L2867" s="11"/>
      <c r="M2867" s="12"/>
      <c r="N2867" s="12"/>
      <c r="O2867" s="12"/>
      <c r="Q2867" s="22"/>
      <c r="R2867" s="15"/>
      <c r="S2867" s="22"/>
    </row>
    <row r="2868" spans="2:19">
      <c r="B2868" s="12"/>
      <c r="K2868" s="11"/>
      <c r="L2868" s="11"/>
      <c r="M2868" s="12"/>
      <c r="N2868" s="12"/>
      <c r="O2868" s="12"/>
      <c r="Q2868" s="22"/>
      <c r="R2868" s="15"/>
      <c r="S2868" s="22"/>
    </row>
    <row r="2869" spans="2:19">
      <c r="B2869" s="12"/>
      <c r="K2869" s="11"/>
      <c r="L2869" s="11"/>
      <c r="M2869" s="12"/>
      <c r="N2869" s="12"/>
      <c r="O2869" s="12"/>
      <c r="Q2869" s="22"/>
      <c r="R2869" s="15"/>
      <c r="S2869" s="22"/>
    </row>
    <row r="2870" spans="2:19">
      <c r="B2870" s="12"/>
      <c r="K2870" s="11"/>
      <c r="L2870" s="11"/>
      <c r="M2870" s="12"/>
      <c r="N2870" s="12"/>
      <c r="O2870" s="12"/>
      <c r="Q2870" s="22"/>
      <c r="R2870" s="15"/>
      <c r="S2870" s="22"/>
    </row>
    <row r="2871" spans="2:19">
      <c r="B2871" s="12"/>
      <c r="K2871" s="11"/>
      <c r="L2871" s="11"/>
      <c r="M2871" s="12"/>
      <c r="N2871" s="12"/>
      <c r="O2871" s="12"/>
      <c r="Q2871" s="22"/>
      <c r="R2871" s="15"/>
      <c r="S2871" s="22"/>
    </row>
    <row r="2872" spans="2:19">
      <c r="B2872" s="12"/>
      <c r="K2872" s="11"/>
      <c r="L2872" s="11"/>
      <c r="M2872" s="12"/>
      <c r="N2872" s="12"/>
      <c r="O2872" s="12"/>
      <c r="Q2872" s="22"/>
      <c r="R2872" s="15"/>
      <c r="S2872" s="22"/>
    </row>
    <row r="2873" spans="2:19">
      <c r="B2873" s="12"/>
      <c r="K2873" s="11"/>
      <c r="L2873" s="11"/>
      <c r="M2873" s="12"/>
      <c r="N2873" s="12"/>
      <c r="O2873" s="12"/>
      <c r="Q2873" s="22"/>
      <c r="R2873" s="15"/>
      <c r="S2873" s="22"/>
    </row>
    <row r="2874" spans="2:19">
      <c r="B2874" s="12"/>
      <c r="K2874" s="11"/>
      <c r="L2874" s="11"/>
      <c r="M2874" s="12"/>
      <c r="N2874" s="12"/>
      <c r="O2874" s="12"/>
      <c r="Q2874" s="22"/>
      <c r="R2874" s="15"/>
      <c r="S2874" s="22"/>
    </row>
    <row r="2875" spans="2:19">
      <c r="B2875" s="12"/>
      <c r="K2875" s="11"/>
      <c r="L2875" s="11"/>
      <c r="M2875" s="12"/>
      <c r="N2875" s="12"/>
      <c r="O2875" s="12"/>
      <c r="Q2875" s="22"/>
      <c r="R2875" s="15"/>
      <c r="S2875" s="22"/>
    </row>
    <row r="2876" spans="2:19">
      <c r="B2876" s="12"/>
      <c r="K2876" s="11"/>
      <c r="L2876" s="11"/>
      <c r="M2876" s="12"/>
      <c r="N2876" s="12"/>
      <c r="O2876" s="12"/>
      <c r="Q2876" s="22"/>
      <c r="R2876" s="15"/>
      <c r="S2876" s="22"/>
    </row>
    <row r="2877" spans="2:19">
      <c r="B2877" s="12"/>
      <c r="K2877" s="11"/>
      <c r="L2877" s="11"/>
      <c r="M2877" s="12"/>
      <c r="N2877" s="12"/>
      <c r="O2877" s="12"/>
      <c r="Q2877" s="22"/>
      <c r="R2877" s="15"/>
      <c r="S2877" s="22"/>
    </row>
    <row r="2878" spans="2:19">
      <c r="B2878" s="12"/>
      <c r="K2878" s="11"/>
      <c r="L2878" s="11"/>
      <c r="M2878" s="12"/>
      <c r="N2878" s="12"/>
      <c r="O2878" s="12"/>
      <c r="Q2878" s="22"/>
      <c r="R2878" s="15"/>
      <c r="S2878" s="22"/>
    </row>
    <row r="2879" spans="2:19">
      <c r="B2879" s="12"/>
      <c r="K2879" s="11"/>
      <c r="L2879" s="11"/>
      <c r="M2879" s="12"/>
      <c r="N2879" s="12"/>
      <c r="O2879" s="12"/>
      <c r="Q2879" s="22"/>
      <c r="R2879" s="15"/>
      <c r="S2879" s="22"/>
    </row>
    <row r="2880" spans="2:19">
      <c r="B2880" s="12"/>
      <c r="K2880" s="11"/>
      <c r="L2880" s="11"/>
      <c r="M2880" s="12"/>
      <c r="N2880" s="12"/>
      <c r="O2880" s="12"/>
      <c r="Q2880" s="22"/>
      <c r="R2880" s="15"/>
      <c r="S2880" s="22"/>
    </row>
    <row r="2881" spans="2:19">
      <c r="B2881" s="12"/>
      <c r="K2881" s="11"/>
      <c r="L2881" s="11"/>
      <c r="M2881" s="12"/>
      <c r="N2881" s="12"/>
      <c r="O2881" s="12"/>
      <c r="Q2881" s="22"/>
      <c r="R2881" s="15"/>
      <c r="S2881" s="22"/>
    </row>
    <row r="2882" spans="2:19">
      <c r="B2882" s="12"/>
      <c r="K2882" s="11"/>
      <c r="L2882" s="11"/>
      <c r="M2882" s="12"/>
      <c r="N2882" s="12"/>
      <c r="O2882" s="12"/>
      <c r="Q2882" s="22"/>
      <c r="R2882" s="15"/>
      <c r="S2882" s="22"/>
    </row>
    <row r="2883" spans="2:19">
      <c r="B2883" s="12"/>
      <c r="K2883" s="11"/>
      <c r="L2883" s="11"/>
      <c r="M2883" s="12"/>
      <c r="N2883" s="12"/>
      <c r="O2883" s="12"/>
      <c r="Q2883" s="22"/>
      <c r="R2883" s="15"/>
      <c r="S2883" s="22"/>
    </row>
    <row r="2884" spans="2:19">
      <c r="B2884" s="12"/>
      <c r="K2884" s="11"/>
      <c r="L2884" s="11"/>
      <c r="M2884" s="12"/>
      <c r="N2884" s="12"/>
      <c r="O2884" s="12"/>
      <c r="Q2884" s="22"/>
      <c r="R2884" s="15"/>
      <c r="S2884" s="22"/>
    </row>
    <row r="2885" spans="2:19">
      <c r="B2885" s="12"/>
      <c r="K2885" s="11"/>
      <c r="L2885" s="11"/>
      <c r="M2885" s="12"/>
      <c r="N2885" s="12"/>
      <c r="O2885" s="12"/>
      <c r="Q2885" s="22"/>
      <c r="R2885" s="15"/>
      <c r="S2885" s="22"/>
    </row>
    <row r="2886" spans="2:19">
      <c r="B2886" s="12"/>
      <c r="K2886" s="11"/>
      <c r="L2886" s="11"/>
      <c r="M2886" s="12"/>
      <c r="N2886" s="12"/>
      <c r="O2886" s="12"/>
      <c r="Q2886" s="22"/>
      <c r="R2886" s="15"/>
      <c r="S2886" s="22"/>
    </row>
    <row r="2887" spans="2:19">
      <c r="B2887" s="12"/>
      <c r="K2887" s="11"/>
      <c r="L2887" s="11"/>
      <c r="M2887" s="12"/>
      <c r="N2887" s="12"/>
      <c r="O2887" s="12"/>
      <c r="Q2887" s="22"/>
      <c r="R2887" s="15"/>
      <c r="S2887" s="22"/>
    </row>
    <row r="2888" spans="2:19">
      <c r="B2888" s="12"/>
      <c r="K2888" s="11"/>
      <c r="L2888" s="11"/>
      <c r="M2888" s="12"/>
      <c r="N2888" s="12"/>
      <c r="O2888" s="12"/>
      <c r="Q2888" s="22"/>
      <c r="R2888" s="15"/>
      <c r="S2888" s="22"/>
    </row>
    <row r="2889" spans="2:19">
      <c r="B2889" s="12"/>
      <c r="K2889" s="11"/>
      <c r="L2889" s="11"/>
      <c r="M2889" s="12"/>
      <c r="N2889" s="12"/>
      <c r="O2889" s="12"/>
      <c r="Q2889" s="22"/>
      <c r="R2889" s="15"/>
      <c r="S2889" s="22"/>
    </row>
    <row r="2890" spans="2:19">
      <c r="B2890" s="12"/>
      <c r="K2890" s="11"/>
      <c r="L2890" s="11"/>
      <c r="M2890" s="12"/>
      <c r="N2890" s="12"/>
      <c r="O2890" s="12"/>
      <c r="Q2890" s="22"/>
      <c r="R2890" s="15"/>
      <c r="S2890" s="22"/>
    </row>
    <row r="2891" spans="2:19">
      <c r="B2891" s="12"/>
      <c r="K2891" s="11"/>
      <c r="L2891" s="11"/>
      <c r="M2891" s="12"/>
      <c r="N2891" s="12"/>
      <c r="O2891" s="12"/>
      <c r="Q2891" s="22"/>
      <c r="R2891" s="15"/>
      <c r="S2891" s="22"/>
    </row>
    <row r="2892" spans="2:19">
      <c r="B2892" s="12"/>
      <c r="K2892" s="11"/>
      <c r="L2892" s="11"/>
      <c r="M2892" s="12"/>
      <c r="N2892" s="12"/>
      <c r="O2892" s="12"/>
      <c r="Q2892" s="22"/>
      <c r="R2892" s="15"/>
      <c r="S2892" s="22"/>
    </row>
    <row r="2893" spans="2:19">
      <c r="B2893" s="12"/>
      <c r="K2893" s="11"/>
      <c r="L2893" s="11"/>
      <c r="M2893" s="12"/>
      <c r="N2893" s="12"/>
      <c r="O2893" s="12"/>
      <c r="Q2893" s="22"/>
      <c r="R2893" s="15"/>
      <c r="S2893" s="22"/>
    </row>
    <row r="2894" spans="2:19">
      <c r="B2894" s="12"/>
      <c r="K2894" s="11"/>
      <c r="L2894" s="11"/>
      <c r="M2894" s="12"/>
      <c r="N2894" s="12"/>
      <c r="O2894" s="12"/>
      <c r="Q2894" s="22"/>
      <c r="R2894" s="15"/>
      <c r="S2894" s="22"/>
    </row>
    <row r="2895" spans="2:19">
      <c r="B2895" s="12"/>
      <c r="K2895" s="11"/>
      <c r="L2895" s="11"/>
      <c r="M2895" s="12"/>
      <c r="N2895" s="12"/>
      <c r="O2895" s="12"/>
      <c r="Q2895" s="22"/>
      <c r="R2895" s="15"/>
      <c r="S2895" s="22"/>
    </row>
    <row r="2896" spans="2:19">
      <c r="B2896" s="12"/>
      <c r="K2896" s="11"/>
      <c r="L2896" s="11"/>
      <c r="M2896" s="12"/>
      <c r="N2896" s="12"/>
      <c r="O2896" s="12"/>
      <c r="Q2896" s="22"/>
      <c r="R2896" s="15"/>
      <c r="S2896" s="22"/>
    </row>
    <row r="2897" spans="2:19">
      <c r="B2897" s="12"/>
      <c r="K2897" s="11"/>
      <c r="L2897" s="11"/>
      <c r="M2897" s="12"/>
      <c r="N2897" s="12"/>
      <c r="O2897" s="12"/>
      <c r="Q2897" s="22"/>
      <c r="R2897" s="15"/>
      <c r="S2897" s="22"/>
    </row>
    <row r="2898" spans="2:19">
      <c r="B2898" s="12"/>
      <c r="K2898" s="11"/>
      <c r="L2898" s="11"/>
      <c r="M2898" s="12"/>
      <c r="N2898" s="12"/>
      <c r="O2898" s="12"/>
      <c r="Q2898" s="22"/>
      <c r="R2898" s="15"/>
      <c r="S2898" s="22"/>
    </row>
    <row r="2899" spans="2:19">
      <c r="B2899" s="12"/>
      <c r="K2899" s="11"/>
      <c r="L2899" s="11"/>
      <c r="M2899" s="12"/>
      <c r="N2899" s="12"/>
      <c r="O2899" s="12"/>
      <c r="Q2899" s="22"/>
      <c r="R2899" s="15"/>
      <c r="S2899" s="22"/>
    </row>
    <row r="2900" spans="2:19">
      <c r="B2900" s="12"/>
      <c r="K2900" s="11"/>
      <c r="L2900" s="11"/>
      <c r="M2900" s="12"/>
      <c r="N2900" s="12"/>
      <c r="O2900" s="12"/>
      <c r="Q2900" s="22"/>
      <c r="R2900" s="15"/>
      <c r="S2900" s="22"/>
    </row>
    <row r="2901" spans="2:19">
      <c r="B2901" s="12"/>
      <c r="K2901" s="11"/>
      <c r="L2901" s="11"/>
      <c r="M2901" s="12"/>
      <c r="N2901" s="12"/>
      <c r="O2901" s="12"/>
      <c r="Q2901" s="22"/>
      <c r="R2901" s="15"/>
      <c r="S2901" s="22"/>
    </row>
    <row r="2902" spans="2:19">
      <c r="B2902" s="12"/>
      <c r="K2902" s="11"/>
      <c r="L2902" s="11"/>
      <c r="M2902" s="12"/>
      <c r="N2902" s="12"/>
      <c r="O2902" s="12"/>
      <c r="Q2902" s="22"/>
      <c r="R2902" s="15"/>
      <c r="S2902" s="22"/>
    </row>
    <row r="2903" spans="2:19">
      <c r="B2903" s="12"/>
      <c r="K2903" s="11"/>
      <c r="L2903" s="11"/>
      <c r="M2903" s="12"/>
      <c r="N2903" s="12"/>
      <c r="O2903" s="12"/>
      <c r="Q2903" s="22"/>
      <c r="R2903" s="15"/>
      <c r="S2903" s="22"/>
    </row>
    <row r="2904" spans="2:19">
      <c r="B2904" s="12"/>
      <c r="K2904" s="11"/>
      <c r="L2904" s="11"/>
      <c r="M2904" s="12"/>
      <c r="N2904" s="12"/>
      <c r="O2904" s="12"/>
      <c r="Q2904" s="22"/>
      <c r="R2904" s="15"/>
      <c r="S2904" s="22"/>
    </row>
    <row r="2905" spans="2:19">
      <c r="B2905" s="12"/>
      <c r="K2905" s="11"/>
      <c r="L2905" s="11"/>
      <c r="M2905" s="12"/>
      <c r="N2905" s="12"/>
      <c r="O2905" s="12"/>
      <c r="Q2905" s="22"/>
      <c r="R2905" s="15"/>
      <c r="S2905" s="22"/>
    </row>
    <row r="2906" spans="2:19">
      <c r="B2906" s="12"/>
      <c r="K2906" s="11"/>
      <c r="L2906" s="11"/>
      <c r="M2906" s="12"/>
      <c r="N2906" s="12"/>
      <c r="O2906" s="12"/>
      <c r="Q2906" s="22"/>
      <c r="R2906" s="15"/>
      <c r="S2906" s="22"/>
    </row>
    <row r="2907" spans="2:19">
      <c r="B2907" s="12"/>
      <c r="K2907" s="11"/>
      <c r="L2907" s="11"/>
      <c r="M2907" s="12"/>
      <c r="N2907" s="12"/>
      <c r="O2907" s="12"/>
      <c r="Q2907" s="22"/>
      <c r="R2907" s="15"/>
      <c r="S2907" s="22"/>
    </row>
    <row r="2908" spans="2:19">
      <c r="B2908" s="12"/>
      <c r="K2908" s="11"/>
      <c r="L2908" s="11"/>
      <c r="M2908" s="12"/>
      <c r="N2908" s="12"/>
      <c r="O2908" s="12"/>
      <c r="Q2908" s="22"/>
      <c r="R2908" s="15"/>
      <c r="S2908" s="22"/>
    </row>
    <row r="2909" spans="2:19">
      <c r="B2909" s="12"/>
      <c r="K2909" s="11"/>
      <c r="L2909" s="11"/>
      <c r="M2909" s="12"/>
      <c r="N2909" s="12"/>
      <c r="O2909" s="12"/>
      <c r="Q2909" s="22"/>
      <c r="R2909" s="15"/>
      <c r="S2909" s="22"/>
    </row>
    <row r="2910" spans="2:19">
      <c r="B2910" s="12"/>
      <c r="K2910" s="11"/>
      <c r="L2910" s="11"/>
      <c r="M2910" s="12"/>
      <c r="N2910" s="12"/>
      <c r="O2910" s="12"/>
      <c r="Q2910" s="22"/>
      <c r="R2910" s="15"/>
      <c r="S2910" s="22"/>
    </row>
    <row r="2911" spans="2:19">
      <c r="B2911" s="12"/>
      <c r="K2911" s="11"/>
      <c r="L2911" s="11"/>
      <c r="M2911" s="12"/>
      <c r="N2911" s="12"/>
      <c r="O2911" s="12"/>
      <c r="Q2911" s="22"/>
      <c r="R2911" s="15"/>
      <c r="S2911" s="22"/>
    </row>
    <row r="2912" spans="2:19">
      <c r="B2912" s="12"/>
      <c r="K2912" s="11"/>
      <c r="L2912" s="11"/>
      <c r="M2912" s="12"/>
      <c r="N2912" s="12"/>
      <c r="O2912" s="12"/>
      <c r="Q2912" s="22"/>
      <c r="R2912" s="15"/>
      <c r="S2912" s="22"/>
    </row>
    <row r="2913" spans="2:19">
      <c r="B2913" s="12"/>
      <c r="K2913" s="11"/>
      <c r="L2913" s="11"/>
      <c r="M2913" s="12"/>
      <c r="N2913" s="12"/>
      <c r="O2913" s="12"/>
      <c r="Q2913" s="22"/>
      <c r="R2913" s="15"/>
      <c r="S2913" s="22"/>
    </row>
    <row r="2914" spans="2:19">
      <c r="B2914" s="12"/>
      <c r="K2914" s="11"/>
      <c r="L2914" s="11"/>
      <c r="M2914" s="12"/>
      <c r="N2914" s="12"/>
      <c r="O2914" s="12"/>
      <c r="Q2914" s="22"/>
      <c r="R2914" s="15"/>
      <c r="S2914" s="22"/>
    </row>
    <row r="2915" spans="2:19">
      <c r="B2915" s="12"/>
      <c r="K2915" s="11"/>
      <c r="L2915" s="11"/>
      <c r="M2915" s="12"/>
      <c r="N2915" s="12"/>
      <c r="O2915" s="12"/>
      <c r="Q2915" s="22"/>
      <c r="R2915" s="15"/>
      <c r="S2915" s="22"/>
    </row>
    <row r="2916" spans="2:19">
      <c r="B2916" s="12"/>
      <c r="K2916" s="11"/>
      <c r="L2916" s="11"/>
      <c r="M2916" s="12"/>
      <c r="N2916" s="12"/>
      <c r="O2916" s="12"/>
      <c r="Q2916" s="22"/>
      <c r="R2916" s="15"/>
      <c r="S2916" s="22"/>
    </row>
    <row r="2917" spans="2:19">
      <c r="B2917" s="12"/>
      <c r="K2917" s="11"/>
      <c r="L2917" s="11"/>
      <c r="M2917" s="12"/>
      <c r="N2917" s="12"/>
      <c r="O2917" s="12"/>
      <c r="Q2917" s="22"/>
      <c r="R2917" s="15"/>
      <c r="S2917" s="22"/>
    </row>
    <row r="2918" spans="2:19">
      <c r="B2918" s="12"/>
      <c r="K2918" s="11"/>
      <c r="L2918" s="11"/>
      <c r="M2918" s="12"/>
      <c r="N2918" s="12"/>
      <c r="O2918" s="12"/>
      <c r="Q2918" s="22"/>
      <c r="R2918" s="15"/>
      <c r="S2918" s="22"/>
    </row>
    <row r="2919" spans="2:19">
      <c r="B2919" s="12"/>
      <c r="K2919" s="11"/>
      <c r="L2919" s="11"/>
      <c r="M2919" s="12"/>
      <c r="N2919" s="12"/>
      <c r="O2919" s="12"/>
      <c r="Q2919" s="22"/>
      <c r="R2919" s="15"/>
      <c r="S2919" s="22"/>
    </row>
    <row r="2920" spans="2:19">
      <c r="B2920" s="12"/>
      <c r="K2920" s="11"/>
      <c r="L2920" s="11"/>
      <c r="M2920" s="12"/>
      <c r="N2920" s="12"/>
      <c r="O2920" s="12"/>
      <c r="Q2920" s="22"/>
      <c r="R2920" s="15"/>
      <c r="S2920" s="22"/>
    </row>
    <row r="2921" spans="2:19">
      <c r="B2921" s="12"/>
      <c r="K2921" s="11"/>
      <c r="L2921" s="11"/>
      <c r="M2921" s="12"/>
      <c r="N2921" s="12"/>
      <c r="O2921" s="12"/>
      <c r="Q2921" s="22"/>
      <c r="R2921" s="15"/>
      <c r="S2921" s="22"/>
    </row>
    <row r="2922" spans="2:19">
      <c r="B2922" s="12"/>
      <c r="K2922" s="11"/>
      <c r="L2922" s="11"/>
      <c r="M2922" s="12"/>
      <c r="N2922" s="12"/>
      <c r="O2922" s="12"/>
      <c r="Q2922" s="22"/>
      <c r="R2922" s="15"/>
      <c r="S2922" s="22"/>
    </row>
    <row r="2923" spans="2:19">
      <c r="B2923" s="12"/>
      <c r="K2923" s="11"/>
      <c r="L2923" s="11"/>
      <c r="M2923" s="12"/>
      <c r="N2923" s="12"/>
      <c r="O2923" s="12"/>
      <c r="Q2923" s="22"/>
      <c r="R2923" s="15"/>
      <c r="S2923" s="22"/>
    </row>
    <row r="2924" spans="2:19">
      <c r="B2924" s="12"/>
      <c r="K2924" s="11"/>
      <c r="L2924" s="11"/>
      <c r="M2924" s="12"/>
      <c r="N2924" s="12"/>
      <c r="O2924" s="12"/>
      <c r="Q2924" s="22"/>
      <c r="R2924" s="15"/>
      <c r="S2924" s="22"/>
    </row>
    <row r="2925" spans="2:19">
      <c r="B2925" s="12"/>
      <c r="K2925" s="11"/>
      <c r="L2925" s="11"/>
      <c r="M2925" s="12"/>
      <c r="N2925" s="12"/>
      <c r="O2925" s="12"/>
      <c r="Q2925" s="22"/>
      <c r="R2925" s="15"/>
      <c r="S2925" s="22"/>
    </row>
    <row r="2926" spans="2:19">
      <c r="B2926" s="12"/>
      <c r="K2926" s="11"/>
      <c r="L2926" s="11"/>
      <c r="M2926" s="12"/>
      <c r="N2926" s="12"/>
      <c r="O2926" s="12"/>
      <c r="Q2926" s="22"/>
      <c r="R2926" s="15"/>
      <c r="S2926" s="22"/>
    </row>
    <row r="2927" spans="2:19">
      <c r="B2927" s="12"/>
      <c r="K2927" s="11"/>
      <c r="L2927" s="11"/>
      <c r="M2927" s="12"/>
      <c r="N2927" s="12"/>
      <c r="O2927" s="12"/>
      <c r="Q2927" s="22"/>
      <c r="R2927" s="15"/>
      <c r="S2927" s="22"/>
    </row>
    <row r="2928" spans="2:19">
      <c r="B2928" s="12"/>
      <c r="K2928" s="11"/>
      <c r="L2928" s="11"/>
      <c r="M2928" s="12"/>
      <c r="N2928" s="12"/>
      <c r="O2928" s="12"/>
      <c r="Q2928" s="22"/>
      <c r="R2928" s="15"/>
      <c r="S2928" s="22"/>
    </row>
    <row r="2929" spans="2:19">
      <c r="B2929" s="12"/>
      <c r="K2929" s="11"/>
      <c r="L2929" s="11"/>
      <c r="M2929" s="12"/>
      <c r="N2929" s="12"/>
      <c r="O2929" s="12"/>
      <c r="Q2929" s="22"/>
      <c r="R2929" s="15"/>
      <c r="S2929" s="22"/>
    </row>
    <row r="2930" spans="2:19">
      <c r="B2930" s="12"/>
      <c r="K2930" s="11"/>
      <c r="L2930" s="11"/>
      <c r="M2930" s="12"/>
      <c r="N2930" s="12"/>
      <c r="O2930" s="12"/>
      <c r="Q2930" s="22"/>
      <c r="R2930" s="15"/>
      <c r="S2930" s="22"/>
    </row>
    <row r="2931" spans="2:19">
      <c r="B2931" s="12"/>
      <c r="K2931" s="11"/>
      <c r="L2931" s="11"/>
      <c r="M2931" s="12"/>
      <c r="N2931" s="12"/>
      <c r="O2931" s="12"/>
      <c r="Q2931" s="22"/>
      <c r="R2931" s="15"/>
      <c r="S2931" s="22"/>
    </row>
    <row r="2932" spans="2:19">
      <c r="B2932" s="12"/>
      <c r="K2932" s="11"/>
      <c r="L2932" s="11"/>
      <c r="M2932" s="12"/>
      <c r="N2932" s="12"/>
      <c r="O2932" s="12"/>
      <c r="Q2932" s="22"/>
      <c r="R2932" s="15"/>
      <c r="S2932" s="22"/>
    </row>
    <row r="2933" spans="2:19">
      <c r="B2933" s="12"/>
      <c r="K2933" s="11"/>
      <c r="L2933" s="11"/>
      <c r="M2933" s="12"/>
      <c r="N2933" s="12"/>
      <c r="O2933" s="12"/>
      <c r="Q2933" s="22"/>
      <c r="R2933" s="15"/>
      <c r="S2933" s="22"/>
    </row>
    <row r="2934" spans="2:19">
      <c r="B2934" s="12"/>
      <c r="K2934" s="11"/>
      <c r="L2934" s="11"/>
      <c r="M2934" s="12"/>
      <c r="N2934" s="12"/>
      <c r="O2934" s="12"/>
      <c r="Q2934" s="22"/>
      <c r="R2934" s="15"/>
      <c r="S2934" s="22"/>
    </row>
    <row r="2935" spans="2:19">
      <c r="B2935" s="12"/>
      <c r="K2935" s="11"/>
      <c r="L2935" s="11"/>
      <c r="M2935" s="12"/>
      <c r="N2935" s="12"/>
      <c r="O2935" s="12"/>
      <c r="Q2935" s="22"/>
      <c r="R2935" s="15"/>
      <c r="S2935" s="22"/>
    </row>
    <row r="2936" spans="2:19">
      <c r="B2936" s="12"/>
      <c r="K2936" s="11"/>
      <c r="L2936" s="11"/>
      <c r="M2936" s="12"/>
      <c r="N2936" s="12"/>
      <c r="O2936" s="12"/>
      <c r="Q2936" s="22"/>
      <c r="R2936" s="15"/>
      <c r="S2936" s="22"/>
    </row>
    <row r="2937" spans="2:19">
      <c r="B2937" s="12"/>
      <c r="K2937" s="11"/>
      <c r="L2937" s="11"/>
      <c r="M2937" s="12"/>
      <c r="N2937" s="12"/>
      <c r="O2937" s="12"/>
      <c r="Q2937" s="22"/>
      <c r="R2937" s="15"/>
      <c r="S2937" s="22"/>
    </row>
    <row r="2938" spans="2:19">
      <c r="B2938" s="12"/>
      <c r="K2938" s="11"/>
      <c r="L2938" s="11"/>
      <c r="M2938" s="12"/>
      <c r="N2938" s="12"/>
      <c r="O2938" s="12"/>
      <c r="Q2938" s="22"/>
      <c r="R2938" s="15"/>
      <c r="S2938" s="22"/>
    </row>
    <row r="2939" spans="2:19">
      <c r="B2939" s="12"/>
      <c r="K2939" s="11"/>
      <c r="L2939" s="11"/>
      <c r="M2939" s="12"/>
      <c r="N2939" s="12"/>
      <c r="O2939" s="12"/>
      <c r="Q2939" s="22"/>
      <c r="R2939" s="15"/>
      <c r="S2939" s="22"/>
    </row>
    <row r="2940" spans="2:19">
      <c r="B2940" s="12"/>
      <c r="K2940" s="11"/>
      <c r="L2940" s="11"/>
      <c r="M2940" s="12"/>
      <c r="N2940" s="12"/>
      <c r="O2940" s="12"/>
      <c r="Q2940" s="22"/>
      <c r="R2940" s="15"/>
      <c r="S2940" s="22"/>
    </row>
    <row r="2941" spans="2:19">
      <c r="B2941" s="12"/>
      <c r="K2941" s="11"/>
      <c r="L2941" s="11"/>
      <c r="M2941" s="12"/>
      <c r="N2941" s="12"/>
      <c r="O2941" s="12"/>
      <c r="Q2941" s="22"/>
      <c r="R2941" s="15"/>
      <c r="S2941" s="22"/>
    </row>
    <row r="2942" spans="2:19">
      <c r="B2942" s="12"/>
      <c r="K2942" s="11"/>
      <c r="L2942" s="11"/>
      <c r="M2942" s="12"/>
      <c r="N2942" s="12"/>
      <c r="O2942" s="12"/>
      <c r="Q2942" s="22"/>
      <c r="R2942" s="15"/>
      <c r="S2942" s="22"/>
    </row>
    <row r="2943" spans="2:19">
      <c r="B2943" s="12"/>
      <c r="K2943" s="11"/>
      <c r="L2943" s="11"/>
      <c r="M2943" s="12"/>
      <c r="N2943" s="12"/>
      <c r="O2943" s="12"/>
      <c r="Q2943" s="22"/>
      <c r="R2943" s="15"/>
      <c r="S2943" s="22"/>
    </row>
    <row r="2944" spans="2:19">
      <c r="B2944" s="12"/>
      <c r="K2944" s="11"/>
      <c r="L2944" s="11"/>
      <c r="M2944" s="12"/>
      <c r="N2944" s="12"/>
      <c r="O2944" s="12"/>
      <c r="Q2944" s="22"/>
      <c r="R2944" s="15"/>
      <c r="S2944" s="22"/>
    </row>
    <row r="2945" spans="2:19">
      <c r="B2945" s="12"/>
      <c r="K2945" s="11"/>
      <c r="L2945" s="11"/>
      <c r="M2945" s="12"/>
      <c r="N2945" s="12"/>
      <c r="O2945" s="12"/>
      <c r="Q2945" s="22"/>
      <c r="R2945" s="15"/>
      <c r="S2945" s="22"/>
    </row>
    <row r="2946" spans="2:19">
      <c r="B2946" s="12"/>
      <c r="K2946" s="11"/>
      <c r="L2946" s="11"/>
      <c r="M2946" s="12"/>
      <c r="N2946" s="12"/>
      <c r="O2946" s="12"/>
      <c r="Q2946" s="22"/>
      <c r="R2946" s="15"/>
      <c r="S2946" s="22"/>
    </row>
    <row r="2947" spans="2:19">
      <c r="B2947" s="12"/>
      <c r="K2947" s="11"/>
      <c r="L2947" s="11"/>
      <c r="M2947" s="12"/>
      <c r="N2947" s="12"/>
      <c r="O2947" s="12"/>
      <c r="Q2947" s="22"/>
      <c r="R2947" s="15"/>
      <c r="S2947" s="22"/>
    </row>
    <row r="2948" spans="2:19">
      <c r="B2948" s="12"/>
      <c r="K2948" s="11"/>
      <c r="L2948" s="11"/>
      <c r="M2948" s="12"/>
      <c r="N2948" s="12"/>
      <c r="O2948" s="12"/>
      <c r="Q2948" s="22"/>
      <c r="R2948" s="15"/>
      <c r="S2948" s="22"/>
    </row>
    <row r="2949" spans="2:19">
      <c r="B2949" s="12"/>
      <c r="K2949" s="11"/>
      <c r="L2949" s="11"/>
      <c r="M2949" s="12"/>
      <c r="N2949" s="12"/>
      <c r="O2949" s="12"/>
      <c r="Q2949" s="22"/>
      <c r="R2949" s="15"/>
      <c r="S2949" s="22"/>
    </row>
    <row r="2950" spans="2:19">
      <c r="B2950" s="12"/>
      <c r="K2950" s="11"/>
      <c r="L2950" s="11"/>
      <c r="M2950" s="12"/>
      <c r="N2950" s="12"/>
      <c r="O2950" s="12"/>
      <c r="Q2950" s="22"/>
      <c r="R2950" s="15"/>
      <c r="S2950" s="22"/>
    </row>
    <row r="2951" spans="2:19">
      <c r="B2951" s="12"/>
      <c r="K2951" s="11"/>
      <c r="L2951" s="11"/>
      <c r="M2951" s="12"/>
      <c r="N2951" s="12"/>
      <c r="O2951" s="12"/>
      <c r="Q2951" s="22"/>
      <c r="R2951" s="15"/>
      <c r="S2951" s="22"/>
    </row>
    <row r="2952" spans="2:19">
      <c r="B2952" s="12"/>
      <c r="K2952" s="11"/>
      <c r="L2952" s="11"/>
      <c r="M2952" s="12"/>
      <c r="N2952" s="12"/>
      <c r="O2952" s="12"/>
      <c r="Q2952" s="22"/>
      <c r="R2952" s="15"/>
      <c r="S2952" s="22"/>
    </row>
    <row r="2953" spans="2:19">
      <c r="B2953" s="12"/>
      <c r="K2953" s="11"/>
      <c r="L2953" s="11"/>
      <c r="M2953" s="12"/>
      <c r="N2953" s="12"/>
      <c r="O2953" s="12"/>
      <c r="Q2953" s="22"/>
      <c r="R2953" s="15"/>
      <c r="S2953" s="22"/>
    </row>
    <row r="2954" spans="2:19">
      <c r="B2954" s="12"/>
      <c r="K2954" s="11"/>
      <c r="L2954" s="11"/>
      <c r="M2954" s="12"/>
      <c r="N2954" s="12"/>
      <c r="O2954" s="12"/>
      <c r="Q2954" s="22"/>
      <c r="R2954" s="15"/>
      <c r="S2954" s="22"/>
    </row>
    <row r="2955" spans="2:19">
      <c r="B2955" s="12"/>
      <c r="K2955" s="11"/>
      <c r="L2955" s="11"/>
      <c r="M2955" s="12"/>
      <c r="N2955" s="12"/>
      <c r="O2955" s="12"/>
      <c r="Q2955" s="22"/>
      <c r="R2955" s="15"/>
      <c r="S2955" s="22"/>
    </row>
    <row r="2956" spans="2:19">
      <c r="B2956" s="12"/>
      <c r="K2956" s="11"/>
      <c r="L2956" s="11"/>
      <c r="M2956" s="12"/>
      <c r="N2956" s="12"/>
      <c r="O2956" s="12"/>
      <c r="Q2956" s="22"/>
      <c r="R2956" s="15"/>
      <c r="S2956" s="22"/>
    </row>
    <row r="2957" spans="2:19">
      <c r="B2957" s="12"/>
      <c r="K2957" s="11"/>
      <c r="L2957" s="11"/>
      <c r="M2957" s="12"/>
      <c r="N2957" s="12"/>
      <c r="O2957" s="12"/>
      <c r="Q2957" s="22"/>
      <c r="R2957" s="15"/>
      <c r="S2957" s="22"/>
    </row>
    <row r="2958" spans="2:19">
      <c r="B2958" s="12"/>
      <c r="K2958" s="11"/>
      <c r="L2958" s="11"/>
      <c r="M2958" s="12"/>
      <c r="N2958" s="12"/>
      <c r="O2958" s="12"/>
      <c r="Q2958" s="22"/>
      <c r="R2958" s="15"/>
      <c r="S2958" s="22"/>
    </row>
    <row r="2959" spans="2:19">
      <c r="B2959" s="12"/>
      <c r="K2959" s="11"/>
      <c r="L2959" s="11"/>
      <c r="M2959" s="12"/>
      <c r="N2959" s="12"/>
      <c r="O2959" s="12"/>
      <c r="Q2959" s="22"/>
      <c r="R2959" s="15"/>
      <c r="S2959" s="22"/>
    </row>
    <row r="2960" spans="2:19">
      <c r="B2960" s="12"/>
      <c r="K2960" s="11"/>
      <c r="L2960" s="11"/>
      <c r="M2960" s="12"/>
      <c r="N2960" s="12"/>
      <c r="O2960" s="12"/>
      <c r="Q2960" s="22"/>
      <c r="R2960" s="15"/>
      <c r="S2960" s="22"/>
    </row>
    <row r="2961" spans="2:19">
      <c r="B2961" s="12"/>
      <c r="K2961" s="11"/>
      <c r="L2961" s="11"/>
      <c r="M2961" s="12"/>
      <c r="N2961" s="12"/>
      <c r="O2961" s="12"/>
      <c r="Q2961" s="22"/>
      <c r="R2961" s="15"/>
      <c r="S2961" s="22"/>
    </row>
    <row r="2962" spans="2:19">
      <c r="B2962" s="12"/>
      <c r="K2962" s="11"/>
      <c r="L2962" s="11"/>
      <c r="M2962" s="12"/>
      <c r="N2962" s="12"/>
      <c r="O2962" s="12"/>
      <c r="Q2962" s="22"/>
      <c r="R2962" s="15"/>
      <c r="S2962" s="22"/>
    </row>
    <row r="2963" spans="2:19">
      <c r="B2963" s="12"/>
      <c r="K2963" s="11"/>
      <c r="L2963" s="11"/>
      <c r="M2963" s="12"/>
      <c r="N2963" s="12"/>
      <c r="O2963" s="12"/>
      <c r="Q2963" s="22"/>
      <c r="R2963" s="15"/>
      <c r="S2963" s="22"/>
    </row>
    <row r="2964" spans="2:19">
      <c r="B2964" s="12"/>
      <c r="K2964" s="11"/>
      <c r="L2964" s="11"/>
      <c r="M2964" s="12"/>
      <c r="N2964" s="12"/>
      <c r="O2964" s="12"/>
      <c r="Q2964" s="22"/>
      <c r="R2964" s="15"/>
      <c r="S2964" s="22"/>
    </row>
    <row r="2965" spans="2:19">
      <c r="B2965" s="12"/>
      <c r="K2965" s="11"/>
      <c r="L2965" s="11"/>
      <c r="M2965" s="12"/>
      <c r="N2965" s="12"/>
      <c r="O2965" s="12"/>
      <c r="Q2965" s="22"/>
      <c r="R2965" s="15"/>
      <c r="S2965" s="22"/>
    </row>
    <row r="2966" spans="2:19">
      <c r="B2966" s="12"/>
      <c r="K2966" s="11"/>
      <c r="L2966" s="11"/>
      <c r="M2966" s="12"/>
      <c r="N2966" s="12"/>
      <c r="O2966" s="12"/>
      <c r="Q2966" s="22"/>
      <c r="R2966" s="15"/>
      <c r="S2966" s="22"/>
    </row>
    <row r="2967" spans="2:19">
      <c r="B2967" s="12"/>
      <c r="K2967" s="11"/>
      <c r="L2967" s="11"/>
      <c r="M2967" s="12"/>
      <c r="N2967" s="12"/>
      <c r="O2967" s="12"/>
      <c r="Q2967" s="22"/>
      <c r="R2967" s="15"/>
      <c r="S2967" s="22"/>
    </row>
    <row r="2968" spans="2:19">
      <c r="B2968" s="12"/>
      <c r="K2968" s="11"/>
      <c r="L2968" s="11"/>
      <c r="M2968" s="12"/>
      <c r="N2968" s="12"/>
      <c r="O2968" s="12"/>
      <c r="Q2968" s="22"/>
      <c r="R2968" s="15"/>
      <c r="S2968" s="22"/>
    </row>
    <row r="2969" spans="2:19">
      <c r="B2969" s="12"/>
      <c r="K2969" s="11"/>
      <c r="L2969" s="11"/>
      <c r="M2969" s="12"/>
      <c r="N2969" s="12"/>
      <c r="O2969" s="12"/>
      <c r="Q2969" s="22"/>
      <c r="R2969" s="15"/>
      <c r="S2969" s="22"/>
    </row>
    <row r="2970" spans="2:19">
      <c r="B2970" s="12"/>
      <c r="K2970" s="11"/>
      <c r="L2970" s="11"/>
      <c r="M2970" s="12"/>
      <c r="N2970" s="12"/>
      <c r="O2970" s="12"/>
      <c r="Q2970" s="22"/>
      <c r="R2970" s="15"/>
      <c r="S2970" s="22"/>
    </row>
    <row r="2971" spans="2:19">
      <c r="B2971" s="12"/>
      <c r="K2971" s="11"/>
      <c r="L2971" s="11"/>
      <c r="M2971" s="12"/>
      <c r="N2971" s="12"/>
      <c r="O2971" s="12"/>
      <c r="Q2971" s="22"/>
      <c r="R2971" s="15"/>
      <c r="S2971" s="22"/>
    </row>
    <row r="2972" spans="2:19">
      <c r="B2972" s="12"/>
      <c r="K2972" s="11"/>
      <c r="L2972" s="11"/>
      <c r="M2972" s="12"/>
      <c r="N2972" s="12"/>
      <c r="O2972" s="12"/>
      <c r="Q2972" s="22"/>
      <c r="R2972" s="15"/>
      <c r="S2972" s="22"/>
    </row>
    <row r="2973" spans="2:19">
      <c r="B2973" s="12"/>
      <c r="K2973" s="11"/>
      <c r="L2973" s="11"/>
      <c r="M2973" s="12"/>
      <c r="N2973" s="12"/>
      <c r="O2973" s="12"/>
      <c r="Q2973" s="22"/>
      <c r="R2973" s="15"/>
      <c r="S2973" s="22"/>
    </row>
    <row r="2974" spans="2:19">
      <c r="B2974" s="12"/>
      <c r="K2974" s="11"/>
      <c r="L2974" s="11"/>
      <c r="M2974" s="12"/>
      <c r="N2974" s="12"/>
      <c r="O2974" s="12"/>
      <c r="Q2974" s="22"/>
      <c r="R2974" s="15"/>
      <c r="S2974" s="22"/>
    </row>
    <row r="2975" spans="2:19">
      <c r="B2975" s="12"/>
      <c r="K2975" s="11"/>
      <c r="L2975" s="11"/>
      <c r="M2975" s="12"/>
      <c r="N2975" s="12"/>
      <c r="O2975" s="12"/>
      <c r="Q2975" s="22"/>
      <c r="R2975" s="15"/>
      <c r="S2975" s="22"/>
    </row>
    <row r="2976" spans="2:19">
      <c r="B2976" s="12"/>
      <c r="K2976" s="11"/>
      <c r="L2976" s="11"/>
      <c r="M2976" s="12"/>
      <c r="N2976" s="12"/>
      <c r="O2976" s="12"/>
      <c r="Q2976" s="22"/>
      <c r="R2976" s="15"/>
      <c r="S2976" s="22"/>
    </row>
    <row r="2977" spans="2:19">
      <c r="B2977" s="12"/>
      <c r="K2977" s="11"/>
      <c r="L2977" s="11"/>
      <c r="M2977" s="12"/>
      <c r="N2977" s="12"/>
      <c r="O2977" s="12"/>
      <c r="Q2977" s="22"/>
      <c r="R2977" s="15"/>
      <c r="S2977" s="22"/>
    </row>
    <row r="2978" spans="2:19">
      <c r="B2978" s="12"/>
      <c r="K2978" s="11"/>
      <c r="L2978" s="11"/>
      <c r="M2978" s="12"/>
      <c r="N2978" s="12"/>
      <c r="O2978" s="12"/>
      <c r="Q2978" s="22"/>
      <c r="R2978" s="15"/>
      <c r="S2978" s="22"/>
    </row>
    <row r="2979" spans="2:19">
      <c r="B2979" s="12"/>
      <c r="K2979" s="11"/>
      <c r="L2979" s="11"/>
      <c r="M2979" s="12"/>
      <c r="N2979" s="12"/>
      <c r="O2979" s="12"/>
      <c r="Q2979" s="22"/>
      <c r="R2979" s="15"/>
      <c r="S2979" s="22"/>
    </row>
    <row r="2980" spans="2:19">
      <c r="B2980" s="12"/>
      <c r="K2980" s="11"/>
      <c r="L2980" s="11"/>
      <c r="M2980" s="12"/>
      <c r="N2980" s="12"/>
      <c r="O2980" s="12"/>
      <c r="Q2980" s="22"/>
      <c r="R2980" s="15"/>
      <c r="S2980" s="22"/>
    </row>
    <row r="2981" spans="2:19">
      <c r="B2981" s="12"/>
      <c r="K2981" s="11"/>
      <c r="L2981" s="11"/>
      <c r="M2981" s="12"/>
      <c r="N2981" s="12"/>
      <c r="O2981" s="12"/>
      <c r="Q2981" s="22"/>
      <c r="R2981" s="15"/>
      <c r="S2981" s="22"/>
    </row>
    <row r="2982" spans="2:19">
      <c r="B2982" s="12"/>
      <c r="K2982" s="11"/>
      <c r="L2982" s="11"/>
      <c r="M2982" s="12"/>
      <c r="N2982" s="12"/>
      <c r="O2982" s="12"/>
      <c r="Q2982" s="22"/>
      <c r="R2982" s="15"/>
      <c r="S2982" s="22"/>
    </row>
    <row r="2983" spans="2:19">
      <c r="B2983" s="12"/>
      <c r="K2983" s="11"/>
      <c r="L2983" s="11"/>
      <c r="M2983" s="12"/>
      <c r="N2983" s="12"/>
      <c r="O2983" s="12"/>
      <c r="Q2983" s="22"/>
      <c r="R2983" s="15"/>
      <c r="S2983" s="22"/>
    </row>
    <row r="2984" spans="2:19">
      <c r="B2984" s="12"/>
      <c r="K2984" s="11"/>
      <c r="L2984" s="11"/>
      <c r="M2984" s="12"/>
      <c r="N2984" s="12"/>
      <c r="O2984" s="12"/>
      <c r="Q2984" s="22"/>
      <c r="R2984" s="15"/>
      <c r="S2984" s="22"/>
    </row>
    <row r="2985" spans="2:19">
      <c r="B2985" s="12"/>
      <c r="K2985" s="11"/>
      <c r="L2985" s="11"/>
      <c r="M2985" s="12"/>
      <c r="N2985" s="12"/>
      <c r="O2985" s="12"/>
      <c r="Q2985" s="22"/>
      <c r="R2985" s="15"/>
      <c r="S2985" s="22"/>
    </row>
    <row r="2986" spans="2:19">
      <c r="B2986" s="12"/>
      <c r="K2986" s="11"/>
      <c r="L2986" s="11"/>
      <c r="M2986" s="12"/>
      <c r="N2986" s="12"/>
      <c r="O2986" s="12"/>
      <c r="Q2986" s="22"/>
      <c r="R2986" s="15"/>
      <c r="S2986" s="22"/>
    </row>
    <row r="2987" spans="2:19">
      <c r="B2987" s="12"/>
      <c r="K2987" s="11"/>
      <c r="L2987" s="11"/>
      <c r="M2987" s="12"/>
      <c r="N2987" s="12"/>
      <c r="O2987" s="12"/>
      <c r="Q2987" s="22"/>
      <c r="R2987" s="15"/>
      <c r="S2987" s="22"/>
    </row>
    <row r="2988" spans="2:19">
      <c r="B2988" s="12"/>
      <c r="K2988" s="11"/>
      <c r="L2988" s="11"/>
      <c r="M2988" s="12"/>
      <c r="N2988" s="12"/>
      <c r="O2988" s="12"/>
      <c r="Q2988" s="22"/>
      <c r="R2988" s="15"/>
      <c r="S2988" s="22"/>
    </row>
    <row r="2989" spans="2:19">
      <c r="B2989" s="12"/>
      <c r="K2989" s="11"/>
      <c r="L2989" s="11"/>
      <c r="M2989" s="12"/>
      <c r="N2989" s="12"/>
      <c r="O2989" s="12"/>
      <c r="Q2989" s="22"/>
      <c r="R2989" s="15"/>
      <c r="S2989" s="22"/>
    </row>
    <row r="2990" spans="2:19">
      <c r="B2990" s="12"/>
      <c r="K2990" s="11"/>
      <c r="L2990" s="11"/>
      <c r="M2990" s="12"/>
      <c r="N2990" s="12"/>
      <c r="O2990" s="12"/>
      <c r="Q2990" s="22"/>
      <c r="R2990" s="15"/>
      <c r="S2990" s="22"/>
    </row>
    <row r="2991" spans="2:19">
      <c r="B2991" s="12"/>
      <c r="K2991" s="11"/>
      <c r="L2991" s="11"/>
      <c r="M2991" s="12"/>
      <c r="N2991" s="12"/>
      <c r="O2991" s="12"/>
      <c r="Q2991" s="22"/>
      <c r="R2991" s="15"/>
      <c r="S2991" s="22"/>
    </row>
    <row r="2992" spans="2:19">
      <c r="B2992" s="12"/>
      <c r="K2992" s="11"/>
      <c r="L2992" s="11"/>
      <c r="M2992" s="12"/>
      <c r="N2992" s="12"/>
      <c r="O2992" s="12"/>
      <c r="Q2992" s="22"/>
      <c r="R2992" s="15"/>
      <c r="S2992" s="22"/>
    </row>
    <row r="2993" spans="2:19">
      <c r="B2993" s="12"/>
      <c r="K2993" s="11"/>
      <c r="L2993" s="11"/>
      <c r="M2993" s="12"/>
      <c r="N2993" s="12"/>
      <c r="O2993" s="12"/>
      <c r="Q2993" s="22"/>
      <c r="R2993" s="15"/>
      <c r="S2993" s="22"/>
    </row>
    <row r="2994" spans="2:19">
      <c r="B2994" s="12"/>
      <c r="K2994" s="11"/>
      <c r="L2994" s="11"/>
      <c r="M2994" s="12"/>
      <c r="N2994" s="12"/>
      <c r="O2994" s="12"/>
      <c r="Q2994" s="22"/>
      <c r="R2994" s="15"/>
      <c r="S2994" s="22"/>
    </row>
    <row r="2995" spans="2:19">
      <c r="B2995" s="12"/>
      <c r="K2995" s="11"/>
      <c r="L2995" s="11"/>
      <c r="M2995" s="12"/>
      <c r="N2995" s="12"/>
      <c r="O2995" s="12"/>
      <c r="Q2995" s="22"/>
      <c r="R2995" s="15"/>
      <c r="S2995" s="22"/>
    </row>
    <row r="2996" spans="2:19">
      <c r="B2996" s="12"/>
      <c r="K2996" s="11"/>
      <c r="L2996" s="11"/>
      <c r="M2996" s="12"/>
      <c r="N2996" s="12"/>
      <c r="O2996" s="12"/>
      <c r="Q2996" s="22"/>
      <c r="R2996" s="15"/>
      <c r="S2996" s="22"/>
    </row>
    <row r="2997" spans="2:19">
      <c r="B2997" s="12"/>
      <c r="K2997" s="11"/>
      <c r="L2997" s="11"/>
      <c r="M2997" s="12"/>
      <c r="N2997" s="12"/>
      <c r="O2997" s="12"/>
      <c r="Q2997" s="22"/>
      <c r="R2997" s="15"/>
      <c r="S2997" s="22"/>
    </row>
    <row r="2998" spans="2:19">
      <c r="B2998" s="12"/>
      <c r="K2998" s="11"/>
      <c r="L2998" s="11"/>
      <c r="M2998" s="12"/>
      <c r="N2998" s="12"/>
      <c r="O2998" s="12"/>
      <c r="Q2998" s="22"/>
      <c r="R2998" s="15"/>
      <c r="S2998" s="22"/>
    </row>
    <row r="2999" spans="2:19">
      <c r="B2999" s="12"/>
      <c r="K2999" s="11"/>
      <c r="L2999" s="11"/>
      <c r="M2999" s="12"/>
      <c r="N2999" s="12"/>
      <c r="O2999" s="12"/>
      <c r="Q2999" s="22"/>
      <c r="R2999" s="15"/>
      <c r="S2999" s="22"/>
    </row>
    <row r="3000" spans="2:19">
      <c r="B3000" s="12"/>
      <c r="K3000" s="11"/>
      <c r="L3000" s="11"/>
      <c r="M3000" s="12"/>
      <c r="N3000" s="12"/>
      <c r="O3000" s="12"/>
      <c r="Q3000" s="22"/>
      <c r="R3000" s="15"/>
      <c r="S3000" s="22"/>
    </row>
    <row r="3001" spans="2:19">
      <c r="B3001" s="12"/>
      <c r="K3001" s="11"/>
      <c r="L3001" s="11"/>
      <c r="M3001" s="12"/>
      <c r="N3001" s="12"/>
      <c r="O3001" s="12"/>
      <c r="Q3001" s="22"/>
      <c r="R3001" s="15"/>
      <c r="S3001" s="22"/>
    </row>
    <row r="3002" spans="2:19">
      <c r="B3002" s="12"/>
      <c r="K3002" s="11"/>
      <c r="L3002" s="11"/>
      <c r="M3002" s="12"/>
      <c r="N3002" s="12"/>
      <c r="O3002" s="12"/>
      <c r="Q3002" s="22"/>
      <c r="R3002" s="15"/>
      <c r="S3002" s="22"/>
    </row>
    <row r="3003" spans="2:19">
      <c r="B3003" s="12"/>
      <c r="K3003" s="11"/>
      <c r="L3003" s="11"/>
      <c r="M3003" s="12"/>
      <c r="N3003" s="12"/>
      <c r="O3003" s="12"/>
      <c r="Q3003" s="22"/>
      <c r="R3003" s="15"/>
      <c r="S3003" s="22"/>
    </row>
    <row r="3004" spans="2:19">
      <c r="B3004" s="12"/>
      <c r="K3004" s="11"/>
      <c r="L3004" s="11"/>
      <c r="M3004" s="12"/>
      <c r="N3004" s="12"/>
      <c r="O3004" s="12"/>
      <c r="Q3004" s="22"/>
      <c r="R3004" s="15"/>
      <c r="S3004" s="22"/>
    </row>
    <row r="3005" spans="2:19">
      <c r="B3005" s="12"/>
      <c r="K3005" s="11"/>
      <c r="L3005" s="11"/>
      <c r="M3005" s="12"/>
      <c r="N3005" s="12"/>
      <c r="O3005" s="12"/>
      <c r="Q3005" s="22"/>
      <c r="R3005" s="15"/>
      <c r="S3005" s="22"/>
    </row>
    <row r="3006" spans="2:19">
      <c r="B3006" s="12"/>
      <c r="K3006" s="11"/>
      <c r="L3006" s="11"/>
      <c r="M3006" s="12"/>
      <c r="N3006" s="12"/>
      <c r="O3006" s="12"/>
      <c r="Q3006" s="22"/>
      <c r="R3006" s="15"/>
      <c r="S3006" s="22"/>
    </row>
    <row r="3007" spans="2:19">
      <c r="B3007" s="12"/>
      <c r="K3007" s="11"/>
      <c r="L3007" s="11"/>
      <c r="M3007" s="12"/>
      <c r="N3007" s="12"/>
      <c r="O3007" s="12"/>
      <c r="Q3007" s="22"/>
      <c r="R3007" s="15"/>
      <c r="S3007" s="22"/>
    </row>
    <row r="3008" spans="2:19">
      <c r="B3008" s="12"/>
      <c r="K3008" s="11"/>
      <c r="L3008" s="11"/>
      <c r="M3008" s="12"/>
      <c r="N3008" s="12"/>
      <c r="O3008" s="12"/>
      <c r="Q3008" s="22"/>
      <c r="R3008" s="15"/>
      <c r="S3008" s="22"/>
    </row>
    <row r="3009" spans="2:19">
      <c r="B3009" s="12"/>
      <c r="K3009" s="11"/>
      <c r="L3009" s="11"/>
      <c r="M3009" s="12"/>
      <c r="N3009" s="12"/>
      <c r="O3009" s="12"/>
      <c r="Q3009" s="22"/>
      <c r="R3009" s="15"/>
      <c r="S3009" s="22"/>
    </row>
    <row r="3010" spans="2:19">
      <c r="B3010" s="12"/>
      <c r="K3010" s="11"/>
      <c r="L3010" s="11"/>
      <c r="M3010" s="12"/>
      <c r="N3010" s="12"/>
      <c r="O3010" s="12"/>
      <c r="Q3010" s="22"/>
      <c r="R3010" s="15"/>
      <c r="S3010" s="22"/>
    </row>
    <row r="3011" spans="2:19">
      <c r="B3011" s="12"/>
      <c r="K3011" s="11"/>
      <c r="L3011" s="11"/>
      <c r="M3011" s="12"/>
      <c r="N3011" s="12"/>
      <c r="O3011" s="12"/>
      <c r="Q3011" s="22"/>
      <c r="R3011" s="15"/>
      <c r="S3011" s="22"/>
    </row>
    <row r="3012" spans="2:19">
      <c r="B3012" s="12"/>
      <c r="K3012" s="11"/>
      <c r="L3012" s="11"/>
      <c r="M3012" s="12"/>
      <c r="N3012" s="12"/>
      <c r="O3012" s="12"/>
      <c r="Q3012" s="22"/>
      <c r="R3012" s="15"/>
      <c r="S3012" s="22"/>
    </row>
    <row r="3013" spans="2:19">
      <c r="B3013" s="12"/>
      <c r="K3013" s="11"/>
      <c r="L3013" s="11"/>
      <c r="M3013" s="12"/>
      <c r="N3013" s="12"/>
      <c r="O3013" s="12"/>
      <c r="Q3013" s="22"/>
      <c r="R3013" s="15"/>
      <c r="S3013" s="22"/>
    </row>
    <row r="3014" spans="2:19">
      <c r="B3014" s="12"/>
      <c r="K3014" s="11"/>
      <c r="L3014" s="11"/>
      <c r="M3014" s="12"/>
      <c r="N3014" s="12"/>
      <c r="O3014" s="12"/>
      <c r="Q3014" s="22"/>
      <c r="R3014" s="15"/>
      <c r="S3014" s="22"/>
    </row>
    <row r="3015" spans="2:19">
      <c r="B3015" s="12"/>
      <c r="K3015" s="11"/>
      <c r="L3015" s="11"/>
      <c r="M3015" s="12"/>
      <c r="N3015" s="12"/>
      <c r="O3015" s="12"/>
      <c r="Q3015" s="22"/>
      <c r="R3015" s="15"/>
      <c r="S3015" s="22"/>
    </row>
    <row r="3016" spans="2:19">
      <c r="B3016" s="12"/>
      <c r="K3016" s="11"/>
      <c r="L3016" s="11"/>
      <c r="M3016" s="12"/>
      <c r="N3016" s="12"/>
      <c r="O3016" s="12"/>
      <c r="Q3016" s="22"/>
      <c r="R3016" s="15"/>
      <c r="S3016" s="22"/>
    </row>
    <row r="3017" spans="2:19">
      <c r="B3017" s="12"/>
      <c r="K3017" s="11"/>
      <c r="L3017" s="11"/>
      <c r="M3017" s="12"/>
      <c r="N3017" s="12"/>
      <c r="O3017" s="12"/>
      <c r="Q3017" s="22"/>
      <c r="R3017" s="15"/>
      <c r="S3017" s="22"/>
    </row>
    <row r="3018" spans="2:19">
      <c r="B3018" s="12"/>
      <c r="K3018" s="11"/>
      <c r="L3018" s="11"/>
      <c r="M3018" s="12"/>
      <c r="N3018" s="12"/>
      <c r="O3018" s="12"/>
      <c r="Q3018" s="22"/>
      <c r="R3018" s="15"/>
      <c r="S3018" s="22"/>
    </row>
    <row r="3019" spans="2:19">
      <c r="B3019" s="12"/>
      <c r="K3019" s="11"/>
      <c r="L3019" s="11"/>
      <c r="M3019" s="12"/>
      <c r="N3019" s="12"/>
      <c r="O3019" s="12"/>
      <c r="Q3019" s="22"/>
      <c r="R3019" s="15"/>
      <c r="S3019" s="22"/>
    </row>
    <row r="3020" spans="2:19">
      <c r="B3020" s="12"/>
      <c r="K3020" s="11"/>
      <c r="L3020" s="11"/>
      <c r="M3020" s="12"/>
      <c r="N3020" s="12"/>
      <c r="O3020" s="12"/>
      <c r="Q3020" s="22"/>
      <c r="R3020" s="15"/>
      <c r="S3020" s="22"/>
    </row>
    <row r="3021" spans="2:19">
      <c r="B3021" s="12"/>
      <c r="K3021" s="11"/>
      <c r="L3021" s="11"/>
      <c r="M3021" s="12"/>
      <c r="N3021" s="12"/>
      <c r="O3021" s="12"/>
      <c r="Q3021" s="22"/>
      <c r="R3021" s="15"/>
      <c r="S3021" s="22"/>
    </row>
    <row r="3022" spans="2:19">
      <c r="B3022" s="12"/>
      <c r="K3022" s="11"/>
      <c r="L3022" s="11"/>
      <c r="M3022" s="12"/>
      <c r="N3022" s="12"/>
      <c r="O3022" s="12"/>
      <c r="Q3022" s="22"/>
      <c r="R3022" s="15"/>
      <c r="S3022" s="22"/>
    </row>
    <row r="3023" spans="2:19">
      <c r="B3023" s="12"/>
      <c r="K3023" s="11"/>
      <c r="L3023" s="11"/>
      <c r="M3023" s="12"/>
      <c r="N3023" s="12"/>
      <c r="O3023" s="12"/>
      <c r="Q3023" s="22"/>
      <c r="R3023" s="15"/>
      <c r="S3023" s="22"/>
    </row>
    <row r="3024" spans="2:19">
      <c r="B3024" s="12"/>
      <c r="K3024" s="11"/>
      <c r="L3024" s="11"/>
      <c r="M3024" s="12"/>
      <c r="N3024" s="12"/>
      <c r="O3024" s="12"/>
      <c r="Q3024" s="22"/>
      <c r="R3024" s="15"/>
      <c r="S3024" s="22"/>
    </row>
    <row r="3025" spans="2:19">
      <c r="B3025" s="12"/>
      <c r="K3025" s="11"/>
      <c r="L3025" s="11"/>
      <c r="M3025" s="12"/>
      <c r="N3025" s="12"/>
      <c r="O3025" s="12"/>
      <c r="Q3025" s="22"/>
      <c r="R3025" s="15"/>
      <c r="S3025" s="22"/>
    </row>
    <row r="3026" spans="2:19">
      <c r="B3026" s="12"/>
      <c r="K3026" s="11"/>
      <c r="L3026" s="11"/>
      <c r="M3026" s="12"/>
      <c r="N3026" s="12"/>
      <c r="O3026" s="12"/>
      <c r="Q3026" s="22"/>
      <c r="R3026" s="15"/>
      <c r="S3026" s="22"/>
    </row>
    <row r="3027" spans="2:19">
      <c r="B3027" s="12"/>
      <c r="K3027" s="11"/>
      <c r="L3027" s="11"/>
      <c r="M3027" s="12"/>
      <c r="N3027" s="12"/>
      <c r="O3027" s="12"/>
      <c r="Q3027" s="22"/>
      <c r="R3027" s="15"/>
      <c r="S3027" s="22"/>
    </row>
    <row r="3028" spans="2:19">
      <c r="B3028" s="12"/>
      <c r="K3028" s="11"/>
      <c r="L3028" s="11"/>
      <c r="M3028" s="12"/>
      <c r="N3028" s="12"/>
      <c r="O3028" s="12"/>
      <c r="Q3028" s="22"/>
      <c r="R3028" s="15"/>
      <c r="S3028" s="22"/>
    </row>
    <row r="3029" spans="2:19">
      <c r="B3029" s="12"/>
      <c r="K3029" s="11"/>
      <c r="L3029" s="11"/>
      <c r="M3029" s="12"/>
      <c r="N3029" s="12"/>
      <c r="O3029" s="12"/>
      <c r="Q3029" s="22"/>
      <c r="R3029" s="15"/>
      <c r="S3029" s="22"/>
    </row>
    <row r="3030" spans="2:19">
      <c r="B3030" s="12"/>
      <c r="K3030" s="11"/>
      <c r="L3030" s="11"/>
      <c r="M3030" s="12"/>
      <c r="N3030" s="12"/>
      <c r="O3030" s="12"/>
      <c r="Q3030" s="22"/>
      <c r="R3030" s="15"/>
      <c r="S3030" s="22"/>
    </row>
    <row r="3031" spans="2:19">
      <c r="B3031" s="12"/>
      <c r="K3031" s="11"/>
      <c r="L3031" s="11"/>
      <c r="M3031" s="12"/>
      <c r="N3031" s="12"/>
      <c r="O3031" s="12"/>
      <c r="Q3031" s="22"/>
      <c r="R3031" s="15"/>
      <c r="S3031" s="22"/>
    </row>
    <row r="3032" spans="2:19">
      <c r="B3032" s="12"/>
      <c r="K3032" s="11"/>
      <c r="L3032" s="11"/>
      <c r="M3032" s="12"/>
      <c r="N3032" s="12"/>
      <c r="O3032" s="12"/>
      <c r="Q3032" s="22"/>
      <c r="R3032" s="15"/>
      <c r="S3032" s="22"/>
    </row>
    <row r="3033" spans="2:19">
      <c r="B3033" s="12"/>
      <c r="K3033" s="11"/>
      <c r="L3033" s="11"/>
      <c r="M3033" s="12"/>
      <c r="N3033" s="12"/>
      <c r="O3033" s="12"/>
      <c r="Q3033" s="22"/>
      <c r="R3033" s="15"/>
      <c r="S3033" s="22"/>
    </row>
    <row r="3034" spans="2:19">
      <c r="B3034" s="12"/>
      <c r="K3034" s="11"/>
      <c r="L3034" s="11"/>
      <c r="M3034" s="12"/>
      <c r="N3034" s="12"/>
      <c r="O3034" s="12"/>
      <c r="Q3034" s="22"/>
      <c r="R3034" s="15"/>
      <c r="S3034" s="22"/>
    </row>
    <row r="3035" spans="2:19">
      <c r="B3035" s="12"/>
      <c r="K3035" s="11"/>
      <c r="L3035" s="11"/>
      <c r="M3035" s="12"/>
      <c r="N3035" s="12"/>
      <c r="O3035" s="12"/>
      <c r="Q3035" s="22"/>
      <c r="R3035" s="15"/>
      <c r="S3035" s="22"/>
    </row>
    <row r="3036" spans="2:19">
      <c r="B3036" s="12"/>
      <c r="K3036" s="11"/>
      <c r="L3036" s="11"/>
      <c r="M3036" s="12"/>
      <c r="N3036" s="12"/>
      <c r="O3036" s="12"/>
      <c r="Q3036" s="22"/>
      <c r="R3036" s="15"/>
      <c r="S3036" s="22"/>
    </row>
    <row r="3037" spans="2:19">
      <c r="B3037" s="12"/>
      <c r="K3037" s="11"/>
      <c r="L3037" s="11"/>
      <c r="M3037" s="12"/>
      <c r="N3037" s="12"/>
      <c r="O3037" s="12"/>
      <c r="Q3037" s="22"/>
      <c r="R3037" s="15"/>
      <c r="S3037" s="22"/>
    </row>
    <row r="3038" spans="2:19">
      <c r="B3038" s="12"/>
      <c r="K3038" s="11"/>
      <c r="L3038" s="11"/>
      <c r="M3038" s="12"/>
      <c r="N3038" s="12"/>
      <c r="O3038" s="12"/>
      <c r="Q3038" s="22"/>
      <c r="R3038" s="15"/>
      <c r="S3038" s="22"/>
    </row>
    <row r="3039" spans="2:19">
      <c r="B3039" s="12"/>
      <c r="K3039" s="11"/>
      <c r="L3039" s="11"/>
      <c r="M3039" s="12"/>
      <c r="N3039" s="12"/>
      <c r="O3039" s="12"/>
      <c r="Q3039" s="22"/>
      <c r="R3039" s="15"/>
      <c r="S3039" s="22"/>
    </row>
    <row r="3040" spans="2:19">
      <c r="B3040" s="12"/>
      <c r="K3040" s="11"/>
      <c r="L3040" s="11"/>
      <c r="M3040" s="12"/>
      <c r="N3040" s="12"/>
      <c r="O3040" s="12"/>
      <c r="Q3040" s="22"/>
      <c r="R3040" s="15"/>
      <c r="S3040" s="22"/>
    </row>
    <row r="3041" spans="2:19">
      <c r="B3041" s="12"/>
      <c r="K3041" s="11"/>
      <c r="L3041" s="11"/>
      <c r="M3041" s="12"/>
      <c r="N3041" s="12"/>
      <c r="O3041" s="12"/>
      <c r="Q3041" s="22"/>
      <c r="R3041" s="15"/>
      <c r="S3041" s="22"/>
    </row>
    <row r="3042" spans="2:19">
      <c r="B3042" s="12"/>
      <c r="K3042" s="11"/>
      <c r="L3042" s="11"/>
      <c r="M3042" s="12"/>
      <c r="N3042" s="12"/>
      <c r="O3042" s="12"/>
      <c r="Q3042" s="22"/>
      <c r="R3042" s="15"/>
      <c r="S3042" s="22"/>
    </row>
    <row r="3043" spans="2:19">
      <c r="B3043" s="12"/>
      <c r="K3043" s="11"/>
      <c r="L3043" s="11"/>
      <c r="M3043" s="12"/>
      <c r="N3043" s="12"/>
      <c r="O3043" s="12"/>
      <c r="Q3043" s="22"/>
      <c r="R3043" s="15"/>
      <c r="S3043" s="22"/>
    </row>
    <row r="3044" spans="2:19">
      <c r="B3044" s="12"/>
      <c r="K3044" s="11"/>
      <c r="L3044" s="11"/>
      <c r="M3044" s="12"/>
      <c r="N3044" s="12"/>
      <c r="O3044" s="12"/>
      <c r="Q3044" s="22"/>
      <c r="R3044" s="15"/>
      <c r="S3044" s="22"/>
    </row>
    <row r="3045" spans="2:19">
      <c r="B3045" s="12"/>
      <c r="K3045" s="11"/>
      <c r="L3045" s="11"/>
      <c r="M3045" s="12"/>
      <c r="N3045" s="12"/>
      <c r="O3045" s="12"/>
      <c r="Q3045" s="22"/>
      <c r="R3045" s="15"/>
      <c r="S3045" s="22"/>
    </row>
    <row r="3046" spans="2:19">
      <c r="B3046" s="12"/>
      <c r="K3046" s="11"/>
      <c r="L3046" s="11"/>
      <c r="M3046" s="12"/>
      <c r="N3046" s="12"/>
      <c r="O3046" s="12"/>
      <c r="Q3046" s="22"/>
      <c r="R3046" s="15"/>
      <c r="S3046" s="22"/>
    </row>
    <row r="3047" spans="2:19">
      <c r="B3047" s="12"/>
      <c r="K3047" s="11"/>
      <c r="L3047" s="11"/>
      <c r="M3047" s="12"/>
      <c r="N3047" s="12"/>
      <c r="O3047" s="12"/>
      <c r="Q3047" s="22"/>
      <c r="R3047" s="15"/>
      <c r="S3047" s="22"/>
    </row>
    <row r="3048" spans="2:19">
      <c r="B3048" s="12"/>
      <c r="K3048" s="11"/>
      <c r="L3048" s="11"/>
      <c r="M3048" s="12"/>
      <c r="N3048" s="12"/>
      <c r="O3048" s="12"/>
      <c r="Q3048" s="22"/>
      <c r="R3048" s="15"/>
      <c r="S3048" s="22"/>
    </row>
    <row r="3049" spans="2:19">
      <c r="B3049" s="12"/>
      <c r="K3049" s="11"/>
      <c r="L3049" s="11"/>
      <c r="M3049" s="12"/>
      <c r="N3049" s="12"/>
      <c r="O3049" s="12"/>
      <c r="Q3049" s="22"/>
      <c r="R3049" s="15"/>
      <c r="S3049" s="22"/>
    </row>
    <row r="3050" spans="2:19">
      <c r="B3050" s="12"/>
      <c r="K3050" s="11"/>
      <c r="L3050" s="11"/>
      <c r="M3050" s="12"/>
      <c r="N3050" s="12"/>
      <c r="O3050" s="12"/>
      <c r="Q3050" s="22"/>
      <c r="R3050" s="15"/>
      <c r="S3050" s="22"/>
    </row>
    <row r="3051" spans="2:19">
      <c r="B3051" s="12"/>
      <c r="K3051" s="11"/>
      <c r="L3051" s="11"/>
      <c r="M3051" s="12"/>
      <c r="N3051" s="12"/>
      <c r="O3051" s="12"/>
      <c r="Q3051" s="22"/>
      <c r="R3051" s="15"/>
      <c r="S3051" s="22"/>
    </row>
    <row r="3052" spans="2:19">
      <c r="B3052" s="12"/>
      <c r="K3052" s="11"/>
      <c r="L3052" s="11"/>
      <c r="M3052" s="12"/>
      <c r="N3052" s="12"/>
      <c r="O3052" s="12"/>
      <c r="Q3052" s="22"/>
      <c r="R3052" s="15"/>
      <c r="S3052" s="22"/>
    </row>
    <row r="3053" spans="2:19">
      <c r="B3053" s="12"/>
      <c r="K3053" s="11"/>
      <c r="L3053" s="11"/>
      <c r="M3053" s="12"/>
      <c r="N3053" s="12"/>
      <c r="O3053" s="12"/>
      <c r="Q3053" s="22"/>
      <c r="R3053" s="15"/>
      <c r="S3053" s="22"/>
    </row>
    <row r="3054" spans="2:19">
      <c r="B3054" s="12"/>
      <c r="K3054" s="11"/>
      <c r="L3054" s="11"/>
      <c r="M3054" s="12"/>
      <c r="N3054" s="12"/>
      <c r="O3054" s="12"/>
      <c r="Q3054" s="22"/>
      <c r="R3054" s="15"/>
      <c r="S3054" s="22"/>
    </row>
    <row r="3055" spans="2:19">
      <c r="B3055" s="12"/>
      <c r="K3055" s="11"/>
      <c r="L3055" s="11"/>
      <c r="M3055" s="12"/>
      <c r="N3055" s="12"/>
      <c r="O3055" s="12"/>
      <c r="Q3055" s="22"/>
      <c r="R3055" s="15"/>
      <c r="S3055" s="22"/>
    </row>
    <row r="3056" spans="2:19">
      <c r="B3056" s="12"/>
      <c r="K3056" s="11"/>
      <c r="L3056" s="11"/>
      <c r="M3056" s="12"/>
      <c r="N3056" s="12"/>
      <c r="O3056" s="12"/>
      <c r="Q3056" s="22"/>
      <c r="R3056" s="15"/>
      <c r="S3056" s="22"/>
    </row>
    <row r="3057" spans="2:19">
      <c r="B3057" s="12"/>
      <c r="K3057" s="11"/>
      <c r="L3057" s="11"/>
      <c r="M3057" s="12"/>
      <c r="N3057" s="12"/>
      <c r="O3057" s="12"/>
      <c r="Q3057" s="22"/>
      <c r="R3057" s="15"/>
      <c r="S3057" s="22"/>
    </row>
    <row r="3058" spans="2:19">
      <c r="B3058" s="12"/>
      <c r="K3058" s="11"/>
      <c r="L3058" s="11"/>
      <c r="M3058" s="12"/>
      <c r="N3058" s="12"/>
      <c r="O3058" s="12"/>
      <c r="Q3058" s="22"/>
      <c r="R3058" s="15"/>
      <c r="S3058" s="22"/>
    </row>
    <row r="3059" spans="2:19">
      <c r="B3059" s="12"/>
      <c r="K3059" s="11"/>
      <c r="L3059" s="11"/>
      <c r="M3059" s="12"/>
      <c r="N3059" s="12"/>
      <c r="O3059" s="12"/>
      <c r="Q3059" s="22"/>
      <c r="R3059" s="15"/>
      <c r="S3059" s="22"/>
    </row>
    <row r="3060" spans="2:19">
      <c r="B3060" s="12"/>
      <c r="K3060" s="11"/>
      <c r="L3060" s="11"/>
      <c r="M3060" s="12"/>
      <c r="N3060" s="12"/>
      <c r="O3060" s="12"/>
      <c r="Q3060" s="22"/>
      <c r="R3060" s="15"/>
      <c r="S3060" s="22"/>
    </row>
    <row r="3061" spans="2:19">
      <c r="B3061" s="12"/>
      <c r="K3061" s="11"/>
      <c r="L3061" s="11"/>
      <c r="M3061" s="12"/>
      <c r="N3061" s="12"/>
      <c r="O3061" s="12"/>
      <c r="Q3061" s="22"/>
      <c r="R3061" s="15"/>
      <c r="S3061" s="22"/>
    </row>
    <row r="3062" spans="2:19">
      <c r="B3062" s="12"/>
      <c r="K3062" s="11"/>
      <c r="L3062" s="11"/>
      <c r="M3062" s="12"/>
      <c r="N3062" s="12"/>
      <c r="O3062" s="12"/>
      <c r="Q3062" s="22"/>
      <c r="R3062" s="15"/>
      <c r="S3062" s="22"/>
    </row>
    <row r="3063" spans="2:19">
      <c r="B3063" s="12"/>
      <c r="K3063" s="11"/>
      <c r="L3063" s="11"/>
      <c r="M3063" s="12"/>
      <c r="N3063" s="12"/>
      <c r="O3063" s="12"/>
      <c r="Q3063" s="22"/>
      <c r="R3063" s="15"/>
      <c r="S3063" s="22"/>
    </row>
    <row r="3064" spans="2:19">
      <c r="B3064" s="12"/>
      <c r="K3064" s="11"/>
      <c r="L3064" s="11"/>
      <c r="M3064" s="12"/>
      <c r="N3064" s="12"/>
      <c r="O3064" s="12"/>
      <c r="Q3064" s="22"/>
      <c r="R3064" s="15"/>
      <c r="S3064" s="22"/>
    </row>
    <row r="3065" spans="2:19">
      <c r="B3065" s="12"/>
      <c r="K3065" s="11"/>
      <c r="L3065" s="11"/>
      <c r="M3065" s="12"/>
      <c r="N3065" s="12"/>
      <c r="O3065" s="12"/>
      <c r="Q3065" s="22"/>
      <c r="R3065" s="15"/>
      <c r="S3065" s="22"/>
    </row>
    <row r="3066" spans="2:19">
      <c r="B3066" s="12"/>
      <c r="K3066" s="11"/>
      <c r="L3066" s="11"/>
      <c r="M3066" s="12"/>
      <c r="N3066" s="12"/>
      <c r="O3066" s="12"/>
      <c r="Q3066" s="22"/>
      <c r="R3066" s="15"/>
      <c r="S3066" s="22"/>
    </row>
    <row r="3067" spans="2:19">
      <c r="B3067" s="12"/>
      <c r="K3067" s="11"/>
      <c r="L3067" s="11"/>
      <c r="M3067" s="12"/>
      <c r="N3067" s="12"/>
      <c r="O3067" s="12"/>
      <c r="Q3067" s="22"/>
      <c r="R3067" s="15"/>
      <c r="S3067" s="22"/>
    </row>
    <row r="3068" spans="2:19">
      <c r="B3068" s="12"/>
      <c r="K3068" s="11"/>
      <c r="L3068" s="11"/>
      <c r="M3068" s="12"/>
      <c r="N3068" s="12"/>
      <c r="O3068" s="12"/>
      <c r="Q3068" s="22"/>
      <c r="R3068" s="15"/>
      <c r="S3068" s="22"/>
    </row>
    <row r="3069" spans="2:19">
      <c r="B3069" s="12"/>
      <c r="K3069" s="11"/>
      <c r="L3069" s="11"/>
      <c r="M3069" s="12"/>
      <c r="N3069" s="12"/>
      <c r="O3069" s="12"/>
      <c r="Q3069" s="22"/>
      <c r="R3069" s="15"/>
      <c r="S3069" s="22"/>
    </row>
    <row r="3070" spans="2:19">
      <c r="B3070" s="12"/>
      <c r="K3070" s="11"/>
      <c r="L3070" s="11"/>
      <c r="M3070" s="12"/>
      <c r="N3070" s="12"/>
      <c r="O3070" s="12"/>
      <c r="Q3070" s="22"/>
      <c r="R3070" s="15"/>
      <c r="S3070" s="22"/>
    </row>
    <row r="3071" spans="2:19">
      <c r="B3071" s="12"/>
      <c r="K3071" s="11"/>
      <c r="L3071" s="11"/>
      <c r="M3071" s="12"/>
      <c r="N3071" s="12"/>
      <c r="O3071" s="12"/>
      <c r="Q3071" s="22"/>
      <c r="R3071" s="15"/>
      <c r="S3071" s="22"/>
    </row>
    <row r="3072" spans="2:19">
      <c r="B3072" s="12"/>
      <c r="K3072" s="11"/>
      <c r="L3072" s="11"/>
      <c r="M3072" s="12"/>
      <c r="N3072" s="12"/>
      <c r="O3072" s="12"/>
      <c r="Q3072" s="22"/>
      <c r="R3072" s="15"/>
      <c r="S3072" s="22"/>
    </row>
    <row r="3073" spans="2:19">
      <c r="B3073" s="12"/>
      <c r="K3073" s="11"/>
      <c r="L3073" s="11"/>
      <c r="M3073" s="12"/>
      <c r="N3073" s="12"/>
      <c r="O3073" s="12"/>
      <c r="Q3073" s="22"/>
      <c r="R3073" s="15"/>
      <c r="S3073" s="22"/>
    </row>
    <row r="3074" spans="2:19">
      <c r="B3074" s="12"/>
      <c r="K3074" s="11"/>
      <c r="L3074" s="11"/>
      <c r="M3074" s="12"/>
      <c r="N3074" s="12"/>
      <c r="O3074" s="12"/>
      <c r="Q3074" s="22"/>
      <c r="R3074" s="15"/>
      <c r="S3074" s="22"/>
    </row>
    <row r="3075" spans="2:19">
      <c r="B3075" s="12"/>
      <c r="K3075" s="11"/>
      <c r="L3075" s="11"/>
      <c r="M3075" s="12"/>
      <c r="N3075" s="12"/>
      <c r="O3075" s="12"/>
      <c r="Q3075" s="22"/>
      <c r="R3075" s="15"/>
      <c r="S3075" s="22"/>
    </row>
    <row r="3076" spans="2:19">
      <c r="B3076" s="12"/>
      <c r="K3076" s="11"/>
      <c r="L3076" s="11"/>
      <c r="M3076" s="12"/>
      <c r="N3076" s="12"/>
      <c r="O3076" s="12"/>
      <c r="Q3076" s="22"/>
      <c r="R3076" s="15"/>
      <c r="S3076" s="22"/>
    </row>
    <row r="3077" spans="2:19">
      <c r="B3077" s="12"/>
      <c r="K3077" s="11"/>
      <c r="L3077" s="11"/>
      <c r="M3077" s="12"/>
      <c r="N3077" s="12"/>
      <c r="O3077" s="12"/>
      <c r="Q3077" s="22"/>
      <c r="R3077" s="15"/>
      <c r="S3077" s="22"/>
    </row>
    <row r="3078" spans="2:19">
      <c r="B3078" s="12"/>
      <c r="K3078" s="11"/>
      <c r="L3078" s="11"/>
      <c r="M3078" s="12"/>
      <c r="N3078" s="12"/>
      <c r="O3078" s="12"/>
      <c r="Q3078" s="22"/>
      <c r="R3078" s="15"/>
      <c r="S3078" s="22"/>
    </row>
    <row r="3079" spans="2:19">
      <c r="B3079" s="12"/>
      <c r="K3079" s="11"/>
      <c r="L3079" s="11"/>
      <c r="M3079" s="12"/>
      <c r="N3079" s="12"/>
      <c r="O3079" s="12"/>
      <c r="Q3079" s="22"/>
      <c r="R3079" s="15"/>
      <c r="S3079" s="22"/>
    </row>
    <row r="3080" spans="2:19">
      <c r="B3080" s="12"/>
      <c r="K3080" s="11"/>
      <c r="L3080" s="11"/>
      <c r="M3080" s="12"/>
      <c r="N3080" s="12"/>
      <c r="O3080" s="12"/>
      <c r="Q3080" s="22"/>
      <c r="R3080" s="15"/>
      <c r="S3080" s="22"/>
    </row>
    <row r="3081" spans="2:19">
      <c r="B3081" s="12"/>
      <c r="K3081" s="11"/>
      <c r="L3081" s="11"/>
      <c r="M3081" s="12"/>
      <c r="N3081" s="12"/>
      <c r="O3081" s="12"/>
      <c r="Q3081" s="22"/>
      <c r="R3081" s="15"/>
      <c r="S3081" s="22"/>
    </row>
    <row r="3082" spans="2:19">
      <c r="B3082" s="12"/>
      <c r="K3082" s="11"/>
      <c r="L3082" s="11"/>
      <c r="M3082" s="12"/>
      <c r="N3082" s="12"/>
      <c r="O3082" s="12"/>
      <c r="Q3082" s="22"/>
      <c r="R3082" s="15"/>
      <c r="S3082" s="22"/>
    </row>
    <row r="3083" spans="2:19">
      <c r="B3083" s="12"/>
      <c r="K3083" s="11"/>
      <c r="L3083" s="11"/>
      <c r="M3083" s="12"/>
      <c r="N3083" s="12"/>
      <c r="O3083" s="12"/>
      <c r="Q3083" s="22"/>
      <c r="R3083" s="15"/>
      <c r="S3083" s="22"/>
    </row>
    <row r="3084" spans="2:19">
      <c r="B3084" s="12"/>
      <c r="K3084" s="11"/>
      <c r="L3084" s="11"/>
      <c r="M3084" s="12"/>
      <c r="N3084" s="12"/>
      <c r="O3084" s="12"/>
      <c r="Q3084" s="22"/>
      <c r="R3084" s="15"/>
      <c r="S3084" s="22"/>
    </row>
    <row r="3085" spans="2:19">
      <c r="B3085" s="12"/>
      <c r="K3085" s="11"/>
      <c r="L3085" s="11"/>
      <c r="M3085" s="12"/>
      <c r="N3085" s="12"/>
      <c r="O3085" s="12"/>
      <c r="Q3085" s="22"/>
      <c r="R3085" s="15"/>
      <c r="S3085" s="22"/>
    </row>
    <row r="3086" spans="2:19">
      <c r="B3086" s="12"/>
      <c r="K3086" s="11"/>
      <c r="L3086" s="11"/>
      <c r="M3086" s="12"/>
      <c r="N3086" s="12"/>
      <c r="O3086" s="12"/>
      <c r="Q3086" s="22"/>
      <c r="R3086" s="15"/>
      <c r="S3086" s="22"/>
    </row>
    <row r="3087" spans="2:19">
      <c r="B3087" s="12"/>
      <c r="K3087" s="11"/>
      <c r="L3087" s="11"/>
      <c r="M3087" s="12"/>
      <c r="N3087" s="12"/>
      <c r="O3087" s="12"/>
      <c r="Q3087" s="22"/>
      <c r="R3087" s="15"/>
      <c r="S3087" s="22"/>
    </row>
    <row r="3088" spans="2:19">
      <c r="B3088" s="12"/>
      <c r="K3088" s="11"/>
      <c r="L3088" s="11"/>
      <c r="M3088" s="12"/>
      <c r="N3088" s="12"/>
      <c r="O3088" s="12"/>
      <c r="Q3088" s="22"/>
      <c r="R3088" s="15"/>
      <c r="S3088" s="22"/>
    </row>
    <row r="3089" spans="2:19">
      <c r="B3089" s="12"/>
      <c r="K3089" s="11"/>
      <c r="L3089" s="11"/>
      <c r="M3089" s="12"/>
      <c r="N3089" s="12"/>
      <c r="O3089" s="12"/>
      <c r="Q3089" s="22"/>
      <c r="R3089" s="15"/>
      <c r="S3089" s="22"/>
    </row>
    <row r="3090" spans="2:19">
      <c r="B3090" s="12"/>
      <c r="K3090" s="11"/>
      <c r="L3090" s="11"/>
      <c r="M3090" s="12"/>
      <c r="N3090" s="12"/>
      <c r="O3090" s="12"/>
      <c r="Q3090" s="22"/>
      <c r="R3090" s="15"/>
      <c r="S3090" s="22"/>
    </row>
    <row r="3091" spans="2:19">
      <c r="B3091" s="12"/>
      <c r="K3091" s="11"/>
      <c r="L3091" s="11"/>
      <c r="M3091" s="12"/>
      <c r="N3091" s="12"/>
      <c r="O3091" s="12"/>
      <c r="Q3091" s="22"/>
      <c r="R3091" s="15"/>
      <c r="S3091" s="22"/>
    </row>
    <row r="3092" spans="2:19">
      <c r="B3092" s="12"/>
      <c r="K3092" s="11"/>
      <c r="L3092" s="11"/>
      <c r="M3092" s="12"/>
      <c r="N3092" s="12"/>
      <c r="O3092" s="12"/>
      <c r="Q3092" s="22"/>
      <c r="R3092" s="15"/>
      <c r="S3092" s="22"/>
    </row>
    <row r="3093" spans="2:19">
      <c r="B3093" s="12"/>
      <c r="K3093" s="11"/>
      <c r="L3093" s="11"/>
      <c r="M3093" s="12"/>
      <c r="N3093" s="12"/>
      <c r="O3093" s="12"/>
      <c r="Q3093" s="22"/>
      <c r="R3093" s="15"/>
      <c r="S3093" s="22"/>
    </row>
    <row r="3094" spans="2:19">
      <c r="B3094" s="12"/>
      <c r="K3094" s="11"/>
      <c r="L3094" s="11"/>
      <c r="M3094" s="12"/>
      <c r="N3094" s="12"/>
      <c r="O3094" s="12"/>
      <c r="Q3094" s="22"/>
      <c r="R3094" s="15"/>
      <c r="S3094" s="22"/>
    </row>
    <row r="3095" spans="2:19">
      <c r="B3095" s="12"/>
      <c r="K3095" s="11"/>
      <c r="L3095" s="11"/>
      <c r="M3095" s="12"/>
      <c r="N3095" s="12"/>
      <c r="O3095" s="12"/>
      <c r="Q3095" s="22"/>
      <c r="R3095" s="15"/>
      <c r="S3095" s="22"/>
    </row>
    <row r="3096" spans="2:19">
      <c r="B3096" s="12"/>
      <c r="K3096" s="11"/>
      <c r="L3096" s="11"/>
      <c r="M3096" s="12"/>
      <c r="N3096" s="12"/>
      <c r="O3096" s="12"/>
      <c r="Q3096" s="22"/>
      <c r="R3096" s="15"/>
      <c r="S3096" s="22"/>
    </row>
    <row r="3097" spans="2:19">
      <c r="B3097" s="12"/>
      <c r="K3097" s="11"/>
      <c r="L3097" s="11"/>
      <c r="M3097" s="12"/>
      <c r="N3097" s="12"/>
      <c r="O3097" s="12"/>
      <c r="Q3097" s="22"/>
      <c r="R3097" s="15"/>
      <c r="S3097" s="22"/>
    </row>
    <row r="3098" spans="2:19">
      <c r="B3098" s="12"/>
      <c r="K3098" s="11"/>
      <c r="L3098" s="11"/>
      <c r="M3098" s="12"/>
      <c r="N3098" s="12"/>
      <c r="O3098" s="12"/>
      <c r="Q3098" s="22"/>
      <c r="R3098" s="15"/>
      <c r="S3098" s="22"/>
    </row>
    <row r="3099" spans="2:19">
      <c r="B3099" s="12"/>
      <c r="K3099" s="11"/>
      <c r="L3099" s="11"/>
      <c r="M3099" s="12"/>
      <c r="N3099" s="12"/>
      <c r="O3099" s="12"/>
      <c r="Q3099" s="22"/>
      <c r="R3099" s="15"/>
      <c r="S3099" s="22"/>
    </row>
    <row r="3100" spans="2:19">
      <c r="B3100" s="12"/>
      <c r="K3100" s="11"/>
      <c r="L3100" s="11"/>
      <c r="M3100" s="12"/>
      <c r="N3100" s="12"/>
      <c r="O3100" s="12"/>
      <c r="Q3100" s="22"/>
      <c r="R3100" s="15"/>
      <c r="S3100" s="22"/>
    </row>
    <row r="3101" spans="2:19">
      <c r="B3101" s="12"/>
      <c r="K3101" s="11"/>
      <c r="L3101" s="11"/>
      <c r="M3101" s="12"/>
      <c r="N3101" s="12"/>
      <c r="O3101" s="12"/>
      <c r="Q3101" s="22"/>
      <c r="R3101" s="15"/>
      <c r="S3101" s="22"/>
    </row>
    <row r="3102" spans="2:19">
      <c r="B3102" s="12"/>
      <c r="K3102" s="11"/>
      <c r="L3102" s="11"/>
      <c r="M3102" s="12"/>
      <c r="N3102" s="12"/>
      <c r="O3102" s="12"/>
      <c r="Q3102" s="22"/>
      <c r="R3102" s="15"/>
      <c r="S3102" s="22"/>
    </row>
    <row r="3103" spans="2:19">
      <c r="B3103" s="12"/>
      <c r="K3103" s="11"/>
      <c r="L3103" s="11"/>
      <c r="M3103" s="12"/>
      <c r="N3103" s="12"/>
      <c r="O3103" s="12"/>
      <c r="Q3103" s="22"/>
      <c r="R3103" s="15"/>
      <c r="S3103" s="22"/>
    </row>
    <row r="3104" spans="2:19">
      <c r="B3104" s="12"/>
      <c r="K3104" s="11"/>
      <c r="L3104" s="11"/>
      <c r="M3104" s="12"/>
      <c r="N3104" s="12"/>
      <c r="O3104" s="12"/>
      <c r="Q3104" s="22"/>
      <c r="R3104" s="15"/>
      <c r="S3104" s="22"/>
    </row>
    <row r="3105" spans="2:19">
      <c r="B3105" s="12"/>
      <c r="K3105" s="11"/>
      <c r="L3105" s="11"/>
      <c r="M3105" s="12"/>
      <c r="N3105" s="12"/>
      <c r="O3105" s="12"/>
      <c r="Q3105" s="22"/>
      <c r="R3105" s="15"/>
      <c r="S3105" s="22"/>
    </row>
    <row r="3106" spans="2:19">
      <c r="B3106" s="12"/>
      <c r="K3106" s="11"/>
      <c r="L3106" s="11"/>
      <c r="M3106" s="12"/>
      <c r="N3106" s="12"/>
      <c r="O3106" s="12"/>
      <c r="Q3106" s="22"/>
      <c r="R3106" s="15"/>
      <c r="S3106" s="22"/>
    </row>
    <row r="3107" spans="2:19">
      <c r="B3107" s="12"/>
      <c r="K3107" s="11"/>
      <c r="L3107" s="11"/>
      <c r="M3107" s="12"/>
      <c r="N3107" s="12"/>
      <c r="O3107" s="12"/>
      <c r="Q3107" s="22"/>
      <c r="R3107" s="15"/>
      <c r="S3107" s="22"/>
    </row>
    <row r="3108" spans="2:19">
      <c r="B3108" s="12"/>
      <c r="K3108" s="11"/>
      <c r="L3108" s="11"/>
      <c r="M3108" s="12"/>
      <c r="N3108" s="12"/>
      <c r="O3108" s="12"/>
      <c r="Q3108" s="22"/>
      <c r="R3108" s="15"/>
      <c r="S3108" s="22"/>
    </row>
    <row r="3109" spans="2:19">
      <c r="B3109" s="12"/>
      <c r="K3109" s="11"/>
      <c r="L3109" s="11"/>
      <c r="M3109" s="12"/>
      <c r="N3109" s="12"/>
      <c r="O3109" s="12"/>
      <c r="Q3109" s="22"/>
      <c r="R3109" s="15"/>
      <c r="S3109" s="22"/>
    </row>
    <row r="3110" spans="2:19">
      <c r="B3110" s="12"/>
      <c r="K3110" s="11"/>
      <c r="L3110" s="11"/>
      <c r="M3110" s="12"/>
      <c r="N3110" s="12"/>
      <c r="O3110" s="12"/>
      <c r="Q3110" s="22"/>
      <c r="R3110" s="15"/>
      <c r="S3110" s="22"/>
    </row>
    <row r="3111" spans="2:19">
      <c r="B3111" s="12"/>
      <c r="K3111" s="11"/>
      <c r="L3111" s="11"/>
      <c r="M3111" s="12"/>
      <c r="N3111" s="12"/>
      <c r="O3111" s="12"/>
      <c r="Q3111" s="22"/>
      <c r="R3111" s="15"/>
      <c r="S3111" s="22"/>
    </row>
    <row r="3112" spans="2:19">
      <c r="B3112" s="12"/>
      <c r="K3112" s="11"/>
      <c r="L3112" s="11"/>
      <c r="M3112" s="12"/>
      <c r="N3112" s="12"/>
      <c r="O3112" s="12"/>
      <c r="Q3112" s="22"/>
      <c r="R3112" s="15"/>
      <c r="S3112" s="22"/>
    </row>
    <row r="3113" spans="2:19">
      <c r="B3113" s="12"/>
      <c r="K3113" s="11"/>
      <c r="L3113" s="11"/>
      <c r="M3113" s="12"/>
      <c r="N3113" s="12"/>
      <c r="O3113" s="12"/>
      <c r="Q3113" s="22"/>
      <c r="R3113" s="15"/>
      <c r="S3113" s="22"/>
    </row>
    <row r="3114" spans="2:19">
      <c r="B3114" s="12"/>
      <c r="K3114" s="11"/>
      <c r="L3114" s="11"/>
      <c r="M3114" s="12"/>
      <c r="N3114" s="12"/>
      <c r="O3114" s="12"/>
      <c r="Q3114" s="22"/>
      <c r="R3114" s="15"/>
      <c r="S3114" s="22"/>
    </row>
    <row r="3115" spans="2:19">
      <c r="B3115" s="12"/>
      <c r="K3115" s="11"/>
      <c r="L3115" s="11"/>
      <c r="M3115" s="12"/>
      <c r="N3115" s="12"/>
      <c r="O3115" s="12"/>
      <c r="Q3115" s="22"/>
      <c r="R3115" s="15"/>
      <c r="S3115" s="22"/>
    </row>
    <row r="3116" spans="2:19">
      <c r="B3116" s="12"/>
      <c r="K3116" s="11"/>
      <c r="L3116" s="11"/>
      <c r="M3116" s="12"/>
      <c r="N3116" s="12"/>
      <c r="O3116" s="12"/>
      <c r="Q3116" s="22"/>
      <c r="R3116" s="15"/>
      <c r="S3116" s="22"/>
    </row>
    <row r="3117" spans="2:19">
      <c r="B3117" s="12"/>
      <c r="K3117" s="11"/>
      <c r="L3117" s="11"/>
      <c r="M3117" s="12"/>
      <c r="N3117" s="12"/>
      <c r="O3117" s="12"/>
      <c r="Q3117" s="22"/>
      <c r="R3117" s="15"/>
      <c r="S3117" s="22"/>
    </row>
    <row r="3118" spans="2:19">
      <c r="B3118" s="12"/>
      <c r="K3118" s="11"/>
      <c r="L3118" s="11"/>
      <c r="M3118" s="12"/>
      <c r="N3118" s="12"/>
      <c r="O3118" s="12"/>
      <c r="Q3118" s="22"/>
      <c r="R3118" s="15"/>
      <c r="S3118" s="22"/>
    </row>
    <row r="3119" spans="2:19">
      <c r="B3119" s="12"/>
      <c r="K3119" s="11"/>
      <c r="L3119" s="11"/>
      <c r="M3119" s="12"/>
      <c r="N3119" s="12"/>
      <c r="O3119" s="12"/>
      <c r="Q3119" s="22"/>
      <c r="R3119" s="15"/>
      <c r="S3119" s="22"/>
    </row>
    <row r="3120" spans="2:19">
      <c r="B3120" s="12"/>
      <c r="K3120" s="11"/>
      <c r="L3120" s="11"/>
      <c r="M3120" s="12"/>
      <c r="N3120" s="12"/>
      <c r="O3120" s="12"/>
      <c r="Q3120" s="22"/>
      <c r="R3120" s="15"/>
      <c r="S3120" s="22"/>
    </row>
    <row r="3121" spans="2:19">
      <c r="B3121" s="12"/>
      <c r="K3121" s="11"/>
      <c r="L3121" s="11"/>
      <c r="M3121" s="12"/>
      <c r="N3121" s="12"/>
      <c r="O3121" s="12"/>
      <c r="Q3121" s="22"/>
      <c r="R3121" s="15"/>
      <c r="S3121" s="22"/>
    </row>
    <row r="3122" spans="2:19">
      <c r="B3122" s="12"/>
      <c r="K3122" s="11"/>
      <c r="L3122" s="11"/>
      <c r="M3122" s="12"/>
      <c r="N3122" s="12"/>
      <c r="O3122" s="12"/>
      <c r="Q3122" s="22"/>
      <c r="R3122" s="15"/>
      <c r="S3122" s="22"/>
    </row>
    <row r="3123" spans="2:19">
      <c r="B3123" s="12"/>
      <c r="K3123" s="11"/>
      <c r="L3123" s="11"/>
      <c r="M3123" s="12"/>
      <c r="N3123" s="12"/>
      <c r="O3123" s="12"/>
      <c r="Q3123" s="22"/>
      <c r="R3123" s="15"/>
      <c r="S3123" s="22"/>
    </row>
    <row r="3124" spans="2:19">
      <c r="B3124" s="12"/>
      <c r="K3124" s="11"/>
      <c r="L3124" s="11"/>
      <c r="M3124" s="12"/>
      <c r="N3124" s="12"/>
      <c r="O3124" s="12"/>
      <c r="Q3124" s="22"/>
      <c r="R3124" s="15"/>
      <c r="S3124" s="22"/>
    </row>
    <row r="3125" spans="2:19">
      <c r="B3125" s="12"/>
      <c r="K3125" s="11"/>
      <c r="L3125" s="11"/>
      <c r="M3125" s="12"/>
      <c r="N3125" s="12"/>
      <c r="O3125" s="12"/>
      <c r="Q3125" s="22"/>
      <c r="R3125" s="15"/>
      <c r="S3125" s="22"/>
    </row>
    <row r="3126" spans="2:19">
      <c r="B3126" s="12"/>
      <c r="K3126" s="11"/>
      <c r="L3126" s="11"/>
      <c r="M3126" s="12"/>
      <c r="N3126" s="12"/>
      <c r="O3126" s="12"/>
      <c r="Q3126" s="22"/>
      <c r="R3126" s="15"/>
      <c r="S3126" s="22"/>
    </row>
    <row r="3127" spans="2:19">
      <c r="B3127" s="12"/>
      <c r="K3127" s="11"/>
      <c r="L3127" s="11"/>
      <c r="M3127" s="12"/>
      <c r="N3127" s="12"/>
      <c r="O3127" s="12"/>
      <c r="Q3127" s="22"/>
      <c r="R3127" s="15"/>
      <c r="S3127" s="22"/>
    </row>
    <row r="3128" spans="2:19">
      <c r="B3128" s="12"/>
      <c r="K3128" s="11"/>
      <c r="L3128" s="11"/>
      <c r="M3128" s="12"/>
      <c r="N3128" s="12"/>
      <c r="O3128" s="12"/>
      <c r="Q3128" s="22"/>
      <c r="R3128" s="15"/>
      <c r="S3128" s="22"/>
    </row>
    <row r="3129" spans="2:19">
      <c r="B3129" s="12"/>
      <c r="K3129" s="11"/>
      <c r="L3129" s="11"/>
      <c r="M3129" s="12"/>
      <c r="N3129" s="12"/>
      <c r="O3129" s="12"/>
      <c r="Q3129" s="22"/>
      <c r="R3129" s="15"/>
      <c r="S3129" s="22"/>
    </row>
    <row r="3130" spans="2:19">
      <c r="B3130" s="12"/>
      <c r="K3130" s="11"/>
      <c r="L3130" s="11"/>
      <c r="M3130" s="12"/>
      <c r="N3130" s="12"/>
      <c r="O3130" s="12"/>
      <c r="Q3130" s="22"/>
      <c r="R3130" s="15"/>
      <c r="S3130" s="22"/>
    </row>
    <row r="3131" spans="2:19">
      <c r="B3131" s="12"/>
      <c r="K3131" s="11"/>
      <c r="L3131" s="11"/>
      <c r="M3131" s="12"/>
      <c r="N3131" s="12"/>
      <c r="O3131" s="12"/>
      <c r="Q3131" s="22"/>
      <c r="R3131" s="15"/>
      <c r="S3131" s="22"/>
    </row>
    <row r="3132" spans="2:19">
      <c r="B3132" s="12"/>
      <c r="K3132" s="11"/>
      <c r="L3132" s="11"/>
      <c r="M3132" s="12"/>
      <c r="N3132" s="12"/>
      <c r="O3132" s="12"/>
      <c r="Q3132" s="22"/>
      <c r="R3132" s="15"/>
      <c r="S3132" s="22"/>
    </row>
    <row r="3133" spans="2:19">
      <c r="B3133" s="12"/>
      <c r="K3133" s="11"/>
      <c r="L3133" s="11"/>
      <c r="M3133" s="12"/>
      <c r="N3133" s="12"/>
      <c r="O3133" s="12"/>
      <c r="Q3133" s="22"/>
      <c r="R3133" s="15"/>
      <c r="S3133" s="22"/>
    </row>
    <row r="3134" spans="2:19">
      <c r="B3134" s="12"/>
      <c r="K3134" s="11"/>
      <c r="L3134" s="11"/>
      <c r="M3134" s="12"/>
      <c r="N3134" s="12"/>
      <c r="O3134" s="12"/>
      <c r="Q3134" s="22"/>
      <c r="R3134" s="15"/>
      <c r="S3134" s="22"/>
    </row>
    <row r="3135" spans="2:19">
      <c r="B3135" s="12"/>
      <c r="K3135" s="11"/>
      <c r="L3135" s="11"/>
      <c r="M3135" s="12"/>
      <c r="N3135" s="12"/>
      <c r="O3135" s="12"/>
      <c r="Q3135" s="22"/>
      <c r="R3135" s="15"/>
      <c r="S3135" s="22"/>
    </row>
    <row r="3136" spans="2:19">
      <c r="B3136" s="12"/>
      <c r="K3136" s="11"/>
      <c r="L3136" s="11"/>
      <c r="M3136" s="12"/>
      <c r="N3136" s="12"/>
      <c r="O3136" s="12"/>
      <c r="Q3136" s="22"/>
      <c r="R3136" s="15"/>
      <c r="S3136" s="22"/>
    </row>
    <row r="3137" spans="2:19">
      <c r="B3137" s="12"/>
      <c r="K3137" s="11"/>
      <c r="L3137" s="11"/>
      <c r="M3137" s="12"/>
      <c r="N3137" s="12"/>
      <c r="O3137" s="12"/>
      <c r="Q3137" s="22"/>
      <c r="R3137" s="15"/>
      <c r="S3137" s="22"/>
    </row>
    <row r="3138" spans="2:19">
      <c r="B3138" s="12"/>
      <c r="K3138" s="11"/>
      <c r="L3138" s="11"/>
      <c r="M3138" s="12"/>
      <c r="N3138" s="12"/>
      <c r="O3138" s="12"/>
      <c r="Q3138" s="22"/>
      <c r="R3138" s="15"/>
      <c r="S3138" s="22"/>
    </row>
    <row r="3139" spans="2:19">
      <c r="B3139" s="12"/>
      <c r="K3139" s="11"/>
      <c r="L3139" s="11"/>
      <c r="M3139" s="12"/>
      <c r="N3139" s="12"/>
      <c r="O3139" s="12"/>
      <c r="Q3139" s="22"/>
      <c r="R3139" s="15"/>
      <c r="S3139" s="22"/>
    </row>
    <row r="3140" spans="2:19">
      <c r="B3140" s="12"/>
      <c r="K3140" s="11"/>
      <c r="L3140" s="11"/>
      <c r="M3140" s="12"/>
      <c r="N3140" s="12"/>
      <c r="O3140" s="12"/>
      <c r="Q3140" s="22"/>
      <c r="R3140" s="15"/>
      <c r="S3140" s="22"/>
    </row>
    <row r="3141" spans="2:19">
      <c r="B3141" s="12"/>
      <c r="K3141" s="11"/>
      <c r="L3141" s="11"/>
      <c r="M3141" s="12"/>
      <c r="N3141" s="12"/>
      <c r="O3141" s="12"/>
      <c r="Q3141" s="22"/>
      <c r="R3141" s="15"/>
      <c r="S3141" s="22"/>
    </row>
    <row r="3142" spans="2:19">
      <c r="B3142" s="12"/>
      <c r="K3142" s="11"/>
      <c r="L3142" s="11"/>
      <c r="M3142" s="12"/>
      <c r="N3142" s="12"/>
      <c r="O3142" s="12"/>
      <c r="Q3142" s="22"/>
      <c r="R3142" s="15"/>
      <c r="S3142" s="22"/>
    </row>
    <row r="3143" spans="2:19">
      <c r="B3143" s="12"/>
      <c r="K3143" s="11"/>
      <c r="L3143" s="11"/>
      <c r="M3143" s="12"/>
      <c r="N3143" s="12"/>
      <c r="O3143" s="12"/>
      <c r="Q3143" s="22"/>
      <c r="R3143" s="15"/>
      <c r="S3143" s="22"/>
    </row>
    <row r="3144" spans="2:19">
      <c r="B3144" s="12"/>
      <c r="K3144" s="11"/>
      <c r="L3144" s="11"/>
      <c r="M3144" s="12"/>
      <c r="N3144" s="12"/>
      <c r="O3144" s="12"/>
      <c r="Q3144" s="22"/>
      <c r="R3144" s="15"/>
      <c r="S3144" s="22"/>
    </row>
    <row r="3145" spans="2:19">
      <c r="B3145" s="12"/>
      <c r="K3145" s="11"/>
      <c r="L3145" s="11"/>
      <c r="M3145" s="12"/>
      <c r="N3145" s="12"/>
      <c r="O3145" s="12"/>
      <c r="Q3145" s="22"/>
      <c r="R3145" s="15"/>
      <c r="S3145" s="22"/>
    </row>
    <row r="3146" spans="2:19">
      <c r="B3146" s="12"/>
      <c r="K3146" s="11"/>
      <c r="L3146" s="11"/>
      <c r="M3146" s="12"/>
      <c r="N3146" s="12"/>
      <c r="O3146" s="12"/>
      <c r="Q3146" s="22"/>
      <c r="R3146" s="15"/>
      <c r="S3146" s="22"/>
    </row>
    <row r="3147" spans="2:19">
      <c r="B3147" s="12"/>
      <c r="K3147" s="11"/>
      <c r="L3147" s="11"/>
      <c r="M3147" s="12"/>
      <c r="N3147" s="12"/>
      <c r="O3147" s="12"/>
      <c r="Q3147" s="22"/>
      <c r="R3147" s="15"/>
      <c r="S3147" s="22"/>
    </row>
    <row r="3148" spans="2:19">
      <c r="B3148" s="12"/>
      <c r="K3148" s="11"/>
      <c r="L3148" s="11"/>
      <c r="M3148" s="12"/>
      <c r="N3148" s="12"/>
      <c r="O3148" s="12"/>
      <c r="Q3148" s="22"/>
      <c r="R3148" s="15"/>
      <c r="S3148" s="22"/>
    </row>
    <row r="3149" spans="2:19">
      <c r="B3149" s="12"/>
      <c r="K3149" s="11"/>
      <c r="L3149" s="11"/>
      <c r="M3149" s="12"/>
      <c r="N3149" s="12"/>
      <c r="O3149" s="12"/>
      <c r="Q3149" s="22"/>
      <c r="R3149" s="15"/>
      <c r="S3149" s="22"/>
    </row>
    <row r="3150" spans="2:19">
      <c r="B3150" s="12"/>
      <c r="K3150" s="11"/>
      <c r="L3150" s="11"/>
      <c r="M3150" s="12"/>
      <c r="N3150" s="12"/>
      <c r="O3150" s="12"/>
      <c r="Q3150" s="22"/>
      <c r="R3150" s="15"/>
      <c r="S3150" s="22"/>
    </row>
    <row r="3151" spans="2:19">
      <c r="B3151" s="12"/>
      <c r="K3151" s="11"/>
      <c r="L3151" s="11"/>
      <c r="M3151" s="12"/>
      <c r="N3151" s="12"/>
      <c r="O3151" s="12"/>
      <c r="Q3151" s="22"/>
      <c r="R3151" s="15"/>
      <c r="S3151" s="22"/>
    </row>
    <row r="3152" spans="2:19">
      <c r="B3152" s="12"/>
      <c r="K3152" s="11"/>
      <c r="L3152" s="11"/>
      <c r="M3152" s="12"/>
      <c r="N3152" s="12"/>
      <c r="O3152" s="12"/>
      <c r="Q3152" s="22"/>
      <c r="R3152" s="15"/>
      <c r="S3152" s="22"/>
    </row>
    <row r="3153" spans="2:19">
      <c r="B3153" s="12"/>
      <c r="K3153" s="11"/>
      <c r="L3153" s="11"/>
      <c r="M3153" s="12"/>
      <c r="N3153" s="12"/>
      <c r="O3153" s="12"/>
      <c r="Q3153" s="22"/>
      <c r="R3153" s="15"/>
      <c r="S3153" s="22"/>
    </row>
    <row r="3154" spans="2:19">
      <c r="B3154" s="12"/>
      <c r="K3154" s="11"/>
      <c r="L3154" s="11"/>
      <c r="M3154" s="12"/>
      <c r="N3154" s="12"/>
      <c r="O3154" s="12"/>
      <c r="Q3154" s="22"/>
      <c r="R3154" s="15"/>
      <c r="S3154" s="22"/>
    </row>
    <row r="3155" spans="2:19">
      <c r="B3155" s="12"/>
      <c r="K3155" s="11"/>
      <c r="L3155" s="11"/>
      <c r="M3155" s="12"/>
      <c r="N3155" s="12"/>
      <c r="O3155" s="12"/>
      <c r="Q3155" s="22"/>
      <c r="R3155" s="15"/>
      <c r="S3155" s="22"/>
    </row>
    <row r="3156" spans="2:19">
      <c r="B3156" s="12"/>
      <c r="K3156" s="11"/>
      <c r="L3156" s="11"/>
      <c r="M3156" s="12"/>
      <c r="N3156" s="12"/>
      <c r="O3156" s="12"/>
      <c r="Q3156" s="22"/>
      <c r="R3156" s="15"/>
      <c r="S3156" s="22"/>
    </row>
    <row r="3157" spans="2:19">
      <c r="B3157" s="12"/>
      <c r="K3157" s="11"/>
      <c r="L3157" s="11"/>
      <c r="M3157" s="12"/>
      <c r="N3157" s="12"/>
      <c r="O3157" s="12"/>
      <c r="Q3157" s="22"/>
      <c r="R3157" s="15"/>
      <c r="S3157" s="22"/>
    </row>
    <row r="3158" spans="2:19">
      <c r="B3158" s="12"/>
      <c r="K3158" s="11"/>
      <c r="L3158" s="11"/>
      <c r="M3158" s="12"/>
      <c r="N3158" s="12"/>
      <c r="O3158" s="12"/>
      <c r="Q3158" s="22"/>
      <c r="R3158" s="15"/>
      <c r="S3158" s="22"/>
    </row>
    <row r="3159" spans="2:19">
      <c r="B3159" s="12"/>
      <c r="K3159" s="11"/>
      <c r="L3159" s="11"/>
      <c r="M3159" s="12"/>
      <c r="N3159" s="12"/>
      <c r="O3159" s="12"/>
      <c r="Q3159" s="22"/>
      <c r="R3159" s="15"/>
      <c r="S3159" s="22"/>
    </row>
    <row r="3160" spans="2:19">
      <c r="B3160" s="12"/>
      <c r="K3160" s="11"/>
      <c r="L3160" s="11"/>
      <c r="M3160" s="12"/>
      <c r="N3160" s="12"/>
      <c r="O3160" s="12"/>
      <c r="Q3160" s="22"/>
      <c r="R3160" s="15"/>
      <c r="S3160" s="22"/>
    </row>
    <row r="3161" spans="2:19">
      <c r="B3161" s="12"/>
      <c r="K3161" s="11"/>
      <c r="L3161" s="11"/>
      <c r="M3161" s="12"/>
      <c r="N3161" s="12"/>
      <c r="O3161" s="12"/>
      <c r="Q3161" s="22"/>
      <c r="R3161" s="15"/>
      <c r="S3161" s="22"/>
    </row>
    <row r="3162" spans="2:19">
      <c r="B3162" s="12"/>
      <c r="K3162" s="11"/>
      <c r="L3162" s="11"/>
      <c r="M3162" s="12"/>
      <c r="N3162" s="12"/>
      <c r="O3162" s="12"/>
      <c r="Q3162" s="22"/>
      <c r="R3162" s="15"/>
      <c r="S3162" s="22"/>
    </row>
    <row r="3163" spans="2:19">
      <c r="B3163" s="12"/>
      <c r="K3163" s="11"/>
      <c r="L3163" s="11"/>
      <c r="M3163" s="12"/>
      <c r="N3163" s="12"/>
      <c r="O3163" s="12"/>
      <c r="Q3163" s="22"/>
      <c r="R3163" s="15"/>
      <c r="S3163" s="22"/>
    </row>
    <row r="3164" spans="2:19">
      <c r="B3164" s="12"/>
      <c r="K3164" s="11"/>
      <c r="L3164" s="11"/>
      <c r="M3164" s="12"/>
      <c r="N3164" s="12"/>
      <c r="O3164" s="12"/>
      <c r="Q3164" s="22"/>
      <c r="R3164" s="15"/>
      <c r="S3164" s="22"/>
    </row>
    <row r="3165" spans="2:19">
      <c r="B3165" s="12"/>
      <c r="K3165" s="11"/>
      <c r="L3165" s="11"/>
      <c r="M3165" s="12"/>
      <c r="N3165" s="12"/>
      <c r="O3165" s="12"/>
      <c r="Q3165" s="22"/>
      <c r="R3165" s="15"/>
      <c r="S3165" s="22"/>
    </row>
    <row r="3166" spans="2:19">
      <c r="B3166" s="12"/>
      <c r="K3166" s="11"/>
      <c r="L3166" s="11"/>
      <c r="M3166" s="12"/>
      <c r="N3166" s="12"/>
      <c r="O3166" s="12"/>
      <c r="Q3166" s="22"/>
      <c r="R3166" s="15"/>
      <c r="S3166" s="22"/>
    </row>
    <row r="3167" spans="2:19">
      <c r="B3167" s="12"/>
      <c r="K3167" s="11"/>
      <c r="L3167" s="11"/>
      <c r="M3167" s="12"/>
      <c r="N3167" s="12"/>
      <c r="O3167" s="12"/>
      <c r="Q3167" s="22"/>
      <c r="R3167" s="15"/>
      <c r="S3167" s="22"/>
    </row>
    <row r="3168" spans="2:19">
      <c r="B3168" s="12"/>
      <c r="K3168" s="11"/>
      <c r="L3168" s="11"/>
      <c r="M3168" s="12"/>
      <c r="N3168" s="12"/>
      <c r="O3168" s="12"/>
      <c r="Q3168" s="22"/>
      <c r="R3168" s="15"/>
      <c r="S3168" s="22"/>
    </row>
    <row r="3169" spans="2:19">
      <c r="B3169" s="12"/>
      <c r="K3169" s="11"/>
      <c r="L3169" s="11"/>
      <c r="M3169" s="12"/>
      <c r="N3169" s="12"/>
      <c r="O3169" s="12"/>
      <c r="Q3169" s="22"/>
      <c r="R3169" s="15"/>
      <c r="S3169" s="22"/>
    </row>
    <row r="3170" spans="2:19">
      <c r="B3170" s="12"/>
      <c r="K3170" s="11"/>
      <c r="L3170" s="11"/>
      <c r="M3170" s="12"/>
      <c r="N3170" s="12"/>
      <c r="O3170" s="12"/>
      <c r="Q3170" s="22"/>
      <c r="R3170" s="15"/>
      <c r="S3170" s="22"/>
    </row>
    <row r="3171" spans="2:19">
      <c r="B3171" s="12"/>
      <c r="K3171" s="11"/>
      <c r="L3171" s="11"/>
      <c r="M3171" s="12"/>
      <c r="N3171" s="12"/>
      <c r="O3171" s="12"/>
      <c r="Q3171" s="22"/>
      <c r="R3171" s="15"/>
      <c r="S3171" s="22"/>
    </row>
    <row r="3172" spans="2:19">
      <c r="B3172" s="12"/>
      <c r="K3172" s="11"/>
      <c r="L3172" s="11"/>
      <c r="M3172" s="12"/>
      <c r="N3172" s="12"/>
      <c r="O3172" s="12"/>
      <c r="Q3172" s="22"/>
      <c r="R3172" s="15"/>
      <c r="S3172" s="22"/>
    </row>
    <row r="3173" spans="2:19">
      <c r="B3173" s="12"/>
      <c r="K3173" s="11"/>
      <c r="L3173" s="11"/>
      <c r="M3173" s="12"/>
      <c r="N3173" s="12"/>
      <c r="O3173" s="12"/>
      <c r="Q3173" s="22"/>
      <c r="R3173" s="15"/>
      <c r="S3173" s="22"/>
    </row>
    <row r="3174" spans="2:19">
      <c r="B3174" s="12"/>
      <c r="K3174" s="11"/>
      <c r="L3174" s="11"/>
      <c r="M3174" s="12"/>
      <c r="N3174" s="12"/>
      <c r="O3174" s="12"/>
      <c r="Q3174" s="22"/>
      <c r="R3174" s="15"/>
      <c r="S3174" s="22"/>
    </row>
    <row r="3175" spans="2:19">
      <c r="B3175" s="12"/>
      <c r="K3175" s="11"/>
      <c r="L3175" s="11"/>
      <c r="M3175" s="12"/>
      <c r="N3175" s="12"/>
      <c r="O3175" s="12"/>
      <c r="Q3175" s="22"/>
      <c r="R3175" s="15"/>
      <c r="S3175" s="22"/>
    </row>
    <row r="3176" spans="2:19">
      <c r="B3176" s="12"/>
      <c r="K3176" s="11"/>
      <c r="L3176" s="11"/>
      <c r="M3176" s="12"/>
      <c r="N3176" s="12"/>
      <c r="O3176" s="12"/>
      <c r="Q3176" s="22"/>
      <c r="R3176" s="15"/>
      <c r="S3176" s="22"/>
    </row>
    <row r="3177" spans="2:19">
      <c r="B3177" s="12"/>
      <c r="K3177" s="11"/>
      <c r="L3177" s="11"/>
      <c r="M3177" s="12"/>
      <c r="N3177" s="12"/>
      <c r="O3177" s="12"/>
      <c r="Q3177" s="22"/>
      <c r="R3177" s="15"/>
      <c r="S3177" s="22"/>
    </row>
    <row r="3178" spans="2:19">
      <c r="B3178" s="12"/>
      <c r="K3178" s="11"/>
      <c r="L3178" s="11"/>
      <c r="M3178" s="12"/>
      <c r="N3178" s="12"/>
      <c r="O3178" s="12"/>
      <c r="Q3178" s="22"/>
      <c r="R3178" s="15"/>
      <c r="S3178" s="22"/>
    </row>
    <row r="3179" spans="2:19">
      <c r="B3179" s="12"/>
      <c r="K3179" s="11"/>
      <c r="L3179" s="11"/>
      <c r="M3179" s="12"/>
      <c r="N3179" s="12"/>
      <c r="O3179" s="12"/>
      <c r="Q3179" s="22"/>
      <c r="R3179" s="15"/>
      <c r="S3179" s="22"/>
    </row>
    <row r="3180" spans="2:19">
      <c r="B3180" s="12"/>
      <c r="K3180" s="11"/>
      <c r="L3180" s="11"/>
      <c r="M3180" s="12"/>
      <c r="N3180" s="12"/>
      <c r="O3180" s="12"/>
      <c r="Q3180" s="22"/>
      <c r="R3180" s="15"/>
      <c r="S3180" s="22"/>
    </row>
    <row r="3181" spans="2:19">
      <c r="B3181" s="12"/>
      <c r="K3181" s="11"/>
      <c r="L3181" s="11"/>
      <c r="M3181" s="12"/>
      <c r="N3181" s="12"/>
      <c r="O3181" s="12"/>
      <c r="Q3181" s="22"/>
      <c r="R3181" s="15"/>
      <c r="S3181" s="22"/>
    </row>
    <row r="3182" spans="2:19">
      <c r="B3182" s="12"/>
      <c r="K3182" s="11"/>
      <c r="L3182" s="11"/>
      <c r="M3182" s="12"/>
      <c r="N3182" s="12"/>
      <c r="O3182" s="12"/>
      <c r="Q3182" s="22"/>
      <c r="R3182" s="15"/>
      <c r="S3182" s="22"/>
    </row>
    <row r="3183" spans="2:19">
      <c r="B3183" s="12"/>
      <c r="K3183" s="11"/>
      <c r="L3183" s="11"/>
      <c r="M3183" s="12"/>
      <c r="N3183" s="12"/>
      <c r="O3183" s="12"/>
      <c r="Q3183" s="22"/>
      <c r="R3183" s="15"/>
      <c r="S3183" s="22"/>
    </row>
    <row r="3184" spans="2:19">
      <c r="B3184" s="12"/>
      <c r="K3184" s="11"/>
      <c r="L3184" s="11"/>
      <c r="M3184" s="12"/>
      <c r="N3184" s="12"/>
      <c r="O3184" s="12"/>
      <c r="Q3184" s="22"/>
      <c r="R3184" s="15"/>
      <c r="S3184" s="22"/>
    </row>
    <row r="3185" spans="2:19">
      <c r="B3185" s="12"/>
      <c r="K3185" s="11"/>
      <c r="L3185" s="11"/>
      <c r="M3185" s="12"/>
      <c r="N3185" s="12"/>
      <c r="O3185" s="12"/>
      <c r="Q3185" s="22"/>
      <c r="R3185" s="15"/>
      <c r="S3185" s="22"/>
    </row>
    <row r="3186" spans="2:19">
      <c r="B3186" s="12"/>
      <c r="K3186" s="11"/>
      <c r="L3186" s="11"/>
      <c r="M3186" s="12"/>
      <c r="N3186" s="12"/>
      <c r="O3186" s="12"/>
      <c r="Q3186" s="22"/>
      <c r="R3186" s="15"/>
      <c r="S3186" s="22"/>
    </row>
    <row r="3187" spans="2:19">
      <c r="B3187" s="12"/>
      <c r="K3187" s="11"/>
      <c r="L3187" s="11"/>
      <c r="M3187" s="12"/>
      <c r="N3187" s="12"/>
      <c r="O3187" s="12"/>
      <c r="Q3187" s="22"/>
      <c r="R3187" s="15"/>
      <c r="S3187" s="22"/>
    </row>
    <row r="3188" spans="2:19">
      <c r="B3188" s="12"/>
      <c r="K3188" s="11"/>
      <c r="L3188" s="11"/>
      <c r="M3188" s="12"/>
      <c r="N3188" s="12"/>
      <c r="O3188" s="12"/>
      <c r="Q3188" s="22"/>
      <c r="R3188" s="15"/>
      <c r="S3188" s="22"/>
    </row>
    <row r="3189" spans="2:19">
      <c r="B3189" s="12"/>
      <c r="K3189" s="11"/>
      <c r="L3189" s="11"/>
      <c r="M3189" s="12"/>
      <c r="N3189" s="12"/>
      <c r="O3189" s="12"/>
      <c r="Q3189" s="22"/>
      <c r="R3189" s="15"/>
      <c r="S3189" s="22"/>
    </row>
    <row r="3190" spans="2:19">
      <c r="B3190" s="12"/>
      <c r="K3190" s="11"/>
      <c r="L3190" s="11"/>
      <c r="M3190" s="12"/>
      <c r="N3190" s="12"/>
      <c r="O3190" s="12"/>
      <c r="Q3190" s="22"/>
      <c r="R3190" s="15"/>
      <c r="S3190" s="22"/>
    </row>
    <row r="3191" spans="2:19">
      <c r="B3191" s="12"/>
      <c r="K3191" s="11"/>
      <c r="L3191" s="11"/>
      <c r="M3191" s="12"/>
      <c r="N3191" s="12"/>
      <c r="O3191" s="12"/>
      <c r="Q3191" s="22"/>
      <c r="R3191" s="15"/>
      <c r="S3191" s="22"/>
    </row>
    <row r="3192" spans="2:19">
      <c r="B3192" s="12"/>
      <c r="K3192" s="11"/>
      <c r="L3192" s="11"/>
      <c r="M3192" s="12"/>
      <c r="N3192" s="12"/>
      <c r="O3192" s="12"/>
      <c r="Q3192" s="22"/>
      <c r="R3192" s="15"/>
      <c r="S3192" s="22"/>
    </row>
    <row r="3193" spans="2:19">
      <c r="B3193" s="12"/>
      <c r="K3193" s="11"/>
      <c r="L3193" s="11"/>
      <c r="M3193" s="12"/>
      <c r="N3193" s="12"/>
      <c r="O3193" s="12"/>
      <c r="Q3193" s="22"/>
      <c r="R3193" s="15"/>
      <c r="S3193" s="22"/>
    </row>
    <row r="3194" spans="2:19">
      <c r="B3194" s="12"/>
      <c r="K3194" s="11"/>
      <c r="L3194" s="11"/>
      <c r="M3194" s="12"/>
      <c r="N3194" s="12"/>
      <c r="O3194" s="12"/>
      <c r="Q3194" s="22"/>
      <c r="R3194" s="15"/>
      <c r="S3194" s="22"/>
    </row>
    <row r="3195" spans="2:19">
      <c r="B3195" s="12"/>
      <c r="K3195" s="11"/>
      <c r="L3195" s="11"/>
      <c r="M3195" s="12"/>
      <c r="N3195" s="12"/>
      <c r="O3195" s="12"/>
      <c r="Q3195" s="22"/>
      <c r="R3195" s="15"/>
      <c r="S3195" s="22"/>
    </row>
    <row r="3196" spans="2:19">
      <c r="B3196" s="12"/>
      <c r="K3196" s="11"/>
      <c r="L3196" s="11"/>
      <c r="M3196" s="12"/>
      <c r="N3196" s="12"/>
      <c r="O3196" s="12"/>
      <c r="Q3196" s="22"/>
      <c r="R3196" s="15"/>
      <c r="S3196" s="22"/>
    </row>
    <row r="3197" spans="2:19">
      <c r="B3197" s="12"/>
      <c r="K3197" s="11"/>
      <c r="L3197" s="11"/>
      <c r="M3197" s="12"/>
      <c r="N3197" s="12"/>
      <c r="O3197" s="12"/>
      <c r="Q3197" s="22"/>
      <c r="R3197" s="15"/>
      <c r="S3197" s="22"/>
    </row>
    <row r="3198" spans="2:19">
      <c r="B3198" s="12"/>
      <c r="K3198" s="11"/>
      <c r="L3198" s="11"/>
      <c r="M3198" s="12"/>
      <c r="N3198" s="12"/>
      <c r="O3198" s="12"/>
      <c r="Q3198" s="22"/>
      <c r="R3198" s="15"/>
      <c r="S3198" s="22"/>
    </row>
    <row r="3199" spans="2:19">
      <c r="B3199" s="12"/>
      <c r="K3199" s="11"/>
      <c r="L3199" s="11"/>
      <c r="M3199" s="12"/>
      <c r="N3199" s="12"/>
      <c r="O3199" s="12"/>
      <c r="Q3199" s="22"/>
      <c r="R3199" s="15"/>
      <c r="S3199" s="22"/>
    </row>
    <row r="3200" spans="2:19">
      <c r="B3200" s="12"/>
      <c r="K3200" s="11"/>
      <c r="L3200" s="11"/>
      <c r="M3200" s="12"/>
      <c r="N3200" s="12"/>
      <c r="O3200" s="12"/>
      <c r="Q3200" s="22"/>
      <c r="R3200" s="15"/>
      <c r="S3200" s="22"/>
    </row>
    <row r="3201" spans="2:19">
      <c r="B3201" s="12"/>
      <c r="K3201" s="11"/>
      <c r="L3201" s="11"/>
      <c r="M3201" s="12"/>
      <c r="N3201" s="12"/>
      <c r="O3201" s="12"/>
      <c r="Q3201" s="22"/>
      <c r="R3201" s="15"/>
      <c r="S3201" s="22"/>
    </row>
    <row r="3202" spans="2:19">
      <c r="B3202" s="12"/>
      <c r="K3202" s="11"/>
      <c r="L3202" s="11"/>
      <c r="M3202" s="12"/>
      <c r="N3202" s="12"/>
      <c r="O3202" s="12"/>
      <c r="Q3202" s="22"/>
      <c r="R3202" s="15"/>
      <c r="S3202" s="22"/>
    </row>
    <row r="3203" spans="2:19">
      <c r="B3203" s="12"/>
      <c r="K3203" s="11"/>
      <c r="L3203" s="11"/>
      <c r="M3203" s="12"/>
      <c r="N3203" s="12"/>
      <c r="O3203" s="12"/>
      <c r="Q3203" s="22"/>
      <c r="R3203" s="15"/>
      <c r="S3203" s="22"/>
    </row>
    <row r="3204" spans="2:19">
      <c r="B3204" s="12"/>
      <c r="K3204" s="11"/>
      <c r="L3204" s="11"/>
      <c r="M3204" s="12"/>
      <c r="N3204" s="12"/>
      <c r="O3204" s="12"/>
      <c r="Q3204" s="22"/>
      <c r="R3204" s="15"/>
      <c r="S3204" s="22"/>
    </row>
    <row r="3205" spans="2:19">
      <c r="B3205" s="12"/>
      <c r="K3205" s="11"/>
      <c r="L3205" s="11"/>
      <c r="M3205" s="12"/>
      <c r="N3205" s="12"/>
      <c r="O3205" s="12"/>
      <c r="Q3205" s="22"/>
      <c r="R3205" s="15"/>
      <c r="S3205" s="22"/>
    </row>
    <row r="3206" spans="2:19">
      <c r="B3206" s="12"/>
      <c r="K3206" s="11"/>
      <c r="L3206" s="11"/>
      <c r="M3206" s="12"/>
      <c r="N3206" s="12"/>
      <c r="O3206" s="12"/>
      <c r="Q3206" s="22"/>
      <c r="R3206" s="15"/>
      <c r="S3206" s="22"/>
    </row>
    <row r="3207" spans="2:19">
      <c r="B3207" s="12"/>
      <c r="K3207" s="11"/>
      <c r="L3207" s="11"/>
      <c r="M3207" s="12"/>
      <c r="N3207" s="12"/>
      <c r="O3207" s="12"/>
      <c r="Q3207" s="22"/>
      <c r="R3207" s="15"/>
      <c r="S3207" s="22"/>
    </row>
    <row r="3208" spans="2:19">
      <c r="B3208" s="12"/>
      <c r="K3208" s="11"/>
      <c r="L3208" s="11"/>
      <c r="M3208" s="12"/>
      <c r="N3208" s="12"/>
      <c r="O3208" s="12"/>
      <c r="Q3208" s="22"/>
      <c r="R3208" s="15"/>
      <c r="S3208" s="22"/>
    </row>
    <row r="3209" spans="2:19">
      <c r="B3209" s="12"/>
      <c r="K3209" s="11"/>
      <c r="L3209" s="11"/>
      <c r="M3209" s="12"/>
      <c r="N3209" s="12"/>
      <c r="O3209" s="12"/>
      <c r="Q3209" s="22"/>
      <c r="R3209" s="15"/>
      <c r="S3209" s="22"/>
    </row>
    <row r="3210" spans="2:19">
      <c r="B3210" s="12"/>
      <c r="K3210" s="11"/>
      <c r="L3210" s="11"/>
      <c r="M3210" s="12"/>
      <c r="N3210" s="12"/>
      <c r="O3210" s="12"/>
      <c r="Q3210" s="22"/>
      <c r="R3210" s="15"/>
      <c r="S3210" s="22"/>
    </row>
    <row r="3211" spans="2:19">
      <c r="B3211" s="12"/>
      <c r="K3211" s="11"/>
      <c r="L3211" s="11"/>
      <c r="M3211" s="12"/>
      <c r="N3211" s="12"/>
      <c r="O3211" s="12"/>
      <c r="Q3211" s="22"/>
      <c r="R3211" s="15"/>
      <c r="S3211" s="22"/>
    </row>
    <row r="3212" spans="2:19">
      <c r="B3212" s="12"/>
      <c r="K3212" s="11"/>
      <c r="L3212" s="11"/>
      <c r="M3212" s="12"/>
      <c r="N3212" s="12"/>
      <c r="O3212" s="12"/>
      <c r="Q3212" s="22"/>
      <c r="R3212" s="15"/>
      <c r="S3212" s="22"/>
    </row>
    <row r="3213" spans="2:19">
      <c r="B3213" s="12"/>
      <c r="K3213" s="11"/>
      <c r="L3213" s="11"/>
      <c r="M3213" s="12"/>
      <c r="N3213" s="12"/>
      <c r="O3213" s="12"/>
      <c r="Q3213" s="22"/>
      <c r="R3213" s="15"/>
      <c r="S3213" s="22"/>
    </row>
    <row r="3214" spans="2:19">
      <c r="B3214" s="12"/>
      <c r="K3214" s="11"/>
      <c r="L3214" s="11"/>
      <c r="M3214" s="12"/>
      <c r="N3214" s="12"/>
      <c r="O3214" s="12"/>
      <c r="Q3214" s="22"/>
      <c r="R3214" s="15"/>
      <c r="S3214" s="22"/>
    </row>
    <row r="3215" spans="2:19">
      <c r="B3215" s="12"/>
      <c r="K3215" s="11"/>
      <c r="L3215" s="11"/>
      <c r="M3215" s="12"/>
      <c r="N3215" s="12"/>
      <c r="O3215" s="12"/>
      <c r="Q3215" s="22"/>
      <c r="R3215" s="15"/>
      <c r="S3215" s="22"/>
    </row>
    <row r="3216" spans="2:19">
      <c r="B3216" s="12"/>
      <c r="K3216" s="11"/>
      <c r="L3216" s="11"/>
      <c r="M3216" s="12"/>
      <c r="N3216" s="12"/>
      <c r="O3216" s="12"/>
      <c r="Q3216" s="22"/>
      <c r="R3216" s="15"/>
      <c r="S3216" s="22"/>
    </row>
    <row r="3217" spans="2:19">
      <c r="B3217" s="12"/>
      <c r="K3217" s="11"/>
      <c r="L3217" s="11"/>
      <c r="M3217" s="12"/>
      <c r="N3217" s="12"/>
      <c r="O3217" s="12"/>
      <c r="Q3217" s="22"/>
      <c r="R3217" s="15"/>
      <c r="S3217" s="22"/>
    </row>
    <row r="3218" spans="2:19">
      <c r="B3218" s="12"/>
      <c r="K3218" s="11"/>
      <c r="L3218" s="11"/>
      <c r="M3218" s="12"/>
      <c r="N3218" s="12"/>
      <c r="O3218" s="12"/>
      <c r="Q3218" s="22"/>
      <c r="R3218" s="15"/>
      <c r="S3218" s="22"/>
    </row>
    <row r="3219" spans="2:19">
      <c r="B3219" s="12"/>
      <c r="K3219" s="11"/>
      <c r="L3219" s="11"/>
      <c r="M3219" s="12"/>
      <c r="N3219" s="12"/>
      <c r="O3219" s="12"/>
      <c r="Q3219" s="22"/>
      <c r="R3219" s="15"/>
      <c r="S3219" s="22"/>
    </row>
    <row r="3220" spans="2:19">
      <c r="B3220" s="12"/>
      <c r="K3220" s="11"/>
      <c r="L3220" s="11"/>
      <c r="M3220" s="12"/>
      <c r="N3220" s="12"/>
      <c r="O3220" s="12"/>
      <c r="Q3220" s="22"/>
      <c r="R3220" s="15"/>
      <c r="S3220" s="22"/>
    </row>
    <row r="3221" spans="2:19">
      <c r="B3221" s="12"/>
      <c r="K3221" s="11"/>
      <c r="L3221" s="11"/>
      <c r="M3221" s="12"/>
      <c r="N3221" s="12"/>
      <c r="O3221" s="12"/>
      <c r="Q3221" s="22"/>
      <c r="R3221" s="15"/>
      <c r="S3221" s="22"/>
    </row>
    <row r="3222" spans="2:19">
      <c r="B3222" s="12"/>
      <c r="K3222" s="11"/>
      <c r="L3222" s="11"/>
      <c r="M3222" s="12"/>
      <c r="N3222" s="12"/>
      <c r="O3222" s="12"/>
      <c r="Q3222" s="22"/>
      <c r="R3222" s="15"/>
      <c r="S3222" s="22"/>
    </row>
    <row r="3223" spans="2:19">
      <c r="B3223" s="12"/>
      <c r="K3223" s="11"/>
      <c r="L3223" s="11"/>
      <c r="M3223" s="12"/>
      <c r="N3223" s="12"/>
      <c r="O3223" s="12"/>
      <c r="Q3223" s="22"/>
      <c r="R3223" s="15"/>
      <c r="S3223" s="22"/>
    </row>
    <row r="3224" spans="2:19">
      <c r="B3224" s="12"/>
      <c r="K3224" s="11"/>
      <c r="L3224" s="11"/>
      <c r="M3224" s="12"/>
      <c r="N3224" s="12"/>
      <c r="O3224" s="12"/>
      <c r="Q3224" s="22"/>
      <c r="R3224" s="15"/>
      <c r="S3224" s="22"/>
    </row>
    <row r="3225" spans="2:19">
      <c r="B3225" s="12"/>
      <c r="K3225" s="11"/>
      <c r="L3225" s="11"/>
      <c r="M3225" s="12"/>
      <c r="N3225" s="12"/>
      <c r="O3225" s="12"/>
      <c r="Q3225" s="22"/>
      <c r="R3225" s="15"/>
      <c r="S3225" s="22"/>
    </row>
    <row r="3226" spans="2:19">
      <c r="B3226" s="12"/>
      <c r="K3226" s="11"/>
      <c r="L3226" s="11"/>
      <c r="M3226" s="12"/>
      <c r="N3226" s="12"/>
      <c r="O3226" s="12"/>
      <c r="Q3226" s="22"/>
      <c r="R3226" s="15"/>
      <c r="S3226" s="22"/>
    </row>
    <row r="3227" spans="2:19">
      <c r="B3227" s="12"/>
      <c r="K3227" s="11"/>
      <c r="L3227" s="11"/>
      <c r="M3227" s="12"/>
      <c r="N3227" s="12"/>
      <c r="O3227" s="12"/>
      <c r="Q3227" s="22"/>
      <c r="R3227" s="15"/>
      <c r="S3227" s="22"/>
    </row>
    <row r="3228" spans="2:19">
      <c r="B3228" s="12"/>
      <c r="K3228" s="11"/>
      <c r="L3228" s="11"/>
      <c r="M3228" s="12"/>
      <c r="N3228" s="12"/>
      <c r="O3228" s="12"/>
      <c r="Q3228" s="22"/>
      <c r="R3228" s="15"/>
      <c r="S3228" s="22"/>
    </row>
    <row r="3229" spans="2:19">
      <c r="B3229" s="12"/>
      <c r="K3229" s="11"/>
      <c r="L3229" s="11"/>
      <c r="M3229" s="12"/>
      <c r="N3229" s="12"/>
      <c r="O3229" s="12"/>
      <c r="Q3229" s="22"/>
      <c r="R3229" s="15"/>
      <c r="S3229" s="22"/>
    </row>
    <row r="3230" spans="2:19">
      <c r="B3230" s="12"/>
      <c r="K3230" s="11"/>
      <c r="L3230" s="11"/>
      <c r="M3230" s="12"/>
      <c r="N3230" s="12"/>
      <c r="O3230" s="12"/>
      <c r="Q3230" s="22"/>
      <c r="R3230" s="15"/>
      <c r="S3230" s="22"/>
    </row>
    <row r="3231" spans="2:19">
      <c r="B3231" s="12"/>
      <c r="K3231" s="11"/>
      <c r="L3231" s="11"/>
      <c r="M3231" s="12"/>
      <c r="N3231" s="12"/>
      <c r="O3231" s="12"/>
      <c r="Q3231" s="22"/>
      <c r="R3231" s="15"/>
      <c r="S3231" s="22"/>
    </row>
    <row r="3232" spans="2:19">
      <c r="B3232" s="12"/>
      <c r="K3232" s="11"/>
      <c r="L3232" s="11"/>
      <c r="M3232" s="12"/>
      <c r="N3232" s="12"/>
      <c r="O3232" s="12"/>
      <c r="Q3232" s="22"/>
      <c r="R3232" s="15"/>
      <c r="S3232" s="22"/>
    </row>
    <row r="3233" spans="2:19">
      <c r="B3233" s="12"/>
      <c r="K3233" s="11"/>
      <c r="L3233" s="11"/>
      <c r="M3233" s="12"/>
      <c r="N3233" s="12"/>
      <c r="O3233" s="12"/>
      <c r="Q3233" s="22"/>
      <c r="R3233" s="15"/>
      <c r="S3233" s="22"/>
    </row>
    <row r="3234" spans="2:19">
      <c r="B3234" s="12"/>
      <c r="K3234" s="11"/>
      <c r="L3234" s="11"/>
      <c r="M3234" s="12"/>
      <c r="N3234" s="12"/>
      <c r="O3234" s="12"/>
      <c r="Q3234" s="22"/>
      <c r="R3234" s="15"/>
      <c r="S3234" s="22"/>
    </row>
    <row r="3235" spans="2:19">
      <c r="B3235" s="12"/>
      <c r="K3235" s="11"/>
      <c r="L3235" s="11"/>
      <c r="M3235" s="12"/>
      <c r="N3235" s="12"/>
      <c r="O3235" s="12"/>
      <c r="Q3235" s="22"/>
      <c r="R3235" s="15"/>
      <c r="S3235" s="22"/>
    </row>
    <row r="3236" spans="2:19">
      <c r="B3236" s="12"/>
      <c r="K3236" s="11"/>
      <c r="L3236" s="11"/>
      <c r="M3236" s="12"/>
      <c r="N3236" s="12"/>
      <c r="O3236" s="12"/>
      <c r="Q3236" s="22"/>
      <c r="R3236" s="15"/>
      <c r="S3236" s="22"/>
    </row>
    <row r="3237" spans="2:19">
      <c r="B3237" s="12"/>
      <c r="K3237" s="11"/>
      <c r="L3237" s="11"/>
      <c r="M3237" s="12"/>
      <c r="N3237" s="12"/>
      <c r="O3237" s="12"/>
      <c r="Q3237" s="22"/>
      <c r="R3237" s="15"/>
      <c r="S3237" s="22"/>
    </row>
    <row r="3238" spans="2:19">
      <c r="B3238" s="12"/>
      <c r="K3238" s="11"/>
      <c r="L3238" s="11"/>
      <c r="M3238" s="12"/>
      <c r="N3238" s="12"/>
      <c r="O3238" s="12"/>
      <c r="Q3238" s="22"/>
      <c r="R3238" s="15"/>
      <c r="S3238" s="22"/>
    </row>
    <row r="3239" spans="2:19">
      <c r="B3239" s="12"/>
      <c r="K3239" s="11"/>
      <c r="L3239" s="11"/>
      <c r="M3239" s="12"/>
      <c r="N3239" s="12"/>
      <c r="O3239" s="12"/>
      <c r="Q3239" s="22"/>
      <c r="R3239" s="15"/>
      <c r="S3239" s="22"/>
    </row>
    <row r="3240" spans="2:19">
      <c r="B3240" s="12"/>
      <c r="K3240" s="11"/>
      <c r="L3240" s="11"/>
      <c r="M3240" s="12"/>
      <c r="N3240" s="12"/>
      <c r="O3240" s="12"/>
      <c r="Q3240" s="22"/>
      <c r="R3240" s="15"/>
      <c r="S3240" s="22"/>
    </row>
    <row r="3241" spans="2:19">
      <c r="B3241" s="12"/>
      <c r="K3241" s="11"/>
      <c r="L3241" s="11"/>
      <c r="M3241" s="12"/>
      <c r="N3241" s="12"/>
      <c r="O3241" s="12"/>
      <c r="Q3241" s="22"/>
      <c r="R3241" s="15"/>
      <c r="S3241" s="22"/>
    </row>
    <row r="3242" spans="2:19">
      <c r="B3242" s="12"/>
      <c r="K3242" s="11"/>
      <c r="L3242" s="11"/>
      <c r="M3242" s="12"/>
      <c r="N3242" s="12"/>
      <c r="O3242" s="12"/>
      <c r="Q3242" s="22"/>
      <c r="R3242" s="15"/>
      <c r="S3242" s="22"/>
    </row>
    <row r="3243" spans="2:19">
      <c r="B3243" s="12"/>
      <c r="K3243" s="11"/>
      <c r="L3243" s="11"/>
      <c r="M3243" s="12"/>
      <c r="N3243" s="12"/>
      <c r="O3243" s="12"/>
      <c r="Q3243" s="22"/>
      <c r="R3243" s="15"/>
      <c r="S3243" s="22"/>
    </row>
    <row r="3244" spans="2:19">
      <c r="B3244" s="12"/>
      <c r="K3244" s="11"/>
      <c r="L3244" s="11"/>
      <c r="M3244" s="12"/>
      <c r="N3244" s="12"/>
      <c r="O3244" s="12"/>
      <c r="Q3244" s="22"/>
      <c r="R3244" s="15"/>
      <c r="S3244" s="22"/>
    </row>
    <row r="3245" spans="2:19">
      <c r="B3245" s="12"/>
      <c r="K3245" s="11"/>
      <c r="L3245" s="11"/>
      <c r="M3245" s="12"/>
      <c r="N3245" s="12"/>
      <c r="O3245" s="12"/>
      <c r="Q3245" s="22"/>
      <c r="R3245" s="15"/>
      <c r="S3245" s="22"/>
    </row>
    <row r="3246" spans="2:19">
      <c r="B3246" s="12"/>
      <c r="K3246" s="11"/>
      <c r="L3246" s="11"/>
      <c r="M3246" s="12"/>
      <c r="N3246" s="12"/>
      <c r="O3246" s="12"/>
      <c r="Q3246" s="22"/>
      <c r="R3246" s="15"/>
      <c r="S3246" s="22"/>
    </row>
    <row r="3247" spans="2:19">
      <c r="B3247" s="12"/>
      <c r="K3247" s="11"/>
      <c r="L3247" s="11"/>
      <c r="M3247" s="12"/>
      <c r="N3247" s="12"/>
      <c r="O3247" s="12"/>
      <c r="Q3247" s="22"/>
      <c r="R3247" s="15"/>
      <c r="S3247" s="22"/>
    </row>
    <row r="3248" spans="2:19">
      <c r="B3248" s="12"/>
      <c r="K3248" s="11"/>
      <c r="L3248" s="11"/>
      <c r="M3248" s="12"/>
      <c r="N3248" s="12"/>
      <c r="O3248" s="12"/>
      <c r="Q3248" s="22"/>
      <c r="R3248" s="15"/>
      <c r="S3248" s="22"/>
    </row>
    <row r="3249" spans="2:19">
      <c r="B3249" s="12"/>
      <c r="K3249" s="11"/>
      <c r="L3249" s="11"/>
      <c r="M3249" s="12"/>
      <c r="N3249" s="12"/>
      <c r="O3249" s="12"/>
      <c r="Q3249" s="22"/>
      <c r="R3249" s="15"/>
      <c r="S3249" s="22"/>
    </row>
    <row r="3250" spans="2:19">
      <c r="B3250" s="12"/>
      <c r="K3250" s="11"/>
      <c r="L3250" s="11"/>
      <c r="M3250" s="12"/>
      <c r="N3250" s="12"/>
      <c r="O3250" s="12"/>
      <c r="Q3250" s="22"/>
      <c r="R3250" s="15"/>
      <c r="S3250" s="22"/>
    </row>
    <row r="3251" spans="2:19">
      <c r="B3251" s="12"/>
      <c r="K3251" s="11"/>
      <c r="L3251" s="11"/>
      <c r="M3251" s="12"/>
      <c r="N3251" s="12"/>
      <c r="O3251" s="12"/>
      <c r="Q3251" s="22"/>
      <c r="R3251" s="15"/>
      <c r="S3251" s="22"/>
    </row>
    <row r="3252" spans="2:19">
      <c r="B3252" s="12"/>
      <c r="K3252" s="11"/>
      <c r="L3252" s="11"/>
      <c r="M3252" s="12"/>
      <c r="N3252" s="12"/>
      <c r="O3252" s="12"/>
      <c r="Q3252" s="22"/>
      <c r="R3252" s="15"/>
      <c r="S3252" s="22"/>
    </row>
    <row r="3253" spans="2:19">
      <c r="B3253" s="12"/>
      <c r="K3253" s="11"/>
      <c r="L3253" s="11"/>
      <c r="M3253" s="12"/>
      <c r="N3253" s="12"/>
      <c r="O3253" s="12"/>
      <c r="Q3253" s="22"/>
      <c r="R3253" s="15"/>
      <c r="S3253" s="22"/>
    </row>
    <row r="3254" spans="2:19">
      <c r="B3254" s="12"/>
      <c r="K3254" s="11"/>
      <c r="L3254" s="11"/>
      <c r="M3254" s="12"/>
      <c r="N3254" s="12"/>
      <c r="O3254" s="12"/>
      <c r="Q3254" s="22"/>
      <c r="R3254" s="15"/>
      <c r="S3254" s="22"/>
    </row>
    <row r="3255" spans="2:19">
      <c r="B3255" s="12"/>
      <c r="K3255" s="11"/>
      <c r="L3255" s="11"/>
      <c r="M3255" s="12"/>
      <c r="N3255" s="12"/>
      <c r="O3255" s="12"/>
      <c r="Q3255" s="22"/>
      <c r="R3255" s="15"/>
      <c r="S3255" s="22"/>
    </row>
    <row r="3256" spans="2:19">
      <c r="B3256" s="12"/>
      <c r="K3256" s="11"/>
      <c r="L3256" s="11"/>
      <c r="M3256" s="12"/>
      <c r="N3256" s="12"/>
      <c r="O3256" s="12"/>
      <c r="Q3256" s="22"/>
      <c r="R3256" s="15"/>
      <c r="S3256" s="22"/>
    </row>
    <row r="3257" spans="2:19">
      <c r="B3257" s="12"/>
      <c r="K3257" s="11"/>
      <c r="L3257" s="11"/>
      <c r="M3257" s="12"/>
      <c r="N3257" s="12"/>
      <c r="O3257" s="12"/>
      <c r="Q3257" s="22"/>
      <c r="R3257" s="15"/>
      <c r="S3257" s="22"/>
    </row>
    <row r="3258" spans="2:19">
      <c r="B3258" s="12"/>
      <c r="K3258" s="11"/>
      <c r="L3258" s="11"/>
      <c r="M3258" s="12"/>
      <c r="N3258" s="12"/>
      <c r="O3258" s="12"/>
      <c r="Q3258" s="22"/>
      <c r="R3258" s="15"/>
      <c r="S3258" s="22"/>
    </row>
    <row r="3259" spans="2:19">
      <c r="B3259" s="12"/>
      <c r="K3259" s="11"/>
      <c r="L3259" s="11"/>
      <c r="M3259" s="12"/>
      <c r="N3259" s="12"/>
      <c r="O3259" s="12"/>
      <c r="Q3259" s="22"/>
      <c r="R3259" s="15"/>
      <c r="S3259" s="22"/>
    </row>
    <row r="3260" spans="2:19">
      <c r="B3260" s="12"/>
      <c r="K3260" s="11"/>
      <c r="L3260" s="11"/>
      <c r="M3260" s="12"/>
      <c r="N3260" s="12"/>
      <c r="O3260" s="12"/>
      <c r="Q3260" s="22"/>
      <c r="R3260" s="15"/>
      <c r="S3260" s="22"/>
    </row>
    <row r="3261" spans="2:19">
      <c r="B3261" s="12"/>
      <c r="K3261" s="11"/>
      <c r="L3261" s="11"/>
      <c r="M3261" s="12"/>
      <c r="N3261" s="12"/>
      <c r="O3261" s="12"/>
      <c r="Q3261" s="22"/>
      <c r="R3261" s="15"/>
      <c r="S3261" s="22"/>
    </row>
    <row r="3262" spans="2:19">
      <c r="B3262" s="12"/>
      <c r="K3262" s="11"/>
      <c r="L3262" s="11"/>
      <c r="M3262" s="12"/>
      <c r="N3262" s="12"/>
      <c r="O3262" s="12"/>
      <c r="Q3262" s="22"/>
      <c r="R3262" s="15"/>
      <c r="S3262" s="22"/>
    </row>
    <row r="3263" spans="2:19">
      <c r="B3263" s="12"/>
      <c r="K3263" s="11"/>
      <c r="L3263" s="11"/>
      <c r="M3263" s="12"/>
      <c r="N3263" s="12"/>
      <c r="O3263" s="12"/>
      <c r="Q3263" s="22"/>
      <c r="R3263" s="15"/>
      <c r="S3263" s="22"/>
    </row>
    <row r="3264" spans="2:19">
      <c r="B3264" s="12"/>
      <c r="K3264" s="11"/>
      <c r="L3264" s="11"/>
      <c r="M3264" s="12"/>
      <c r="N3264" s="12"/>
      <c r="O3264" s="12"/>
      <c r="Q3264" s="22"/>
      <c r="R3264" s="15"/>
      <c r="S3264" s="22"/>
    </row>
    <row r="3265" spans="2:19">
      <c r="B3265" s="12"/>
      <c r="K3265" s="11"/>
      <c r="L3265" s="11"/>
      <c r="M3265" s="12"/>
      <c r="N3265" s="12"/>
      <c r="O3265" s="12"/>
      <c r="Q3265" s="22"/>
      <c r="R3265" s="15"/>
      <c r="S3265" s="22"/>
    </row>
    <row r="3266" spans="2:19">
      <c r="B3266" s="12"/>
      <c r="K3266" s="11"/>
      <c r="L3266" s="11"/>
      <c r="M3266" s="12"/>
      <c r="N3266" s="12"/>
      <c r="O3266" s="12"/>
      <c r="Q3266" s="22"/>
      <c r="R3266" s="15"/>
      <c r="S3266" s="22"/>
    </row>
    <row r="3267" spans="2:19">
      <c r="B3267" s="12"/>
      <c r="K3267" s="11"/>
      <c r="L3267" s="11"/>
      <c r="M3267" s="12"/>
      <c r="N3267" s="12"/>
      <c r="O3267" s="12"/>
      <c r="Q3267" s="22"/>
      <c r="R3267" s="15"/>
      <c r="S3267" s="22"/>
    </row>
    <row r="3268" spans="2:19">
      <c r="B3268" s="12"/>
      <c r="K3268" s="11"/>
      <c r="L3268" s="11"/>
      <c r="M3268" s="12"/>
      <c r="N3268" s="12"/>
      <c r="O3268" s="12"/>
      <c r="Q3268" s="22"/>
      <c r="R3268" s="15"/>
      <c r="S3268" s="22"/>
    </row>
    <row r="3269" spans="2:19">
      <c r="B3269" s="12"/>
      <c r="K3269" s="11"/>
      <c r="L3269" s="11"/>
      <c r="M3269" s="12"/>
      <c r="N3269" s="12"/>
      <c r="O3269" s="12"/>
      <c r="Q3269" s="22"/>
      <c r="R3269" s="15"/>
      <c r="S3269" s="22"/>
    </row>
    <row r="3270" spans="2:19">
      <c r="B3270" s="12"/>
      <c r="K3270" s="11"/>
      <c r="L3270" s="11"/>
      <c r="M3270" s="12"/>
      <c r="N3270" s="12"/>
      <c r="O3270" s="12"/>
      <c r="Q3270" s="22"/>
      <c r="R3270" s="15"/>
      <c r="S3270" s="22"/>
    </row>
    <row r="3271" spans="2:19">
      <c r="B3271" s="12"/>
      <c r="K3271" s="11"/>
      <c r="L3271" s="11"/>
      <c r="M3271" s="12"/>
      <c r="N3271" s="12"/>
      <c r="O3271" s="12"/>
      <c r="Q3271" s="22"/>
      <c r="R3271" s="15"/>
      <c r="S3271" s="22"/>
    </row>
    <row r="3272" spans="2:19">
      <c r="B3272" s="12"/>
      <c r="K3272" s="11"/>
      <c r="L3272" s="11"/>
      <c r="M3272" s="12"/>
      <c r="N3272" s="12"/>
      <c r="O3272" s="12"/>
      <c r="Q3272" s="22"/>
      <c r="R3272" s="15"/>
      <c r="S3272" s="22"/>
    </row>
    <row r="3273" spans="2:19">
      <c r="B3273" s="12"/>
      <c r="K3273" s="11"/>
      <c r="L3273" s="11"/>
      <c r="M3273" s="12"/>
      <c r="N3273" s="12"/>
      <c r="O3273" s="12"/>
      <c r="Q3273" s="22"/>
      <c r="R3273" s="15"/>
      <c r="S3273" s="22"/>
    </row>
    <row r="3274" spans="2:19">
      <c r="B3274" s="12"/>
      <c r="K3274" s="11"/>
      <c r="L3274" s="11"/>
      <c r="M3274" s="12"/>
      <c r="N3274" s="12"/>
      <c r="O3274" s="12"/>
      <c r="Q3274" s="22"/>
      <c r="R3274" s="15"/>
      <c r="S3274" s="22"/>
    </row>
    <row r="3275" spans="2:19">
      <c r="B3275" s="12"/>
      <c r="K3275" s="11"/>
      <c r="L3275" s="11"/>
      <c r="M3275" s="12"/>
      <c r="N3275" s="12"/>
      <c r="O3275" s="12"/>
      <c r="Q3275" s="22"/>
      <c r="R3275" s="15"/>
      <c r="S3275" s="22"/>
    </row>
    <row r="3276" spans="2:19">
      <c r="B3276" s="12"/>
      <c r="K3276" s="11"/>
      <c r="L3276" s="11"/>
      <c r="M3276" s="12"/>
      <c r="N3276" s="12"/>
      <c r="O3276" s="12"/>
      <c r="Q3276" s="22"/>
      <c r="R3276" s="15"/>
      <c r="S3276" s="22"/>
    </row>
    <row r="3277" spans="2:19">
      <c r="B3277" s="12"/>
      <c r="K3277" s="11"/>
      <c r="L3277" s="11"/>
      <c r="M3277" s="12"/>
      <c r="N3277" s="12"/>
      <c r="O3277" s="12"/>
      <c r="Q3277" s="22"/>
      <c r="R3277" s="15"/>
      <c r="S3277" s="22"/>
    </row>
    <row r="3278" spans="2:19">
      <c r="B3278" s="12"/>
      <c r="K3278" s="11"/>
      <c r="L3278" s="11"/>
      <c r="M3278" s="12"/>
      <c r="N3278" s="12"/>
      <c r="O3278" s="12"/>
      <c r="Q3278" s="22"/>
      <c r="R3278" s="15"/>
      <c r="S3278" s="22"/>
    </row>
    <row r="3279" spans="2:19">
      <c r="B3279" s="12"/>
      <c r="K3279" s="11"/>
      <c r="L3279" s="11"/>
      <c r="M3279" s="12"/>
      <c r="N3279" s="12"/>
      <c r="O3279" s="12"/>
      <c r="Q3279" s="22"/>
      <c r="R3279" s="15"/>
      <c r="S3279" s="22"/>
    </row>
    <row r="3280" spans="2:19">
      <c r="B3280" s="12"/>
      <c r="K3280" s="11"/>
      <c r="L3280" s="11"/>
      <c r="M3280" s="12"/>
      <c r="N3280" s="12"/>
      <c r="O3280" s="12"/>
      <c r="Q3280" s="22"/>
      <c r="R3280" s="15"/>
      <c r="S3280" s="22"/>
    </row>
    <row r="3281" spans="2:19">
      <c r="B3281" s="12"/>
      <c r="K3281" s="11"/>
      <c r="L3281" s="11"/>
      <c r="M3281" s="12"/>
      <c r="N3281" s="12"/>
      <c r="O3281" s="12"/>
      <c r="Q3281" s="22"/>
      <c r="R3281" s="15"/>
      <c r="S3281" s="22"/>
    </row>
    <row r="3282" spans="2:19">
      <c r="B3282" s="12"/>
      <c r="K3282" s="11"/>
      <c r="L3282" s="11"/>
      <c r="M3282" s="12"/>
      <c r="N3282" s="12"/>
      <c r="O3282" s="12"/>
      <c r="Q3282" s="22"/>
      <c r="R3282" s="15"/>
      <c r="S3282" s="22"/>
    </row>
    <row r="3283" spans="2:19">
      <c r="B3283" s="12"/>
      <c r="K3283" s="11"/>
      <c r="L3283" s="11"/>
      <c r="M3283" s="12"/>
      <c r="N3283" s="12"/>
      <c r="O3283" s="12"/>
      <c r="Q3283" s="22"/>
      <c r="R3283" s="15"/>
      <c r="S3283" s="22"/>
    </row>
    <row r="3284" spans="2:19">
      <c r="B3284" s="12"/>
      <c r="K3284" s="11"/>
      <c r="L3284" s="11"/>
      <c r="M3284" s="12"/>
      <c r="N3284" s="12"/>
      <c r="O3284" s="12"/>
      <c r="Q3284" s="22"/>
      <c r="R3284" s="15"/>
      <c r="S3284" s="22"/>
    </row>
    <row r="3285" spans="2:19">
      <c r="B3285" s="12"/>
      <c r="K3285" s="11"/>
      <c r="L3285" s="11"/>
      <c r="M3285" s="12"/>
      <c r="N3285" s="12"/>
      <c r="O3285" s="12"/>
      <c r="Q3285" s="22"/>
      <c r="R3285" s="15"/>
      <c r="S3285" s="22"/>
    </row>
    <row r="3286" spans="2:19">
      <c r="B3286" s="12"/>
      <c r="K3286" s="11"/>
      <c r="L3286" s="11"/>
      <c r="M3286" s="12"/>
      <c r="N3286" s="12"/>
      <c r="O3286" s="12"/>
      <c r="Q3286" s="22"/>
      <c r="R3286" s="15"/>
      <c r="S3286" s="22"/>
    </row>
    <row r="3287" spans="2:19">
      <c r="B3287" s="12"/>
      <c r="K3287" s="11"/>
      <c r="L3287" s="11"/>
      <c r="M3287" s="12"/>
      <c r="N3287" s="12"/>
      <c r="O3287" s="12"/>
      <c r="Q3287" s="22"/>
      <c r="R3287" s="15"/>
      <c r="S3287" s="22"/>
    </row>
    <row r="3288" spans="2:19">
      <c r="B3288" s="12"/>
      <c r="K3288" s="11"/>
      <c r="L3288" s="11"/>
      <c r="M3288" s="12"/>
      <c r="N3288" s="12"/>
      <c r="O3288" s="12"/>
      <c r="Q3288" s="22"/>
      <c r="R3288" s="15"/>
      <c r="S3288" s="22"/>
    </row>
    <row r="3289" spans="2:19">
      <c r="B3289" s="12"/>
      <c r="K3289" s="11"/>
      <c r="L3289" s="11"/>
      <c r="M3289" s="12"/>
      <c r="N3289" s="12"/>
      <c r="O3289" s="12"/>
      <c r="Q3289" s="22"/>
      <c r="R3289" s="15"/>
      <c r="S3289" s="22"/>
    </row>
    <row r="3290" spans="2:19">
      <c r="B3290" s="12"/>
      <c r="K3290" s="11"/>
      <c r="L3290" s="11"/>
      <c r="M3290" s="12"/>
      <c r="N3290" s="12"/>
      <c r="O3290" s="12"/>
      <c r="Q3290" s="22"/>
      <c r="R3290" s="15"/>
      <c r="S3290" s="22"/>
    </row>
    <row r="3291" spans="2:19">
      <c r="B3291" s="12"/>
      <c r="K3291" s="11"/>
      <c r="L3291" s="11"/>
      <c r="M3291" s="12"/>
      <c r="N3291" s="12"/>
      <c r="O3291" s="12"/>
      <c r="Q3291" s="22"/>
      <c r="R3291" s="15"/>
      <c r="S3291" s="22"/>
    </row>
    <row r="3292" spans="2:19">
      <c r="B3292" s="12"/>
      <c r="K3292" s="11"/>
      <c r="L3292" s="11"/>
      <c r="M3292" s="12"/>
      <c r="N3292" s="12"/>
      <c r="O3292" s="12"/>
      <c r="Q3292" s="22"/>
      <c r="R3292" s="15"/>
      <c r="S3292" s="22"/>
    </row>
    <row r="3293" spans="2:19">
      <c r="B3293" s="12"/>
      <c r="K3293" s="11"/>
      <c r="L3293" s="11"/>
      <c r="M3293" s="12"/>
      <c r="N3293" s="12"/>
      <c r="O3293" s="12"/>
      <c r="Q3293" s="22"/>
      <c r="R3293" s="15"/>
      <c r="S3293" s="22"/>
    </row>
    <row r="3294" spans="2:19">
      <c r="B3294" s="12"/>
      <c r="K3294" s="11"/>
      <c r="L3294" s="11"/>
      <c r="M3294" s="12"/>
      <c r="N3294" s="12"/>
      <c r="O3294" s="12"/>
      <c r="Q3294" s="22"/>
      <c r="R3294" s="15"/>
      <c r="S3294" s="22"/>
    </row>
    <row r="3295" spans="2:19">
      <c r="B3295" s="12"/>
      <c r="K3295" s="11"/>
      <c r="L3295" s="11"/>
      <c r="M3295" s="12"/>
      <c r="N3295" s="12"/>
      <c r="O3295" s="12"/>
      <c r="Q3295" s="22"/>
      <c r="R3295" s="15"/>
      <c r="S3295" s="22"/>
    </row>
    <row r="3296" spans="2:19">
      <c r="B3296" s="12"/>
      <c r="K3296" s="11"/>
      <c r="L3296" s="11"/>
      <c r="M3296" s="12"/>
      <c r="N3296" s="12"/>
      <c r="O3296" s="12"/>
      <c r="Q3296" s="22"/>
      <c r="R3296" s="15"/>
      <c r="S3296" s="22"/>
    </row>
    <row r="3297" spans="2:19">
      <c r="B3297" s="12"/>
      <c r="K3297" s="11"/>
      <c r="L3297" s="11"/>
      <c r="M3297" s="12"/>
      <c r="N3297" s="12"/>
      <c r="O3297" s="12"/>
      <c r="Q3297" s="22"/>
      <c r="R3297" s="15"/>
      <c r="S3297" s="22"/>
    </row>
    <row r="3298" spans="2:19">
      <c r="B3298" s="12"/>
      <c r="K3298" s="11"/>
      <c r="L3298" s="11"/>
      <c r="M3298" s="12"/>
      <c r="N3298" s="12"/>
      <c r="O3298" s="12"/>
      <c r="Q3298" s="22"/>
      <c r="R3298" s="15"/>
      <c r="S3298" s="22"/>
    </row>
    <row r="3299" spans="2:19">
      <c r="B3299" s="12"/>
      <c r="K3299" s="11"/>
      <c r="L3299" s="11"/>
      <c r="M3299" s="12"/>
      <c r="N3299" s="12"/>
      <c r="O3299" s="12"/>
      <c r="Q3299" s="22"/>
      <c r="R3299" s="15"/>
      <c r="S3299" s="22"/>
    </row>
    <row r="3300" spans="2:19">
      <c r="B3300" s="12"/>
      <c r="K3300" s="11"/>
      <c r="L3300" s="11"/>
      <c r="M3300" s="12"/>
      <c r="N3300" s="12"/>
      <c r="O3300" s="12"/>
      <c r="Q3300" s="22"/>
      <c r="R3300" s="15"/>
      <c r="S3300" s="22"/>
    </row>
    <row r="3301" spans="2:19">
      <c r="B3301" s="12"/>
      <c r="K3301" s="11"/>
      <c r="L3301" s="11"/>
      <c r="M3301" s="12"/>
      <c r="N3301" s="12"/>
      <c r="O3301" s="12"/>
      <c r="Q3301" s="22"/>
      <c r="R3301" s="15"/>
      <c r="S3301" s="22"/>
    </row>
    <row r="3302" spans="2:19">
      <c r="B3302" s="12"/>
      <c r="K3302" s="11"/>
      <c r="L3302" s="11"/>
      <c r="M3302" s="12"/>
      <c r="N3302" s="12"/>
      <c r="O3302" s="12"/>
      <c r="Q3302" s="22"/>
      <c r="R3302" s="15"/>
      <c r="S3302" s="22"/>
    </row>
    <row r="3303" spans="2:19">
      <c r="B3303" s="12"/>
      <c r="K3303" s="11"/>
      <c r="L3303" s="11"/>
      <c r="M3303" s="12"/>
      <c r="N3303" s="12"/>
      <c r="O3303" s="12"/>
      <c r="Q3303" s="22"/>
      <c r="R3303" s="15"/>
      <c r="S3303" s="22"/>
    </row>
    <row r="3304" spans="2:19">
      <c r="B3304" s="12"/>
      <c r="K3304" s="11"/>
      <c r="L3304" s="11"/>
      <c r="M3304" s="12"/>
      <c r="N3304" s="12"/>
      <c r="O3304" s="12"/>
      <c r="Q3304" s="22"/>
      <c r="R3304" s="15"/>
      <c r="S3304" s="22"/>
    </row>
    <row r="3305" spans="2:19">
      <c r="B3305" s="12"/>
      <c r="K3305" s="11"/>
      <c r="L3305" s="11"/>
      <c r="M3305" s="12"/>
      <c r="N3305" s="12"/>
      <c r="O3305" s="12"/>
      <c r="Q3305" s="22"/>
      <c r="R3305" s="15"/>
      <c r="S3305" s="22"/>
    </row>
    <row r="3306" spans="2:19">
      <c r="B3306" s="12"/>
      <c r="K3306" s="11"/>
      <c r="L3306" s="11"/>
      <c r="M3306" s="12"/>
      <c r="N3306" s="12"/>
      <c r="O3306" s="12"/>
      <c r="Q3306" s="22"/>
      <c r="R3306" s="15"/>
      <c r="S3306" s="22"/>
    </row>
    <row r="3307" spans="2:19">
      <c r="B3307" s="12"/>
      <c r="K3307" s="11"/>
      <c r="L3307" s="11"/>
      <c r="M3307" s="12"/>
      <c r="N3307" s="12"/>
      <c r="O3307" s="12"/>
      <c r="Q3307" s="22"/>
      <c r="R3307" s="15"/>
      <c r="S3307" s="22"/>
    </row>
    <row r="3308" spans="2:19">
      <c r="B3308" s="12"/>
      <c r="K3308" s="11"/>
      <c r="L3308" s="11"/>
      <c r="M3308" s="12"/>
      <c r="N3308" s="12"/>
      <c r="O3308" s="12"/>
      <c r="Q3308" s="22"/>
      <c r="R3308" s="15"/>
      <c r="S3308" s="22"/>
    </row>
    <row r="3309" spans="2:19">
      <c r="B3309" s="12"/>
      <c r="K3309" s="11"/>
      <c r="L3309" s="11"/>
      <c r="M3309" s="12"/>
      <c r="N3309" s="12"/>
      <c r="O3309" s="12"/>
      <c r="Q3309" s="22"/>
      <c r="R3309" s="15"/>
      <c r="S3309" s="22"/>
    </row>
    <row r="3310" spans="2:19">
      <c r="B3310" s="12"/>
      <c r="K3310" s="11"/>
      <c r="L3310" s="11"/>
      <c r="M3310" s="12"/>
      <c r="N3310" s="12"/>
      <c r="O3310" s="12"/>
      <c r="Q3310" s="22"/>
      <c r="R3310" s="15"/>
      <c r="S3310" s="22"/>
    </row>
    <row r="3311" spans="2:19">
      <c r="B3311" s="12"/>
      <c r="K3311" s="11"/>
      <c r="L3311" s="11"/>
      <c r="M3311" s="12"/>
      <c r="N3311" s="12"/>
      <c r="O3311" s="12"/>
      <c r="Q3311" s="22"/>
      <c r="R3311" s="15"/>
      <c r="S3311" s="22"/>
    </row>
    <row r="3312" spans="2:19">
      <c r="B3312" s="12"/>
      <c r="K3312" s="11"/>
      <c r="L3312" s="11"/>
      <c r="M3312" s="12"/>
      <c r="N3312" s="12"/>
      <c r="O3312" s="12"/>
      <c r="Q3312" s="22"/>
      <c r="R3312" s="15"/>
      <c r="S3312" s="22"/>
    </row>
    <row r="3313" spans="2:19">
      <c r="B3313" s="12"/>
      <c r="K3313" s="11"/>
      <c r="L3313" s="11"/>
      <c r="M3313" s="12"/>
      <c r="N3313" s="12"/>
      <c r="O3313" s="12"/>
      <c r="Q3313" s="22"/>
      <c r="R3313" s="15"/>
      <c r="S3313" s="22"/>
    </row>
    <row r="3314" spans="2:19">
      <c r="B3314" s="12"/>
      <c r="K3314" s="11"/>
      <c r="L3314" s="11"/>
      <c r="M3314" s="12"/>
      <c r="N3314" s="12"/>
      <c r="O3314" s="12"/>
      <c r="Q3314" s="22"/>
      <c r="R3314" s="15"/>
      <c r="S3314" s="22"/>
    </row>
    <row r="3315" spans="2:19">
      <c r="B3315" s="12"/>
      <c r="K3315" s="11"/>
      <c r="L3315" s="11"/>
      <c r="M3315" s="12"/>
      <c r="N3315" s="12"/>
      <c r="O3315" s="12"/>
      <c r="Q3315" s="22"/>
      <c r="R3315" s="15"/>
      <c r="S3315" s="22"/>
    </row>
    <row r="3316" spans="2:19">
      <c r="B3316" s="12"/>
      <c r="K3316" s="11"/>
      <c r="L3316" s="11"/>
      <c r="M3316" s="12"/>
      <c r="N3316" s="12"/>
      <c r="O3316" s="12"/>
      <c r="Q3316" s="22"/>
      <c r="R3316" s="15"/>
      <c r="S3316" s="22"/>
    </row>
    <row r="3317" spans="2:19">
      <c r="B3317" s="12"/>
      <c r="K3317" s="11"/>
      <c r="L3317" s="11"/>
      <c r="M3317" s="12"/>
      <c r="N3317" s="12"/>
      <c r="O3317" s="12"/>
      <c r="Q3317" s="22"/>
      <c r="R3317" s="15"/>
      <c r="S3317" s="22"/>
    </row>
    <row r="3318" spans="2:19">
      <c r="B3318" s="12"/>
      <c r="K3318" s="11"/>
      <c r="L3318" s="11"/>
      <c r="M3318" s="12"/>
      <c r="N3318" s="12"/>
      <c r="O3318" s="12"/>
      <c r="Q3318" s="22"/>
      <c r="R3318" s="15"/>
      <c r="S3318" s="22"/>
    </row>
    <row r="3319" spans="2:19">
      <c r="B3319" s="12"/>
      <c r="K3319" s="11"/>
      <c r="L3319" s="11"/>
      <c r="M3319" s="12"/>
      <c r="N3319" s="12"/>
      <c r="O3319" s="12"/>
      <c r="Q3319" s="22"/>
      <c r="R3319" s="15"/>
      <c r="S3319" s="22"/>
    </row>
    <row r="3320" spans="2:19">
      <c r="B3320" s="12"/>
      <c r="K3320" s="11"/>
      <c r="L3320" s="11"/>
      <c r="M3320" s="12"/>
      <c r="N3320" s="12"/>
      <c r="O3320" s="12"/>
      <c r="Q3320" s="22"/>
      <c r="R3320" s="15"/>
      <c r="S3320" s="22"/>
    </row>
    <row r="3321" spans="2:19">
      <c r="B3321" s="12"/>
      <c r="K3321" s="11"/>
      <c r="L3321" s="11"/>
      <c r="M3321" s="12"/>
      <c r="N3321" s="12"/>
      <c r="O3321" s="12"/>
      <c r="Q3321" s="22"/>
      <c r="R3321" s="15"/>
      <c r="S3321" s="22"/>
    </row>
    <row r="3322" spans="2:19">
      <c r="B3322" s="12"/>
      <c r="K3322" s="11"/>
      <c r="L3322" s="11"/>
      <c r="M3322" s="12"/>
      <c r="N3322" s="12"/>
      <c r="O3322" s="12"/>
      <c r="Q3322" s="22"/>
      <c r="R3322" s="15"/>
      <c r="S3322" s="22"/>
    </row>
    <row r="3323" spans="2:19">
      <c r="B3323" s="12"/>
      <c r="K3323" s="11"/>
      <c r="L3323" s="11"/>
      <c r="M3323" s="12"/>
      <c r="N3323" s="12"/>
      <c r="O3323" s="12"/>
      <c r="Q3323" s="22"/>
      <c r="R3323" s="15"/>
      <c r="S3323" s="22"/>
    </row>
    <row r="3324" spans="2:19">
      <c r="B3324" s="12"/>
      <c r="K3324" s="11"/>
      <c r="L3324" s="11"/>
      <c r="M3324" s="12"/>
      <c r="N3324" s="12"/>
      <c r="O3324" s="12"/>
      <c r="Q3324" s="22"/>
      <c r="R3324" s="15"/>
      <c r="S3324" s="22"/>
    </row>
    <row r="3325" spans="2:19">
      <c r="B3325" s="12"/>
      <c r="K3325" s="11"/>
      <c r="L3325" s="11"/>
      <c r="M3325" s="12"/>
      <c r="N3325" s="12"/>
      <c r="O3325" s="12"/>
      <c r="Q3325" s="22"/>
      <c r="R3325" s="15"/>
      <c r="S3325" s="22"/>
    </row>
    <row r="3326" spans="2:19">
      <c r="B3326" s="12"/>
      <c r="K3326" s="11"/>
      <c r="L3326" s="11"/>
      <c r="M3326" s="12"/>
      <c r="N3326" s="12"/>
      <c r="O3326" s="12"/>
      <c r="Q3326" s="22"/>
      <c r="R3326" s="15"/>
      <c r="S3326" s="22"/>
    </row>
    <row r="3327" spans="2:19">
      <c r="B3327" s="12"/>
      <c r="K3327" s="11"/>
      <c r="L3327" s="11"/>
      <c r="M3327" s="12"/>
      <c r="N3327" s="12"/>
      <c r="O3327" s="12"/>
      <c r="Q3327" s="22"/>
      <c r="R3327" s="15"/>
      <c r="S3327" s="22"/>
    </row>
    <row r="3328" spans="2:19">
      <c r="B3328" s="12"/>
      <c r="K3328" s="11"/>
      <c r="L3328" s="11"/>
      <c r="M3328" s="12"/>
      <c r="N3328" s="12"/>
      <c r="O3328" s="12"/>
      <c r="Q3328" s="22"/>
      <c r="R3328" s="15"/>
      <c r="S3328" s="22"/>
    </row>
    <row r="3329" spans="2:19">
      <c r="B3329" s="12"/>
      <c r="K3329" s="11"/>
      <c r="L3329" s="11"/>
      <c r="M3329" s="12"/>
      <c r="N3329" s="12"/>
      <c r="O3329" s="12"/>
      <c r="Q3329" s="22"/>
      <c r="R3329" s="15"/>
      <c r="S3329" s="22"/>
    </row>
    <row r="3330" spans="2:19">
      <c r="B3330" s="12"/>
      <c r="K3330" s="11"/>
      <c r="L3330" s="11"/>
      <c r="M3330" s="12"/>
      <c r="N3330" s="12"/>
      <c r="O3330" s="12"/>
      <c r="Q3330" s="22"/>
      <c r="R3330" s="15"/>
      <c r="S3330" s="22"/>
    </row>
    <row r="3331" spans="2:19">
      <c r="B3331" s="12"/>
      <c r="K3331" s="11"/>
      <c r="L3331" s="11"/>
      <c r="M3331" s="12"/>
      <c r="N3331" s="12"/>
      <c r="O3331" s="12"/>
      <c r="Q3331" s="22"/>
      <c r="R3331" s="15"/>
      <c r="S3331" s="22"/>
    </row>
    <row r="3332" spans="2:19">
      <c r="B3332" s="12"/>
      <c r="K3332" s="11"/>
      <c r="L3332" s="11"/>
      <c r="M3332" s="12"/>
      <c r="N3332" s="12"/>
      <c r="O3332" s="12"/>
      <c r="Q3332" s="22"/>
      <c r="R3332" s="15"/>
      <c r="S3332" s="22"/>
    </row>
    <row r="3333" spans="2:19">
      <c r="B3333" s="12"/>
      <c r="K3333" s="11"/>
      <c r="L3333" s="11"/>
      <c r="M3333" s="12"/>
      <c r="N3333" s="12"/>
      <c r="O3333" s="12"/>
      <c r="Q3333" s="22"/>
      <c r="R3333" s="15"/>
      <c r="S3333" s="22"/>
    </row>
    <row r="3334" spans="2:19">
      <c r="B3334" s="12"/>
      <c r="K3334" s="11"/>
      <c r="L3334" s="11"/>
      <c r="M3334" s="12"/>
      <c r="N3334" s="12"/>
      <c r="O3334" s="12"/>
      <c r="Q3334" s="22"/>
      <c r="R3334" s="15"/>
      <c r="S3334" s="22"/>
    </row>
    <row r="3335" spans="2:19">
      <c r="B3335" s="12"/>
      <c r="K3335" s="11"/>
      <c r="L3335" s="11"/>
      <c r="M3335" s="12"/>
      <c r="N3335" s="12"/>
      <c r="O3335" s="12"/>
      <c r="Q3335" s="22"/>
      <c r="R3335" s="15"/>
      <c r="S3335" s="22"/>
    </row>
    <row r="3336" spans="2:19">
      <c r="B3336" s="12"/>
      <c r="K3336" s="11"/>
      <c r="L3336" s="11"/>
      <c r="M3336" s="12"/>
      <c r="N3336" s="12"/>
      <c r="O3336" s="12"/>
      <c r="Q3336" s="22"/>
      <c r="R3336" s="15"/>
      <c r="S3336" s="22"/>
    </row>
    <row r="3337" spans="2:19">
      <c r="B3337" s="12"/>
      <c r="K3337" s="11"/>
      <c r="L3337" s="11"/>
      <c r="M3337" s="12"/>
      <c r="N3337" s="12"/>
      <c r="O3337" s="12"/>
      <c r="Q3337" s="22"/>
      <c r="R3337" s="15"/>
      <c r="S3337" s="22"/>
    </row>
    <row r="3338" spans="2:19">
      <c r="B3338" s="12"/>
      <c r="K3338" s="11"/>
      <c r="L3338" s="11"/>
      <c r="M3338" s="12"/>
      <c r="N3338" s="12"/>
      <c r="O3338" s="12"/>
      <c r="Q3338" s="22"/>
      <c r="R3338" s="15"/>
      <c r="S3338" s="22"/>
    </row>
    <row r="3339" spans="2:19">
      <c r="B3339" s="12"/>
      <c r="K3339" s="11"/>
      <c r="L3339" s="11"/>
      <c r="M3339" s="12"/>
      <c r="N3339" s="12"/>
      <c r="O3339" s="12"/>
      <c r="Q3339" s="22"/>
      <c r="R3339" s="15"/>
      <c r="S3339" s="22"/>
    </row>
    <row r="3340" spans="2:19">
      <c r="B3340" s="12"/>
      <c r="K3340" s="11"/>
      <c r="L3340" s="11"/>
      <c r="M3340" s="12"/>
      <c r="N3340" s="12"/>
      <c r="O3340" s="12"/>
      <c r="Q3340" s="22"/>
      <c r="R3340" s="15"/>
      <c r="S3340" s="22"/>
    </row>
    <row r="3341" spans="2:19">
      <c r="B3341" s="12"/>
      <c r="K3341" s="11"/>
      <c r="L3341" s="11"/>
      <c r="M3341" s="12"/>
      <c r="N3341" s="12"/>
      <c r="O3341" s="12"/>
      <c r="Q3341" s="22"/>
      <c r="R3341" s="15"/>
      <c r="S3341" s="22"/>
    </row>
    <row r="3342" spans="2:19">
      <c r="B3342" s="12"/>
      <c r="K3342" s="11"/>
      <c r="L3342" s="11"/>
      <c r="M3342" s="12"/>
      <c r="N3342" s="12"/>
      <c r="O3342" s="12"/>
      <c r="Q3342" s="22"/>
      <c r="R3342" s="15"/>
      <c r="S3342" s="22"/>
    </row>
    <row r="3343" spans="2:19">
      <c r="B3343" s="12"/>
      <c r="K3343" s="11"/>
      <c r="L3343" s="11"/>
      <c r="M3343" s="12"/>
      <c r="N3343" s="12"/>
      <c r="O3343" s="12"/>
      <c r="Q3343" s="22"/>
      <c r="R3343" s="15"/>
      <c r="S3343" s="22"/>
    </row>
    <row r="3344" spans="2:19">
      <c r="B3344" s="12"/>
      <c r="K3344" s="11"/>
      <c r="L3344" s="11"/>
      <c r="M3344" s="12"/>
      <c r="N3344" s="12"/>
      <c r="O3344" s="12"/>
      <c r="Q3344" s="22"/>
      <c r="R3344" s="15"/>
      <c r="S3344" s="22"/>
    </row>
    <row r="3345" spans="2:19">
      <c r="B3345" s="12"/>
      <c r="K3345" s="11"/>
      <c r="L3345" s="11"/>
      <c r="M3345" s="12"/>
      <c r="N3345" s="12"/>
      <c r="O3345" s="12"/>
      <c r="Q3345" s="22"/>
      <c r="R3345" s="15"/>
      <c r="S3345" s="22"/>
    </row>
    <row r="3346" spans="2:19">
      <c r="B3346" s="12"/>
      <c r="K3346" s="11"/>
      <c r="L3346" s="11"/>
      <c r="M3346" s="12"/>
      <c r="N3346" s="12"/>
      <c r="O3346" s="12"/>
      <c r="Q3346" s="22"/>
      <c r="R3346" s="15"/>
      <c r="S3346" s="22"/>
    </row>
    <row r="3347" spans="2:19">
      <c r="B3347" s="12"/>
      <c r="K3347" s="11"/>
      <c r="L3347" s="11"/>
      <c r="M3347" s="12"/>
      <c r="N3347" s="12"/>
      <c r="O3347" s="12"/>
      <c r="Q3347" s="22"/>
      <c r="R3347" s="15"/>
      <c r="S3347" s="22"/>
    </row>
    <row r="3348" spans="2:19">
      <c r="B3348" s="12"/>
      <c r="K3348" s="11"/>
      <c r="L3348" s="11"/>
      <c r="M3348" s="12"/>
      <c r="N3348" s="12"/>
      <c r="O3348" s="12"/>
      <c r="Q3348" s="22"/>
      <c r="R3348" s="15"/>
      <c r="S3348" s="22"/>
    </row>
    <row r="3349" spans="2:19">
      <c r="B3349" s="12"/>
      <c r="K3349" s="11"/>
      <c r="L3349" s="11"/>
      <c r="M3349" s="12"/>
      <c r="N3349" s="12"/>
      <c r="O3349" s="12"/>
      <c r="Q3349" s="22"/>
      <c r="R3349" s="15"/>
      <c r="S3349" s="22"/>
    </row>
    <row r="3350" spans="2:19">
      <c r="B3350" s="12"/>
      <c r="K3350" s="11"/>
      <c r="L3350" s="11"/>
      <c r="M3350" s="12"/>
      <c r="N3350" s="12"/>
      <c r="O3350" s="12"/>
      <c r="Q3350" s="22"/>
      <c r="R3350" s="15"/>
      <c r="S3350" s="22"/>
    </row>
    <row r="3351" spans="2:19">
      <c r="B3351" s="12"/>
      <c r="K3351" s="11"/>
      <c r="L3351" s="11"/>
      <c r="M3351" s="12"/>
      <c r="N3351" s="12"/>
      <c r="O3351" s="12"/>
      <c r="Q3351" s="22"/>
      <c r="R3351" s="15"/>
      <c r="S3351" s="22"/>
    </row>
    <row r="3352" spans="2:19">
      <c r="B3352" s="12"/>
      <c r="K3352" s="11"/>
      <c r="L3352" s="11"/>
      <c r="M3352" s="12"/>
      <c r="N3352" s="12"/>
      <c r="O3352" s="12"/>
      <c r="Q3352" s="22"/>
      <c r="R3352" s="15"/>
      <c r="S3352" s="22"/>
    </row>
    <row r="3353" spans="2:19">
      <c r="B3353" s="12"/>
      <c r="K3353" s="11"/>
      <c r="L3353" s="11"/>
      <c r="M3353" s="12"/>
      <c r="N3353" s="12"/>
      <c r="O3353" s="12"/>
      <c r="Q3353" s="22"/>
      <c r="R3353" s="15"/>
      <c r="S3353" s="22"/>
    </row>
    <row r="3354" spans="2:19">
      <c r="B3354" s="12"/>
      <c r="K3354" s="11"/>
      <c r="L3354" s="11"/>
      <c r="M3354" s="12"/>
      <c r="N3354" s="12"/>
      <c r="O3354" s="12"/>
      <c r="Q3354" s="22"/>
      <c r="R3354" s="15"/>
      <c r="S3354" s="22"/>
    </row>
    <row r="3355" spans="2:19">
      <c r="B3355" s="12"/>
      <c r="K3355" s="11"/>
      <c r="L3355" s="11"/>
      <c r="M3355" s="12"/>
      <c r="N3355" s="12"/>
      <c r="O3355" s="12"/>
      <c r="Q3355" s="22"/>
      <c r="R3355" s="15"/>
      <c r="S3355" s="22"/>
    </row>
    <row r="3356" spans="2:19">
      <c r="B3356" s="12"/>
      <c r="K3356" s="11"/>
      <c r="L3356" s="11"/>
      <c r="M3356" s="12"/>
      <c r="N3356" s="12"/>
      <c r="O3356" s="12"/>
      <c r="Q3356" s="22"/>
      <c r="R3356" s="15"/>
      <c r="S3356" s="22"/>
    </row>
    <row r="3357" spans="2:19">
      <c r="B3357" s="12"/>
      <c r="K3357" s="11"/>
      <c r="L3357" s="11"/>
      <c r="M3357" s="12"/>
      <c r="N3357" s="12"/>
      <c r="O3357" s="12"/>
      <c r="Q3357" s="22"/>
      <c r="R3357" s="15"/>
      <c r="S3357" s="22"/>
    </row>
    <row r="3358" spans="2:19">
      <c r="B3358" s="12"/>
      <c r="K3358" s="11"/>
      <c r="L3358" s="11"/>
      <c r="M3358" s="12"/>
      <c r="N3358" s="12"/>
      <c r="O3358" s="12"/>
      <c r="Q3358" s="22"/>
      <c r="R3358" s="15"/>
      <c r="S3358" s="22"/>
    </row>
    <row r="3359" spans="2:19">
      <c r="B3359" s="12"/>
      <c r="K3359" s="11"/>
      <c r="L3359" s="11"/>
      <c r="M3359" s="12"/>
      <c r="N3359" s="12"/>
      <c r="O3359" s="12"/>
      <c r="Q3359" s="22"/>
      <c r="R3359" s="15"/>
      <c r="S3359" s="22"/>
    </row>
    <row r="3360" spans="2:19">
      <c r="B3360" s="12"/>
      <c r="K3360" s="11"/>
      <c r="L3360" s="11"/>
      <c r="M3360" s="12"/>
      <c r="N3360" s="12"/>
      <c r="O3360" s="12"/>
      <c r="Q3360" s="22"/>
      <c r="R3360" s="15"/>
      <c r="S3360" s="22"/>
    </row>
    <row r="3361" spans="2:19">
      <c r="B3361" s="12"/>
      <c r="K3361" s="11"/>
      <c r="L3361" s="11"/>
      <c r="M3361" s="12"/>
      <c r="N3361" s="12"/>
      <c r="O3361" s="12"/>
      <c r="Q3361" s="22"/>
      <c r="R3361" s="15"/>
      <c r="S3361" s="22"/>
    </row>
    <row r="3362" spans="2:19">
      <c r="B3362" s="12"/>
      <c r="K3362" s="11"/>
      <c r="L3362" s="11"/>
      <c r="M3362" s="12"/>
      <c r="N3362" s="12"/>
      <c r="O3362" s="12"/>
      <c r="Q3362" s="22"/>
      <c r="R3362" s="15"/>
      <c r="S3362" s="22"/>
    </row>
    <row r="3363" spans="2:19">
      <c r="B3363" s="12"/>
      <c r="K3363" s="11"/>
      <c r="L3363" s="11"/>
      <c r="M3363" s="12"/>
      <c r="N3363" s="12"/>
      <c r="O3363" s="12"/>
      <c r="Q3363" s="22"/>
      <c r="R3363" s="15"/>
      <c r="S3363" s="22"/>
    </row>
    <row r="3364" spans="2:19">
      <c r="B3364" s="12"/>
      <c r="K3364" s="11"/>
      <c r="L3364" s="11"/>
      <c r="M3364" s="12"/>
      <c r="N3364" s="12"/>
      <c r="O3364" s="12"/>
      <c r="Q3364" s="22"/>
      <c r="R3364" s="15"/>
      <c r="S3364" s="22"/>
    </row>
    <row r="3365" spans="2:19">
      <c r="B3365" s="12"/>
      <c r="K3365" s="11"/>
      <c r="L3365" s="11"/>
      <c r="M3365" s="12"/>
      <c r="N3365" s="12"/>
      <c r="O3365" s="12"/>
      <c r="Q3365" s="22"/>
      <c r="R3365" s="15"/>
      <c r="S3365" s="22"/>
    </row>
    <row r="3366" spans="2:19">
      <c r="B3366" s="12"/>
      <c r="K3366" s="11"/>
      <c r="L3366" s="11"/>
      <c r="M3366" s="12"/>
      <c r="N3366" s="12"/>
      <c r="O3366" s="12"/>
      <c r="Q3366" s="22"/>
      <c r="R3366" s="15"/>
      <c r="S3366" s="22"/>
    </row>
    <row r="3367" spans="2:19">
      <c r="B3367" s="12"/>
      <c r="K3367" s="11"/>
      <c r="L3367" s="11"/>
      <c r="M3367" s="12"/>
      <c r="N3367" s="12"/>
      <c r="O3367" s="12"/>
      <c r="Q3367" s="22"/>
      <c r="R3367" s="15"/>
      <c r="S3367" s="22"/>
    </row>
    <row r="3368" spans="2:19">
      <c r="B3368" s="12"/>
      <c r="K3368" s="11"/>
      <c r="L3368" s="11"/>
      <c r="M3368" s="12"/>
      <c r="N3368" s="12"/>
      <c r="O3368" s="12"/>
      <c r="Q3368" s="22"/>
      <c r="R3368" s="15"/>
      <c r="S3368" s="22"/>
    </row>
    <row r="3369" spans="2:19">
      <c r="B3369" s="12"/>
      <c r="K3369" s="11"/>
      <c r="L3369" s="11"/>
      <c r="M3369" s="12"/>
      <c r="N3369" s="12"/>
      <c r="O3369" s="12"/>
      <c r="Q3369" s="22"/>
      <c r="R3369" s="15"/>
      <c r="S3369" s="22"/>
    </row>
    <row r="3370" spans="2:19">
      <c r="B3370" s="12"/>
      <c r="K3370" s="11"/>
      <c r="L3370" s="11"/>
      <c r="M3370" s="12"/>
      <c r="N3370" s="12"/>
      <c r="O3370" s="12"/>
      <c r="Q3370" s="22"/>
      <c r="R3370" s="15"/>
      <c r="S3370" s="22"/>
    </row>
    <row r="3371" spans="2:19">
      <c r="B3371" s="12"/>
      <c r="K3371" s="11"/>
      <c r="L3371" s="11"/>
      <c r="M3371" s="12"/>
      <c r="N3371" s="12"/>
      <c r="O3371" s="12"/>
      <c r="Q3371" s="22"/>
      <c r="R3371" s="15"/>
      <c r="S3371" s="22"/>
    </row>
    <row r="3372" spans="2:19">
      <c r="B3372" s="12"/>
      <c r="K3372" s="11"/>
      <c r="L3372" s="11"/>
      <c r="M3372" s="12"/>
      <c r="N3372" s="12"/>
      <c r="O3372" s="12"/>
      <c r="Q3372" s="22"/>
      <c r="R3372" s="15"/>
      <c r="S3372" s="22"/>
    </row>
    <row r="3373" spans="2:19">
      <c r="B3373" s="12"/>
      <c r="K3373" s="11"/>
      <c r="L3373" s="11"/>
      <c r="M3373" s="12"/>
      <c r="N3373" s="12"/>
      <c r="O3373" s="12"/>
      <c r="Q3373" s="22"/>
      <c r="R3373" s="15"/>
      <c r="S3373" s="22"/>
    </row>
    <row r="3374" spans="2:19">
      <c r="B3374" s="12"/>
      <c r="K3374" s="11"/>
      <c r="L3374" s="11"/>
      <c r="M3374" s="12"/>
      <c r="N3374" s="12"/>
      <c r="O3374" s="12"/>
      <c r="Q3374" s="22"/>
      <c r="R3374" s="15"/>
      <c r="S3374" s="22"/>
    </row>
    <row r="3375" spans="2:19">
      <c r="B3375" s="12"/>
      <c r="K3375" s="11"/>
      <c r="L3375" s="11"/>
      <c r="M3375" s="12"/>
      <c r="N3375" s="12"/>
      <c r="O3375" s="12"/>
      <c r="Q3375" s="22"/>
      <c r="R3375" s="15"/>
      <c r="S3375" s="22"/>
    </row>
    <row r="3376" spans="2:19">
      <c r="B3376" s="12"/>
      <c r="K3376" s="11"/>
      <c r="L3376" s="11"/>
      <c r="M3376" s="12"/>
      <c r="N3376" s="12"/>
      <c r="O3376" s="12"/>
      <c r="Q3376" s="22"/>
      <c r="R3376" s="15"/>
      <c r="S3376" s="22"/>
    </row>
    <row r="3377" spans="2:19">
      <c r="B3377" s="12"/>
      <c r="K3377" s="11"/>
      <c r="L3377" s="11"/>
      <c r="M3377" s="12"/>
      <c r="N3377" s="12"/>
      <c r="O3377" s="12"/>
      <c r="Q3377" s="22"/>
      <c r="R3377" s="15"/>
      <c r="S3377" s="22"/>
    </row>
    <row r="3378" spans="2:19">
      <c r="B3378" s="12"/>
      <c r="K3378" s="11"/>
      <c r="L3378" s="11"/>
      <c r="M3378" s="12"/>
      <c r="N3378" s="12"/>
      <c r="O3378" s="12"/>
      <c r="Q3378" s="22"/>
      <c r="R3378" s="15"/>
      <c r="S3378" s="22"/>
    </row>
    <row r="3379" spans="2:19">
      <c r="B3379" s="12"/>
      <c r="K3379" s="11"/>
      <c r="L3379" s="11"/>
      <c r="M3379" s="12"/>
      <c r="N3379" s="12"/>
      <c r="O3379" s="12"/>
      <c r="Q3379" s="22"/>
      <c r="R3379" s="15"/>
      <c r="S3379" s="22"/>
    </row>
    <row r="3380" spans="2:19">
      <c r="B3380" s="12"/>
      <c r="K3380" s="11"/>
      <c r="L3380" s="11"/>
      <c r="M3380" s="12"/>
      <c r="N3380" s="12"/>
      <c r="O3380" s="12"/>
      <c r="Q3380" s="22"/>
      <c r="R3380" s="15"/>
      <c r="S3380" s="22"/>
    </row>
    <row r="3381" spans="2:19">
      <c r="B3381" s="12"/>
      <c r="K3381" s="11"/>
      <c r="L3381" s="11"/>
      <c r="M3381" s="12"/>
      <c r="N3381" s="12"/>
      <c r="O3381" s="12"/>
      <c r="Q3381" s="22"/>
      <c r="R3381" s="15"/>
      <c r="S3381" s="22"/>
    </row>
    <row r="3382" spans="2:19">
      <c r="B3382" s="12"/>
      <c r="K3382" s="11"/>
      <c r="L3382" s="11"/>
      <c r="M3382" s="12"/>
      <c r="N3382" s="12"/>
      <c r="O3382" s="12"/>
      <c r="Q3382" s="22"/>
      <c r="R3382" s="15"/>
      <c r="S3382" s="22"/>
    </row>
    <row r="3383" spans="2:19">
      <c r="B3383" s="12"/>
      <c r="K3383" s="11"/>
      <c r="L3383" s="11"/>
      <c r="M3383" s="12"/>
      <c r="N3383" s="12"/>
      <c r="O3383" s="12"/>
      <c r="Q3383" s="22"/>
      <c r="R3383" s="15"/>
      <c r="S3383" s="22"/>
    </row>
    <row r="3384" spans="2:19">
      <c r="B3384" s="12"/>
      <c r="K3384" s="11"/>
      <c r="L3384" s="11"/>
      <c r="M3384" s="12"/>
      <c r="N3384" s="12"/>
      <c r="O3384" s="12"/>
      <c r="Q3384" s="22"/>
      <c r="R3384" s="15"/>
      <c r="S3384" s="22"/>
    </row>
    <row r="3385" spans="2:19">
      <c r="B3385" s="12"/>
      <c r="K3385" s="11"/>
      <c r="L3385" s="11"/>
      <c r="M3385" s="12"/>
      <c r="N3385" s="12"/>
      <c r="O3385" s="12"/>
      <c r="Q3385" s="22"/>
      <c r="R3385" s="15"/>
      <c r="S3385" s="22"/>
    </row>
    <row r="3386" spans="2:19">
      <c r="B3386" s="12"/>
      <c r="K3386" s="11"/>
      <c r="L3386" s="11"/>
      <c r="M3386" s="12"/>
      <c r="N3386" s="12"/>
      <c r="O3386" s="12"/>
      <c r="Q3386" s="22"/>
      <c r="R3386" s="15"/>
      <c r="S3386" s="22"/>
    </row>
    <row r="3387" spans="2:19">
      <c r="B3387" s="12"/>
      <c r="K3387" s="11"/>
      <c r="L3387" s="11"/>
      <c r="M3387" s="12"/>
      <c r="N3387" s="12"/>
      <c r="O3387" s="12"/>
      <c r="Q3387" s="22"/>
      <c r="R3387" s="15"/>
      <c r="S3387" s="22"/>
    </row>
    <row r="3388" spans="2:19">
      <c r="B3388" s="12"/>
      <c r="K3388" s="11"/>
      <c r="L3388" s="11"/>
      <c r="M3388" s="12"/>
      <c r="N3388" s="12"/>
      <c r="O3388" s="12"/>
      <c r="Q3388" s="22"/>
      <c r="R3388" s="15"/>
      <c r="S3388" s="22"/>
    </row>
    <row r="3389" spans="2:19">
      <c r="B3389" s="12"/>
      <c r="K3389" s="11"/>
      <c r="L3389" s="11"/>
      <c r="M3389" s="12"/>
      <c r="N3389" s="12"/>
      <c r="O3389" s="12"/>
      <c r="Q3389" s="22"/>
      <c r="R3389" s="15"/>
      <c r="S3389" s="22"/>
    </row>
    <row r="3390" spans="2:19">
      <c r="B3390" s="12"/>
      <c r="K3390" s="11"/>
      <c r="L3390" s="11"/>
      <c r="M3390" s="12"/>
      <c r="N3390" s="12"/>
      <c r="O3390" s="12"/>
      <c r="Q3390" s="22"/>
      <c r="R3390" s="15"/>
      <c r="S3390" s="22"/>
    </row>
    <row r="3391" spans="2:19">
      <c r="B3391" s="12"/>
      <c r="K3391" s="11"/>
      <c r="L3391" s="11"/>
      <c r="M3391" s="12"/>
      <c r="N3391" s="12"/>
      <c r="O3391" s="12"/>
      <c r="Q3391" s="22"/>
      <c r="R3391" s="15"/>
      <c r="S3391" s="22"/>
    </row>
    <row r="3392" spans="2:19">
      <c r="B3392" s="12"/>
      <c r="K3392" s="11"/>
      <c r="L3392" s="11"/>
      <c r="M3392" s="12"/>
      <c r="N3392" s="12"/>
      <c r="O3392" s="12"/>
      <c r="Q3392" s="22"/>
      <c r="R3392" s="15"/>
      <c r="S3392" s="22"/>
    </row>
    <row r="3393" spans="2:19">
      <c r="B3393" s="12"/>
      <c r="K3393" s="11"/>
      <c r="L3393" s="11"/>
      <c r="M3393" s="12"/>
      <c r="N3393" s="12"/>
      <c r="O3393" s="12"/>
      <c r="Q3393" s="22"/>
      <c r="R3393" s="15"/>
      <c r="S3393" s="22"/>
    </row>
    <row r="3394" spans="2:19">
      <c r="B3394" s="12"/>
      <c r="K3394" s="11"/>
      <c r="L3394" s="11"/>
      <c r="M3394" s="12"/>
      <c r="N3394" s="12"/>
      <c r="O3394" s="12"/>
      <c r="Q3394" s="22"/>
      <c r="R3394" s="15"/>
      <c r="S3394" s="22"/>
    </row>
    <row r="3395" spans="2:19">
      <c r="B3395" s="12"/>
      <c r="K3395" s="11"/>
      <c r="L3395" s="11"/>
      <c r="M3395" s="12"/>
      <c r="N3395" s="12"/>
      <c r="O3395" s="12"/>
      <c r="Q3395" s="22"/>
      <c r="R3395" s="15"/>
      <c r="S3395" s="22"/>
    </row>
    <row r="3396" spans="2:19">
      <c r="B3396" s="12"/>
      <c r="K3396" s="11"/>
      <c r="L3396" s="11"/>
      <c r="M3396" s="12"/>
      <c r="N3396" s="12"/>
      <c r="O3396" s="12"/>
      <c r="Q3396" s="22"/>
      <c r="R3396" s="15"/>
      <c r="S3396" s="22"/>
    </row>
    <row r="3397" spans="2:19">
      <c r="B3397" s="12"/>
      <c r="K3397" s="11"/>
      <c r="L3397" s="11"/>
      <c r="M3397" s="12"/>
      <c r="N3397" s="12"/>
      <c r="O3397" s="12"/>
      <c r="Q3397" s="22"/>
      <c r="R3397" s="15"/>
      <c r="S3397" s="22"/>
    </row>
    <row r="3398" spans="2:19">
      <c r="B3398" s="12"/>
      <c r="K3398" s="11"/>
      <c r="L3398" s="11"/>
      <c r="M3398" s="12"/>
      <c r="N3398" s="12"/>
      <c r="O3398" s="12"/>
      <c r="Q3398" s="22"/>
      <c r="R3398" s="15"/>
      <c r="S3398" s="22"/>
    </row>
    <row r="3399" spans="2:19">
      <c r="B3399" s="12"/>
      <c r="K3399" s="11"/>
      <c r="L3399" s="11"/>
      <c r="M3399" s="12"/>
      <c r="N3399" s="12"/>
      <c r="O3399" s="12"/>
      <c r="Q3399" s="22"/>
      <c r="R3399" s="15"/>
      <c r="S3399" s="22"/>
    </row>
    <row r="3400" spans="2:19">
      <c r="B3400" s="12"/>
      <c r="K3400" s="11"/>
      <c r="L3400" s="11"/>
      <c r="M3400" s="12"/>
      <c r="N3400" s="12"/>
      <c r="O3400" s="12"/>
      <c r="Q3400" s="22"/>
      <c r="R3400" s="15"/>
      <c r="S3400" s="22"/>
    </row>
    <row r="3401" spans="2:19">
      <c r="B3401" s="12"/>
      <c r="K3401" s="11"/>
      <c r="L3401" s="11"/>
      <c r="M3401" s="12"/>
      <c r="N3401" s="12"/>
      <c r="O3401" s="12"/>
      <c r="Q3401" s="22"/>
      <c r="R3401" s="15"/>
      <c r="S3401" s="22"/>
    </row>
    <row r="3402" spans="2:19">
      <c r="B3402" s="12"/>
      <c r="K3402" s="11"/>
      <c r="L3402" s="11"/>
      <c r="M3402" s="12"/>
      <c r="N3402" s="12"/>
      <c r="O3402" s="12"/>
      <c r="Q3402" s="22"/>
      <c r="R3402" s="15"/>
      <c r="S3402" s="22"/>
    </row>
    <row r="3403" spans="2:19">
      <c r="B3403" s="12"/>
      <c r="K3403" s="11"/>
      <c r="L3403" s="11"/>
      <c r="M3403" s="12"/>
      <c r="N3403" s="12"/>
      <c r="O3403" s="12"/>
      <c r="Q3403" s="22"/>
      <c r="R3403" s="15"/>
      <c r="S3403" s="22"/>
    </row>
    <row r="3404" spans="2:19">
      <c r="B3404" s="12"/>
      <c r="K3404" s="11"/>
      <c r="L3404" s="11"/>
      <c r="M3404" s="12"/>
      <c r="N3404" s="12"/>
      <c r="O3404" s="12"/>
      <c r="Q3404" s="22"/>
      <c r="R3404" s="15"/>
      <c r="S3404" s="22"/>
    </row>
    <row r="3405" spans="2:19">
      <c r="B3405" s="12"/>
      <c r="K3405" s="11"/>
      <c r="L3405" s="11"/>
      <c r="M3405" s="12"/>
      <c r="N3405" s="12"/>
      <c r="O3405" s="12"/>
      <c r="Q3405" s="22"/>
      <c r="R3405" s="15"/>
      <c r="S3405" s="22"/>
    </row>
    <row r="3406" spans="2:19">
      <c r="B3406" s="12"/>
      <c r="K3406" s="11"/>
      <c r="L3406" s="11"/>
      <c r="M3406" s="12"/>
      <c r="N3406" s="12"/>
      <c r="O3406" s="12"/>
      <c r="Q3406" s="22"/>
      <c r="R3406" s="15"/>
      <c r="S3406" s="22"/>
    </row>
    <row r="3407" spans="2:19">
      <c r="B3407" s="12"/>
      <c r="K3407" s="11"/>
      <c r="L3407" s="11"/>
      <c r="M3407" s="12"/>
      <c r="N3407" s="12"/>
      <c r="O3407" s="12"/>
      <c r="Q3407" s="22"/>
      <c r="R3407" s="15"/>
      <c r="S3407" s="22"/>
    </row>
    <row r="3408" spans="2:19">
      <c r="B3408" s="12"/>
      <c r="K3408" s="11"/>
      <c r="L3408" s="11"/>
      <c r="M3408" s="12"/>
      <c r="N3408" s="12"/>
      <c r="O3408" s="12"/>
      <c r="Q3408" s="22"/>
      <c r="R3408" s="15"/>
      <c r="S3408" s="22"/>
    </row>
    <row r="3409" spans="2:19">
      <c r="B3409" s="12"/>
      <c r="K3409" s="11"/>
      <c r="L3409" s="11"/>
      <c r="M3409" s="12"/>
      <c r="N3409" s="12"/>
      <c r="O3409" s="12"/>
      <c r="Q3409" s="22"/>
      <c r="R3409" s="15"/>
      <c r="S3409" s="22"/>
    </row>
    <row r="3410" spans="2:19">
      <c r="B3410" s="12"/>
      <c r="K3410" s="11"/>
      <c r="L3410" s="11"/>
      <c r="M3410" s="12"/>
      <c r="N3410" s="12"/>
      <c r="O3410" s="12"/>
      <c r="Q3410" s="22"/>
      <c r="R3410" s="15"/>
      <c r="S3410" s="22"/>
    </row>
    <row r="3411" spans="2:19">
      <c r="B3411" s="12"/>
      <c r="K3411" s="11"/>
      <c r="L3411" s="11"/>
      <c r="M3411" s="12"/>
      <c r="N3411" s="12"/>
      <c r="O3411" s="12"/>
      <c r="Q3411" s="22"/>
      <c r="R3411" s="15"/>
      <c r="S3411" s="22"/>
    </row>
    <row r="3412" spans="2:19">
      <c r="B3412" s="12"/>
      <c r="K3412" s="11"/>
      <c r="L3412" s="11"/>
      <c r="M3412" s="12"/>
      <c r="N3412" s="12"/>
      <c r="O3412" s="12"/>
      <c r="Q3412" s="22"/>
      <c r="R3412" s="15"/>
      <c r="S3412" s="22"/>
    </row>
    <row r="3413" spans="2:19">
      <c r="B3413" s="12"/>
      <c r="K3413" s="11"/>
      <c r="L3413" s="11"/>
      <c r="M3413" s="12"/>
      <c r="N3413" s="12"/>
      <c r="O3413" s="12"/>
      <c r="Q3413" s="22"/>
      <c r="R3413" s="15"/>
      <c r="S3413" s="22"/>
    </row>
    <row r="3414" spans="2:19">
      <c r="B3414" s="12"/>
      <c r="K3414" s="11"/>
      <c r="L3414" s="11"/>
      <c r="M3414" s="12"/>
      <c r="N3414" s="12"/>
      <c r="O3414" s="12"/>
      <c r="Q3414" s="22"/>
      <c r="R3414" s="15"/>
      <c r="S3414" s="22"/>
    </row>
    <row r="3415" spans="2:19">
      <c r="B3415" s="12"/>
      <c r="K3415" s="11"/>
      <c r="L3415" s="11"/>
      <c r="M3415" s="12"/>
      <c r="N3415" s="12"/>
      <c r="O3415" s="12"/>
      <c r="Q3415" s="22"/>
      <c r="R3415" s="15"/>
      <c r="S3415" s="22"/>
    </row>
    <row r="3416" spans="2:19">
      <c r="B3416" s="12"/>
      <c r="K3416" s="11"/>
      <c r="L3416" s="11"/>
      <c r="M3416" s="12"/>
      <c r="N3416" s="12"/>
      <c r="O3416" s="12"/>
      <c r="Q3416" s="22"/>
      <c r="R3416" s="15"/>
      <c r="S3416" s="22"/>
    </row>
    <row r="3417" spans="2:19">
      <c r="B3417" s="12"/>
      <c r="K3417" s="11"/>
      <c r="L3417" s="11"/>
      <c r="M3417" s="12"/>
      <c r="N3417" s="12"/>
      <c r="O3417" s="12"/>
      <c r="Q3417" s="22"/>
      <c r="R3417" s="15"/>
      <c r="S3417" s="22"/>
    </row>
    <row r="3418" spans="2:19">
      <c r="B3418" s="12"/>
      <c r="K3418" s="11"/>
      <c r="L3418" s="11"/>
      <c r="M3418" s="12"/>
      <c r="N3418" s="12"/>
      <c r="O3418" s="12"/>
      <c r="Q3418" s="22"/>
      <c r="R3418" s="15"/>
      <c r="S3418" s="22"/>
    </row>
    <row r="3419" spans="2:19">
      <c r="B3419" s="12"/>
      <c r="K3419" s="11"/>
      <c r="L3419" s="11"/>
      <c r="M3419" s="12"/>
      <c r="N3419" s="12"/>
      <c r="O3419" s="12"/>
      <c r="Q3419" s="22"/>
      <c r="R3419" s="15"/>
      <c r="S3419" s="22"/>
    </row>
    <row r="3420" spans="2:19">
      <c r="B3420" s="12"/>
      <c r="K3420" s="11"/>
      <c r="L3420" s="11"/>
      <c r="M3420" s="12"/>
      <c r="N3420" s="12"/>
      <c r="O3420" s="12"/>
      <c r="Q3420" s="22"/>
      <c r="R3420" s="15"/>
      <c r="S3420" s="22"/>
    </row>
    <row r="3421" spans="2:19">
      <c r="B3421" s="12"/>
      <c r="K3421" s="11"/>
      <c r="L3421" s="11"/>
      <c r="M3421" s="12"/>
      <c r="N3421" s="12"/>
      <c r="O3421" s="12"/>
      <c r="Q3421" s="22"/>
      <c r="R3421" s="15"/>
      <c r="S3421" s="22"/>
    </row>
    <row r="3422" spans="2:19">
      <c r="B3422" s="12"/>
      <c r="K3422" s="11"/>
      <c r="L3422" s="11"/>
      <c r="M3422" s="12"/>
      <c r="N3422" s="12"/>
      <c r="O3422" s="12"/>
      <c r="Q3422" s="22"/>
      <c r="R3422" s="15"/>
      <c r="S3422" s="22"/>
    </row>
    <row r="3423" spans="2:19">
      <c r="B3423" s="12"/>
      <c r="K3423" s="11"/>
      <c r="L3423" s="11"/>
      <c r="M3423" s="12"/>
      <c r="N3423" s="12"/>
      <c r="O3423" s="12"/>
      <c r="Q3423" s="22"/>
      <c r="R3423" s="15"/>
      <c r="S3423" s="22"/>
    </row>
    <row r="3424" spans="2:19">
      <c r="B3424" s="12"/>
      <c r="K3424" s="11"/>
      <c r="L3424" s="11"/>
      <c r="M3424" s="12"/>
      <c r="N3424" s="12"/>
      <c r="O3424" s="12"/>
      <c r="Q3424" s="22"/>
      <c r="R3424" s="15"/>
      <c r="S3424" s="22"/>
    </row>
    <row r="3425" spans="2:19">
      <c r="B3425" s="12"/>
      <c r="K3425" s="11"/>
      <c r="L3425" s="11"/>
      <c r="M3425" s="12"/>
      <c r="N3425" s="12"/>
      <c r="O3425" s="12"/>
      <c r="Q3425" s="22"/>
      <c r="R3425" s="15"/>
      <c r="S3425" s="22"/>
    </row>
    <row r="3426" spans="2:19">
      <c r="B3426" s="12"/>
      <c r="K3426" s="11"/>
      <c r="L3426" s="11"/>
      <c r="M3426" s="12"/>
      <c r="N3426" s="12"/>
      <c r="O3426" s="12"/>
      <c r="Q3426" s="22"/>
      <c r="R3426" s="15"/>
      <c r="S3426" s="22"/>
    </row>
    <row r="3427" spans="2:19">
      <c r="B3427" s="12"/>
      <c r="K3427" s="11"/>
      <c r="L3427" s="11"/>
      <c r="M3427" s="12"/>
      <c r="N3427" s="12"/>
      <c r="O3427" s="12"/>
      <c r="Q3427" s="22"/>
      <c r="R3427" s="15"/>
      <c r="S3427" s="22"/>
    </row>
    <row r="3428" spans="2:19">
      <c r="B3428" s="12"/>
      <c r="K3428" s="11"/>
      <c r="L3428" s="11"/>
      <c r="M3428" s="12"/>
      <c r="N3428" s="12"/>
      <c r="O3428" s="12"/>
      <c r="Q3428" s="22"/>
      <c r="R3428" s="15"/>
      <c r="S3428" s="22"/>
    </row>
    <row r="3429" spans="2:19">
      <c r="B3429" s="12"/>
      <c r="K3429" s="11"/>
      <c r="L3429" s="11"/>
      <c r="M3429" s="12"/>
      <c r="N3429" s="12"/>
      <c r="O3429" s="12"/>
      <c r="Q3429" s="22"/>
      <c r="R3429" s="15"/>
      <c r="S3429" s="22"/>
    </row>
    <row r="3430" spans="2:19">
      <c r="B3430" s="12"/>
      <c r="K3430" s="11"/>
      <c r="L3430" s="11"/>
      <c r="M3430" s="12"/>
      <c r="N3430" s="12"/>
      <c r="O3430" s="12"/>
      <c r="Q3430" s="22"/>
      <c r="R3430" s="15"/>
      <c r="S3430" s="22"/>
    </row>
    <row r="3431" spans="2:19">
      <c r="B3431" s="12"/>
      <c r="K3431" s="11"/>
      <c r="L3431" s="11"/>
      <c r="M3431" s="12"/>
      <c r="N3431" s="12"/>
      <c r="O3431" s="12"/>
      <c r="Q3431" s="22"/>
      <c r="R3431" s="15"/>
      <c r="S3431" s="22"/>
    </row>
    <row r="3432" spans="2:19">
      <c r="B3432" s="12"/>
      <c r="K3432" s="11"/>
      <c r="L3432" s="11"/>
      <c r="M3432" s="12"/>
      <c r="N3432" s="12"/>
      <c r="O3432" s="12"/>
      <c r="Q3432" s="22"/>
      <c r="R3432" s="15"/>
      <c r="S3432" s="22"/>
    </row>
    <row r="3433" spans="2:19">
      <c r="B3433" s="12"/>
      <c r="K3433" s="11"/>
      <c r="L3433" s="11"/>
      <c r="M3433" s="12"/>
      <c r="N3433" s="12"/>
      <c r="O3433" s="12"/>
      <c r="Q3433" s="22"/>
      <c r="R3433" s="15"/>
      <c r="S3433" s="22"/>
    </row>
    <row r="3434" spans="2:19">
      <c r="B3434" s="12"/>
      <c r="K3434" s="11"/>
      <c r="L3434" s="11"/>
      <c r="M3434" s="12"/>
      <c r="N3434" s="12"/>
      <c r="O3434" s="12"/>
      <c r="Q3434" s="22"/>
      <c r="R3434" s="15"/>
      <c r="S3434" s="22"/>
    </row>
    <row r="3435" spans="2:19">
      <c r="B3435" s="12"/>
      <c r="K3435" s="11"/>
      <c r="L3435" s="11"/>
      <c r="M3435" s="12"/>
      <c r="N3435" s="12"/>
      <c r="O3435" s="12"/>
      <c r="Q3435" s="22"/>
      <c r="R3435" s="15"/>
      <c r="S3435" s="22"/>
    </row>
    <row r="3436" spans="2:19">
      <c r="B3436" s="12"/>
      <c r="K3436" s="11"/>
      <c r="L3436" s="11"/>
      <c r="M3436" s="12"/>
      <c r="N3436" s="12"/>
      <c r="O3436" s="12"/>
      <c r="Q3436" s="22"/>
      <c r="R3436" s="15"/>
      <c r="S3436" s="22"/>
    </row>
    <row r="3437" spans="2:19">
      <c r="B3437" s="12"/>
      <c r="K3437" s="11"/>
      <c r="L3437" s="11"/>
      <c r="M3437" s="12"/>
      <c r="N3437" s="12"/>
      <c r="O3437" s="12"/>
      <c r="Q3437" s="22"/>
      <c r="R3437" s="15"/>
      <c r="S3437" s="22"/>
    </row>
    <row r="3438" spans="2:19">
      <c r="B3438" s="12"/>
      <c r="K3438" s="11"/>
      <c r="L3438" s="11"/>
      <c r="M3438" s="12"/>
      <c r="N3438" s="12"/>
      <c r="O3438" s="12"/>
      <c r="Q3438" s="22"/>
      <c r="R3438" s="15"/>
      <c r="S3438" s="22"/>
    </row>
    <row r="3439" spans="2:19">
      <c r="B3439" s="12"/>
      <c r="K3439" s="11"/>
      <c r="L3439" s="11"/>
      <c r="M3439" s="12"/>
      <c r="N3439" s="12"/>
      <c r="O3439" s="12"/>
      <c r="Q3439" s="22"/>
      <c r="R3439" s="15"/>
      <c r="S3439" s="22"/>
    </row>
    <row r="3440" spans="2:19">
      <c r="B3440" s="12"/>
      <c r="K3440" s="11"/>
      <c r="L3440" s="11"/>
      <c r="M3440" s="12"/>
      <c r="N3440" s="12"/>
      <c r="O3440" s="12"/>
      <c r="Q3440" s="22"/>
      <c r="R3440" s="15"/>
      <c r="S3440" s="22"/>
    </row>
    <row r="3441" spans="2:19">
      <c r="B3441" s="12"/>
      <c r="K3441" s="11"/>
      <c r="L3441" s="11"/>
      <c r="M3441" s="12"/>
      <c r="N3441" s="12"/>
      <c r="O3441" s="12"/>
      <c r="Q3441" s="22"/>
      <c r="R3441" s="15"/>
      <c r="S3441" s="22"/>
    </row>
    <row r="3442" spans="2:19">
      <c r="B3442" s="12"/>
      <c r="K3442" s="11"/>
      <c r="L3442" s="11"/>
      <c r="M3442" s="12"/>
      <c r="N3442" s="12"/>
      <c r="O3442" s="12"/>
      <c r="Q3442" s="22"/>
      <c r="R3442" s="15"/>
      <c r="S3442" s="22"/>
    </row>
    <row r="3443" spans="2:19">
      <c r="B3443" s="12"/>
      <c r="K3443" s="11"/>
      <c r="L3443" s="11"/>
      <c r="M3443" s="12"/>
      <c r="N3443" s="12"/>
      <c r="O3443" s="12"/>
      <c r="Q3443" s="22"/>
      <c r="R3443" s="15"/>
      <c r="S3443" s="22"/>
    </row>
    <row r="3444" spans="2:19">
      <c r="B3444" s="12"/>
      <c r="K3444" s="11"/>
      <c r="L3444" s="11"/>
      <c r="M3444" s="12"/>
      <c r="N3444" s="12"/>
      <c r="O3444" s="12"/>
      <c r="Q3444" s="22"/>
      <c r="R3444" s="15"/>
      <c r="S3444" s="22"/>
    </row>
    <row r="3445" spans="2:19">
      <c r="B3445" s="12"/>
      <c r="K3445" s="11"/>
      <c r="L3445" s="11"/>
      <c r="M3445" s="12"/>
      <c r="N3445" s="12"/>
      <c r="O3445" s="12"/>
      <c r="Q3445" s="22"/>
      <c r="R3445" s="15"/>
      <c r="S3445" s="22"/>
    </row>
    <row r="3446" spans="2:19">
      <c r="B3446" s="12"/>
      <c r="K3446" s="11"/>
      <c r="L3446" s="11"/>
      <c r="M3446" s="12"/>
      <c r="N3446" s="12"/>
      <c r="O3446" s="12"/>
      <c r="Q3446" s="22"/>
      <c r="R3446" s="15"/>
      <c r="S3446" s="22"/>
    </row>
    <row r="3447" spans="2:19">
      <c r="B3447" s="12"/>
      <c r="K3447" s="11"/>
      <c r="L3447" s="11"/>
      <c r="M3447" s="12"/>
      <c r="N3447" s="12"/>
      <c r="O3447" s="12"/>
      <c r="Q3447" s="22"/>
      <c r="R3447" s="15"/>
      <c r="S3447" s="22"/>
    </row>
    <row r="3448" spans="2:19">
      <c r="B3448" s="12"/>
      <c r="K3448" s="11"/>
      <c r="L3448" s="11"/>
      <c r="M3448" s="12"/>
      <c r="N3448" s="12"/>
      <c r="O3448" s="12"/>
      <c r="Q3448" s="22"/>
      <c r="R3448" s="15"/>
      <c r="S3448" s="22"/>
    </row>
    <row r="3449" spans="2:19">
      <c r="B3449" s="12"/>
      <c r="K3449" s="11"/>
      <c r="L3449" s="11"/>
      <c r="M3449" s="12"/>
      <c r="N3449" s="12"/>
      <c r="O3449" s="12"/>
      <c r="Q3449" s="22"/>
      <c r="R3449" s="15"/>
      <c r="S3449" s="22"/>
    </row>
    <row r="3450" spans="2:19">
      <c r="B3450" s="12"/>
      <c r="K3450" s="11"/>
      <c r="L3450" s="11"/>
      <c r="M3450" s="12"/>
      <c r="N3450" s="12"/>
      <c r="O3450" s="12"/>
      <c r="Q3450" s="22"/>
      <c r="R3450" s="15"/>
      <c r="S3450" s="22"/>
    </row>
    <row r="3451" spans="2:19">
      <c r="B3451" s="12"/>
      <c r="K3451" s="11"/>
      <c r="L3451" s="11"/>
      <c r="M3451" s="12"/>
      <c r="N3451" s="12"/>
      <c r="O3451" s="12"/>
      <c r="Q3451" s="22"/>
      <c r="R3451" s="15"/>
      <c r="S3451" s="22"/>
    </row>
    <row r="3452" spans="2:19">
      <c r="B3452" s="12"/>
      <c r="K3452" s="11"/>
      <c r="L3452" s="11"/>
      <c r="M3452" s="12"/>
      <c r="N3452" s="12"/>
      <c r="O3452" s="12"/>
      <c r="Q3452" s="22"/>
      <c r="R3452" s="15"/>
      <c r="S3452" s="22"/>
    </row>
    <row r="3453" spans="2:19">
      <c r="B3453" s="12"/>
      <c r="K3453" s="11"/>
      <c r="L3453" s="11"/>
      <c r="M3453" s="12"/>
      <c r="N3453" s="12"/>
      <c r="O3453" s="12"/>
      <c r="Q3453" s="22"/>
      <c r="R3453" s="15"/>
      <c r="S3453" s="22"/>
    </row>
    <row r="3454" spans="2:19">
      <c r="B3454" s="12"/>
      <c r="K3454" s="11"/>
      <c r="L3454" s="11"/>
      <c r="M3454" s="12"/>
      <c r="N3454" s="12"/>
      <c r="O3454" s="12"/>
      <c r="Q3454" s="22"/>
      <c r="R3454" s="15"/>
      <c r="S3454" s="22"/>
    </row>
    <row r="3455" spans="2:19">
      <c r="B3455" s="12"/>
      <c r="K3455" s="11"/>
      <c r="L3455" s="11"/>
      <c r="M3455" s="12"/>
      <c r="N3455" s="12"/>
      <c r="O3455" s="12"/>
      <c r="Q3455" s="22"/>
      <c r="R3455" s="15"/>
      <c r="S3455" s="22"/>
    </row>
    <row r="3456" spans="2:19">
      <c r="B3456" s="12"/>
      <c r="K3456" s="11"/>
      <c r="L3456" s="11"/>
      <c r="M3456" s="12"/>
      <c r="N3456" s="12"/>
      <c r="O3456" s="12"/>
      <c r="Q3456" s="22"/>
      <c r="R3456" s="15"/>
      <c r="S3456" s="22"/>
    </row>
    <row r="3457" spans="2:19">
      <c r="B3457" s="12"/>
      <c r="K3457" s="11"/>
      <c r="L3457" s="11"/>
      <c r="M3457" s="12"/>
      <c r="N3457" s="12"/>
      <c r="O3457" s="12"/>
      <c r="Q3457" s="22"/>
      <c r="R3457" s="15"/>
      <c r="S3457" s="22"/>
    </row>
    <row r="3458" spans="2:19">
      <c r="B3458" s="12"/>
      <c r="K3458" s="11"/>
      <c r="L3458" s="11"/>
      <c r="M3458" s="12"/>
      <c r="N3458" s="12"/>
      <c r="O3458" s="12"/>
      <c r="Q3458" s="22"/>
      <c r="R3458" s="15"/>
      <c r="S3458" s="22"/>
    </row>
    <row r="3459" spans="2:19">
      <c r="B3459" s="12"/>
      <c r="K3459" s="11"/>
      <c r="L3459" s="11"/>
      <c r="M3459" s="12"/>
      <c r="N3459" s="12"/>
      <c r="O3459" s="12"/>
      <c r="Q3459" s="22"/>
      <c r="R3459" s="15"/>
      <c r="S3459" s="22"/>
    </row>
    <row r="3460" spans="2:19">
      <c r="B3460" s="12"/>
      <c r="K3460" s="11"/>
      <c r="L3460" s="11"/>
      <c r="M3460" s="12"/>
      <c r="N3460" s="12"/>
      <c r="O3460" s="12"/>
      <c r="Q3460" s="22"/>
      <c r="R3460" s="15"/>
      <c r="S3460" s="22"/>
    </row>
    <row r="3461" spans="2:19">
      <c r="B3461" s="12"/>
      <c r="K3461" s="11"/>
      <c r="L3461" s="11"/>
      <c r="M3461" s="12"/>
      <c r="N3461" s="12"/>
      <c r="O3461" s="12"/>
      <c r="Q3461" s="22"/>
      <c r="R3461" s="15"/>
      <c r="S3461" s="22"/>
    </row>
    <row r="3462" spans="2:19">
      <c r="B3462" s="12"/>
      <c r="K3462" s="11"/>
      <c r="L3462" s="11"/>
      <c r="M3462" s="12"/>
      <c r="N3462" s="12"/>
      <c r="O3462" s="12"/>
      <c r="Q3462" s="22"/>
      <c r="R3462" s="15"/>
      <c r="S3462" s="22"/>
    </row>
    <row r="3463" spans="2:19">
      <c r="B3463" s="12"/>
      <c r="K3463" s="11"/>
      <c r="L3463" s="11"/>
      <c r="M3463" s="12"/>
      <c r="N3463" s="12"/>
      <c r="O3463" s="12"/>
      <c r="Q3463" s="22"/>
      <c r="R3463" s="15"/>
      <c r="S3463" s="22"/>
    </row>
    <row r="3464" spans="2:19">
      <c r="B3464" s="12"/>
      <c r="K3464" s="11"/>
      <c r="L3464" s="11"/>
      <c r="M3464" s="12"/>
      <c r="N3464" s="12"/>
      <c r="O3464" s="12"/>
      <c r="Q3464" s="22"/>
      <c r="R3464" s="15"/>
      <c r="S3464" s="22"/>
    </row>
    <row r="3465" spans="2:19">
      <c r="B3465" s="12"/>
      <c r="K3465" s="11"/>
      <c r="L3465" s="11"/>
      <c r="M3465" s="12"/>
      <c r="N3465" s="12"/>
      <c r="O3465" s="12"/>
      <c r="Q3465" s="22"/>
      <c r="R3465" s="15"/>
      <c r="S3465" s="22"/>
    </row>
    <row r="3466" spans="2:19">
      <c r="B3466" s="12"/>
      <c r="K3466" s="11"/>
      <c r="L3466" s="11"/>
      <c r="M3466" s="12"/>
      <c r="N3466" s="12"/>
      <c r="O3466" s="12"/>
      <c r="Q3466" s="22"/>
      <c r="R3466" s="15"/>
      <c r="S3466" s="22"/>
    </row>
    <row r="3467" spans="2:19">
      <c r="B3467" s="12"/>
      <c r="K3467" s="11"/>
      <c r="L3467" s="11"/>
      <c r="M3467" s="12"/>
      <c r="N3467" s="12"/>
      <c r="O3467" s="12"/>
      <c r="Q3467" s="22"/>
      <c r="R3467" s="15"/>
      <c r="S3467" s="22"/>
    </row>
    <row r="3468" spans="2:19">
      <c r="B3468" s="12"/>
      <c r="K3468" s="11"/>
      <c r="L3468" s="11"/>
      <c r="M3468" s="12"/>
      <c r="N3468" s="12"/>
      <c r="O3468" s="12"/>
      <c r="Q3468" s="22"/>
      <c r="R3468" s="15"/>
      <c r="S3468" s="22"/>
    </row>
    <row r="3469" spans="2:19">
      <c r="B3469" s="12"/>
      <c r="K3469" s="11"/>
      <c r="L3469" s="11"/>
      <c r="M3469" s="12"/>
      <c r="N3469" s="12"/>
      <c r="O3469" s="12"/>
      <c r="Q3469" s="22"/>
      <c r="R3469" s="15"/>
      <c r="S3469" s="22"/>
    </row>
    <row r="3470" spans="2:19">
      <c r="B3470" s="12"/>
      <c r="K3470" s="11"/>
      <c r="L3470" s="11"/>
      <c r="M3470" s="12"/>
      <c r="N3470" s="12"/>
      <c r="O3470" s="12"/>
      <c r="Q3470" s="22"/>
      <c r="R3470" s="15"/>
      <c r="S3470" s="22"/>
    </row>
    <row r="3471" spans="2:19">
      <c r="B3471" s="12"/>
      <c r="K3471" s="11"/>
      <c r="L3471" s="11"/>
      <c r="M3471" s="12"/>
      <c r="N3471" s="12"/>
      <c r="O3471" s="12"/>
      <c r="Q3471" s="22"/>
      <c r="R3471" s="15"/>
      <c r="S3471" s="22"/>
    </row>
    <row r="3472" spans="2:19">
      <c r="B3472" s="12"/>
      <c r="K3472" s="11"/>
      <c r="L3472" s="11"/>
      <c r="M3472" s="12"/>
      <c r="N3472" s="12"/>
      <c r="O3472" s="12"/>
      <c r="Q3472" s="22"/>
      <c r="R3472" s="15"/>
      <c r="S3472" s="22"/>
    </row>
    <row r="3473" spans="2:19">
      <c r="B3473" s="12"/>
      <c r="K3473" s="11"/>
      <c r="L3473" s="11"/>
      <c r="M3473" s="12"/>
      <c r="N3473" s="12"/>
      <c r="O3473" s="12"/>
      <c r="Q3473" s="22"/>
      <c r="R3473" s="15"/>
      <c r="S3473" s="22"/>
    </row>
    <row r="3474" spans="2:19">
      <c r="B3474" s="12"/>
      <c r="K3474" s="11"/>
      <c r="L3474" s="11"/>
      <c r="M3474" s="12"/>
      <c r="N3474" s="12"/>
      <c r="O3474" s="12"/>
      <c r="Q3474" s="22"/>
      <c r="R3474" s="15"/>
      <c r="S3474" s="22"/>
    </row>
    <row r="3475" spans="2:19">
      <c r="B3475" s="12"/>
      <c r="K3475" s="11"/>
      <c r="L3475" s="11"/>
      <c r="M3475" s="12"/>
      <c r="N3475" s="12"/>
      <c r="O3475" s="12"/>
      <c r="Q3475" s="22"/>
      <c r="R3475" s="15"/>
      <c r="S3475" s="22"/>
    </row>
    <row r="3476" spans="2:19">
      <c r="B3476" s="12"/>
      <c r="K3476" s="11"/>
      <c r="L3476" s="11"/>
      <c r="M3476" s="12"/>
      <c r="N3476" s="12"/>
      <c r="O3476" s="12"/>
      <c r="Q3476" s="22"/>
      <c r="R3476" s="15"/>
      <c r="S3476" s="22"/>
    </row>
    <row r="3477" spans="2:19">
      <c r="B3477" s="12"/>
      <c r="K3477" s="11"/>
      <c r="L3477" s="11"/>
      <c r="M3477" s="12"/>
      <c r="N3477" s="12"/>
      <c r="O3477" s="12"/>
      <c r="Q3477" s="22"/>
      <c r="R3477" s="15"/>
      <c r="S3477" s="22"/>
    </row>
    <row r="3478" spans="2:19">
      <c r="B3478" s="12"/>
      <c r="K3478" s="11"/>
      <c r="L3478" s="11"/>
      <c r="M3478" s="12"/>
      <c r="N3478" s="12"/>
      <c r="O3478" s="12"/>
      <c r="Q3478" s="22"/>
      <c r="R3478" s="15"/>
      <c r="S3478" s="22"/>
    </row>
    <row r="3479" spans="2:19">
      <c r="B3479" s="12"/>
      <c r="K3479" s="11"/>
      <c r="L3479" s="11"/>
      <c r="M3479" s="12"/>
      <c r="N3479" s="12"/>
      <c r="O3479" s="12"/>
      <c r="Q3479" s="22"/>
      <c r="R3479" s="15"/>
      <c r="S3479" s="22"/>
    </row>
    <row r="3480" spans="2:19">
      <c r="B3480" s="12"/>
      <c r="K3480" s="11"/>
      <c r="L3480" s="11"/>
      <c r="M3480" s="12"/>
      <c r="N3480" s="12"/>
      <c r="O3480" s="12"/>
      <c r="Q3480" s="22"/>
      <c r="R3480" s="15"/>
      <c r="S3480" s="22"/>
    </row>
    <row r="3481" spans="2:19">
      <c r="B3481" s="12"/>
      <c r="K3481" s="11"/>
      <c r="L3481" s="11"/>
      <c r="M3481" s="12"/>
      <c r="N3481" s="12"/>
      <c r="O3481" s="12"/>
      <c r="Q3481" s="22"/>
      <c r="R3481" s="15"/>
      <c r="S3481" s="22"/>
    </row>
    <row r="3482" spans="2:19">
      <c r="B3482" s="12"/>
      <c r="K3482" s="11"/>
      <c r="L3482" s="11"/>
      <c r="M3482" s="12"/>
      <c r="N3482" s="12"/>
      <c r="O3482" s="12"/>
      <c r="Q3482" s="22"/>
      <c r="R3482" s="15"/>
      <c r="S3482" s="22"/>
    </row>
    <row r="3483" spans="2:19">
      <c r="B3483" s="12"/>
      <c r="K3483" s="11"/>
      <c r="L3483" s="11"/>
      <c r="M3483" s="12"/>
      <c r="N3483" s="12"/>
      <c r="O3483" s="12"/>
      <c r="Q3483" s="22"/>
      <c r="R3483" s="15"/>
      <c r="S3483" s="22"/>
    </row>
    <row r="3484" spans="2:19">
      <c r="B3484" s="12"/>
      <c r="K3484" s="11"/>
      <c r="L3484" s="11"/>
      <c r="M3484" s="12"/>
      <c r="N3484" s="12"/>
      <c r="O3484" s="12"/>
      <c r="Q3484" s="22"/>
      <c r="R3484" s="15"/>
      <c r="S3484" s="22"/>
    </row>
    <row r="3485" spans="2:19">
      <c r="B3485" s="12"/>
      <c r="K3485" s="11"/>
      <c r="L3485" s="11"/>
      <c r="M3485" s="12"/>
      <c r="N3485" s="12"/>
      <c r="O3485" s="12"/>
      <c r="Q3485" s="22"/>
      <c r="R3485" s="15"/>
      <c r="S3485" s="22"/>
    </row>
    <row r="3486" spans="2:19">
      <c r="B3486" s="12"/>
      <c r="K3486" s="11"/>
      <c r="L3486" s="11"/>
      <c r="M3486" s="12"/>
      <c r="N3486" s="12"/>
      <c r="O3486" s="12"/>
      <c r="Q3486" s="22"/>
      <c r="R3486" s="15"/>
      <c r="S3486" s="22"/>
    </row>
    <row r="3487" spans="2:19">
      <c r="B3487" s="12"/>
      <c r="K3487" s="11"/>
      <c r="L3487" s="11"/>
      <c r="M3487" s="12"/>
      <c r="N3487" s="12"/>
      <c r="O3487" s="12"/>
      <c r="Q3487" s="22"/>
      <c r="R3487" s="15"/>
      <c r="S3487" s="22"/>
    </row>
    <row r="3488" spans="2:19">
      <c r="B3488" s="12"/>
      <c r="K3488" s="11"/>
      <c r="L3488" s="11"/>
      <c r="M3488" s="12"/>
      <c r="N3488" s="12"/>
      <c r="O3488" s="12"/>
      <c r="Q3488" s="22"/>
      <c r="R3488" s="15"/>
      <c r="S3488" s="22"/>
    </row>
    <row r="3489" spans="2:19">
      <c r="B3489" s="12"/>
      <c r="K3489" s="11"/>
      <c r="L3489" s="11"/>
      <c r="M3489" s="12"/>
      <c r="N3489" s="12"/>
      <c r="O3489" s="12"/>
      <c r="Q3489" s="22"/>
      <c r="R3489" s="15"/>
      <c r="S3489" s="22"/>
    </row>
    <row r="3490" spans="2:19">
      <c r="B3490" s="12"/>
      <c r="K3490" s="11"/>
      <c r="L3490" s="11"/>
      <c r="M3490" s="12"/>
      <c r="N3490" s="12"/>
      <c r="O3490" s="12"/>
      <c r="Q3490" s="22"/>
      <c r="R3490" s="15"/>
      <c r="S3490" s="22"/>
    </row>
    <row r="3491" spans="2:19">
      <c r="B3491" s="12"/>
      <c r="K3491" s="11"/>
      <c r="L3491" s="11"/>
      <c r="M3491" s="12"/>
      <c r="N3491" s="12"/>
      <c r="O3491" s="12"/>
      <c r="Q3491" s="22"/>
      <c r="R3491" s="15"/>
      <c r="S3491" s="22"/>
    </row>
    <row r="3492" spans="2:19">
      <c r="B3492" s="12"/>
      <c r="K3492" s="11"/>
      <c r="L3492" s="11"/>
      <c r="M3492" s="12"/>
      <c r="N3492" s="12"/>
      <c r="O3492" s="12"/>
      <c r="Q3492" s="22"/>
      <c r="R3492" s="15"/>
      <c r="S3492" s="22"/>
    </row>
    <row r="3493" spans="2:19">
      <c r="B3493" s="12"/>
      <c r="K3493" s="11"/>
      <c r="L3493" s="11"/>
      <c r="M3493" s="12"/>
      <c r="N3493" s="12"/>
      <c r="O3493" s="12"/>
      <c r="Q3493" s="22"/>
      <c r="R3493" s="15"/>
      <c r="S3493" s="22"/>
    </row>
    <row r="3494" spans="2:19">
      <c r="B3494" s="12"/>
      <c r="K3494" s="11"/>
      <c r="L3494" s="11"/>
      <c r="M3494" s="12"/>
      <c r="N3494" s="12"/>
      <c r="O3494" s="12"/>
      <c r="Q3494" s="22"/>
      <c r="R3494" s="15"/>
      <c r="S3494" s="22"/>
    </row>
    <row r="3495" spans="2:19">
      <c r="B3495" s="12"/>
      <c r="K3495" s="11"/>
      <c r="L3495" s="11"/>
      <c r="M3495" s="12"/>
      <c r="N3495" s="12"/>
      <c r="O3495" s="12"/>
      <c r="Q3495" s="22"/>
      <c r="R3495" s="15"/>
      <c r="S3495" s="22"/>
    </row>
    <row r="3496" spans="2:19">
      <c r="B3496" s="12"/>
      <c r="K3496" s="11"/>
      <c r="L3496" s="11"/>
      <c r="M3496" s="12"/>
      <c r="N3496" s="12"/>
      <c r="O3496" s="12"/>
      <c r="Q3496" s="22"/>
      <c r="R3496" s="15"/>
      <c r="S3496" s="22"/>
    </row>
    <row r="3497" spans="2:19">
      <c r="B3497" s="12"/>
      <c r="K3497" s="11"/>
      <c r="L3497" s="11"/>
      <c r="M3497" s="12"/>
      <c r="N3497" s="12"/>
      <c r="O3497" s="12"/>
      <c r="Q3497" s="22"/>
      <c r="R3497" s="15"/>
      <c r="S3497" s="22"/>
    </row>
    <row r="3498" spans="2:19">
      <c r="B3498" s="12"/>
      <c r="K3498" s="11"/>
      <c r="L3498" s="11"/>
      <c r="M3498" s="12"/>
      <c r="N3498" s="12"/>
      <c r="O3498" s="12"/>
      <c r="Q3498" s="22"/>
      <c r="R3498" s="15"/>
      <c r="S3498" s="22"/>
    </row>
    <row r="3499" spans="2:19">
      <c r="B3499" s="12"/>
      <c r="K3499" s="11"/>
      <c r="L3499" s="11"/>
      <c r="M3499" s="12"/>
      <c r="N3499" s="12"/>
      <c r="O3499" s="12"/>
      <c r="Q3499" s="22"/>
      <c r="R3499" s="15"/>
      <c r="S3499" s="22"/>
    </row>
    <row r="3500" spans="2:19">
      <c r="B3500" s="12"/>
      <c r="K3500" s="11"/>
      <c r="L3500" s="11"/>
      <c r="M3500" s="12"/>
      <c r="N3500" s="12"/>
      <c r="O3500" s="12"/>
      <c r="Q3500" s="22"/>
      <c r="R3500" s="15"/>
      <c r="S3500" s="22"/>
    </row>
    <row r="3501" spans="2:19">
      <c r="B3501" s="12"/>
      <c r="K3501" s="11"/>
      <c r="L3501" s="11"/>
      <c r="M3501" s="12"/>
      <c r="N3501" s="12"/>
      <c r="O3501" s="12"/>
      <c r="Q3501" s="22"/>
      <c r="R3501" s="15"/>
      <c r="S3501" s="22"/>
    </row>
    <row r="3502" spans="2:19">
      <c r="B3502" s="12"/>
      <c r="K3502" s="11"/>
      <c r="L3502" s="11"/>
      <c r="M3502" s="12"/>
      <c r="N3502" s="12"/>
      <c r="O3502" s="12"/>
      <c r="Q3502" s="22"/>
      <c r="R3502" s="15"/>
      <c r="S3502" s="22"/>
    </row>
    <row r="3503" spans="2:19">
      <c r="B3503" s="12"/>
      <c r="K3503" s="11"/>
      <c r="L3503" s="11"/>
      <c r="M3503" s="12"/>
      <c r="N3503" s="12"/>
      <c r="O3503" s="12"/>
      <c r="Q3503" s="22"/>
      <c r="R3503" s="15"/>
      <c r="S3503" s="22"/>
    </row>
    <row r="3504" spans="2:19">
      <c r="B3504" s="12"/>
      <c r="K3504" s="11"/>
      <c r="L3504" s="11"/>
      <c r="M3504" s="12"/>
      <c r="N3504" s="12"/>
      <c r="O3504" s="12"/>
      <c r="Q3504" s="22"/>
      <c r="R3504" s="15"/>
      <c r="S3504" s="22"/>
    </row>
    <row r="3505" spans="2:19">
      <c r="B3505" s="12"/>
      <c r="K3505" s="11"/>
      <c r="L3505" s="11"/>
      <c r="M3505" s="12"/>
      <c r="N3505" s="12"/>
      <c r="O3505" s="12"/>
      <c r="Q3505" s="22"/>
      <c r="R3505" s="15"/>
      <c r="S3505" s="22"/>
    </row>
    <row r="3506" spans="2:19">
      <c r="B3506" s="12"/>
      <c r="K3506" s="11"/>
      <c r="L3506" s="11"/>
      <c r="M3506" s="12"/>
      <c r="N3506" s="12"/>
      <c r="O3506" s="12"/>
      <c r="Q3506" s="22"/>
      <c r="R3506" s="15"/>
      <c r="S3506" s="22"/>
    </row>
    <row r="3507" spans="2:19">
      <c r="B3507" s="12"/>
      <c r="K3507" s="11"/>
      <c r="L3507" s="11"/>
      <c r="M3507" s="12"/>
      <c r="N3507" s="12"/>
      <c r="O3507" s="12"/>
      <c r="Q3507" s="22"/>
      <c r="R3507" s="15"/>
      <c r="S3507" s="22"/>
    </row>
    <row r="3508" spans="2:19">
      <c r="B3508" s="12"/>
      <c r="K3508" s="11"/>
      <c r="L3508" s="11"/>
      <c r="M3508" s="12"/>
      <c r="N3508" s="12"/>
      <c r="O3508" s="12"/>
      <c r="Q3508" s="22"/>
      <c r="R3508" s="15"/>
      <c r="S3508" s="22"/>
    </row>
    <row r="3509" spans="2:19">
      <c r="B3509" s="12"/>
      <c r="K3509" s="11"/>
      <c r="L3509" s="11"/>
      <c r="M3509" s="12"/>
      <c r="N3509" s="12"/>
      <c r="O3509" s="12"/>
      <c r="Q3509" s="22"/>
      <c r="R3509" s="15"/>
      <c r="S3509" s="22"/>
    </row>
    <row r="3510" spans="2:19">
      <c r="B3510" s="12"/>
      <c r="K3510" s="11"/>
      <c r="L3510" s="11"/>
      <c r="M3510" s="12"/>
      <c r="N3510" s="12"/>
      <c r="O3510" s="12"/>
      <c r="Q3510" s="22"/>
      <c r="R3510" s="15"/>
      <c r="S3510" s="22"/>
    </row>
    <row r="3511" spans="2:19">
      <c r="B3511" s="12"/>
      <c r="K3511" s="11"/>
      <c r="L3511" s="11"/>
      <c r="M3511" s="12"/>
      <c r="N3511" s="12"/>
      <c r="O3511" s="12"/>
      <c r="Q3511" s="22"/>
      <c r="R3511" s="15"/>
      <c r="S3511" s="22"/>
    </row>
    <row r="3512" spans="2:19">
      <c r="B3512" s="12"/>
      <c r="K3512" s="11"/>
      <c r="L3512" s="11"/>
      <c r="M3512" s="12"/>
      <c r="N3512" s="12"/>
      <c r="O3512" s="12"/>
      <c r="Q3512" s="22"/>
      <c r="R3512" s="15"/>
      <c r="S3512" s="22"/>
    </row>
    <row r="3513" spans="2:19">
      <c r="B3513" s="12"/>
      <c r="K3513" s="11"/>
      <c r="L3513" s="11"/>
      <c r="M3513" s="12"/>
      <c r="N3513" s="12"/>
      <c r="O3513" s="12"/>
      <c r="Q3513" s="22"/>
      <c r="R3513" s="15"/>
      <c r="S3513" s="22"/>
    </row>
    <row r="3514" spans="2:19">
      <c r="B3514" s="12"/>
      <c r="K3514" s="11"/>
      <c r="L3514" s="11"/>
      <c r="M3514" s="12"/>
      <c r="N3514" s="12"/>
      <c r="O3514" s="12"/>
      <c r="Q3514" s="22"/>
      <c r="R3514" s="15"/>
      <c r="S3514" s="22"/>
    </row>
    <row r="3515" spans="2:19">
      <c r="B3515" s="12"/>
      <c r="K3515" s="11"/>
      <c r="L3515" s="11"/>
      <c r="M3515" s="12"/>
      <c r="N3515" s="12"/>
      <c r="O3515" s="12"/>
      <c r="Q3515" s="22"/>
      <c r="R3515" s="15"/>
      <c r="S3515" s="22"/>
    </row>
    <row r="3516" spans="2:19">
      <c r="B3516" s="12"/>
      <c r="K3516" s="11"/>
      <c r="L3516" s="11"/>
      <c r="M3516" s="12"/>
      <c r="N3516" s="12"/>
      <c r="O3516" s="12"/>
      <c r="Q3516" s="22"/>
      <c r="R3516" s="15"/>
      <c r="S3516" s="22"/>
    </row>
    <row r="3517" spans="2:19">
      <c r="B3517" s="12"/>
      <c r="K3517" s="11"/>
      <c r="L3517" s="11"/>
      <c r="M3517" s="12"/>
      <c r="N3517" s="12"/>
      <c r="O3517" s="12"/>
      <c r="Q3517" s="22"/>
      <c r="R3517" s="15"/>
      <c r="S3517" s="22"/>
    </row>
    <row r="3518" spans="2:19">
      <c r="B3518" s="12"/>
      <c r="K3518" s="11"/>
      <c r="L3518" s="11"/>
      <c r="M3518" s="12"/>
      <c r="N3518" s="12"/>
      <c r="O3518" s="12"/>
      <c r="Q3518" s="22"/>
      <c r="R3518" s="15"/>
      <c r="S3518" s="22"/>
    </row>
    <row r="3519" spans="2:19">
      <c r="B3519" s="12"/>
      <c r="K3519" s="11"/>
      <c r="L3519" s="11"/>
      <c r="M3519" s="12"/>
      <c r="N3519" s="12"/>
      <c r="O3519" s="12"/>
      <c r="Q3519" s="22"/>
      <c r="R3519" s="15"/>
      <c r="S3519" s="22"/>
    </row>
    <row r="3520" spans="2:19">
      <c r="B3520" s="12"/>
      <c r="K3520" s="11"/>
      <c r="L3520" s="11"/>
      <c r="M3520" s="12"/>
      <c r="N3520" s="12"/>
      <c r="O3520" s="12"/>
      <c r="Q3520" s="22"/>
      <c r="R3520" s="15"/>
      <c r="S3520" s="22"/>
    </row>
    <row r="3521" spans="2:19">
      <c r="B3521" s="12"/>
      <c r="K3521" s="11"/>
      <c r="L3521" s="11"/>
      <c r="M3521" s="12"/>
      <c r="N3521" s="12"/>
      <c r="O3521" s="12"/>
      <c r="Q3521" s="22"/>
      <c r="R3521" s="15"/>
      <c r="S3521" s="22"/>
    </row>
    <row r="3522" spans="2:19">
      <c r="B3522" s="12"/>
      <c r="K3522" s="11"/>
      <c r="L3522" s="11"/>
      <c r="M3522" s="12"/>
      <c r="N3522" s="12"/>
      <c r="O3522" s="12"/>
      <c r="Q3522" s="22"/>
      <c r="R3522" s="15"/>
      <c r="S3522" s="22"/>
    </row>
    <row r="3523" spans="2:19">
      <c r="B3523" s="12"/>
      <c r="K3523" s="11"/>
      <c r="L3523" s="11"/>
      <c r="M3523" s="12"/>
      <c r="N3523" s="12"/>
      <c r="O3523" s="12"/>
      <c r="Q3523" s="22"/>
      <c r="R3523" s="15"/>
      <c r="S3523" s="22"/>
    </row>
    <row r="3524" spans="2:19">
      <c r="B3524" s="12"/>
      <c r="K3524" s="11"/>
      <c r="L3524" s="11"/>
      <c r="M3524" s="12"/>
      <c r="N3524" s="12"/>
      <c r="O3524" s="12"/>
      <c r="Q3524" s="22"/>
      <c r="R3524" s="15"/>
      <c r="S3524" s="22"/>
    </row>
    <row r="3525" spans="2:19">
      <c r="B3525" s="12"/>
      <c r="K3525" s="11"/>
      <c r="L3525" s="11"/>
      <c r="M3525" s="12"/>
      <c r="N3525" s="12"/>
      <c r="O3525" s="12"/>
      <c r="Q3525" s="22"/>
      <c r="R3525" s="15"/>
      <c r="S3525" s="22"/>
    </row>
    <row r="3526" spans="2:19">
      <c r="B3526" s="12"/>
      <c r="K3526" s="11"/>
      <c r="L3526" s="11"/>
      <c r="M3526" s="12"/>
      <c r="N3526" s="12"/>
      <c r="O3526" s="12"/>
      <c r="Q3526" s="22"/>
      <c r="R3526" s="15"/>
      <c r="S3526" s="22"/>
    </row>
    <row r="3527" spans="2:19">
      <c r="B3527" s="12"/>
      <c r="K3527" s="11"/>
      <c r="L3527" s="11"/>
      <c r="M3527" s="12"/>
      <c r="N3527" s="12"/>
      <c r="O3527" s="12"/>
      <c r="Q3527" s="22"/>
      <c r="R3527" s="15"/>
      <c r="S3527" s="22"/>
    </row>
    <row r="3528" spans="2:19">
      <c r="B3528" s="12"/>
      <c r="K3528" s="11"/>
      <c r="L3528" s="11"/>
      <c r="M3528" s="12"/>
      <c r="N3528" s="12"/>
      <c r="O3528" s="12"/>
      <c r="Q3528" s="22"/>
      <c r="R3528" s="15"/>
      <c r="S3528" s="22"/>
    </row>
    <row r="3529" spans="2:19">
      <c r="B3529" s="12"/>
      <c r="K3529" s="11"/>
      <c r="L3529" s="11"/>
      <c r="M3529" s="12"/>
      <c r="N3529" s="12"/>
      <c r="O3529" s="12"/>
      <c r="Q3529" s="22"/>
      <c r="R3529" s="15"/>
      <c r="S3529" s="22"/>
    </row>
    <row r="3530" spans="2:19">
      <c r="B3530" s="12"/>
      <c r="K3530" s="11"/>
      <c r="L3530" s="11"/>
      <c r="M3530" s="12"/>
      <c r="N3530" s="12"/>
      <c r="O3530" s="12"/>
      <c r="Q3530" s="22"/>
      <c r="R3530" s="15"/>
      <c r="S3530" s="22"/>
    </row>
    <row r="3531" spans="2:19">
      <c r="B3531" s="12"/>
      <c r="K3531" s="11"/>
      <c r="L3531" s="11"/>
      <c r="M3531" s="12"/>
      <c r="N3531" s="12"/>
      <c r="O3531" s="12"/>
      <c r="Q3531" s="22"/>
      <c r="R3531" s="15"/>
      <c r="S3531" s="22"/>
    </row>
    <row r="3532" spans="2:19">
      <c r="B3532" s="12"/>
      <c r="K3532" s="11"/>
      <c r="L3532" s="11"/>
      <c r="M3532" s="12"/>
      <c r="N3532" s="12"/>
      <c r="O3532" s="12"/>
      <c r="Q3532" s="22"/>
      <c r="R3532" s="15"/>
      <c r="S3532" s="22"/>
    </row>
    <row r="3533" spans="2:19">
      <c r="B3533" s="12"/>
      <c r="K3533" s="11"/>
      <c r="L3533" s="11"/>
      <c r="M3533" s="12"/>
      <c r="N3533" s="12"/>
      <c r="O3533" s="12"/>
      <c r="Q3533" s="22"/>
      <c r="R3533" s="15"/>
      <c r="S3533" s="22"/>
    </row>
    <row r="3534" spans="2:19">
      <c r="B3534" s="12"/>
      <c r="K3534" s="11"/>
      <c r="L3534" s="11"/>
      <c r="M3534" s="12"/>
      <c r="N3534" s="12"/>
      <c r="O3534" s="12"/>
      <c r="Q3534" s="22"/>
      <c r="R3534" s="15"/>
      <c r="S3534" s="22"/>
    </row>
    <row r="3535" spans="2:19">
      <c r="B3535" s="12"/>
      <c r="K3535" s="11"/>
      <c r="L3535" s="11"/>
      <c r="M3535" s="12"/>
      <c r="N3535" s="12"/>
      <c r="O3535" s="12"/>
      <c r="Q3535" s="22"/>
      <c r="R3535" s="15"/>
      <c r="S3535" s="22"/>
    </row>
    <row r="3536" spans="2:19">
      <c r="B3536" s="12"/>
      <c r="K3536" s="11"/>
      <c r="L3536" s="11"/>
      <c r="M3536" s="12"/>
      <c r="N3536" s="12"/>
      <c r="O3536" s="12"/>
      <c r="Q3536" s="22"/>
      <c r="R3536" s="15"/>
      <c r="S3536" s="22"/>
    </row>
    <row r="3537" spans="2:19">
      <c r="B3537" s="12"/>
      <c r="K3537" s="11"/>
      <c r="L3537" s="11"/>
      <c r="M3537" s="12"/>
      <c r="N3537" s="12"/>
      <c r="O3537" s="12"/>
      <c r="Q3537" s="22"/>
      <c r="R3537" s="15"/>
      <c r="S3537" s="22"/>
    </row>
    <row r="3538" spans="2:19">
      <c r="B3538" s="12"/>
      <c r="K3538" s="11"/>
      <c r="L3538" s="11"/>
      <c r="M3538" s="12"/>
      <c r="N3538" s="12"/>
      <c r="O3538" s="12"/>
      <c r="Q3538" s="22"/>
      <c r="R3538" s="15"/>
      <c r="S3538" s="22"/>
    </row>
    <row r="3539" spans="2:19">
      <c r="B3539" s="12"/>
      <c r="K3539" s="11"/>
      <c r="L3539" s="11"/>
      <c r="M3539" s="12"/>
      <c r="N3539" s="12"/>
      <c r="O3539" s="12"/>
      <c r="Q3539" s="22"/>
      <c r="R3539" s="15"/>
      <c r="S3539" s="22"/>
    </row>
    <row r="3540" spans="2:19">
      <c r="B3540" s="12"/>
      <c r="K3540" s="11"/>
      <c r="L3540" s="11"/>
      <c r="M3540" s="12"/>
      <c r="N3540" s="12"/>
      <c r="O3540" s="12"/>
      <c r="Q3540" s="22"/>
      <c r="R3540" s="15"/>
      <c r="S3540" s="22"/>
    </row>
    <row r="3541" spans="2:19">
      <c r="B3541" s="12"/>
      <c r="K3541" s="11"/>
      <c r="L3541" s="11"/>
      <c r="M3541" s="12"/>
      <c r="N3541" s="12"/>
      <c r="O3541" s="12"/>
      <c r="Q3541" s="22"/>
      <c r="R3541" s="15"/>
      <c r="S3541" s="22"/>
    </row>
    <row r="3542" spans="2:19">
      <c r="B3542" s="12"/>
      <c r="K3542" s="11"/>
      <c r="L3542" s="11"/>
      <c r="M3542" s="12"/>
      <c r="N3542" s="12"/>
      <c r="O3542" s="12"/>
      <c r="Q3542" s="22"/>
      <c r="R3542" s="15"/>
      <c r="S3542" s="22"/>
    </row>
    <row r="3543" spans="2:19">
      <c r="B3543" s="12"/>
      <c r="K3543" s="11"/>
      <c r="L3543" s="11"/>
      <c r="M3543" s="12"/>
      <c r="N3543" s="12"/>
      <c r="O3543" s="12"/>
      <c r="Q3543" s="22"/>
      <c r="R3543" s="15"/>
      <c r="S3543" s="22"/>
    </row>
    <row r="3544" spans="2:19">
      <c r="B3544" s="12"/>
      <c r="K3544" s="11"/>
      <c r="L3544" s="11"/>
      <c r="M3544" s="12"/>
      <c r="N3544" s="12"/>
      <c r="O3544" s="12"/>
      <c r="Q3544" s="22"/>
      <c r="R3544" s="15"/>
      <c r="S3544" s="22"/>
    </row>
    <row r="3545" spans="2:19">
      <c r="B3545" s="12"/>
      <c r="K3545" s="11"/>
      <c r="L3545" s="11"/>
      <c r="M3545" s="12"/>
      <c r="N3545" s="12"/>
      <c r="O3545" s="12"/>
      <c r="Q3545" s="22"/>
      <c r="R3545" s="15"/>
      <c r="S3545" s="22"/>
    </row>
    <row r="3546" spans="2:19">
      <c r="B3546" s="12"/>
      <c r="K3546" s="11"/>
      <c r="L3546" s="11"/>
      <c r="M3546" s="12"/>
      <c r="N3546" s="12"/>
      <c r="O3546" s="12"/>
      <c r="Q3546" s="22"/>
      <c r="R3546" s="15"/>
      <c r="S3546" s="22"/>
    </row>
    <row r="3547" spans="2:19">
      <c r="B3547" s="12"/>
      <c r="K3547" s="11"/>
      <c r="L3547" s="11"/>
      <c r="M3547" s="12"/>
      <c r="N3547" s="12"/>
      <c r="O3547" s="12"/>
      <c r="Q3547" s="22"/>
      <c r="R3547" s="15"/>
      <c r="S3547" s="22"/>
    </row>
    <row r="3548" spans="2:19">
      <c r="B3548" s="12"/>
      <c r="K3548" s="11"/>
      <c r="L3548" s="11"/>
      <c r="M3548" s="12"/>
      <c r="N3548" s="12"/>
      <c r="O3548" s="12"/>
      <c r="Q3548" s="22"/>
      <c r="R3548" s="15"/>
      <c r="S3548" s="22"/>
    </row>
    <row r="3549" spans="2:19">
      <c r="B3549" s="12"/>
      <c r="K3549" s="11"/>
      <c r="L3549" s="11"/>
      <c r="M3549" s="12"/>
      <c r="N3549" s="12"/>
      <c r="O3549" s="12"/>
      <c r="Q3549" s="22"/>
      <c r="R3549" s="15"/>
      <c r="S3549" s="22"/>
    </row>
    <row r="3550" spans="2:19">
      <c r="B3550" s="12"/>
      <c r="K3550" s="11"/>
      <c r="L3550" s="11"/>
      <c r="M3550" s="12"/>
      <c r="N3550" s="12"/>
      <c r="O3550" s="12"/>
      <c r="Q3550" s="22"/>
      <c r="R3550" s="15"/>
      <c r="S3550" s="22"/>
    </row>
    <row r="3551" spans="2:19">
      <c r="B3551" s="12"/>
      <c r="K3551" s="11"/>
      <c r="L3551" s="11"/>
      <c r="M3551" s="12"/>
      <c r="N3551" s="12"/>
      <c r="O3551" s="12"/>
      <c r="Q3551" s="22"/>
      <c r="R3551" s="15"/>
      <c r="S3551" s="22"/>
    </row>
    <row r="3552" spans="2:19">
      <c r="B3552" s="12"/>
      <c r="K3552" s="11"/>
      <c r="L3552" s="11"/>
      <c r="M3552" s="12"/>
      <c r="N3552" s="12"/>
      <c r="O3552" s="12"/>
      <c r="Q3552" s="22"/>
      <c r="R3552" s="15"/>
      <c r="S3552" s="22"/>
    </row>
    <row r="3553" spans="2:19">
      <c r="B3553" s="12"/>
      <c r="K3553" s="11"/>
      <c r="L3553" s="11"/>
      <c r="M3553" s="12"/>
      <c r="N3553" s="12"/>
      <c r="O3553" s="12"/>
      <c r="Q3553" s="22"/>
      <c r="R3553" s="15"/>
      <c r="S3553" s="22"/>
    </row>
    <row r="3554" spans="2:19">
      <c r="B3554" s="12"/>
      <c r="K3554" s="11"/>
      <c r="L3554" s="11"/>
      <c r="M3554" s="12"/>
      <c r="N3554" s="12"/>
      <c r="O3554" s="12"/>
      <c r="Q3554" s="22"/>
      <c r="R3554" s="15"/>
      <c r="S3554" s="22"/>
    </row>
    <row r="3555" spans="2:19">
      <c r="B3555" s="12"/>
      <c r="K3555" s="11"/>
      <c r="L3555" s="11"/>
      <c r="M3555" s="12"/>
      <c r="N3555" s="12"/>
      <c r="O3555" s="12"/>
      <c r="Q3555" s="22"/>
      <c r="R3555" s="15"/>
      <c r="S3555" s="22"/>
    </row>
    <row r="3556" spans="2:19">
      <c r="B3556" s="12"/>
      <c r="K3556" s="11"/>
      <c r="L3556" s="11"/>
      <c r="M3556" s="12"/>
      <c r="N3556" s="12"/>
      <c r="O3556" s="12"/>
      <c r="Q3556" s="22"/>
      <c r="R3556" s="15"/>
      <c r="S3556" s="22"/>
    </row>
    <row r="3557" spans="2:19">
      <c r="B3557" s="12"/>
      <c r="K3557" s="11"/>
      <c r="L3557" s="11"/>
      <c r="M3557" s="12"/>
      <c r="N3557" s="12"/>
      <c r="O3557" s="12"/>
      <c r="Q3557" s="22"/>
      <c r="R3557" s="15"/>
      <c r="S3557" s="22"/>
    </row>
    <row r="3558" spans="2:19">
      <c r="B3558" s="12"/>
      <c r="K3558" s="11"/>
      <c r="L3558" s="11"/>
      <c r="M3558" s="12"/>
      <c r="N3558" s="12"/>
      <c r="O3558" s="12"/>
      <c r="Q3558" s="22"/>
      <c r="R3558" s="15"/>
      <c r="S3558" s="22"/>
    </row>
    <row r="3559" spans="2:19">
      <c r="B3559" s="12"/>
      <c r="K3559" s="11"/>
      <c r="L3559" s="11"/>
      <c r="M3559" s="12"/>
      <c r="N3559" s="12"/>
      <c r="O3559" s="12"/>
      <c r="Q3559" s="22"/>
      <c r="R3559" s="15"/>
      <c r="S3559" s="22"/>
    </row>
    <row r="3560" spans="2:19">
      <c r="B3560" s="12"/>
      <c r="K3560" s="11"/>
      <c r="L3560" s="11"/>
      <c r="M3560" s="12"/>
      <c r="N3560" s="12"/>
      <c r="O3560" s="12"/>
      <c r="Q3560" s="22"/>
      <c r="R3560" s="15"/>
      <c r="S3560" s="22"/>
    </row>
    <row r="3561" spans="2:19">
      <c r="B3561" s="12"/>
      <c r="K3561" s="11"/>
      <c r="L3561" s="11"/>
      <c r="M3561" s="12"/>
      <c r="N3561" s="12"/>
      <c r="O3561" s="12"/>
      <c r="Q3561" s="22"/>
      <c r="R3561" s="15"/>
      <c r="S3561" s="22"/>
    </row>
    <row r="3562" spans="2:19">
      <c r="B3562" s="12"/>
      <c r="K3562" s="11"/>
      <c r="L3562" s="11"/>
      <c r="M3562" s="12"/>
      <c r="N3562" s="12"/>
      <c r="O3562" s="12"/>
      <c r="Q3562" s="22"/>
      <c r="R3562" s="15"/>
      <c r="S3562" s="22"/>
    </row>
    <row r="3563" spans="2:19">
      <c r="B3563" s="12"/>
      <c r="K3563" s="11"/>
      <c r="L3563" s="11"/>
      <c r="M3563" s="12"/>
      <c r="N3563" s="12"/>
      <c r="O3563" s="12"/>
      <c r="Q3563" s="22"/>
      <c r="R3563" s="15"/>
      <c r="S3563" s="22"/>
    </row>
    <row r="3564" spans="2:19">
      <c r="B3564" s="12"/>
      <c r="K3564" s="11"/>
      <c r="L3564" s="11"/>
      <c r="M3564" s="12"/>
      <c r="N3564" s="12"/>
      <c r="O3564" s="12"/>
      <c r="Q3564" s="22"/>
      <c r="R3564" s="15"/>
      <c r="S3564" s="22"/>
    </row>
    <row r="3565" spans="2:19">
      <c r="B3565" s="12"/>
      <c r="K3565" s="11"/>
      <c r="L3565" s="11"/>
      <c r="M3565" s="12"/>
      <c r="N3565" s="12"/>
      <c r="O3565" s="12"/>
      <c r="Q3565" s="22"/>
      <c r="R3565" s="15"/>
      <c r="S3565" s="22"/>
    </row>
    <row r="3566" spans="2:19">
      <c r="B3566" s="12"/>
      <c r="K3566" s="11"/>
      <c r="L3566" s="11"/>
      <c r="M3566" s="12"/>
      <c r="N3566" s="12"/>
      <c r="O3566" s="12"/>
      <c r="Q3566" s="22"/>
      <c r="R3566" s="15"/>
      <c r="S3566" s="22"/>
    </row>
    <row r="3567" spans="2:19">
      <c r="B3567" s="12"/>
      <c r="K3567" s="11"/>
      <c r="L3567" s="11"/>
      <c r="M3567" s="12"/>
      <c r="N3567" s="12"/>
      <c r="O3567" s="12"/>
      <c r="Q3567" s="22"/>
      <c r="R3567" s="15"/>
      <c r="S3567" s="22"/>
    </row>
    <row r="3568" spans="2:19">
      <c r="B3568" s="12"/>
      <c r="K3568" s="11"/>
      <c r="L3568" s="11"/>
      <c r="M3568" s="12"/>
      <c r="N3568" s="12"/>
      <c r="O3568" s="12"/>
      <c r="Q3568" s="22"/>
      <c r="R3568" s="15"/>
      <c r="S3568" s="22"/>
    </row>
    <row r="3569" spans="2:19">
      <c r="B3569" s="12"/>
      <c r="K3569" s="11"/>
      <c r="L3569" s="11"/>
      <c r="M3569" s="12"/>
      <c r="N3569" s="12"/>
      <c r="O3569" s="12"/>
      <c r="Q3569" s="22"/>
      <c r="R3569" s="15"/>
      <c r="S3569" s="22"/>
    </row>
    <row r="3570" spans="2:19">
      <c r="B3570" s="12"/>
      <c r="K3570" s="11"/>
      <c r="L3570" s="11"/>
      <c r="M3570" s="12"/>
      <c r="N3570" s="12"/>
      <c r="O3570" s="12"/>
      <c r="Q3570" s="22"/>
      <c r="R3570" s="15"/>
      <c r="S3570" s="22"/>
    </row>
    <row r="3571" spans="2:19">
      <c r="B3571" s="12"/>
      <c r="K3571" s="11"/>
      <c r="L3571" s="11"/>
      <c r="M3571" s="12"/>
      <c r="N3571" s="12"/>
      <c r="O3571" s="12"/>
      <c r="Q3571" s="22"/>
      <c r="R3571" s="15"/>
      <c r="S3571" s="22"/>
    </row>
    <row r="3572" spans="2:19">
      <c r="B3572" s="12"/>
      <c r="K3572" s="11"/>
      <c r="L3572" s="11"/>
      <c r="M3572" s="12"/>
      <c r="N3572" s="12"/>
      <c r="O3572" s="12"/>
      <c r="Q3572" s="22"/>
      <c r="R3572" s="15"/>
      <c r="S3572" s="22"/>
    </row>
    <row r="3573" spans="2:19">
      <c r="B3573" s="12"/>
      <c r="K3573" s="11"/>
      <c r="L3573" s="11"/>
      <c r="M3573" s="12"/>
      <c r="N3573" s="12"/>
      <c r="O3573" s="12"/>
      <c r="Q3573" s="22"/>
      <c r="R3573" s="15"/>
      <c r="S3573" s="22"/>
    </row>
    <row r="3574" spans="2:19">
      <c r="B3574" s="12"/>
      <c r="K3574" s="11"/>
      <c r="L3574" s="11"/>
      <c r="M3574" s="12"/>
      <c r="N3574" s="12"/>
      <c r="O3574" s="12"/>
      <c r="Q3574" s="22"/>
      <c r="R3574" s="15"/>
      <c r="S3574" s="22"/>
    </row>
    <row r="3575" spans="2:19">
      <c r="B3575" s="12"/>
      <c r="K3575" s="11"/>
      <c r="L3575" s="11"/>
      <c r="M3575" s="12"/>
      <c r="N3575" s="12"/>
      <c r="O3575" s="12"/>
      <c r="Q3575" s="22"/>
      <c r="R3575" s="15"/>
      <c r="S3575" s="22"/>
    </row>
    <row r="3576" spans="2:19">
      <c r="B3576" s="12"/>
      <c r="K3576" s="11"/>
      <c r="L3576" s="11"/>
      <c r="M3576" s="12"/>
      <c r="N3576" s="12"/>
      <c r="O3576" s="12"/>
      <c r="Q3576" s="22"/>
      <c r="R3576" s="15"/>
      <c r="S3576" s="22"/>
    </row>
    <row r="3577" spans="2:19">
      <c r="B3577" s="12"/>
      <c r="K3577" s="11"/>
      <c r="L3577" s="11"/>
      <c r="M3577" s="12"/>
      <c r="N3577" s="12"/>
      <c r="O3577" s="12"/>
      <c r="Q3577" s="22"/>
      <c r="R3577" s="15"/>
      <c r="S3577" s="22"/>
    </row>
    <row r="3578" spans="2:19">
      <c r="B3578" s="12"/>
      <c r="K3578" s="11"/>
      <c r="L3578" s="11"/>
      <c r="M3578" s="12"/>
      <c r="N3578" s="12"/>
      <c r="O3578" s="12"/>
      <c r="Q3578" s="22"/>
      <c r="R3578" s="15"/>
      <c r="S3578" s="22"/>
    </row>
    <row r="3579" spans="2:19">
      <c r="B3579" s="12"/>
      <c r="K3579" s="11"/>
      <c r="L3579" s="11"/>
      <c r="M3579" s="12"/>
      <c r="N3579" s="12"/>
      <c r="O3579" s="12"/>
      <c r="Q3579" s="22"/>
      <c r="R3579" s="15"/>
      <c r="S3579" s="22"/>
    </row>
    <row r="3580" spans="2:19">
      <c r="B3580" s="12"/>
      <c r="K3580" s="11"/>
      <c r="L3580" s="11"/>
      <c r="M3580" s="12"/>
      <c r="N3580" s="12"/>
      <c r="O3580" s="12"/>
      <c r="Q3580" s="22"/>
      <c r="R3580" s="15"/>
      <c r="S3580" s="22"/>
    </row>
    <row r="3581" spans="2:19">
      <c r="B3581" s="12"/>
      <c r="K3581" s="11"/>
      <c r="L3581" s="11"/>
      <c r="M3581" s="12"/>
      <c r="N3581" s="12"/>
      <c r="O3581" s="12"/>
      <c r="Q3581" s="22"/>
      <c r="R3581" s="15"/>
      <c r="S3581" s="22"/>
    </row>
    <row r="3582" spans="2:19">
      <c r="B3582" s="12"/>
      <c r="K3582" s="11"/>
      <c r="L3582" s="11"/>
      <c r="M3582" s="12"/>
      <c r="N3582" s="12"/>
      <c r="O3582" s="12"/>
      <c r="Q3582" s="22"/>
      <c r="R3582" s="15"/>
      <c r="S3582" s="22"/>
    </row>
    <row r="3583" spans="2:19">
      <c r="B3583" s="12"/>
      <c r="K3583" s="11"/>
      <c r="L3583" s="11"/>
      <c r="M3583" s="12"/>
      <c r="N3583" s="12"/>
      <c r="O3583" s="12"/>
      <c r="Q3583" s="22"/>
      <c r="R3583" s="15"/>
      <c r="S3583" s="22"/>
    </row>
    <row r="3584" spans="2:19">
      <c r="B3584" s="12"/>
      <c r="K3584" s="11"/>
      <c r="L3584" s="11"/>
      <c r="M3584" s="12"/>
      <c r="N3584" s="12"/>
      <c r="O3584" s="12"/>
      <c r="Q3584" s="22"/>
      <c r="R3584" s="15"/>
      <c r="S3584" s="22"/>
    </row>
    <row r="3585" spans="2:19">
      <c r="B3585" s="12"/>
      <c r="K3585" s="11"/>
      <c r="L3585" s="11"/>
      <c r="M3585" s="12"/>
      <c r="N3585" s="12"/>
      <c r="O3585" s="12"/>
      <c r="Q3585" s="22"/>
      <c r="R3585" s="15"/>
      <c r="S3585" s="22"/>
    </row>
    <row r="3586" spans="2:19">
      <c r="B3586" s="12"/>
      <c r="K3586" s="11"/>
      <c r="L3586" s="11"/>
      <c r="M3586" s="12"/>
      <c r="N3586" s="12"/>
      <c r="O3586" s="12"/>
      <c r="Q3586" s="22"/>
      <c r="R3586" s="15"/>
      <c r="S3586" s="22"/>
    </row>
    <row r="3587" spans="2:19">
      <c r="B3587" s="12"/>
      <c r="K3587" s="11"/>
      <c r="L3587" s="11"/>
      <c r="M3587" s="12"/>
      <c r="N3587" s="12"/>
      <c r="O3587" s="12"/>
      <c r="Q3587" s="22"/>
      <c r="R3587" s="15"/>
      <c r="S3587" s="22"/>
    </row>
    <row r="3588" spans="2:19">
      <c r="B3588" s="12"/>
      <c r="K3588" s="11"/>
      <c r="L3588" s="11"/>
      <c r="M3588" s="12"/>
      <c r="N3588" s="12"/>
      <c r="O3588" s="12"/>
      <c r="Q3588" s="22"/>
      <c r="R3588" s="15"/>
      <c r="S3588" s="22"/>
    </row>
    <row r="3589" spans="2:19">
      <c r="B3589" s="12"/>
      <c r="K3589" s="11"/>
      <c r="L3589" s="11"/>
      <c r="M3589" s="12"/>
      <c r="N3589" s="12"/>
      <c r="O3589" s="12"/>
      <c r="Q3589" s="22"/>
      <c r="R3589" s="15"/>
      <c r="S3589" s="22"/>
    </row>
    <row r="3590" spans="2:19">
      <c r="B3590" s="12"/>
      <c r="K3590" s="11"/>
      <c r="L3590" s="11"/>
      <c r="M3590" s="12"/>
      <c r="N3590" s="12"/>
      <c r="O3590" s="12"/>
      <c r="Q3590" s="22"/>
      <c r="R3590" s="15"/>
      <c r="S3590" s="22"/>
    </row>
    <row r="3591" spans="2:19">
      <c r="B3591" s="12"/>
      <c r="K3591" s="11"/>
      <c r="L3591" s="11"/>
      <c r="M3591" s="12"/>
      <c r="N3591" s="12"/>
      <c r="O3591" s="12"/>
      <c r="Q3591" s="22"/>
      <c r="R3591" s="15"/>
      <c r="S3591" s="22"/>
    </row>
    <row r="3592" spans="2:19">
      <c r="B3592" s="12"/>
      <c r="K3592" s="11"/>
      <c r="L3592" s="11"/>
      <c r="M3592" s="12"/>
      <c r="N3592" s="12"/>
      <c r="O3592" s="12"/>
      <c r="Q3592" s="22"/>
      <c r="R3592" s="15"/>
      <c r="S3592" s="22"/>
    </row>
    <row r="3593" spans="2:19">
      <c r="B3593" s="12"/>
      <c r="K3593" s="11"/>
      <c r="L3593" s="11"/>
      <c r="M3593" s="12"/>
      <c r="N3593" s="12"/>
      <c r="O3593" s="12"/>
      <c r="Q3593" s="22"/>
      <c r="R3593" s="15"/>
      <c r="S3593" s="22"/>
    </row>
    <row r="3594" spans="2:19">
      <c r="B3594" s="12"/>
      <c r="K3594" s="11"/>
      <c r="L3594" s="11"/>
      <c r="M3594" s="12"/>
      <c r="N3594" s="12"/>
      <c r="O3594" s="12"/>
      <c r="Q3594" s="22"/>
      <c r="R3594" s="15"/>
      <c r="S3594" s="22"/>
    </row>
    <row r="3595" spans="2:19">
      <c r="B3595" s="12"/>
      <c r="K3595" s="11"/>
      <c r="L3595" s="11"/>
      <c r="M3595" s="12"/>
      <c r="N3595" s="12"/>
      <c r="O3595" s="12"/>
      <c r="Q3595" s="22"/>
      <c r="R3595" s="15"/>
      <c r="S3595" s="22"/>
    </row>
    <row r="3596" spans="2:19">
      <c r="B3596" s="12"/>
      <c r="K3596" s="11"/>
      <c r="L3596" s="11"/>
      <c r="M3596" s="12"/>
      <c r="N3596" s="12"/>
      <c r="O3596" s="12"/>
      <c r="Q3596" s="22"/>
      <c r="R3596" s="15"/>
      <c r="S3596" s="22"/>
    </row>
    <row r="3597" spans="2:19">
      <c r="B3597" s="12"/>
      <c r="K3597" s="11"/>
      <c r="L3597" s="11"/>
      <c r="M3597" s="12"/>
      <c r="N3597" s="12"/>
      <c r="O3597" s="12"/>
      <c r="Q3597" s="22"/>
      <c r="R3597" s="15"/>
      <c r="S3597" s="22"/>
    </row>
    <row r="3598" spans="2:19">
      <c r="B3598" s="12"/>
      <c r="K3598" s="11"/>
      <c r="L3598" s="11"/>
      <c r="M3598" s="12"/>
      <c r="N3598" s="12"/>
      <c r="O3598" s="12"/>
      <c r="Q3598" s="22"/>
      <c r="R3598" s="15"/>
      <c r="S3598" s="22"/>
    </row>
    <row r="3599" spans="2:19">
      <c r="B3599" s="12"/>
      <c r="K3599" s="11"/>
      <c r="L3599" s="11"/>
      <c r="M3599" s="12"/>
      <c r="N3599" s="12"/>
      <c r="O3599" s="12"/>
      <c r="Q3599" s="22"/>
      <c r="R3599" s="15"/>
      <c r="S3599" s="22"/>
    </row>
    <row r="3600" spans="2:19">
      <c r="B3600" s="12"/>
      <c r="K3600" s="11"/>
      <c r="L3600" s="11"/>
      <c r="M3600" s="12"/>
      <c r="N3600" s="12"/>
      <c r="O3600" s="12"/>
      <c r="Q3600" s="22"/>
      <c r="R3600" s="15"/>
      <c r="S3600" s="22"/>
    </row>
    <row r="3601" spans="2:19">
      <c r="B3601" s="12"/>
      <c r="K3601" s="11"/>
      <c r="L3601" s="11"/>
      <c r="M3601" s="12"/>
      <c r="N3601" s="12"/>
      <c r="O3601" s="12"/>
      <c r="Q3601" s="22"/>
      <c r="R3601" s="15"/>
      <c r="S3601" s="22"/>
    </row>
    <row r="3602" spans="2:19">
      <c r="B3602" s="12"/>
      <c r="K3602" s="11"/>
      <c r="L3602" s="11"/>
      <c r="M3602" s="12"/>
      <c r="N3602" s="12"/>
      <c r="O3602" s="12"/>
      <c r="Q3602" s="22"/>
      <c r="R3602" s="15"/>
      <c r="S3602" s="22"/>
    </row>
    <row r="3603" spans="2:19">
      <c r="B3603" s="12"/>
      <c r="K3603" s="11"/>
      <c r="L3603" s="11"/>
      <c r="M3603" s="12"/>
      <c r="N3603" s="12"/>
      <c r="O3603" s="12"/>
      <c r="Q3603" s="22"/>
      <c r="R3603" s="15"/>
      <c r="S3603" s="22"/>
    </row>
    <row r="3604" spans="2:19">
      <c r="B3604" s="12"/>
      <c r="K3604" s="11"/>
      <c r="L3604" s="11"/>
      <c r="M3604" s="12"/>
      <c r="N3604" s="12"/>
      <c r="O3604" s="12"/>
      <c r="Q3604" s="22"/>
      <c r="R3604" s="15"/>
      <c r="S3604" s="22"/>
    </row>
    <row r="3605" spans="2:19">
      <c r="B3605" s="12"/>
      <c r="K3605" s="11"/>
      <c r="L3605" s="11"/>
      <c r="M3605" s="12"/>
      <c r="N3605" s="12"/>
      <c r="O3605" s="12"/>
      <c r="Q3605" s="22"/>
      <c r="R3605" s="15"/>
      <c r="S3605" s="22"/>
    </row>
    <row r="3606" spans="2:19">
      <c r="B3606" s="12"/>
      <c r="K3606" s="11"/>
      <c r="L3606" s="11"/>
      <c r="M3606" s="12"/>
      <c r="N3606" s="12"/>
      <c r="O3606" s="12"/>
      <c r="Q3606" s="22"/>
      <c r="R3606" s="15"/>
      <c r="S3606" s="22"/>
    </row>
    <row r="3607" spans="2:19">
      <c r="B3607" s="12"/>
      <c r="K3607" s="11"/>
      <c r="L3607" s="11"/>
      <c r="M3607" s="12"/>
      <c r="N3607" s="12"/>
      <c r="O3607" s="12"/>
      <c r="Q3607" s="22"/>
      <c r="R3607" s="15"/>
      <c r="S3607" s="22"/>
    </row>
    <row r="3608" spans="2:19">
      <c r="B3608" s="12"/>
      <c r="K3608" s="11"/>
      <c r="L3608" s="11"/>
      <c r="M3608" s="12"/>
      <c r="N3608" s="12"/>
      <c r="O3608" s="12"/>
      <c r="Q3608" s="22"/>
      <c r="R3608" s="15"/>
      <c r="S3608" s="22"/>
    </row>
    <row r="3609" spans="2:19">
      <c r="B3609" s="12"/>
      <c r="K3609" s="11"/>
      <c r="L3609" s="11"/>
      <c r="M3609" s="12"/>
      <c r="N3609" s="12"/>
      <c r="O3609" s="12"/>
      <c r="Q3609" s="22"/>
      <c r="R3609" s="15"/>
      <c r="S3609" s="22"/>
    </row>
    <row r="3610" spans="2:19">
      <c r="B3610" s="12"/>
      <c r="K3610" s="11"/>
      <c r="L3610" s="11"/>
      <c r="M3610" s="12"/>
      <c r="N3610" s="12"/>
      <c r="O3610" s="12"/>
      <c r="Q3610" s="22"/>
      <c r="R3610" s="15"/>
      <c r="S3610" s="22"/>
    </row>
    <row r="3611" spans="2:19">
      <c r="B3611" s="12"/>
      <c r="K3611" s="11"/>
      <c r="L3611" s="11"/>
      <c r="M3611" s="12"/>
      <c r="N3611" s="12"/>
      <c r="O3611" s="12"/>
      <c r="Q3611" s="22"/>
      <c r="R3611" s="15"/>
      <c r="S3611" s="22"/>
    </row>
    <row r="3612" spans="2:19">
      <c r="B3612" s="12"/>
      <c r="K3612" s="11"/>
      <c r="L3612" s="11"/>
      <c r="M3612" s="12"/>
      <c r="N3612" s="12"/>
      <c r="O3612" s="12"/>
      <c r="Q3612" s="22"/>
      <c r="R3612" s="15"/>
      <c r="S3612" s="22"/>
    </row>
    <row r="3613" spans="2:19">
      <c r="B3613" s="12"/>
      <c r="K3613" s="11"/>
      <c r="L3613" s="11"/>
      <c r="M3613" s="12"/>
      <c r="N3613" s="12"/>
      <c r="O3613" s="12"/>
      <c r="Q3613" s="22"/>
      <c r="R3613" s="15"/>
      <c r="S3613" s="22"/>
    </row>
    <row r="3614" spans="2:19">
      <c r="B3614" s="12"/>
      <c r="K3614" s="11"/>
      <c r="L3614" s="11"/>
      <c r="M3614" s="12"/>
      <c r="N3614" s="12"/>
      <c r="O3614" s="12"/>
      <c r="Q3614" s="22"/>
      <c r="R3614" s="15"/>
      <c r="S3614" s="22"/>
    </row>
    <row r="3615" spans="2:19">
      <c r="B3615" s="12"/>
      <c r="K3615" s="11"/>
      <c r="L3615" s="11"/>
      <c r="M3615" s="12"/>
      <c r="N3615" s="12"/>
      <c r="O3615" s="12"/>
      <c r="Q3615" s="22"/>
      <c r="R3615" s="15"/>
      <c r="S3615" s="22"/>
    </row>
    <row r="3616" spans="2:19">
      <c r="B3616" s="12"/>
      <c r="K3616" s="11"/>
      <c r="L3616" s="11"/>
      <c r="M3616" s="12"/>
      <c r="N3616" s="12"/>
      <c r="O3616" s="12"/>
      <c r="Q3616" s="22"/>
      <c r="R3616" s="15"/>
      <c r="S3616" s="22"/>
    </row>
    <row r="3617" spans="2:19">
      <c r="B3617" s="12"/>
      <c r="K3617" s="11"/>
      <c r="L3617" s="11"/>
      <c r="M3617" s="12"/>
      <c r="N3617" s="12"/>
      <c r="O3617" s="12"/>
      <c r="Q3617" s="22"/>
      <c r="R3617" s="15"/>
      <c r="S3617" s="22"/>
    </row>
    <row r="3618" spans="2:19">
      <c r="B3618" s="12"/>
      <c r="K3618" s="11"/>
      <c r="L3618" s="11"/>
      <c r="M3618" s="12"/>
      <c r="N3618" s="12"/>
      <c r="O3618" s="12"/>
      <c r="Q3618" s="22"/>
      <c r="R3618" s="15"/>
      <c r="S3618" s="22"/>
    </row>
    <row r="3619" spans="2:19">
      <c r="B3619" s="12"/>
      <c r="K3619" s="11"/>
      <c r="L3619" s="11"/>
      <c r="M3619" s="12"/>
      <c r="N3619" s="12"/>
      <c r="O3619" s="12"/>
      <c r="Q3619" s="22"/>
      <c r="R3619" s="15"/>
      <c r="S3619" s="22"/>
    </row>
    <row r="3620" spans="2:19">
      <c r="B3620" s="12"/>
      <c r="K3620" s="11"/>
      <c r="L3620" s="11"/>
      <c r="M3620" s="12"/>
      <c r="N3620" s="12"/>
      <c r="O3620" s="12"/>
      <c r="Q3620" s="22"/>
      <c r="R3620" s="15"/>
      <c r="S3620" s="22"/>
    </row>
    <row r="3621" spans="2:19">
      <c r="B3621" s="12"/>
      <c r="K3621" s="11"/>
      <c r="L3621" s="11"/>
      <c r="M3621" s="12"/>
      <c r="N3621" s="12"/>
      <c r="O3621" s="12"/>
      <c r="Q3621" s="22"/>
      <c r="R3621" s="15"/>
      <c r="S3621" s="22"/>
    </row>
    <row r="3622" spans="2:19">
      <c r="B3622" s="12"/>
      <c r="K3622" s="11"/>
      <c r="L3622" s="11"/>
      <c r="M3622" s="12"/>
      <c r="N3622" s="12"/>
      <c r="O3622" s="12"/>
      <c r="Q3622" s="22"/>
      <c r="R3622" s="15"/>
      <c r="S3622" s="22"/>
    </row>
    <row r="3623" spans="2:19">
      <c r="B3623" s="12"/>
      <c r="K3623" s="11"/>
      <c r="L3623" s="11"/>
      <c r="M3623" s="12"/>
      <c r="N3623" s="12"/>
      <c r="O3623" s="12"/>
      <c r="Q3623" s="22"/>
      <c r="R3623" s="15"/>
      <c r="S3623" s="22"/>
    </row>
    <row r="3624" spans="2:19">
      <c r="B3624" s="12"/>
      <c r="K3624" s="11"/>
      <c r="L3624" s="11"/>
      <c r="M3624" s="12"/>
      <c r="N3624" s="12"/>
      <c r="O3624" s="12"/>
      <c r="Q3624" s="22"/>
      <c r="R3624" s="15"/>
      <c r="S3624" s="22"/>
    </row>
    <row r="3625" spans="2:19">
      <c r="B3625" s="12"/>
      <c r="K3625" s="11"/>
      <c r="L3625" s="11"/>
      <c r="M3625" s="12"/>
      <c r="N3625" s="12"/>
      <c r="O3625" s="12"/>
      <c r="Q3625" s="22"/>
      <c r="R3625" s="15"/>
      <c r="S3625" s="22"/>
    </row>
    <row r="3626" spans="2:19">
      <c r="B3626" s="12"/>
      <c r="K3626" s="11"/>
      <c r="L3626" s="11"/>
      <c r="M3626" s="12"/>
      <c r="N3626" s="12"/>
      <c r="O3626" s="12"/>
      <c r="Q3626" s="22"/>
      <c r="R3626" s="15"/>
      <c r="S3626" s="22"/>
    </row>
    <row r="3627" spans="2:19">
      <c r="B3627" s="12"/>
      <c r="K3627" s="11"/>
      <c r="L3627" s="11"/>
      <c r="M3627" s="12"/>
      <c r="N3627" s="12"/>
      <c r="O3627" s="12"/>
      <c r="Q3627" s="22"/>
      <c r="R3627" s="15"/>
      <c r="S3627" s="22"/>
    </row>
    <row r="3628" spans="2:19">
      <c r="B3628" s="12"/>
      <c r="K3628" s="11"/>
      <c r="L3628" s="11"/>
      <c r="M3628" s="12"/>
      <c r="N3628" s="12"/>
      <c r="O3628" s="12"/>
      <c r="Q3628" s="22"/>
      <c r="R3628" s="15"/>
      <c r="S3628" s="22"/>
    </row>
    <row r="3629" spans="2:19">
      <c r="B3629" s="12"/>
      <c r="K3629" s="11"/>
      <c r="L3629" s="11"/>
      <c r="M3629" s="12"/>
      <c r="N3629" s="12"/>
      <c r="O3629" s="12"/>
      <c r="Q3629" s="22"/>
      <c r="R3629" s="15"/>
      <c r="S3629" s="22"/>
    </row>
    <row r="3630" spans="2:19">
      <c r="B3630" s="12"/>
      <c r="K3630" s="11"/>
      <c r="L3630" s="11"/>
      <c r="M3630" s="12"/>
      <c r="N3630" s="12"/>
      <c r="O3630" s="12"/>
      <c r="Q3630" s="22"/>
      <c r="R3630" s="15"/>
      <c r="S3630" s="22"/>
    </row>
    <row r="3631" spans="2:19">
      <c r="B3631" s="12"/>
      <c r="K3631" s="11"/>
      <c r="L3631" s="11"/>
      <c r="M3631" s="12"/>
      <c r="N3631" s="12"/>
      <c r="O3631" s="12"/>
      <c r="Q3631" s="22"/>
      <c r="R3631" s="15"/>
      <c r="S3631" s="22"/>
    </row>
    <row r="3632" spans="2:19">
      <c r="B3632" s="12"/>
      <c r="K3632" s="11"/>
      <c r="L3632" s="11"/>
      <c r="M3632" s="12"/>
      <c r="N3632" s="12"/>
      <c r="O3632" s="12"/>
      <c r="Q3632" s="22"/>
      <c r="R3632" s="15"/>
      <c r="S3632" s="22"/>
    </row>
    <row r="3633" spans="2:19">
      <c r="B3633" s="12"/>
      <c r="K3633" s="11"/>
      <c r="L3633" s="11"/>
      <c r="M3633" s="12"/>
      <c r="N3633" s="12"/>
      <c r="O3633" s="12"/>
      <c r="Q3633" s="22"/>
      <c r="R3633" s="15"/>
      <c r="S3633" s="22"/>
    </row>
    <row r="3634" spans="2:19">
      <c r="B3634" s="12"/>
      <c r="K3634" s="11"/>
      <c r="L3634" s="11"/>
      <c r="M3634" s="12"/>
      <c r="N3634" s="12"/>
      <c r="O3634" s="12"/>
      <c r="Q3634" s="22"/>
      <c r="R3634" s="15"/>
      <c r="S3634" s="22"/>
    </row>
    <row r="3635" spans="2:19">
      <c r="B3635" s="12"/>
      <c r="K3635" s="11"/>
      <c r="L3635" s="11"/>
      <c r="M3635" s="12"/>
      <c r="N3635" s="12"/>
      <c r="O3635" s="12"/>
      <c r="Q3635" s="22"/>
      <c r="R3635" s="15"/>
      <c r="S3635" s="22"/>
    </row>
    <row r="3636" spans="2:19">
      <c r="B3636" s="12"/>
      <c r="K3636" s="11"/>
      <c r="L3636" s="11"/>
      <c r="M3636" s="12"/>
      <c r="N3636" s="12"/>
      <c r="O3636" s="12"/>
      <c r="Q3636" s="22"/>
      <c r="R3636" s="15"/>
      <c r="S3636" s="22"/>
    </row>
    <row r="3637" spans="2:19">
      <c r="B3637" s="12"/>
      <c r="K3637" s="11"/>
      <c r="L3637" s="11"/>
      <c r="M3637" s="12"/>
      <c r="N3637" s="12"/>
      <c r="O3637" s="12"/>
      <c r="Q3637" s="22"/>
      <c r="R3637" s="15"/>
      <c r="S3637" s="22"/>
    </row>
    <row r="3638" spans="2:19">
      <c r="B3638" s="12"/>
      <c r="K3638" s="11"/>
      <c r="L3638" s="11"/>
      <c r="M3638" s="12"/>
      <c r="N3638" s="12"/>
      <c r="O3638" s="12"/>
      <c r="Q3638" s="22"/>
      <c r="R3638" s="15"/>
      <c r="S3638" s="22"/>
    </row>
    <row r="3639" spans="2:19">
      <c r="B3639" s="12"/>
      <c r="K3639" s="11"/>
      <c r="L3639" s="11"/>
      <c r="M3639" s="12"/>
      <c r="N3639" s="12"/>
      <c r="O3639" s="12"/>
      <c r="Q3639" s="22"/>
      <c r="R3639" s="15"/>
      <c r="S3639" s="22"/>
    </row>
    <row r="3640" spans="2:19">
      <c r="B3640" s="12"/>
      <c r="K3640" s="11"/>
      <c r="L3640" s="11"/>
      <c r="M3640" s="12"/>
      <c r="N3640" s="12"/>
      <c r="O3640" s="12"/>
      <c r="Q3640" s="22"/>
      <c r="R3640" s="15"/>
      <c r="S3640" s="22"/>
    </row>
    <row r="3641" spans="2:19">
      <c r="B3641" s="12"/>
      <c r="K3641" s="11"/>
      <c r="L3641" s="11"/>
      <c r="M3641" s="12"/>
      <c r="N3641" s="12"/>
      <c r="O3641" s="12"/>
      <c r="Q3641" s="22"/>
      <c r="R3641" s="15"/>
      <c r="S3641" s="22"/>
    </row>
    <row r="3642" spans="2:19">
      <c r="B3642" s="12"/>
      <c r="K3642" s="11"/>
      <c r="L3642" s="11"/>
      <c r="M3642" s="12"/>
      <c r="N3642" s="12"/>
      <c r="O3642" s="12"/>
      <c r="Q3642" s="22"/>
      <c r="R3642" s="15"/>
      <c r="S3642" s="22"/>
    </row>
    <row r="3643" spans="2:19">
      <c r="B3643" s="12"/>
      <c r="K3643" s="11"/>
      <c r="L3643" s="11"/>
      <c r="M3643" s="12"/>
      <c r="N3643" s="12"/>
      <c r="O3643" s="12"/>
      <c r="Q3643" s="22"/>
      <c r="R3643" s="15"/>
      <c r="S3643" s="22"/>
    </row>
    <row r="3644" spans="2:19">
      <c r="B3644" s="12"/>
      <c r="K3644" s="11"/>
      <c r="L3644" s="11"/>
      <c r="M3644" s="12"/>
      <c r="N3644" s="12"/>
      <c r="O3644" s="12"/>
      <c r="Q3644" s="22"/>
      <c r="R3644" s="15"/>
      <c r="S3644" s="22"/>
    </row>
    <row r="3645" spans="2:19">
      <c r="B3645" s="12"/>
      <c r="K3645" s="11"/>
      <c r="L3645" s="11"/>
      <c r="M3645" s="12"/>
      <c r="N3645" s="12"/>
      <c r="O3645" s="12"/>
      <c r="Q3645" s="22"/>
      <c r="R3645" s="15"/>
      <c r="S3645" s="22"/>
    </row>
    <row r="3646" spans="2:19">
      <c r="B3646" s="12"/>
      <c r="K3646" s="11"/>
      <c r="L3646" s="11"/>
      <c r="M3646" s="12"/>
      <c r="N3646" s="12"/>
      <c r="O3646" s="12"/>
      <c r="Q3646" s="22"/>
      <c r="R3646" s="15"/>
      <c r="S3646" s="22"/>
    </row>
    <row r="3647" spans="2:19">
      <c r="B3647" s="12"/>
      <c r="K3647" s="11"/>
      <c r="L3647" s="11"/>
      <c r="M3647" s="12"/>
      <c r="N3647" s="12"/>
      <c r="O3647" s="12"/>
      <c r="Q3647" s="22"/>
      <c r="R3647" s="15"/>
      <c r="S3647" s="22"/>
    </row>
    <row r="3648" spans="2:19">
      <c r="B3648" s="12"/>
      <c r="K3648" s="11"/>
      <c r="L3648" s="11"/>
      <c r="M3648" s="12"/>
      <c r="N3648" s="12"/>
      <c r="O3648" s="12"/>
      <c r="Q3648" s="22"/>
      <c r="R3648" s="15"/>
      <c r="S3648" s="22"/>
    </row>
    <row r="3649" spans="2:19">
      <c r="B3649" s="12"/>
      <c r="K3649" s="11"/>
      <c r="L3649" s="11"/>
      <c r="M3649" s="12"/>
      <c r="N3649" s="12"/>
      <c r="O3649" s="12"/>
      <c r="Q3649" s="22"/>
      <c r="R3649" s="15"/>
      <c r="S3649" s="22"/>
    </row>
    <row r="3650" spans="2:19">
      <c r="B3650" s="12"/>
      <c r="K3650" s="11"/>
      <c r="L3650" s="11"/>
      <c r="M3650" s="12"/>
      <c r="N3650" s="12"/>
      <c r="O3650" s="12"/>
      <c r="Q3650" s="22"/>
      <c r="R3650" s="15"/>
      <c r="S3650" s="22"/>
    </row>
    <row r="3651" spans="2:19">
      <c r="B3651" s="12"/>
      <c r="K3651" s="11"/>
      <c r="L3651" s="11"/>
      <c r="M3651" s="12"/>
      <c r="N3651" s="12"/>
      <c r="O3651" s="12"/>
      <c r="Q3651" s="22"/>
      <c r="R3651" s="15"/>
      <c r="S3651" s="22"/>
    </row>
    <row r="3652" spans="2:19">
      <c r="B3652" s="12"/>
      <c r="K3652" s="11"/>
      <c r="L3652" s="11"/>
      <c r="M3652" s="12"/>
      <c r="N3652" s="12"/>
      <c r="O3652" s="12"/>
      <c r="Q3652" s="22"/>
      <c r="R3652" s="15"/>
      <c r="S3652" s="22"/>
    </row>
    <row r="3653" spans="2:19">
      <c r="B3653" s="12"/>
      <c r="K3653" s="11"/>
      <c r="L3653" s="11"/>
      <c r="M3653" s="12"/>
      <c r="N3653" s="12"/>
      <c r="O3653" s="12"/>
      <c r="Q3653" s="22"/>
      <c r="R3653" s="15"/>
      <c r="S3653" s="22"/>
    </row>
    <row r="3654" spans="2:19">
      <c r="B3654" s="12"/>
      <c r="K3654" s="11"/>
      <c r="L3654" s="11"/>
      <c r="M3654" s="12"/>
      <c r="N3654" s="12"/>
      <c r="O3654" s="12"/>
      <c r="Q3654" s="22"/>
      <c r="R3654" s="15"/>
      <c r="S3654" s="22"/>
    </row>
    <row r="3655" spans="2:19">
      <c r="B3655" s="12"/>
      <c r="K3655" s="11"/>
      <c r="L3655" s="11"/>
      <c r="M3655" s="12"/>
      <c r="N3655" s="12"/>
      <c r="O3655" s="12"/>
      <c r="Q3655" s="22"/>
      <c r="R3655" s="15"/>
      <c r="S3655" s="22"/>
    </row>
    <row r="3656" spans="2:19">
      <c r="B3656" s="12"/>
      <c r="K3656" s="11"/>
      <c r="L3656" s="11"/>
      <c r="M3656" s="12"/>
      <c r="N3656" s="12"/>
      <c r="O3656" s="12"/>
      <c r="Q3656" s="22"/>
      <c r="R3656" s="15"/>
      <c r="S3656" s="22"/>
    </row>
    <row r="3657" spans="2:19">
      <c r="B3657" s="12"/>
      <c r="K3657" s="11"/>
      <c r="L3657" s="11"/>
      <c r="M3657" s="12"/>
      <c r="N3657" s="12"/>
      <c r="O3657" s="12"/>
      <c r="Q3657" s="22"/>
      <c r="R3657" s="15"/>
      <c r="S3657" s="22"/>
    </row>
    <row r="3658" spans="2:19">
      <c r="B3658" s="12"/>
      <c r="K3658" s="11"/>
      <c r="L3658" s="11"/>
      <c r="M3658" s="12"/>
      <c r="N3658" s="12"/>
      <c r="O3658" s="12"/>
      <c r="Q3658" s="22"/>
      <c r="R3658" s="15"/>
      <c r="S3658" s="22"/>
    </row>
    <row r="3659" spans="2:19">
      <c r="B3659" s="12"/>
      <c r="K3659" s="11"/>
      <c r="L3659" s="11"/>
      <c r="M3659" s="12"/>
      <c r="N3659" s="12"/>
      <c r="O3659" s="12"/>
      <c r="Q3659" s="22"/>
      <c r="R3659" s="15"/>
      <c r="S3659" s="22"/>
    </row>
    <row r="3660" spans="2:19">
      <c r="B3660" s="12"/>
      <c r="K3660" s="11"/>
      <c r="L3660" s="11"/>
      <c r="M3660" s="12"/>
      <c r="N3660" s="12"/>
      <c r="O3660" s="12"/>
      <c r="Q3660" s="22"/>
      <c r="R3660" s="15"/>
      <c r="S3660" s="22"/>
    </row>
    <row r="3661" spans="2:19">
      <c r="B3661" s="12"/>
      <c r="K3661" s="11"/>
      <c r="L3661" s="11"/>
      <c r="M3661" s="12"/>
      <c r="N3661" s="12"/>
      <c r="O3661" s="12"/>
      <c r="Q3661" s="22"/>
      <c r="R3661" s="15"/>
      <c r="S3661" s="22"/>
    </row>
    <row r="3662" spans="2:19">
      <c r="B3662" s="12"/>
      <c r="K3662" s="11"/>
      <c r="L3662" s="11"/>
      <c r="M3662" s="12"/>
      <c r="N3662" s="12"/>
      <c r="O3662" s="12"/>
      <c r="Q3662" s="22"/>
      <c r="R3662" s="15"/>
      <c r="S3662" s="22"/>
    </row>
    <row r="3663" spans="2:19">
      <c r="B3663" s="12"/>
      <c r="K3663" s="11"/>
      <c r="L3663" s="11"/>
      <c r="M3663" s="12"/>
      <c r="N3663" s="12"/>
      <c r="O3663" s="12"/>
      <c r="Q3663" s="22"/>
      <c r="R3663" s="15"/>
      <c r="S3663" s="22"/>
    </row>
    <row r="3664" spans="2:19">
      <c r="B3664" s="12"/>
      <c r="K3664" s="11"/>
      <c r="L3664" s="11"/>
      <c r="M3664" s="12"/>
      <c r="N3664" s="12"/>
      <c r="O3664" s="12"/>
      <c r="Q3664" s="22"/>
      <c r="R3664" s="15"/>
      <c r="S3664" s="22"/>
    </row>
    <row r="3665" spans="2:19">
      <c r="B3665" s="12"/>
      <c r="K3665" s="11"/>
      <c r="L3665" s="11"/>
      <c r="M3665" s="12"/>
      <c r="N3665" s="12"/>
      <c r="O3665" s="12"/>
      <c r="Q3665" s="22"/>
      <c r="R3665" s="15"/>
      <c r="S3665" s="22"/>
    </row>
    <row r="3666" spans="2:19">
      <c r="B3666" s="12"/>
      <c r="K3666" s="11"/>
      <c r="L3666" s="11"/>
      <c r="M3666" s="12"/>
      <c r="N3666" s="12"/>
      <c r="O3666" s="12"/>
      <c r="Q3666" s="22"/>
      <c r="R3666" s="15"/>
      <c r="S3666" s="22"/>
    </row>
    <row r="3667" spans="2:19">
      <c r="B3667" s="12"/>
      <c r="K3667" s="11"/>
      <c r="L3667" s="11"/>
      <c r="M3667" s="12"/>
      <c r="N3667" s="12"/>
      <c r="O3667" s="12"/>
      <c r="Q3667" s="22"/>
      <c r="R3667" s="15"/>
      <c r="S3667" s="22"/>
    </row>
    <row r="3668" spans="2:19">
      <c r="B3668" s="12"/>
      <c r="K3668" s="11"/>
      <c r="L3668" s="11"/>
      <c r="M3668" s="12"/>
      <c r="N3668" s="12"/>
      <c r="O3668" s="12"/>
      <c r="Q3668" s="22"/>
      <c r="R3668" s="15"/>
      <c r="S3668" s="22"/>
    </row>
    <row r="3669" spans="2:19">
      <c r="B3669" s="12"/>
      <c r="K3669" s="11"/>
      <c r="L3669" s="11"/>
      <c r="M3669" s="12"/>
      <c r="N3669" s="12"/>
      <c r="O3669" s="12"/>
      <c r="Q3669" s="22"/>
      <c r="R3669" s="15"/>
      <c r="S3669" s="22"/>
    </row>
    <row r="3670" spans="2:19">
      <c r="B3670" s="12"/>
      <c r="K3670" s="11"/>
      <c r="L3670" s="11"/>
      <c r="M3670" s="12"/>
      <c r="N3670" s="12"/>
      <c r="O3670" s="12"/>
      <c r="Q3670" s="22"/>
      <c r="R3670" s="15"/>
      <c r="S3670" s="22"/>
    </row>
    <row r="3671" spans="2:19">
      <c r="B3671" s="12"/>
      <c r="K3671" s="11"/>
      <c r="L3671" s="11"/>
      <c r="M3671" s="12"/>
      <c r="N3671" s="12"/>
      <c r="O3671" s="12"/>
      <c r="Q3671" s="22"/>
      <c r="R3671" s="15"/>
      <c r="S3671" s="22"/>
    </row>
    <row r="3672" spans="2:19">
      <c r="B3672" s="12"/>
      <c r="K3672" s="11"/>
      <c r="L3672" s="11"/>
      <c r="M3672" s="12"/>
      <c r="N3672" s="12"/>
      <c r="O3672" s="12"/>
      <c r="Q3672" s="22"/>
      <c r="R3672" s="15"/>
      <c r="S3672" s="22"/>
    </row>
    <row r="3673" spans="2:19">
      <c r="B3673" s="12"/>
      <c r="K3673" s="11"/>
      <c r="L3673" s="11"/>
      <c r="M3673" s="12"/>
      <c r="N3673" s="12"/>
      <c r="O3673" s="12"/>
      <c r="Q3673" s="22"/>
      <c r="R3673" s="15"/>
      <c r="S3673" s="22"/>
    </row>
    <row r="3674" spans="2:19">
      <c r="B3674" s="12"/>
      <c r="K3674" s="11"/>
      <c r="L3674" s="11"/>
      <c r="M3674" s="12"/>
      <c r="N3674" s="12"/>
      <c r="O3674" s="12"/>
      <c r="Q3674" s="22"/>
      <c r="R3674" s="15"/>
      <c r="S3674" s="22"/>
    </row>
    <row r="3675" spans="2:19">
      <c r="B3675" s="12"/>
      <c r="K3675" s="11"/>
      <c r="L3675" s="11"/>
      <c r="M3675" s="12"/>
      <c r="N3675" s="12"/>
      <c r="O3675" s="12"/>
      <c r="Q3675" s="22"/>
      <c r="R3675" s="15"/>
      <c r="S3675" s="22"/>
    </row>
    <row r="3676" spans="2:19">
      <c r="B3676" s="12"/>
      <c r="K3676" s="11"/>
      <c r="L3676" s="11"/>
      <c r="M3676" s="12"/>
      <c r="N3676" s="12"/>
      <c r="O3676" s="12"/>
      <c r="Q3676" s="22"/>
      <c r="R3676" s="15"/>
      <c r="S3676" s="22"/>
    </row>
    <row r="3677" spans="2:19">
      <c r="B3677" s="12"/>
      <c r="K3677" s="11"/>
      <c r="L3677" s="11"/>
      <c r="M3677" s="12"/>
      <c r="N3677" s="12"/>
      <c r="O3677" s="12"/>
      <c r="Q3677" s="22"/>
      <c r="R3677" s="15"/>
      <c r="S3677" s="22"/>
    </row>
    <row r="3678" spans="2:19">
      <c r="B3678" s="12"/>
      <c r="K3678" s="11"/>
      <c r="L3678" s="11"/>
      <c r="M3678" s="12"/>
      <c r="N3678" s="12"/>
      <c r="O3678" s="12"/>
      <c r="Q3678" s="22"/>
      <c r="R3678" s="15"/>
      <c r="S3678" s="22"/>
    </row>
    <row r="3679" spans="2:19">
      <c r="B3679" s="12"/>
      <c r="K3679" s="11"/>
      <c r="L3679" s="11"/>
      <c r="M3679" s="12"/>
      <c r="N3679" s="12"/>
      <c r="O3679" s="12"/>
      <c r="Q3679" s="22"/>
      <c r="R3679" s="15"/>
      <c r="S3679" s="22"/>
    </row>
    <row r="3680" spans="2:19">
      <c r="B3680" s="12"/>
      <c r="K3680" s="11"/>
      <c r="L3680" s="11"/>
      <c r="M3680" s="12"/>
      <c r="N3680" s="12"/>
      <c r="O3680" s="12"/>
      <c r="Q3680" s="22"/>
      <c r="R3680" s="15"/>
      <c r="S3680" s="22"/>
    </row>
    <row r="3681" spans="2:19">
      <c r="B3681" s="12"/>
      <c r="K3681" s="11"/>
      <c r="L3681" s="11"/>
      <c r="M3681" s="12"/>
      <c r="N3681" s="12"/>
      <c r="O3681" s="12"/>
      <c r="Q3681" s="22"/>
      <c r="R3681" s="15"/>
      <c r="S3681" s="22"/>
    </row>
    <row r="3682" spans="2:19">
      <c r="B3682" s="12"/>
      <c r="K3682" s="11"/>
      <c r="L3682" s="11"/>
      <c r="M3682" s="12"/>
      <c r="N3682" s="12"/>
      <c r="O3682" s="12"/>
      <c r="Q3682" s="22"/>
      <c r="R3682" s="15"/>
      <c r="S3682" s="22"/>
    </row>
    <row r="3683" spans="2:19">
      <c r="B3683" s="12"/>
      <c r="K3683" s="11"/>
      <c r="L3683" s="11"/>
      <c r="M3683" s="12"/>
      <c r="N3683" s="12"/>
      <c r="O3683" s="12"/>
      <c r="Q3683" s="22"/>
      <c r="R3683" s="15"/>
      <c r="S3683" s="22"/>
    </row>
    <row r="3684" spans="2:19">
      <c r="B3684" s="12"/>
      <c r="K3684" s="11"/>
      <c r="L3684" s="11"/>
      <c r="M3684" s="12"/>
      <c r="N3684" s="12"/>
      <c r="O3684" s="12"/>
      <c r="Q3684" s="22"/>
      <c r="R3684" s="15"/>
      <c r="S3684" s="22"/>
    </row>
    <row r="3685" spans="2:19">
      <c r="B3685" s="12"/>
      <c r="K3685" s="11"/>
      <c r="L3685" s="11"/>
      <c r="M3685" s="12"/>
      <c r="N3685" s="12"/>
      <c r="O3685" s="12"/>
      <c r="Q3685" s="22"/>
      <c r="R3685" s="15"/>
      <c r="S3685" s="22"/>
    </row>
    <row r="3686" spans="2:19">
      <c r="B3686" s="12"/>
      <c r="K3686" s="11"/>
      <c r="L3686" s="11"/>
      <c r="M3686" s="12"/>
      <c r="N3686" s="12"/>
      <c r="O3686" s="12"/>
      <c r="Q3686" s="22"/>
      <c r="R3686" s="15"/>
      <c r="S3686" s="22"/>
    </row>
    <row r="3687" spans="2:19">
      <c r="B3687" s="12"/>
      <c r="K3687" s="11"/>
      <c r="L3687" s="11"/>
      <c r="M3687" s="12"/>
      <c r="N3687" s="12"/>
      <c r="O3687" s="12"/>
      <c r="Q3687" s="22"/>
      <c r="R3687" s="15"/>
      <c r="S3687" s="22"/>
    </row>
    <row r="3688" spans="2:19">
      <c r="B3688" s="12"/>
      <c r="K3688" s="11"/>
      <c r="L3688" s="11"/>
      <c r="M3688" s="12"/>
      <c r="N3688" s="12"/>
      <c r="O3688" s="12"/>
      <c r="Q3688" s="22"/>
      <c r="R3688" s="15"/>
      <c r="S3688" s="22"/>
    </row>
    <row r="3689" spans="2:19">
      <c r="B3689" s="12"/>
      <c r="K3689" s="11"/>
      <c r="L3689" s="11"/>
      <c r="M3689" s="12"/>
      <c r="N3689" s="12"/>
      <c r="O3689" s="12"/>
      <c r="Q3689" s="22"/>
      <c r="R3689" s="15"/>
      <c r="S3689" s="22"/>
    </row>
    <row r="3690" spans="2:19">
      <c r="B3690" s="12"/>
      <c r="K3690" s="11"/>
      <c r="L3690" s="11"/>
      <c r="M3690" s="12"/>
      <c r="N3690" s="12"/>
      <c r="O3690" s="12"/>
      <c r="Q3690" s="22"/>
      <c r="R3690" s="15"/>
      <c r="S3690" s="22"/>
    </row>
    <row r="3691" spans="2:19">
      <c r="B3691" s="12"/>
      <c r="K3691" s="11"/>
      <c r="L3691" s="11"/>
      <c r="M3691" s="12"/>
      <c r="N3691" s="12"/>
      <c r="O3691" s="12"/>
      <c r="Q3691" s="22"/>
      <c r="R3691" s="15"/>
      <c r="S3691" s="22"/>
    </row>
    <row r="3692" spans="2:19">
      <c r="B3692" s="12"/>
      <c r="K3692" s="11"/>
      <c r="L3692" s="11"/>
      <c r="M3692" s="12"/>
      <c r="N3692" s="12"/>
      <c r="O3692" s="12"/>
      <c r="Q3692" s="22"/>
      <c r="R3692" s="15"/>
      <c r="S3692" s="22"/>
    </row>
    <row r="3693" spans="2:19">
      <c r="B3693" s="12"/>
      <c r="K3693" s="11"/>
      <c r="L3693" s="11"/>
      <c r="M3693" s="12"/>
      <c r="N3693" s="12"/>
      <c r="O3693" s="12"/>
      <c r="Q3693" s="22"/>
      <c r="R3693" s="15"/>
      <c r="S3693" s="22"/>
    </row>
    <row r="3694" spans="2:19">
      <c r="B3694" s="12"/>
      <c r="K3694" s="11"/>
      <c r="L3694" s="11"/>
      <c r="M3694" s="12"/>
      <c r="N3694" s="12"/>
      <c r="O3694" s="12"/>
      <c r="Q3694" s="22"/>
      <c r="R3694" s="15"/>
      <c r="S3694" s="22"/>
    </row>
    <row r="3695" spans="2:19">
      <c r="B3695" s="12"/>
      <c r="K3695" s="11"/>
      <c r="L3695" s="11"/>
      <c r="M3695" s="12"/>
      <c r="N3695" s="12"/>
      <c r="O3695" s="12"/>
      <c r="Q3695" s="22"/>
      <c r="R3695" s="15"/>
      <c r="S3695" s="22"/>
    </row>
    <row r="3696" spans="2:19">
      <c r="B3696" s="12"/>
      <c r="K3696" s="11"/>
      <c r="L3696" s="11"/>
      <c r="M3696" s="12"/>
      <c r="N3696" s="12"/>
      <c r="O3696" s="12"/>
      <c r="Q3696" s="22"/>
      <c r="R3696" s="15"/>
      <c r="S3696" s="22"/>
    </row>
    <row r="3697" spans="2:19">
      <c r="B3697" s="12"/>
      <c r="K3697" s="11"/>
      <c r="L3697" s="11"/>
      <c r="M3697" s="12"/>
      <c r="N3697" s="12"/>
      <c r="O3697" s="12"/>
      <c r="Q3697" s="22"/>
      <c r="R3697" s="15"/>
      <c r="S3697" s="22"/>
    </row>
    <row r="3698" spans="2:19">
      <c r="B3698" s="12"/>
      <c r="K3698" s="11"/>
      <c r="L3698" s="11"/>
      <c r="M3698" s="12"/>
      <c r="N3698" s="12"/>
      <c r="O3698" s="12"/>
      <c r="Q3698" s="22"/>
      <c r="R3698" s="15"/>
      <c r="S3698" s="22"/>
    </row>
    <row r="3699" spans="2:19">
      <c r="B3699" s="12"/>
      <c r="K3699" s="11"/>
      <c r="L3699" s="11"/>
      <c r="M3699" s="12"/>
      <c r="N3699" s="12"/>
      <c r="O3699" s="12"/>
      <c r="Q3699" s="22"/>
      <c r="R3699" s="15"/>
      <c r="S3699" s="22"/>
    </row>
    <row r="3700" spans="2:19">
      <c r="B3700" s="12"/>
      <c r="K3700" s="11"/>
      <c r="L3700" s="11"/>
      <c r="M3700" s="12"/>
      <c r="N3700" s="12"/>
      <c r="O3700" s="12"/>
      <c r="Q3700" s="22"/>
      <c r="R3700" s="15"/>
      <c r="S3700" s="22"/>
    </row>
    <row r="3701" spans="2:19">
      <c r="B3701" s="12"/>
      <c r="K3701" s="11"/>
      <c r="L3701" s="11"/>
      <c r="M3701" s="12"/>
      <c r="N3701" s="12"/>
      <c r="O3701" s="12"/>
      <c r="Q3701" s="22"/>
      <c r="R3701" s="15"/>
      <c r="S3701" s="22"/>
    </row>
    <row r="3702" spans="2:19">
      <c r="B3702" s="12"/>
      <c r="K3702" s="11"/>
      <c r="L3702" s="11"/>
      <c r="M3702" s="12"/>
      <c r="N3702" s="12"/>
      <c r="O3702" s="12"/>
      <c r="Q3702" s="22"/>
      <c r="R3702" s="15"/>
      <c r="S3702" s="22"/>
    </row>
    <row r="3703" spans="2:19">
      <c r="B3703" s="12"/>
      <c r="K3703" s="11"/>
      <c r="L3703" s="11"/>
      <c r="M3703" s="12"/>
      <c r="N3703" s="12"/>
      <c r="O3703" s="12"/>
      <c r="Q3703" s="22"/>
      <c r="R3703" s="15"/>
      <c r="S3703" s="22"/>
    </row>
    <row r="3704" spans="2:19">
      <c r="B3704" s="12"/>
      <c r="K3704" s="11"/>
      <c r="L3704" s="11"/>
      <c r="M3704" s="12"/>
      <c r="N3704" s="12"/>
      <c r="O3704" s="12"/>
      <c r="Q3704" s="22"/>
      <c r="R3704" s="15"/>
      <c r="S3704" s="22"/>
    </row>
    <row r="3705" spans="2:19">
      <c r="B3705" s="12"/>
      <c r="K3705" s="11"/>
      <c r="L3705" s="11"/>
      <c r="M3705" s="12"/>
      <c r="N3705" s="12"/>
      <c r="O3705" s="12"/>
      <c r="Q3705" s="22"/>
      <c r="R3705" s="15"/>
      <c r="S3705" s="22"/>
    </row>
    <row r="3706" spans="2:19">
      <c r="B3706" s="12"/>
      <c r="K3706" s="11"/>
      <c r="L3706" s="11"/>
      <c r="M3706" s="12"/>
      <c r="N3706" s="12"/>
      <c r="O3706" s="12"/>
      <c r="Q3706" s="22"/>
      <c r="R3706" s="15"/>
      <c r="S3706" s="22"/>
    </row>
    <row r="3707" spans="2:19">
      <c r="B3707" s="12"/>
      <c r="K3707" s="11"/>
      <c r="L3707" s="11"/>
      <c r="M3707" s="12"/>
      <c r="N3707" s="12"/>
      <c r="O3707" s="12"/>
      <c r="Q3707" s="22"/>
      <c r="R3707" s="15"/>
      <c r="S3707" s="22"/>
    </row>
    <row r="3708" spans="2:19">
      <c r="B3708" s="12"/>
      <c r="K3708" s="11"/>
      <c r="L3708" s="11"/>
      <c r="M3708" s="12"/>
      <c r="N3708" s="12"/>
      <c r="O3708" s="12"/>
      <c r="Q3708" s="22"/>
      <c r="R3708" s="15"/>
      <c r="S3708" s="22"/>
    </row>
    <row r="3709" spans="2:19">
      <c r="B3709" s="12"/>
      <c r="K3709" s="11"/>
      <c r="L3709" s="11"/>
      <c r="M3709" s="12"/>
      <c r="N3709" s="12"/>
      <c r="O3709" s="12"/>
      <c r="Q3709" s="22"/>
      <c r="R3709" s="15"/>
      <c r="S3709" s="22"/>
    </row>
    <row r="3710" spans="2:19">
      <c r="B3710" s="12"/>
      <c r="K3710" s="11"/>
      <c r="L3710" s="11"/>
      <c r="M3710" s="12"/>
      <c r="N3710" s="12"/>
      <c r="O3710" s="12"/>
      <c r="Q3710" s="22"/>
      <c r="R3710" s="15"/>
      <c r="S3710" s="22"/>
    </row>
    <row r="3711" spans="2:19">
      <c r="B3711" s="12"/>
      <c r="K3711" s="11"/>
      <c r="L3711" s="11"/>
      <c r="M3711" s="12"/>
      <c r="N3711" s="12"/>
      <c r="O3711" s="12"/>
      <c r="Q3711" s="22"/>
      <c r="R3711" s="15"/>
      <c r="S3711" s="22"/>
    </row>
    <row r="3712" spans="2:19">
      <c r="B3712" s="12"/>
      <c r="K3712" s="11"/>
      <c r="L3712" s="11"/>
      <c r="M3712" s="12"/>
      <c r="N3712" s="12"/>
      <c r="O3712" s="12"/>
      <c r="Q3712" s="22"/>
      <c r="R3712" s="15"/>
      <c r="S3712" s="22"/>
    </row>
    <row r="3713" spans="2:19">
      <c r="B3713" s="12"/>
      <c r="K3713" s="11"/>
      <c r="L3713" s="11"/>
      <c r="M3713" s="12"/>
      <c r="N3713" s="12"/>
      <c r="O3713" s="12"/>
      <c r="Q3713" s="22"/>
      <c r="R3713" s="15"/>
      <c r="S3713" s="22"/>
    </row>
    <row r="3714" spans="2:19">
      <c r="B3714" s="12"/>
      <c r="K3714" s="11"/>
      <c r="L3714" s="11"/>
      <c r="M3714" s="12"/>
      <c r="N3714" s="12"/>
      <c r="O3714" s="12"/>
      <c r="Q3714" s="22"/>
      <c r="R3714" s="15"/>
      <c r="S3714" s="22"/>
    </row>
    <row r="3715" spans="2:19">
      <c r="B3715" s="12"/>
      <c r="K3715" s="11"/>
      <c r="L3715" s="11"/>
      <c r="M3715" s="12"/>
      <c r="N3715" s="12"/>
      <c r="O3715" s="12"/>
      <c r="Q3715" s="22"/>
      <c r="R3715" s="15"/>
      <c r="S3715" s="22"/>
    </row>
    <row r="3716" spans="2:19">
      <c r="B3716" s="12"/>
      <c r="K3716" s="11"/>
      <c r="L3716" s="11"/>
      <c r="M3716" s="12"/>
      <c r="N3716" s="12"/>
      <c r="O3716" s="12"/>
      <c r="Q3716" s="22"/>
      <c r="R3716" s="15"/>
      <c r="S3716" s="22"/>
    </row>
    <row r="3717" spans="2:19">
      <c r="B3717" s="12"/>
      <c r="K3717" s="11"/>
      <c r="L3717" s="11"/>
      <c r="M3717" s="12"/>
      <c r="N3717" s="12"/>
      <c r="O3717" s="12"/>
      <c r="Q3717" s="22"/>
      <c r="R3717" s="15"/>
      <c r="S3717" s="22"/>
    </row>
    <row r="3718" spans="2:19">
      <c r="B3718" s="12"/>
      <c r="K3718" s="11"/>
      <c r="L3718" s="11"/>
      <c r="M3718" s="12"/>
      <c r="N3718" s="12"/>
      <c r="O3718" s="12"/>
      <c r="Q3718" s="22"/>
      <c r="R3718" s="15"/>
      <c r="S3718" s="22"/>
    </row>
    <row r="3719" spans="2:19">
      <c r="B3719" s="12"/>
      <c r="K3719" s="11"/>
      <c r="L3719" s="11"/>
      <c r="M3719" s="12"/>
      <c r="N3719" s="12"/>
      <c r="O3719" s="12"/>
      <c r="Q3719" s="22"/>
      <c r="R3719" s="15"/>
      <c r="S3719" s="22"/>
    </row>
    <row r="3720" spans="2:19">
      <c r="B3720" s="12"/>
      <c r="K3720" s="11"/>
      <c r="L3720" s="11"/>
      <c r="M3720" s="12"/>
      <c r="N3720" s="12"/>
      <c r="O3720" s="12"/>
      <c r="Q3720" s="22"/>
      <c r="R3720" s="15"/>
      <c r="S3720" s="22"/>
    </row>
    <row r="3721" spans="2:19">
      <c r="B3721" s="12"/>
      <c r="K3721" s="11"/>
      <c r="L3721" s="11"/>
      <c r="M3721" s="12"/>
      <c r="N3721" s="12"/>
      <c r="O3721" s="12"/>
      <c r="Q3721" s="22"/>
      <c r="R3721" s="15"/>
      <c r="S3721" s="22"/>
    </row>
    <row r="3722" spans="2:19">
      <c r="B3722" s="12"/>
      <c r="K3722" s="11"/>
      <c r="L3722" s="11"/>
      <c r="M3722" s="12"/>
      <c r="N3722" s="12"/>
      <c r="O3722" s="12"/>
      <c r="Q3722" s="22"/>
      <c r="R3722" s="15"/>
      <c r="S3722" s="22"/>
    </row>
    <row r="3723" spans="2:19">
      <c r="B3723" s="12"/>
      <c r="K3723" s="11"/>
      <c r="L3723" s="11"/>
      <c r="M3723" s="12"/>
      <c r="N3723" s="12"/>
      <c r="O3723" s="12"/>
      <c r="Q3723" s="22"/>
      <c r="R3723" s="15"/>
      <c r="S3723" s="22"/>
    </row>
    <row r="3724" spans="2:19">
      <c r="B3724" s="12"/>
      <c r="K3724" s="11"/>
      <c r="L3724" s="11"/>
      <c r="M3724" s="12"/>
      <c r="N3724" s="12"/>
      <c r="O3724" s="12"/>
      <c r="Q3724" s="22"/>
      <c r="R3724" s="15"/>
      <c r="S3724" s="22"/>
    </row>
    <row r="3725" spans="2:19">
      <c r="B3725" s="12"/>
      <c r="K3725" s="11"/>
      <c r="L3725" s="11"/>
      <c r="M3725" s="12"/>
      <c r="N3725" s="12"/>
      <c r="O3725" s="12"/>
      <c r="Q3725" s="22"/>
      <c r="R3725" s="15"/>
      <c r="S3725" s="22"/>
    </row>
    <row r="3726" spans="2:19">
      <c r="B3726" s="12"/>
      <c r="K3726" s="11"/>
      <c r="L3726" s="11"/>
      <c r="M3726" s="12"/>
      <c r="N3726" s="12"/>
      <c r="O3726" s="12"/>
      <c r="Q3726" s="22"/>
      <c r="R3726" s="15"/>
      <c r="S3726" s="22"/>
    </row>
    <row r="3727" spans="2:19">
      <c r="B3727" s="12"/>
      <c r="K3727" s="11"/>
      <c r="L3727" s="11"/>
      <c r="M3727" s="12"/>
      <c r="N3727" s="12"/>
      <c r="O3727" s="12"/>
      <c r="Q3727" s="22"/>
      <c r="R3727" s="15"/>
      <c r="S3727" s="22"/>
    </row>
    <row r="3728" spans="2:19">
      <c r="B3728" s="12"/>
      <c r="K3728" s="11"/>
      <c r="L3728" s="11"/>
      <c r="M3728" s="12"/>
      <c r="N3728" s="12"/>
      <c r="O3728" s="12"/>
      <c r="Q3728" s="22"/>
      <c r="R3728" s="15"/>
      <c r="S3728" s="22"/>
    </row>
    <row r="3729" spans="2:19">
      <c r="B3729" s="12"/>
      <c r="K3729" s="11"/>
      <c r="L3729" s="11"/>
      <c r="M3729" s="12"/>
      <c r="N3729" s="12"/>
      <c r="O3729" s="12"/>
      <c r="Q3729" s="22"/>
      <c r="R3729" s="15"/>
      <c r="S3729" s="22"/>
    </row>
    <row r="3730" spans="2:19">
      <c r="B3730" s="12"/>
      <c r="K3730" s="11"/>
      <c r="L3730" s="11"/>
      <c r="M3730" s="12"/>
      <c r="N3730" s="12"/>
      <c r="O3730" s="12"/>
      <c r="Q3730" s="22"/>
      <c r="R3730" s="15"/>
      <c r="S3730" s="22"/>
    </row>
    <row r="3731" spans="2:19">
      <c r="B3731" s="12"/>
      <c r="K3731" s="11"/>
      <c r="L3731" s="11"/>
      <c r="M3731" s="12"/>
      <c r="N3731" s="12"/>
      <c r="O3731" s="12"/>
      <c r="Q3731" s="22"/>
      <c r="R3731" s="15"/>
      <c r="S3731" s="22"/>
    </row>
    <row r="3732" spans="2:19">
      <c r="B3732" s="12"/>
      <c r="K3732" s="11"/>
      <c r="L3732" s="11"/>
      <c r="M3732" s="12"/>
      <c r="N3732" s="12"/>
      <c r="O3732" s="12"/>
      <c r="Q3732" s="22"/>
      <c r="R3732" s="15"/>
      <c r="S3732" s="22"/>
    </row>
    <row r="3733" spans="2:19">
      <c r="B3733" s="12"/>
      <c r="K3733" s="11"/>
      <c r="L3733" s="11"/>
      <c r="M3733" s="12"/>
      <c r="N3733" s="12"/>
      <c r="O3733" s="12"/>
      <c r="Q3733" s="22"/>
      <c r="R3733" s="15"/>
      <c r="S3733" s="22"/>
    </row>
    <row r="3734" spans="2:19">
      <c r="B3734" s="12"/>
      <c r="K3734" s="11"/>
      <c r="L3734" s="11"/>
      <c r="M3734" s="12"/>
      <c r="N3734" s="12"/>
      <c r="O3734" s="12"/>
      <c r="Q3734" s="22"/>
      <c r="R3734" s="15"/>
      <c r="S3734" s="22"/>
    </row>
    <row r="3735" spans="2:19">
      <c r="B3735" s="12"/>
      <c r="K3735" s="11"/>
      <c r="L3735" s="11"/>
      <c r="M3735" s="12"/>
      <c r="N3735" s="12"/>
      <c r="O3735" s="12"/>
      <c r="Q3735" s="22"/>
      <c r="R3735" s="15"/>
      <c r="S3735" s="22"/>
    </row>
    <row r="3736" spans="2:19">
      <c r="B3736" s="12"/>
      <c r="K3736" s="11"/>
      <c r="L3736" s="11"/>
      <c r="M3736" s="12"/>
      <c r="N3736" s="12"/>
      <c r="O3736" s="12"/>
      <c r="Q3736" s="22"/>
      <c r="R3736" s="15"/>
      <c r="S3736" s="22"/>
    </row>
    <row r="3737" spans="2:19">
      <c r="B3737" s="12"/>
      <c r="K3737" s="11"/>
      <c r="L3737" s="11"/>
      <c r="M3737" s="12"/>
      <c r="N3737" s="12"/>
      <c r="O3737" s="12"/>
      <c r="Q3737" s="22"/>
      <c r="R3737" s="15"/>
      <c r="S3737" s="22"/>
    </row>
    <row r="3738" spans="2:19">
      <c r="B3738" s="12"/>
      <c r="K3738" s="11"/>
      <c r="L3738" s="11"/>
      <c r="M3738" s="12"/>
      <c r="N3738" s="12"/>
      <c r="O3738" s="12"/>
      <c r="Q3738" s="22"/>
      <c r="R3738" s="15"/>
      <c r="S3738" s="22"/>
    </row>
    <row r="3739" spans="2:19">
      <c r="B3739" s="12"/>
      <c r="K3739" s="11"/>
      <c r="L3739" s="11"/>
      <c r="M3739" s="12"/>
      <c r="N3739" s="12"/>
      <c r="O3739" s="12"/>
      <c r="Q3739" s="22"/>
      <c r="R3739" s="15"/>
      <c r="S3739" s="22"/>
    </row>
    <row r="3740" spans="2:19">
      <c r="B3740" s="12"/>
      <c r="K3740" s="11"/>
      <c r="L3740" s="11"/>
      <c r="M3740" s="12"/>
      <c r="N3740" s="12"/>
      <c r="O3740" s="12"/>
      <c r="Q3740" s="22"/>
      <c r="R3740" s="15"/>
      <c r="S3740" s="22"/>
    </row>
    <row r="3741" spans="2:19">
      <c r="B3741" s="12"/>
      <c r="K3741" s="11"/>
      <c r="L3741" s="11"/>
      <c r="M3741" s="12"/>
      <c r="N3741" s="12"/>
      <c r="O3741" s="12"/>
      <c r="Q3741" s="22"/>
      <c r="R3741" s="15"/>
      <c r="S3741" s="22"/>
    </row>
    <row r="3742" spans="2:19">
      <c r="B3742" s="12"/>
      <c r="K3742" s="11"/>
      <c r="L3742" s="11"/>
      <c r="M3742" s="12"/>
      <c r="N3742" s="12"/>
      <c r="O3742" s="12"/>
      <c r="Q3742" s="22"/>
      <c r="R3742" s="15"/>
      <c r="S3742" s="22"/>
    </row>
    <row r="3743" spans="2:19">
      <c r="B3743" s="12"/>
      <c r="K3743" s="11"/>
      <c r="L3743" s="11"/>
      <c r="M3743" s="12"/>
      <c r="N3743" s="12"/>
      <c r="O3743" s="12"/>
      <c r="Q3743" s="22"/>
      <c r="R3743" s="15"/>
      <c r="S3743" s="22"/>
    </row>
    <row r="3744" spans="2:19">
      <c r="B3744" s="12"/>
      <c r="K3744" s="11"/>
      <c r="L3744" s="11"/>
      <c r="M3744" s="12"/>
      <c r="N3744" s="12"/>
      <c r="O3744" s="12"/>
      <c r="Q3744" s="22"/>
      <c r="R3744" s="15"/>
      <c r="S3744" s="22"/>
    </row>
    <row r="3745" spans="2:19">
      <c r="B3745" s="12"/>
      <c r="K3745" s="11"/>
      <c r="L3745" s="11"/>
      <c r="M3745" s="12"/>
      <c r="N3745" s="12"/>
      <c r="O3745" s="12"/>
      <c r="Q3745" s="22"/>
      <c r="R3745" s="15"/>
      <c r="S3745" s="22"/>
    </row>
    <row r="3746" spans="2:19">
      <c r="B3746" s="12"/>
      <c r="K3746" s="11"/>
      <c r="L3746" s="11"/>
      <c r="M3746" s="12"/>
      <c r="N3746" s="12"/>
      <c r="O3746" s="12"/>
      <c r="Q3746" s="22"/>
      <c r="R3746" s="15"/>
      <c r="S3746" s="22"/>
    </row>
    <row r="3747" spans="2:19">
      <c r="B3747" s="12"/>
      <c r="K3747" s="11"/>
      <c r="L3747" s="11"/>
      <c r="M3747" s="12"/>
      <c r="N3747" s="12"/>
      <c r="O3747" s="12"/>
      <c r="Q3747" s="22"/>
      <c r="R3747" s="15"/>
      <c r="S3747" s="22"/>
    </row>
    <row r="3748" spans="2:19">
      <c r="B3748" s="12"/>
      <c r="K3748" s="11"/>
      <c r="L3748" s="11"/>
      <c r="M3748" s="12"/>
      <c r="N3748" s="12"/>
      <c r="O3748" s="12"/>
      <c r="Q3748" s="22"/>
      <c r="R3748" s="15"/>
      <c r="S3748" s="22"/>
    </row>
    <row r="3749" spans="2:19">
      <c r="B3749" s="12"/>
      <c r="K3749" s="11"/>
      <c r="L3749" s="11"/>
      <c r="M3749" s="12"/>
      <c r="N3749" s="12"/>
      <c r="O3749" s="12"/>
      <c r="Q3749" s="22"/>
      <c r="R3749" s="15"/>
      <c r="S3749" s="22"/>
    </row>
    <row r="3750" spans="2:19">
      <c r="B3750" s="12"/>
      <c r="K3750" s="11"/>
      <c r="L3750" s="11"/>
      <c r="M3750" s="12"/>
      <c r="N3750" s="12"/>
      <c r="O3750" s="12"/>
      <c r="Q3750" s="22"/>
      <c r="R3750" s="15"/>
      <c r="S3750" s="22"/>
    </row>
    <row r="3751" spans="2:19">
      <c r="B3751" s="12"/>
      <c r="K3751" s="11"/>
      <c r="L3751" s="11"/>
      <c r="M3751" s="12"/>
      <c r="N3751" s="12"/>
      <c r="O3751" s="12"/>
      <c r="Q3751" s="22"/>
      <c r="R3751" s="15"/>
      <c r="S3751" s="22"/>
    </row>
    <row r="3752" spans="2:19">
      <c r="B3752" s="12"/>
      <c r="K3752" s="11"/>
      <c r="L3752" s="11"/>
      <c r="M3752" s="12"/>
      <c r="N3752" s="12"/>
      <c r="O3752" s="12"/>
      <c r="Q3752" s="22"/>
      <c r="R3752" s="15"/>
      <c r="S3752" s="22"/>
    </row>
    <row r="3753" spans="2:19">
      <c r="B3753" s="12"/>
      <c r="K3753" s="11"/>
      <c r="L3753" s="11"/>
      <c r="M3753" s="12"/>
      <c r="N3753" s="12"/>
      <c r="O3753" s="12"/>
      <c r="Q3753" s="22"/>
      <c r="R3753" s="15"/>
      <c r="S3753" s="22"/>
    </row>
    <row r="3754" spans="2:19">
      <c r="B3754" s="12"/>
      <c r="K3754" s="11"/>
      <c r="L3754" s="11"/>
      <c r="M3754" s="12"/>
      <c r="N3754" s="12"/>
      <c r="O3754" s="12"/>
      <c r="Q3754" s="22"/>
      <c r="R3754" s="15"/>
      <c r="S3754" s="22"/>
    </row>
    <row r="3755" spans="2:19">
      <c r="B3755" s="12"/>
      <c r="K3755" s="11"/>
      <c r="L3755" s="11"/>
      <c r="M3755" s="12"/>
      <c r="N3755" s="12"/>
      <c r="O3755" s="12"/>
      <c r="Q3755" s="22"/>
      <c r="R3755" s="15"/>
      <c r="S3755" s="22"/>
    </row>
    <row r="3756" spans="2:19">
      <c r="B3756" s="12"/>
      <c r="K3756" s="11"/>
      <c r="L3756" s="11"/>
      <c r="M3756" s="12"/>
      <c r="N3756" s="12"/>
      <c r="O3756" s="12"/>
      <c r="Q3756" s="22"/>
      <c r="R3756" s="15"/>
      <c r="S3756" s="22"/>
    </row>
    <row r="3757" spans="2:19">
      <c r="B3757" s="12"/>
      <c r="K3757" s="11"/>
      <c r="L3757" s="11"/>
      <c r="M3757" s="12"/>
      <c r="N3757" s="12"/>
      <c r="O3757" s="12"/>
      <c r="Q3757" s="22"/>
      <c r="R3757" s="15"/>
      <c r="S3757" s="22"/>
    </row>
    <row r="3758" spans="2:19">
      <c r="B3758" s="12"/>
      <c r="K3758" s="11"/>
      <c r="L3758" s="11"/>
      <c r="M3758" s="12"/>
      <c r="N3758" s="12"/>
      <c r="O3758" s="12"/>
      <c r="Q3758" s="22"/>
      <c r="R3758" s="15"/>
      <c r="S3758" s="22"/>
    </row>
    <row r="3759" spans="2:19">
      <c r="B3759" s="12"/>
      <c r="K3759" s="11"/>
      <c r="L3759" s="11"/>
      <c r="M3759" s="12"/>
      <c r="N3759" s="12"/>
      <c r="O3759" s="12"/>
      <c r="Q3759" s="22"/>
      <c r="R3759" s="15"/>
      <c r="S3759" s="22"/>
    </row>
    <row r="3760" spans="2:19">
      <c r="B3760" s="12"/>
      <c r="K3760" s="11"/>
      <c r="L3760" s="11"/>
      <c r="M3760" s="12"/>
      <c r="N3760" s="12"/>
      <c r="O3760" s="12"/>
      <c r="Q3760" s="22"/>
      <c r="R3760" s="15"/>
      <c r="S3760" s="22"/>
    </row>
    <row r="3761" spans="2:19">
      <c r="B3761" s="12"/>
      <c r="K3761" s="11"/>
      <c r="L3761" s="11"/>
      <c r="M3761" s="12"/>
      <c r="N3761" s="12"/>
      <c r="O3761" s="12"/>
      <c r="Q3761" s="22"/>
      <c r="R3761" s="15"/>
      <c r="S3761" s="22"/>
    </row>
    <row r="3762" spans="2:19">
      <c r="B3762" s="12"/>
      <c r="K3762" s="11"/>
      <c r="L3762" s="11"/>
      <c r="M3762" s="12"/>
      <c r="N3762" s="12"/>
      <c r="O3762" s="12"/>
      <c r="Q3762" s="22"/>
      <c r="R3762" s="15"/>
      <c r="S3762" s="22"/>
    </row>
    <row r="3763" spans="2:19">
      <c r="B3763" s="12"/>
      <c r="K3763" s="11"/>
      <c r="L3763" s="11"/>
      <c r="M3763" s="12"/>
      <c r="N3763" s="12"/>
      <c r="O3763" s="12"/>
      <c r="Q3763" s="22"/>
      <c r="R3763" s="15"/>
      <c r="S3763" s="22"/>
    </row>
    <row r="3764" spans="2:19">
      <c r="B3764" s="12"/>
      <c r="K3764" s="11"/>
      <c r="L3764" s="11"/>
      <c r="M3764" s="12"/>
      <c r="N3764" s="12"/>
      <c r="O3764" s="12"/>
      <c r="Q3764" s="22"/>
      <c r="R3764" s="15"/>
      <c r="S3764" s="22"/>
    </row>
    <row r="3765" spans="2:19">
      <c r="B3765" s="12"/>
      <c r="K3765" s="11"/>
      <c r="L3765" s="11"/>
      <c r="M3765" s="12"/>
      <c r="N3765" s="12"/>
      <c r="O3765" s="12"/>
      <c r="Q3765" s="22"/>
      <c r="R3765" s="15"/>
      <c r="S3765" s="22"/>
    </row>
    <row r="3766" spans="2:19">
      <c r="B3766" s="12"/>
      <c r="K3766" s="11"/>
      <c r="L3766" s="11"/>
      <c r="M3766" s="12"/>
      <c r="N3766" s="12"/>
      <c r="O3766" s="12"/>
      <c r="Q3766" s="22"/>
      <c r="R3766" s="15"/>
      <c r="S3766" s="22"/>
    </row>
    <row r="3767" spans="2:19">
      <c r="B3767" s="12"/>
      <c r="K3767" s="11"/>
      <c r="L3767" s="11"/>
      <c r="M3767" s="12"/>
      <c r="N3767" s="12"/>
      <c r="O3767" s="12"/>
      <c r="Q3767" s="22"/>
      <c r="R3767" s="15"/>
      <c r="S3767" s="22"/>
    </row>
    <row r="3768" spans="2:19">
      <c r="B3768" s="12"/>
      <c r="K3768" s="11"/>
      <c r="L3768" s="11"/>
      <c r="M3768" s="12"/>
      <c r="N3768" s="12"/>
      <c r="O3768" s="12"/>
      <c r="Q3768" s="22"/>
      <c r="R3768" s="15"/>
      <c r="S3768" s="22"/>
    </row>
    <row r="3769" spans="2:19">
      <c r="B3769" s="12"/>
      <c r="K3769" s="11"/>
      <c r="L3769" s="11"/>
      <c r="M3769" s="12"/>
      <c r="N3769" s="12"/>
      <c r="O3769" s="12"/>
      <c r="Q3769" s="22"/>
      <c r="R3769" s="15"/>
      <c r="S3769" s="22"/>
    </row>
    <row r="3770" spans="2:19">
      <c r="B3770" s="12"/>
      <c r="K3770" s="11"/>
      <c r="L3770" s="11"/>
      <c r="M3770" s="12"/>
      <c r="N3770" s="12"/>
      <c r="O3770" s="12"/>
      <c r="Q3770" s="22"/>
      <c r="R3770" s="15"/>
      <c r="S3770" s="22"/>
    </row>
    <row r="3771" spans="2:19">
      <c r="B3771" s="12"/>
      <c r="K3771" s="11"/>
      <c r="L3771" s="11"/>
      <c r="M3771" s="12"/>
      <c r="N3771" s="12"/>
      <c r="O3771" s="12"/>
      <c r="Q3771" s="22"/>
      <c r="R3771" s="15"/>
      <c r="S3771" s="22"/>
    </row>
    <row r="3772" spans="2:19">
      <c r="B3772" s="12"/>
      <c r="K3772" s="11"/>
      <c r="L3772" s="11"/>
      <c r="M3772" s="12"/>
      <c r="N3772" s="12"/>
      <c r="O3772" s="12"/>
      <c r="Q3772" s="22"/>
      <c r="R3772" s="15"/>
      <c r="S3772" s="22"/>
    </row>
    <row r="3773" spans="2:19">
      <c r="B3773" s="12"/>
      <c r="K3773" s="11"/>
      <c r="L3773" s="11"/>
      <c r="M3773" s="12"/>
      <c r="N3773" s="12"/>
      <c r="O3773" s="12"/>
      <c r="Q3773" s="22"/>
      <c r="R3773" s="15"/>
      <c r="S3773" s="22"/>
    </row>
    <row r="3774" spans="2:19">
      <c r="B3774" s="12"/>
      <c r="K3774" s="11"/>
      <c r="L3774" s="11"/>
      <c r="M3774" s="12"/>
      <c r="N3774" s="12"/>
      <c r="O3774" s="12"/>
      <c r="Q3774" s="22"/>
      <c r="R3774" s="15"/>
      <c r="S3774" s="22"/>
    </row>
    <row r="3775" spans="2:19">
      <c r="B3775" s="12"/>
      <c r="K3775" s="11"/>
      <c r="L3775" s="11"/>
      <c r="M3775" s="12"/>
      <c r="N3775" s="12"/>
      <c r="O3775" s="12"/>
      <c r="Q3775" s="22"/>
      <c r="R3775" s="15"/>
      <c r="S3775" s="22"/>
    </row>
    <row r="3776" spans="2:19">
      <c r="B3776" s="12"/>
      <c r="K3776" s="11"/>
      <c r="L3776" s="11"/>
      <c r="M3776" s="12"/>
      <c r="N3776" s="12"/>
      <c r="O3776" s="12"/>
      <c r="Q3776" s="22"/>
      <c r="R3776" s="15"/>
      <c r="S3776" s="22"/>
    </row>
    <row r="3777" spans="2:19">
      <c r="B3777" s="12"/>
      <c r="K3777" s="11"/>
      <c r="L3777" s="11"/>
      <c r="M3777" s="12"/>
      <c r="N3777" s="12"/>
      <c r="O3777" s="12"/>
      <c r="Q3777" s="22"/>
      <c r="R3777" s="15"/>
      <c r="S3777" s="22"/>
    </row>
    <row r="3778" spans="2:19">
      <c r="B3778" s="12"/>
      <c r="K3778" s="11"/>
      <c r="L3778" s="11"/>
      <c r="M3778" s="12"/>
      <c r="N3778" s="12"/>
      <c r="O3778" s="12"/>
      <c r="Q3778" s="22"/>
      <c r="R3778" s="15"/>
      <c r="S3778" s="22"/>
    </row>
    <row r="3779" spans="2:19">
      <c r="B3779" s="12"/>
      <c r="K3779" s="11"/>
      <c r="L3779" s="11"/>
      <c r="M3779" s="12"/>
      <c r="N3779" s="12"/>
      <c r="O3779" s="12"/>
      <c r="Q3779" s="22"/>
      <c r="R3779" s="15"/>
      <c r="S3779" s="22"/>
    </row>
    <row r="3780" spans="2:19">
      <c r="B3780" s="12"/>
      <c r="K3780" s="11"/>
      <c r="L3780" s="11"/>
      <c r="M3780" s="12"/>
      <c r="N3780" s="12"/>
      <c r="O3780" s="12"/>
      <c r="Q3780" s="22"/>
      <c r="R3780" s="15"/>
      <c r="S3780" s="22"/>
    </row>
    <row r="3781" spans="2:19">
      <c r="B3781" s="12"/>
      <c r="K3781" s="11"/>
      <c r="L3781" s="11"/>
      <c r="M3781" s="12"/>
      <c r="N3781" s="12"/>
      <c r="O3781" s="12"/>
      <c r="Q3781" s="22"/>
      <c r="R3781" s="15"/>
      <c r="S3781" s="22"/>
    </row>
    <row r="3782" spans="2:19">
      <c r="B3782" s="12"/>
      <c r="K3782" s="11"/>
      <c r="L3782" s="11"/>
      <c r="M3782" s="12"/>
      <c r="N3782" s="12"/>
      <c r="O3782" s="12"/>
      <c r="Q3782" s="22"/>
      <c r="R3782" s="15"/>
      <c r="S3782" s="22"/>
    </row>
    <row r="3783" spans="2:19">
      <c r="B3783" s="12"/>
      <c r="K3783" s="11"/>
      <c r="L3783" s="11"/>
      <c r="M3783" s="12"/>
      <c r="N3783" s="12"/>
      <c r="O3783" s="12"/>
      <c r="Q3783" s="22"/>
      <c r="R3783" s="15"/>
      <c r="S3783" s="22"/>
    </row>
    <row r="3784" spans="2:19">
      <c r="B3784" s="12"/>
      <c r="K3784" s="11"/>
      <c r="L3784" s="11"/>
      <c r="M3784" s="12"/>
      <c r="N3784" s="12"/>
      <c r="O3784" s="12"/>
      <c r="Q3784" s="22"/>
      <c r="R3784" s="15"/>
      <c r="S3784" s="22"/>
    </row>
    <row r="3785" spans="2:19">
      <c r="B3785" s="12"/>
      <c r="K3785" s="11"/>
      <c r="L3785" s="11"/>
      <c r="M3785" s="12"/>
      <c r="N3785" s="12"/>
      <c r="O3785" s="12"/>
      <c r="Q3785" s="22"/>
      <c r="R3785" s="15"/>
      <c r="S3785" s="22"/>
    </row>
    <row r="3786" spans="2:19">
      <c r="B3786" s="12"/>
      <c r="K3786" s="11"/>
      <c r="L3786" s="11"/>
      <c r="M3786" s="12"/>
      <c r="N3786" s="12"/>
      <c r="O3786" s="12"/>
      <c r="Q3786" s="22"/>
      <c r="R3786" s="15"/>
      <c r="S3786" s="22"/>
    </row>
    <row r="3787" spans="2:19">
      <c r="B3787" s="12"/>
      <c r="K3787" s="11"/>
      <c r="L3787" s="11"/>
      <c r="M3787" s="12"/>
      <c r="N3787" s="12"/>
      <c r="O3787" s="12"/>
      <c r="Q3787" s="22"/>
      <c r="R3787" s="15"/>
      <c r="S3787" s="22"/>
    </row>
    <row r="3788" spans="2:19">
      <c r="B3788" s="12"/>
      <c r="K3788" s="11"/>
      <c r="L3788" s="11"/>
      <c r="M3788" s="12"/>
      <c r="N3788" s="12"/>
      <c r="O3788" s="12"/>
      <c r="Q3788" s="22"/>
      <c r="R3788" s="15"/>
      <c r="S3788" s="22"/>
    </row>
    <row r="3789" spans="2:19">
      <c r="B3789" s="12"/>
      <c r="K3789" s="11"/>
      <c r="L3789" s="11"/>
      <c r="M3789" s="12"/>
      <c r="N3789" s="12"/>
      <c r="O3789" s="12"/>
      <c r="Q3789" s="22"/>
      <c r="R3789" s="15"/>
      <c r="S3789" s="22"/>
    </row>
    <row r="3790" spans="2:19">
      <c r="B3790" s="12"/>
      <c r="K3790" s="11"/>
      <c r="L3790" s="11"/>
      <c r="M3790" s="12"/>
      <c r="N3790" s="12"/>
      <c r="O3790" s="12"/>
      <c r="Q3790" s="22"/>
      <c r="R3790" s="15"/>
      <c r="S3790" s="22"/>
    </row>
    <row r="3791" spans="2:19">
      <c r="B3791" s="12"/>
      <c r="K3791" s="11"/>
      <c r="L3791" s="11"/>
      <c r="M3791" s="12"/>
      <c r="N3791" s="12"/>
      <c r="O3791" s="12"/>
      <c r="Q3791" s="22"/>
      <c r="R3791" s="15"/>
      <c r="S3791" s="22"/>
    </row>
    <row r="3792" spans="2:19">
      <c r="B3792" s="12"/>
      <c r="K3792" s="11"/>
      <c r="L3792" s="11"/>
      <c r="M3792" s="12"/>
      <c r="N3792" s="12"/>
      <c r="O3792" s="12"/>
      <c r="Q3792" s="22"/>
      <c r="R3792" s="15"/>
      <c r="S3792" s="22"/>
    </row>
    <row r="3793" spans="2:19">
      <c r="B3793" s="12"/>
      <c r="K3793" s="11"/>
      <c r="L3793" s="11"/>
      <c r="M3793" s="12"/>
      <c r="N3793" s="12"/>
      <c r="O3793" s="12"/>
      <c r="Q3793" s="22"/>
      <c r="R3793" s="15"/>
      <c r="S3793" s="22"/>
    </row>
    <row r="3794" spans="2:19">
      <c r="B3794" s="12"/>
      <c r="K3794" s="11"/>
      <c r="L3794" s="11"/>
      <c r="M3794" s="12"/>
      <c r="N3794" s="12"/>
      <c r="O3794" s="12"/>
      <c r="Q3794" s="22"/>
      <c r="R3794" s="15"/>
      <c r="S3794" s="22"/>
    </row>
    <row r="3795" spans="2:19">
      <c r="B3795" s="12"/>
      <c r="K3795" s="11"/>
      <c r="L3795" s="11"/>
      <c r="M3795" s="12"/>
      <c r="N3795" s="12"/>
      <c r="O3795" s="12"/>
      <c r="Q3795" s="22"/>
      <c r="R3795" s="15"/>
      <c r="S3795" s="22"/>
    </row>
    <row r="3796" spans="2:19">
      <c r="B3796" s="12"/>
      <c r="K3796" s="11"/>
      <c r="L3796" s="11"/>
      <c r="M3796" s="12"/>
      <c r="N3796" s="12"/>
      <c r="O3796" s="12"/>
      <c r="Q3796" s="22"/>
      <c r="R3796" s="15"/>
      <c r="S3796" s="22"/>
    </row>
    <row r="3797" spans="2:19">
      <c r="B3797" s="12"/>
      <c r="K3797" s="11"/>
      <c r="L3797" s="11"/>
      <c r="M3797" s="12"/>
      <c r="N3797" s="12"/>
      <c r="O3797" s="12"/>
      <c r="Q3797" s="22"/>
      <c r="R3797" s="15"/>
      <c r="S3797" s="22"/>
    </row>
    <row r="3798" spans="2:19">
      <c r="B3798" s="12"/>
      <c r="K3798" s="11"/>
      <c r="L3798" s="11"/>
      <c r="M3798" s="12"/>
      <c r="N3798" s="12"/>
      <c r="O3798" s="12"/>
      <c r="Q3798" s="22"/>
      <c r="R3798" s="15"/>
      <c r="S3798" s="22"/>
    </row>
    <row r="3799" spans="2:19">
      <c r="B3799" s="12"/>
      <c r="K3799" s="11"/>
      <c r="L3799" s="11"/>
      <c r="M3799" s="12"/>
      <c r="N3799" s="12"/>
      <c r="O3799" s="12"/>
      <c r="Q3799" s="22"/>
      <c r="R3799" s="15"/>
      <c r="S3799" s="22"/>
    </row>
    <row r="3800" spans="2:19">
      <c r="B3800" s="12"/>
      <c r="K3800" s="11"/>
      <c r="L3800" s="11"/>
      <c r="M3800" s="12"/>
      <c r="N3800" s="12"/>
      <c r="O3800" s="12"/>
      <c r="Q3800" s="22"/>
      <c r="R3800" s="15"/>
      <c r="S3800" s="22"/>
    </row>
    <row r="3801" spans="2:19">
      <c r="B3801" s="12"/>
      <c r="K3801" s="11"/>
      <c r="L3801" s="11"/>
      <c r="M3801" s="12"/>
      <c r="N3801" s="12"/>
      <c r="O3801" s="12"/>
      <c r="Q3801" s="22"/>
      <c r="R3801" s="15"/>
      <c r="S3801" s="22"/>
    </row>
    <row r="3802" spans="2:19">
      <c r="B3802" s="12"/>
      <c r="K3802" s="11"/>
      <c r="L3802" s="11"/>
      <c r="M3802" s="12"/>
      <c r="N3802" s="12"/>
      <c r="O3802" s="12"/>
      <c r="Q3802" s="22"/>
      <c r="R3802" s="15"/>
      <c r="S3802" s="22"/>
    </row>
    <row r="3803" spans="2:19">
      <c r="B3803" s="12"/>
      <c r="K3803" s="11"/>
      <c r="L3803" s="11"/>
      <c r="M3803" s="12"/>
      <c r="N3803" s="12"/>
      <c r="O3803" s="12"/>
      <c r="Q3803" s="22"/>
      <c r="R3803" s="15"/>
      <c r="S3803" s="22"/>
    </row>
    <row r="3804" spans="2:19">
      <c r="B3804" s="12"/>
      <c r="K3804" s="11"/>
      <c r="L3804" s="11"/>
      <c r="M3804" s="12"/>
      <c r="N3804" s="12"/>
      <c r="O3804" s="12"/>
      <c r="Q3804" s="22"/>
      <c r="R3804" s="15"/>
      <c r="S3804" s="22"/>
    </row>
    <row r="3805" spans="2:19">
      <c r="B3805" s="12"/>
      <c r="K3805" s="11"/>
      <c r="L3805" s="11"/>
      <c r="M3805" s="12"/>
      <c r="N3805" s="12"/>
      <c r="O3805" s="12"/>
      <c r="Q3805" s="22"/>
      <c r="R3805" s="15"/>
      <c r="S3805" s="22"/>
    </row>
    <row r="3806" spans="2:19">
      <c r="B3806" s="12"/>
      <c r="K3806" s="11"/>
      <c r="L3806" s="11"/>
      <c r="M3806" s="12"/>
      <c r="N3806" s="12"/>
      <c r="O3806" s="12"/>
      <c r="Q3806" s="22"/>
      <c r="R3806" s="15"/>
      <c r="S3806" s="22"/>
    </row>
    <row r="3807" spans="2:19">
      <c r="B3807" s="12"/>
      <c r="K3807" s="11"/>
      <c r="L3807" s="11"/>
      <c r="M3807" s="12"/>
      <c r="N3807" s="12"/>
      <c r="O3807" s="12"/>
      <c r="Q3807" s="22"/>
      <c r="R3807" s="15"/>
      <c r="S3807" s="22"/>
    </row>
    <row r="3808" spans="2:19">
      <c r="B3808" s="12"/>
      <c r="K3808" s="11"/>
      <c r="L3808" s="11"/>
      <c r="M3808" s="12"/>
      <c r="N3808" s="12"/>
      <c r="O3808" s="12"/>
      <c r="Q3808" s="22"/>
      <c r="R3808" s="15"/>
      <c r="S3808" s="22"/>
    </row>
    <row r="3809" spans="2:19">
      <c r="B3809" s="12"/>
      <c r="K3809" s="11"/>
      <c r="L3809" s="11"/>
      <c r="M3809" s="12"/>
      <c r="N3809" s="12"/>
      <c r="O3809" s="12"/>
      <c r="Q3809" s="22"/>
      <c r="R3809" s="15"/>
      <c r="S3809" s="22"/>
    </row>
    <row r="3810" spans="2:19">
      <c r="B3810" s="12"/>
      <c r="K3810" s="11"/>
      <c r="L3810" s="11"/>
      <c r="M3810" s="12"/>
      <c r="N3810" s="12"/>
      <c r="O3810" s="12"/>
      <c r="Q3810" s="22"/>
      <c r="R3810" s="15"/>
      <c r="S3810" s="22"/>
    </row>
    <row r="3811" spans="2:19">
      <c r="B3811" s="12"/>
      <c r="K3811" s="11"/>
      <c r="L3811" s="11"/>
      <c r="M3811" s="12"/>
      <c r="N3811" s="12"/>
      <c r="O3811" s="12"/>
      <c r="Q3811" s="22"/>
      <c r="R3811" s="15"/>
      <c r="S3811" s="22"/>
    </row>
    <row r="3812" spans="2:19">
      <c r="B3812" s="12"/>
      <c r="K3812" s="11"/>
      <c r="L3812" s="11"/>
      <c r="M3812" s="12"/>
      <c r="N3812" s="12"/>
      <c r="O3812" s="12"/>
      <c r="Q3812" s="22"/>
      <c r="R3812" s="15"/>
      <c r="S3812" s="22"/>
    </row>
    <row r="3813" spans="2:19">
      <c r="B3813" s="12"/>
      <c r="K3813" s="11"/>
      <c r="L3813" s="11"/>
      <c r="M3813" s="12"/>
      <c r="N3813" s="12"/>
      <c r="O3813" s="12"/>
      <c r="Q3813" s="22"/>
      <c r="R3813" s="15"/>
      <c r="S3813" s="22"/>
    </row>
    <row r="3814" spans="2:19">
      <c r="B3814" s="12"/>
      <c r="K3814" s="11"/>
      <c r="L3814" s="11"/>
      <c r="M3814" s="12"/>
      <c r="N3814" s="12"/>
      <c r="O3814" s="12"/>
      <c r="Q3814" s="22"/>
      <c r="R3814" s="15"/>
      <c r="S3814" s="22"/>
    </row>
    <row r="3815" spans="2:19">
      <c r="B3815" s="12"/>
      <c r="K3815" s="11"/>
      <c r="L3815" s="11"/>
      <c r="M3815" s="12"/>
      <c r="N3815" s="12"/>
      <c r="O3815" s="12"/>
      <c r="Q3815" s="22"/>
      <c r="R3815" s="15"/>
      <c r="S3815" s="22"/>
    </row>
    <row r="3816" spans="2:19">
      <c r="B3816" s="12"/>
      <c r="K3816" s="11"/>
      <c r="L3816" s="11"/>
      <c r="M3816" s="12"/>
      <c r="N3816" s="12"/>
      <c r="O3816" s="12"/>
      <c r="Q3816" s="22"/>
      <c r="R3816" s="15"/>
      <c r="S3816" s="22"/>
    </row>
    <row r="3817" spans="2:19">
      <c r="B3817" s="12"/>
      <c r="K3817" s="11"/>
      <c r="L3817" s="11"/>
      <c r="M3817" s="12"/>
      <c r="N3817" s="12"/>
      <c r="O3817" s="12"/>
      <c r="Q3817" s="22"/>
      <c r="R3817" s="15"/>
      <c r="S3817" s="22"/>
    </row>
    <row r="3818" spans="2:19">
      <c r="B3818" s="12"/>
      <c r="K3818" s="11"/>
      <c r="L3818" s="11"/>
      <c r="M3818" s="12"/>
      <c r="N3818" s="12"/>
      <c r="O3818" s="12"/>
      <c r="Q3818" s="22"/>
      <c r="R3818" s="15"/>
      <c r="S3818" s="22"/>
    </row>
    <row r="3819" spans="2:19">
      <c r="B3819" s="12"/>
      <c r="K3819" s="11"/>
      <c r="L3819" s="11"/>
      <c r="M3819" s="12"/>
      <c r="N3819" s="12"/>
      <c r="O3819" s="12"/>
      <c r="Q3819" s="22"/>
      <c r="R3819" s="15"/>
      <c r="S3819" s="22"/>
    </row>
    <row r="3820" spans="2:19">
      <c r="B3820" s="12"/>
      <c r="K3820" s="11"/>
      <c r="L3820" s="11"/>
      <c r="M3820" s="12"/>
      <c r="N3820" s="12"/>
      <c r="O3820" s="12"/>
      <c r="Q3820" s="22"/>
      <c r="R3820" s="15"/>
      <c r="S3820" s="22"/>
    </row>
    <row r="3821" spans="2:19">
      <c r="B3821" s="12"/>
      <c r="K3821" s="11"/>
      <c r="L3821" s="11"/>
      <c r="M3821" s="12"/>
      <c r="N3821" s="12"/>
      <c r="O3821" s="12"/>
      <c r="Q3821" s="22"/>
      <c r="R3821" s="15"/>
      <c r="S3821" s="22"/>
    </row>
    <row r="3822" spans="2:19">
      <c r="B3822" s="12"/>
      <c r="K3822" s="11"/>
      <c r="L3822" s="11"/>
      <c r="M3822" s="12"/>
      <c r="N3822" s="12"/>
      <c r="O3822" s="12"/>
      <c r="Q3822" s="22"/>
      <c r="R3822" s="15"/>
      <c r="S3822" s="22"/>
    </row>
    <row r="3823" spans="2:19">
      <c r="B3823" s="12"/>
      <c r="K3823" s="11"/>
      <c r="L3823" s="11"/>
      <c r="M3823" s="12"/>
      <c r="N3823" s="12"/>
      <c r="O3823" s="12"/>
      <c r="Q3823" s="22"/>
      <c r="R3823" s="15"/>
      <c r="S3823" s="22"/>
    </row>
    <row r="3824" spans="2:19">
      <c r="B3824" s="12"/>
      <c r="K3824" s="11"/>
      <c r="L3824" s="11"/>
      <c r="M3824" s="12"/>
      <c r="N3824" s="12"/>
      <c r="O3824" s="12"/>
      <c r="Q3824" s="22"/>
      <c r="R3824" s="15"/>
      <c r="S3824" s="22"/>
    </row>
    <row r="3825" spans="2:19">
      <c r="B3825" s="12"/>
      <c r="K3825" s="11"/>
      <c r="L3825" s="11"/>
      <c r="M3825" s="12"/>
      <c r="N3825" s="12"/>
      <c r="O3825" s="12"/>
      <c r="Q3825" s="22"/>
      <c r="R3825" s="15"/>
      <c r="S3825" s="22"/>
    </row>
    <row r="3826" spans="2:19">
      <c r="B3826" s="12"/>
      <c r="K3826" s="11"/>
      <c r="L3826" s="11"/>
      <c r="M3826" s="12"/>
      <c r="N3826" s="12"/>
      <c r="O3826" s="12"/>
      <c r="Q3826" s="22"/>
      <c r="R3826" s="15"/>
      <c r="S3826" s="22"/>
    </row>
    <row r="3827" spans="2:19">
      <c r="B3827" s="12"/>
      <c r="K3827" s="11"/>
      <c r="L3827" s="11"/>
      <c r="M3827" s="12"/>
      <c r="N3827" s="12"/>
      <c r="O3827" s="12"/>
      <c r="Q3827" s="22"/>
      <c r="R3827" s="15"/>
      <c r="S3827" s="22"/>
    </row>
    <row r="3828" spans="2:19">
      <c r="B3828" s="12"/>
      <c r="K3828" s="11"/>
      <c r="L3828" s="11"/>
      <c r="M3828" s="12"/>
      <c r="N3828" s="12"/>
      <c r="O3828" s="12"/>
      <c r="Q3828" s="22"/>
      <c r="R3828" s="15"/>
      <c r="S3828" s="22"/>
    </row>
    <row r="3829" spans="2:19">
      <c r="B3829" s="12"/>
      <c r="K3829" s="11"/>
      <c r="L3829" s="11"/>
      <c r="M3829" s="12"/>
      <c r="N3829" s="12"/>
      <c r="O3829" s="12"/>
      <c r="Q3829" s="22"/>
      <c r="R3829" s="15"/>
      <c r="S3829" s="22"/>
    </row>
    <row r="3830" spans="2:19">
      <c r="B3830" s="12"/>
      <c r="K3830" s="11"/>
      <c r="L3830" s="11"/>
      <c r="M3830" s="12"/>
      <c r="N3830" s="12"/>
      <c r="O3830" s="12"/>
      <c r="Q3830" s="22"/>
      <c r="R3830" s="15"/>
      <c r="S3830" s="22"/>
    </row>
    <row r="3831" spans="2:19">
      <c r="B3831" s="12"/>
      <c r="K3831" s="11"/>
      <c r="L3831" s="11"/>
      <c r="M3831" s="12"/>
      <c r="N3831" s="12"/>
      <c r="O3831" s="12"/>
      <c r="Q3831" s="22"/>
      <c r="R3831" s="15"/>
      <c r="S3831" s="22"/>
    </row>
    <row r="3832" spans="2:19">
      <c r="B3832" s="12"/>
      <c r="K3832" s="11"/>
      <c r="L3832" s="11"/>
      <c r="M3832" s="12"/>
      <c r="N3832" s="12"/>
      <c r="O3832" s="12"/>
      <c r="Q3832" s="22"/>
      <c r="R3832" s="15"/>
      <c r="S3832" s="22"/>
    </row>
    <row r="3833" spans="2:19">
      <c r="B3833" s="12"/>
      <c r="K3833" s="11"/>
      <c r="L3833" s="11"/>
      <c r="M3833" s="12"/>
      <c r="N3833" s="12"/>
      <c r="O3833" s="12"/>
      <c r="Q3833" s="22"/>
      <c r="R3833" s="15"/>
      <c r="S3833" s="22"/>
    </row>
    <row r="3834" spans="2:19">
      <c r="B3834" s="12"/>
      <c r="K3834" s="11"/>
      <c r="L3834" s="11"/>
      <c r="M3834" s="12"/>
      <c r="N3834" s="12"/>
      <c r="O3834" s="12"/>
      <c r="Q3834" s="22"/>
      <c r="R3834" s="15"/>
      <c r="S3834" s="22"/>
    </row>
    <row r="3835" spans="2:19">
      <c r="B3835" s="12"/>
      <c r="K3835" s="11"/>
      <c r="L3835" s="11"/>
      <c r="M3835" s="12"/>
      <c r="N3835" s="12"/>
      <c r="O3835" s="12"/>
      <c r="Q3835" s="22"/>
      <c r="R3835" s="15"/>
      <c r="S3835" s="22"/>
    </row>
    <row r="3836" spans="2:19">
      <c r="B3836" s="12"/>
      <c r="K3836" s="11"/>
      <c r="L3836" s="11"/>
      <c r="M3836" s="12"/>
      <c r="N3836" s="12"/>
      <c r="O3836" s="12"/>
      <c r="Q3836" s="22"/>
      <c r="R3836" s="15"/>
      <c r="S3836" s="22"/>
    </row>
    <row r="3837" spans="2:19">
      <c r="B3837" s="12"/>
      <c r="K3837" s="11"/>
      <c r="L3837" s="11"/>
      <c r="M3837" s="12"/>
      <c r="N3837" s="12"/>
      <c r="O3837" s="12"/>
      <c r="Q3837" s="22"/>
      <c r="R3837" s="15"/>
      <c r="S3837" s="22"/>
    </row>
    <row r="3838" spans="2:19">
      <c r="B3838" s="12"/>
      <c r="K3838" s="11"/>
      <c r="L3838" s="11"/>
      <c r="M3838" s="12"/>
      <c r="N3838" s="12"/>
      <c r="O3838" s="12"/>
      <c r="Q3838" s="22"/>
      <c r="R3838" s="15"/>
      <c r="S3838" s="22"/>
    </row>
    <row r="3839" spans="2:19">
      <c r="B3839" s="12"/>
      <c r="K3839" s="11"/>
      <c r="L3839" s="11"/>
      <c r="M3839" s="12"/>
      <c r="N3839" s="12"/>
      <c r="O3839" s="12"/>
      <c r="Q3839" s="22"/>
      <c r="R3839" s="15"/>
      <c r="S3839" s="22"/>
    </row>
    <row r="3840" spans="2:19">
      <c r="B3840" s="12"/>
      <c r="K3840" s="11"/>
      <c r="L3840" s="11"/>
      <c r="M3840" s="12"/>
      <c r="N3840" s="12"/>
      <c r="O3840" s="12"/>
      <c r="Q3840" s="22"/>
      <c r="R3840" s="15"/>
      <c r="S3840" s="22"/>
    </row>
    <row r="3841" spans="2:19">
      <c r="B3841" s="12"/>
      <c r="K3841" s="11"/>
      <c r="L3841" s="11"/>
      <c r="M3841" s="12"/>
      <c r="N3841" s="12"/>
      <c r="O3841" s="12"/>
      <c r="Q3841" s="22"/>
      <c r="R3841" s="15"/>
      <c r="S3841" s="22"/>
    </row>
    <row r="3842" spans="2:19">
      <c r="B3842" s="12"/>
      <c r="K3842" s="11"/>
      <c r="L3842" s="11"/>
      <c r="M3842" s="12"/>
      <c r="N3842" s="12"/>
      <c r="O3842" s="12"/>
      <c r="Q3842" s="22"/>
      <c r="R3842" s="15"/>
      <c r="S3842" s="22"/>
    </row>
    <row r="3843" spans="2:19">
      <c r="B3843" s="12"/>
      <c r="K3843" s="11"/>
      <c r="L3843" s="11"/>
      <c r="M3843" s="12"/>
      <c r="N3843" s="12"/>
      <c r="O3843" s="12"/>
      <c r="Q3843" s="22"/>
      <c r="R3843" s="15"/>
      <c r="S3843" s="22"/>
    </row>
    <row r="3844" spans="2:19">
      <c r="B3844" s="12"/>
      <c r="K3844" s="11"/>
      <c r="L3844" s="11"/>
      <c r="M3844" s="12"/>
      <c r="N3844" s="12"/>
      <c r="O3844" s="12"/>
      <c r="Q3844" s="22"/>
      <c r="R3844" s="15"/>
      <c r="S3844" s="22"/>
    </row>
    <row r="3845" spans="2:19">
      <c r="B3845" s="12"/>
      <c r="K3845" s="11"/>
      <c r="L3845" s="11"/>
      <c r="M3845" s="12"/>
      <c r="N3845" s="12"/>
      <c r="O3845" s="12"/>
      <c r="Q3845" s="22"/>
      <c r="R3845" s="15"/>
      <c r="S3845" s="22"/>
    </row>
    <row r="3846" spans="2:19">
      <c r="B3846" s="12"/>
      <c r="K3846" s="11"/>
      <c r="L3846" s="11"/>
      <c r="M3846" s="12"/>
      <c r="N3846" s="12"/>
      <c r="O3846" s="12"/>
      <c r="Q3846" s="22"/>
      <c r="R3846" s="15"/>
      <c r="S3846" s="22"/>
    </row>
    <row r="3847" spans="2:19">
      <c r="B3847" s="12"/>
      <c r="K3847" s="11"/>
      <c r="L3847" s="11"/>
      <c r="M3847" s="12"/>
      <c r="N3847" s="12"/>
      <c r="O3847" s="12"/>
      <c r="Q3847" s="22"/>
      <c r="R3847" s="15"/>
      <c r="S3847" s="22"/>
    </row>
    <row r="3848" spans="2:19">
      <c r="B3848" s="12"/>
      <c r="K3848" s="11"/>
      <c r="L3848" s="11"/>
      <c r="M3848" s="12"/>
      <c r="N3848" s="12"/>
      <c r="O3848" s="12"/>
      <c r="Q3848" s="22"/>
      <c r="R3848" s="15"/>
      <c r="S3848" s="22"/>
    </row>
    <row r="3849" spans="2:19">
      <c r="B3849" s="12"/>
      <c r="K3849" s="11"/>
      <c r="L3849" s="11"/>
      <c r="M3849" s="12"/>
      <c r="N3849" s="12"/>
      <c r="O3849" s="12"/>
      <c r="Q3849" s="22"/>
      <c r="R3849" s="15"/>
      <c r="S3849" s="22"/>
    </row>
    <row r="3850" spans="2:19">
      <c r="B3850" s="12"/>
      <c r="K3850" s="11"/>
      <c r="L3850" s="11"/>
      <c r="M3850" s="12"/>
      <c r="N3850" s="12"/>
      <c r="O3850" s="12"/>
      <c r="Q3850" s="22"/>
      <c r="R3850" s="15"/>
      <c r="S3850" s="22"/>
    </row>
    <row r="3851" spans="2:19">
      <c r="B3851" s="12"/>
      <c r="K3851" s="11"/>
      <c r="L3851" s="11"/>
      <c r="M3851" s="12"/>
      <c r="N3851" s="12"/>
      <c r="O3851" s="12"/>
      <c r="Q3851" s="22"/>
      <c r="R3851" s="15"/>
      <c r="S3851" s="22"/>
    </row>
    <row r="3852" spans="2:19">
      <c r="B3852" s="12"/>
      <c r="K3852" s="11"/>
      <c r="L3852" s="11"/>
      <c r="M3852" s="12"/>
      <c r="N3852" s="12"/>
      <c r="O3852" s="12"/>
      <c r="Q3852" s="22"/>
      <c r="R3852" s="15"/>
      <c r="S3852" s="22"/>
    </row>
    <row r="3853" spans="2:19">
      <c r="B3853" s="12"/>
      <c r="K3853" s="11"/>
      <c r="L3853" s="11"/>
      <c r="M3853" s="12"/>
      <c r="N3853" s="12"/>
      <c r="O3853" s="12"/>
      <c r="Q3853" s="22"/>
      <c r="R3853" s="15"/>
      <c r="S3853" s="22"/>
    </row>
    <row r="3854" spans="2:19">
      <c r="B3854" s="12"/>
      <c r="K3854" s="11"/>
      <c r="L3854" s="11"/>
      <c r="M3854" s="12"/>
      <c r="N3854" s="12"/>
      <c r="O3854" s="12"/>
      <c r="Q3854" s="22"/>
      <c r="R3854" s="15"/>
      <c r="S3854" s="22"/>
    </row>
    <row r="3855" spans="2:19">
      <c r="B3855" s="12"/>
      <c r="K3855" s="11"/>
      <c r="L3855" s="11"/>
      <c r="M3855" s="12"/>
      <c r="N3855" s="12"/>
      <c r="O3855" s="12"/>
      <c r="Q3855" s="22"/>
      <c r="R3855" s="15"/>
      <c r="S3855" s="22"/>
    </row>
    <row r="3856" spans="2:19">
      <c r="B3856" s="12"/>
      <c r="K3856" s="11"/>
      <c r="L3856" s="11"/>
      <c r="M3856" s="12"/>
      <c r="N3856" s="12"/>
      <c r="O3856" s="12"/>
      <c r="Q3856" s="22"/>
      <c r="R3856" s="15"/>
      <c r="S3856" s="22"/>
    </row>
    <row r="3857" spans="2:19">
      <c r="B3857" s="12"/>
      <c r="K3857" s="11"/>
      <c r="L3857" s="11"/>
      <c r="M3857" s="12"/>
      <c r="N3857" s="12"/>
      <c r="O3857" s="12"/>
      <c r="Q3857" s="22"/>
      <c r="R3857" s="15"/>
      <c r="S3857" s="22"/>
    </row>
    <row r="3858" spans="2:19">
      <c r="B3858" s="12"/>
      <c r="K3858" s="11"/>
      <c r="L3858" s="11"/>
      <c r="M3858" s="12"/>
      <c r="N3858" s="12"/>
      <c r="O3858" s="12"/>
      <c r="Q3858" s="22"/>
      <c r="R3858" s="15"/>
      <c r="S3858" s="22"/>
    </row>
    <row r="3859" spans="2:19">
      <c r="B3859" s="12"/>
      <c r="K3859" s="11"/>
      <c r="L3859" s="11"/>
      <c r="M3859" s="12"/>
      <c r="N3859" s="12"/>
      <c r="O3859" s="12"/>
      <c r="Q3859" s="22"/>
      <c r="R3859" s="15"/>
      <c r="S3859" s="22"/>
    </row>
    <row r="3860" spans="2:19">
      <c r="B3860" s="12"/>
      <c r="K3860" s="11"/>
      <c r="L3860" s="11"/>
      <c r="M3860" s="12"/>
      <c r="N3860" s="12"/>
      <c r="O3860" s="12"/>
      <c r="Q3860" s="22"/>
      <c r="R3860" s="15"/>
      <c r="S3860" s="22"/>
    </row>
    <row r="3861" spans="2:19">
      <c r="B3861" s="12"/>
      <c r="K3861" s="11"/>
      <c r="L3861" s="11"/>
      <c r="M3861" s="12"/>
      <c r="N3861" s="12"/>
      <c r="O3861" s="12"/>
      <c r="Q3861" s="22"/>
      <c r="R3861" s="15"/>
      <c r="S3861" s="22"/>
    </row>
    <row r="3862" spans="2:19">
      <c r="B3862" s="12"/>
      <c r="K3862" s="11"/>
      <c r="L3862" s="11"/>
      <c r="M3862" s="12"/>
      <c r="N3862" s="12"/>
      <c r="O3862" s="12"/>
      <c r="Q3862" s="22"/>
      <c r="R3862" s="15"/>
      <c r="S3862" s="22"/>
    </row>
    <row r="3863" spans="2:19">
      <c r="B3863" s="12"/>
      <c r="K3863" s="11"/>
      <c r="L3863" s="11"/>
      <c r="M3863" s="12"/>
      <c r="N3863" s="12"/>
      <c r="O3863" s="12"/>
      <c r="Q3863" s="22"/>
      <c r="R3863" s="15"/>
      <c r="S3863" s="22"/>
    </row>
    <row r="3864" spans="2:19">
      <c r="B3864" s="12"/>
      <c r="K3864" s="11"/>
      <c r="L3864" s="11"/>
      <c r="M3864" s="12"/>
      <c r="N3864" s="12"/>
      <c r="O3864" s="12"/>
      <c r="Q3864" s="22"/>
      <c r="R3864" s="15"/>
      <c r="S3864" s="22"/>
    </row>
    <row r="3865" spans="2:19">
      <c r="B3865" s="12"/>
      <c r="K3865" s="11"/>
      <c r="L3865" s="11"/>
      <c r="M3865" s="12"/>
      <c r="N3865" s="12"/>
      <c r="O3865" s="12"/>
      <c r="Q3865" s="22"/>
      <c r="R3865" s="15"/>
      <c r="S3865" s="22"/>
    </row>
    <row r="3866" spans="2:19">
      <c r="B3866" s="12"/>
      <c r="K3866" s="11"/>
      <c r="L3866" s="11"/>
      <c r="M3866" s="12"/>
      <c r="N3866" s="12"/>
      <c r="O3866" s="12"/>
      <c r="Q3866" s="22"/>
      <c r="R3866" s="15"/>
      <c r="S3866" s="22"/>
    </row>
    <row r="3867" spans="2:19">
      <c r="B3867" s="12"/>
      <c r="K3867" s="11"/>
      <c r="L3867" s="11"/>
      <c r="M3867" s="12"/>
      <c r="N3867" s="12"/>
      <c r="O3867" s="12"/>
      <c r="Q3867" s="22"/>
      <c r="R3867" s="15"/>
      <c r="S3867" s="22"/>
    </row>
    <row r="3868" spans="2:19">
      <c r="B3868" s="12"/>
      <c r="K3868" s="11"/>
      <c r="L3868" s="11"/>
      <c r="M3868" s="12"/>
      <c r="N3868" s="12"/>
      <c r="O3868" s="12"/>
      <c r="Q3868" s="22"/>
      <c r="R3868" s="15"/>
      <c r="S3868" s="22"/>
    </row>
    <row r="3869" spans="2:19">
      <c r="B3869" s="12"/>
      <c r="K3869" s="11"/>
      <c r="L3869" s="11"/>
      <c r="M3869" s="12"/>
      <c r="N3869" s="12"/>
      <c r="O3869" s="12"/>
      <c r="Q3869" s="22"/>
      <c r="R3869" s="15"/>
      <c r="S3869" s="22"/>
    </row>
    <row r="3870" spans="2:19">
      <c r="B3870" s="12"/>
      <c r="K3870" s="11"/>
      <c r="L3870" s="11"/>
      <c r="M3870" s="12"/>
      <c r="N3870" s="12"/>
      <c r="O3870" s="12"/>
      <c r="Q3870" s="22"/>
      <c r="R3870" s="15"/>
      <c r="S3870" s="22"/>
    </row>
    <row r="3871" spans="2:19">
      <c r="B3871" s="12"/>
      <c r="K3871" s="11"/>
      <c r="L3871" s="11"/>
      <c r="M3871" s="12"/>
      <c r="N3871" s="12"/>
      <c r="O3871" s="12"/>
      <c r="Q3871" s="22"/>
      <c r="R3871" s="15"/>
      <c r="S3871" s="22"/>
    </row>
    <row r="3872" spans="2:19">
      <c r="B3872" s="12"/>
      <c r="K3872" s="11"/>
      <c r="L3872" s="11"/>
      <c r="M3872" s="12"/>
      <c r="N3872" s="12"/>
      <c r="O3872" s="12"/>
      <c r="Q3872" s="22"/>
      <c r="R3872" s="15"/>
      <c r="S3872" s="22"/>
    </row>
    <row r="3873" spans="2:19">
      <c r="B3873" s="12"/>
      <c r="K3873" s="11"/>
      <c r="L3873" s="11"/>
      <c r="M3873" s="12"/>
      <c r="N3873" s="12"/>
      <c r="O3873" s="12"/>
      <c r="Q3873" s="22"/>
      <c r="R3873" s="15"/>
      <c r="S3873" s="22"/>
    </row>
    <row r="3874" spans="2:19">
      <c r="B3874" s="12"/>
      <c r="K3874" s="11"/>
      <c r="L3874" s="11"/>
      <c r="M3874" s="12"/>
      <c r="N3874" s="12"/>
      <c r="O3874" s="12"/>
      <c r="Q3874" s="22"/>
      <c r="R3874" s="15"/>
      <c r="S3874" s="22"/>
    </row>
    <row r="3875" spans="2:19">
      <c r="B3875" s="12"/>
      <c r="K3875" s="11"/>
      <c r="L3875" s="11"/>
      <c r="M3875" s="12"/>
      <c r="N3875" s="12"/>
      <c r="O3875" s="12"/>
      <c r="Q3875" s="22"/>
      <c r="R3875" s="15"/>
      <c r="S3875" s="22"/>
    </row>
    <row r="3876" spans="2:19">
      <c r="B3876" s="12"/>
      <c r="K3876" s="11"/>
      <c r="L3876" s="11"/>
      <c r="M3876" s="12"/>
      <c r="N3876" s="12"/>
      <c r="O3876" s="12"/>
      <c r="Q3876" s="22"/>
      <c r="R3876" s="15"/>
      <c r="S3876" s="22"/>
    </row>
    <row r="3877" spans="2:19">
      <c r="B3877" s="12"/>
      <c r="K3877" s="11"/>
      <c r="L3877" s="11"/>
      <c r="M3877" s="12"/>
      <c r="N3877" s="12"/>
      <c r="O3877" s="12"/>
      <c r="Q3877" s="22"/>
      <c r="R3877" s="15"/>
      <c r="S3877" s="22"/>
    </row>
    <row r="3878" spans="2:19">
      <c r="B3878" s="12"/>
      <c r="K3878" s="11"/>
      <c r="L3878" s="11"/>
      <c r="M3878" s="12"/>
      <c r="N3878" s="12"/>
      <c r="O3878" s="12"/>
      <c r="Q3878" s="22"/>
      <c r="R3878" s="15"/>
      <c r="S3878" s="22"/>
    </row>
    <row r="3879" spans="2:19">
      <c r="B3879" s="12"/>
      <c r="K3879" s="11"/>
      <c r="L3879" s="11"/>
      <c r="M3879" s="12"/>
      <c r="N3879" s="12"/>
      <c r="O3879" s="12"/>
      <c r="Q3879" s="22"/>
      <c r="R3879" s="15"/>
      <c r="S3879" s="22"/>
    </row>
    <row r="3880" spans="2:19">
      <c r="B3880" s="12"/>
      <c r="K3880" s="11"/>
      <c r="L3880" s="11"/>
      <c r="M3880" s="12"/>
      <c r="N3880" s="12"/>
      <c r="O3880" s="12"/>
      <c r="Q3880" s="22"/>
      <c r="R3880" s="15"/>
      <c r="S3880" s="22"/>
    </row>
    <row r="3881" spans="2:19">
      <c r="B3881" s="12"/>
      <c r="K3881" s="11"/>
      <c r="L3881" s="11"/>
      <c r="M3881" s="12"/>
      <c r="N3881" s="12"/>
      <c r="O3881" s="12"/>
      <c r="Q3881" s="22"/>
      <c r="R3881" s="15"/>
      <c r="S3881" s="22"/>
    </row>
    <row r="3882" spans="2:19">
      <c r="B3882" s="12"/>
      <c r="K3882" s="11"/>
      <c r="L3882" s="11"/>
      <c r="M3882" s="12"/>
      <c r="N3882" s="12"/>
      <c r="O3882" s="12"/>
      <c r="Q3882" s="22"/>
      <c r="R3882" s="15"/>
      <c r="S3882" s="22"/>
    </row>
    <row r="3883" spans="2:19">
      <c r="B3883" s="12"/>
      <c r="K3883" s="11"/>
      <c r="L3883" s="11"/>
      <c r="M3883" s="12"/>
      <c r="N3883" s="12"/>
      <c r="O3883" s="12"/>
      <c r="Q3883" s="22"/>
      <c r="R3883" s="15"/>
      <c r="S3883" s="22"/>
    </row>
    <row r="3884" spans="2:19">
      <c r="B3884" s="12"/>
      <c r="K3884" s="11"/>
      <c r="L3884" s="11"/>
      <c r="M3884" s="12"/>
      <c r="N3884" s="12"/>
      <c r="O3884" s="12"/>
      <c r="Q3884" s="22"/>
      <c r="R3884" s="15"/>
      <c r="S3884" s="22"/>
    </row>
    <row r="3885" spans="2:19">
      <c r="B3885" s="12"/>
      <c r="K3885" s="11"/>
      <c r="L3885" s="11"/>
      <c r="M3885" s="12"/>
      <c r="N3885" s="12"/>
      <c r="O3885" s="12"/>
      <c r="Q3885" s="22"/>
      <c r="R3885" s="15"/>
      <c r="S3885" s="22"/>
    </row>
    <row r="3886" spans="2:19">
      <c r="B3886" s="12"/>
      <c r="K3886" s="11"/>
      <c r="L3886" s="11"/>
      <c r="M3886" s="12"/>
      <c r="N3886" s="12"/>
      <c r="O3886" s="12"/>
      <c r="Q3886" s="22"/>
      <c r="R3886" s="15"/>
      <c r="S3886" s="22"/>
    </row>
    <row r="3887" spans="2:19">
      <c r="B3887" s="12"/>
      <c r="K3887" s="11"/>
      <c r="L3887" s="11"/>
      <c r="M3887" s="12"/>
      <c r="N3887" s="12"/>
      <c r="O3887" s="12"/>
      <c r="Q3887" s="22"/>
      <c r="R3887" s="15"/>
      <c r="S3887" s="22"/>
    </row>
    <row r="3888" spans="2:19">
      <c r="B3888" s="12"/>
      <c r="K3888" s="11"/>
      <c r="L3888" s="11"/>
      <c r="M3888" s="12"/>
      <c r="N3888" s="12"/>
      <c r="O3888" s="12"/>
      <c r="Q3888" s="22"/>
      <c r="R3888" s="15"/>
      <c r="S3888" s="22"/>
    </row>
    <row r="3889" spans="2:19">
      <c r="B3889" s="12"/>
      <c r="K3889" s="11"/>
      <c r="L3889" s="11"/>
      <c r="M3889" s="12"/>
      <c r="N3889" s="12"/>
      <c r="O3889" s="12"/>
      <c r="Q3889" s="22"/>
      <c r="R3889" s="15"/>
      <c r="S3889" s="22"/>
    </row>
    <row r="3890" spans="2:19">
      <c r="B3890" s="12"/>
      <c r="K3890" s="11"/>
      <c r="L3890" s="11"/>
      <c r="M3890" s="12"/>
      <c r="N3890" s="12"/>
      <c r="O3890" s="12"/>
      <c r="Q3890" s="22"/>
      <c r="R3890" s="15"/>
      <c r="S3890" s="22"/>
    </row>
    <row r="3891" spans="2:19">
      <c r="B3891" s="12"/>
      <c r="K3891" s="11"/>
      <c r="L3891" s="11"/>
      <c r="M3891" s="12"/>
      <c r="N3891" s="12"/>
      <c r="O3891" s="12"/>
      <c r="Q3891" s="22"/>
      <c r="R3891" s="15"/>
      <c r="S3891" s="22"/>
    </row>
    <row r="3892" spans="2:19">
      <c r="B3892" s="12"/>
      <c r="K3892" s="11"/>
      <c r="L3892" s="11"/>
      <c r="M3892" s="12"/>
      <c r="N3892" s="12"/>
      <c r="O3892" s="12"/>
      <c r="Q3892" s="22"/>
      <c r="R3892" s="15"/>
      <c r="S3892" s="22"/>
    </row>
    <row r="3893" spans="2:19">
      <c r="B3893" s="12"/>
      <c r="K3893" s="11"/>
      <c r="L3893" s="11"/>
      <c r="M3893" s="12"/>
      <c r="N3893" s="12"/>
      <c r="O3893" s="12"/>
      <c r="Q3893" s="22"/>
      <c r="R3893" s="15"/>
      <c r="S3893" s="22"/>
    </row>
    <row r="3894" spans="2:19">
      <c r="B3894" s="12"/>
      <c r="K3894" s="11"/>
      <c r="L3894" s="11"/>
      <c r="M3894" s="12"/>
      <c r="N3894" s="12"/>
      <c r="O3894" s="12"/>
      <c r="Q3894" s="22"/>
      <c r="R3894" s="15"/>
      <c r="S3894" s="22"/>
    </row>
    <row r="3895" spans="2:19">
      <c r="B3895" s="12"/>
      <c r="K3895" s="11"/>
      <c r="L3895" s="11"/>
      <c r="M3895" s="12"/>
      <c r="N3895" s="12"/>
      <c r="O3895" s="12"/>
      <c r="Q3895" s="22"/>
      <c r="R3895" s="15"/>
      <c r="S3895" s="22"/>
    </row>
    <row r="3896" spans="2:19">
      <c r="B3896" s="12"/>
      <c r="K3896" s="11"/>
      <c r="L3896" s="11"/>
      <c r="M3896" s="12"/>
      <c r="N3896" s="12"/>
      <c r="O3896" s="12"/>
      <c r="Q3896" s="22"/>
      <c r="R3896" s="15"/>
      <c r="S3896" s="22"/>
    </row>
    <row r="3897" spans="2:19">
      <c r="B3897" s="12"/>
      <c r="K3897" s="11"/>
      <c r="L3897" s="11"/>
      <c r="M3897" s="12"/>
      <c r="N3897" s="12"/>
      <c r="O3897" s="12"/>
      <c r="Q3897" s="22"/>
      <c r="R3897" s="15"/>
      <c r="S3897" s="22"/>
    </row>
    <row r="3898" spans="2:19">
      <c r="B3898" s="12"/>
      <c r="K3898" s="11"/>
      <c r="L3898" s="11"/>
      <c r="M3898" s="12"/>
      <c r="N3898" s="12"/>
      <c r="O3898" s="12"/>
      <c r="Q3898" s="22"/>
      <c r="R3898" s="15"/>
      <c r="S3898" s="22"/>
    </row>
    <row r="3899" spans="2:19">
      <c r="B3899" s="12"/>
      <c r="K3899" s="11"/>
      <c r="L3899" s="11"/>
      <c r="M3899" s="12"/>
      <c r="N3899" s="12"/>
      <c r="O3899" s="12"/>
      <c r="Q3899" s="22"/>
      <c r="R3899" s="15"/>
      <c r="S3899" s="22"/>
    </row>
    <row r="3900" spans="2:19">
      <c r="B3900" s="12"/>
      <c r="K3900" s="11"/>
      <c r="L3900" s="11"/>
      <c r="M3900" s="12"/>
      <c r="N3900" s="12"/>
      <c r="O3900" s="12"/>
      <c r="Q3900" s="22"/>
      <c r="R3900" s="15"/>
      <c r="S3900" s="22"/>
    </row>
    <row r="3901" spans="2:19">
      <c r="B3901" s="12"/>
      <c r="K3901" s="11"/>
      <c r="L3901" s="11"/>
      <c r="M3901" s="12"/>
      <c r="N3901" s="12"/>
      <c r="O3901" s="12"/>
      <c r="Q3901" s="22"/>
      <c r="R3901" s="15"/>
      <c r="S3901" s="22"/>
    </row>
    <row r="3902" spans="2:19">
      <c r="B3902" s="12"/>
      <c r="K3902" s="11"/>
      <c r="L3902" s="11"/>
      <c r="M3902" s="12"/>
      <c r="N3902" s="12"/>
      <c r="O3902" s="12"/>
      <c r="Q3902" s="22"/>
      <c r="R3902" s="15"/>
      <c r="S3902" s="22"/>
    </row>
    <row r="3903" spans="2:19">
      <c r="B3903" s="12"/>
      <c r="K3903" s="11"/>
      <c r="L3903" s="11"/>
      <c r="M3903" s="12"/>
      <c r="N3903" s="12"/>
      <c r="O3903" s="12"/>
      <c r="Q3903" s="22"/>
      <c r="R3903" s="15"/>
      <c r="S3903" s="22"/>
    </row>
    <row r="3904" spans="2:19">
      <c r="B3904" s="12"/>
      <c r="K3904" s="11"/>
      <c r="L3904" s="11"/>
      <c r="M3904" s="12"/>
      <c r="N3904" s="12"/>
      <c r="O3904" s="12"/>
      <c r="Q3904" s="22"/>
      <c r="R3904" s="15"/>
      <c r="S3904" s="22"/>
    </row>
    <row r="3905" spans="2:19">
      <c r="B3905" s="12"/>
      <c r="K3905" s="11"/>
      <c r="L3905" s="11"/>
      <c r="M3905" s="12"/>
      <c r="N3905" s="12"/>
      <c r="O3905" s="12"/>
      <c r="Q3905" s="22"/>
      <c r="R3905" s="15"/>
      <c r="S3905" s="22"/>
    </row>
    <row r="3906" spans="2:19">
      <c r="B3906" s="12"/>
      <c r="K3906" s="11"/>
      <c r="L3906" s="11"/>
      <c r="M3906" s="12"/>
      <c r="N3906" s="12"/>
      <c r="O3906" s="12"/>
      <c r="Q3906" s="22"/>
      <c r="R3906" s="15"/>
      <c r="S3906" s="22"/>
    </row>
    <row r="3907" spans="2:19">
      <c r="B3907" s="12"/>
      <c r="K3907" s="11"/>
      <c r="L3907" s="11"/>
      <c r="M3907" s="12"/>
      <c r="N3907" s="12"/>
      <c r="O3907" s="12"/>
      <c r="Q3907" s="22"/>
      <c r="R3907" s="15"/>
      <c r="S3907" s="22"/>
    </row>
    <row r="3908" spans="2:19">
      <c r="B3908" s="12"/>
      <c r="K3908" s="11"/>
      <c r="L3908" s="11"/>
      <c r="M3908" s="12"/>
      <c r="N3908" s="12"/>
      <c r="O3908" s="12"/>
      <c r="Q3908" s="22"/>
      <c r="R3908" s="15"/>
      <c r="S3908" s="22"/>
    </row>
    <row r="3909" spans="2:19">
      <c r="B3909" s="12"/>
      <c r="K3909" s="11"/>
      <c r="L3909" s="11"/>
      <c r="M3909" s="12"/>
      <c r="N3909" s="12"/>
      <c r="O3909" s="12"/>
      <c r="Q3909" s="22"/>
      <c r="R3909" s="15"/>
      <c r="S3909" s="22"/>
    </row>
    <row r="3910" spans="2:19">
      <c r="B3910" s="12"/>
      <c r="K3910" s="11"/>
      <c r="L3910" s="11"/>
      <c r="M3910" s="12"/>
      <c r="N3910" s="12"/>
      <c r="O3910" s="12"/>
      <c r="Q3910" s="22"/>
      <c r="R3910" s="15"/>
      <c r="S3910" s="22"/>
    </row>
    <row r="3911" spans="2:19">
      <c r="B3911" s="12"/>
      <c r="K3911" s="11"/>
      <c r="L3911" s="11"/>
      <c r="M3911" s="12"/>
      <c r="N3911" s="12"/>
      <c r="O3911" s="12"/>
      <c r="Q3911" s="22"/>
      <c r="R3911" s="15"/>
      <c r="S3911" s="22"/>
    </row>
    <row r="3912" spans="2:19">
      <c r="B3912" s="12"/>
      <c r="K3912" s="11"/>
      <c r="L3912" s="11"/>
      <c r="M3912" s="12"/>
      <c r="N3912" s="12"/>
      <c r="O3912" s="12"/>
      <c r="Q3912" s="22"/>
      <c r="R3912" s="15"/>
      <c r="S3912" s="22"/>
    </row>
    <row r="3913" spans="2:19">
      <c r="B3913" s="12"/>
      <c r="K3913" s="11"/>
      <c r="L3913" s="11"/>
      <c r="M3913" s="12"/>
      <c r="N3913" s="12"/>
      <c r="O3913" s="12"/>
      <c r="Q3913" s="22"/>
      <c r="R3913" s="15"/>
      <c r="S3913" s="22"/>
    </row>
    <row r="3914" spans="2:19">
      <c r="B3914" s="12"/>
      <c r="K3914" s="11"/>
      <c r="L3914" s="11"/>
      <c r="M3914" s="12"/>
      <c r="N3914" s="12"/>
      <c r="O3914" s="12"/>
      <c r="Q3914" s="22"/>
      <c r="R3914" s="15"/>
      <c r="S3914" s="22"/>
    </row>
    <row r="3915" spans="2:19">
      <c r="B3915" s="12"/>
      <c r="K3915" s="11"/>
      <c r="L3915" s="11"/>
      <c r="M3915" s="12"/>
      <c r="N3915" s="12"/>
      <c r="O3915" s="12"/>
      <c r="Q3915" s="22"/>
      <c r="R3915" s="15"/>
      <c r="S3915" s="22"/>
    </row>
    <row r="3916" spans="2:19">
      <c r="B3916" s="12"/>
      <c r="K3916" s="11"/>
      <c r="L3916" s="11"/>
      <c r="M3916" s="12"/>
      <c r="N3916" s="12"/>
      <c r="O3916" s="12"/>
      <c r="Q3916" s="22"/>
      <c r="R3916" s="15"/>
      <c r="S3916" s="22"/>
    </row>
    <row r="3917" spans="2:19">
      <c r="B3917" s="12"/>
      <c r="K3917" s="11"/>
      <c r="L3917" s="11"/>
      <c r="M3917" s="12"/>
      <c r="N3917" s="12"/>
      <c r="O3917" s="12"/>
      <c r="Q3917" s="22"/>
      <c r="R3917" s="15"/>
      <c r="S3917" s="22"/>
    </row>
    <row r="3918" spans="2:19">
      <c r="B3918" s="12"/>
      <c r="K3918" s="11"/>
      <c r="L3918" s="11"/>
      <c r="M3918" s="12"/>
      <c r="N3918" s="12"/>
      <c r="O3918" s="12"/>
      <c r="Q3918" s="22"/>
      <c r="R3918" s="15"/>
      <c r="S3918" s="22"/>
    </row>
    <row r="3919" spans="2:19">
      <c r="B3919" s="12"/>
      <c r="K3919" s="11"/>
      <c r="L3919" s="11"/>
      <c r="M3919" s="12"/>
      <c r="N3919" s="12"/>
      <c r="O3919" s="12"/>
      <c r="Q3919" s="22"/>
      <c r="R3919" s="15"/>
      <c r="S3919" s="22"/>
    </row>
    <row r="3920" spans="2:19">
      <c r="B3920" s="12"/>
      <c r="K3920" s="11"/>
      <c r="L3920" s="11"/>
      <c r="M3920" s="12"/>
      <c r="N3920" s="12"/>
      <c r="O3920" s="12"/>
      <c r="Q3920" s="22"/>
      <c r="R3920" s="15"/>
      <c r="S3920" s="22"/>
    </row>
    <row r="3921" spans="2:19">
      <c r="B3921" s="12"/>
      <c r="K3921" s="11"/>
      <c r="L3921" s="11"/>
      <c r="M3921" s="12"/>
      <c r="N3921" s="12"/>
      <c r="O3921" s="12"/>
      <c r="Q3921" s="22"/>
      <c r="R3921" s="15"/>
      <c r="S3921" s="22"/>
    </row>
    <row r="3922" spans="2:19">
      <c r="B3922" s="12"/>
      <c r="K3922" s="11"/>
      <c r="L3922" s="11"/>
      <c r="M3922" s="12"/>
      <c r="N3922" s="12"/>
      <c r="O3922" s="12"/>
      <c r="Q3922" s="22"/>
      <c r="R3922" s="15"/>
      <c r="S3922" s="22"/>
    </row>
    <row r="3923" spans="2:19">
      <c r="B3923" s="12"/>
      <c r="K3923" s="11"/>
      <c r="L3923" s="11"/>
      <c r="M3923" s="12"/>
      <c r="N3923" s="12"/>
      <c r="O3923" s="12"/>
      <c r="Q3923" s="22"/>
      <c r="R3923" s="15"/>
      <c r="S3923" s="22"/>
    </row>
    <row r="3924" spans="2:19">
      <c r="B3924" s="12"/>
      <c r="K3924" s="11"/>
      <c r="L3924" s="11"/>
      <c r="M3924" s="12"/>
      <c r="N3924" s="12"/>
      <c r="O3924" s="12"/>
      <c r="Q3924" s="22"/>
      <c r="R3924" s="15"/>
      <c r="S3924" s="22"/>
    </row>
    <row r="3925" spans="2:19">
      <c r="B3925" s="12"/>
      <c r="K3925" s="11"/>
      <c r="L3925" s="11"/>
      <c r="M3925" s="12"/>
      <c r="N3925" s="12"/>
      <c r="O3925" s="12"/>
      <c r="Q3925" s="22"/>
      <c r="R3925" s="15"/>
      <c r="S3925" s="22"/>
    </row>
    <row r="3926" spans="2:19">
      <c r="B3926" s="12"/>
      <c r="K3926" s="11"/>
      <c r="L3926" s="11"/>
      <c r="M3926" s="12"/>
      <c r="N3926" s="12"/>
      <c r="O3926" s="12"/>
      <c r="Q3926" s="22"/>
      <c r="R3926" s="15"/>
      <c r="S3926" s="22"/>
    </row>
    <row r="3927" spans="2:19">
      <c r="B3927" s="12"/>
      <c r="K3927" s="11"/>
      <c r="L3927" s="11"/>
      <c r="M3927" s="12"/>
      <c r="N3927" s="12"/>
      <c r="O3927" s="12"/>
      <c r="Q3927" s="22"/>
      <c r="R3927" s="15"/>
      <c r="S3927" s="22"/>
    </row>
    <row r="3928" spans="2:19">
      <c r="B3928" s="12"/>
      <c r="K3928" s="11"/>
      <c r="L3928" s="11"/>
      <c r="M3928" s="12"/>
      <c r="N3928" s="12"/>
      <c r="O3928" s="12"/>
      <c r="Q3928" s="22"/>
      <c r="R3928" s="15"/>
      <c r="S3928" s="22"/>
    </row>
    <row r="3929" spans="2:19">
      <c r="B3929" s="12"/>
      <c r="K3929" s="11"/>
      <c r="L3929" s="11"/>
      <c r="M3929" s="12"/>
      <c r="N3929" s="12"/>
      <c r="O3929" s="12"/>
      <c r="Q3929" s="22"/>
      <c r="R3929" s="15"/>
      <c r="S3929" s="22"/>
    </row>
    <row r="3930" spans="2:19">
      <c r="B3930" s="12"/>
      <c r="K3930" s="11"/>
      <c r="L3930" s="11"/>
      <c r="M3930" s="12"/>
      <c r="N3930" s="12"/>
      <c r="O3930" s="12"/>
      <c r="Q3930" s="22"/>
      <c r="R3930" s="15"/>
      <c r="S3930" s="22"/>
    </row>
    <row r="3931" spans="2:19">
      <c r="B3931" s="12"/>
      <c r="K3931" s="11"/>
      <c r="L3931" s="11"/>
      <c r="M3931" s="12"/>
      <c r="N3931" s="12"/>
      <c r="O3931" s="12"/>
      <c r="Q3931" s="22"/>
      <c r="R3931" s="15"/>
      <c r="S3931" s="22"/>
    </row>
    <row r="3932" spans="2:19">
      <c r="B3932" s="12"/>
      <c r="K3932" s="11"/>
      <c r="L3932" s="11"/>
      <c r="M3932" s="12"/>
      <c r="N3932" s="12"/>
      <c r="O3932" s="12"/>
      <c r="Q3932" s="22"/>
      <c r="R3932" s="15"/>
      <c r="S3932" s="22"/>
    </row>
    <row r="3933" spans="2:19">
      <c r="B3933" s="12"/>
      <c r="K3933" s="11"/>
      <c r="L3933" s="11"/>
      <c r="M3933" s="12"/>
      <c r="N3933" s="12"/>
      <c r="O3933" s="12"/>
      <c r="Q3933" s="22"/>
      <c r="R3933" s="15"/>
      <c r="S3933" s="22"/>
    </row>
    <row r="3934" spans="2:19">
      <c r="B3934" s="12"/>
      <c r="K3934" s="11"/>
      <c r="L3934" s="11"/>
      <c r="M3934" s="12"/>
      <c r="N3934" s="12"/>
      <c r="O3934" s="12"/>
      <c r="Q3934" s="22"/>
      <c r="R3934" s="15"/>
      <c r="S3934" s="22"/>
    </row>
    <row r="3935" spans="2:19">
      <c r="B3935" s="12"/>
      <c r="K3935" s="11"/>
      <c r="L3935" s="11"/>
      <c r="M3935" s="12"/>
      <c r="N3935" s="12"/>
      <c r="O3935" s="12"/>
      <c r="Q3935" s="22"/>
      <c r="R3935" s="15"/>
      <c r="S3935" s="22"/>
    </row>
    <row r="3936" spans="2:19">
      <c r="B3936" s="12"/>
      <c r="K3936" s="11"/>
      <c r="L3936" s="11"/>
      <c r="M3936" s="12"/>
      <c r="N3936" s="12"/>
      <c r="O3936" s="12"/>
      <c r="Q3936" s="22"/>
      <c r="R3936" s="15"/>
      <c r="S3936" s="22"/>
    </row>
    <row r="3937" spans="2:19">
      <c r="B3937" s="12"/>
      <c r="K3937" s="11"/>
      <c r="L3937" s="11"/>
      <c r="M3937" s="12"/>
      <c r="N3937" s="12"/>
      <c r="O3937" s="12"/>
      <c r="Q3937" s="22"/>
      <c r="R3937" s="15"/>
      <c r="S3937" s="22"/>
    </row>
    <row r="3938" spans="2:19">
      <c r="B3938" s="12"/>
      <c r="K3938" s="11"/>
      <c r="L3938" s="11"/>
      <c r="M3938" s="12"/>
      <c r="N3938" s="12"/>
      <c r="O3938" s="12"/>
      <c r="Q3938" s="22"/>
      <c r="R3938" s="15"/>
      <c r="S3938" s="22"/>
    </row>
    <row r="3939" spans="2:19">
      <c r="B3939" s="12"/>
      <c r="K3939" s="11"/>
      <c r="L3939" s="11"/>
      <c r="M3939" s="12"/>
      <c r="N3939" s="12"/>
      <c r="O3939" s="12"/>
      <c r="Q3939" s="22"/>
      <c r="R3939" s="15"/>
      <c r="S3939" s="22"/>
    </row>
    <row r="3940" spans="2:19">
      <c r="B3940" s="12"/>
      <c r="K3940" s="11"/>
      <c r="L3940" s="11"/>
      <c r="M3940" s="12"/>
      <c r="N3940" s="12"/>
      <c r="O3940" s="12"/>
      <c r="Q3940" s="22"/>
      <c r="R3940" s="15"/>
      <c r="S3940" s="22"/>
    </row>
    <row r="3941" spans="2:19">
      <c r="B3941" s="12"/>
      <c r="K3941" s="11"/>
      <c r="L3941" s="11"/>
      <c r="M3941" s="12"/>
      <c r="N3941" s="12"/>
      <c r="O3941" s="12"/>
      <c r="Q3941" s="22"/>
      <c r="R3941" s="15"/>
      <c r="S3941" s="22"/>
    </row>
    <row r="3942" spans="2:19">
      <c r="B3942" s="12"/>
      <c r="K3942" s="11"/>
      <c r="L3942" s="11"/>
      <c r="M3942" s="12"/>
      <c r="N3942" s="12"/>
      <c r="O3942" s="12"/>
      <c r="Q3942" s="22"/>
      <c r="R3942" s="15"/>
      <c r="S3942" s="22"/>
    </row>
    <row r="3943" spans="2:19">
      <c r="B3943" s="12"/>
      <c r="K3943" s="11"/>
      <c r="L3943" s="11"/>
      <c r="M3943" s="12"/>
      <c r="N3943" s="12"/>
      <c r="O3943" s="12"/>
      <c r="Q3943" s="22"/>
      <c r="R3943" s="15"/>
      <c r="S3943" s="22"/>
    </row>
    <row r="3944" spans="2:19">
      <c r="B3944" s="12"/>
      <c r="K3944" s="11"/>
      <c r="L3944" s="11"/>
      <c r="M3944" s="12"/>
      <c r="N3944" s="12"/>
      <c r="O3944" s="12"/>
      <c r="Q3944" s="22"/>
      <c r="R3944" s="15"/>
      <c r="S3944" s="22"/>
    </row>
    <row r="3945" spans="2:19">
      <c r="B3945" s="12"/>
      <c r="K3945" s="11"/>
      <c r="L3945" s="11"/>
      <c r="M3945" s="12"/>
      <c r="N3945" s="12"/>
      <c r="O3945" s="12"/>
      <c r="Q3945" s="22"/>
      <c r="R3945" s="15"/>
      <c r="S3945" s="22"/>
    </row>
    <row r="3946" spans="2:19">
      <c r="B3946" s="12"/>
      <c r="K3946" s="11"/>
      <c r="L3946" s="11"/>
      <c r="M3946" s="12"/>
      <c r="N3946" s="12"/>
      <c r="O3946" s="12"/>
      <c r="Q3946" s="22"/>
      <c r="R3946" s="15"/>
      <c r="S3946" s="22"/>
    </row>
    <row r="3947" spans="2:19">
      <c r="B3947" s="12"/>
      <c r="K3947" s="11"/>
      <c r="L3947" s="11"/>
      <c r="M3947" s="12"/>
      <c r="N3947" s="12"/>
      <c r="O3947" s="12"/>
      <c r="Q3947" s="22"/>
      <c r="R3947" s="15"/>
      <c r="S3947" s="22"/>
    </row>
    <row r="3948" spans="2:19">
      <c r="B3948" s="12"/>
      <c r="K3948" s="11"/>
      <c r="L3948" s="11"/>
      <c r="M3948" s="12"/>
      <c r="N3948" s="12"/>
      <c r="O3948" s="12"/>
      <c r="Q3948" s="22"/>
      <c r="R3948" s="15"/>
      <c r="S3948" s="22"/>
    </row>
    <row r="3949" spans="2:19">
      <c r="B3949" s="12"/>
      <c r="K3949" s="11"/>
      <c r="L3949" s="11"/>
      <c r="M3949" s="12"/>
      <c r="N3949" s="12"/>
      <c r="O3949" s="12"/>
      <c r="Q3949" s="22"/>
      <c r="R3949" s="15"/>
      <c r="S3949" s="22"/>
    </row>
    <row r="3950" spans="2:19">
      <c r="B3950" s="12"/>
      <c r="K3950" s="11"/>
      <c r="L3950" s="11"/>
      <c r="M3950" s="12"/>
      <c r="N3950" s="12"/>
      <c r="O3950" s="12"/>
      <c r="Q3950" s="22"/>
      <c r="R3950" s="15"/>
      <c r="S3950" s="22"/>
    </row>
    <row r="3951" spans="2:19">
      <c r="B3951" s="12"/>
      <c r="K3951" s="11"/>
      <c r="L3951" s="11"/>
      <c r="M3951" s="12"/>
      <c r="N3951" s="12"/>
      <c r="O3951" s="12"/>
      <c r="Q3951" s="22"/>
      <c r="R3951" s="15"/>
      <c r="S3951" s="22"/>
    </row>
    <row r="3952" spans="2:19">
      <c r="B3952" s="12"/>
      <c r="K3952" s="11"/>
      <c r="L3952" s="11"/>
      <c r="M3952" s="12"/>
      <c r="N3952" s="12"/>
      <c r="O3952" s="12"/>
      <c r="Q3952" s="22"/>
      <c r="R3952" s="15"/>
      <c r="S3952" s="22"/>
    </row>
    <row r="3953" spans="2:19">
      <c r="B3953" s="12"/>
      <c r="K3953" s="11"/>
      <c r="L3953" s="11"/>
      <c r="M3953" s="12"/>
      <c r="N3953" s="12"/>
      <c r="O3953" s="12"/>
      <c r="Q3953" s="22"/>
      <c r="R3953" s="15"/>
      <c r="S3953" s="22"/>
    </row>
    <row r="3954" spans="2:19">
      <c r="B3954" s="12"/>
      <c r="K3954" s="11"/>
      <c r="L3954" s="11"/>
      <c r="M3954" s="12"/>
      <c r="N3954" s="12"/>
      <c r="O3954" s="12"/>
      <c r="Q3954" s="22"/>
      <c r="R3954" s="15"/>
      <c r="S3954" s="22"/>
    </row>
    <row r="3955" spans="2:19">
      <c r="B3955" s="12"/>
      <c r="K3955" s="11"/>
      <c r="L3955" s="11"/>
      <c r="M3955" s="12"/>
      <c r="N3955" s="12"/>
      <c r="O3955" s="12"/>
      <c r="Q3955" s="22"/>
      <c r="R3955" s="15"/>
      <c r="S3955" s="22"/>
    </row>
    <row r="3956" spans="2:19">
      <c r="B3956" s="12"/>
      <c r="K3956" s="11"/>
      <c r="L3956" s="11"/>
      <c r="M3956" s="12"/>
      <c r="N3956" s="12"/>
      <c r="O3956" s="12"/>
      <c r="Q3956" s="22"/>
      <c r="R3956" s="15"/>
      <c r="S3956" s="22"/>
    </row>
    <row r="3957" spans="2:19">
      <c r="B3957" s="12"/>
      <c r="K3957" s="11"/>
      <c r="L3957" s="11"/>
      <c r="M3957" s="12"/>
      <c r="N3957" s="12"/>
      <c r="O3957" s="12"/>
      <c r="Q3957" s="22"/>
      <c r="R3957" s="15"/>
      <c r="S3957" s="22"/>
    </row>
    <row r="3958" spans="2:19">
      <c r="B3958" s="12"/>
      <c r="K3958" s="11"/>
      <c r="L3958" s="11"/>
      <c r="M3958" s="12"/>
      <c r="N3958" s="12"/>
      <c r="O3958" s="12"/>
      <c r="Q3958" s="22"/>
      <c r="R3958" s="15"/>
      <c r="S3958" s="22"/>
    </row>
    <row r="3959" spans="2:19">
      <c r="B3959" s="12"/>
      <c r="K3959" s="11"/>
      <c r="L3959" s="11"/>
      <c r="M3959" s="12"/>
      <c r="N3959" s="12"/>
      <c r="O3959" s="12"/>
      <c r="Q3959" s="22"/>
      <c r="R3959" s="15"/>
      <c r="S3959" s="22"/>
    </row>
    <row r="3960" spans="2:19">
      <c r="B3960" s="12"/>
      <c r="K3960" s="11"/>
      <c r="L3960" s="11"/>
      <c r="M3960" s="12"/>
      <c r="N3960" s="12"/>
      <c r="O3960" s="12"/>
      <c r="Q3960" s="22"/>
      <c r="R3960" s="15"/>
      <c r="S3960" s="22"/>
    </row>
    <row r="3961" spans="2:19">
      <c r="B3961" s="12"/>
      <c r="K3961" s="11"/>
      <c r="L3961" s="11"/>
      <c r="M3961" s="12"/>
      <c r="N3961" s="12"/>
      <c r="O3961" s="12"/>
      <c r="Q3961" s="22"/>
      <c r="R3961" s="15"/>
      <c r="S3961" s="22"/>
    </row>
    <row r="3962" spans="2:19">
      <c r="B3962" s="12"/>
      <c r="K3962" s="11"/>
      <c r="L3962" s="11"/>
      <c r="M3962" s="12"/>
      <c r="N3962" s="12"/>
      <c r="O3962" s="12"/>
      <c r="Q3962" s="22"/>
      <c r="R3962" s="15"/>
      <c r="S3962" s="22"/>
    </row>
    <row r="3963" spans="2:19">
      <c r="B3963" s="12"/>
      <c r="K3963" s="11"/>
      <c r="L3963" s="11"/>
      <c r="M3963" s="12"/>
      <c r="N3963" s="12"/>
      <c r="O3963" s="12"/>
      <c r="Q3963" s="22"/>
      <c r="R3963" s="15"/>
      <c r="S3963" s="22"/>
    </row>
    <row r="3964" spans="2:19">
      <c r="B3964" s="12"/>
      <c r="K3964" s="11"/>
      <c r="L3964" s="11"/>
      <c r="M3964" s="12"/>
      <c r="N3964" s="12"/>
      <c r="O3964" s="12"/>
      <c r="Q3964" s="22"/>
      <c r="R3964" s="15"/>
      <c r="S3964" s="22"/>
    </row>
    <row r="3965" spans="2:19">
      <c r="B3965" s="12"/>
      <c r="K3965" s="11"/>
      <c r="L3965" s="11"/>
      <c r="M3965" s="12"/>
      <c r="N3965" s="12"/>
      <c r="O3965" s="12"/>
      <c r="Q3965" s="22"/>
      <c r="R3965" s="15"/>
      <c r="S3965" s="22"/>
    </row>
    <row r="3966" spans="2:19">
      <c r="B3966" s="12"/>
      <c r="K3966" s="11"/>
      <c r="L3966" s="11"/>
      <c r="M3966" s="12"/>
      <c r="N3966" s="12"/>
      <c r="O3966" s="12"/>
      <c r="Q3966" s="22"/>
      <c r="R3966" s="15"/>
      <c r="S3966" s="22"/>
    </row>
    <row r="3967" spans="2:19">
      <c r="B3967" s="12"/>
      <c r="K3967" s="11"/>
      <c r="L3967" s="11"/>
      <c r="M3967" s="12"/>
      <c r="N3967" s="12"/>
      <c r="O3967" s="12"/>
      <c r="Q3967" s="22"/>
      <c r="R3967" s="15"/>
      <c r="S3967" s="22"/>
    </row>
    <row r="3968" spans="2:19">
      <c r="B3968" s="12"/>
      <c r="K3968" s="11"/>
      <c r="L3968" s="11"/>
      <c r="M3968" s="12"/>
      <c r="N3968" s="12"/>
      <c r="O3968" s="12"/>
      <c r="Q3968" s="22"/>
      <c r="R3968" s="15"/>
      <c r="S3968" s="22"/>
    </row>
    <row r="3969" spans="2:19">
      <c r="B3969" s="12"/>
      <c r="K3969" s="11"/>
      <c r="L3969" s="11"/>
      <c r="M3969" s="12"/>
      <c r="N3969" s="12"/>
      <c r="O3969" s="12"/>
      <c r="Q3969" s="22"/>
      <c r="R3969" s="15"/>
      <c r="S3969" s="22"/>
    </row>
    <row r="3970" spans="2:19">
      <c r="B3970" s="12"/>
      <c r="K3970" s="11"/>
      <c r="L3970" s="11"/>
      <c r="M3970" s="12"/>
      <c r="N3970" s="12"/>
      <c r="O3970" s="12"/>
      <c r="Q3970" s="22"/>
      <c r="R3970" s="15"/>
      <c r="S3970" s="22"/>
    </row>
    <row r="3971" spans="2:19">
      <c r="B3971" s="12"/>
      <c r="K3971" s="11"/>
      <c r="L3971" s="11"/>
      <c r="M3971" s="12"/>
      <c r="N3971" s="12"/>
      <c r="O3971" s="12"/>
      <c r="Q3971" s="22"/>
      <c r="R3971" s="15"/>
      <c r="S3971" s="22"/>
    </row>
    <row r="3972" spans="2:19">
      <c r="B3972" s="12"/>
      <c r="K3972" s="11"/>
      <c r="L3972" s="11"/>
      <c r="M3972" s="12"/>
      <c r="N3972" s="12"/>
      <c r="O3972" s="12"/>
      <c r="Q3972" s="22"/>
      <c r="R3972" s="15"/>
      <c r="S3972" s="22"/>
    </row>
    <row r="3973" spans="2:19">
      <c r="B3973" s="12"/>
      <c r="K3973" s="11"/>
      <c r="L3973" s="11"/>
      <c r="M3973" s="12"/>
      <c r="N3973" s="12"/>
      <c r="O3973" s="12"/>
      <c r="Q3973" s="22"/>
      <c r="R3973" s="15"/>
      <c r="S3973" s="22"/>
    </row>
    <row r="3974" spans="2:19">
      <c r="B3974" s="12"/>
      <c r="K3974" s="11"/>
      <c r="L3974" s="11"/>
      <c r="M3974" s="12"/>
      <c r="N3974" s="12"/>
      <c r="O3974" s="12"/>
      <c r="Q3974" s="22"/>
      <c r="R3974" s="15"/>
      <c r="S3974" s="22"/>
    </row>
    <row r="3975" spans="2:19">
      <c r="B3975" s="12"/>
      <c r="K3975" s="11"/>
      <c r="L3975" s="11"/>
      <c r="M3975" s="12"/>
      <c r="N3975" s="12"/>
      <c r="O3975" s="12"/>
      <c r="Q3975" s="22"/>
      <c r="R3975" s="15"/>
      <c r="S3975" s="22"/>
    </row>
    <row r="3976" spans="2:19">
      <c r="B3976" s="12"/>
      <c r="K3976" s="11"/>
      <c r="L3976" s="11"/>
      <c r="M3976" s="12"/>
      <c r="N3976" s="12"/>
      <c r="O3976" s="12"/>
      <c r="Q3976" s="22"/>
      <c r="R3976" s="15"/>
      <c r="S3976" s="22"/>
    </row>
    <row r="3977" spans="2:19">
      <c r="B3977" s="12"/>
      <c r="K3977" s="11"/>
      <c r="L3977" s="11"/>
      <c r="M3977" s="12"/>
      <c r="N3977" s="12"/>
      <c r="O3977" s="12"/>
      <c r="Q3977" s="22"/>
      <c r="R3977" s="15"/>
      <c r="S3977" s="22"/>
    </row>
    <row r="3978" spans="2:19">
      <c r="B3978" s="12"/>
      <c r="K3978" s="11"/>
      <c r="L3978" s="11"/>
      <c r="M3978" s="12"/>
      <c r="N3978" s="12"/>
      <c r="O3978" s="12"/>
      <c r="Q3978" s="22"/>
      <c r="R3978" s="15"/>
      <c r="S3978" s="22"/>
    </row>
    <row r="3979" spans="2:19">
      <c r="B3979" s="12"/>
      <c r="K3979" s="11"/>
      <c r="L3979" s="11"/>
      <c r="M3979" s="12"/>
      <c r="N3979" s="12"/>
      <c r="O3979" s="12"/>
      <c r="Q3979" s="22"/>
      <c r="R3979" s="15"/>
      <c r="S3979" s="22"/>
    </row>
    <row r="3980" spans="2:19">
      <c r="B3980" s="12"/>
      <c r="K3980" s="11"/>
      <c r="L3980" s="11"/>
      <c r="M3980" s="12"/>
      <c r="N3980" s="12"/>
      <c r="O3980" s="12"/>
      <c r="Q3980" s="22"/>
      <c r="R3980" s="15"/>
      <c r="S3980" s="22"/>
    </row>
    <row r="3981" spans="2:19">
      <c r="B3981" s="12"/>
      <c r="K3981" s="11"/>
      <c r="L3981" s="11"/>
      <c r="M3981" s="12"/>
      <c r="N3981" s="12"/>
      <c r="O3981" s="12"/>
      <c r="Q3981" s="22"/>
      <c r="R3981" s="15"/>
      <c r="S3981" s="22"/>
    </row>
    <row r="3982" spans="2:19">
      <c r="B3982" s="12"/>
      <c r="K3982" s="11"/>
      <c r="L3982" s="11"/>
      <c r="M3982" s="12"/>
      <c r="N3982" s="12"/>
      <c r="O3982" s="12"/>
      <c r="Q3982" s="22"/>
      <c r="R3982" s="15"/>
      <c r="S3982" s="22"/>
    </row>
    <row r="3983" spans="2:19">
      <c r="B3983" s="12"/>
      <c r="K3983" s="11"/>
      <c r="L3983" s="11"/>
      <c r="M3983" s="12"/>
      <c r="N3983" s="12"/>
      <c r="O3983" s="12"/>
      <c r="Q3983" s="22"/>
      <c r="R3983" s="15"/>
      <c r="S3983" s="22"/>
    </row>
    <row r="3984" spans="2:19">
      <c r="B3984" s="12"/>
      <c r="K3984" s="11"/>
      <c r="L3984" s="11"/>
      <c r="M3984" s="12"/>
      <c r="N3984" s="12"/>
      <c r="O3984" s="12"/>
      <c r="Q3984" s="22"/>
      <c r="R3984" s="15"/>
      <c r="S3984" s="22"/>
    </row>
    <row r="3985" spans="2:19">
      <c r="B3985" s="12"/>
      <c r="K3985" s="11"/>
      <c r="L3985" s="11"/>
      <c r="M3985" s="12"/>
      <c r="N3985" s="12"/>
      <c r="O3985" s="12"/>
      <c r="Q3985" s="22"/>
      <c r="R3985" s="15"/>
      <c r="S3985" s="22"/>
    </row>
    <row r="3986" spans="2:19">
      <c r="B3986" s="12"/>
      <c r="K3986" s="11"/>
      <c r="L3986" s="11"/>
      <c r="M3986" s="12"/>
      <c r="N3986" s="12"/>
      <c r="O3986" s="12"/>
      <c r="Q3986" s="22"/>
      <c r="R3986" s="15"/>
      <c r="S3986" s="22"/>
    </row>
    <row r="3987" spans="2:19">
      <c r="B3987" s="12"/>
      <c r="K3987" s="11"/>
      <c r="L3987" s="11"/>
      <c r="M3987" s="12"/>
      <c r="N3987" s="12"/>
      <c r="O3987" s="12"/>
      <c r="Q3987" s="22"/>
      <c r="R3987" s="15"/>
      <c r="S3987" s="22"/>
    </row>
    <row r="3988" spans="2:19">
      <c r="B3988" s="12"/>
      <c r="K3988" s="11"/>
      <c r="L3988" s="11"/>
      <c r="M3988" s="12"/>
      <c r="N3988" s="12"/>
      <c r="O3988" s="12"/>
      <c r="Q3988" s="22"/>
      <c r="R3988" s="15"/>
      <c r="S3988" s="22"/>
    </row>
    <row r="3989" spans="2:19">
      <c r="B3989" s="12"/>
      <c r="K3989" s="11"/>
      <c r="L3989" s="11"/>
      <c r="M3989" s="12"/>
      <c r="N3989" s="12"/>
      <c r="O3989" s="12"/>
      <c r="Q3989" s="22"/>
      <c r="R3989" s="15"/>
      <c r="S3989" s="22"/>
    </row>
    <row r="3990" spans="2:19">
      <c r="B3990" s="12"/>
      <c r="K3990" s="11"/>
      <c r="L3990" s="11"/>
      <c r="M3990" s="12"/>
      <c r="N3990" s="12"/>
      <c r="O3990" s="12"/>
      <c r="Q3990" s="22"/>
      <c r="R3990" s="15"/>
      <c r="S3990" s="22"/>
    </row>
    <row r="3991" spans="2:19">
      <c r="B3991" s="12"/>
      <c r="K3991" s="11"/>
      <c r="L3991" s="11"/>
      <c r="M3991" s="12"/>
      <c r="N3991" s="12"/>
      <c r="O3991" s="12"/>
      <c r="Q3991" s="22"/>
      <c r="R3991" s="15"/>
      <c r="S3991" s="22"/>
    </row>
    <row r="3992" spans="2:19">
      <c r="B3992" s="12"/>
      <c r="K3992" s="11"/>
      <c r="L3992" s="11"/>
      <c r="M3992" s="12"/>
      <c r="N3992" s="12"/>
      <c r="O3992" s="12"/>
      <c r="Q3992" s="22"/>
      <c r="R3992" s="15"/>
      <c r="S3992" s="22"/>
    </row>
    <row r="3993" spans="2:19">
      <c r="B3993" s="12"/>
      <c r="K3993" s="11"/>
      <c r="L3993" s="11"/>
      <c r="M3993" s="12"/>
      <c r="N3993" s="12"/>
      <c r="O3993" s="12"/>
      <c r="Q3993" s="22"/>
      <c r="R3993" s="15"/>
      <c r="S3993" s="22"/>
    </row>
    <row r="3994" spans="2:19">
      <c r="B3994" s="12"/>
      <c r="K3994" s="11"/>
      <c r="L3994" s="11"/>
      <c r="M3994" s="12"/>
      <c r="N3994" s="12"/>
      <c r="O3994" s="12"/>
      <c r="Q3994" s="22"/>
      <c r="R3994" s="15"/>
      <c r="S3994" s="22"/>
    </row>
    <row r="3995" spans="2:19">
      <c r="B3995" s="12"/>
      <c r="K3995" s="11"/>
      <c r="L3995" s="11"/>
      <c r="M3995" s="12"/>
      <c r="N3995" s="12"/>
      <c r="O3995" s="12"/>
      <c r="Q3995" s="22"/>
      <c r="R3995" s="15"/>
      <c r="S3995" s="22"/>
    </row>
    <row r="3996" spans="2:19">
      <c r="B3996" s="12"/>
      <c r="K3996" s="11"/>
      <c r="L3996" s="11"/>
      <c r="M3996" s="12"/>
      <c r="N3996" s="12"/>
      <c r="O3996" s="12"/>
      <c r="Q3996" s="22"/>
      <c r="R3996" s="15"/>
      <c r="S3996" s="22"/>
    </row>
    <row r="3997" spans="2:19">
      <c r="B3997" s="12"/>
      <c r="K3997" s="11"/>
      <c r="L3997" s="11"/>
      <c r="M3997" s="12"/>
      <c r="N3997" s="12"/>
      <c r="O3997" s="12"/>
      <c r="Q3997" s="22"/>
      <c r="R3997" s="15"/>
      <c r="S3997" s="22"/>
    </row>
    <row r="3998" spans="2:19">
      <c r="B3998" s="12"/>
      <c r="K3998" s="11"/>
      <c r="L3998" s="11"/>
      <c r="M3998" s="12"/>
      <c r="N3998" s="12"/>
      <c r="O3998" s="12"/>
      <c r="Q3998" s="22"/>
      <c r="R3998" s="15"/>
      <c r="S3998" s="22"/>
    </row>
    <row r="3999" spans="2:19">
      <c r="B3999" s="12"/>
      <c r="K3999" s="11"/>
      <c r="L3999" s="11"/>
      <c r="M3999" s="12"/>
      <c r="N3999" s="12"/>
      <c r="O3999" s="12"/>
      <c r="Q3999" s="22"/>
      <c r="R3999" s="15"/>
      <c r="S3999" s="22"/>
    </row>
    <row r="4000" spans="2:19">
      <c r="B4000" s="12"/>
      <c r="K4000" s="11"/>
      <c r="L4000" s="11"/>
      <c r="M4000" s="12"/>
      <c r="N4000" s="12"/>
      <c r="O4000" s="12"/>
      <c r="Q4000" s="22"/>
      <c r="R4000" s="15"/>
      <c r="S4000" s="22"/>
    </row>
    <row r="4001" spans="2:19">
      <c r="B4001" s="12"/>
      <c r="K4001" s="11"/>
      <c r="L4001" s="11"/>
      <c r="M4001" s="12"/>
      <c r="N4001" s="12"/>
      <c r="O4001" s="12"/>
      <c r="Q4001" s="22"/>
      <c r="R4001" s="15"/>
      <c r="S4001" s="22"/>
    </row>
    <row r="4002" spans="2:19">
      <c r="B4002" s="12"/>
      <c r="K4002" s="11"/>
      <c r="L4002" s="11"/>
      <c r="M4002" s="12"/>
      <c r="N4002" s="12"/>
      <c r="O4002" s="12"/>
      <c r="Q4002" s="22"/>
      <c r="R4002" s="15"/>
      <c r="S4002" s="22"/>
    </row>
    <row r="4003" spans="2:19">
      <c r="B4003" s="12"/>
      <c r="K4003" s="11"/>
      <c r="L4003" s="11"/>
      <c r="M4003" s="12"/>
      <c r="N4003" s="12"/>
      <c r="O4003" s="12"/>
      <c r="Q4003" s="22"/>
      <c r="R4003" s="15"/>
      <c r="S4003" s="22"/>
    </row>
    <row r="4004" spans="2:19">
      <c r="B4004" s="12"/>
      <c r="K4004" s="11"/>
      <c r="L4004" s="11"/>
      <c r="M4004" s="12"/>
      <c r="N4004" s="12"/>
      <c r="O4004" s="12"/>
      <c r="Q4004" s="22"/>
      <c r="R4004" s="15"/>
      <c r="S4004" s="22"/>
    </row>
    <row r="4005" spans="2:19">
      <c r="B4005" s="12"/>
      <c r="K4005" s="11"/>
      <c r="L4005" s="11"/>
      <c r="M4005" s="12"/>
      <c r="N4005" s="12"/>
      <c r="O4005" s="12"/>
      <c r="Q4005" s="22"/>
      <c r="R4005" s="15"/>
      <c r="S4005" s="22"/>
    </row>
    <row r="4006" spans="2:19">
      <c r="B4006" s="12"/>
      <c r="K4006" s="11"/>
      <c r="L4006" s="11"/>
      <c r="M4006" s="12"/>
      <c r="N4006" s="12"/>
      <c r="O4006" s="12"/>
      <c r="Q4006" s="22"/>
      <c r="R4006" s="15"/>
      <c r="S4006" s="22"/>
    </row>
    <row r="4007" spans="2:19">
      <c r="B4007" s="12"/>
      <c r="K4007" s="11"/>
      <c r="L4007" s="11"/>
      <c r="M4007" s="12"/>
      <c r="N4007" s="12"/>
      <c r="O4007" s="12"/>
      <c r="Q4007" s="22"/>
      <c r="R4007" s="15"/>
      <c r="S4007" s="22"/>
    </row>
    <row r="4008" spans="2:19">
      <c r="B4008" s="12"/>
      <c r="K4008" s="11"/>
      <c r="L4008" s="11"/>
      <c r="M4008" s="12"/>
      <c r="N4008" s="12"/>
      <c r="O4008" s="12"/>
      <c r="Q4008" s="22"/>
      <c r="R4008" s="15"/>
      <c r="S4008" s="22"/>
    </row>
    <row r="4009" spans="2:19">
      <c r="B4009" s="12"/>
      <c r="K4009" s="11"/>
      <c r="L4009" s="11"/>
      <c r="M4009" s="12"/>
      <c r="N4009" s="12"/>
      <c r="O4009" s="12"/>
      <c r="Q4009" s="22"/>
      <c r="R4009" s="15"/>
      <c r="S4009" s="22"/>
    </row>
    <row r="4010" spans="2:19">
      <c r="B4010" s="12"/>
      <c r="K4010" s="11"/>
      <c r="L4010" s="11"/>
      <c r="M4010" s="12"/>
      <c r="N4010" s="12"/>
      <c r="O4010" s="12"/>
      <c r="Q4010" s="22"/>
      <c r="R4010" s="15"/>
      <c r="S4010" s="22"/>
    </row>
    <row r="4011" spans="2:19">
      <c r="B4011" s="12"/>
      <c r="K4011" s="11"/>
      <c r="L4011" s="11"/>
      <c r="M4011" s="12"/>
      <c r="N4011" s="12"/>
      <c r="O4011" s="12"/>
      <c r="Q4011" s="22"/>
      <c r="R4011" s="15"/>
      <c r="S4011" s="22"/>
    </row>
    <row r="4012" spans="2:19">
      <c r="B4012" s="12"/>
      <c r="K4012" s="11"/>
      <c r="L4012" s="11"/>
      <c r="M4012" s="12"/>
      <c r="N4012" s="12"/>
      <c r="O4012" s="12"/>
      <c r="Q4012" s="22"/>
      <c r="R4012" s="15"/>
      <c r="S4012" s="22"/>
    </row>
    <row r="4013" spans="2:19">
      <c r="B4013" s="12"/>
      <c r="K4013" s="11"/>
      <c r="L4013" s="11"/>
      <c r="M4013" s="12"/>
      <c r="N4013" s="12"/>
      <c r="O4013" s="12"/>
      <c r="Q4013" s="22"/>
      <c r="R4013" s="15"/>
      <c r="S4013" s="22"/>
    </row>
    <row r="4014" spans="2:19">
      <c r="B4014" s="12"/>
      <c r="K4014" s="11"/>
      <c r="L4014" s="11"/>
      <c r="M4014" s="12"/>
      <c r="N4014" s="12"/>
      <c r="O4014" s="12"/>
      <c r="Q4014" s="22"/>
      <c r="R4014" s="15"/>
      <c r="S4014" s="22"/>
    </row>
    <row r="4015" spans="2:19">
      <c r="B4015" s="12"/>
      <c r="K4015" s="11"/>
      <c r="L4015" s="11"/>
      <c r="M4015" s="12"/>
      <c r="N4015" s="12"/>
      <c r="O4015" s="12"/>
      <c r="Q4015" s="22"/>
      <c r="R4015" s="15"/>
      <c r="S4015" s="22"/>
    </row>
    <row r="4016" spans="2:19">
      <c r="B4016" s="12"/>
      <c r="K4016" s="11"/>
      <c r="L4016" s="11"/>
      <c r="M4016" s="12"/>
      <c r="N4016" s="12"/>
      <c r="O4016" s="12"/>
      <c r="Q4016" s="22"/>
      <c r="R4016" s="15"/>
      <c r="S4016" s="22"/>
    </row>
    <row r="4017" spans="2:19">
      <c r="B4017" s="12"/>
      <c r="K4017" s="11"/>
      <c r="L4017" s="11"/>
      <c r="M4017" s="12"/>
      <c r="N4017" s="12"/>
      <c r="O4017" s="12"/>
      <c r="Q4017" s="22"/>
      <c r="R4017" s="15"/>
      <c r="S4017" s="22"/>
    </row>
    <row r="4018" spans="2:19">
      <c r="B4018" s="12"/>
      <c r="K4018" s="11"/>
      <c r="L4018" s="11"/>
      <c r="M4018" s="12"/>
      <c r="N4018" s="12"/>
      <c r="O4018" s="12"/>
      <c r="Q4018" s="22"/>
      <c r="R4018" s="15"/>
      <c r="S4018" s="22"/>
    </row>
    <row r="4019" spans="2:19">
      <c r="B4019" s="12"/>
      <c r="K4019" s="11"/>
      <c r="L4019" s="11"/>
      <c r="M4019" s="12"/>
      <c r="N4019" s="12"/>
      <c r="O4019" s="12"/>
      <c r="Q4019" s="22"/>
      <c r="R4019" s="15"/>
      <c r="S4019" s="22"/>
    </row>
    <row r="4020" spans="2:19">
      <c r="B4020" s="12"/>
      <c r="K4020" s="11"/>
      <c r="L4020" s="11"/>
      <c r="M4020" s="12"/>
      <c r="N4020" s="12"/>
      <c r="O4020" s="12"/>
      <c r="Q4020" s="22"/>
      <c r="R4020" s="15"/>
      <c r="S4020" s="22"/>
    </row>
    <row r="4021" spans="2:19">
      <c r="B4021" s="12"/>
      <c r="K4021" s="11"/>
      <c r="L4021" s="11"/>
      <c r="M4021" s="12"/>
      <c r="N4021" s="12"/>
      <c r="O4021" s="12"/>
      <c r="Q4021" s="22"/>
      <c r="R4021" s="15"/>
      <c r="S4021" s="22"/>
    </row>
    <row r="4022" spans="2:19">
      <c r="B4022" s="12"/>
      <c r="K4022" s="11"/>
      <c r="L4022" s="11"/>
      <c r="M4022" s="12"/>
      <c r="N4022" s="12"/>
      <c r="O4022" s="12"/>
      <c r="Q4022" s="22"/>
      <c r="R4022" s="15"/>
      <c r="S4022" s="22"/>
    </row>
    <row r="4023" spans="2:19">
      <c r="B4023" s="12"/>
      <c r="K4023" s="11"/>
      <c r="L4023" s="11"/>
      <c r="M4023" s="12"/>
      <c r="N4023" s="12"/>
      <c r="O4023" s="12"/>
      <c r="Q4023" s="22"/>
      <c r="R4023" s="15"/>
      <c r="S4023" s="22"/>
    </row>
    <row r="4024" spans="2:19">
      <c r="B4024" s="12"/>
      <c r="K4024" s="11"/>
      <c r="L4024" s="11"/>
      <c r="M4024" s="12"/>
      <c r="N4024" s="12"/>
      <c r="O4024" s="12"/>
      <c r="Q4024" s="22"/>
      <c r="R4024" s="15"/>
      <c r="S4024" s="22"/>
    </row>
    <row r="4025" spans="2:19">
      <c r="B4025" s="12"/>
      <c r="K4025" s="11"/>
      <c r="L4025" s="11"/>
      <c r="M4025" s="12"/>
      <c r="N4025" s="12"/>
      <c r="O4025" s="12"/>
      <c r="Q4025" s="22"/>
      <c r="R4025" s="15"/>
      <c r="S4025" s="22"/>
    </row>
    <row r="4026" spans="2:19">
      <c r="B4026" s="12"/>
      <c r="K4026" s="11"/>
      <c r="L4026" s="11"/>
      <c r="M4026" s="12"/>
      <c r="N4026" s="12"/>
      <c r="O4026" s="12"/>
      <c r="Q4026" s="22"/>
      <c r="R4026" s="15"/>
      <c r="S4026" s="22"/>
    </row>
    <row r="4027" spans="2:19">
      <c r="B4027" s="12"/>
      <c r="K4027" s="11"/>
      <c r="L4027" s="11"/>
      <c r="M4027" s="12"/>
      <c r="N4027" s="12"/>
      <c r="O4027" s="12"/>
      <c r="Q4027" s="22"/>
      <c r="R4027" s="15"/>
      <c r="S4027" s="22"/>
    </row>
    <row r="4028" spans="2:19">
      <c r="B4028" s="12"/>
      <c r="K4028" s="11"/>
      <c r="L4028" s="11"/>
      <c r="M4028" s="12"/>
      <c r="N4028" s="12"/>
      <c r="O4028" s="12"/>
      <c r="Q4028" s="22"/>
      <c r="R4028" s="15"/>
      <c r="S4028" s="22"/>
    </row>
    <row r="4029" spans="2:19">
      <c r="B4029" s="12"/>
      <c r="K4029" s="11"/>
      <c r="L4029" s="11"/>
      <c r="M4029" s="12"/>
      <c r="N4029" s="12"/>
      <c r="O4029" s="12"/>
      <c r="Q4029" s="22"/>
      <c r="R4029" s="15"/>
      <c r="S4029" s="22"/>
    </row>
    <row r="4030" spans="2:19">
      <c r="B4030" s="12"/>
      <c r="K4030" s="11"/>
      <c r="L4030" s="11"/>
      <c r="M4030" s="12"/>
      <c r="N4030" s="12"/>
      <c r="O4030" s="12"/>
      <c r="Q4030" s="22"/>
      <c r="R4030" s="15"/>
      <c r="S4030" s="22"/>
    </row>
    <row r="4031" spans="2:19">
      <c r="B4031" s="12"/>
      <c r="K4031" s="11"/>
      <c r="L4031" s="11"/>
      <c r="M4031" s="12"/>
      <c r="N4031" s="12"/>
      <c r="O4031" s="12"/>
      <c r="Q4031" s="22"/>
      <c r="R4031" s="15"/>
      <c r="S4031" s="22"/>
    </row>
    <row r="4032" spans="2:19">
      <c r="B4032" s="12"/>
      <c r="K4032" s="11"/>
      <c r="L4032" s="11"/>
      <c r="M4032" s="12"/>
      <c r="N4032" s="12"/>
      <c r="O4032" s="12"/>
      <c r="Q4032" s="22"/>
      <c r="R4032" s="15"/>
      <c r="S4032" s="22"/>
    </row>
    <row r="4033" spans="2:19">
      <c r="B4033" s="12"/>
      <c r="K4033" s="11"/>
      <c r="L4033" s="11"/>
      <c r="M4033" s="12"/>
      <c r="N4033" s="12"/>
      <c r="O4033" s="12"/>
      <c r="Q4033" s="22"/>
      <c r="R4033" s="15"/>
      <c r="S4033" s="22"/>
    </row>
    <row r="4034" spans="2:19">
      <c r="B4034" s="12"/>
      <c r="K4034" s="11"/>
      <c r="L4034" s="11"/>
      <c r="M4034" s="12"/>
      <c r="N4034" s="12"/>
      <c r="O4034" s="12"/>
      <c r="Q4034" s="22"/>
      <c r="R4034" s="15"/>
      <c r="S4034" s="22"/>
    </row>
    <row r="4035" spans="2:19">
      <c r="B4035" s="12"/>
      <c r="K4035" s="11"/>
      <c r="L4035" s="11"/>
      <c r="M4035" s="12"/>
      <c r="N4035" s="12"/>
      <c r="O4035" s="12"/>
      <c r="Q4035" s="22"/>
      <c r="R4035" s="15"/>
      <c r="S4035" s="22"/>
    </row>
    <row r="4036" spans="2:19">
      <c r="B4036" s="12"/>
      <c r="K4036" s="11"/>
      <c r="L4036" s="11"/>
      <c r="M4036" s="12"/>
      <c r="N4036" s="12"/>
      <c r="O4036" s="12"/>
      <c r="Q4036" s="22"/>
      <c r="R4036" s="15"/>
      <c r="S4036" s="22"/>
    </row>
    <row r="4037" spans="2:19">
      <c r="B4037" s="12"/>
      <c r="K4037" s="11"/>
      <c r="L4037" s="11"/>
      <c r="M4037" s="12"/>
      <c r="N4037" s="12"/>
      <c r="O4037" s="12"/>
      <c r="Q4037" s="22"/>
      <c r="R4037" s="15"/>
      <c r="S4037" s="22"/>
    </row>
    <row r="4038" spans="2:19">
      <c r="B4038" s="12"/>
      <c r="K4038" s="11"/>
      <c r="L4038" s="11"/>
      <c r="M4038" s="12"/>
      <c r="N4038" s="12"/>
      <c r="O4038" s="12"/>
      <c r="Q4038" s="22"/>
      <c r="R4038" s="15"/>
      <c r="S4038" s="22"/>
    </row>
    <row r="4039" spans="2:19">
      <c r="B4039" s="12"/>
      <c r="K4039" s="11"/>
      <c r="L4039" s="11"/>
      <c r="M4039" s="12"/>
      <c r="N4039" s="12"/>
      <c r="O4039" s="12"/>
      <c r="Q4039" s="22"/>
      <c r="R4039" s="15"/>
      <c r="S4039" s="22"/>
    </row>
    <row r="4040" spans="2:19">
      <c r="B4040" s="12"/>
      <c r="K4040" s="11"/>
      <c r="L4040" s="11"/>
      <c r="M4040" s="12"/>
      <c r="N4040" s="12"/>
      <c r="O4040" s="12"/>
      <c r="Q4040" s="22"/>
      <c r="R4040" s="15"/>
      <c r="S4040" s="22"/>
    </row>
    <row r="4041" spans="2:19">
      <c r="B4041" s="12"/>
      <c r="K4041" s="11"/>
      <c r="L4041" s="11"/>
      <c r="M4041" s="12"/>
      <c r="N4041" s="12"/>
      <c r="O4041" s="12"/>
      <c r="Q4041" s="22"/>
      <c r="R4041" s="15"/>
      <c r="S4041" s="22"/>
    </row>
    <row r="4042" spans="2:19">
      <c r="B4042" s="12"/>
      <c r="K4042" s="11"/>
      <c r="L4042" s="11"/>
      <c r="M4042" s="12"/>
      <c r="N4042" s="12"/>
      <c r="O4042" s="12"/>
      <c r="Q4042" s="22"/>
      <c r="R4042" s="15"/>
      <c r="S4042" s="22"/>
    </row>
    <row r="4043" spans="2:19">
      <c r="B4043" s="12"/>
      <c r="K4043" s="11"/>
      <c r="L4043" s="11"/>
      <c r="M4043" s="12"/>
      <c r="N4043" s="12"/>
      <c r="O4043" s="12"/>
      <c r="Q4043" s="22"/>
      <c r="R4043" s="15"/>
      <c r="S4043" s="22"/>
    </row>
    <row r="4044" spans="2:19">
      <c r="B4044" s="12"/>
      <c r="K4044" s="11"/>
      <c r="L4044" s="11"/>
      <c r="M4044" s="12"/>
      <c r="N4044" s="12"/>
      <c r="O4044" s="12"/>
      <c r="Q4044" s="22"/>
      <c r="R4044" s="15"/>
      <c r="S4044" s="22"/>
    </row>
    <row r="4045" spans="2:19">
      <c r="B4045" s="12"/>
      <c r="K4045" s="11"/>
      <c r="L4045" s="11"/>
      <c r="M4045" s="12"/>
      <c r="N4045" s="12"/>
      <c r="O4045" s="12"/>
      <c r="Q4045" s="22"/>
      <c r="R4045" s="15"/>
      <c r="S4045" s="22"/>
    </row>
    <row r="4046" spans="2:19">
      <c r="B4046" s="12"/>
      <c r="K4046" s="11"/>
      <c r="L4046" s="11"/>
      <c r="M4046" s="12"/>
      <c r="N4046" s="12"/>
      <c r="O4046" s="12"/>
      <c r="Q4046" s="22"/>
      <c r="R4046" s="15"/>
      <c r="S4046" s="22"/>
    </row>
    <row r="4047" spans="2:19">
      <c r="B4047" s="12"/>
      <c r="K4047" s="11"/>
      <c r="L4047" s="11"/>
      <c r="M4047" s="12"/>
      <c r="N4047" s="12"/>
      <c r="O4047" s="12"/>
      <c r="Q4047" s="22"/>
      <c r="R4047" s="15"/>
      <c r="S4047" s="22"/>
    </row>
    <row r="4048" spans="2:19">
      <c r="B4048" s="12"/>
      <c r="K4048" s="11"/>
      <c r="L4048" s="11"/>
      <c r="M4048" s="12"/>
      <c r="N4048" s="12"/>
      <c r="O4048" s="12"/>
      <c r="Q4048" s="22"/>
      <c r="R4048" s="15"/>
      <c r="S4048" s="22"/>
    </row>
    <row r="4049" spans="2:19">
      <c r="B4049" s="12"/>
      <c r="K4049" s="11"/>
      <c r="L4049" s="11"/>
      <c r="M4049" s="12"/>
      <c r="N4049" s="12"/>
      <c r="O4049" s="12"/>
      <c r="Q4049" s="22"/>
      <c r="R4049" s="15"/>
      <c r="S4049" s="22"/>
    </row>
    <row r="4050" spans="2:19">
      <c r="B4050" s="12"/>
      <c r="K4050" s="11"/>
      <c r="L4050" s="11"/>
      <c r="M4050" s="12"/>
      <c r="N4050" s="12"/>
      <c r="O4050" s="12"/>
      <c r="Q4050" s="22"/>
      <c r="R4050" s="15"/>
      <c r="S4050" s="22"/>
    </row>
    <row r="4051" spans="2:19">
      <c r="B4051" s="12"/>
      <c r="K4051" s="11"/>
      <c r="L4051" s="11"/>
      <c r="M4051" s="12"/>
      <c r="N4051" s="12"/>
      <c r="O4051" s="12"/>
      <c r="Q4051" s="22"/>
      <c r="R4051" s="15"/>
      <c r="S4051" s="22"/>
    </row>
    <row r="4052" spans="2:19">
      <c r="B4052" s="12"/>
      <c r="K4052" s="11"/>
      <c r="L4052" s="11"/>
      <c r="M4052" s="12"/>
      <c r="N4052" s="12"/>
      <c r="O4052" s="12"/>
      <c r="Q4052" s="22"/>
      <c r="R4052" s="15"/>
      <c r="S4052" s="22"/>
    </row>
    <row r="4053" spans="2:19">
      <c r="B4053" s="12"/>
      <c r="K4053" s="11"/>
      <c r="L4053" s="11"/>
      <c r="M4053" s="12"/>
      <c r="N4053" s="12"/>
      <c r="O4053" s="12"/>
      <c r="Q4053" s="22"/>
      <c r="R4053" s="15"/>
      <c r="S4053" s="22"/>
    </row>
    <row r="4054" spans="2:19">
      <c r="B4054" s="12"/>
      <c r="K4054" s="11"/>
      <c r="L4054" s="11"/>
      <c r="M4054" s="12"/>
      <c r="N4054" s="12"/>
      <c r="O4054" s="12"/>
      <c r="Q4054" s="22"/>
      <c r="R4054" s="15"/>
      <c r="S4054" s="22"/>
    </row>
    <row r="4055" spans="2:19">
      <c r="B4055" s="12"/>
      <c r="K4055" s="11"/>
      <c r="L4055" s="11"/>
      <c r="M4055" s="12"/>
      <c r="N4055" s="12"/>
      <c r="O4055" s="12"/>
      <c r="Q4055" s="22"/>
      <c r="R4055" s="15"/>
      <c r="S4055" s="22"/>
    </row>
    <row r="4056" spans="2:19">
      <c r="B4056" s="12"/>
      <c r="K4056" s="11"/>
      <c r="L4056" s="11"/>
      <c r="M4056" s="12"/>
      <c r="N4056" s="12"/>
      <c r="O4056" s="12"/>
      <c r="Q4056" s="22"/>
      <c r="R4056" s="15"/>
      <c r="S4056" s="22"/>
    </row>
    <row r="4057" spans="2:19">
      <c r="B4057" s="12"/>
      <c r="K4057" s="11"/>
      <c r="L4057" s="11"/>
      <c r="M4057" s="12"/>
      <c r="N4057" s="12"/>
      <c r="O4057" s="12"/>
      <c r="Q4057" s="22"/>
      <c r="R4057" s="15"/>
      <c r="S4057" s="22"/>
    </row>
    <row r="4058" spans="2:19">
      <c r="B4058" s="12"/>
      <c r="K4058" s="11"/>
      <c r="L4058" s="11"/>
      <c r="M4058" s="12"/>
      <c r="N4058" s="12"/>
      <c r="O4058" s="12"/>
      <c r="Q4058" s="22"/>
      <c r="R4058" s="15"/>
      <c r="S4058" s="22"/>
    </row>
    <row r="4059" spans="2:19">
      <c r="B4059" s="12"/>
      <c r="K4059" s="11"/>
      <c r="L4059" s="11"/>
      <c r="M4059" s="12"/>
      <c r="N4059" s="12"/>
      <c r="O4059" s="12"/>
      <c r="Q4059" s="22"/>
      <c r="R4059" s="15"/>
      <c r="S4059" s="22"/>
    </row>
    <row r="4060" spans="2:19">
      <c r="B4060" s="12"/>
      <c r="K4060" s="11"/>
      <c r="L4060" s="11"/>
      <c r="M4060" s="12"/>
      <c r="N4060" s="12"/>
      <c r="O4060" s="12"/>
      <c r="Q4060" s="22"/>
      <c r="R4060" s="15"/>
      <c r="S4060" s="22"/>
    </row>
    <row r="4061" spans="2:19">
      <c r="B4061" s="12"/>
      <c r="K4061" s="11"/>
      <c r="L4061" s="11"/>
      <c r="M4061" s="12"/>
      <c r="N4061" s="12"/>
      <c r="O4061" s="12"/>
      <c r="Q4061" s="22"/>
      <c r="R4061" s="15"/>
      <c r="S4061" s="22"/>
    </row>
    <row r="4062" spans="2:19">
      <c r="B4062" s="12"/>
      <c r="K4062" s="11"/>
      <c r="L4062" s="11"/>
      <c r="M4062" s="12"/>
      <c r="N4062" s="12"/>
      <c r="O4062" s="12"/>
      <c r="Q4062" s="22"/>
      <c r="R4062" s="15"/>
      <c r="S4062" s="22"/>
    </row>
    <row r="4063" spans="2:19">
      <c r="B4063" s="12"/>
      <c r="K4063" s="11"/>
      <c r="L4063" s="11"/>
      <c r="M4063" s="12"/>
      <c r="N4063" s="12"/>
      <c r="O4063" s="12"/>
      <c r="Q4063" s="22"/>
      <c r="R4063" s="15"/>
      <c r="S4063" s="22"/>
    </row>
    <row r="4064" spans="2:19">
      <c r="B4064" s="12"/>
      <c r="K4064" s="11"/>
      <c r="L4064" s="11"/>
      <c r="M4064" s="12"/>
      <c r="N4064" s="12"/>
      <c r="O4064" s="12"/>
      <c r="Q4064" s="22"/>
      <c r="R4064" s="15"/>
      <c r="S4064" s="22"/>
    </row>
    <row r="4065" spans="2:19">
      <c r="B4065" s="12"/>
      <c r="K4065" s="11"/>
      <c r="L4065" s="11"/>
      <c r="M4065" s="12"/>
      <c r="N4065" s="12"/>
      <c r="O4065" s="12"/>
      <c r="Q4065" s="22"/>
      <c r="R4065" s="15"/>
      <c r="S4065" s="22"/>
    </row>
    <row r="4066" spans="2:19">
      <c r="B4066" s="12"/>
      <c r="K4066" s="11"/>
      <c r="L4066" s="11"/>
      <c r="M4066" s="12"/>
      <c r="N4066" s="12"/>
      <c r="O4066" s="12"/>
      <c r="Q4066" s="22"/>
      <c r="R4066" s="15"/>
      <c r="S4066" s="22"/>
    </row>
    <row r="4067" spans="2:19">
      <c r="B4067" s="12"/>
      <c r="K4067" s="11"/>
      <c r="L4067" s="11"/>
      <c r="M4067" s="12"/>
      <c r="N4067" s="12"/>
      <c r="O4067" s="12"/>
      <c r="Q4067" s="22"/>
      <c r="R4067" s="15"/>
      <c r="S4067" s="22"/>
    </row>
    <row r="4068" spans="2:19">
      <c r="B4068" s="12"/>
      <c r="K4068" s="11"/>
      <c r="L4068" s="11"/>
      <c r="M4068" s="12"/>
      <c r="N4068" s="12"/>
      <c r="O4068" s="12"/>
      <c r="Q4068" s="22"/>
      <c r="R4068" s="15"/>
      <c r="S4068" s="22"/>
    </row>
    <row r="4069" spans="2:19">
      <c r="B4069" s="12"/>
      <c r="K4069" s="11"/>
      <c r="L4069" s="11"/>
      <c r="M4069" s="12"/>
      <c r="N4069" s="12"/>
      <c r="O4069" s="12"/>
      <c r="Q4069" s="22"/>
      <c r="R4069" s="15"/>
      <c r="S4069" s="22"/>
    </row>
    <row r="4070" spans="2:19">
      <c r="B4070" s="12"/>
      <c r="K4070" s="11"/>
      <c r="L4070" s="11"/>
      <c r="M4070" s="12"/>
      <c r="N4070" s="12"/>
      <c r="O4070" s="12"/>
      <c r="Q4070" s="22"/>
      <c r="R4070" s="15"/>
      <c r="S4070" s="22"/>
    </row>
    <row r="4071" spans="2:19">
      <c r="B4071" s="12"/>
      <c r="K4071" s="11"/>
      <c r="L4071" s="11"/>
      <c r="M4071" s="12"/>
      <c r="N4071" s="12"/>
      <c r="O4071" s="12"/>
      <c r="Q4071" s="22"/>
      <c r="R4071" s="15"/>
      <c r="S4071" s="22"/>
    </row>
    <row r="4072" spans="2:19">
      <c r="B4072" s="12"/>
      <c r="K4072" s="11"/>
      <c r="L4072" s="11"/>
      <c r="M4072" s="12"/>
      <c r="N4072" s="12"/>
      <c r="O4072" s="12"/>
      <c r="Q4072" s="22"/>
      <c r="R4072" s="15"/>
      <c r="S4072" s="22"/>
    </row>
    <row r="4073" spans="2:19">
      <c r="B4073" s="12"/>
      <c r="K4073" s="11"/>
      <c r="L4073" s="11"/>
      <c r="M4073" s="12"/>
      <c r="N4073" s="12"/>
      <c r="O4073" s="12"/>
      <c r="Q4073" s="22"/>
      <c r="R4073" s="15"/>
      <c r="S4073" s="22"/>
    </row>
    <row r="4074" spans="2:19">
      <c r="B4074" s="12"/>
      <c r="K4074" s="11"/>
      <c r="L4074" s="11"/>
      <c r="M4074" s="12"/>
      <c r="N4074" s="12"/>
      <c r="O4074" s="12"/>
      <c r="Q4074" s="22"/>
      <c r="R4074" s="15"/>
      <c r="S4074" s="22"/>
    </row>
    <row r="4075" spans="2:19">
      <c r="B4075" s="12"/>
      <c r="K4075" s="11"/>
      <c r="L4075" s="11"/>
      <c r="M4075" s="12"/>
      <c r="N4075" s="12"/>
      <c r="O4075" s="12"/>
      <c r="Q4075" s="22"/>
      <c r="R4075" s="15"/>
      <c r="S4075" s="22"/>
    </row>
    <row r="4076" spans="2:19">
      <c r="B4076" s="12"/>
      <c r="K4076" s="11"/>
      <c r="L4076" s="11"/>
      <c r="M4076" s="12"/>
      <c r="N4076" s="12"/>
      <c r="O4076" s="12"/>
      <c r="Q4076" s="22"/>
      <c r="R4076" s="15"/>
      <c r="S4076" s="22"/>
    </row>
    <row r="4077" spans="2:19">
      <c r="B4077" s="12"/>
      <c r="K4077" s="11"/>
      <c r="L4077" s="11"/>
      <c r="M4077" s="12"/>
      <c r="N4077" s="12"/>
      <c r="O4077" s="12"/>
      <c r="Q4077" s="22"/>
      <c r="R4077" s="15"/>
      <c r="S4077" s="22"/>
    </row>
    <row r="4078" spans="2:19">
      <c r="B4078" s="12"/>
      <c r="K4078" s="11"/>
      <c r="L4078" s="11"/>
      <c r="M4078" s="12"/>
      <c r="N4078" s="12"/>
      <c r="O4078" s="12"/>
      <c r="Q4078" s="22"/>
      <c r="R4078" s="15"/>
      <c r="S4078" s="22"/>
    </row>
    <row r="4079" spans="2:19">
      <c r="B4079" s="12"/>
      <c r="K4079" s="11"/>
      <c r="L4079" s="11"/>
      <c r="M4079" s="12"/>
      <c r="N4079" s="12"/>
      <c r="O4079" s="12"/>
      <c r="Q4079" s="22"/>
      <c r="R4079" s="15"/>
      <c r="S4079" s="22"/>
    </row>
    <row r="4080" spans="2:19">
      <c r="B4080" s="12"/>
      <c r="K4080" s="11"/>
      <c r="L4080" s="11"/>
      <c r="M4080" s="12"/>
      <c r="N4080" s="12"/>
      <c r="O4080" s="12"/>
      <c r="Q4080" s="22"/>
      <c r="R4080" s="15"/>
      <c r="S4080" s="22"/>
    </row>
    <row r="4081" spans="2:19">
      <c r="B4081" s="12"/>
      <c r="K4081" s="11"/>
      <c r="L4081" s="11"/>
      <c r="M4081" s="12"/>
      <c r="N4081" s="12"/>
      <c r="O4081" s="12"/>
      <c r="Q4081" s="22"/>
      <c r="R4081" s="15"/>
      <c r="S4081" s="22"/>
    </row>
    <row r="4082" spans="2:19">
      <c r="B4082" s="12"/>
      <c r="K4082" s="11"/>
      <c r="L4082" s="11"/>
      <c r="M4082" s="12"/>
      <c r="N4082" s="12"/>
      <c r="O4082" s="12"/>
      <c r="Q4082" s="22"/>
      <c r="R4082" s="15"/>
      <c r="S4082" s="22"/>
    </row>
    <row r="4083" spans="2:19">
      <c r="B4083" s="12"/>
      <c r="K4083" s="11"/>
      <c r="L4083" s="11"/>
      <c r="M4083" s="12"/>
      <c r="N4083" s="12"/>
      <c r="O4083" s="12"/>
      <c r="Q4083" s="22"/>
      <c r="R4083" s="15"/>
      <c r="S4083" s="22"/>
    </row>
    <row r="4084" spans="2:19">
      <c r="B4084" s="12"/>
      <c r="K4084" s="11"/>
      <c r="L4084" s="11"/>
      <c r="M4084" s="12"/>
      <c r="N4084" s="12"/>
      <c r="O4084" s="12"/>
      <c r="Q4084" s="22"/>
      <c r="R4084" s="15"/>
      <c r="S4084" s="22"/>
    </row>
    <row r="4085" spans="2:19">
      <c r="B4085" s="12"/>
      <c r="K4085" s="11"/>
      <c r="L4085" s="11"/>
      <c r="M4085" s="12"/>
      <c r="N4085" s="12"/>
      <c r="O4085" s="12"/>
      <c r="Q4085" s="22"/>
      <c r="R4085" s="15"/>
      <c r="S4085" s="22"/>
    </row>
    <row r="4086" spans="2:19">
      <c r="B4086" s="12"/>
      <c r="K4086" s="11"/>
      <c r="L4086" s="11"/>
      <c r="M4086" s="12"/>
      <c r="N4086" s="12"/>
      <c r="O4086" s="12"/>
      <c r="Q4086" s="22"/>
      <c r="R4086" s="15"/>
      <c r="S4086" s="22"/>
    </row>
    <row r="4087" spans="2:19">
      <c r="B4087" s="12"/>
      <c r="K4087" s="11"/>
      <c r="L4087" s="11"/>
      <c r="M4087" s="12"/>
      <c r="N4087" s="12"/>
      <c r="O4087" s="12"/>
      <c r="Q4087" s="22"/>
      <c r="R4087" s="15"/>
      <c r="S4087" s="22"/>
    </row>
    <row r="4088" spans="2:19">
      <c r="B4088" s="12"/>
      <c r="K4088" s="11"/>
      <c r="L4088" s="11"/>
      <c r="M4088" s="12"/>
      <c r="N4088" s="12"/>
      <c r="O4088" s="12"/>
      <c r="Q4088" s="22"/>
      <c r="R4088" s="15"/>
      <c r="S4088" s="22"/>
    </row>
    <row r="4089" spans="2:19">
      <c r="B4089" s="12"/>
      <c r="K4089" s="11"/>
      <c r="L4089" s="11"/>
      <c r="M4089" s="12"/>
      <c r="N4089" s="12"/>
      <c r="O4089" s="12"/>
      <c r="Q4089" s="22"/>
      <c r="R4089" s="15"/>
      <c r="S4089" s="22"/>
    </row>
    <row r="4090" spans="2:19">
      <c r="B4090" s="12"/>
      <c r="K4090" s="11"/>
      <c r="L4090" s="11"/>
      <c r="M4090" s="12"/>
      <c r="N4090" s="12"/>
      <c r="O4090" s="12"/>
      <c r="Q4090" s="22"/>
      <c r="R4090" s="15"/>
      <c r="S4090" s="22"/>
    </row>
    <row r="4091" spans="2:19">
      <c r="B4091" s="12"/>
      <c r="K4091" s="11"/>
      <c r="L4091" s="11"/>
      <c r="M4091" s="12"/>
      <c r="N4091" s="12"/>
      <c r="O4091" s="12"/>
      <c r="Q4091" s="22"/>
      <c r="R4091" s="15"/>
      <c r="S4091" s="22"/>
    </row>
    <row r="4092" spans="2:19">
      <c r="B4092" s="12"/>
      <c r="K4092" s="11"/>
      <c r="L4092" s="11"/>
      <c r="M4092" s="12"/>
      <c r="N4092" s="12"/>
      <c r="O4092" s="12"/>
      <c r="Q4092" s="22"/>
      <c r="R4092" s="15"/>
      <c r="S4092" s="22"/>
    </row>
    <row r="4093" spans="2:19">
      <c r="B4093" s="12"/>
      <c r="K4093" s="11"/>
      <c r="L4093" s="11"/>
      <c r="M4093" s="12"/>
      <c r="N4093" s="12"/>
      <c r="O4093" s="12"/>
      <c r="Q4093" s="22"/>
      <c r="R4093" s="15"/>
      <c r="S4093" s="22"/>
    </row>
    <row r="4094" spans="2:19">
      <c r="B4094" s="12"/>
      <c r="K4094" s="11"/>
      <c r="L4094" s="11"/>
      <c r="M4094" s="12"/>
      <c r="N4094" s="12"/>
      <c r="O4094" s="12"/>
      <c r="Q4094" s="22"/>
      <c r="R4094" s="15"/>
      <c r="S4094" s="22"/>
    </row>
    <row r="4095" spans="2:19">
      <c r="B4095" s="12"/>
      <c r="K4095" s="11"/>
      <c r="L4095" s="11"/>
      <c r="M4095" s="12"/>
      <c r="N4095" s="12"/>
      <c r="O4095" s="12"/>
      <c r="Q4095" s="22"/>
      <c r="R4095" s="15"/>
      <c r="S4095" s="22"/>
    </row>
    <row r="4096" spans="2:19">
      <c r="B4096" s="12"/>
      <c r="K4096" s="11"/>
      <c r="L4096" s="11"/>
      <c r="M4096" s="12"/>
      <c r="N4096" s="12"/>
      <c r="O4096" s="12"/>
      <c r="Q4096" s="22"/>
      <c r="R4096" s="15"/>
      <c r="S4096" s="22"/>
    </row>
    <row r="4097" spans="2:19">
      <c r="B4097" s="12"/>
      <c r="K4097" s="11"/>
      <c r="L4097" s="11"/>
      <c r="M4097" s="12"/>
      <c r="N4097" s="12"/>
      <c r="O4097" s="12"/>
      <c r="Q4097" s="22"/>
      <c r="R4097" s="15"/>
      <c r="S4097" s="22"/>
    </row>
    <row r="4098" spans="2:19">
      <c r="B4098" s="12"/>
      <c r="K4098" s="11"/>
      <c r="L4098" s="11"/>
      <c r="M4098" s="12"/>
      <c r="N4098" s="12"/>
      <c r="O4098" s="12"/>
      <c r="Q4098" s="22"/>
      <c r="R4098" s="15"/>
      <c r="S4098" s="22"/>
    </row>
    <row r="4099" spans="2:19">
      <c r="B4099" s="12"/>
      <c r="K4099" s="11"/>
      <c r="L4099" s="11"/>
      <c r="M4099" s="12"/>
      <c r="N4099" s="12"/>
      <c r="O4099" s="12"/>
      <c r="Q4099" s="22"/>
      <c r="R4099" s="15"/>
      <c r="S4099" s="22"/>
    </row>
    <row r="4100" spans="2:19">
      <c r="B4100" s="12"/>
      <c r="K4100" s="11"/>
      <c r="L4100" s="11"/>
      <c r="M4100" s="12"/>
      <c r="N4100" s="12"/>
      <c r="O4100" s="12"/>
      <c r="Q4100" s="22"/>
      <c r="R4100" s="15"/>
      <c r="S4100" s="22"/>
    </row>
    <row r="4101" spans="2:19">
      <c r="B4101" s="12"/>
      <c r="K4101" s="11"/>
      <c r="L4101" s="11"/>
      <c r="M4101" s="12"/>
      <c r="N4101" s="12"/>
      <c r="O4101" s="12"/>
      <c r="Q4101" s="22"/>
      <c r="R4101" s="15"/>
      <c r="S4101" s="22"/>
    </row>
    <row r="4102" spans="2:19">
      <c r="B4102" s="12"/>
      <c r="K4102" s="11"/>
      <c r="L4102" s="11"/>
      <c r="M4102" s="12"/>
      <c r="N4102" s="12"/>
      <c r="O4102" s="12"/>
      <c r="Q4102" s="22"/>
      <c r="R4102" s="15"/>
      <c r="S4102" s="22"/>
    </row>
    <row r="4103" spans="2:19">
      <c r="B4103" s="12"/>
      <c r="K4103" s="11"/>
      <c r="L4103" s="11"/>
      <c r="M4103" s="12"/>
      <c r="N4103" s="12"/>
      <c r="O4103" s="12"/>
      <c r="Q4103" s="22"/>
      <c r="R4103" s="15"/>
      <c r="S4103" s="22"/>
    </row>
    <row r="4104" spans="2:19">
      <c r="B4104" s="12"/>
      <c r="K4104" s="11"/>
      <c r="L4104" s="11"/>
      <c r="M4104" s="12"/>
      <c r="N4104" s="12"/>
      <c r="O4104" s="12"/>
      <c r="Q4104" s="22"/>
      <c r="R4104" s="15"/>
      <c r="S4104" s="22"/>
    </row>
    <row r="4105" spans="2:19">
      <c r="B4105" s="12"/>
      <c r="K4105" s="11"/>
      <c r="L4105" s="11"/>
      <c r="M4105" s="12"/>
      <c r="N4105" s="12"/>
      <c r="O4105" s="12"/>
      <c r="Q4105" s="22"/>
      <c r="R4105" s="15"/>
      <c r="S4105" s="22"/>
    </row>
    <row r="4106" spans="2:19">
      <c r="B4106" s="12"/>
      <c r="K4106" s="11"/>
      <c r="L4106" s="11"/>
      <c r="M4106" s="12"/>
      <c r="N4106" s="12"/>
      <c r="O4106" s="12"/>
      <c r="Q4106" s="22"/>
      <c r="R4106" s="15"/>
      <c r="S4106" s="22"/>
    </row>
    <row r="4107" spans="2:19">
      <c r="B4107" s="12"/>
      <c r="K4107" s="11"/>
      <c r="L4107" s="11"/>
      <c r="M4107" s="12"/>
      <c r="N4107" s="12"/>
      <c r="O4107" s="12"/>
      <c r="Q4107" s="22"/>
      <c r="R4107" s="15"/>
      <c r="S4107" s="22"/>
    </row>
    <row r="4108" spans="2:19">
      <c r="B4108" s="12"/>
      <c r="K4108" s="11"/>
      <c r="L4108" s="11"/>
      <c r="M4108" s="12"/>
      <c r="N4108" s="12"/>
      <c r="O4108" s="12"/>
      <c r="Q4108" s="22"/>
      <c r="R4108" s="15"/>
      <c r="S4108" s="22"/>
    </row>
    <row r="4109" spans="2:19">
      <c r="B4109" s="12"/>
      <c r="K4109" s="11"/>
      <c r="L4109" s="11"/>
      <c r="M4109" s="12"/>
      <c r="N4109" s="12"/>
      <c r="O4109" s="12"/>
      <c r="Q4109" s="22"/>
      <c r="R4109" s="15"/>
      <c r="S4109" s="22"/>
    </row>
    <row r="4110" spans="2:19">
      <c r="B4110" s="12"/>
      <c r="K4110" s="11"/>
      <c r="L4110" s="11"/>
      <c r="M4110" s="12"/>
      <c r="N4110" s="12"/>
      <c r="O4110" s="12"/>
      <c r="Q4110" s="22"/>
      <c r="R4110" s="15"/>
      <c r="S4110" s="22"/>
    </row>
    <row r="4111" spans="2:19">
      <c r="B4111" s="12"/>
      <c r="K4111" s="11"/>
      <c r="L4111" s="11"/>
      <c r="M4111" s="12"/>
      <c r="N4111" s="12"/>
      <c r="O4111" s="12"/>
      <c r="Q4111" s="22"/>
      <c r="R4111" s="15"/>
      <c r="S4111" s="22"/>
    </row>
    <row r="4112" spans="2:19">
      <c r="B4112" s="12"/>
      <c r="K4112" s="11"/>
      <c r="L4112" s="11"/>
      <c r="M4112" s="12"/>
      <c r="N4112" s="12"/>
      <c r="O4112" s="12"/>
      <c r="Q4112" s="22"/>
      <c r="R4112" s="15"/>
      <c r="S4112" s="22"/>
    </row>
    <row r="4113" spans="2:19">
      <c r="B4113" s="12"/>
      <c r="K4113" s="11"/>
      <c r="L4113" s="11"/>
      <c r="M4113" s="12"/>
      <c r="N4113" s="12"/>
      <c r="O4113" s="12"/>
      <c r="Q4113" s="22"/>
      <c r="R4113" s="15"/>
      <c r="S4113" s="22"/>
    </row>
    <row r="4114" spans="2:19">
      <c r="B4114" s="12"/>
      <c r="K4114" s="11"/>
      <c r="L4114" s="11"/>
      <c r="M4114" s="12"/>
      <c r="N4114" s="12"/>
      <c r="O4114" s="12"/>
      <c r="Q4114" s="22"/>
      <c r="R4114" s="15"/>
      <c r="S4114" s="22"/>
    </row>
    <row r="4115" spans="2:19">
      <c r="B4115" s="12"/>
      <c r="K4115" s="11"/>
      <c r="L4115" s="11"/>
      <c r="M4115" s="12"/>
      <c r="N4115" s="12"/>
      <c r="O4115" s="12"/>
      <c r="Q4115" s="22"/>
      <c r="R4115" s="15"/>
      <c r="S4115" s="22"/>
    </row>
    <row r="4116" spans="2:19">
      <c r="B4116" s="12"/>
      <c r="K4116" s="11"/>
      <c r="L4116" s="11"/>
      <c r="M4116" s="12"/>
      <c r="N4116" s="12"/>
      <c r="O4116" s="12"/>
      <c r="Q4116" s="22"/>
      <c r="R4116" s="15"/>
      <c r="S4116" s="22"/>
    </row>
    <row r="4117" spans="2:19">
      <c r="B4117" s="12"/>
      <c r="K4117" s="11"/>
      <c r="L4117" s="11"/>
      <c r="M4117" s="12"/>
      <c r="N4117" s="12"/>
      <c r="O4117" s="12"/>
      <c r="Q4117" s="22"/>
      <c r="R4117" s="15"/>
      <c r="S4117" s="22"/>
    </row>
    <row r="4118" spans="2:19">
      <c r="B4118" s="12"/>
      <c r="K4118" s="11"/>
      <c r="L4118" s="11"/>
      <c r="M4118" s="12"/>
      <c r="N4118" s="12"/>
      <c r="O4118" s="12"/>
      <c r="Q4118" s="22"/>
      <c r="R4118" s="15"/>
      <c r="S4118" s="22"/>
    </row>
    <row r="4119" spans="2:19">
      <c r="B4119" s="12"/>
      <c r="K4119" s="11"/>
      <c r="L4119" s="11"/>
      <c r="M4119" s="12"/>
      <c r="N4119" s="12"/>
      <c r="O4119" s="12"/>
      <c r="Q4119" s="22"/>
      <c r="R4119" s="15"/>
      <c r="S4119" s="22"/>
    </row>
    <row r="4120" spans="2:19">
      <c r="B4120" s="12"/>
      <c r="K4120" s="11"/>
      <c r="L4120" s="11"/>
      <c r="M4120" s="12"/>
      <c r="N4120" s="12"/>
      <c r="O4120" s="12"/>
      <c r="Q4120" s="22"/>
      <c r="R4120" s="15"/>
      <c r="S4120" s="22"/>
    </row>
    <row r="4121" spans="2:19">
      <c r="B4121" s="12"/>
      <c r="K4121" s="11"/>
      <c r="L4121" s="11"/>
      <c r="M4121" s="12"/>
      <c r="N4121" s="12"/>
      <c r="O4121" s="12"/>
      <c r="Q4121" s="22"/>
      <c r="R4121" s="15"/>
      <c r="S4121" s="22"/>
    </row>
    <row r="4122" spans="2:19">
      <c r="B4122" s="12"/>
      <c r="K4122" s="11"/>
      <c r="L4122" s="11"/>
      <c r="M4122" s="12"/>
      <c r="N4122" s="12"/>
      <c r="O4122" s="12"/>
      <c r="Q4122" s="22"/>
      <c r="R4122" s="15"/>
      <c r="S4122" s="22"/>
    </row>
    <row r="4123" spans="2:19">
      <c r="B4123" s="12"/>
      <c r="K4123" s="11"/>
      <c r="L4123" s="11"/>
      <c r="M4123" s="12"/>
      <c r="N4123" s="12"/>
      <c r="O4123" s="12"/>
      <c r="Q4123" s="22"/>
      <c r="R4123" s="15"/>
      <c r="S4123" s="22"/>
    </row>
    <row r="4124" spans="2:19">
      <c r="B4124" s="12"/>
      <c r="K4124" s="11"/>
      <c r="L4124" s="11"/>
      <c r="M4124" s="12"/>
      <c r="N4124" s="12"/>
      <c r="O4124" s="12"/>
      <c r="Q4124" s="22"/>
      <c r="R4124" s="15"/>
      <c r="S4124" s="22"/>
    </row>
    <row r="4125" spans="2:19">
      <c r="B4125" s="12"/>
      <c r="K4125" s="11"/>
      <c r="L4125" s="11"/>
      <c r="M4125" s="12"/>
      <c r="N4125" s="12"/>
      <c r="O4125" s="12"/>
      <c r="Q4125" s="22"/>
      <c r="R4125" s="15"/>
      <c r="S4125" s="22"/>
    </row>
    <row r="4126" spans="2:19">
      <c r="B4126" s="12"/>
      <c r="K4126" s="11"/>
      <c r="L4126" s="11"/>
      <c r="M4126" s="12"/>
      <c r="N4126" s="12"/>
      <c r="O4126" s="12"/>
      <c r="Q4126" s="22"/>
      <c r="R4126" s="15"/>
      <c r="S4126" s="22"/>
    </row>
    <row r="4127" spans="2:19">
      <c r="B4127" s="12"/>
      <c r="K4127" s="11"/>
      <c r="L4127" s="11"/>
      <c r="M4127" s="12"/>
      <c r="N4127" s="12"/>
      <c r="O4127" s="12"/>
      <c r="Q4127" s="22"/>
      <c r="R4127" s="15"/>
      <c r="S4127" s="22"/>
    </row>
    <row r="4128" spans="2:19">
      <c r="B4128" s="12"/>
      <c r="K4128" s="11"/>
      <c r="L4128" s="11"/>
      <c r="M4128" s="12"/>
      <c r="N4128" s="12"/>
      <c r="O4128" s="12"/>
      <c r="Q4128" s="22"/>
      <c r="R4128" s="15"/>
      <c r="S4128" s="22"/>
    </row>
    <row r="4129" spans="2:19">
      <c r="B4129" s="12"/>
      <c r="K4129" s="11"/>
      <c r="L4129" s="11"/>
      <c r="M4129" s="12"/>
      <c r="N4129" s="12"/>
      <c r="O4129" s="12"/>
      <c r="Q4129" s="22"/>
      <c r="R4129" s="15"/>
      <c r="S4129" s="22"/>
    </row>
    <row r="4130" spans="2:19">
      <c r="B4130" s="12"/>
      <c r="K4130" s="11"/>
      <c r="L4130" s="11"/>
      <c r="M4130" s="12"/>
      <c r="N4130" s="12"/>
      <c r="O4130" s="12"/>
      <c r="Q4130" s="22"/>
      <c r="R4130" s="15"/>
      <c r="S4130" s="22"/>
    </row>
    <row r="4131" spans="2:19">
      <c r="B4131" s="12"/>
      <c r="K4131" s="11"/>
      <c r="L4131" s="11"/>
      <c r="M4131" s="12"/>
      <c r="N4131" s="12"/>
      <c r="O4131" s="12"/>
      <c r="Q4131" s="22"/>
      <c r="R4131" s="15"/>
      <c r="S4131" s="22"/>
    </row>
    <row r="4132" spans="2:19">
      <c r="B4132" s="12"/>
      <c r="K4132" s="11"/>
      <c r="L4132" s="11"/>
      <c r="M4132" s="12"/>
      <c r="N4132" s="12"/>
      <c r="O4132" s="12"/>
      <c r="Q4132" s="22"/>
      <c r="R4132" s="15"/>
      <c r="S4132" s="22"/>
    </row>
    <row r="4133" spans="2:19">
      <c r="B4133" s="12"/>
      <c r="K4133" s="11"/>
      <c r="L4133" s="11"/>
      <c r="M4133" s="12"/>
      <c r="N4133" s="12"/>
      <c r="O4133" s="12"/>
      <c r="Q4133" s="22"/>
      <c r="R4133" s="15"/>
      <c r="S4133" s="22"/>
    </row>
    <row r="4134" spans="2:19">
      <c r="B4134" s="12"/>
      <c r="K4134" s="11"/>
      <c r="L4134" s="11"/>
      <c r="M4134" s="12"/>
      <c r="N4134" s="12"/>
      <c r="O4134" s="12"/>
      <c r="Q4134" s="22"/>
      <c r="R4134" s="15"/>
      <c r="S4134" s="22"/>
    </row>
    <row r="4135" spans="2:19">
      <c r="B4135" s="12"/>
      <c r="K4135" s="11"/>
      <c r="L4135" s="11"/>
      <c r="M4135" s="12"/>
      <c r="N4135" s="12"/>
      <c r="O4135" s="12"/>
      <c r="Q4135" s="22"/>
      <c r="R4135" s="15"/>
      <c r="S4135" s="22"/>
    </row>
    <row r="4136" spans="2:19">
      <c r="B4136" s="12"/>
      <c r="K4136" s="11"/>
      <c r="L4136" s="11"/>
      <c r="M4136" s="12"/>
      <c r="N4136" s="12"/>
      <c r="O4136" s="12"/>
      <c r="Q4136" s="22"/>
      <c r="R4136" s="15"/>
      <c r="S4136" s="22"/>
    </row>
    <row r="4137" spans="2:19">
      <c r="B4137" s="12"/>
      <c r="K4137" s="11"/>
      <c r="L4137" s="11"/>
      <c r="M4137" s="12"/>
      <c r="N4137" s="12"/>
      <c r="O4137" s="12"/>
      <c r="Q4137" s="22"/>
      <c r="R4137" s="15"/>
      <c r="S4137" s="22"/>
    </row>
    <row r="4138" spans="2:19">
      <c r="B4138" s="12"/>
      <c r="K4138" s="11"/>
      <c r="L4138" s="11"/>
      <c r="M4138" s="12"/>
      <c r="N4138" s="12"/>
      <c r="O4138" s="12"/>
      <c r="Q4138" s="22"/>
      <c r="R4138" s="15"/>
      <c r="S4138" s="22"/>
    </row>
    <row r="4139" spans="2:19">
      <c r="B4139" s="12"/>
      <c r="K4139" s="11"/>
      <c r="L4139" s="11"/>
      <c r="M4139" s="12"/>
      <c r="N4139" s="12"/>
      <c r="O4139" s="12"/>
      <c r="Q4139" s="22"/>
      <c r="R4139" s="15"/>
      <c r="S4139" s="22"/>
    </row>
    <row r="4140" spans="2:19">
      <c r="B4140" s="12"/>
      <c r="K4140" s="11"/>
      <c r="L4140" s="11"/>
      <c r="M4140" s="12"/>
      <c r="N4140" s="12"/>
      <c r="O4140" s="12"/>
      <c r="Q4140" s="22"/>
      <c r="R4140" s="15"/>
      <c r="S4140" s="22"/>
    </row>
    <row r="4141" spans="2:19">
      <c r="B4141" s="12"/>
      <c r="K4141" s="11"/>
      <c r="L4141" s="11"/>
      <c r="M4141" s="12"/>
      <c r="N4141" s="12"/>
      <c r="O4141" s="12"/>
      <c r="Q4141" s="22"/>
      <c r="R4141" s="15"/>
      <c r="S4141" s="22"/>
    </row>
    <row r="4142" spans="2:19">
      <c r="B4142" s="12"/>
      <c r="K4142" s="11"/>
      <c r="L4142" s="11"/>
      <c r="M4142" s="12"/>
      <c r="N4142" s="12"/>
      <c r="O4142" s="12"/>
      <c r="Q4142" s="22"/>
      <c r="R4142" s="15"/>
      <c r="S4142" s="22"/>
    </row>
    <row r="4143" spans="2:19">
      <c r="B4143" s="12"/>
      <c r="K4143" s="11"/>
      <c r="L4143" s="11"/>
      <c r="M4143" s="12"/>
      <c r="N4143" s="12"/>
      <c r="O4143" s="12"/>
      <c r="Q4143" s="22"/>
      <c r="R4143" s="15"/>
      <c r="S4143" s="22"/>
    </row>
    <row r="4144" spans="2:19">
      <c r="B4144" s="12"/>
      <c r="K4144" s="11"/>
      <c r="L4144" s="11"/>
      <c r="M4144" s="12"/>
      <c r="N4144" s="12"/>
      <c r="O4144" s="12"/>
      <c r="Q4144" s="22"/>
      <c r="R4144" s="15"/>
      <c r="S4144" s="22"/>
    </row>
    <row r="4145" spans="2:19">
      <c r="B4145" s="12"/>
      <c r="K4145" s="11"/>
      <c r="L4145" s="11"/>
      <c r="M4145" s="12"/>
      <c r="N4145" s="12"/>
      <c r="O4145" s="12"/>
      <c r="Q4145" s="22"/>
      <c r="R4145" s="15"/>
      <c r="S4145" s="22"/>
    </row>
    <row r="4146" spans="2:19">
      <c r="B4146" s="12"/>
      <c r="K4146" s="11"/>
      <c r="L4146" s="11"/>
      <c r="M4146" s="12"/>
      <c r="N4146" s="12"/>
      <c r="O4146" s="12"/>
      <c r="Q4146" s="22"/>
      <c r="R4146" s="15"/>
      <c r="S4146" s="22"/>
    </row>
    <row r="4147" spans="2:19">
      <c r="B4147" s="12"/>
      <c r="K4147" s="11"/>
      <c r="L4147" s="11"/>
      <c r="M4147" s="12"/>
      <c r="N4147" s="12"/>
      <c r="O4147" s="12"/>
      <c r="Q4147" s="22"/>
      <c r="R4147" s="15"/>
      <c r="S4147" s="22"/>
    </row>
    <row r="4148" spans="2:19">
      <c r="B4148" s="12"/>
      <c r="K4148" s="11"/>
      <c r="L4148" s="11"/>
      <c r="M4148" s="12"/>
      <c r="N4148" s="12"/>
      <c r="O4148" s="12"/>
      <c r="Q4148" s="22"/>
      <c r="R4148" s="15"/>
      <c r="S4148" s="22"/>
    </row>
    <row r="4149" spans="2:19">
      <c r="B4149" s="12"/>
      <c r="K4149" s="11"/>
      <c r="L4149" s="11"/>
      <c r="M4149" s="12"/>
      <c r="N4149" s="12"/>
      <c r="O4149" s="12"/>
      <c r="Q4149" s="22"/>
      <c r="R4149" s="15"/>
      <c r="S4149" s="22"/>
    </row>
    <row r="4150" spans="2:19">
      <c r="B4150" s="12"/>
      <c r="K4150" s="11"/>
      <c r="L4150" s="11"/>
      <c r="M4150" s="12"/>
      <c r="N4150" s="12"/>
      <c r="O4150" s="12"/>
      <c r="Q4150" s="22"/>
      <c r="R4150" s="15"/>
      <c r="S4150" s="22"/>
    </row>
    <row r="4151" spans="2:19">
      <c r="B4151" s="12"/>
      <c r="K4151" s="11"/>
      <c r="L4151" s="11"/>
      <c r="M4151" s="12"/>
      <c r="N4151" s="12"/>
      <c r="O4151" s="12"/>
      <c r="Q4151" s="22"/>
      <c r="R4151" s="15"/>
      <c r="S4151" s="22"/>
    </row>
    <row r="4152" spans="2:19">
      <c r="B4152" s="12"/>
      <c r="K4152" s="11"/>
      <c r="L4152" s="11"/>
      <c r="M4152" s="12"/>
      <c r="N4152" s="12"/>
      <c r="O4152" s="12"/>
      <c r="Q4152" s="22"/>
      <c r="R4152" s="15"/>
      <c r="S4152" s="22"/>
    </row>
    <row r="4153" spans="2:19">
      <c r="B4153" s="12"/>
      <c r="K4153" s="11"/>
      <c r="L4153" s="11"/>
      <c r="M4153" s="12"/>
      <c r="N4153" s="12"/>
      <c r="O4153" s="12"/>
      <c r="Q4153" s="22"/>
      <c r="R4153" s="15"/>
      <c r="S4153" s="22"/>
    </row>
    <row r="4154" spans="2:19">
      <c r="B4154" s="12"/>
      <c r="K4154" s="11"/>
      <c r="L4154" s="11"/>
      <c r="M4154" s="12"/>
      <c r="N4154" s="12"/>
      <c r="O4154" s="12"/>
      <c r="Q4154" s="22"/>
      <c r="R4154" s="15"/>
      <c r="S4154" s="22"/>
    </row>
    <row r="4155" spans="2:19">
      <c r="B4155" s="12"/>
      <c r="K4155" s="11"/>
      <c r="L4155" s="11"/>
      <c r="M4155" s="12"/>
      <c r="N4155" s="12"/>
      <c r="O4155" s="12"/>
      <c r="Q4155" s="22"/>
      <c r="R4155" s="15"/>
      <c r="S4155" s="22"/>
    </row>
    <row r="4156" spans="2:19">
      <c r="B4156" s="12"/>
      <c r="K4156" s="11"/>
      <c r="L4156" s="11"/>
      <c r="M4156" s="12"/>
      <c r="N4156" s="12"/>
      <c r="O4156" s="12"/>
      <c r="Q4156" s="22"/>
      <c r="R4156" s="15"/>
      <c r="S4156" s="22"/>
    </row>
    <row r="4157" spans="2:19">
      <c r="B4157" s="12"/>
      <c r="K4157" s="11"/>
      <c r="L4157" s="11"/>
      <c r="M4157" s="12"/>
      <c r="N4157" s="12"/>
      <c r="O4157" s="12"/>
      <c r="Q4157" s="22"/>
      <c r="R4157" s="15"/>
      <c r="S4157" s="22"/>
    </row>
    <row r="4158" spans="2:19">
      <c r="B4158" s="12"/>
      <c r="K4158" s="11"/>
      <c r="L4158" s="11"/>
      <c r="M4158" s="12"/>
      <c r="N4158" s="12"/>
      <c r="O4158" s="12"/>
      <c r="Q4158" s="22"/>
      <c r="R4158" s="15"/>
      <c r="S4158" s="22"/>
    </row>
    <row r="4159" spans="2:19">
      <c r="B4159" s="12"/>
      <c r="K4159" s="11"/>
      <c r="L4159" s="11"/>
      <c r="M4159" s="12"/>
      <c r="N4159" s="12"/>
      <c r="O4159" s="12"/>
      <c r="Q4159" s="22"/>
      <c r="R4159" s="15"/>
      <c r="S4159" s="22"/>
    </row>
    <row r="4160" spans="2:19">
      <c r="B4160" s="12"/>
      <c r="K4160" s="11"/>
      <c r="L4160" s="11"/>
      <c r="M4160" s="12"/>
      <c r="N4160" s="12"/>
      <c r="O4160" s="12"/>
      <c r="Q4160" s="22"/>
      <c r="R4160" s="15"/>
      <c r="S4160" s="22"/>
    </row>
    <row r="4161" spans="2:19">
      <c r="B4161" s="12"/>
      <c r="K4161" s="11"/>
      <c r="L4161" s="11"/>
      <c r="M4161" s="12"/>
      <c r="N4161" s="12"/>
      <c r="O4161" s="12"/>
      <c r="Q4161" s="22"/>
      <c r="R4161" s="15"/>
      <c r="S4161" s="22"/>
    </row>
    <row r="4162" spans="2:19">
      <c r="B4162" s="12"/>
      <c r="K4162" s="11"/>
      <c r="L4162" s="11"/>
      <c r="M4162" s="12"/>
      <c r="N4162" s="12"/>
      <c r="O4162" s="12"/>
      <c r="Q4162" s="22"/>
      <c r="R4162" s="15"/>
      <c r="S4162" s="22"/>
    </row>
    <row r="4163" spans="2:19">
      <c r="B4163" s="12"/>
      <c r="K4163" s="11"/>
      <c r="L4163" s="11"/>
      <c r="M4163" s="12"/>
      <c r="N4163" s="12"/>
      <c r="O4163" s="12"/>
      <c r="Q4163" s="22"/>
      <c r="R4163" s="15"/>
      <c r="S4163" s="22"/>
    </row>
    <row r="4164" spans="2:19">
      <c r="B4164" s="12"/>
      <c r="K4164" s="11"/>
      <c r="L4164" s="11"/>
      <c r="M4164" s="12"/>
      <c r="N4164" s="12"/>
      <c r="O4164" s="12"/>
      <c r="Q4164" s="22"/>
      <c r="R4164" s="15"/>
      <c r="S4164" s="22"/>
    </row>
    <row r="4165" spans="2:19">
      <c r="B4165" s="12"/>
      <c r="K4165" s="11"/>
      <c r="L4165" s="11"/>
      <c r="M4165" s="12"/>
      <c r="N4165" s="12"/>
      <c r="O4165" s="12"/>
      <c r="Q4165" s="22"/>
      <c r="R4165" s="15"/>
      <c r="S4165" s="22"/>
    </row>
    <row r="4166" spans="2:19">
      <c r="B4166" s="12"/>
      <c r="K4166" s="11"/>
      <c r="L4166" s="11"/>
      <c r="M4166" s="12"/>
      <c r="N4166" s="12"/>
      <c r="O4166" s="12"/>
      <c r="Q4166" s="22"/>
      <c r="R4166" s="15"/>
      <c r="S4166" s="22"/>
    </row>
    <row r="4167" spans="2:19">
      <c r="B4167" s="12"/>
      <c r="K4167" s="11"/>
      <c r="L4167" s="11"/>
      <c r="M4167" s="12"/>
      <c r="N4167" s="12"/>
      <c r="O4167" s="12"/>
      <c r="Q4167" s="22"/>
      <c r="R4167" s="15"/>
      <c r="S4167" s="22"/>
    </row>
    <row r="4168" spans="2:19">
      <c r="B4168" s="12"/>
      <c r="K4168" s="11"/>
      <c r="L4168" s="11"/>
      <c r="M4168" s="12"/>
      <c r="N4168" s="12"/>
      <c r="O4168" s="12"/>
      <c r="Q4168" s="22"/>
      <c r="R4168" s="15"/>
      <c r="S4168" s="22"/>
    </row>
    <row r="4169" spans="2:19">
      <c r="B4169" s="12"/>
      <c r="K4169" s="11"/>
      <c r="L4169" s="11"/>
      <c r="M4169" s="12"/>
      <c r="N4169" s="12"/>
      <c r="O4169" s="12"/>
      <c r="Q4169" s="22"/>
      <c r="R4169" s="15"/>
      <c r="S4169" s="22"/>
    </row>
    <row r="4170" spans="2:19">
      <c r="B4170" s="12"/>
      <c r="K4170" s="11"/>
      <c r="L4170" s="11"/>
      <c r="M4170" s="12"/>
      <c r="N4170" s="12"/>
      <c r="O4170" s="12"/>
      <c r="Q4170" s="22"/>
      <c r="R4170" s="15"/>
      <c r="S4170" s="22"/>
    </row>
    <row r="4171" spans="2:19">
      <c r="B4171" s="12"/>
      <c r="K4171" s="11"/>
      <c r="L4171" s="11"/>
      <c r="M4171" s="12"/>
      <c r="N4171" s="12"/>
      <c r="O4171" s="12"/>
      <c r="Q4171" s="22"/>
      <c r="R4171" s="15"/>
      <c r="S4171" s="22"/>
    </row>
    <row r="4172" spans="2:19">
      <c r="B4172" s="12"/>
      <c r="K4172" s="11"/>
      <c r="L4172" s="11"/>
      <c r="M4172" s="12"/>
      <c r="N4172" s="12"/>
      <c r="O4172" s="12"/>
      <c r="Q4172" s="22"/>
      <c r="R4172" s="15"/>
      <c r="S4172" s="22"/>
    </row>
    <row r="4173" spans="2:19">
      <c r="B4173" s="12"/>
      <c r="K4173" s="11"/>
      <c r="L4173" s="11"/>
      <c r="M4173" s="12"/>
      <c r="N4173" s="12"/>
      <c r="O4173" s="12"/>
      <c r="Q4173" s="22"/>
      <c r="R4173" s="15"/>
      <c r="S4173" s="22"/>
    </row>
    <row r="4174" spans="2:19">
      <c r="B4174" s="12"/>
      <c r="K4174" s="11"/>
      <c r="L4174" s="11"/>
      <c r="M4174" s="12"/>
      <c r="N4174" s="12"/>
      <c r="O4174" s="12"/>
      <c r="Q4174" s="22"/>
      <c r="R4174" s="15"/>
      <c r="S4174" s="22"/>
    </row>
    <row r="4175" spans="2:19">
      <c r="B4175" s="12"/>
      <c r="K4175" s="11"/>
      <c r="L4175" s="11"/>
      <c r="M4175" s="12"/>
      <c r="N4175" s="12"/>
      <c r="O4175" s="12"/>
      <c r="Q4175" s="22"/>
      <c r="R4175" s="15"/>
      <c r="S4175" s="22"/>
    </row>
    <row r="4176" spans="2:19">
      <c r="B4176" s="12"/>
      <c r="K4176" s="11"/>
      <c r="L4176" s="11"/>
      <c r="M4176" s="12"/>
      <c r="N4176" s="12"/>
      <c r="O4176" s="12"/>
      <c r="Q4176" s="22"/>
      <c r="R4176" s="15"/>
      <c r="S4176" s="22"/>
    </row>
    <row r="4177" spans="2:19">
      <c r="B4177" s="12"/>
      <c r="K4177" s="11"/>
      <c r="L4177" s="11"/>
      <c r="M4177" s="12"/>
      <c r="N4177" s="12"/>
      <c r="O4177" s="12"/>
      <c r="Q4177" s="22"/>
      <c r="R4177" s="15"/>
      <c r="S4177" s="22"/>
    </row>
    <row r="4178" spans="2:19">
      <c r="B4178" s="12"/>
      <c r="K4178" s="11"/>
      <c r="L4178" s="11"/>
      <c r="M4178" s="12"/>
      <c r="N4178" s="12"/>
      <c r="O4178" s="12"/>
      <c r="Q4178" s="22"/>
      <c r="R4178" s="15"/>
      <c r="S4178" s="22"/>
    </row>
    <row r="4179" spans="2:19">
      <c r="B4179" s="12"/>
      <c r="K4179" s="11"/>
      <c r="L4179" s="11"/>
      <c r="M4179" s="12"/>
      <c r="N4179" s="12"/>
      <c r="O4179" s="12"/>
      <c r="Q4179" s="22"/>
      <c r="R4179" s="15"/>
      <c r="S4179" s="22"/>
    </row>
    <row r="4180" spans="2:19">
      <c r="B4180" s="12"/>
      <c r="K4180" s="11"/>
      <c r="L4180" s="11"/>
      <c r="M4180" s="12"/>
      <c r="N4180" s="12"/>
      <c r="O4180" s="12"/>
      <c r="Q4180" s="22"/>
      <c r="R4180" s="15"/>
      <c r="S4180" s="22"/>
    </row>
    <row r="4181" spans="2:19">
      <c r="B4181" s="12"/>
      <c r="K4181" s="11"/>
      <c r="L4181" s="11"/>
      <c r="M4181" s="12"/>
      <c r="N4181" s="12"/>
      <c r="O4181" s="12"/>
      <c r="Q4181" s="22"/>
      <c r="R4181" s="15"/>
      <c r="S4181" s="22"/>
    </row>
    <row r="4182" spans="2:19">
      <c r="B4182" s="12"/>
      <c r="K4182" s="11"/>
      <c r="L4182" s="11"/>
      <c r="M4182" s="12"/>
      <c r="N4182" s="12"/>
      <c r="O4182" s="12"/>
      <c r="Q4182" s="22"/>
      <c r="R4182" s="15"/>
      <c r="S4182" s="22"/>
    </row>
    <row r="4183" spans="2:19">
      <c r="B4183" s="12"/>
      <c r="K4183" s="11"/>
      <c r="L4183" s="11"/>
      <c r="M4183" s="12"/>
      <c r="N4183" s="12"/>
      <c r="O4183" s="12"/>
      <c r="Q4183" s="22"/>
      <c r="R4183" s="15"/>
      <c r="S4183" s="22"/>
    </row>
    <row r="4184" spans="2:19">
      <c r="B4184" s="12"/>
      <c r="K4184" s="11"/>
      <c r="L4184" s="11"/>
      <c r="M4184" s="12"/>
      <c r="N4184" s="12"/>
      <c r="O4184" s="12"/>
      <c r="Q4184" s="22"/>
      <c r="R4184" s="15"/>
      <c r="S4184" s="22"/>
    </row>
    <row r="4185" spans="2:19">
      <c r="B4185" s="12"/>
      <c r="K4185" s="11"/>
      <c r="L4185" s="11"/>
      <c r="M4185" s="12"/>
      <c r="N4185" s="12"/>
      <c r="O4185" s="12"/>
      <c r="Q4185" s="22"/>
      <c r="R4185" s="15"/>
      <c r="S4185" s="22"/>
    </row>
    <row r="4186" spans="2:19">
      <c r="B4186" s="12"/>
      <c r="K4186" s="11"/>
      <c r="L4186" s="11"/>
      <c r="M4186" s="12"/>
      <c r="N4186" s="12"/>
      <c r="O4186" s="12"/>
      <c r="Q4186" s="22"/>
      <c r="R4186" s="15"/>
      <c r="S4186" s="22"/>
    </row>
    <row r="4187" spans="2:19">
      <c r="B4187" s="12"/>
      <c r="K4187" s="11"/>
      <c r="L4187" s="11"/>
      <c r="M4187" s="12"/>
      <c r="N4187" s="12"/>
      <c r="O4187" s="12"/>
      <c r="Q4187" s="22"/>
      <c r="R4187" s="15"/>
      <c r="S4187" s="22"/>
    </row>
    <row r="4188" spans="2:19">
      <c r="B4188" s="12"/>
      <c r="K4188" s="11"/>
      <c r="L4188" s="11"/>
      <c r="M4188" s="12"/>
      <c r="N4188" s="12"/>
      <c r="O4188" s="12"/>
      <c r="Q4188" s="22"/>
      <c r="R4188" s="15"/>
      <c r="S4188" s="22"/>
    </row>
    <row r="4189" spans="2:19">
      <c r="B4189" s="12"/>
      <c r="K4189" s="11"/>
      <c r="L4189" s="11"/>
      <c r="M4189" s="12"/>
      <c r="N4189" s="12"/>
      <c r="O4189" s="12"/>
      <c r="Q4189" s="22"/>
      <c r="R4189" s="15"/>
      <c r="S4189" s="22"/>
    </row>
    <row r="4190" spans="2:19">
      <c r="B4190" s="12"/>
      <c r="K4190" s="11"/>
      <c r="L4190" s="11"/>
      <c r="M4190" s="12"/>
      <c r="N4190" s="12"/>
      <c r="O4190" s="12"/>
      <c r="Q4190" s="22"/>
      <c r="R4190" s="15"/>
      <c r="S4190" s="22"/>
    </row>
    <row r="4191" spans="2:19">
      <c r="B4191" s="12"/>
      <c r="K4191" s="11"/>
      <c r="L4191" s="11"/>
      <c r="M4191" s="12"/>
      <c r="N4191" s="12"/>
      <c r="O4191" s="12"/>
      <c r="Q4191" s="22"/>
      <c r="R4191" s="15"/>
      <c r="S4191" s="22"/>
    </row>
    <row r="4192" spans="2:19">
      <c r="B4192" s="12"/>
      <c r="K4192" s="11"/>
      <c r="L4192" s="11"/>
      <c r="M4192" s="12"/>
      <c r="N4192" s="12"/>
      <c r="O4192" s="12"/>
      <c r="Q4192" s="22"/>
      <c r="R4192" s="15"/>
      <c r="S4192" s="22"/>
    </row>
    <row r="4193" spans="2:19">
      <c r="B4193" s="12"/>
      <c r="K4193" s="11"/>
      <c r="L4193" s="11"/>
      <c r="M4193" s="12"/>
      <c r="N4193" s="12"/>
      <c r="O4193" s="12"/>
      <c r="Q4193" s="22"/>
      <c r="R4193" s="15"/>
      <c r="S4193" s="22"/>
    </row>
    <row r="4194" spans="2:19">
      <c r="B4194" s="12"/>
      <c r="K4194" s="11"/>
      <c r="L4194" s="11"/>
      <c r="M4194" s="12"/>
      <c r="N4194" s="12"/>
      <c r="O4194" s="12"/>
      <c r="Q4194" s="22"/>
      <c r="R4194" s="15"/>
      <c r="S4194" s="22"/>
    </row>
    <row r="4195" spans="2:19">
      <c r="B4195" s="12"/>
      <c r="K4195" s="11"/>
      <c r="L4195" s="11"/>
      <c r="M4195" s="12"/>
      <c r="N4195" s="12"/>
      <c r="O4195" s="12"/>
      <c r="Q4195" s="22"/>
      <c r="R4195" s="15"/>
      <c r="S4195" s="22"/>
    </row>
    <row r="4196" spans="2:19">
      <c r="B4196" s="12"/>
      <c r="K4196" s="11"/>
      <c r="L4196" s="11"/>
      <c r="M4196" s="12"/>
      <c r="N4196" s="12"/>
      <c r="O4196" s="12"/>
      <c r="Q4196" s="22"/>
      <c r="R4196" s="15"/>
      <c r="S4196" s="22"/>
    </row>
    <row r="4197" spans="2:19">
      <c r="B4197" s="12"/>
      <c r="K4197" s="11"/>
      <c r="L4197" s="11"/>
      <c r="M4197" s="12"/>
      <c r="N4197" s="12"/>
      <c r="O4197" s="12"/>
      <c r="Q4197" s="22"/>
      <c r="R4197" s="15"/>
      <c r="S4197" s="22"/>
    </row>
    <row r="4198" spans="2:19">
      <c r="B4198" s="12"/>
      <c r="K4198" s="11"/>
      <c r="L4198" s="11"/>
      <c r="M4198" s="12"/>
      <c r="N4198" s="12"/>
      <c r="O4198" s="12"/>
      <c r="Q4198" s="22"/>
      <c r="R4198" s="15"/>
      <c r="S4198" s="22"/>
    </row>
    <row r="4199" spans="2:19">
      <c r="B4199" s="12"/>
      <c r="K4199" s="11"/>
      <c r="L4199" s="11"/>
      <c r="M4199" s="12"/>
      <c r="N4199" s="12"/>
      <c r="O4199" s="12"/>
      <c r="Q4199" s="22"/>
      <c r="R4199" s="15"/>
      <c r="S4199" s="22"/>
    </row>
    <row r="4200" spans="2:19">
      <c r="B4200" s="12"/>
      <c r="K4200" s="11"/>
      <c r="L4200" s="11"/>
      <c r="M4200" s="12"/>
      <c r="N4200" s="12"/>
      <c r="O4200" s="12"/>
      <c r="Q4200" s="22"/>
      <c r="R4200" s="15"/>
      <c r="S4200" s="22"/>
    </row>
    <row r="4201" spans="2:19">
      <c r="B4201" s="12"/>
      <c r="K4201" s="11"/>
      <c r="L4201" s="11"/>
      <c r="M4201" s="12"/>
      <c r="N4201" s="12"/>
      <c r="O4201" s="12"/>
      <c r="Q4201" s="22"/>
      <c r="R4201" s="15"/>
      <c r="S4201" s="22"/>
    </row>
    <row r="4202" spans="2:19">
      <c r="B4202" s="12"/>
      <c r="K4202" s="11"/>
      <c r="L4202" s="11"/>
      <c r="M4202" s="12"/>
      <c r="N4202" s="12"/>
      <c r="O4202" s="12"/>
      <c r="Q4202" s="22"/>
      <c r="R4202" s="15"/>
      <c r="S4202" s="22"/>
    </row>
    <row r="4203" spans="2:19">
      <c r="B4203" s="12"/>
      <c r="K4203" s="11"/>
      <c r="L4203" s="11"/>
      <c r="M4203" s="12"/>
      <c r="N4203" s="12"/>
      <c r="O4203" s="12"/>
      <c r="Q4203" s="22"/>
      <c r="R4203" s="15"/>
      <c r="S4203" s="22"/>
    </row>
    <row r="4204" spans="2:19">
      <c r="B4204" s="12"/>
      <c r="K4204" s="11"/>
      <c r="L4204" s="11"/>
      <c r="M4204" s="12"/>
      <c r="N4204" s="12"/>
      <c r="O4204" s="12"/>
      <c r="Q4204" s="22"/>
      <c r="R4204" s="15"/>
      <c r="S4204" s="22"/>
    </row>
    <row r="4205" spans="2:19">
      <c r="B4205" s="12"/>
      <c r="K4205" s="11"/>
      <c r="L4205" s="11"/>
      <c r="M4205" s="12"/>
      <c r="N4205" s="12"/>
      <c r="O4205" s="12"/>
      <c r="Q4205" s="22"/>
      <c r="R4205" s="15"/>
      <c r="S4205" s="22"/>
    </row>
    <row r="4206" spans="2:19">
      <c r="B4206" s="12"/>
      <c r="K4206" s="11"/>
      <c r="L4206" s="11"/>
      <c r="M4206" s="12"/>
      <c r="N4206" s="12"/>
      <c r="O4206" s="12"/>
      <c r="Q4206" s="22"/>
      <c r="R4206" s="15"/>
      <c r="S4206" s="22"/>
    </row>
    <row r="4207" spans="2:19">
      <c r="B4207" s="12"/>
      <c r="K4207" s="11"/>
      <c r="L4207" s="11"/>
      <c r="M4207" s="12"/>
      <c r="N4207" s="12"/>
      <c r="O4207" s="12"/>
      <c r="Q4207" s="22"/>
      <c r="R4207" s="15"/>
      <c r="S4207" s="22"/>
    </row>
    <row r="4208" spans="2:19">
      <c r="B4208" s="12"/>
      <c r="K4208" s="11"/>
      <c r="L4208" s="11"/>
      <c r="M4208" s="12"/>
      <c r="N4208" s="12"/>
      <c r="O4208" s="12"/>
      <c r="Q4208" s="22"/>
      <c r="R4208" s="15"/>
      <c r="S4208" s="22"/>
    </row>
    <row r="4209" spans="2:19">
      <c r="B4209" s="12"/>
      <c r="K4209" s="11"/>
      <c r="L4209" s="11"/>
      <c r="M4209" s="12"/>
      <c r="N4209" s="12"/>
      <c r="O4209" s="12"/>
      <c r="Q4209" s="22"/>
      <c r="R4209" s="15"/>
      <c r="S4209" s="22"/>
    </row>
    <row r="4210" spans="2:19">
      <c r="B4210" s="12"/>
      <c r="K4210" s="11"/>
      <c r="L4210" s="11"/>
      <c r="M4210" s="12"/>
      <c r="N4210" s="12"/>
      <c r="O4210" s="12"/>
      <c r="Q4210" s="22"/>
      <c r="R4210" s="15"/>
      <c r="S4210" s="22"/>
    </row>
    <row r="4211" spans="2:19">
      <c r="B4211" s="12"/>
      <c r="K4211" s="11"/>
      <c r="L4211" s="11"/>
      <c r="M4211" s="12"/>
      <c r="N4211" s="12"/>
      <c r="O4211" s="12"/>
      <c r="Q4211" s="22"/>
      <c r="R4211" s="15"/>
      <c r="S4211" s="22"/>
    </row>
    <row r="4212" spans="2:19">
      <c r="B4212" s="12"/>
      <c r="K4212" s="11"/>
      <c r="L4212" s="11"/>
      <c r="M4212" s="12"/>
      <c r="N4212" s="12"/>
      <c r="O4212" s="12"/>
      <c r="Q4212" s="22"/>
      <c r="R4212" s="15"/>
      <c r="S4212" s="22"/>
    </row>
    <row r="4213" spans="2:19">
      <c r="B4213" s="12"/>
      <c r="K4213" s="11"/>
      <c r="L4213" s="11"/>
      <c r="M4213" s="12"/>
      <c r="N4213" s="12"/>
      <c r="O4213" s="12"/>
      <c r="Q4213" s="22"/>
      <c r="R4213" s="15"/>
      <c r="S4213" s="22"/>
    </row>
    <row r="4214" spans="2:19">
      <c r="B4214" s="12"/>
      <c r="K4214" s="11"/>
      <c r="L4214" s="11"/>
      <c r="M4214" s="12"/>
      <c r="N4214" s="12"/>
      <c r="O4214" s="12"/>
      <c r="Q4214" s="22"/>
      <c r="R4214" s="15"/>
      <c r="S4214" s="22"/>
    </row>
    <row r="4215" spans="2:19">
      <c r="B4215" s="12"/>
      <c r="K4215" s="11"/>
      <c r="L4215" s="11"/>
      <c r="M4215" s="12"/>
      <c r="N4215" s="12"/>
      <c r="O4215" s="12"/>
      <c r="Q4215" s="22"/>
      <c r="R4215" s="15"/>
      <c r="S4215" s="22"/>
    </row>
    <row r="4216" spans="2:19">
      <c r="B4216" s="12"/>
      <c r="K4216" s="11"/>
      <c r="L4216" s="11"/>
      <c r="M4216" s="12"/>
      <c r="N4216" s="12"/>
      <c r="O4216" s="12"/>
      <c r="Q4216" s="22"/>
      <c r="R4216" s="15"/>
      <c r="S4216" s="22"/>
    </row>
    <row r="4217" spans="2:19">
      <c r="B4217" s="12"/>
      <c r="K4217" s="11"/>
      <c r="L4217" s="11"/>
      <c r="M4217" s="12"/>
      <c r="N4217" s="12"/>
      <c r="O4217" s="12"/>
      <c r="Q4217" s="22"/>
      <c r="R4217" s="15"/>
      <c r="S4217" s="22"/>
    </row>
    <row r="4218" spans="2:19">
      <c r="B4218" s="12"/>
      <c r="K4218" s="11"/>
      <c r="L4218" s="11"/>
      <c r="M4218" s="12"/>
      <c r="N4218" s="12"/>
      <c r="O4218" s="12"/>
      <c r="Q4218" s="22"/>
      <c r="R4218" s="15"/>
      <c r="S4218" s="22"/>
    </row>
    <row r="4219" spans="2:19">
      <c r="B4219" s="12"/>
      <c r="K4219" s="11"/>
      <c r="L4219" s="11"/>
      <c r="M4219" s="12"/>
      <c r="N4219" s="12"/>
      <c r="O4219" s="12"/>
      <c r="Q4219" s="22"/>
      <c r="R4219" s="15"/>
      <c r="S4219" s="22"/>
    </row>
    <row r="4220" spans="2:19">
      <c r="B4220" s="12"/>
      <c r="K4220" s="11"/>
      <c r="L4220" s="11"/>
      <c r="M4220" s="12"/>
      <c r="N4220" s="12"/>
      <c r="O4220" s="12"/>
      <c r="Q4220" s="22"/>
      <c r="R4220" s="15"/>
      <c r="S4220" s="22"/>
    </row>
    <row r="4221" spans="2:19">
      <c r="B4221" s="12"/>
      <c r="K4221" s="11"/>
      <c r="L4221" s="11"/>
      <c r="M4221" s="12"/>
      <c r="N4221" s="12"/>
      <c r="O4221" s="12"/>
      <c r="Q4221" s="22"/>
      <c r="R4221" s="15"/>
      <c r="S4221" s="22"/>
    </row>
    <row r="4222" spans="2:19">
      <c r="B4222" s="12"/>
      <c r="K4222" s="11"/>
      <c r="L4222" s="11"/>
      <c r="M4222" s="12"/>
      <c r="N4222" s="12"/>
      <c r="O4222" s="12"/>
      <c r="Q4222" s="22"/>
      <c r="R4222" s="15"/>
      <c r="S4222" s="22"/>
    </row>
    <row r="4223" spans="2:19">
      <c r="B4223" s="12"/>
      <c r="K4223" s="11"/>
      <c r="L4223" s="11"/>
      <c r="M4223" s="12"/>
      <c r="N4223" s="12"/>
      <c r="O4223" s="12"/>
      <c r="Q4223" s="22"/>
      <c r="R4223" s="15"/>
      <c r="S4223" s="22"/>
    </row>
    <row r="4224" spans="2:19">
      <c r="B4224" s="12"/>
      <c r="K4224" s="11"/>
      <c r="L4224" s="11"/>
      <c r="M4224" s="12"/>
      <c r="N4224" s="12"/>
      <c r="O4224" s="12"/>
      <c r="Q4224" s="22"/>
      <c r="R4224" s="15"/>
      <c r="S4224" s="22"/>
    </row>
    <row r="4225" spans="2:19">
      <c r="B4225" s="12"/>
      <c r="K4225" s="11"/>
      <c r="L4225" s="11"/>
      <c r="M4225" s="12"/>
      <c r="N4225" s="12"/>
      <c r="O4225" s="12"/>
      <c r="Q4225" s="22"/>
      <c r="R4225" s="15"/>
      <c r="S4225" s="22"/>
    </row>
    <row r="4226" spans="2:19">
      <c r="B4226" s="12"/>
      <c r="K4226" s="11"/>
      <c r="L4226" s="11"/>
      <c r="M4226" s="12"/>
      <c r="N4226" s="12"/>
      <c r="O4226" s="12"/>
      <c r="Q4226" s="22"/>
      <c r="R4226" s="15"/>
      <c r="S4226" s="22"/>
    </row>
    <row r="4227" spans="2:19">
      <c r="B4227" s="12"/>
      <c r="K4227" s="11"/>
      <c r="L4227" s="11"/>
      <c r="M4227" s="12"/>
      <c r="N4227" s="12"/>
      <c r="O4227" s="12"/>
      <c r="Q4227" s="22"/>
      <c r="R4227" s="15"/>
      <c r="S4227" s="22"/>
    </row>
    <row r="4228" spans="2:19">
      <c r="B4228" s="12"/>
      <c r="K4228" s="11"/>
      <c r="L4228" s="11"/>
      <c r="M4228" s="12"/>
      <c r="N4228" s="12"/>
      <c r="O4228" s="12"/>
      <c r="Q4228" s="22"/>
      <c r="R4228" s="15"/>
      <c r="S4228" s="22"/>
    </row>
    <row r="4229" spans="2:19">
      <c r="B4229" s="12"/>
      <c r="K4229" s="11"/>
      <c r="L4229" s="11"/>
      <c r="M4229" s="12"/>
      <c r="N4229" s="12"/>
      <c r="O4229" s="12"/>
      <c r="Q4229" s="22"/>
      <c r="R4229" s="15"/>
      <c r="S4229" s="22"/>
    </row>
    <row r="4230" spans="2:19">
      <c r="B4230" s="12"/>
      <c r="K4230" s="11"/>
      <c r="L4230" s="11"/>
      <c r="M4230" s="12"/>
      <c r="N4230" s="12"/>
      <c r="O4230" s="12"/>
      <c r="Q4230" s="22"/>
      <c r="R4230" s="15"/>
      <c r="S4230" s="22"/>
    </row>
    <row r="4231" spans="2:19">
      <c r="B4231" s="12"/>
      <c r="K4231" s="11"/>
      <c r="L4231" s="11"/>
      <c r="M4231" s="12"/>
      <c r="N4231" s="12"/>
      <c r="O4231" s="12"/>
      <c r="Q4231" s="22"/>
      <c r="R4231" s="15"/>
      <c r="S4231" s="22"/>
    </row>
    <row r="4232" spans="2:19">
      <c r="B4232" s="12"/>
      <c r="K4232" s="11"/>
      <c r="L4232" s="11"/>
      <c r="M4232" s="12"/>
      <c r="N4232" s="12"/>
      <c r="O4232" s="12"/>
      <c r="Q4232" s="22"/>
      <c r="R4232" s="15"/>
      <c r="S4232" s="22"/>
    </row>
    <row r="4233" spans="2:19">
      <c r="B4233" s="12"/>
      <c r="K4233" s="11"/>
      <c r="L4233" s="11"/>
      <c r="M4233" s="12"/>
      <c r="N4233" s="12"/>
      <c r="O4233" s="12"/>
      <c r="Q4233" s="22"/>
      <c r="R4233" s="15"/>
      <c r="S4233" s="22"/>
    </row>
    <row r="4234" spans="2:19">
      <c r="B4234" s="12"/>
      <c r="K4234" s="11"/>
      <c r="L4234" s="11"/>
      <c r="M4234" s="12"/>
      <c r="N4234" s="12"/>
      <c r="O4234" s="12"/>
      <c r="Q4234" s="22"/>
      <c r="R4234" s="15"/>
      <c r="S4234" s="22"/>
    </row>
    <row r="4235" spans="2:19">
      <c r="B4235" s="12"/>
      <c r="K4235" s="11"/>
      <c r="L4235" s="11"/>
      <c r="M4235" s="12"/>
      <c r="N4235" s="12"/>
      <c r="O4235" s="12"/>
      <c r="Q4235" s="22"/>
      <c r="R4235" s="15"/>
      <c r="S4235" s="22"/>
    </row>
    <row r="4236" spans="2:19">
      <c r="B4236" s="12"/>
      <c r="K4236" s="11"/>
      <c r="L4236" s="11"/>
      <c r="M4236" s="12"/>
      <c r="N4236" s="12"/>
      <c r="O4236" s="12"/>
      <c r="Q4236" s="22"/>
      <c r="R4236" s="15"/>
      <c r="S4236" s="22"/>
    </row>
    <row r="4237" spans="2:19">
      <c r="B4237" s="12"/>
      <c r="K4237" s="11"/>
      <c r="L4237" s="11"/>
      <c r="M4237" s="12"/>
      <c r="N4237" s="12"/>
      <c r="O4237" s="12"/>
      <c r="Q4237" s="22"/>
      <c r="R4237" s="15"/>
      <c r="S4237" s="22"/>
    </row>
    <row r="4238" spans="2:19">
      <c r="B4238" s="12"/>
      <c r="K4238" s="11"/>
      <c r="L4238" s="11"/>
      <c r="M4238" s="12"/>
      <c r="N4238" s="12"/>
      <c r="O4238" s="12"/>
      <c r="Q4238" s="22"/>
      <c r="R4238" s="15"/>
      <c r="S4238" s="22"/>
    </row>
    <row r="4239" spans="2:19">
      <c r="B4239" s="12"/>
      <c r="K4239" s="11"/>
      <c r="L4239" s="11"/>
      <c r="M4239" s="12"/>
      <c r="N4239" s="12"/>
      <c r="O4239" s="12"/>
      <c r="Q4239" s="22"/>
      <c r="R4239" s="15"/>
      <c r="S4239" s="22"/>
    </row>
    <row r="4240" spans="2:19">
      <c r="B4240" s="12"/>
      <c r="K4240" s="11"/>
      <c r="L4240" s="11"/>
      <c r="M4240" s="12"/>
      <c r="N4240" s="12"/>
      <c r="O4240" s="12"/>
      <c r="Q4240" s="22"/>
      <c r="R4240" s="15"/>
      <c r="S4240" s="22"/>
    </row>
    <row r="4241" spans="2:19">
      <c r="B4241" s="12"/>
      <c r="K4241" s="11"/>
      <c r="L4241" s="11"/>
      <c r="M4241" s="12"/>
      <c r="N4241" s="12"/>
      <c r="O4241" s="12"/>
      <c r="Q4241" s="22"/>
      <c r="R4241" s="15"/>
      <c r="S4241" s="22"/>
    </row>
    <row r="4242" spans="2:19">
      <c r="B4242" s="12"/>
      <c r="K4242" s="11"/>
      <c r="L4242" s="11"/>
      <c r="M4242" s="12"/>
      <c r="N4242" s="12"/>
      <c r="O4242" s="12"/>
      <c r="Q4242" s="22"/>
      <c r="R4242" s="15"/>
      <c r="S4242" s="22"/>
    </row>
    <row r="4243" spans="2:19">
      <c r="B4243" s="12"/>
      <c r="K4243" s="11"/>
      <c r="L4243" s="11"/>
      <c r="M4243" s="12"/>
      <c r="N4243" s="12"/>
      <c r="O4243" s="12"/>
      <c r="Q4243" s="22"/>
      <c r="R4243" s="15"/>
      <c r="S4243" s="22"/>
    </row>
    <row r="4244" spans="2:19">
      <c r="B4244" s="12"/>
      <c r="K4244" s="11"/>
      <c r="L4244" s="11"/>
      <c r="M4244" s="12"/>
      <c r="N4244" s="12"/>
      <c r="O4244" s="12"/>
      <c r="Q4244" s="22"/>
      <c r="R4244" s="15"/>
      <c r="S4244" s="22"/>
    </row>
    <row r="4245" spans="2:19">
      <c r="B4245" s="12"/>
      <c r="K4245" s="11"/>
      <c r="L4245" s="11"/>
      <c r="M4245" s="12"/>
      <c r="N4245" s="12"/>
      <c r="O4245" s="12"/>
      <c r="Q4245" s="22"/>
      <c r="R4245" s="15"/>
      <c r="S4245" s="22"/>
    </row>
    <row r="4246" spans="2:19">
      <c r="B4246" s="12"/>
      <c r="K4246" s="11"/>
      <c r="L4246" s="11"/>
      <c r="M4246" s="12"/>
      <c r="N4246" s="12"/>
      <c r="O4246" s="12"/>
      <c r="Q4246" s="22"/>
      <c r="R4246" s="15"/>
      <c r="S4246" s="22"/>
    </row>
    <row r="4247" spans="2:19">
      <c r="B4247" s="12"/>
      <c r="K4247" s="11"/>
      <c r="L4247" s="11"/>
      <c r="M4247" s="12"/>
      <c r="N4247" s="12"/>
      <c r="O4247" s="12"/>
      <c r="Q4247" s="22"/>
      <c r="R4247" s="15"/>
      <c r="S4247" s="22"/>
    </row>
    <row r="4248" spans="2:19">
      <c r="B4248" s="12"/>
      <c r="K4248" s="11"/>
      <c r="L4248" s="11"/>
      <c r="M4248" s="12"/>
      <c r="N4248" s="12"/>
      <c r="O4248" s="12"/>
      <c r="Q4248" s="22"/>
      <c r="R4248" s="15"/>
      <c r="S4248" s="22"/>
    </row>
    <row r="4249" spans="2:19">
      <c r="B4249" s="12"/>
      <c r="K4249" s="11"/>
      <c r="L4249" s="11"/>
      <c r="M4249" s="12"/>
      <c r="N4249" s="12"/>
      <c r="O4249" s="12"/>
      <c r="Q4249" s="22"/>
      <c r="R4249" s="15"/>
      <c r="S4249" s="22"/>
    </row>
    <row r="4250" spans="2:19">
      <c r="B4250" s="12"/>
      <c r="K4250" s="11"/>
      <c r="L4250" s="11"/>
      <c r="M4250" s="12"/>
      <c r="N4250" s="12"/>
      <c r="O4250" s="12"/>
      <c r="Q4250" s="22"/>
      <c r="R4250" s="15"/>
      <c r="S4250" s="22"/>
    </row>
    <row r="4251" spans="2:19">
      <c r="B4251" s="12"/>
      <c r="K4251" s="11"/>
      <c r="L4251" s="11"/>
      <c r="M4251" s="12"/>
      <c r="N4251" s="12"/>
      <c r="O4251" s="12"/>
      <c r="Q4251" s="22"/>
      <c r="R4251" s="15"/>
      <c r="S4251" s="22"/>
    </row>
    <row r="4252" spans="2:19">
      <c r="B4252" s="12"/>
      <c r="K4252" s="11"/>
      <c r="L4252" s="11"/>
      <c r="M4252" s="12"/>
      <c r="N4252" s="12"/>
      <c r="O4252" s="12"/>
      <c r="Q4252" s="22"/>
      <c r="R4252" s="15"/>
      <c r="S4252" s="22"/>
    </row>
    <row r="4253" spans="2:19">
      <c r="B4253" s="12"/>
      <c r="K4253" s="11"/>
      <c r="L4253" s="11"/>
      <c r="M4253" s="12"/>
      <c r="N4253" s="12"/>
      <c r="O4253" s="12"/>
      <c r="Q4253" s="22"/>
      <c r="R4253" s="15"/>
      <c r="S4253" s="22"/>
    </row>
    <row r="4254" spans="2:19">
      <c r="B4254" s="12"/>
      <c r="K4254" s="11"/>
      <c r="L4254" s="11"/>
      <c r="M4254" s="12"/>
      <c r="N4254" s="12"/>
      <c r="O4254" s="12"/>
      <c r="Q4254" s="22"/>
      <c r="R4254" s="15"/>
      <c r="S4254" s="22"/>
    </row>
    <row r="4255" spans="2:19">
      <c r="B4255" s="12"/>
      <c r="K4255" s="11"/>
      <c r="L4255" s="11"/>
      <c r="M4255" s="12"/>
      <c r="N4255" s="12"/>
      <c r="O4255" s="12"/>
      <c r="Q4255" s="22"/>
      <c r="R4255" s="15"/>
      <c r="S4255" s="22"/>
    </row>
    <row r="4256" spans="2:19">
      <c r="B4256" s="12"/>
      <c r="K4256" s="11"/>
      <c r="L4256" s="11"/>
      <c r="M4256" s="12"/>
      <c r="N4256" s="12"/>
      <c r="O4256" s="12"/>
      <c r="Q4256" s="22"/>
      <c r="R4256" s="15"/>
      <c r="S4256" s="22"/>
    </row>
    <row r="4257" spans="2:19">
      <c r="B4257" s="12"/>
      <c r="K4257" s="11"/>
      <c r="L4257" s="11"/>
      <c r="M4257" s="12"/>
      <c r="N4257" s="12"/>
      <c r="O4257" s="12"/>
      <c r="Q4257" s="22"/>
      <c r="R4257" s="15"/>
      <c r="S4257" s="22"/>
    </row>
    <row r="4258" spans="2:19">
      <c r="B4258" s="12"/>
      <c r="K4258" s="11"/>
      <c r="L4258" s="11"/>
      <c r="M4258" s="12"/>
      <c r="N4258" s="12"/>
      <c r="O4258" s="12"/>
      <c r="Q4258" s="22"/>
      <c r="R4258" s="15"/>
      <c r="S4258" s="22"/>
    </row>
    <row r="4259" spans="2:19">
      <c r="B4259" s="12"/>
      <c r="K4259" s="11"/>
      <c r="L4259" s="11"/>
      <c r="M4259" s="12"/>
      <c r="N4259" s="12"/>
      <c r="O4259" s="12"/>
      <c r="Q4259" s="22"/>
      <c r="R4259" s="15"/>
      <c r="S4259" s="22"/>
    </row>
    <row r="4260" spans="2:19">
      <c r="B4260" s="12"/>
      <c r="K4260" s="11"/>
      <c r="L4260" s="11"/>
      <c r="M4260" s="12"/>
      <c r="N4260" s="12"/>
      <c r="O4260" s="12"/>
      <c r="Q4260" s="22"/>
      <c r="R4260" s="15"/>
      <c r="S4260" s="22"/>
    </row>
    <row r="4261" spans="2:19">
      <c r="B4261" s="12"/>
      <c r="K4261" s="11"/>
      <c r="L4261" s="11"/>
      <c r="M4261" s="12"/>
      <c r="N4261" s="12"/>
      <c r="O4261" s="12"/>
      <c r="Q4261" s="22"/>
      <c r="R4261" s="15"/>
      <c r="S4261" s="22"/>
    </row>
    <row r="4262" spans="2:19">
      <c r="B4262" s="12"/>
      <c r="K4262" s="11"/>
      <c r="L4262" s="11"/>
      <c r="M4262" s="12"/>
      <c r="N4262" s="12"/>
      <c r="O4262" s="12"/>
      <c r="Q4262" s="22"/>
      <c r="R4262" s="15"/>
      <c r="S4262" s="22"/>
    </row>
    <row r="4263" spans="2:19">
      <c r="B4263" s="12"/>
      <c r="K4263" s="11"/>
      <c r="L4263" s="11"/>
      <c r="M4263" s="12"/>
      <c r="N4263" s="12"/>
      <c r="O4263" s="12"/>
      <c r="Q4263" s="22"/>
      <c r="R4263" s="15"/>
      <c r="S4263" s="22"/>
    </row>
    <row r="4264" spans="2:19">
      <c r="B4264" s="12"/>
      <c r="K4264" s="11"/>
      <c r="L4264" s="11"/>
      <c r="M4264" s="12"/>
      <c r="N4264" s="12"/>
      <c r="O4264" s="12"/>
      <c r="Q4264" s="22"/>
      <c r="R4264" s="15"/>
      <c r="S4264" s="22"/>
    </row>
    <row r="4265" spans="2:19">
      <c r="B4265" s="12"/>
      <c r="K4265" s="11"/>
      <c r="L4265" s="11"/>
      <c r="M4265" s="12"/>
      <c r="N4265" s="12"/>
      <c r="O4265" s="12"/>
      <c r="Q4265" s="22"/>
      <c r="R4265" s="15"/>
      <c r="S4265" s="22"/>
    </row>
    <row r="4266" spans="2:19">
      <c r="B4266" s="12"/>
      <c r="K4266" s="11"/>
      <c r="L4266" s="11"/>
      <c r="M4266" s="12"/>
      <c r="N4266" s="12"/>
      <c r="O4266" s="12"/>
      <c r="Q4266" s="22"/>
      <c r="R4266" s="15"/>
      <c r="S4266" s="22"/>
    </row>
    <row r="4267" spans="2:19">
      <c r="B4267" s="12"/>
      <c r="K4267" s="11"/>
      <c r="L4267" s="11"/>
      <c r="M4267" s="12"/>
      <c r="N4267" s="12"/>
      <c r="O4267" s="12"/>
      <c r="Q4267" s="22"/>
      <c r="R4267" s="15"/>
      <c r="S4267" s="22"/>
    </row>
    <row r="4268" spans="2:19">
      <c r="B4268" s="12"/>
      <c r="K4268" s="11"/>
      <c r="L4268" s="11"/>
      <c r="M4268" s="12"/>
      <c r="N4268" s="12"/>
      <c r="O4268" s="12"/>
      <c r="Q4268" s="22"/>
      <c r="R4268" s="15"/>
      <c r="S4268" s="22"/>
    </row>
    <row r="4269" spans="2:19">
      <c r="B4269" s="12"/>
      <c r="K4269" s="11"/>
      <c r="L4269" s="11"/>
      <c r="M4269" s="12"/>
      <c r="N4269" s="12"/>
      <c r="O4269" s="12"/>
      <c r="Q4269" s="22"/>
      <c r="R4269" s="15"/>
      <c r="S4269" s="22"/>
    </row>
    <row r="4270" spans="2:19">
      <c r="B4270" s="12"/>
      <c r="K4270" s="11"/>
      <c r="L4270" s="11"/>
      <c r="M4270" s="12"/>
      <c r="N4270" s="12"/>
      <c r="O4270" s="12"/>
      <c r="Q4270" s="22"/>
      <c r="R4270" s="15"/>
      <c r="S4270" s="22"/>
    </row>
    <row r="4271" spans="2:19">
      <c r="B4271" s="12"/>
      <c r="K4271" s="11"/>
      <c r="L4271" s="11"/>
      <c r="M4271" s="12"/>
      <c r="N4271" s="12"/>
      <c r="O4271" s="12"/>
      <c r="Q4271" s="22"/>
      <c r="R4271" s="15"/>
      <c r="S4271" s="22"/>
    </row>
    <row r="4272" spans="2:19">
      <c r="B4272" s="12"/>
      <c r="K4272" s="11"/>
      <c r="L4272" s="11"/>
      <c r="M4272" s="12"/>
      <c r="N4272" s="12"/>
      <c r="O4272" s="12"/>
      <c r="Q4272" s="22"/>
      <c r="R4272" s="15"/>
      <c r="S4272" s="22"/>
    </row>
    <row r="4273" spans="2:19">
      <c r="B4273" s="12"/>
      <c r="K4273" s="11"/>
      <c r="L4273" s="11"/>
      <c r="M4273" s="12"/>
      <c r="N4273" s="12"/>
      <c r="O4273" s="12"/>
      <c r="Q4273" s="22"/>
      <c r="R4273" s="15"/>
      <c r="S4273" s="22"/>
    </row>
    <row r="4274" spans="2:19">
      <c r="B4274" s="12"/>
      <c r="K4274" s="11"/>
      <c r="L4274" s="11"/>
      <c r="M4274" s="12"/>
      <c r="N4274" s="12"/>
      <c r="O4274" s="12"/>
      <c r="Q4274" s="22"/>
      <c r="R4274" s="15"/>
      <c r="S4274" s="22"/>
    </row>
    <row r="4275" spans="2:19">
      <c r="B4275" s="12"/>
      <c r="K4275" s="11"/>
      <c r="L4275" s="11"/>
      <c r="M4275" s="12"/>
      <c r="N4275" s="12"/>
      <c r="O4275" s="12"/>
      <c r="Q4275" s="22"/>
      <c r="R4275" s="15"/>
      <c r="S4275" s="22"/>
    </row>
    <row r="4276" spans="2:19">
      <c r="B4276" s="12"/>
      <c r="K4276" s="11"/>
      <c r="L4276" s="11"/>
      <c r="M4276" s="12"/>
      <c r="N4276" s="12"/>
      <c r="O4276" s="12"/>
      <c r="Q4276" s="22"/>
      <c r="R4276" s="15"/>
      <c r="S4276" s="22"/>
    </row>
    <row r="4277" spans="2:19">
      <c r="B4277" s="12"/>
      <c r="K4277" s="11"/>
      <c r="L4277" s="11"/>
      <c r="M4277" s="12"/>
      <c r="N4277" s="12"/>
      <c r="O4277" s="12"/>
      <c r="Q4277" s="22"/>
      <c r="R4277" s="15"/>
      <c r="S4277" s="22"/>
    </row>
    <row r="4278" spans="2:19">
      <c r="B4278" s="12"/>
      <c r="K4278" s="11"/>
      <c r="L4278" s="11"/>
      <c r="M4278" s="12"/>
      <c r="N4278" s="12"/>
      <c r="O4278" s="12"/>
      <c r="Q4278" s="22"/>
      <c r="R4278" s="15"/>
      <c r="S4278" s="22"/>
    </row>
    <row r="4279" spans="2:19">
      <c r="B4279" s="12"/>
      <c r="K4279" s="11"/>
      <c r="L4279" s="11"/>
      <c r="M4279" s="12"/>
      <c r="N4279" s="12"/>
      <c r="O4279" s="12"/>
      <c r="Q4279" s="22"/>
      <c r="R4279" s="15"/>
      <c r="S4279" s="22"/>
    </row>
    <row r="4280" spans="2:19">
      <c r="B4280" s="12"/>
      <c r="K4280" s="11"/>
      <c r="L4280" s="11"/>
      <c r="M4280" s="12"/>
      <c r="N4280" s="12"/>
      <c r="O4280" s="12"/>
      <c r="Q4280" s="22"/>
      <c r="R4280" s="15"/>
      <c r="S4280" s="22"/>
    </row>
    <row r="4281" spans="2:19">
      <c r="B4281" s="12"/>
      <c r="K4281" s="11"/>
      <c r="L4281" s="11"/>
      <c r="M4281" s="12"/>
      <c r="N4281" s="12"/>
      <c r="O4281" s="12"/>
      <c r="Q4281" s="22"/>
      <c r="R4281" s="15"/>
      <c r="S4281" s="22"/>
    </row>
    <row r="4282" spans="2:19">
      <c r="B4282" s="12"/>
      <c r="K4282" s="11"/>
      <c r="L4282" s="11"/>
      <c r="M4282" s="12"/>
      <c r="N4282" s="12"/>
      <c r="O4282" s="12"/>
      <c r="Q4282" s="22"/>
      <c r="R4282" s="15"/>
      <c r="S4282" s="22"/>
    </row>
    <row r="4283" spans="2:19">
      <c r="B4283" s="12"/>
      <c r="K4283" s="11"/>
      <c r="L4283" s="11"/>
      <c r="M4283" s="12"/>
      <c r="N4283" s="12"/>
      <c r="O4283" s="12"/>
      <c r="Q4283" s="22"/>
      <c r="R4283" s="15"/>
      <c r="S4283" s="22"/>
    </row>
    <row r="4284" spans="2:19">
      <c r="B4284" s="12"/>
      <c r="K4284" s="11"/>
      <c r="L4284" s="11"/>
      <c r="M4284" s="12"/>
      <c r="N4284" s="12"/>
      <c r="O4284" s="12"/>
      <c r="Q4284" s="22"/>
      <c r="R4284" s="15"/>
      <c r="S4284" s="22"/>
    </row>
    <row r="4285" spans="2:19">
      <c r="B4285" s="12"/>
      <c r="K4285" s="11"/>
      <c r="L4285" s="11"/>
      <c r="M4285" s="12"/>
      <c r="N4285" s="12"/>
      <c r="O4285" s="12"/>
      <c r="Q4285" s="22"/>
      <c r="R4285" s="15"/>
      <c r="S4285" s="22"/>
    </row>
    <row r="4286" spans="2:19">
      <c r="B4286" s="12"/>
      <c r="K4286" s="11"/>
      <c r="L4286" s="11"/>
      <c r="M4286" s="12"/>
      <c r="N4286" s="12"/>
      <c r="O4286" s="12"/>
      <c r="Q4286" s="22"/>
      <c r="R4286" s="15"/>
      <c r="S4286" s="22"/>
    </row>
    <row r="4287" spans="2:19">
      <c r="B4287" s="12"/>
      <c r="K4287" s="11"/>
      <c r="L4287" s="11"/>
      <c r="M4287" s="12"/>
      <c r="N4287" s="12"/>
      <c r="O4287" s="12"/>
      <c r="Q4287" s="22"/>
      <c r="R4287" s="15"/>
      <c r="S4287" s="22"/>
    </row>
    <row r="4288" spans="2:19">
      <c r="B4288" s="12"/>
      <c r="K4288" s="11"/>
      <c r="L4288" s="11"/>
      <c r="M4288" s="12"/>
      <c r="N4288" s="12"/>
      <c r="O4288" s="12"/>
      <c r="Q4288" s="22"/>
      <c r="R4288" s="15"/>
      <c r="S4288" s="22"/>
    </row>
    <row r="4289" spans="2:19">
      <c r="B4289" s="12"/>
      <c r="K4289" s="11"/>
      <c r="L4289" s="11"/>
      <c r="M4289" s="12"/>
      <c r="N4289" s="12"/>
      <c r="O4289" s="12"/>
      <c r="Q4289" s="22"/>
      <c r="R4289" s="15"/>
      <c r="S4289" s="22"/>
    </row>
    <row r="4290" spans="2:19">
      <c r="B4290" s="12"/>
      <c r="K4290" s="11"/>
      <c r="L4290" s="11"/>
      <c r="M4290" s="12"/>
      <c r="N4290" s="12"/>
      <c r="O4290" s="12"/>
      <c r="Q4290" s="22"/>
      <c r="R4290" s="15"/>
      <c r="S4290" s="22"/>
    </row>
    <row r="4291" spans="2:19">
      <c r="B4291" s="12"/>
      <c r="K4291" s="11"/>
      <c r="L4291" s="11"/>
      <c r="M4291" s="12"/>
      <c r="N4291" s="12"/>
      <c r="O4291" s="12"/>
      <c r="Q4291" s="22"/>
      <c r="R4291" s="15"/>
      <c r="S4291" s="22"/>
    </row>
    <row r="4292" spans="2:19">
      <c r="B4292" s="12"/>
      <c r="K4292" s="11"/>
      <c r="L4292" s="11"/>
      <c r="M4292" s="12"/>
      <c r="N4292" s="12"/>
      <c r="O4292" s="12"/>
      <c r="Q4292" s="22"/>
      <c r="R4292" s="15"/>
      <c r="S4292" s="22"/>
    </row>
    <row r="4293" spans="2:19">
      <c r="B4293" s="12"/>
      <c r="K4293" s="11"/>
      <c r="L4293" s="11"/>
      <c r="M4293" s="12"/>
      <c r="N4293" s="12"/>
      <c r="O4293" s="12"/>
      <c r="Q4293" s="22"/>
      <c r="R4293" s="15"/>
      <c r="S4293" s="22"/>
    </row>
    <row r="4294" spans="2:19">
      <c r="B4294" s="12"/>
      <c r="K4294" s="11"/>
      <c r="L4294" s="11"/>
      <c r="M4294" s="12"/>
      <c r="N4294" s="12"/>
      <c r="O4294" s="12"/>
      <c r="Q4294" s="22"/>
      <c r="R4294" s="15"/>
      <c r="S4294" s="22"/>
    </row>
    <row r="4295" spans="2:19">
      <c r="B4295" s="12"/>
      <c r="K4295" s="11"/>
      <c r="L4295" s="11"/>
      <c r="M4295" s="12"/>
      <c r="N4295" s="12"/>
      <c r="O4295" s="12"/>
      <c r="Q4295" s="22"/>
      <c r="R4295" s="15"/>
      <c r="S4295" s="22"/>
    </row>
    <row r="4296" spans="2:19">
      <c r="B4296" s="12"/>
      <c r="K4296" s="11"/>
      <c r="L4296" s="11"/>
      <c r="M4296" s="12"/>
      <c r="N4296" s="12"/>
      <c r="O4296" s="12"/>
      <c r="Q4296" s="22"/>
      <c r="R4296" s="15"/>
      <c r="S4296" s="22"/>
    </row>
    <row r="4297" spans="2:19">
      <c r="B4297" s="12"/>
      <c r="K4297" s="11"/>
      <c r="L4297" s="11"/>
      <c r="M4297" s="12"/>
      <c r="N4297" s="12"/>
      <c r="O4297" s="12"/>
      <c r="Q4297" s="22"/>
      <c r="R4297" s="15"/>
      <c r="S4297" s="22"/>
    </row>
    <row r="4298" spans="2:19">
      <c r="B4298" s="12"/>
      <c r="K4298" s="11"/>
      <c r="L4298" s="11"/>
      <c r="M4298" s="12"/>
      <c r="N4298" s="12"/>
      <c r="O4298" s="12"/>
      <c r="Q4298" s="22"/>
      <c r="R4298" s="15"/>
      <c r="S4298" s="22"/>
    </row>
    <row r="4299" spans="2:19">
      <c r="B4299" s="12"/>
      <c r="K4299" s="11"/>
      <c r="L4299" s="11"/>
      <c r="M4299" s="12"/>
      <c r="N4299" s="12"/>
      <c r="O4299" s="12"/>
      <c r="Q4299" s="22"/>
      <c r="R4299" s="15"/>
      <c r="S4299" s="22"/>
    </row>
    <row r="4300" spans="2:19">
      <c r="B4300" s="12"/>
      <c r="K4300" s="11"/>
      <c r="L4300" s="11"/>
      <c r="M4300" s="12"/>
      <c r="N4300" s="12"/>
      <c r="O4300" s="12"/>
      <c r="Q4300" s="22"/>
      <c r="R4300" s="15"/>
      <c r="S4300" s="22"/>
    </row>
    <row r="4301" spans="2:19">
      <c r="B4301" s="12"/>
      <c r="K4301" s="11"/>
      <c r="L4301" s="11"/>
      <c r="M4301" s="12"/>
      <c r="N4301" s="12"/>
      <c r="O4301" s="12"/>
      <c r="Q4301" s="22"/>
      <c r="R4301" s="15"/>
      <c r="S4301" s="22"/>
    </row>
    <row r="4302" spans="2:19">
      <c r="B4302" s="12"/>
      <c r="K4302" s="11"/>
      <c r="L4302" s="11"/>
      <c r="M4302" s="12"/>
      <c r="N4302" s="12"/>
      <c r="O4302" s="12"/>
      <c r="Q4302" s="22"/>
      <c r="R4302" s="15"/>
      <c r="S4302" s="22"/>
    </row>
    <row r="4303" spans="2:19">
      <c r="B4303" s="12"/>
      <c r="K4303" s="11"/>
      <c r="L4303" s="11"/>
      <c r="M4303" s="12"/>
      <c r="N4303" s="12"/>
      <c r="O4303" s="12"/>
      <c r="Q4303" s="22"/>
      <c r="R4303" s="15"/>
      <c r="S4303" s="22"/>
    </row>
    <row r="4304" spans="2:19">
      <c r="B4304" s="12"/>
      <c r="K4304" s="11"/>
      <c r="L4304" s="11"/>
      <c r="M4304" s="12"/>
      <c r="N4304" s="12"/>
      <c r="O4304" s="12"/>
      <c r="Q4304" s="22"/>
      <c r="R4304" s="15"/>
      <c r="S4304" s="22"/>
    </row>
    <row r="4305" spans="2:19">
      <c r="B4305" s="12"/>
      <c r="K4305" s="11"/>
      <c r="L4305" s="11"/>
      <c r="M4305" s="12"/>
      <c r="N4305" s="12"/>
      <c r="O4305" s="12"/>
      <c r="Q4305" s="22"/>
      <c r="R4305" s="15"/>
      <c r="S4305" s="22"/>
    </row>
    <row r="4306" spans="2:19">
      <c r="B4306" s="12"/>
      <c r="K4306" s="11"/>
      <c r="L4306" s="11"/>
      <c r="M4306" s="12"/>
      <c r="N4306" s="12"/>
      <c r="O4306" s="12"/>
      <c r="Q4306" s="22"/>
      <c r="R4306" s="15"/>
      <c r="S4306" s="22"/>
    </row>
    <row r="4307" spans="2:19">
      <c r="B4307" s="12"/>
      <c r="K4307" s="11"/>
      <c r="L4307" s="11"/>
      <c r="M4307" s="12"/>
      <c r="N4307" s="12"/>
      <c r="O4307" s="12"/>
      <c r="Q4307" s="22"/>
      <c r="R4307" s="15"/>
      <c r="S4307" s="22"/>
    </row>
    <row r="4308" spans="2:19">
      <c r="B4308" s="12"/>
      <c r="K4308" s="11"/>
      <c r="L4308" s="11"/>
      <c r="M4308" s="12"/>
      <c r="N4308" s="12"/>
      <c r="O4308" s="12"/>
      <c r="Q4308" s="22"/>
      <c r="R4308" s="15"/>
      <c r="S4308" s="22"/>
    </row>
    <row r="4309" spans="2:19">
      <c r="B4309" s="12"/>
      <c r="K4309" s="11"/>
      <c r="L4309" s="11"/>
      <c r="M4309" s="12"/>
      <c r="N4309" s="12"/>
      <c r="O4309" s="12"/>
      <c r="Q4309" s="22"/>
      <c r="R4309" s="15"/>
      <c r="S4309" s="22"/>
    </row>
    <row r="4310" spans="2:19">
      <c r="B4310" s="12"/>
      <c r="K4310" s="11"/>
      <c r="L4310" s="11"/>
      <c r="M4310" s="12"/>
      <c r="N4310" s="12"/>
      <c r="O4310" s="12"/>
      <c r="Q4310" s="22"/>
      <c r="R4310" s="15"/>
      <c r="S4310" s="22"/>
    </row>
    <row r="4311" spans="2:19">
      <c r="B4311" s="12"/>
      <c r="K4311" s="11"/>
      <c r="L4311" s="11"/>
      <c r="M4311" s="12"/>
      <c r="N4311" s="12"/>
      <c r="O4311" s="12"/>
      <c r="Q4311" s="22"/>
      <c r="R4311" s="15"/>
      <c r="S4311" s="22"/>
    </row>
    <row r="4312" spans="2:19">
      <c r="B4312" s="12"/>
      <c r="K4312" s="11"/>
      <c r="L4312" s="11"/>
      <c r="M4312" s="12"/>
      <c r="N4312" s="12"/>
      <c r="O4312" s="12"/>
      <c r="Q4312" s="22"/>
      <c r="R4312" s="15"/>
      <c r="S4312" s="22"/>
    </row>
    <row r="4313" spans="2:19">
      <c r="B4313" s="12"/>
      <c r="K4313" s="11"/>
      <c r="L4313" s="11"/>
      <c r="M4313" s="12"/>
      <c r="N4313" s="12"/>
      <c r="O4313" s="12"/>
      <c r="Q4313" s="22"/>
      <c r="R4313" s="15"/>
      <c r="S4313" s="22"/>
    </row>
    <row r="4314" spans="2:19">
      <c r="B4314" s="12"/>
      <c r="K4314" s="11"/>
      <c r="L4314" s="11"/>
      <c r="M4314" s="12"/>
      <c r="N4314" s="12"/>
      <c r="O4314" s="12"/>
      <c r="Q4314" s="22"/>
      <c r="R4314" s="15"/>
      <c r="S4314" s="22"/>
    </row>
    <row r="4315" spans="2:19">
      <c r="B4315" s="12"/>
      <c r="K4315" s="11"/>
      <c r="L4315" s="11"/>
      <c r="M4315" s="12"/>
      <c r="N4315" s="12"/>
      <c r="O4315" s="12"/>
      <c r="Q4315" s="22"/>
      <c r="R4315" s="15"/>
      <c r="S4315" s="22"/>
    </row>
    <row r="4316" spans="2:19">
      <c r="B4316" s="12"/>
      <c r="K4316" s="11"/>
      <c r="L4316" s="11"/>
      <c r="M4316" s="12"/>
      <c r="N4316" s="12"/>
      <c r="O4316" s="12"/>
      <c r="Q4316" s="22"/>
      <c r="R4316" s="15"/>
      <c r="S4316" s="22"/>
    </row>
    <row r="4317" spans="2:19">
      <c r="B4317" s="12"/>
      <c r="K4317" s="11"/>
      <c r="L4317" s="11"/>
      <c r="M4317" s="12"/>
      <c r="N4317" s="12"/>
      <c r="O4317" s="12"/>
      <c r="Q4317" s="22"/>
      <c r="R4317" s="15"/>
      <c r="S4317" s="22"/>
    </row>
    <row r="4318" spans="2:19">
      <c r="B4318" s="12"/>
      <c r="K4318" s="11"/>
      <c r="L4318" s="11"/>
      <c r="M4318" s="12"/>
      <c r="N4318" s="12"/>
      <c r="O4318" s="12"/>
      <c r="Q4318" s="22"/>
      <c r="R4318" s="15"/>
      <c r="S4318" s="22"/>
    </row>
    <row r="4319" spans="2:19">
      <c r="B4319" s="12"/>
      <c r="K4319" s="11"/>
      <c r="L4319" s="11"/>
      <c r="M4319" s="12"/>
      <c r="N4319" s="12"/>
      <c r="O4319" s="12"/>
      <c r="Q4319" s="22"/>
      <c r="R4319" s="15"/>
      <c r="S4319" s="22"/>
    </row>
    <row r="4320" spans="2:19">
      <c r="B4320" s="12"/>
      <c r="K4320" s="11"/>
      <c r="L4320" s="11"/>
      <c r="M4320" s="12"/>
      <c r="N4320" s="12"/>
      <c r="O4320" s="12"/>
      <c r="Q4320" s="22"/>
      <c r="R4320" s="15"/>
      <c r="S4320" s="22"/>
    </row>
    <row r="4321" spans="2:19">
      <c r="B4321" s="12"/>
      <c r="K4321" s="11"/>
      <c r="L4321" s="11"/>
      <c r="M4321" s="12"/>
      <c r="N4321" s="12"/>
      <c r="O4321" s="12"/>
      <c r="Q4321" s="22"/>
      <c r="R4321" s="15"/>
      <c r="S4321" s="22"/>
    </row>
    <row r="4322" spans="2:19">
      <c r="B4322" s="12"/>
      <c r="K4322" s="11"/>
      <c r="L4322" s="11"/>
      <c r="M4322" s="12"/>
      <c r="N4322" s="12"/>
      <c r="O4322" s="12"/>
      <c r="Q4322" s="22"/>
      <c r="R4322" s="15"/>
      <c r="S4322" s="22"/>
    </row>
    <row r="4323" spans="2:19">
      <c r="B4323" s="12"/>
      <c r="K4323" s="11"/>
      <c r="L4323" s="11"/>
      <c r="M4323" s="12"/>
      <c r="N4323" s="12"/>
      <c r="O4323" s="12"/>
      <c r="Q4323" s="22"/>
      <c r="R4323" s="15"/>
      <c r="S4323" s="22"/>
    </row>
    <row r="4324" spans="2:19">
      <c r="B4324" s="12"/>
      <c r="K4324" s="11"/>
      <c r="L4324" s="11"/>
      <c r="M4324" s="12"/>
      <c r="N4324" s="12"/>
      <c r="O4324" s="12"/>
      <c r="Q4324" s="22"/>
      <c r="R4324" s="15"/>
      <c r="S4324" s="22"/>
    </row>
    <row r="4325" spans="2:19">
      <c r="B4325" s="12"/>
      <c r="K4325" s="11"/>
      <c r="L4325" s="11"/>
      <c r="M4325" s="12"/>
      <c r="N4325" s="12"/>
      <c r="O4325" s="12"/>
      <c r="Q4325" s="22"/>
      <c r="R4325" s="15"/>
      <c r="S4325" s="22"/>
    </row>
    <row r="4326" spans="2:19">
      <c r="B4326" s="12"/>
      <c r="K4326" s="11"/>
      <c r="L4326" s="11"/>
      <c r="M4326" s="12"/>
      <c r="N4326" s="12"/>
      <c r="O4326" s="12"/>
      <c r="Q4326" s="22"/>
      <c r="R4326" s="15"/>
      <c r="S4326" s="22"/>
    </row>
    <row r="4327" spans="2:19">
      <c r="B4327" s="12"/>
      <c r="K4327" s="11"/>
      <c r="L4327" s="11"/>
      <c r="M4327" s="12"/>
      <c r="N4327" s="12"/>
      <c r="O4327" s="12"/>
      <c r="Q4327" s="22"/>
      <c r="R4327" s="15"/>
      <c r="S4327" s="22"/>
    </row>
    <row r="4328" spans="2:19">
      <c r="B4328" s="12"/>
      <c r="K4328" s="11"/>
      <c r="L4328" s="11"/>
      <c r="M4328" s="12"/>
      <c r="N4328" s="12"/>
      <c r="O4328" s="12"/>
      <c r="Q4328" s="22"/>
      <c r="R4328" s="15"/>
      <c r="S4328" s="22"/>
    </row>
    <row r="4329" spans="2:19">
      <c r="B4329" s="12"/>
      <c r="K4329" s="11"/>
      <c r="L4329" s="11"/>
      <c r="M4329" s="12"/>
      <c r="N4329" s="12"/>
      <c r="O4329" s="12"/>
      <c r="Q4329" s="22"/>
      <c r="R4329" s="15"/>
      <c r="S4329" s="22"/>
    </row>
    <row r="4330" spans="2:19">
      <c r="B4330" s="12"/>
      <c r="K4330" s="11"/>
      <c r="L4330" s="11"/>
      <c r="M4330" s="12"/>
      <c r="N4330" s="12"/>
      <c r="O4330" s="12"/>
      <c r="Q4330" s="22"/>
      <c r="R4330" s="15"/>
      <c r="S4330" s="22"/>
    </row>
    <row r="4331" spans="2:19">
      <c r="B4331" s="12"/>
      <c r="K4331" s="11"/>
      <c r="L4331" s="11"/>
      <c r="M4331" s="12"/>
      <c r="N4331" s="12"/>
      <c r="O4331" s="12"/>
      <c r="Q4331" s="22"/>
      <c r="R4331" s="15"/>
      <c r="S4331" s="22"/>
    </row>
    <row r="4332" spans="2:19">
      <c r="B4332" s="12"/>
      <c r="K4332" s="11"/>
      <c r="L4332" s="11"/>
      <c r="M4332" s="12"/>
      <c r="N4332" s="12"/>
      <c r="O4332" s="12"/>
      <c r="Q4332" s="22"/>
      <c r="R4332" s="15"/>
      <c r="S4332" s="22"/>
    </row>
    <row r="4333" spans="2:19">
      <c r="B4333" s="12"/>
      <c r="K4333" s="11"/>
      <c r="L4333" s="11"/>
      <c r="M4333" s="12"/>
      <c r="N4333" s="12"/>
      <c r="O4333" s="12"/>
      <c r="Q4333" s="22"/>
      <c r="R4333" s="15"/>
      <c r="S4333" s="22"/>
    </row>
    <row r="4334" spans="2:19">
      <c r="B4334" s="12"/>
      <c r="K4334" s="11"/>
      <c r="L4334" s="11"/>
      <c r="M4334" s="12"/>
      <c r="N4334" s="12"/>
      <c r="O4334" s="12"/>
      <c r="Q4334" s="22"/>
      <c r="R4334" s="15"/>
      <c r="S4334" s="22"/>
    </row>
    <row r="4335" spans="2:19">
      <c r="B4335" s="12"/>
      <c r="K4335" s="11"/>
      <c r="L4335" s="11"/>
      <c r="M4335" s="12"/>
      <c r="N4335" s="12"/>
      <c r="O4335" s="12"/>
      <c r="Q4335" s="22"/>
      <c r="R4335" s="15"/>
      <c r="S4335" s="22"/>
    </row>
    <row r="4336" spans="2:19">
      <c r="B4336" s="12"/>
      <c r="K4336" s="11"/>
      <c r="L4336" s="11"/>
      <c r="M4336" s="12"/>
      <c r="N4336" s="12"/>
      <c r="O4336" s="12"/>
      <c r="Q4336" s="22"/>
      <c r="R4336" s="15"/>
      <c r="S4336" s="22"/>
    </row>
    <row r="4337" spans="2:19">
      <c r="B4337" s="12"/>
      <c r="K4337" s="11"/>
      <c r="L4337" s="11"/>
      <c r="M4337" s="12"/>
      <c r="N4337" s="12"/>
      <c r="O4337" s="12"/>
      <c r="Q4337" s="22"/>
      <c r="R4337" s="15"/>
      <c r="S4337" s="22"/>
    </row>
    <row r="4338" spans="2:19">
      <c r="B4338" s="12"/>
      <c r="K4338" s="11"/>
      <c r="L4338" s="11"/>
      <c r="M4338" s="12"/>
      <c r="N4338" s="12"/>
      <c r="O4338" s="12"/>
      <c r="Q4338" s="22"/>
      <c r="R4338" s="15"/>
      <c r="S4338" s="22"/>
    </row>
    <row r="4339" spans="2:19">
      <c r="B4339" s="12"/>
      <c r="K4339" s="11"/>
      <c r="L4339" s="11"/>
      <c r="M4339" s="12"/>
      <c r="N4339" s="12"/>
      <c r="O4339" s="12"/>
      <c r="Q4339" s="22"/>
      <c r="R4339" s="15"/>
      <c r="S4339" s="22"/>
    </row>
    <row r="4340" spans="2:19">
      <c r="B4340" s="12"/>
      <c r="K4340" s="11"/>
      <c r="L4340" s="11"/>
      <c r="M4340" s="12"/>
      <c r="N4340" s="12"/>
      <c r="O4340" s="12"/>
      <c r="Q4340" s="22"/>
      <c r="R4340" s="15"/>
      <c r="S4340" s="22"/>
    </row>
    <row r="4341" spans="2:19">
      <c r="B4341" s="12"/>
      <c r="K4341" s="11"/>
      <c r="L4341" s="11"/>
      <c r="M4341" s="12"/>
      <c r="N4341" s="12"/>
      <c r="O4341" s="12"/>
      <c r="Q4341" s="22"/>
      <c r="R4341" s="15"/>
      <c r="S4341" s="22"/>
    </row>
    <row r="4342" spans="2:19">
      <c r="B4342" s="12"/>
      <c r="K4342" s="11"/>
      <c r="L4342" s="11"/>
      <c r="M4342" s="12"/>
      <c r="N4342" s="12"/>
      <c r="O4342" s="12"/>
      <c r="Q4342" s="22"/>
      <c r="R4342" s="15"/>
      <c r="S4342" s="22"/>
    </row>
    <row r="4343" spans="2:19">
      <c r="B4343" s="12"/>
      <c r="K4343" s="11"/>
      <c r="L4343" s="11"/>
      <c r="M4343" s="12"/>
      <c r="N4343" s="12"/>
      <c r="O4343" s="12"/>
      <c r="Q4343" s="22"/>
      <c r="R4343" s="15"/>
      <c r="S4343" s="22"/>
    </row>
    <row r="4344" spans="2:19">
      <c r="B4344" s="12"/>
      <c r="K4344" s="11"/>
      <c r="L4344" s="11"/>
      <c r="M4344" s="12"/>
      <c r="N4344" s="12"/>
      <c r="O4344" s="12"/>
      <c r="Q4344" s="22"/>
      <c r="R4344" s="15"/>
      <c r="S4344" s="22"/>
    </row>
    <row r="4345" spans="2:19">
      <c r="B4345" s="12"/>
      <c r="K4345" s="11"/>
      <c r="L4345" s="11"/>
      <c r="M4345" s="12"/>
      <c r="N4345" s="12"/>
      <c r="O4345" s="12"/>
      <c r="Q4345" s="22"/>
      <c r="R4345" s="15"/>
      <c r="S4345" s="22"/>
    </row>
    <row r="4346" spans="2:19">
      <c r="B4346" s="12"/>
      <c r="K4346" s="11"/>
      <c r="L4346" s="11"/>
      <c r="M4346" s="12"/>
      <c r="N4346" s="12"/>
      <c r="O4346" s="12"/>
      <c r="Q4346" s="22"/>
      <c r="R4346" s="15"/>
      <c r="S4346" s="22"/>
    </row>
    <row r="4347" spans="2:19">
      <c r="B4347" s="12"/>
      <c r="K4347" s="11"/>
      <c r="L4347" s="11"/>
      <c r="M4347" s="12"/>
      <c r="N4347" s="12"/>
      <c r="O4347" s="12"/>
      <c r="Q4347" s="22"/>
      <c r="R4347" s="15"/>
      <c r="S4347" s="22"/>
    </row>
    <row r="4348" spans="2:19">
      <c r="B4348" s="12"/>
      <c r="K4348" s="11"/>
      <c r="L4348" s="11"/>
      <c r="M4348" s="12"/>
      <c r="N4348" s="12"/>
      <c r="O4348" s="12"/>
      <c r="Q4348" s="22"/>
      <c r="R4348" s="15"/>
      <c r="S4348" s="22"/>
    </row>
    <row r="4349" spans="2:19">
      <c r="B4349" s="12"/>
      <c r="K4349" s="11"/>
      <c r="L4349" s="11"/>
      <c r="M4349" s="12"/>
      <c r="N4349" s="12"/>
      <c r="O4349" s="12"/>
      <c r="Q4349" s="22"/>
      <c r="R4349" s="15"/>
      <c r="S4349" s="22"/>
    </row>
    <row r="4350" spans="2:19">
      <c r="B4350" s="12"/>
      <c r="K4350" s="11"/>
      <c r="L4350" s="11"/>
      <c r="M4350" s="12"/>
      <c r="N4350" s="12"/>
      <c r="O4350" s="12"/>
      <c r="Q4350" s="22"/>
      <c r="R4350" s="15"/>
      <c r="S4350" s="22"/>
    </row>
    <row r="4351" spans="2:19">
      <c r="B4351" s="12"/>
      <c r="K4351" s="11"/>
      <c r="L4351" s="11"/>
      <c r="M4351" s="12"/>
      <c r="N4351" s="12"/>
      <c r="O4351" s="12"/>
      <c r="Q4351" s="22"/>
      <c r="R4351" s="15"/>
      <c r="S4351" s="22"/>
    </row>
    <row r="4352" spans="2:19">
      <c r="B4352" s="12"/>
      <c r="K4352" s="11"/>
      <c r="L4352" s="11"/>
      <c r="M4352" s="12"/>
      <c r="N4352" s="12"/>
      <c r="O4352" s="12"/>
      <c r="Q4352" s="22"/>
      <c r="R4352" s="15"/>
      <c r="S4352" s="22"/>
    </row>
    <row r="4353" spans="2:19">
      <c r="B4353" s="12"/>
      <c r="K4353" s="11"/>
      <c r="L4353" s="11"/>
      <c r="M4353" s="12"/>
      <c r="N4353" s="12"/>
      <c r="O4353" s="12"/>
      <c r="Q4353" s="22"/>
      <c r="R4353" s="15"/>
      <c r="S4353" s="22"/>
    </row>
    <row r="4354" spans="2:19">
      <c r="B4354" s="12"/>
      <c r="K4354" s="11"/>
      <c r="L4354" s="11"/>
      <c r="M4354" s="12"/>
      <c r="N4354" s="12"/>
      <c r="O4354" s="12"/>
      <c r="Q4354" s="22"/>
      <c r="R4354" s="15"/>
      <c r="S4354" s="22"/>
    </row>
    <row r="4355" spans="2:19">
      <c r="B4355" s="12"/>
      <c r="K4355" s="11"/>
      <c r="L4355" s="11"/>
      <c r="M4355" s="12"/>
      <c r="N4355" s="12"/>
      <c r="O4355" s="12"/>
      <c r="Q4355" s="22"/>
      <c r="R4355" s="15"/>
      <c r="S4355" s="22"/>
    </row>
    <row r="4356" spans="2:19">
      <c r="B4356" s="12"/>
      <c r="K4356" s="11"/>
      <c r="L4356" s="11"/>
      <c r="M4356" s="12"/>
      <c r="N4356" s="12"/>
      <c r="O4356" s="12"/>
      <c r="Q4356" s="22"/>
      <c r="R4356" s="15"/>
      <c r="S4356" s="22"/>
    </row>
    <row r="4357" spans="2:19">
      <c r="B4357" s="12"/>
      <c r="K4357" s="11"/>
      <c r="L4357" s="11"/>
      <c r="M4357" s="12"/>
      <c r="N4357" s="12"/>
      <c r="O4357" s="12"/>
      <c r="Q4357" s="22"/>
      <c r="R4357" s="15"/>
      <c r="S4357" s="22"/>
    </row>
    <row r="4358" spans="2:19">
      <c r="B4358" s="12"/>
      <c r="K4358" s="11"/>
      <c r="L4358" s="11"/>
      <c r="M4358" s="12"/>
      <c r="N4358" s="12"/>
      <c r="O4358" s="12"/>
      <c r="Q4358" s="22"/>
      <c r="R4358" s="15"/>
      <c r="S4358" s="22"/>
    </row>
    <row r="4359" spans="2:19">
      <c r="B4359" s="12"/>
      <c r="K4359" s="11"/>
      <c r="L4359" s="11"/>
      <c r="M4359" s="12"/>
      <c r="N4359" s="12"/>
      <c r="O4359" s="12"/>
      <c r="Q4359" s="22"/>
      <c r="R4359" s="15"/>
      <c r="S4359" s="22"/>
    </row>
    <row r="4360" spans="2:19">
      <c r="B4360" s="12"/>
      <c r="K4360" s="11"/>
      <c r="L4360" s="11"/>
      <c r="M4360" s="12"/>
      <c r="N4360" s="12"/>
      <c r="O4360" s="12"/>
      <c r="Q4360" s="22"/>
      <c r="R4360" s="15"/>
      <c r="S4360" s="22"/>
    </row>
    <row r="4361" spans="2:19">
      <c r="B4361" s="12"/>
      <c r="K4361" s="11"/>
      <c r="L4361" s="11"/>
      <c r="M4361" s="12"/>
      <c r="N4361" s="12"/>
      <c r="O4361" s="12"/>
      <c r="Q4361" s="22"/>
      <c r="R4361" s="15"/>
      <c r="S4361" s="22"/>
    </row>
    <row r="4362" spans="2:19">
      <c r="B4362" s="12"/>
      <c r="K4362" s="11"/>
      <c r="L4362" s="11"/>
      <c r="M4362" s="12"/>
      <c r="N4362" s="12"/>
      <c r="O4362" s="12"/>
      <c r="Q4362" s="22"/>
      <c r="R4362" s="15"/>
      <c r="S4362" s="22"/>
    </row>
    <row r="4363" spans="2:19">
      <c r="B4363" s="12"/>
      <c r="K4363" s="11"/>
      <c r="L4363" s="11"/>
      <c r="M4363" s="12"/>
      <c r="N4363" s="12"/>
      <c r="O4363" s="12"/>
      <c r="Q4363" s="22"/>
      <c r="R4363" s="15"/>
      <c r="S4363" s="22"/>
    </row>
    <row r="4364" spans="2:19">
      <c r="B4364" s="12"/>
      <c r="K4364" s="11"/>
      <c r="L4364" s="11"/>
      <c r="M4364" s="12"/>
      <c r="N4364" s="12"/>
      <c r="O4364" s="12"/>
      <c r="Q4364" s="22"/>
      <c r="R4364" s="15"/>
      <c r="S4364" s="22"/>
    </row>
    <row r="4365" spans="2:19">
      <c r="B4365" s="12"/>
      <c r="K4365" s="11"/>
      <c r="L4365" s="11"/>
      <c r="M4365" s="12"/>
      <c r="N4365" s="12"/>
      <c r="O4365" s="12"/>
      <c r="Q4365" s="22"/>
      <c r="R4365" s="15"/>
      <c r="S4365" s="22"/>
    </row>
    <row r="4366" spans="2:19">
      <c r="B4366" s="12"/>
      <c r="K4366" s="11"/>
      <c r="L4366" s="11"/>
      <c r="M4366" s="12"/>
      <c r="N4366" s="12"/>
      <c r="O4366" s="12"/>
      <c r="Q4366" s="22"/>
      <c r="R4366" s="15"/>
      <c r="S4366" s="22"/>
    </row>
    <row r="4367" spans="2:19">
      <c r="B4367" s="12"/>
      <c r="K4367" s="11"/>
      <c r="L4367" s="11"/>
      <c r="M4367" s="12"/>
      <c r="N4367" s="12"/>
      <c r="O4367" s="12"/>
      <c r="Q4367" s="22"/>
      <c r="R4367" s="15"/>
      <c r="S4367" s="22"/>
    </row>
    <row r="4368" spans="2:19">
      <c r="B4368" s="12"/>
      <c r="K4368" s="11"/>
      <c r="L4368" s="11"/>
      <c r="M4368" s="12"/>
      <c r="N4368" s="12"/>
      <c r="O4368" s="12"/>
      <c r="Q4368" s="22"/>
      <c r="R4368" s="15"/>
      <c r="S4368" s="22"/>
    </row>
    <row r="4369" spans="2:19">
      <c r="B4369" s="12"/>
      <c r="K4369" s="11"/>
      <c r="L4369" s="11"/>
      <c r="M4369" s="12"/>
      <c r="N4369" s="12"/>
      <c r="O4369" s="12"/>
      <c r="Q4369" s="22"/>
      <c r="R4369" s="15"/>
      <c r="S4369" s="22"/>
    </row>
    <row r="4370" spans="2:19">
      <c r="B4370" s="12"/>
      <c r="K4370" s="11"/>
      <c r="L4370" s="11"/>
      <c r="M4370" s="12"/>
      <c r="N4370" s="12"/>
      <c r="O4370" s="12"/>
      <c r="Q4370" s="22"/>
      <c r="R4370" s="15"/>
      <c r="S4370" s="22"/>
    </row>
    <row r="4371" spans="2:19">
      <c r="B4371" s="12"/>
      <c r="K4371" s="11"/>
      <c r="L4371" s="11"/>
      <c r="M4371" s="12"/>
      <c r="N4371" s="12"/>
      <c r="O4371" s="12"/>
      <c r="Q4371" s="22"/>
      <c r="R4371" s="15"/>
      <c r="S4371" s="22"/>
    </row>
    <row r="4372" spans="2:19">
      <c r="B4372" s="12"/>
      <c r="K4372" s="11"/>
      <c r="L4372" s="11"/>
      <c r="M4372" s="12"/>
      <c r="N4372" s="12"/>
      <c r="O4372" s="12"/>
      <c r="Q4372" s="22"/>
      <c r="R4372" s="15"/>
      <c r="S4372" s="22"/>
    </row>
    <row r="4373" spans="2:19">
      <c r="B4373" s="12"/>
      <c r="K4373" s="11"/>
      <c r="L4373" s="11"/>
      <c r="M4373" s="12"/>
      <c r="N4373" s="12"/>
      <c r="O4373" s="12"/>
      <c r="Q4373" s="22"/>
      <c r="R4373" s="15"/>
      <c r="S4373" s="22"/>
    </row>
    <row r="4374" spans="2:19">
      <c r="B4374" s="12"/>
      <c r="K4374" s="11"/>
      <c r="L4374" s="11"/>
      <c r="M4374" s="12"/>
      <c r="N4374" s="12"/>
      <c r="O4374" s="12"/>
      <c r="Q4374" s="22"/>
      <c r="R4374" s="15"/>
      <c r="S4374" s="22"/>
    </row>
    <row r="4375" spans="2:19">
      <c r="B4375" s="12"/>
      <c r="K4375" s="11"/>
      <c r="L4375" s="11"/>
      <c r="M4375" s="12"/>
      <c r="N4375" s="12"/>
      <c r="O4375" s="12"/>
      <c r="Q4375" s="22"/>
      <c r="R4375" s="15"/>
      <c r="S4375" s="22"/>
    </row>
    <row r="4376" spans="2:19">
      <c r="B4376" s="12"/>
      <c r="K4376" s="11"/>
      <c r="L4376" s="11"/>
      <c r="M4376" s="12"/>
      <c r="N4376" s="12"/>
      <c r="O4376" s="12"/>
      <c r="Q4376" s="22"/>
      <c r="R4376" s="15"/>
      <c r="S4376" s="22"/>
    </row>
    <row r="4377" spans="2:19">
      <c r="B4377" s="12"/>
      <c r="K4377" s="11"/>
      <c r="L4377" s="11"/>
      <c r="M4377" s="12"/>
      <c r="N4377" s="12"/>
      <c r="O4377" s="12"/>
      <c r="Q4377" s="22"/>
      <c r="R4377" s="15"/>
      <c r="S4377" s="22"/>
    </row>
    <row r="4378" spans="2:19">
      <c r="B4378" s="12"/>
      <c r="K4378" s="11"/>
      <c r="L4378" s="11"/>
      <c r="M4378" s="12"/>
      <c r="N4378" s="12"/>
      <c r="O4378" s="12"/>
      <c r="Q4378" s="22"/>
      <c r="R4378" s="15"/>
      <c r="S4378" s="22"/>
    </row>
    <row r="4379" spans="2:19">
      <c r="B4379" s="12"/>
      <c r="K4379" s="11"/>
      <c r="L4379" s="11"/>
      <c r="M4379" s="12"/>
      <c r="N4379" s="12"/>
      <c r="O4379" s="12"/>
      <c r="Q4379" s="22"/>
      <c r="R4379" s="15"/>
      <c r="S4379" s="22"/>
    </row>
    <row r="4380" spans="2:19">
      <c r="B4380" s="12"/>
      <c r="K4380" s="11"/>
      <c r="L4380" s="11"/>
      <c r="M4380" s="12"/>
      <c r="N4380" s="12"/>
      <c r="O4380" s="12"/>
      <c r="Q4380" s="22"/>
      <c r="R4380" s="15"/>
      <c r="S4380" s="22"/>
    </row>
    <row r="4381" spans="2:19">
      <c r="B4381" s="12"/>
      <c r="K4381" s="11"/>
      <c r="L4381" s="11"/>
      <c r="M4381" s="12"/>
      <c r="N4381" s="12"/>
      <c r="O4381" s="12"/>
      <c r="Q4381" s="22"/>
      <c r="R4381" s="15"/>
      <c r="S4381" s="22"/>
    </row>
    <row r="4382" spans="2:19">
      <c r="B4382" s="12"/>
      <c r="K4382" s="11"/>
      <c r="L4382" s="11"/>
      <c r="M4382" s="12"/>
      <c r="N4382" s="12"/>
      <c r="O4382" s="12"/>
      <c r="Q4382" s="22"/>
      <c r="R4382" s="15"/>
      <c r="S4382" s="22"/>
    </row>
    <row r="4383" spans="2:19">
      <c r="B4383" s="12"/>
      <c r="K4383" s="11"/>
      <c r="L4383" s="11"/>
      <c r="M4383" s="12"/>
      <c r="N4383" s="12"/>
      <c r="O4383" s="12"/>
      <c r="Q4383" s="22"/>
      <c r="R4383" s="15"/>
      <c r="S4383" s="22"/>
    </row>
    <row r="4384" spans="2:19">
      <c r="B4384" s="12"/>
      <c r="K4384" s="11"/>
      <c r="L4384" s="11"/>
      <c r="M4384" s="12"/>
      <c r="N4384" s="12"/>
      <c r="O4384" s="12"/>
      <c r="Q4384" s="22"/>
      <c r="R4384" s="15"/>
      <c r="S4384" s="22"/>
    </row>
    <row r="4385" spans="2:19">
      <c r="B4385" s="12"/>
      <c r="K4385" s="11"/>
      <c r="L4385" s="11"/>
      <c r="M4385" s="12"/>
      <c r="N4385" s="12"/>
      <c r="O4385" s="12"/>
      <c r="Q4385" s="22"/>
      <c r="R4385" s="15"/>
      <c r="S4385" s="22"/>
    </row>
    <row r="4386" spans="2:19">
      <c r="B4386" s="12"/>
      <c r="K4386" s="11"/>
      <c r="L4386" s="11"/>
      <c r="M4386" s="12"/>
      <c r="N4386" s="12"/>
      <c r="O4386" s="12"/>
      <c r="Q4386" s="22"/>
      <c r="R4386" s="15"/>
      <c r="S4386" s="22"/>
    </row>
    <row r="4387" spans="2:19">
      <c r="B4387" s="12"/>
      <c r="K4387" s="11"/>
      <c r="L4387" s="11"/>
      <c r="M4387" s="12"/>
      <c r="N4387" s="12"/>
      <c r="O4387" s="12"/>
      <c r="Q4387" s="22"/>
      <c r="R4387" s="15"/>
      <c r="S4387" s="22"/>
    </row>
    <row r="4388" spans="2:19">
      <c r="B4388" s="12"/>
      <c r="K4388" s="11"/>
      <c r="L4388" s="11"/>
      <c r="M4388" s="12"/>
      <c r="N4388" s="12"/>
      <c r="O4388" s="12"/>
      <c r="Q4388" s="22"/>
      <c r="R4388" s="15"/>
      <c r="S4388" s="22"/>
    </row>
    <row r="4389" spans="2:19">
      <c r="B4389" s="12"/>
      <c r="K4389" s="11"/>
      <c r="L4389" s="11"/>
      <c r="M4389" s="12"/>
      <c r="N4389" s="12"/>
      <c r="O4389" s="12"/>
      <c r="Q4389" s="22"/>
      <c r="R4389" s="15"/>
      <c r="S4389" s="22"/>
    </row>
    <row r="4390" spans="2:19">
      <c r="B4390" s="12"/>
      <c r="K4390" s="11"/>
      <c r="L4390" s="11"/>
      <c r="M4390" s="12"/>
      <c r="N4390" s="12"/>
      <c r="O4390" s="12"/>
      <c r="Q4390" s="22"/>
      <c r="R4390" s="15"/>
      <c r="S4390" s="22"/>
    </row>
    <row r="4391" spans="2:19">
      <c r="B4391" s="12"/>
      <c r="K4391" s="11"/>
      <c r="L4391" s="11"/>
      <c r="M4391" s="12"/>
      <c r="N4391" s="12"/>
      <c r="O4391" s="12"/>
      <c r="Q4391" s="22"/>
      <c r="R4391" s="15"/>
      <c r="S4391" s="22"/>
    </row>
    <row r="4392" spans="2:19">
      <c r="B4392" s="12"/>
      <c r="K4392" s="11"/>
      <c r="L4392" s="11"/>
      <c r="M4392" s="12"/>
      <c r="N4392" s="12"/>
      <c r="O4392" s="12"/>
      <c r="Q4392" s="22"/>
      <c r="R4392" s="15"/>
      <c r="S4392" s="22"/>
    </row>
    <row r="4393" spans="2:19">
      <c r="B4393" s="12"/>
      <c r="K4393" s="11"/>
      <c r="L4393" s="11"/>
      <c r="M4393" s="12"/>
      <c r="N4393" s="12"/>
      <c r="O4393" s="12"/>
      <c r="Q4393" s="22"/>
      <c r="R4393" s="15"/>
      <c r="S4393" s="22"/>
    </row>
    <row r="4394" spans="2:19">
      <c r="B4394" s="12"/>
      <c r="K4394" s="11"/>
      <c r="L4394" s="11"/>
      <c r="M4394" s="12"/>
      <c r="N4394" s="12"/>
      <c r="O4394" s="12"/>
      <c r="Q4394" s="22"/>
      <c r="R4394" s="15"/>
      <c r="S4394" s="22"/>
    </row>
    <row r="4395" spans="2:19">
      <c r="B4395" s="12"/>
      <c r="K4395" s="11"/>
      <c r="L4395" s="11"/>
      <c r="M4395" s="12"/>
      <c r="N4395" s="12"/>
      <c r="O4395" s="12"/>
      <c r="Q4395" s="22"/>
      <c r="R4395" s="15"/>
      <c r="S4395" s="22"/>
    </row>
    <row r="4396" spans="2:19">
      <c r="B4396" s="12"/>
      <c r="K4396" s="11"/>
      <c r="L4396" s="11"/>
      <c r="M4396" s="12"/>
      <c r="N4396" s="12"/>
      <c r="O4396" s="12"/>
      <c r="Q4396" s="22"/>
      <c r="R4396" s="15"/>
      <c r="S4396" s="22"/>
    </row>
    <row r="4397" spans="2:19">
      <c r="B4397" s="12"/>
      <c r="K4397" s="11"/>
      <c r="L4397" s="11"/>
      <c r="M4397" s="12"/>
      <c r="N4397" s="12"/>
      <c r="O4397" s="12"/>
      <c r="Q4397" s="22"/>
      <c r="R4397" s="15"/>
      <c r="S4397" s="22"/>
    </row>
    <row r="4398" spans="2:19">
      <c r="B4398" s="12"/>
      <c r="K4398" s="11"/>
      <c r="L4398" s="11"/>
      <c r="M4398" s="12"/>
      <c r="N4398" s="12"/>
      <c r="O4398" s="12"/>
      <c r="Q4398" s="22"/>
      <c r="R4398" s="15"/>
      <c r="S4398" s="22"/>
    </row>
    <row r="4399" spans="2:19">
      <c r="B4399" s="12"/>
      <c r="K4399" s="11"/>
      <c r="L4399" s="11"/>
      <c r="M4399" s="12"/>
      <c r="N4399" s="12"/>
      <c r="O4399" s="12"/>
      <c r="Q4399" s="22"/>
      <c r="R4399" s="15"/>
      <c r="S4399" s="22"/>
    </row>
    <row r="4400" spans="2:19">
      <c r="B4400" s="12"/>
      <c r="K4400" s="11"/>
      <c r="L4400" s="11"/>
      <c r="M4400" s="12"/>
      <c r="N4400" s="12"/>
      <c r="O4400" s="12"/>
      <c r="Q4400" s="22"/>
      <c r="R4400" s="15"/>
      <c r="S4400" s="22"/>
    </row>
    <row r="4401" spans="2:19">
      <c r="B4401" s="12"/>
      <c r="K4401" s="11"/>
      <c r="L4401" s="11"/>
      <c r="M4401" s="12"/>
      <c r="N4401" s="12"/>
      <c r="O4401" s="12"/>
      <c r="Q4401" s="22"/>
      <c r="R4401" s="15"/>
      <c r="S4401" s="22"/>
    </row>
    <row r="4402" spans="2:19">
      <c r="B4402" s="12"/>
      <c r="K4402" s="11"/>
      <c r="L4402" s="11"/>
      <c r="M4402" s="12"/>
      <c r="N4402" s="12"/>
      <c r="O4402" s="12"/>
      <c r="Q4402" s="22"/>
      <c r="R4402" s="15"/>
      <c r="S4402" s="22"/>
    </row>
    <row r="4403" spans="2:19">
      <c r="B4403" s="12"/>
      <c r="K4403" s="11"/>
      <c r="L4403" s="11"/>
      <c r="M4403" s="12"/>
      <c r="N4403" s="12"/>
      <c r="O4403" s="12"/>
      <c r="Q4403" s="22"/>
      <c r="R4403" s="15"/>
      <c r="S4403" s="22"/>
    </row>
    <row r="4404" spans="2:19">
      <c r="B4404" s="12"/>
      <c r="K4404" s="11"/>
      <c r="L4404" s="11"/>
      <c r="M4404" s="12"/>
      <c r="N4404" s="12"/>
      <c r="O4404" s="12"/>
      <c r="Q4404" s="22"/>
      <c r="R4404" s="15"/>
      <c r="S4404" s="22"/>
    </row>
    <row r="4405" spans="2:19">
      <c r="B4405" s="12"/>
      <c r="K4405" s="11"/>
      <c r="L4405" s="11"/>
      <c r="M4405" s="12"/>
      <c r="N4405" s="12"/>
      <c r="O4405" s="12"/>
      <c r="Q4405" s="22"/>
      <c r="R4405" s="15"/>
      <c r="S4405" s="22"/>
    </row>
    <row r="4406" spans="2:19">
      <c r="B4406" s="12"/>
      <c r="K4406" s="11"/>
      <c r="L4406" s="11"/>
      <c r="M4406" s="12"/>
      <c r="N4406" s="12"/>
      <c r="O4406" s="12"/>
      <c r="Q4406" s="22"/>
      <c r="R4406" s="15"/>
      <c r="S4406" s="22"/>
    </row>
    <row r="4407" spans="2:19">
      <c r="B4407" s="12"/>
      <c r="K4407" s="11"/>
      <c r="L4407" s="11"/>
      <c r="M4407" s="12"/>
      <c r="N4407" s="12"/>
      <c r="O4407" s="12"/>
      <c r="Q4407" s="22"/>
      <c r="R4407" s="15"/>
      <c r="S4407" s="22"/>
    </row>
    <row r="4408" spans="2:19">
      <c r="B4408" s="12"/>
      <c r="K4408" s="11"/>
      <c r="L4408" s="11"/>
      <c r="M4408" s="12"/>
      <c r="N4408" s="12"/>
      <c r="O4408" s="12"/>
      <c r="Q4408" s="22"/>
      <c r="R4408" s="15"/>
      <c r="S4408" s="22"/>
    </row>
    <row r="4409" spans="2:19">
      <c r="B4409" s="12"/>
      <c r="K4409" s="11"/>
      <c r="L4409" s="11"/>
      <c r="M4409" s="12"/>
      <c r="N4409" s="12"/>
      <c r="O4409" s="12"/>
      <c r="Q4409" s="22"/>
      <c r="R4409" s="15"/>
      <c r="S4409" s="22"/>
    </row>
    <row r="4410" spans="2:19">
      <c r="B4410" s="12"/>
      <c r="K4410" s="11"/>
      <c r="L4410" s="11"/>
      <c r="M4410" s="12"/>
      <c r="N4410" s="12"/>
      <c r="O4410" s="12"/>
      <c r="Q4410" s="22"/>
      <c r="R4410" s="15"/>
      <c r="S4410" s="22"/>
    </row>
    <row r="4411" spans="2:19">
      <c r="B4411" s="12"/>
      <c r="K4411" s="11"/>
      <c r="L4411" s="11"/>
      <c r="M4411" s="12"/>
      <c r="N4411" s="12"/>
      <c r="O4411" s="12"/>
      <c r="Q4411" s="22"/>
      <c r="R4411" s="15"/>
      <c r="S4411" s="22"/>
    </row>
    <row r="4412" spans="2:19">
      <c r="B4412" s="12"/>
      <c r="K4412" s="11"/>
      <c r="L4412" s="11"/>
      <c r="M4412" s="12"/>
      <c r="N4412" s="12"/>
      <c r="O4412" s="12"/>
      <c r="Q4412" s="22"/>
      <c r="R4412" s="15"/>
      <c r="S4412" s="22"/>
    </row>
    <row r="4413" spans="2:19">
      <c r="B4413" s="12"/>
      <c r="K4413" s="11"/>
      <c r="L4413" s="11"/>
      <c r="M4413" s="12"/>
      <c r="N4413" s="12"/>
      <c r="O4413" s="12"/>
      <c r="Q4413" s="22"/>
      <c r="R4413" s="15"/>
      <c r="S4413" s="22"/>
    </row>
    <row r="4414" spans="2:19">
      <c r="B4414" s="12"/>
      <c r="K4414" s="11"/>
      <c r="L4414" s="11"/>
      <c r="M4414" s="12"/>
      <c r="N4414" s="12"/>
      <c r="O4414" s="12"/>
      <c r="Q4414" s="22"/>
      <c r="R4414" s="15"/>
      <c r="S4414" s="22"/>
    </row>
    <row r="4415" spans="2:19">
      <c r="B4415" s="12"/>
      <c r="K4415" s="11"/>
      <c r="L4415" s="11"/>
      <c r="M4415" s="12"/>
      <c r="N4415" s="12"/>
      <c r="O4415" s="12"/>
      <c r="Q4415" s="22"/>
      <c r="R4415" s="15"/>
      <c r="S4415" s="22"/>
    </row>
    <row r="4416" spans="2:19">
      <c r="B4416" s="12"/>
      <c r="K4416" s="11"/>
      <c r="L4416" s="11"/>
      <c r="M4416" s="12"/>
      <c r="N4416" s="12"/>
      <c r="O4416" s="12"/>
      <c r="Q4416" s="22"/>
      <c r="R4416" s="15"/>
      <c r="S4416" s="22"/>
    </row>
    <row r="4417" spans="2:19">
      <c r="B4417" s="12"/>
      <c r="K4417" s="11"/>
      <c r="L4417" s="11"/>
      <c r="M4417" s="12"/>
      <c r="N4417" s="12"/>
      <c r="O4417" s="12"/>
      <c r="Q4417" s="22"/>
      <c r="R4417" s="15"/>
      <c r="S4417" s="22"/>
    </row>
    <row r="4418" spans="2:19">
      <c r="B4418" s="12"/>
      <c r="K4418" s="11"/>
      <c r="L4418" s="11"/>
      <c r="M4418" s="12"/>
      <c r="N4418" s="12"/>
      <c r="O4418" s="12"/>
      <c r="Q4418" s="22"/>
      <c r="R4418" s="15"/>
      <c r="S4418" s="22"/>
    </row>
    <row r="4419" spans="2:19">
      <c r="B4419" s="12"/>
      <c r="K4419" s="11"/>
      <c r="L4419" s="11"/>
      <c r="M4419" s="12"/>
      <c r="N4419" s="12"/>
      <c r="O4419" s="12"/>
      <c r="Q4419" s="22"/>
      <c r="R4419" s="15"/>
      <c r="S4419" s="22"/>
    </row>
    <row r="4420" spans="2:19">
      <c r="B4420" s="12"/>
      <c r="K4420" s="11"/>
      <c r="L4420" s="11"/>
      <c r="M4420" s="12"/>
      <c r="N4420" s="12"/>
      <c r="O4420" s="12"/>
      <c r="Q4420" s="22"/>
      <c r="R4420" s="15"/>
      <c r="S4420" s="22"/>
    </row>
    <row r="4421" spans="2:19">
      <c r="B4421" s="12"/>
      <c r="K4421" s="11"/>
      <c r="L4421" s="11"/>
      <c r="M4421" s="12"/>
      <c r="N4421" s="12"/>
      <c r="O4421" s="12"/>
      <c r="Q4421" s="22"/>
      <c r="R4421" s="15"/>
      <c r="S4421" s="22"/>
    </row>
    <row r="4422" spans="2:19">
      <c r="B4422" s="12"/>
      <c r="K4422" s="11"/>
      <c r="L4422" s="11"/>
      <c r="M4422" s="12"/>
      <c r="N4422" s="12"/>
      <c r="O4422" s="12"/>
      <c r="Q4422" s="22"/>
      <c r="R4422" s="15"/>
      <c r="S4422" s="22"/>
    </row>
    <row r="4423" spans="2:19">
      <c r="B4423" s="12"/>
      <c r="K4423" s="11"/>
      <c r="L4423" s="11"/>
      <c r="M4423" s="12"/>
      <c r="N4423" s="12"/>
      <c r="O4423" s="12"/>
      <c r="Q4423" s="22"/>
      <c r="R4423" s="15"/>
      <c r="S4423" s="22"/>
    </row>
    <row r="4424" spans="2:19">
      <c r="B4424" s="12"/>
      <c r="K4424" s="11"/>
      <c r="L4424" s="11"/>
      <c r="M4424" s="12"/>
      <c r="N4424" s="12"/>
      <c r="O4424" s="12"/>
      <c r="Q4424" s="22"/>
      <c r="R4424" s="15"/>
      <c r="S4424" s="22"/>
    </row>
    <row r="4425" spans="2:19">
      <c r="B4425" s="12"/>
      <c r="K4425" s="11"/>
      <c r="L4425" s="11"/>
      <c r="M4425" s="12"/>
      <c r="N4425" s="12"/>
      <c r="O4425" s="12"/>
      <c r="Q4425" s="22"/>
      <c r="R4425" s="15"/>
      <c r="S4425" s="22"/>
    </row>
    <row r="4426" spans="2:19">
      <c r="B4426" s="12"/>
      <c r="K4426" s="11"/>
      <c r="L4426" s="11"/>
      <c r="M4426" s="12"/>
      <c r="N4426" s="12"/>
      <c r="O4426" s="12"/>
      <c r="Q4426" s="22"/>
      <c r="R4426" s="15"/>
      <c r="S4426" s="22"/>
    </row>
    <row r="4427" spans="2:19">
      <c r="B4427" s="12"/>
      <c r="K4427" s="11"/>
      <c r="L4427" s="11"/>
      <c r="M4427" s="12"/>
      <c r="N4427" s="12"/>
      <c r="O4427" s="12"/>
      <c r="Q4427" s="22"/>
      <c r="R4427" s="15"/>
      <c r="S4427" s="22"/>
    </row>
    <row r="4428" spans="2:19">
      <c r="B4428" s="12"/>
      <c r="K4428" s="11"/>
      <c r="L4428" s="11"/>
      <c r="M4428" s="12"/>
      <c r="N4428" s="12"/>
      <c r="O4428" s="12"/>
      <c r="Q4428" s="22"/>
      <c r="R4428" s="15"/>
      <c r="S4428" s="22"/>
    </row>
    <row r="4429" spans="2:19">
      <c r="B4429" s="12"/>
      <c r="K4429" s="11"/>
      <c r="L4429" s="11"/>
      <c r="M4429" s="12"/>
      <c r="N4429" s="12"/>
      <c r="O4429" s="12"/>
      <c r="Q4429" s="22"/>
      <c r="R4429" s="15"/>
      <c r="S4429" s="22"/>
    </row>
    <row r="4430" spans="2:19">
      <c r="B4430" s="12"/>
      <c r="K4430" s="11"/>
      <c r="L4430" s="11"/>
      <c r="M4430" s="12"/>
      <c r="N4430" s="12"/>
      <c r="O4430" s="12"/>
      <c r="Q4430" s="22"/>
      <c r="R4430" s="15"/>
      <c r="S4430" s="22"/>
    </row>
    <row r="4431" spans="2:19">
      <c r="B4431" s="12"/>
      <c r="K4431" s="11"/>
      <c r="L4431" s="11"/>
      <c r="M4431" s="12"/>
      <c r="N4431" s="12"/>
      <c r="O4431" s="12"/>
      <c r="Q4431" s="22"/>
      <c r="R4431" s="15"/>
      <c r="S4431" s="22"/>
    </row>
    <row r="4432" spans="2:19">
      <c r="B4432" s="12"/>
      <c r="K4432" s="11"/>
      <c r="L4432" s="11"/>
      <c r="M4432" s="12"/>
      <c r="N4432" s="12"/>
      <c r="O4432" s="12"/>
      <c r="Q4432" s="22"/>
      <c r="R4432" s="15"/>
      <c r="S4432" s="22"/>
    </row>
    <row r="4433" spans="2:19">
      <c r="B4433" s="12"/>
      <c r="K4433" s="11"/>
      <c r="L4433" s="11"/>
      <c r="M4433" s="12"/>
      <c r="N4433" s="12"/>
      <c r="O4433" s="12"/>
      <c r="Q4433" s="22"/>
      <c r="R4433" s="15"/>
      <c r="S4433" s="22"/>
    </row>
    <row r="4434" spans="2:19">
      <c r="B4434" s="12"/>
      <c r="K4434" s="11"/>
      <c r="L4434" s="11"/>
      <c r="M4434" s="12"/>
      <c r="N4434" s="12"/>
      <c r="O4434" s="12"/>
      <c r="Q4434" s="22"/>
      <c r="R4434" s="15"/>
      <c r="S4434" s="22"/>
    </row>
    <row r="4435" spans="2:19">
      <c r="B4435" s="12"/>
      <c r="K4435" s="11"/>
      <c r="L4435" s="11"/>
      <c r="M4435" s="12"/>
      <c r="N4435" s="12"/>
      <c r="O4435" s="12"/>
      <c r="Q4435" s="22"/>
      <c r="R4435" s="15"/>
      <c r="S4435" s="22"/>
    </row>
    <row r="4436" spans="2:19">
      <c r="B4436" s="12"/>
      <c r="K4436" s="11"/>
      <c r="L4436" s="11"/>
      <c r="M4436" s="12"/>
      <c r="N4436" s="12"/>
      <c r="O4436" s="12"/>
      <c r="Q4436" s="22"/>
      <c r="R4436" s="15"/>
      <c r="S4436" s="22"/>
    </row>
    <row r="4437" spans="2:19">
      <c r="B4437" s="12"/>
      <c r="K4437" s="11"/>
      <c r="L4437" s="11"/>
      <c r="M4437" s="12"/>
      <c r="N4437" s="12"/>
      <c r="O4437" s="12"/>
      <c r="Q4437" s="22"/>
      <c r="R4437" s="15"/>
      <c r="S4437" s="22"/>
    </row>
    <row r="4438" spans="2:19">
      <c r="B4438" s="12"/>
      <c r="K4438" s="11"/>
      <c r="L4438" s="11"/>
      <c r="M4438" s="12"/>
      <c r="N4438" s="12"/>
      <c r="O4438" s="12"/>
      <c r="Q4438" s="22"/>
      <c r="R4438" s="15"/>
      <c r="S4438" s="22"/>
    </row>
    <row r="4439" spans="2:19">
      <c r="B4439" s="12"/>
      <c r="K4439" s="11"/>
      <c r="L4439" s="11"/>
      <c r="M4439" s="12"/>
      <c r="N4439" s="12"/>
      <c r="O4439" s="12"/>
      <c r="Q4439" s="22"/>
      <c r="R4439" s="15"/>
      <c r="S4439" s="22"/>
    </row>
    <row r="4440" spans="2:19">
      <c r="B4440" s="12"/>
      <c r="K4440" s="11"/>
      <c r="L4440" s="11"/>
      <c r="M4440" s="12"/>
      <c r="N4440" s="12"/>
      <c r="O4440" s="12"/>
      <c r="Q4440" s="22"/>
      <c r="R4440" s="15"/>
      <c r="S4440" s="22"/>
    </row>
    <row r="4441" spans="2:19">
      <c r="B4441" s="12"/>
      <c r="K4441" s="11"/>
      <c r="L4441" s="11"/>
      <c r="M4441" s="12"/>
      <c r="N4441" s="12"/>
      <c r="O4441" s="12"/>
      <c r="Q4441" s="22"/>
      <c r="R4441" s="15"/>
      <c r="S4441" s="22"/>
    </row>
    <row r="4442" spans="2:19">
      <c r="B4442" s="12"/>
      <c r="K4442" s="11"/>
      <c r="L4442" s="11"/>
      <c r="M4442" s="12"/>
      <c r="N4442" s="12"/>
      <c r="O4442" s="12"/>
      <c r="Q4442" s="22"/>
      <c r="R4442" s="15"/>
      <c r="S4442" s="22"/>
    </row>
    <row r="4443" spans="2:19">
      <c r="B4443" s="12"/>
      <c r="K4443" s="11"/>
      <c r="L4443" s="11"/>
      <c r="M4443" s="12"/>
      <c r="N4443" s="12"/>
      <c r="O4443" s="12"/>
      <c r="Q4443" s="22"/>
      <c r="R4443" s="15"/>
      <c r="S4443" s="22"/>
    </row>
    <row r="4444" spans="2:19">
      <c r="B4444" s="12"/>
      <c r="K4444" s="11"/>
      <c r="L4444" s="11"/>
      <c r="M4444" s="12"/>
      <c r="N4444" s="12"/>
      <c r="O4444" s="12"/>
      <c r="Q4444" s="22"/>
      <c r="R4444" s="15"/>
      <c r="S4444" s="22"/>
    </row>
    <row r="4445" spans="2:19">
      <c r="B4445" s="12"/>
      <c r="K4445" s="11"/>
      <c r="L4445" s="11"/>
      <c r="M4445" s="12"/>
      <c r="N4445" s="12"/>
      <c r="O4445" s="12"/>
      <c r="Q4445" s="22"/>
      <c r="R4445" s="15"/>
      <c r="S4445" s="22"/>
    </row>
    <row r="4446" spans="2:19">
      <c r="B4446" s="12"/>
      <c r="K4446" s="11"/>
      <c r="L4446" s="11"/>
      <c r="M4446" s="12"/>
      <c r="N4446" s="12"/>
      <c r="O4446" s="12"/>
      <c r="Q4446" s="22"/>
      <c r="R4446" s="15"/>
      <c r="S4446" s="22"/>
    </row>
    <row r="4447" spans="2:19">
      <c r="B4447" s="12"/>
      <c r="K4447" s="11"/>
      <c r="L4447" s="11"/>
      <c r="M4447" s="12"/>
      <c r="N4447" s="12"/>
      <c r="O4447" s="12"/>
      <c r="Q4447" s="22"/>
      <c r="R4447" s="15"/>
      <c r="S4447" s="22"/>
    </row>
    <row r="4448" spans="2:19">
      <c r="B4448" s="12"/>
      <c r="K4448" s="11"/>
      <c r="L4448" s="11"/>
      <c r="M4448" s="12"/>
      <c r="N4448" s="12"/>
      <c r="O4448" s="12"/>
      <c r="Q4448" s="22"/>
      <c r="R4448" s="15"/>
      <c r="S4448" s="22"/>
    </row>
    <row r="4449" spans="2:19">
      <c r="B4449" s="12"/>
      <c r="K4449" s="11"/>
      <c r="L4449" s="11"/>
      <c r="M4449" s="12"/>
      <c r="N4449" s="12"/>
      <c r="O4449" s="12"/>
      <c r="Q4449" s="22"/>
      <c r="R4449" s="15"/>
      <c r="S4449" s="22"/>
    </row>
    <row r="4450" spans="2:19">
      <c r="B4450" s="12"/>
      <c r="K4450" s="11"/>
      <c r="L4450" s="11"/>
      <c r="M4450" s="12"/>
      <c r="N4450" s="12"/>
      <c r="O4450" s="12"/>
      <c r="Q4450" s="22"/>
      <c r="R4450" s="15"/>
      <c r="S4450" s="22"/>
    </row>
    <row r="4451" spans="2:19">
      <c r="B4451" s="12"/>
      <c r="K4451" s="11"/>
      <c r="L4451" s="11"/>
      <c r="M4451" s="12"/>
      <c r="N4451" s="12"/>
      <c r="O4451" s="12"/>
      <c r="Q4451" s="22"/>
      <c r="R4451" s="15"/>
      <c r="S4451" s="22"/>
    </row>
    <row r="4452" spans="2:19">
      <c r="B4452" s="12"/>
      <c r="K4452" s="11"/>
      <c r="L4452" s="11"/>
      <c r="M4452" s="12"/>
      <c r="N4452" s="12"/>
      <c r="O4452" s="12"/>
      <c r="Q4452" s="22"/>
      <c r="R4452" s="15"/>
      <c r="S4452" s="22"/>
    </row>
    <row r="4453" spans="2:19">
      <c r="B4453" s="12"/>
      <c r="K4453" s="11"/>
      <c r="L4453" s="11"/>
      <c r="M4453" s="12"/>
      <c r="N4453" s="12"/>
      <c r="O4453" s="12"/>
      <c r="Q4453" s="22"/>
      <c r="R4453" s="15"/>
      <c r="S4453" s="22"/>
    </row>
    <row r="4454" spans="2:19">
      <c r="B4454" s="12"/>
      <c r="K4454" s="11"/>
      <c r="L4454" s="11"/>
      <c r="M4454" s="12"/>
      <c r="N4454" s="12"/>
      <c r="O4454" s="12"/>
      <c r="Q4454" s="22"/>
      <c r="R4454" s="15"/>
      <c r="S4454" s="22"/>
    </row>
    <row r="4455" spans="2:19">
      <c r="B4455" s="12"/>
      <c r="K4455" s="11"/>
      <c r="L4455" s="11"/>
      <c r="M4455" s="12"/>
      <c r="N4455" s="12"/>
      <c r="O4455" s="12"/>
      <c r="Q4455" s="22"/>
      <c r="R4455" s="15"/>
      <c r="S4455" s="22"/>
    </row>
    <row r="4456" spans="2:19">
      <c r="B4456" s="12"/>
      <c r="K4456" s="11"/>
      <c r="L4456" s="11"/>
      <c r="M4456" s="12"/>
      <c r="N4456" s="12"/>
      <c r="O4456" s="12"/>
      <c r="Q4456" s="22"/>
      <c r="R4456" s="15"/>
      <c r="S4456" s="22"/>
    </row>
    <row r="4457" spans="2:19">
      <c r="B4457" s="12"/>
      <c r="K4457" s="11"/>
      <c r="L4457" s="11"/>
      <c r="M4457" s="12"/>
      <c r="N4457" s="12"/>
      <c r="O4457" s="12"/>
      <c r="Q4457" s="22"/>
      <c r="R4457" s="15"/>
      <c r="S4457" s="22"/>
    </row>
    <row r="4458" spans="2:19">
      <c r="B4458" s="12"/>
      <c r="K4458" s="11"/>
      <c r="L4458" s="11"/>
      <c r="M4458" s="12"/>
      <c r="N4458" s="12"/>
      <c r="O4458" s="12"/>
      <c r="Q4458" s="22"/>
      <c r="R4458" s="15"/>
      <c r="S4458" s="22"/>
    </row>
    <row r="4459" spans="2:19">
      <c r="B4459" s="12"/>
      <c r="K4459" s="11"/>
      <c r="L4459" s="11"/>
      <c r="M4459" s="12"/>
      <c r="N4459" s="12"/>
      <c r="O4459" s="12"/>
      <c r="Q4459" s="22"/>
      <c r="R4459" s="15"/>
      <c r="S4459" s="22"/>
    </row>
    <row r="4460" spans="2:19">
      <c r="B4460" s="12"/>
      <c r="K4460" s="11"/>
      <c r="L4460" s="11"/>
      <c r="M4460" s="12"/>
      <c r="N4460" s="12"/>
      <c r="O4460" s="12"/>
      <c r="Q4460" s="22"/>
      <c r="R4460" s="15"/>
      <c r="S4460" s="22"/>
    </row>
    <row r="4461" spans="2:19">
      <c r="B4461" s="12"/>
      <c r="K4461" s="11"/>
      <c r="L4461" s="11"/>
      <c r="M4461" s="12"/>
      <c r="N4461" s="12"/>
      <c r="O4461" s="12"/>
      <c r="Q4461" s="22"/>
      <c r="R4461" s="15"/>
      <c r="S4461" s="22"/>
    </row>
    <row r="4462" spans="2:19">
      <c r="B4462" s="12"/>
      <c r="K4462" s="11"/>
      <c r="L4462" s="11"/>
      <c r="M4462" s="12"/>
      <c r="N4462" s="12"/>
      <c r="O4462" s="12"/>
      <c r="Q4462" s="22"/>
      <c r="R4462" s="15"/>
      <c r="S4462" s="22"/>
    </row>
    <row r="4463" spans="2:19">
      <c r="B4463" s="12"/>
      <c r="K4463" s="11"/>
      <c r="L4463" s="11"/>
      <c r="M4463" s="12"/>
      <c r="N4463" s="12"/>
      <c r="O4463" s="12"/>
      <c r="Q4463" s="22"/>
      <c r="R4463" s="15"/>
      <c r="S4463" s="22"/>
    </row>
    <row r="4464" spans="2:19">
      <c r="B4464" s="12"/>
      <c r="K4464" s="11"/>
      <c r="L4464" s="11"/>
      <c r="M4464" s="12"/>
      <c r="N4464" s="12"/>
      <c r="O4464" s="12"/>
      <c r="Q4464" s="22"/>
      <c r="R4464" s="15"/>
      <c r="S4464" s="22"/>
    </row>
    <row r="4465" spans="2:19">
      <c r="B4465" s="12"/>
      <c r="K4465" s="11"/>
      <c r="L4465" s="11"/>
      <c r="M4465" s="12"/>
      <c r="N4465" s="12"/>
      <c r="O4465" s="12"/>
      <c r="Q4465" s="22"/>
      <c r="R4465" s="15"/>
      <c r="S4465" s="22"/>
    </row>
    <row r="4466" spans="2:19">
      <c r="B4466" s="12"/>
      <c r="K4466" s="11"/>
      <c r="L4466" s="11"/>
      <c r="M4466" s="12"/>
      <c r="N4466" s="12"/>
      <c r="O4466" s="12"/>
      <c r="Q4466" s="22"/>
      <c r="R4466" s="15"/>
      <c r="S4466" s="22"/>
    </row>
    <row r="4467" spans="2:19">
      <c r="B4467" s="12"/>
      <c r="K4467" s="11"/>
      <c r="L4467" s="11"/>
      <c r="M4467" s="12"/>
      <c r="N4467" s="12"/>
      <c r="O4467" s="12"/>
      <c r="Q4467" s="22"/>
      <c r="R4467" s="15"/>
      <c r="S4467" s="22"/>
    </row>
    <row r="4468" spans="2:19">
      <c r="B4468" s="12"/>
      <c r="K4468" s="11"/>
      <c r="L4468" s="11"/>
      <c r="M4468" s="12"/>
      <c r="N4468" s="12"/>
      <c r="O4468" s="12"/>
      <c r="Q4468" s="22"/>
      <c r="R4468" s="15"/>
      <c r="S4468" s="22"/>
    </row>
    <row r="4469" spans="2:19">
      <c r="B4469" s="12"/>
      <c r="K4469" s="11"/>
      <c r="L4469" s="11"/>
      <c r="M4469" s="12"/>
      <c r="N4469" s="12"/>
      <c r="O4469" s="12"/>
      <c r="Q4469" s="22"/>
      <c r="R4469" s="15"/>
      <c r="S4469" s="22"/>
    </row>
    <row r="4470" spans="2:19">
      <c r="B4470" s="12"/>
      <c r="K4470" s="11"/>
      <c r="L4470" s="11"/>
      <c r="M4470" s="12"/>
      <c r="N4470" s="12"/>
      <c r="O4470" s="12"/>
      <c r="Q4470" s="22"/>
      <c r="R4470" s="15"/>
      <c r="S4470" s="22"/>
    </row>
    <row r="4471" spans="2:19">
      <c r="B4471" s="12"/>
      <c r="K4471" s="11"/>
      <c r="L4471" s="11"/>
      <c r="M4471" s="12"/>
      <c r="N4471" s="12"/>
      <c r="O4471" s="12"/>
      <c r="Q4471" s="22"/>
      <c r="R4471" s="15"/>
      <c r="S4471" s="22"/>
    </row>
    <row r="4472" spans="2:19">
      <c r="B4472" s="12"/>
      <c r="K4472" s="11"/>
      <c r="L4472" s="11"/>
      <c r="M4472" s="12"/>
      <c r="N4472" s="12"/>
      <c r="O4472" s="12"/>
      <c r="Q4472" s="22"/>
      <c r="R4472" s="15"/>
      <c r="S4472" s="22"/>
    </row>
    <row r="4473" spans="2:19">
      <c r="B4473" s="12"/>
      <c r="K4473" s="11"/>
      <c r="L4473" s="11"/>
      <c r="M4473" s="12"/>
      <c r="N4473" s="12"/>
      <c r="O4473" s="12"/>
      <c r="Q4473" s="22"/>
      <c r="R4473" s="15"/>
      <c r="S4473" s="22"/>
    </row>
    <row r="4474" spans="2:19">
      <c r="B4474" s="12"/>
      <c r="K4474" s="11"/>
      <c r="L4474" s="11"/>
      <c r="M4474" s="12"/>
      <c r="N4474" s="12"/>
      <c r="O4474" s="12"/>
      <c r="Q4474" s="22"/>
      <c r="R4474" s="15"/>
      <c r="S4474" s="22"/>
    </row>
    <row r="4475" spans="2:19">
      <c r="B4475" s="12"/>
      <c r="K4475" s="11"/>
      <c r="L4475" s="11"/>
      <c r="M4475" s="12"/>
      <c r="N4475" s="12"/>
      <c r="O4475" s="12"/>
      <c r="Q4475" s="22"/>
      <c r="R4475" s="15"/>
      <c r="S4475" s="22"/>
    </row>
    <row r="4476" spans="2:19">
      <c r="B4476" s="12"/>
      <c r="K4476" s="11"/>
      <c r="L4476" s="11"/>
      <c r="M4476" s="12"/>
      <c r="N4476" s="12"/>
      <c r="O4476" s="12"/>
      <c r="Q4476" s="22"/>
      <c r="R4476" s="15"/>
      <c r="S4476" s="22"/>
    </row>
    <row r="4477" spans="2:19">
      <c r="B4477" s="12"/>
      <c r="K4477" s="11"/>
      <c r="L4477" s="11"/>
      <c r="M4477" s="12"/>
      <c r="N4477" s="12"/>
      <c r="O4477" s="12"/>
      <c r="Q4477" s="22"/>
      <c r="R4477" s="15"/>
      <c r="S4477" s="22"/>
    </row>
    <row r="4478" spans="2:19">
      <c r="B4478" s="12"/>
      <c r="K4478" s="11"/>
      <c r="L4478" s="11"/>
      <c r="M4478" s="12"/>
      <c r="N4478" s="12"/>
      <c r="O4478" s="12"/>
      <c r="Q4478" s="22"/>
      <c r="R4478" s="15"/>
      <c r="S4478" s="22"/>
    </row>
    <row r="4479" spans="2:19">
      <c r="B4479" s="12"/>
      <c r="K4479" s="11"/>
      <c r="L4479" s="11"/>
      <c r="M4479" s="12"/>
      <c r="N4479" s="12"/>
      <c r="O4479" s="12"/>
      <c r="Q4479" s="22"/>
      <c r="R4479" s="15"/>
      <c r="S4479" s="22"/>
    </row>
    <row r="4480" spans="2:19">
      <c r="B4480" s="12"/>
      <c r="K4480" s="11"/>
      <c r="L4480" s="11"/>
      <c r="M4480" s="12"/>
      <c r="N4480" s="12"/>
      <c r="O4480" s="12"/>
      <c r="Q4480" s="22"/>
      <c r="R4480" s="15"/>
      <c r="S4480" s="22"/>
    </row>
    <row r="4481" spans="2:19">
      <c r="B4481" s="12"/>
      <c r="K4481" s="11"/>
      <c r="L4481" s="11"/>
      <c r="M4481" s="12"/>
      <c r="N4481" s="12"/>
      <c r="O4481" s="12"/>
      <c r="Q4481" s="22"/>
      <c r="R4481" s="15"/>
      <c r="S4481" s="22"/>
    </row>
    <row r="4482" spans="2:19">
      <c r="B4482" s="12"/>
      <c r="K4482" s="11"/>
      <c r="L4482" s="11"/>
      <c r="M4482" s="12"/>
      <c r="N4482" s="12"/>
      <c r="O4482" s="12"/>
      <c r="Q4482" s="22"/>
      <c r="R4482" s="15"/>
      <c r="S4482" s="22"/>
    </row>
    <row r="4483" spans="2:19">
      <c r="B4483" s="12"/>
      <c r="K4483" s="11"/>
      <c r="L4483" s="11"/>
      <c r="M4483" s="12"/>
      <c r="N4483" s="12"/>
      <c r="O4483" s="12"/>
      <c r="Q4483" s="22"/>
      <c r="R4483" s="15"/>
      <c r="S4483" s="22"/>
    </row>
    <row r="4484" spans="2:19">
      <c r="B4484" s="12"/>
      <c r="K4484" s="11"/>
      <c r="L4484" s="11"/>
      <c r="M4484" s="12"/>
      <c r="N4484" s="12"/>
      <c r="O4484" s="12"/>
      <c r="Q4484" s="22"/>
      <c r="R4484" s="15"/>
      <c r="S4484" s="22"/>
    </row>
    <row r="4485" spans="2:19">
      <c r="B4485" s="12"/>
      <c r="K4485" s="11"/>
      <c r="L4485" s="11"/>
      <c r="M4485" s="12"/>
      <c r="N4485" s="12"/>
      <c r="O4485" s="12"/>
      <c r="Q4485" s="22"/>
      <c r="R4485" s="15"/>
      <c r="S4485" s="22"/>
    </row>
    <row r="4486" spans="2:19">
      <c r="B4486" s="12"/>
      <c r="K4486" s="11"/>
      <c r="L4486" s="11"/>
      <c r="M4486" s="12"/>
      <c r="N4486" s="12"/>
      <c r="O4486" s="12"/>
      <c r="Q4486" s="22"/>
      <c r="R4486" s="15"/>
      <c r="S4486" s="22"/>
    </row>
    <row r="4487" spans="2:19">
      <c r="B4487" s="12"/>
      <c r="K4487" s="11"/>
      <c r="L4487" s="11"/>
      <c r="M4487" s="12"/>
      <c r="N4487" s="12"/>
      <c r="O4487" s="12"/>
      <c r="Q4487" s="22"/>
      <c r="R4487" s="15"/>
      <c r="S4487" s="22"/>
    </row>
    <row r="4488" spans="2:19">
      <c r="B4488" s="12"/>
      <c r="K4488" s="11"/>
      <c r="L4488" s="11"/>
      <c r="M4488" s="12"/>
      <c r="N4488" s="12"/>
      <c r="O4488" s="12"/>
      <c r="Q4488" s="22"/>
      <c r="R4488" s="15"/>
      <c r="S4488" s="22"/>
    </row>
    <row r="4489" spans="2:19">
      <c r="B4489" s="12"/>
      <c r="K4489" s="11"/>
      <c r="L4489" s="11"/>
      <c r="M4489" s="12"/>
      <c r="N4489" s="12"/>
      <c r="O4489" s="12"/>
      <c r="Q4489" s="22"/>
      <c r="R4489" s="15"/>
      <c r="S4489" s="22"/>
    </row>
    <row r="4490" spans="2:19">
      <c r="B4490" s="12"/>
      <c r="K4490" s="11"/>
      <c r="L4490" s="11"/>
      <c r="M4490" s="12"/>
      <c r="N4490" s="12"/>
      <c r="O4490" s="12"/>
      <c r="Q4490" s="22"/>
      <c r="R4490" s="15"/>
      <c r="S4490" s="22"/>
    </row>
    <row r="4491" spans="2:19">
      <c r="B4491" s="12"/>
      <c r="K4491" s="11"/>
      <c r="L4491" s="11"/>
      <c r="M4491" s="12"/>
      <c r="N4491" s="12"/>
      <c r="O4491" s="12"/>
      <c r="Q4491" s="22"/>
      <c r="R4491" s="15"/>
      <c r="S4491" s="22"/>
    </row>
    <row r="4492" spans="2:19">
      <c r="B4492" s="12"/>
      <c r="K4492" s="11"/>
      <c r="L4492" s="11"/>
      <c r="M4492" s="12"/>
      <c r="N4492" s="12"/>
      <c r="O4492" s="12"/>
      <c r="Q4492" s="22"/>
      <c r="R4492" s="15"/>
      <c r="S4492" s="22"/>
    </row>
    <row r="4493" spans="2:19">
      <c r="B4493" s="12"/>
      <c r="K4493" s="11"/>
      <c r="L4493" s="11"/>
      <c r="M4493" s="12"/>
      <c r="N4493" s="12"/>
      <c r="O4493" s="12"/>
      <c r="Q4493" s="22"/>
      <c r="R4493" s="15"/>
      <c r="S4493" s="22"/>
    </row>
    <row r="4494" spans="2:19">
      <c r="B4494" s="12"/>
      <c r="K4494" s="11"/>
      <c r="L4494" s="11"/>
      <c r="M4494" s="12"/>
      <c r="N4494" s="12"/>
      <c r="O4494" s="12"/>
      <c r="Q4494" s="22"/>
      <c r="R4494" s="15"/>
      <c r="S4494" s="22"/>
    </row>
    <row r="4495" spans="2:19">
      <c r="B4495" s="12"/>
      <c r="K4495" s="11"/>
      <c r="L4495" s="11"/>
      <c r="M4495" s="12"/>
      <c r="N4495" s="12"/>
      <c r="O4495" s="12"/>
      <c r="Q4495" s="22"/>
      <c r="R4495" s="15"/>
      <c r="S4495" s="22"/>
    </row>
    <row r="4496" spans="2:19">
      <c r="B4496" s="12"/>
      <c r="K4496" s="11"/>
      <c r="L4496" s="11"/>
      <c r="M4496" s="12"/>
      <c r="N4496" s="12"/>
      <c r="O4496" s="12"/>
      <c r="Q4496" s="22"/>
      <c r="R4496" s="15"/>
      <c r="S4496" s="22"/>
    </row>
    <row r="4497" spans="2:19">
      <c r="B4497" s="12"/>
      <c r="K4497" s="11"/>
      <c r="L4497" s="11"/>
      <c r="M4497" s="12"/>
      <c r="N4497" s="12"/>
      <c r="O4497" s="12"/>
      <c r="Q4497" s="22"/>
      <c r="R4497" s="15"/>
      <c r="S4497" s="22"/>
    </row>
    <row r="4498" spans="2:19">
      <c r="B4498" s="12"/>
      <c r="K4498" s="11"/>
      <c r="L4498" s="11"/>
      <c r="M4498" s="12"/>
      <c r="N4498" s="12"/>
      <c r="O4498" s="12"/>
      <c r="Q4498" s="22"/>
      <c r="R4498" s="15"/>
      <c r="S4498" s="22"/>
    </row>
    <row r="4499" spans="2:19">
      <c r="B4499" s="12"/>
      <c r="K4499" s="11"/>
      <c r="L4499" s="11"/>
      <c r="M4499" s="12"/>
      <c r="N4499" s="12"/>
      <c r="O4499" s="12"/>
      <c r="Q4499" s="22"/>
      <c r="R4499" s="15"/>
      <c r="S4499" s="22"/>
    </row>
    <row r="4500" spans="2:19">
      <c r="B4500" s="12"/>
      <c r="K4500" s="11"/>
      <c r="L4500" s="11"/>
      <c r="M4500" s="12"/>
      <c r="N4500" s="12"/>
      <c r="O4500" s="12"/>
      <c r="Q4500" s="22"/>
      <c r="R4500" s="15"/>
      <c r="S4500" s="22"/>
    </row>
    <row r="4501" spans="2:19">
      <c r="B4501" s="12"/>
      <c r="K4501" s="11"/>
      <c r="L4501" s="11"/>
      <c r="M4501" s="12"/>
      <c r="N4501" s="12"/>
      <c r="O4501" s="12"/>
      <c r="Q4501" s="22"/>
      <c r="R4501" s="15"/>
      <c r="S4501" s="22"/>
    </row>
    <row r="4502" spans="2:19">
      <c r="B4502" s="12"/>
      <c r="K4502" s="11"/>
      <c r="L4502" s="11"/>
      <c r="M4502" s="12"/>
      <c r="N4502" s="12"/>
      <c r="O4502" s="12"/>
      <c r="Q4502" s="22"/>
      <c r="R4502" s="15"/>
      <c r="S4502" s="22"/>
    </row>
    <row r="4503" spans="2:19">
      <c r="B4503" s="12"/>
      <c r="K4503" s="11"/>
      <c r="L4503" s="11"/>
      <c r="M4503" s="12"/>
      <c r="N4503" s="12"/>
      <c r="O4503" s="12"/>
      <c r="Q4503" s="22"/>
      <c r="R4503" s="15"/>
      <c r="S4503" s="22"/>
    </row>
    <row r="4504" spans="2:19">
      <c r="B4504" s="12"/>
      <c r="K4504" s="11"/>
      <c r="L4504" s="11"/>
      <c r="M4504" s="12"/>
      <c r="N4504" s="12"/>
      <c r="O4504" s="12"/>
      <c r="Q4504" s="22"/>
      <c r="R4504" s="15"/>
      <c r="S4504" s="22"/>
    </row>
    <row r="4505" spans="2:19">
      <c r="B4505" s="12"/>
      <c r="K4505" s="11"/>
      <c r="L4505" s="11"/>
      <c r="M4505" s="12"/>
      <c r="N4505" s="12"/>
      <c r="O4505" s="12"/>
      <c r="Q4505" s="22"/>
      <c r="R4505" s="15"/>
      <c r="S4505" s="22"/>
    </row>
    <row r="4506" spans="2:19">
      <c r="B4506" s="12"/>
      <c r="K4506" s="11"/>
      <c r="L4506" s="11"/>
      <c r="M4506" s="12"/>
      <c r="N4506" s="12"/>
      <c r="O4506" s="12"/>
      <c r="Q4506" s="22"/>
      <c r="R4506" s="15"/>
      <c r="S4506" s="22"/>
    </row>
    <row r="4507" spans="2:19">
      <c r="B4507" s="12"/>
      <c r="K4507" s="11"/>
      <c r="L4507" s="11"/>
      <c r="M4507" s="12"/>
      <c r="N4507" s="12"/>
      <c r="O4507" s="12"/>
      <c r="Q4507" s="22"/>
      <c r="R4507" s="15"/>
      <c r="S4507" s="22"/>
    </row>
    <row r="4508" spans="2:19">
      <c r="B4508" s="12"/>
      <c r="K4508" s="11"/>
      <c r="L4508" s="11"/>
      <c r="M4508" s="12"/>
      <c r="N4508" s="12"/>
      <c r="O4508" s="12"/>
      <c r="Q4508" s="22"/>
      <c r="R4508" s="15"/>
      <c r="S4508" s="22"/>
    </row>
    <row r="4509" spans="2:19">
      <c r="B4509" s="12"/>
      <c r="K4509" s="11"/>
      <c r="L4509" s="11"/>
      <c r="M4509" s="12"/>
      <c r="N4509" s="12"/>
      <c r="O4509" s="12"/>
      <c r="Q4509" s="22"/>
      <c r="R4509" s="15"/>
      <c r="S4509" s="22"/>
    </row>
    <row r="4510" spans="2:19">
      <c r="B4510" s="12"/>
      <c r="K4510" s="11"/>
      <c r="L4510" s="11"/>
      <c r="M4510" s="12"/>
      <c r="N4510" s="12"/>
      <c r="O4510" s="12"/>
      <c r="Q4510" s="22"/>
      <c r="R4510" s="15"/>
      <c r="S4510" s="22"/>
    </row>
    <row r="4511" spans="2:19">
      <c r="B4511" s="12"/>
      <c r="K4511" s="11"/>
      <c r="L4511" s="11"/>
      <c r="M4511" s="12"/>
      <c r="N4511" s="12"/>
      <c r="O4511" s="12"/>
      <c r="Q4511" s="22"/>
      <c r="R4511" s="15"/>
      <c r="S4511" s="22"/>
    </row>
    <row r="4512" spans="2:19">
      <c r="B4512" s="12"/>
      <c r="K4512" s="11"/>
      <c r="L4512" s="11"/>
      <c r="M4512" s="12"/>
      <c r="N4512" s="12"/>
      <c r="O4512" s="12"/>
      <c r="Q4512" s="22"/>
      <c r="R4512" s="15"/>
      <c r="S4512" s="22"/>
    </row>
    <row r="4513" spans="2:19">
      <c r="B4513" s="12"/>
      <c r="K4513" s="11"/>
      <c r="L4513" s="11"/>
      <c r="M4513" s="12"/>
      <c r="N4513" s="12"/>
      <c r="O4513" s="12"/>
      <c r="Q4513" s="22"/>
      <c r="R4513" s="15"/>
      <c r="S4513" s="22"/>
    </row>
    <row r="4514" spans="2:19">
      <c r="B4514" s="12"/>
      <c r="K4514" s="11"/>
      <c r="L4514" s="11"/>
      <c r="M4514" s="12"/>
      <c r="N4514" s="12"/>
      <c r="O4514" s="12"/>
      <c r="Q4514" s="22"/>
      <c r="R4514" s="15"/>
      <c r="S4514" s="22"/>
    </row>
    <row r="4515" spans="2:19">
      <c r="B4515" s="12"/>
      <c r="K4515" s="11"/>
      <c r="L4515" s="11"/>
      <c r="M4515" s="12"/>
      <c r="N4515" s="12"/>
      <c r="O4515" s="12"/>
      <c r="Q4515" s="22"/>
      <c r="R4515" s="15"/>
      <c r="S4515" s="22"/>
    </row>
    <row r="4516" spans="2:19">
      <c r="B4516" s="12"/>
      <c r="K4516" s="11"/>
      <c r="L4516" s="11"/>
      <c r="M4516" s="12"/>
      <c r="N4516" s="12"/>
      <c r="O4516" s="12"/>
      <c r="Q4516" s="22"/>
      <c r="R4516" s="15"/>
      <c r="S4516" s="22"/>
    </row>
    <row r="4517" spans="2:19">
      <c r="B4517" s="12"/>
      <c r="K4517" s="11"/>
      <c r="L4517" s="11"/>
      <c r="M4517" s="12"/>
      <c r="N4517" s="12"/>
      <c r="O4517" s="12"/>
      <c r="Q4517" s="22"/>
      <c r="R4517" s="15"/>
      <c r="S4517" s="22"/>
    </row>
    <row r="4518" spans="2:19">
      <c r="B4518" s="12"/>
      <c r="K4518" s="11"/>
      <c r="L4518" s="11"/>
      <c r="M4518" s="12"/>
      <c r="N4518" s="12"/>
      <c r="O4518" s="12"/>
      <c r="Q4518" s="22"/>
      <c r="R4518" s="15"/>
      <c r="S4518" s="22"/>
    </row>
    <row r="4519" spans="2:19">
      <c r="B4519" s="12"/>
      <c r="K4519" s="11"/>
      <c r="L4519" s="11"/>
      <c r="M4519" s="12"/>
      <c r="N4519" s="12"/>
      <c r="O4519" s="12"/>
      <c r="Q4519" s="22"/>
      <c r="R4519" s="15"/>
      <c r="S4519" s="22"/>
    </row>
    <row r="4520" spans="2:19">
      <c r="B4520" s="12"/>
      <c r="K4520" s="11"/>
      <c r="L4520" s="11"/>
      <c r="M4520" s="12"/>
      <c r="N4520" s="12"/>
      <c r="O4520" s="12"/>
      <c r="Q4520" s="22"/>
      <c r="R4520" s="15"/>
      <c r="S4520" s="22"/>
    </row>
    <row r="4521" spans="2:19">
      <c r="B4521" s="12"/>
      <c r="K4521" s="11"/>
      <c r="L4521" s="11"/>
      <c r="M4521" s="12"/>
      <c r="N4521" s="12"/>
      <c r="O4521" s="12"/>
      <c r="Q4521" s="22"/>
      <c r="R4521" s="15"/>
      <c r="S4521" s="22"/>
    </row>
    <row r="4522" spans="2:19">
      <c r="B4522" s="12"/>
      <c r="K4522" s="11"/>
      <c r="L4522" s="11"/>
      <c r="M4522" s="12"/>
      <c r="N4522" s="12"/>
      <c r="O4522" s="12"/>
      <c r="Q4522" s="22"/>
      <c r="R4522" s="15"/>
      <c r="S4522" s="22"/>
    </row>
    <row r="4523" spans="2:19">
      <c r="B4523" s="12"/>
      <c r="K4523" s="11"/>
      <c r="L4523" s="11"/>
      <c r="M4523" s="12"/>
      <c r="N4523" s="12"/>
      <c r="O4523" s="12"/>
      <c r="Q4523" s="22"/>
      <c r="R4523" s="15"/>
      <c r="S4523" s="22"/>
    </row>
    <row r="4524" spans="2:19">
      <c r="B4524" s="12"/>
      <c r="K4524" s="11"/>
      <c r="L4524" s="11"/>
      <c r="M4524" s="12"/>
      <c r="N4524" s="12"/>
      <c r="O4524" s="12"/>
      <c r="Q4524" s="22"/>
      <c r="R4524" s="15"/>
      <c r="S4524" s="22"/>
    </row>
    <row r="4525" spans="2:19">
      <c r="B4525" s="12"/>
      <c r="K4525" s="11"/>
      <c r="L4525" s="11"/>
      <c r="M4525" s="12"/>
      <c r="N4525" s="12"/>
      <c r="O4525" s="12"/>
      <c r="Q4525" s="22"/>
      <c r="R4525" s="15"/>
      <c r="S4525" s="22"/>
    </row>
    <row r="4526" spans="2:19">
      <c r="B4526" s="12"/>
      <c r="K4526" s="11"/>
      <c r="L4526" s="11"/>
      <c r="M4526" s="12"/>
      <c r="N4526" s="12"/>
      <c r="O4526" s="12"/>
      <c r="Q4526" s="22"/>
      <c r="R4526" s="15"/>
      <c r="S4526" s="22"/>
    </row>
    <row r="4527" spans="2:19">
      <c r="B4527" s="12"/>
      <c r="K4527" s="11"/>
      <c r="L4527" s="11"/>
      <c r="M4527" s="12"/>
      <c r="N4527" s="12"/>
      <c r="O4527" s="12"/>
      <c r="Q4527" s="22"/>
      <c r="R4527" s="15"/>
      <c r="S4527" s="22"/>
    </row>
    <row r="4528" spans="2:19">
      <c r="B4528" s="12"/>
      <c r="K4528" s="11"/>
      <c r="L4528" s="11"/>
      <c r="M4528" s="12"/>
      <c r="N4528" s="12"/>
      <c r="O4528" s="12"/>
      <c r="Q4528" s="22"/>
      <c r="R4528" s="15"/>
      <c r="S4528" s="22"/>
    </row>
    <row r="4529" spans="2:19">
      <c r="B4529" s="12"/>
      <c r="K4529" s="11"/>
      <c r="L4529" s="11"/>
      <c r="M4529" s="12"/>
      <c r="N4529" s="12"/>
      <c r="O4529" s="12"/>
      <c r="Q4529" s="22"/>
      <c r="R4529" s="15"/>
      <c r="S4529" s="22"/>
    </row>
    <row r="4530" spans="2:19">
      <c r="B4530" s="12"/>
      <c r="K4530" s="11"/>
      <c r="L4530" s="11"/>
      <c r="M4530" s="12"/>
      <c r="N4530" s="12"/>
      <c r="O4530" s="12"/>
      <c r="Q4530" s="22"/>
      <c r="R4530" s="15"/>
      <c r="S4530" s="22"/>
    </row>
    <row r="4531" spans="2:19">
      <c r="B4531" s="12"/>
      <c r="K4531" s="11"/>
      <c r="L4531" s="11"/>
      <c r="M4531" s="12"/>
      <c r="N4531" s="12"/>
      <c r="O4531" s="12"/>
      <c r="Q4531" s="22"/>
      <c r="R4531" s="15"/>
      <c r="S4531" s="22"/>
    </row>
    <row r="4532" spans="2:19">
      <c r="B4532" s="12"/>
      <c r="K4532" s="11"/>
      <c r="L4532" s="11"/>
      <c r="M4532" s="12"/>
      <c r="N4532" s="12"/>
      <c r="O4532" s="12"/>
      <c r="Q4532" s="22"/>
      <c r="R4532" s="15"/>
      <c r="S4532" s="22"/>
    </row>
    <row r="4533" spans="2:19">
      <c r="B4533" s="12"/>
      <c r="K4533" s="11"/>
      <c r="L4533" s="11"/>
      <c r="M4533" s="12"/>
      <c r="N4533" s="12"/>
      <c r="O4533" s="12"/>
      <c r="Q4533" s="22"/>
      <c r="R4533" s="15"/>
      <c r="S4533" s="22"/>
    </row>
    <row r="4534" spans="2:19">
      <c r="B4534" s="12"/>
      <c r="K4534" s="11"/>
      <c r="L4534" s="11"/>
      <c r="M4534" s="12"/>
      <c r="N4534" s="12"/>
      <c r="O4534" s="12"/>
      <c r="Q4534" s="22"/>
      <c r="R4534" s="15"/>
      <c r="S4534" s="22"/>
    </row>
    <row r="4535" spans="2:19">
      <c r="B4535" s="12"/>
      <c r="K4535" s="11"/>
      <c r="L4535" s="11"/>
      <c r="M4535" s="12"/>
      <c r="N4535" s="12"/>
      <c r="O4535" s="12"/>
      <c r="Q4535" s="22"/>
      <c r="R4535" s="15"/>
      <c r="S4535" s="22"/>
    </row>
    <row r="4536" spans="2:19">
      <c r="B4536" s="12"/>
      <c r="K4536" s="11"/>
      <c r="L4536" s="11"/>
      <c r="M4536" s="12"/>
      <c r="N4536" s="12"/>
      <c r="O4536" s="12"/>
      <c r="Q4536" s="22"/>
      <c r="R4536" s="15"/>
      <c r="S4536" s="22"/>
    </row>
    <row r="4537" spans="2:19">
      <c r="B4537" s="12"/>
      <c r="K4537" s="11"/>
      <c r="L4537" s="11"/>
      <c r="M4537" s="12"/>
      <c r="N4537" s="12"/>
      <c r="O4537" s="12"/>
      <c r="Q4537" s="22"/>
      <c r="R4537" s="15"/>
      <c r="S4537" s="22"/>
    </row>
    <row r="4538" spans="2:19">
      <c r="B4538" s="12"/>
      <c r="K4538" s="11"/>
      <c r="L4538" s="11"/>
      <c r="M4538" s="12"/>
      <c r="N4538" s="12"/>
      <c r="O4538" s="12"/>
      <c r="Q4538" s="22"/>
      <c r="R4538" s="15"/>
      <c r="S4538" s="22"/>
    </row>
    <row r="4539" spans="2:19">
      <c r="B4539" s="12"/>
      <c r="K4539" s="11"/>
      <c r="L4539" s="11"/>
      <c r="M4539" s="12"/>
      <c r="N4539" s="12"/>
      <c r="O4539" s="12"/>
      <c r="Q4539" s="22"/>
      <c r="R4539" s="15"/>
      <c r="S4539" s="22"/>
    </row>
    <row r="4540" spans="2:19">
      <c r="B4540" s="12"/>
      <c r="K4540" s="11"/>
      <c r="L4540" s="11"/>
      <c r="M4540" s="12"/>
      <c r="N4540" s="12"/>
      <c r="O4540" s="12"/>
      <c r="Q4540" s="22"/>
      <c r="R4540" s="15"/>
      <c r="S4540" s="22"/>
    </row>
    <row r="4541" spans="2:19">
      <c r="B4541" s="12"/>
      <c r="K4541" s="11"/>
      <c r="L4541" s="11"/>
      <c r="M4541" s="12"/>
      <c r="N4541" s="12"/>
      <c r="O4541" s="12"/>
      <c r="Q4541" s="22"/>
      <c r="R4541" s="15"/>
      <c r="S4541" s="22"/>
    </row>
    <row r="4542" spans="2:19">
      <c r="B4542" s="12"/>
      <c r="K4542" s="11"/>
      <c r="L4542" s="11"/>
      <c r="M4542" s="12"/>
      <c r="N4542" s="12"/>
      <c r="O4542" s="12"/>
      <c r="Q4542" s="22"/>
      <c r="R4542" s="15"/>
      <c r="S4542" s="22"/>
    </row>
    <row r="4543" spans="2:19">
      <c r="B4543" s="12"/>
      <c r="K4543" s="11"/>
      <c r="L4543" s="11"/>
      <c r="M4543" s="12"/>
      <c r="N4543" s="12"/>
      <c r="O4543" s="12"/>
      <c r="Q4543" s="22"/>
      <c r="R4543" s="15"/>
      <c r="S4543" s="22"/>
    </row>
    <row r="4544" spans="2:19">
      <c r="B4544" s="12"/>
      <c r="K4544" s="11"/>
      <c r="L4544" s="11"/>
      <c r="M4544" s="12"/>
      <c r="N4544" s="12"/>
      <c r="O4544" s="12"/>
      <c r="Q4544" s="22"/>
      <c r="R4544" s="15"/>
      <c r="S4544" s="22"/>
    </row>
    <row r="4545" spans="2:19">
      <c r="B4545" s="12"/>
      <c r="K4545" s="11"/>
      <c r="L4545" s="11"/>
      <c r="M4545" s="12"/>
      <c r="N4545" s="12"/>
      <c r="O4545" s="12"/>
      <c r="Q4545" s="22"/>
      <c r="R4545" s="15"/>
      <c r="S4545" s="22"/>
    </row>
    <row r="4546" spans="2:19">
      <c r="B4546" s="12"/>
      <c r="K4546" s="11"/>
      <c r="L4546" s="11"/>
      <c r="M4546" s="12"/>
      <c r="N4546" s="12"/>
      <c r="O4546" s="12"/>
      <c r="Q4546" s="22"/>
      <c r="R4546" s="15"/>
      <c r="S4546" s="22"/>
    </row>
    <row r="4547" spans="2:19">
      <c r="B4547" s="12"/>
      <c r="K4547" s="11"/>
      <c r="L4547" s="11"/>
      <c r="M4547" s="12"/>
      <c r="N4547" s="12"/>
      <c r="O4547" s="12"/>
      <c r="Q4547" s="22"/>
      <c r="R4547" s="15"/>
      <c r="S4547" s="22"/>
    </row>
    <row r="4548" spans="2:19">
      <c r="B4548" s="12"/>
      <c r="K4548" s="11"/>
      <c r="L4548" s="11"/>
      <c r="M4548" s="12"/>
      <c r="N4548" s="12"/>
      <c r="O4548" s="12"/>
      <c r="Q4548" s="22"/>
      <c r="R4548" s="15"/>
      <c r="S4548" s="22"/>
    </row>
    <row r="4549" spans="2:19">
      <c r="B4549" s="12"/>
      <c r="K4549" s="11"/>
      <c r="L4549" s="11"/>
      <c r="M4549" s="12"/>
      <c r="N4549" s="12"/>
      <c r="O4549" s="12"/>
      <c r="Q4549" s="22"/>
      <c r="R4549" s="15"/>
      <c r="S4549" s="22"/>
    </row>
    <row r="4550" spans="2:19">
      <c r="B4550" s="12"/>
      <c r="K4550" s="11"/>
      <c r="L4550" s="11"/>
      <c r="M4550" s="12"/>
      <c r="N4550" s="12"/>
      <c r="O4550" s="12"/>
      <c r="Q4550" s="22"/>
      <c r="R4550" s="15"/>
      <c r="S4550" s="22"/>
    </row>
    <row r="4551" spans="2:19">
      <c r="B4551" s="12"/>
      <c r="K4551" s="11"/>
      <c r="L4551" s="11"/>
      <c r="M4551" s="12"/>
      <c r="N4551" s="12"/>
      <c r="O4551" s="12"/>
      <c r="Q4551" s="22"/>
      <c r="R4551" s="15"/>
      <c r="S4551" s="22"/>
    </row>
    <row r="4552" spans="2:19">
      <c r="B4552" s="12"/>
      <c r="K4552" s="11"/>
      <c r="L4552" s="11"/>
      <c r="M4552" s="12"/>
      <c r="N4552" s="12"/>
      <c r="O4552" s="12"/>
      <c r="Q4552" s="22"/>
      <c r="R4552" s="15"/>
      <c r="S4552" s="22"/>
    </row>
    <row r="4553" spans="2:19">
      <c r="B4553" s="12"/>
      <c r="K4553" s="11"/>
      <c r="L4553" s="11"/>
      <c r="M4553" s="12"/>
      <c r="N4553" s="12"/>
      <c r="O4553" s="12"/>
      <c r="Q4553" s="22"/>
      <c r="R4553" s="15"/>
      <c r="S4553" s="22"/>
    </row>
    <row r="4554" spans="2:19">
      <c r="B4554" s="12"/>
      <c r="K4554" s="11"/>
      <c r="L4554" s="11"/>
      <c r="M4554" s="12"/>
      <c r="N4554" s="12"/>
      <c r="O4554" s="12"/>
      <c r="Q4554" s="22"/>
      <c r="R4554" s="15"/>
      <c r="S4554" s="22"/>
    </row>
    <row r="4555" spans="2:19">
      <c r="B4555" s="12"/>
      <c r="K4555" s="11"/>
      <c r="L4555" s="11"/>
      <c r="M4555" s="12"/>
      <c r="N4555" s="12"/>
      <c r="O4555" s="12"/>
      <c r="Q4555" s="22"/>
      <c r="R4555" s="15"/>
      <c r="S4555" s="22"/>
    </row>
    <row r="4556" spans="2:19">
      <c r="B4556" s="12"/>
      <c r="K4556" s="11"/>
      <c r="L4556" s="11"/>
      <c r="M4556" s="12"/>
      <c r="N4556" s="12"/>
      <c r="O4556" s="12"/>
      <c r="Q4556" s="22"/>
      <c r="R4556" s="15"/>
      <c r="S4556" s="22"/>
    </row>
    <row r="4557" spans="2:19">
      <c r="B4557" s="12"/>
      <c r="K4557" s="11"/>
      <c r="L4557" s="11"/>
      <c r="M4557" s="12"/>
      <c r="N4557" s="12"/>
      <c r="O4557" s="12"/>
      <c r="Q4557" s="22"/>
      <c r="R4557" s="15"/>
      <c r="S4557" s="22"/>
    </row>
    <row r="4558" spans="2:19">
      <c r="B4558" s="12"/>
      <c r="K4558" s="11"/>
      <c r="L4558" s="11"/>
      <c r="M4558" s="12"/>
      <c r="N4558" s="12"/>
      <c r="O4558" s="12"/>
      <c r="Q4558" s="22"/>
      <c r="R4558" s="15"/>
      <c r="S4558" s="22"/>
    </row>
    <row r="4559" spans="2:19">
      <c r="B4559" s="12"/>
      <c r="K4559" s="11"/>
      <c r="L4559" s="11"/>
      <c r="M4559" s="12"/>
      <c r="N4559" s="12"/>
      <c r="O4559" s="12"/>
      <c r="Q4559" s="22"/>
      <c r="R4559" s="15"/>
      <c r="S4559" s="22"/>
    </row>
    <row r="4560" spans="2:19">
      <c r="B4560" s="12"/>
      <c r="K4560" s="11"/>
      <c r="L4560" s="11"/>
      <c r="M4560" s="12"/>
      <c r="N4560" s="12"/>
      <c r="O4560" s="12"/>
      <c r="Q4560" s="22"/>
      <c r="R4560" s="15"/>
      <c r="S4560" s="22"/>
    </row>
    <row r="4561" spans="2:19">
      <c r="B4561" s="12"/>
      <c r="K4561" s="11"/>
      <c r="L4561" s="11"/>
      <c r="M4561" s="12"/>
      <c r="N4561" s="12"/>
      <c r="O4561" s="12"/>
      <c r="Q4561" s="22"/>
      <c r="R4561" s="15"/>
      <c r="S4561" s="22"/>
    </row>
    <row r="4562" spans="2:19">
      <c r="B4562" s="12"/>
      <c r="K4562" s="11"/>
      <c r="L4562" s="11"/>
      <c r="M4562" s="12"/>
      <c r="N4562" s="12"/>
      <c r="O4562" s="12"/>
      <c r="Q4562" s="22"/>
      <c r="R4562" s="15"/>
      <c r="S4562" s="22"/>
    </row>
    <row r="4563" spans="2:19">
      <c r="B4563" s="12"/>
      <c r="K4563" s="11"/>
      <c r="L4563" s="11"/>
      <c r="M4563" s="12"/>
      <c r="N4563" s="12"/>
      <c r="O4563" s="12"/>
      <c r="Q4563" s="22"/>
      <c r="R4563" s="15"/>
      <c r="S4563" s="22"/>
    </row>
    <row r="4564" spans="2:19">
      <c r="B4564" s="12"/>
      <c r="K4564" s="11"/>
      <c r="L4564" s="11"/>
      <c r="M4564" s="12"/>
      <c r="N4564" s="12"/>
      <c r="O4564" s="12"/>
      <c r="Q4564" s="22"/>
      <c r="R4564" s="15"/>
      <c r="S4564" s="22"/>
    </row>
    <row r="4565" spans="2:19">
      <c r="B4565" s="12"/>
      <c r="K4565" s="11"/>
      <c r="L4565" s="11"/>
      <c r="M4565" s="12"/>
      <c r="N4565" s="12"/>
      <c r="O4565" s="12"/>
      <c r="Q4565" s="22"/>
      <c r="R4565" s="15"/>
      <c r="S4565" s="22"/>
    </row>
    <row r="4566" spans="2:19">
      <c r="B4566" s="12"/>
      <c r="K4566" s="11"/>
      <c r="L4566" s="11"/>
      <c r="M4566" s="12"/>
      <c r="N4566" s="12"/>
      <c r="O4566" s="12"/>
      <c r="Q4566" s="22"/>
      <c r="R4566" s="15"/>
      <c r="S4566" s="22"/>
    </row>
    <row r="4567" spans="2:19">
      <c r="B4567" s="12"/>
      <c r="K4567" s="11"/>
      <c r="L4567" s="11"/>
      <c r="M4567" s="12"/>
      <c r="N4567" s="12"/>
      <c r="O4567" s="12"/>
      <c r="Q4567" s="22"/>
      <c r="R4567" s="15"/>
      <c r="S4567" s="22"/>
    </row>
    <row r="4568" spans="2:19">
      <c r="B4568" s="12"/>
      <c r="K4568" s="11"/>
      <c r="L4568" s="11"/>
      <c r="M4568" s="12"/>
      <c r="N4568" s="12"/>
      <c r="O4568" s="12"/>
      <c r="Q4568" s="22"/>
      <c r="R4568" s="15"/>
      <c r="S4568" s="22"/>
    </row>
    <row r="4569" spans="2:19">
      <c r="B4569" s="12"/>
      <c r="K4569" s="11"/>
      <c r="L4569" s="11"/>
      <c r="M4569" s="12"/>
      <c r="N4569" s="12"/>
      <c r="O4569" s="12"/>
      <c r="Q4569" s="22"/>
      <c r="R4569" s="15"/>
      <c r="S4569" s="22"/>
    </row>
    <row r="4570" spans="2:19">
      <c r="B4570" s="12"/>
      <c r="K4570" s="11"/>
      <c r="L4570" s="11"/>
      <c r="M4570" s="12"/>
      <c r="N4570" s="12"/>
      <c r="O4570" s="12"/>
      <c r="Q4570" s="22"/>
      <c r="R4570" s="15"/>
      <c r="S4570" s="22"/>
    </row>
    <row r="4571" spans="2:19">
      <c r="B4571" s="12"/>
      <c r="K4571" s="11"/>
      <c r="L4571" s="11"/>
      <c r="M4571" s="12"/>
      <c r="N4571" s="12"/>
      <c r="O4571" s="12"/>
      <c r="Q4571" s="22"/>
      <c r="R4571" s="15"/>
      <c r="S4571" s="22"/>
    </row>
    <row r="4572" spans="2:19">
      <c r="B4572" s="12"/>
      <c r="K4572" s="11"/>
      <c r="L4572" s="11"/>
      <c r="M4572" s="12"/>
      <c r="N4572" s="12"/>
      <c r="O4572" s="12"/>
      <c r="Q4572" s="22"/>
      <c r="R4572" s="15"/>
      <c r="S4572" s="22"/>
    </row>
    <row r="4573" spans="2:19">
      <c r="B4573" s="12"/>
      <c r="K4573" s="11"/>
      <c r="L4573" s="11"/>
      <c r="M4573" s="12"/>
      <c r="N4573" s="12"/>
      <c r="O4573" s="12"/>
      <c r="Q4573" s="22"/>
      <c r="R4573" s="15"/>
      <c r="S4573" s="22"/>
    </row>
    <row r="4574" spans="2:19">
      <c r="B4574" s="12"/>
      <c r="K4574" s="11"/>
      <c r="L4574" s="11"/>
      <c r="M4574" s="12"/>
      <c r="N4574" s="12"/>
      <c r="O4574" s="12"/>
      <c r="Q4574" s="22"/>
      <c r="R4574" s="15"/>
      <c r="S4574" s="22"/>
    </row>
    <row r="4575" spans="2:19">
      <c r="B4575" s="12"/>
      <c r="K4575" s="11"/>
      <c r="L4575" s="11"/>
      <c r="M4575" s="12"/>
      <c r="N4575" s="12"/>
      <c r="O4575" s="12"/>
      <c r="Q4575" s="22"/>
      <c r="R4575" s="15"/>
      <c r="S4575" s="22"/>
    </row>
    <row r="4576" spans="2:19">
      <c r="B4576" s="12"/>
      <c r="K4576" s="11"/>
      <c r="L4576" s="11"/>
      <c r="M4576" s="12"/>
      <c r="N4576" s="12"/>
      <c r="O4576" s="12"/>
      <c r="Q4576" s="22"/>
      <c r="R4576" s="15"/>
      <c r="S4576" s="22"/>
    </row>
    <row r="4577" spans="2:19">
      <c r="B4577" s="12"/>
      <c r="K4577" s="11"/>
      <c r="L4577" s="11"/>
      <c r="M4577" s="12"/>
      <c r="N4577" s="12"/>
      <c r="O4577" s="12"/>
      <c r="Q4577" s="22"/>
      <c r="R4577" s="15"/>
      <c r="S4577" s="22"/>
    </row>
    <row r="4578" spans="2:19">
      <c r="B4578" s="12"/>
      <c r="K4578" s="11"/>
      <c r="L4578" s="11"/>
      <c r="M4578" s="12"/>
      <c r="N4578" s="12"/>
      <c r="O4578" s="12"/>
      <c r="Q4578" s="22"/>
      <c r="R4578" s="15"/>
      <c r="S4578" s="22"/>
    </row>
    <row r="4579" spans="2:19">
      <c r="B4579" s="12"/>
      <c r="K4579" s="11"/>
      <c r="L4579" s="11"/>
      <c r="M4579" s="12"/>
      <c r="N4579" s="12"/>
      <c r="O4579" s="12"/>
      <c r="Q4579" s="22"/>
      <c r="R4579" s="15"/>
      <c r="S4579" s="22"/>
    </row>
    <row r="4580" spans="2:19">
      <c r="B4580" s="12"/>
      <c r="K4580" s="11"/>
      <c r="L4580" s="11"/>
      <c r="M4580" s="12"/>
      <c r="N4580" s="12"/>
      <c r="O4580" s="12"/>
      <c r="Q4580" s="22"/>
      <c r="R4580" s="15"/>
      <c r="S4580" s="22"/>
    </row>
    <row r="4581" spans="2:19">
      <c r="B4581" s="12"/>
      <c r="K4581" s="11"/>
      <c r="L4581" s="11"/>
      <c r="M4581" s="12"/>
      <c r="N4581" s="12"/>
      <c r="O4581" s="12"/>
      <c r="Q4581" s="22"/>
      <c r="R4581" s="15"/>
      <c r="S4581" s="22"/>
    </row>
    <row r="4582" spans="2:19">
      <c r="B4582" s="12"/>
      <c r="K4582" s="11"/>
      <c r="L4582" s="11"/>
      <c r="M4582" s="12"/>
      <c r="N4582" s="12"/>
      <c r="O4582" s="12"/>
      <c r="Q4582" s="22"/>
      <c r="R4582" s="15"/>
      <c r="S4582" s="22"/>
    </row>
    <row r="4583" spans="2:19">
      <c r="B4583" s="12"/>
      <c r="K4583" s="11"/>
      <c r="L4583" s="11"/>
      <c r="M4583" s="12"/>
      <c r="N4583" s="12"/>
      <c r="O4583" s="12"/>
      <c r="Q4583" s="22"/>
      <c r="R4583" s="15"/>
      <c r="S4583" s="22"/>
    </row>
    <row r="4584" spans="2:19">
      <c r="B4584" s="12"/>
      <c r="K4584" s="11"/>
      <c r="L4584" s="11"/>
      <c r="M4584" s="12"/>
      <c r="N4584" s="12"/>
      <c r="O4584" s="12"/>
      <c r="Q4584" s="22"/>
      <c r="R4584" s="15"/>
      <c r="S4584" s="22"/>
    </row>
    <row r="4585" spans="2:19">
      <c r="B4585" s="12"/>
      <c r="K4585" s="11"/>
      <c r="L4585" s="11"/>
      <c r="M4585" s="12"/>
      <c r="N4585" s="12"/>
      <c r="O4585" s="12"/>
      <c r="Q4585" s="22"/>
      <c r="R4585" s="15"/>
      <c r="S4585" s="22"/>
    </row>
    <row r="4586" spans="2:19">
      <c r="B4586" s="12"/>
      <c r="K4586" s="11"/>
      <c r="L4586" s="11"/>
      <c r="M4586" s="12"/>
      <c r="N4586" s="12"/>
      <c r="O4586" s="12"/>
      <c r="Q4586" s="22"/>
      <c r="R4586" s="15"/>
      <c r="S4586" s="22"/>
    </row>
    <row r="4587" spans="2:19">
      <c r="B4587" s="12"/>
      <c r="K4587" s="11"/>
      <c r="L4587" s="11"/>
      <c r="M4587" s="12"/>
      <c r="N4587" s="12"/>
      <c r="O4587" s="12"/>
      <c r="Q4587" s="22"/>
      <c r="R4587" s="15"/>
      <c r="S4587" s="22"/>
    </row>
    <row r="4588" spans="2:19">
      <c r="B4588" s="12"/>
      <c r="K4588" s="11"/>
      <c r="L4588" s="11"/>
      <c r="M4588" s="12"/>
      <c r="N4588" s="12"/>
      <c r="O4588" s="12"/>
      <c r="Q4588" s="22"/>
      <c r="R4588" s="15"/>
      <c r="S4588" s="22"/>
    </row>
    <row r="4589" spans="2:19">
      <c r="B4589" s="12"/>
      <c r="K4589" s="11"/>
      <c r="L4589" s="11"/>
      <c r="M4589" s="12"/>
      <c r="N4589" s="12"/>
      <c r="O4589" s="12"/>
      <c r="Q4589" s="22"/>
      <c r="R4589" s="15"/>
      <c r="S4589" s="22"/>
    </row>
    <row r="4590" spans="2:19">
      <c r="B4590" s="12"/>
      <c r="K4590" s="11"/>
      <c r="L4590" s="11"/>
      <c r="M4590" s="12"/>
      <c r="N4590" s="12"/>
      <c r="O4590" s="12"/>
      <c r="Q4590" s="22"/>
      <c r="R4590" s="15"/>
      <c r="S4590" s="22"/>
    </row>
    <row r="4591" spans="2:19">
      <c r="B4591" s="12"/>
      <c r="K4591" s="11"/>
      <c r="L4591" s="11"/>
      <c r="M4591" s="12"/>
      <c r="N4591" s="12"/>
      <c r="O4591" s="12"/>
      <c r="Q4591" s="22"/>
      <c r="R4591" s="15"/>
      <c r="S4591" s="22"/>
    </row>
    <row r="4592" spans="2:19">
      <c r="B4592" s="12"/>
      <c r="K4592" s="11"/>
      <c r="L4592" s="11"/>
      <c r="M4592" s="12"/>
      <c r="N4592" s="12"/>
      <c r="O4592" s="12"/>
      <c r="Q4592" s="22"/>
      <c r="R4592" s="15"/>
      <c r="S4592" s="22"/>
    </row>
    <row r="4593" spans="2:19">
      <c r="B4593" s="12"/>
      <c r="K4593" s="11"/>
      <c r="L4593" s="11"/>
      <c r="M4593" s="12"/>
      <c r="N4593" s="12"/>
      <c r="O4593" s="12"/>
      <c r="Q4593" s="22"/>
      <c r="R4593" s="15"/>
      <c r="S4593" s="22"/>
    </row>
    <row r="4594" spans="2:19">
      <c r="B4594" s="12"/>
      <c r="K4594" s="11"/>
      <c r="L4594" s="11"/>
      <c r="M4594" s="12"/>
      <c r="N4594" s="12"/>
      <c r="O4594" s="12"/>
      <c r="Q4594" s="22"/>
      <c r="R4594" s="15"/>
      <c r="S4594" s="22"/>
    </row>
    <row r="4595" spans="2:19">
      <c r="B4595" s="12"/>
      <c r="K4595" s="11"/>
      <c r="L4595" s="11"/>
      <c r="M4595" s="12"/>
      <c r="N4595" s="12"/>
      <c r="O4595" s="12"/>
      <c r="Q4595" s="22"/>
      <c r="R4595" s="15"/>
      <c r="S4595" s="22"/>
    </row>
    <row r="4596" spans="2:19">
      <c r="B4596" s="12"/>
      <c r="K4596" s="11"/>
      <c r="L4596" s="11"/>
      <c r="M4596" s="12"/>
      <c r="N4596" s="12"/>
      <c r="O4596" s="12"/>
      <c r="Q4596" s="22"/>
      <c r="R4596" s="15"/>
      <c r="S4596" s="22"/>
    </row>
    <row r="4597" spans="2:19">
      <c r="B4597" s="12"/>
      <c r="K4597" s="11"/>
      <c r="L4597" s="11"/>
      <c r="M4597" s="12"/>
      <c r="N4597" s="12"/>
      <c r="O4597" s="12"/>
      <c r="Q4597" s="22"/>
      <c r="R4597" s="15"/>
      <c r="S4597" s="22"/>
    </row>
    <row r="4598" spans="2:19">
      <c r="B4598" s="12"/>
      <c r="K4598" s="11"/>
      <c r="L4598" s="11"/>
      <c r="M4598" s="12"/>
      <c r="N4598" s="12"/>
      <c r="O4598" s="12"/>
      <c r="Q4598" s="22"/>
      <c r="R4598" s="15"/>
      <c r="S4598" s="22"/>
    </row>
    <row r="4599" spans="2:19">
      <c r="B4599" s="12"/>
      <c r="K4599" s="11"/>
      <c r="L4599" s="11"/>
      <c r="M4599" s="12"/>
      <c r="N4599" s="12"/>
      <c r="O4599" s="12"/>
      <c r="Q4599" s="22"/>
      <c r="R4599" s="15"/>
      <c r="S4599" s="22"/>
    </row>
    <row r="4600" spans="2:19">
      <c r="B4600" s="12"/>
      <c r="K4600" s="11"/>
      <c r="L4600" s="11"/>
      <c r="M4600" s="12"/>
      <c r="N4600" s="12"/>
      <c r="O4600" s="12"/>
      <c r="Q4600" s="22"/>
      <c r="R4600" s="15"/>
      <c r="S4600" s="22"/>
    </row>
    <row r="4601" spans="2:19">
      <c r="B4601" s="12"/>
      <c r="K4601" s="11"/>
      <c r="L4601" s="11"/>
      <c r="M4601" s="12"/>
      <c r="N4601" s="12"/>
      <c r="O4601" s="12"/>
      <c r="Q4601" s="22"/>
      <c r="R4601" s="15"/>
      <c r="S4601" s="22"/>
    </row>
    <row r="4602" spans="2:19">
      <c r="B4602" s="12"/>
      <c r="K4602" s="11"/>
      <c r="L4602" s="11"/>
      <c r="M4602" s="12"/>
      <c r="N4602" s="12"/>
      <c r="O4602" s="12"/>
      <c r="Q4602" s="22"/>
      <c r="R4602" s="15"/>
      <c r="S4602" s="22"/>
    </row>
    <row r="4603" spans="2:19">
      <c r="B4603" s="12"/>
      <c r="K4603" s="11"/>
      <c r="L4603" s="11"/>
      <c r="M4603" s="12"/>
      <c r="N4603" s="12"/>
      <c r="O4603" s="12"/>
      <c r="Q4603" s="22"/>
      <c r="R4603" s="15"/>
      <c r="S4603" s="22"/>
    </row>
    <row r="4604" spans="2:19">
      <c r="B4604" s="12"/>
      <c r="K4604" s="11"/>
      <c r="L4604" s="11"/>
      <c r="M4604" s="12"/>
      <c r="N4604" s="12"/>
      <c r="O4604" s="12"/>
      <c r="Q4604" s="22"/>
      <c r="R4604" s="15"/>
      <c r="S4604" s="22"/>
    </row>
    <row r="4605" spans="2:19">
      <c r="B4605" s="12"/>
      <c r="K4605" s="11"/>
      <c r="L4605" s="11"/>
      <c r="M4605" s="12"/>
      <c r="N4605" s="12"/>
      <c r="O4605" s="12"/>
      <c r="Q4605" s="22"/>
      <c r="R4605" s="15"/>
      <c r="S4605" s="22"/>
    </row>
    <row r="4606" spans="2:19">
      <c r="B4606" s="12"/>
      <c r="K4606" s="11"/>
      <c r="L4606" s="11"/>
      <c r="M4606" s="12"/>
      <c r="N4606" s="12"/>
      <c r="O4606" s="12"/>
      <c r="Q4606" s="22"/>
      <c r="R4606" s="15"/>
      <c r="S4606" s="22"/>
    </row>
    <row r="4607" spans="2:19">
      <c r="B4607" s="12"/>
      <c r="K4607" s="11"/>
      <c r="L4607" s="11"/>
      <c r="M4607" s="12"/>
      <c r="N4607" s="12"/>
      <c r="O4607" s="12"/>
      <c r="Q4607" s="22"/>
      <c r="R4607" s="15"/>
      <c r="S4607" s="22"/>
    </row>
    <row r="4608" spans="2:19">
      <c r="B4608" s="12"/>
      <c r="K4608" s="11"/>
      <c r="L4608" s="11"/>
      <c r="M4608" s="12"/>
      <c r="N4608" s="12"/>
      <c r="O4608" s="12"/>
      <c r="Q4608" s="22"/>
      <c r="R4608" s="15"/>
      <c r="S4608" s="22"/>
    </row>
    <row r="4609" spans="2:19">
      <c r="B4609" s="12"/>
      <c r="K4609" s="11"/>
      <c r="L4609" s="11"/>
      <c r="M4609" s="12"/>
      <c r="N4609" s="12"/>
      <c r="O4609" s="12"/>
      <c r="Q4609" s="22"/>
      <c r="R4609" s="15"/>
      <c r="S4609" s="22"/>
    </row>
    <row r="4610" spans="2:19">
      <c r="B4610" s="12"/>
      <c r="K4610" s="11"/>
      <c r="L4610" s="11"/>
      <c r="M4610" s="12"/>
      <c r="N4610" s="12"/>
      <c r="O4610" s="12"/>
      <c r="Q4610" s="22"/>
      <c r="R4610" s="15"/>
      <c r="S4610" s="22"/>
    </row>
    <row r="4611" spans="2:19">
      <c r="B4611" s="12"/>
      <c r="K4611" s="11"/>
      <c r="L4611" s="11"/>
      <c r="M4611" s="12"/>
      <c r="N4611" s="12"/>
      <c r="O4611" s="12"/>
      <c r="Q4611" s="22"/>
      <c r="R4611" s="15"/>
      <c r="S4611" s="22"/>
    </row>
    <row r="4612" spans="2:19">
      <c r="B4612" s="12"/>
      <c r="K4612" s="11"/>
      <c r="L4612" s="11"/>
      <c r="M4612" s="12"/>
      <c r="N4612" s="12"/>
      <c r="O4612" s="12"/>
      <c r="Q4612" s="22"/>
      <c r="R4612" s="15"/>
      <c r="S4612" s="22"/>
    </row>
    <row r="4613" spans="2:19">
      <c r="B4613" s="12"/>
      <c r="K4613" s="11"/>
      <c r="L4613" s="11"/>
      <c r="M4613" s="12"/>
      <c r="N4613" s="12"/>
      <c r="O4613" s="12"/>
      <c r="Q4613" s="22"/>
      <c r="R4613" s="15"/>
      <c r="S4613" s="22"/>
    </row>
    <row r="4614" spans="2:19">
      <c r="B4614" s="12"/>
      <c r="K4614" s="11"/>
      <c r="L4614" s="11"/>
      <c r="M4614" s="12"/>
      <c r="N4614" s="12"/>
      <c r="O4614" s="12"/>
      <c r="Q4614" s="22"/>
      <c r="R4614" s="15"/>
      <c r="S4614" s="22"/>
    </row>
    <row r="4615" spans="2:19">
      <c r="B4615" s="12"/>
      <c r="K4615" s="11"/>
      <c r="L4615" s="11"/>
      <c r="M4615" s="12"/>
      <c r="N4615" s="12"/>
      <c r="O4615" s="12"/>
      <c r="Q4615" s="22"/>
      <c r="R4615" s="15"/>
      <c r="S4615" s="22"/>
    </row>
    <row r="4616" spans="2:19">
      <c r="B4616" s="12"/>
      <c r="K4616" s="11"/>
      <c r="L4616" s="11"/>
      <c r="M4616" s="12"/>
      <c r="N4616" s="12"/>
      <c r="O4616" s="12"/>
      <c r="Q4616" s="22"/>
      <c r="R4616" s="15"/>
      <c r="S4616" s="22"/>
    </row>
    <row r="4617" spans="2:19">
      <c r="B4617" s="12"/>
      <c r="K4617" s="11"/>
      <c r="L4617" s="11"/>
      <c r="M4617" s="12"/>
      <c r="N4617" s="12"/>
      <c r="O4617" s="12"/>
      <c r="Q4617" s="22"/>
      <c r="R4617" s="15"/>
      <c r="S4617" s="22"/>
    </row>
    <row r="4618" spans="2:19">
      <c r="B4618" s="12"/>
      <c r="K4618" s="11"/>
      <c r="L4618" s="11"/>
      <c r="M4618" s="12"/>
      <c r="N4618" s="12"/>
      <c r="O4618" s="12"/>
      <c r="Q4618" s="22"/>
      <c r="R4618" s="15"/>
      <c r="S4618" s="22"/>
    </row>
    <row r="4619" spans="2:19">
      <c r="B4619" s="12"/>
      <c r="K4619" s="11"/>
      <c r="L4619" s="11"/>
      <c r="M4619" s="12"/>
      <c r="N4619" s="12"/>
      <c r="O4619" s="12"/>
      <c r="Q4619" s="22"/>
      <c r="R4619" s="15"/>
      <c r="S4619" s="22"/>
    </row>
    <row r="4620" spans="2:19">
      <c r="B4620" s="12"/>
      <c r="K4620" s="11"/>
      <c r="L4620" s="11"/>
      <c r="M4620" s="12"/>
      <c r="N4620" s="12"/>
      <c r="O4620" s="12"/>
      <c r="Q4620" s="22"/>
      <c r="R4620" s="15"/>
      <c r="S4620" s="22"/>
    </row>
    <row r="4621" spans="2:19">
      <c r="B4621" s="12"/>
      <c r="K4621" s="11"/>
      <c r="L4621" s="11"/>
      <c r="M4621" s="12"/>
      <c r="N4621" s="12"/>
      <c r="O4621" s="12"/>
      <c r="Q4621" s="22"/>
      <c r="R4621" s="15"/>
      <c r="S4621" s="22"/>
    </row>
    <row r="4622" spans="2:19">
      <c r="B4622" s="12"/>
      <c r="K4622" s="11"/>
      <c r="L4622" s="11"/>
      <c r="M4622" s="12"/>
      <c r="N4622" s="12"/>
      <c r="O4622" s="12"/>
      <c r="Q4622" s="22"/>
      <c r="R4622" s="15"/>
      <c r="S4622" s="22"/>
    </row>
    <row r="4623" spans="2:19">
      <c r="B4623" s="12"/>
      <c r="K4623" s="11"/>
      <c r="L4623" s="11"/>
      <c r="M4623" s="12"/>
      <c r="N4623" s="12"/>
      <c r="O4623" s="12"/>
      <c r="Q4623" s="22"/>
      <c r="R4623" s="15"/>
      <c r="S4623" s="22"/>
    </row>
    <row r="4624" spans="2:19">
      <c r="B4624" s="12"/>
      <c r="K4624" s="11"/>
      <c r="L4624" s="11"/>
      <c r="M4624" s="12"/>
      <c r="N4624" s="12"/>
      <c r="O4624" s="12"/>
      <c r="Q4624" s="22"/>
      <c r="R4624" s="15"/>
      <c r="S4624" s="22"/>
    </row>
    <row r="4625" spans="2:19">
      <c r="B4625" s="12"/>
      <c r="K4625" s="11"/>
      <c r="L4625" s="11"/>
      <c r="M4625" s="12"/>
      <c r="N4625" s="12"/>
      <c r="O4625" s="12"/>
      <c r="Q4625" s="22"/>
      <c r="R4625" s="15"/>
      <c r="S4625" s="22"/>
    </row>
    <row r="4626" spans="2:19">
      <c r="B4626" s="12"/>
      <c r="K4626" s="11"/>
      <c r="L4626" s="11"/>
      <c r="M4626" s="12"/>
      <c r="N4626" s="12"/>
      <c r="O4626" s="12"/>
      <c r="Q4626" s="22"/>
      <c r="R4626" s="15"/>
      <c r="S4626" s="22"/>
    </row>
    <row r="4627" spans="2:19">
      <c r="B4627" s="12"/>
      <c r="K4627" s="11"/>
      <c r="L4627" s="11"/>
      <c r="M4627" s="12"/>
      <c r="N4627" s="12"/>
      <c r="O4627" s="12"/>
      <c r="Q4627" s="22"/>
      <c r="R4627" s="15"/>
      <c r="S4627" s="22"/>
    </row>
    <row r="4628" spans="2:19">
      <c r="B4628" s="12"/>
      <c r="K4628" s="11"/>
      <c r="L4628" s="11"/>
      <c r="M4628" s="12"/>
      <c r="N4628" s="12"/>
      <c r="O4628" s="12"/>
      <c r="Q4628" s="22"/>
      <c r="R4628" s="15"/>
      <c r="S4628" s="22"/>
    </row>
    <row r="4629" spans="2:19">
      <c r="B4629" s="12"/>
      <c r="K4629" s="11"/>
      <c r="L4629" s="11"/>
      <c r="M4629" s="12"/>
      <c r="N4629" s="12"/>
      <c r="O4629" s="12"/>
      <c r="Q4629" s="22"/>
      <c r="R4629" s="15"/>
      <c r="S4629" s="22"/>
    </row>
    <row r="4630" spans="2:19">
      <c r="B4630" s="12"/>
      <c r="K4630" s="11"/>
      <c r="L4630" s="11"/>
      <c r="M4630" s="12"/>
      <c r="N4630" s="12"/>
      <c r="O4630" s="12"/>
      <c r="Q4630" s="22"/>
      <c r="R4630" s="15"/>
      <c r="S4630" s="22"/>
    </row>
    <row r="4631" spans="2:19">
      <c r="B4631" s="12"/>
      <c r="K4631" s="11"/>
      <c r="L4631" s="11"/>
      <c r="M4631" s="12"/>
      <c r="N4631" s="12"/>
      <c r="O4631" s="12"/>
      <c r="Q4631" s="22"/>
      <c r="R4631" s="15"/>
      <c r="S4631" s="22"/>
    </row>
    <row r="4632" spans="2:19">
      <c r="B4632" s="12"/>
      <c r="K4632" s="11"/>
      <c r="L4632" s="11"/>
      <c r="M4632" s="12"/>
      <c r="N4632" s="12"/>
      <c r="O4632" s="12"/>
      <c r="Q4632" s="22"/>
      <c r="R4632" s="15"/>
      <c r="S4632" s="22"/>
    </row>
    <row r="4633" spans="2:19">
      <c r="B4633" s="12"/>
      <c r="K4633" s="11"/>
      <c r="L4633" s="11"/>
      <c r="M4633" s="12"/>
      <c r="N4633" s="12"/>
      <c r="O4633" s="12"/>
      <c r="Q4633" s="22"/>
      <c r="R4633" s="15"/>
      <c r="S4633" s="22"/>
    </row>
    <row r="4634" spans="2:19">
      <c r="B4634" s="12"/>
      <c r="K4634" s="11"/>
      <c r="L4634" s="11"/>
      <c r="M4634" s="12"/>
      <c r="N4634" s="12"/>
      <c r="O4634" s="12"/>
      <c r="Q4634" s="22"/>
      <c r="R4634" s="15"/>
      <c r="S4634" s="22"/>
    </row>
    <row r="4635" spans="2:19">
      <c r="B4635" s="12"/>
      <c r="K4635" s="11"/>
      <c r="L4635" s="11"/>
      <c r="M4635" s="12"/>
      <c r="N4635" s="12"/>
      <c r="O4635" s="12"/>
      <c r="Q4635" s="22"/>
      <c r="R4635" s="15"/>
      <c r="S4635" s="22"/>
    </row>
    <row r="4636" spans="2:19">
      <c r="B4636" s="12"/>
      <c r="K4636" s="11"/>
      <c r="L4636" s="11"/>
      <c r="M4636" s="12"/>
      <c r="N4636" s="12"/>
      <c r="O4636" s="12"/>
      <c r="Q4636" s="22"/>
      <c r="R4636" s="15"/>
      <c r="S4636" s="22"/>
    </row>
    <row r="4637" spans="2:19">
      <c r="B4637" s="12"/>
      <c r="K4637" s="11"/>
      <c r="L4637" s="11"/>
      <c r="M4637" s="12"/>
      <c r="N4637" s="12"/>
      <c r="O4637" s="12"/>
      <c r="Q4637" s="22"/>
      <c r="R4637" s="15"/>
      <c r="S4637" s="22"/>
    </row>
    <row r="4638" spans="2:19">
      <c r="B4638" s="12"/>
      <c r="K4638" s="11"/>
      <c r="L4638" s="11"/>
      <c r="M4638" s="12"/>
      <c r="N4638" s="12"/>
      <c r="O4638" s="12"/>
      <c r="Q4638" s="22"/>
      <c r="R4638" s="15"/>
      <c r="S4638" s="22"/>
    </row>
    <row r="4639" spans="2:19">
      <c r="B4639" s="12"/>
      <c r="K4639" s="11"/>
      <c r="L4639" s="11"/>
      <c r="M4639" s="12"/>
      <c r="N4639" s="12"/>
      <c r="O4639" s="12"/>
      <c r="Q4639" s="22"/>
      <c r="R4639" s="15"/>
      <c r="S4639" s="22"/>
    </row>
    <row r="4640" spans="2:19">
      <c r="B4640" s="12"/>
      <c r="K4640" s="11"/>
      <c r="L4640" s="11"/>
      <c r="M4640" s="12"/>
      <c r="N4640" s="12"/>
      <c r="O4640" s="12"/>
      <c r="Q4640" s="22"/>
      <c r="R4640" s="15"/>
      <c r="S4640" s="22"/>
    </row>
    <row r="4641" spans="2:19">
      <c r="B4641" s="12"/>
      <c r="K4641" s="11"/>
      <c r="L4641" s="11"/>
      <c r="M4641" s="12"/>
      <c r="N4641" s="12"/>
      <c r="O4641" s="12"/>
      <c r="Q4641" s="22"/>
      <c r="R4641" s="15"/>
      <c r="S4641" s="22"/>
    </row>
    <row r="4642" spans="2:19">
      <c r="B4642" s="12"/>
      <c r="K4642" s="11"/>
      <c r="L4642" s="11"/>
      <c r="M4642" s="12"/>
      <c r="N4642" s="12"/>
      <c r="O4642" s="12"/>
      <c r="Q4642" s="22"/>
      <c r="R4642" s="15"/>
      <c r="S4642" s="22"/>
    </row>
    <row r="4643" spans="2:19">
      <c r="B4643" s="12"/>
      <c r="K4643" s="11"/>
      <c r="L4643" s="11"/>
      <c r="M4643" s="12"/>
      <c r="N4643" s="12"/>
      <c r="O4643" s="12"/>
      <c r="Q4643" s="22"/>
      <c r="R4643" s="15"/>
      <c r="S4643" s="22"/>
    </row>
    <row r="4644" spans="2:19">
      <c r="B4644" s="12"/>
      <c r="K4644" s="11"/>
      <c r="L4644" s="11"/>
      <c r="M4644" s="12"/>
      <c r="N4644" s="12"/>
      <c r="O4644" s="12"/>
      <c r="Q4644" s="22"/>
      <c r="R4644" s="15"/>
      <c r="S4644" s="22"/>
    </row>
    <row r="4645" spans="2:19">
      <c r="B4645" s="12"/>
      <c r="K4645" s="11"/>
      <c r="L4645" s="11"/>
      <c r="M4645" s="12"/>
      <c r="N4645" s="12"/>
      <c r="O4645" s="12"/>
      <c r="Q4645" s="22"/>
      <c r="R4645" s="15"/>
      <c r="S4645" s="22"/>
    </row>
    <row r="4646" spans="2:19">
      <c r="B4646" s="12"/>
      <c r="K4646" s="11"/>
      <c r="L4646" s="11"/>
      <c r="M4646" s="12"/>
      <c r="N4646" s="12"/>
      <c r="O4646" s="12"/>
      <c r="Q4646" s="22"/>
      <c r="R4646" s="15"/>
      <c r="S4646" s="22"/>
    </row>
    <row r="4647" spans="2:19">
      <c r="B4647" s="12"/>
      <c r="K4647" s="11"/>
      <c r="L4647" s="11"/>
      <c r="M4647" s="12"/>
      <c r="N4647" s="12"/>
      <c r="O4647" s="12"/>
      <c r="Q4647" s="22"/>
      <c r="R4647" s="15"/>
      <c r="S4647" s="22"/>
    </row>
    <row r="4648" spans="2:19">
      <c r="B4648" s="12"/>
      <c r="K4648" s="11"/>
      <c r="L4648" s="11"/>
      <c r="M4648" s="12"/>
      <c r="N4648" s="12"/>
      <c r="O4648" s="12"/>
      <c r="Q4648" s="22"/>
      <c r="R4648" s="15"/>
      <c r="S4648" s="22"/>
    </row>
    <row r="4649" spans="2:19">
      <c r="B4649" s="12"/>
      <c r="K4649" s="11"/>
      <c r="L4649" s="11"/>
      <c r="M4649" s="12"/>
      <c r="N4649" s="12"/>
      <c r="O4649" s="12"/>
      <c r="Q4649" s="22"/>
      <c r="R4649" s="15"/>
      <c r="S4649" s="22"/>
    </row>
    <row r="4650" spans="2:19">
      <c r="B4650" s="12"/>
      <c r="K4650" s="11"/>
      <c r="L4650" s="11"/>
      <c r="M4650" s="12"/>
      <c r="N4650" s="12"/>
      <c r="O4650" s="12"/>
      <c r="Q4650" s="22"/>
      <c r="R4650" s="15"/>
      <c r="S4650" s="22"/>
    </row>
    <row r="4651" spans="2:19">
      <c r="B4651" s="12"/>
      <c r="K4651" s="11"/>
      <c r="L4651" s="11"/>
      <c r="M4651" s="12"/>
      <c r="N4651" s="12"/>
      <c r="O4651" s="12"/>
      <c r="Q4651" s="22"/>
      <c r="R4651" s="15"/>
      <c r="S4651" s="22"/>
    </row>
    <row r="4652" spans="2:19">
      <c r="B4652" s="12"/>
      <c r="K4652" s="11"/>
      <c r="L4652" s="11"/>
      <c r="M4652" s="12"/>
      <c r="N4652" s="12"/>
      <c r="O4652" s="12"/>
      <c r="Q4652" s="22"/>
      <c r="R4652" s="15"/>
      <c r="S4652" s="22"/>
    </row>
    <row r="4653" spans="2:19">
      <c r="B4653" s="12"/>
      <c r="K4653" s="11"/>
      <c r="L4653" s="11"/>
      <c r="M4653" s="12"/>
      <c r="N4653" s="12"/>
      <c r="O4653" s="12"/>
      <c r="Q4653" s="22"/>
      <c r="R4653" s="15"/>
      <c r="S4653" s="22"/>
    </row>
    <row r="4654" spans="2:19">
      <c r="B4654" s="12"/>
      <c r="K4654" s="11"/>
      <c r="L4654" s="11"/>
      <c r="M4654" s="12"/>
      <c r="N4654" s="12"/>
      <c r="O4654" s="12"/>
      <c r="Q4654" s="22"/>
      <c r="R4654" s="15"/>
      <c r="S4654" s="22"/>
    </row>
    <row r="4655" spans="2:19">
      <c r="B4655" s="12"/>
      <c r="K4655" s="11"/>
      <c r="L4655" s="11"/>
      <c r="M4655" s="12"/>
      <c r="N4655" s="12"/>
      <c r="O4655" s="12"/>
      <c r="Q4655" s="22"/>
      <c r="R4655" s="15"/>
      <c r="S4655" s="22"/>
    </row>
    <row r="4656" spans="2:19">
      <c r="B4656" s="12"/>
      <c r="K4656" s="11"/>
      <c r="L4656" s="11"/>
      <c r="M4656" s="12"/>
      <c r="N4656" s="12"/>
      <c r="O4656" s="12"/>
      <c r="Q4656" s="22"/>
      <c r="R4656" s="15"/>
      <c r="S4656" s="22"/>
    </row>
    <row r="4657" spans="2:19">
      <c r="B4657" s="12"/>
      <c r="K4657" s="11"/>
      <c r="L4657" s="11"/>
      <c r="M4657" s="12"/>
      <c r="N4657" s="12"/>
      <c r="O4657" s="12"/>
      <c r="Q4657" s="22"/>
      <c r="R4657" s="15"/>
      <c r="S4657" s="22"/>
    </row>
    <row r="4658" spans="2:19">
      <c r="B4658" s="12"/>
      <c r="K4658" s="11"/>
      <c r="L4658" s="11"/>
      <c r="M4658" s="12"/>
      <c r="N4658" s="12"/>
      <c r="O4658" s="12"/>
      <c r="Q4658" s="22"/>
      <c r="R4658" s="15"/>
      <c r="S4658" s="22"/>
    </row>
    <row r="4659" spans="2:19">
      <c r="B4659" s="12"/>
      <c r="K4659" s="11"/>
      <c r="L4659" s="11"/>
      <c r="M4659" s="12"/>
      <c r="N4659" s="12"/>
      <c r="O4659" s="12"/>
      <c r="Q4659" s="22"/>
      <c r="R4659" s="15"/>
      <c r="S4659" s="22"/>
    </row>
    <row r="4660" spans="2:19">
      <c r="B4660" s="12"/>
      <c r="K4660" s="11"/>
      <c r="L4660" s="11"/>
      <c r="M4660" s="12"/>
      <c r="N4660" s="12"/>
      <c r="O4660" s="12"/>
      <c r="Q4660" s="22"/>
      <c r="R4660" s="15"/>
      <c r="S4660" s="22"/>
    </row>
    <row r="4661" spans="2:19">
      <c r="B4661" s="12"/>
      <c r="K4661" s="11"/>
      <c r="L4661" s="11"/>
      <c r="M4661" s="12"/>
      <c r="N4661" s="12"/>
      <c r="O4661" s="12"/>
      <c r="Q4661" s="22"/>
      <c r="R4661" s="15"/>
      <c r="S4661" s="22"/>
    </row>
    <row r="4662" spans="2:19">
      <c r="B4662" s="12"/>
      <c r="K4662" s="11"/>
      <c r="L4662" s="11"/>
      <c r="M4662" s="12"/>
      <c r="N4662" s="12"/>
      <c r="O4662" s="12"/>
      <c r="Q4662" s="22"/>
      <c r="R4662" s="15"/>
      <c r="S4662" s="22"/>
    </row>
    <row r="4663" spans="2:19">
      <c r="B4663" s="12"/>
      <c r="K4663" s="11"/>
      <c r="L4663" s="11"/>
      <c r="M4663" s="12"/>
      <c r="N4663" s="12"/>
      <c r="O4663" s="12"/>
      <c r="Q4663" s="22"/>
      <c r="R4663" s="15"/>
      <c r="S4663" s="22"/>
    </row>
    <row r="4664" spans="2:19">
      <c r="B4664" s="12"/>
      <c r="K4664" s="11"/>
      <c r="L4664" s="11"/>
      <c r="M4664" s="12"/>
      <c r="N4664" s="12"/>
      <c r="O4664" s="12"/>
      <c r="Q4664" s="22"/>
      <c r="R4664" s="15"/>
      <c r="S4664" s="22"/>
    </row>
    <row r="4665" spans="2:19">
      <c r="B4665" s="12"/>
      <c r="K4665" s="11"/>
      <c r="L4665" s="11"/>
      <c r="M4665" s="12"/>
      <c r="N4665" s="12"/>
      <c r="O4665" s="12"/>
      <c r="Q4665" s="22"/>
      <c r="R4665" s="15"/>
      <c r="S4665" s="22"/>
    </row>
    <row r="4666" spans="2:19">
      <c r="B4666" s="12"/>
      <c r="K4666" s="11"/>
      <c r="L4666" s="11"/>
      <c r="M4666" s="12"/>
      <c r="N4666" s="12"/>
      <c r="O4666" s="12"/>
      <c r="Q4666" s="22"/>
      <c r="R4666" s="15"/>
      <c r="S4666" s="22"/>
    </row>
    <row r="4667" spans="2:19">
      <c r="B4667" s="12"/>
      <c r="K4667" s="11"/>
      <c r="L4667" s="11"/>
      <c r="M4667" s="12"/>
      <c r="N4667" s="12"/>
      <c r="O4667" s="12"/>
      <c r="Q4667" s="22"/>
      <c r="R4667" s="15"/>
      <c r="S4667" s="22"/>
    </row>
    <row r="4668" spans="2:19">
      <c r="B4668" s="12"/>
      <c r="K4668" s="11"/>
      <c r="L4668" s="11"/>
      <c r="M4668" s="12"/>
      <c r="N4668" s="12"/>
      <c r="O4668" s="12"/>
      <c r="Q4668" s="22"/>
      <c r="R4668" s="15"/>
      <c r="S4668" s="22"/>
    </row>
    <row r="4669" spans="2:19">
      <c r="B4669" s="12"/>
      <c r="K4669" s="11"/>
      <c r="L4669" s="11"/>
      <c r="M4669" s="12"/>
      <c r="N4669" s="12"/>
      <c r="O4669" s="12"/>
      <c r="Q4669" s="22"/>
      <c r="R4669" s="15"/>
      <c r="S4669" s="22"/>
    </row>
    <row r="4670" spans="2:19">
      <c r="B4670" s="12"/>
      <c r="K4670" s="11"/>
      <c r="L4670" s="11"/>
      <c r="M4670" s="12"/>
      <c r="N4670" s="12"/>
      <c r="O4670" s="12"/>
      <c r="Q4670" s="22"/>
      <c r="R4670" s="15"/>
      <c r="S4670" s="22"/>
    </row>
    <row r="4671" spans="2:19">
      <c r="B4671" s="12"/>
      <c r="K4671" s="11"/>
      <c r="L4671" s="11"/>
      <c r="M4671" s="12"/>
      <c r="N4671" s="12"/>
      <c r="O4671" s="12"/>
      <c r="Q4671" s="22"/>
      <c r="R4671" s="15"/>
      <c r="S4671" s="22"/>
    </row>
    <row r="4672" spans="2:19">
      <c r="B4672" s="12"/>
      <c r="K4672" s="11"/>
      <c r="L4672" s="11"/>
      <c r="M4672" s="12"/>
      <c r="N4672" s="12"/>
      <c r="O4672" s="12"/>
      <c r="Q4672" s="22"/>
      <c r="R4672" s="15"/>
      <c r="S4672" s="22"/>
    </row>
    <row r="4673" spans="2:19">
      <c r="B4673" s="12"/>
      <c r="K4673" s="11"/>
      <c r="L4673" s="11"/>
      <c r="M4673" s="12"/>
      <c r="N4673" s="12"/>
      <c r="O4673" s="12"/>
      <c r="Q4673" s="22"/>
      <c r="R4673" s="15"/>
      <c r="S4673" s="22"/>
    </row>
    <row r="4674" spans="2:19">
      <c r="B4674" s="12"/>
      <c r="K4674" s="11"/>
      <c r="L4674" s="11"/>
      <c r="M4674" s="12"/>
      <c r="N4674" s="12"/>
      <c r="O4674" s="12"/>
      <c r="Q4674" s="22"/>
      <c r="R4674" s="15"/>
      <c r="S4674" s="22"/>
    </row>
    <row r="4675" spans="2:19">
      <c r="B4675" s="12"/>
      <c r="K4675" s="11"/>
      <c r="L4675" s="11"/>
      <c r="M4675" s="12"/>
      <c r="N4675" s="12"/>
      <c r="O4675" s="12"/>
      <c r="Q4675" s="22"/>
      <c r="R4675" s="15"/>
      <c r="S4675" s="22"/>
    </row>
    <row r="4676" spans="2:19">
      <c r="B4676" s="12"/>
      <c r="K4676" s="11"/>
      <c r="L4676" s="11"/>
      <c r="M4676" s="12"/>
      <c r="N4676" s="12"/>
      <c r="O4676" s="12"/>
      <c r="Q4676" s="22"/>
      <c r="R4676" s="15"/>
      <c r="S4676" s="22"/>
    </row>
    <row r="4677" spans="2:19">
      <c r="B4677" s="12"/>
      <c r="K4677" s="11"/>
      <c r="L4677" s="11"/>
      <c r="M4677" s="12"/>
      <c r="N4677" s="12"/>
      <c r="O4677" s="12"/>
      <c r="Q4677" s="22"/>
      <c r="R4677" s="15"/>
      <c r="S4677" s="22"/>
    </row>
    <row r="4678" spans="2:19">
      <c r="B4678" s="12"/>
      <c r="K4678" s="11"/>
      <c r="L4678" s="11"/>
      <c r="M4678" s="12"/>
      <c r="N4678" s="12"/>
      <c r="O4678" s="12"/>
      <c r="Q4678" s="22"/>
      <c r="R4678" s="15"/>
      <c r="S4678" s="22"/>
    </row>
    <row r="4679" spans="2:19">
      <c r="B4679" s="12"/>
      <c r="K4679" s="11"/>
      <c r="L4679" s="11"/>
      <c r="M4679" s="12"/>
      <c r="N4679" s="12"/>
      <c r="O4679" s="12"/>
      <c r="Q4679" s="22"/>
      <c r="R4679" s="15"/>
      <c r="S4679" s="22"/>
    </row>
    <row r="4680" spans="2:19">
      <c r="B4680" s="12"/>
      <c r="K4680" s="11"/>
      <c r="L4680" s="11"/>
      <c r="M4680" s="12"/>
      <c r="N4680" s="12"/>
      <c r="O4680" s="12"/>
      <c r="Q4680" s="22"/>
      <c r="R4680" s="15"/>
      <c r="S4680" s="22"/>
    </row>
    <row r="4681" spans="2:19">
      <c r="B4681" s="12"/>
      <c r="K4681" s="11"/>
      <c r="L4681" s="11"/>
      <c r="M4681" s="12"/>
      <c r="N4681" s="12"/>
      <c r="O4681" s="12"/>
      <c r="Q4681" s="22"/>
      <c r="R4681" s="15"/>
      <c r="S4681" s="22"/>
    </row>
    <row r="4682" spans="2:19">
      <c r="B4682" s="12"/>
      <c r="K4682" s="11"/>
      <c r="L4682" s="11"/>
      <c r="M4682" s="12"/>
      <c r="N4682" s="12"/>
      <c r="O4682" s="12"/>
      <c r="Q4682" s="22"/>
      <c r="R4682" s="15"/>
      <c r="S4682" s="22"/>
    </row>
    <row r="4683" spans="2:19">
      <c r="B4683" s="12"/>
      <c r="K4683" s="11"/>
      <c r="L4683" s="11"/>
      <c r="M4683" s="12"/>
      <c r="N4683" s="12"/>
      <c r="O4683" s="12"/>
      <c r="Q4683" s="22"/>
      <c r="R4683" s="15"/>
      <c r="S4683" s="22"/>
    </row>
    <row r="4684" spans="2:19">
      <c r="B4684" s="12"/>
      <c r="K4684" s="11"/>
      <c r="L4684" s="11"/>
      <c r="M4684" s="12"/>
      <c r="N4684" s="12"/>
      <c r="O4684" s="12"/>
      <c r="Q4684" s="22"/>
      <c r="R4684" s="15"/>
      <c r="S4684" s="22"/>
    </row>
    <row r="4685" spans="2:19">
      <c r="B4685" s="12"/>
      <c r="K4685" s="11"/>
      <c r="L4685" s="11"/>
      <c r="M4685" s="12"/>
      <c r="N4685" s="12"/>
      <c r="O4685" s="12"/>
      <c r="Q4685" s="22"/>
      <c r="R4685" s="15"/>
      <c r="S4685" s="22"/>
    </row>
    <row r="4686" spans="2:19">
      <c r="B4686" s="12"/>
      <c r="K4686" s="11"/>
      <c r="L4686" s="11"/>
      <c r="M4686" s="12"/>
      <c r="N4686" s="12"/>
      <c r="O4686" s="12"/>
      <c r="Q4686" s="22"/>
      <c r="R4686" s="15"/>
      <c r="S4686" s="22"/>
    </row>
    <row r="4687" spans="2:19">
      <c r="B4687" s="12"/>
      <c r="K4687" s="11"/>
      <c r="L4687" s="11"/>
      <c r="M4687" s="12"/>
      <c r="N4687" s="12"/>
      <c r="O4687" s="12"/>
      <c r="Q4687" s="22"/>
      <c r="R4687" s="15"/>
      <c r="S4687" s="22"/>
    </row>
    <row r="4688" spans="2:19">
      <c r="B4688" s="12"/>
      <c r="K4688" s="11"/>
      <c r="L4688" s="11"/>
      <c r="M4688" s="12"/>
      <c r="N4688" s="12"/>
      <c r="O4688" s="12"/>
      <c r="Q4688" s="22"/>
      <c r="R4688" s="15"/>
      <c r="S4688" s="22"/>
    </row>
    <row r="4689" spans="2:19">
      <c r="B4689" s="12"/>
      <c r="K4689" s="11"/>
      <c r="L4689" s="11"/>
      <c r="M4689" s="12"/>
      <c r="N4689" s="12"/>
      <c r="O4689" s="12"/>
      <c r="Q4689" s="22"/>
      <c r="R4689" s="15"/>
      <c r="S4689" s="22"/>
    </row>
    <row r="4690" spans="2:19">
      <c r="B4690" s="12"/>
      <c r="K4690" s="11"/>
      <c r="L4690" s="11"/>
      <c r="M4690" s="12"/>
      <c r="N4690" s="12"/>
      <c r="O4690" s="12"/>
      <c r="Q4690" s="22"/>
      <c r="R4690" s="15"/>
      <c r="S4690" s="22"/>
    </row>
    <row r="4691" spans="2:19">
      <c r="B4691" s="12"/>
      <c r="K4691" s="11"/>
      <c r="L4691" s="11"/>
      <c r="M4691" s="12"/>
      <c r="N4691" s="12"/>
      <c r="O4691" s="12"/>
      <c r="Q4691" s="22"/>
      <c r="R4691" s="15"/>
      <c r="S4691" s="22"/>
    </row>
    <row r="4692" spans="2:19">
      <c r="B4692" s="12"/>
      <c r="K4692" s="11"/>
      <c r="L4692" s="11"/>
      <c r="M4692" s="12"/>
      <c r="N4692" s="12"/>
      <c r="O4692" s="12"/>
      <c r="Q4692" s="22"/>
      <c r="R4692" s="15"/>
      <c r="S4692" s="22"/>
    </row>
    <row r="4693" spans="2:19">
      <c r="B4693" s="12"/>
      <c r="K4693" s="11"/>
      <c r="L4693" s="11"/>
      <c r="M4693" s="12"/>
      <c r="N4693" s="12"/>
      <c r="O4693" s="12"/>
      <c r="Q4693" s="22"/>
      <c r="R4693" s="15"/>
      <c r="S4693" s="22"/>
    </row>
    <row r="4694" spans="2:19">
      <c r="B4694" s="12"/>
      <c r="K4694" s="11"/>
      <c r="L4694" s="11"/>
      <c r="M4694" s="12"/>
      <c r="N4694" s="12"/>
      <c r="O4694" s="12"/>
      <c r="Q4694" s="22"/>
      <c r="R4694" s="15"/>
      <c r="S4694" s="22"/>
    </row>
    <row r="4695" spans="2:19">
      <c r="B4695" s="12"/>
      <c r="K4695" s="11"/>
      <c r="L4695" s="11"/>
      <c r="M4695" s="12"/>
      <c r="N4695" s="12"/>
      <c r="O4695" s="12"/>
      <c r="Q4695" s="22"/>
      <c r="R4695" s="15"/>
      <c r="S4695" s="22"/>
    </row>
    <row r="4696" spans="2:19">
      <c r="B4696" s="12"/>
      <c r="K4696" s="11"/>
      <c r="L4696" s="11"/>
      <c r="M4696" s="12"/>
      <c r="N4696" s="12"/>
      <c r="O4696" s="12"/>
      <c r="Q4696" s="22"/>
      <c r="R4696" s="15"/>
      <c r="S4696" s="22"/>
    </row>
    <row r="4697" spans="2:19">
      <c r="B4697" s="12"/>
      <c r="K4697" s="11"/>
      <c r="L4697" s="11"/>
      <c r="M4697" s="12"/>
      <c r="N4697" s="12"/>
      <c r="O4697" s="12"/>
      <c r="Q4697" s="22"/>
      <c r="R4697" s="15"/>
      <c r="S4697" s="22"/>
    </row>
    <row r="4698" spans="2:19">
      <c r="B4698" s="12"/>
      <c r="K4698" s="11"/>
      <c r="L4698" s="11"/>
      <c r="M4698" s="12"/>
      <c r="N4698" s="12"/>
      <c r="O4698" s="12"/>
      <c r="Q4698" s="22"/>
      <c r="R4698" s="15"/>
      <c r="S4698" s="22"/>
    </row>
    <row r="4699" spans="2:19">
      <c r="B4699" s="12"/>
      <c r="K4699" s="11"/>
      <c r="L4699" s="11"/>
      <c r="M4699" s="12"/>
      <c r="N4699" s="12"/>
      <c r="O4699" s="12"/>
      <c r="Q4699" s="22"/>
      <c r="R4699" s="15"/>
      <c r="S4699" s="22"/>
    </row>
    <row r="4700" spans="2:19">
      <c r="B4700" s="12"/>
      <c r="K4700" s="11"/>
      <c r="L4700" s="11"/>
      <c r="M4700" s="12"/>
      <c r="N4700" s="12"/>
      <c r="O4700" s="12"/>
      <c r="Q4700" s="22"/>
      <c r="R4700" s="15"/>
      <c r="S4700" s="22"/>
    </row>
    <row r="4701" spans="2:19">
      <c r="B4701" s="12"/>
      <c r="K4701" s="11"/>
      <c r="L4701" s="11"/>
      <c r="M4701" s="12"/>
      <c r="N4701" s="12"/>
      <c r="O4701" s="12"/>
      <c r="Q4701" s="22"/>
      <c r="R4701" s="15"/>
      <c r="S4701" s="22"/>
    </row>
    <row r="4702" spans="2:19">
      <c r="B4702" s="12"/>
      <c r="K4702" s="11"/>
      <c r="L4702" s="11"/>
      <c r="M4702" s="12"/>
      <c r="N4702" s="12"/>
      <c r="O4702" s="12"/>
      <c r="Q4702" s="22"/>
      <c r="R4702" s="15"/>
      <c r="S4702" s="22"/>
    </row>
    <row r="4703" spans="2:19">
      <c r="B4703" s="12"/>
      <c r="K4703" s="11"/>
      <c r="L4703" s="11"/>
      <c r="M4703" s="12"/>
      <c r="N4703" s="12"/>
      <c r="O4703" s="12"/>
      <c r="Q4703" s="22"/>
      <c r="R4703" s="15"/>
      <c r="S4703" s="22"/>
    </row>
    <row r="4704" spans="2:19">
      <c r="B4704" s="12"/>
      <c r="K4704" s="11"/>
      <c r="L4704" s="11"/>
      <c r="M4704" s="12"/>
      <c r="N4704" s="12"/>
      <c r="O4704" s="12"/>
      <c r="Q4704" s="22"/>
      <c r="R4704" s="15"/>
      <c r="S4704" s="22"/>
    </row>
    <row r="4705" spans="2:19">
      <c r="B4705" s="12"/>
      <c r="K4705" s="11"/>
      <c r="L4705" s="11"/>
      <c r="M4705" s="12"/>
      <c r="N4705" s="12"/>
      <c r="O4705" s="12"/>
      <c r="Q4705" s="22"/>
      <c r="R4705" s="15"/>
      <c r="S4705" s="22"/>
    </row>
    <row r="4706" spans="2:19">
      <c r="B4706" s="12"/>
      <c r="K4706" s="11"/>
      <c r="L4706" s="11"/>
      <c r="M4706" s="12"/>
      <c r="N4706" s="12"/>
      <c r="O4706" s="12"/>
      <c r="Q4706" s="22"/>
      <c r="R4706" s="15"/>
      <c r="S4706" s="22"/>
    </row>
    <row r="4707" spans="2:19">
      <c r="B4707" s="12"/>
      <c r="K4707" s="11"/>
      <c r="L4707" s="11"/>
      <c r="M4707" s="12"/>
      <c r="N4707" s="12"/>
      <c r="O4707" s="12"/>
      <c r="Q4707" s="22"/>
      <c r="R4707" s="15"/>
      <c r="S4707" s="22"/>
    </row>
    <row r="4708" spans="2:19">
      <c r="B4708" s="12"/>
      <c r="K4708" s="11"/>
      <c r="L4708" s="11"/>
      <c r="M4708" s="12"/>
      <c r="N4708" s="12"/>
      <c r="O4708" s="12"/>
      <c r="Q4708" s="22"/>
      <c r="R4708" s="15"/>
      <c r="S4708" s="22"/>
    </row>
    <row r="4709" spans="2:19">
      <c r="B4709" s="12"/>
      <c r="K4709" s="11"/>
      <c r="L4709" s="11"/>
      <c r="M4709" s="12"/>
      <c r="N4709" s="12"/>
      <c r="O4709" s="12"/>
      <c r="Q4709" s="22"/>
      <c r="R4709" s="15"/>
      <c r="S4709" s="22"/>
    </row>
    <row r="4710" spans="2:19">
      <c r="B4710" s="12"/>
      <c r="K4710" s="11"/>
      <c r="L4710" s="11"/>
      <c r="M4710" s="12"/>
      <c r="N4710" s="12"/>
      <c r="O4710" s="12"/>
      <c r="Q4710" s="22"/>
      <c r="R4710" s="15"/>
      <c r="S4710" s="22"/>
    </row>
    <row r="4711" spans="2:19">
      <c r="B4711" s="12"/>
      <c r="K4711" s="11"/>
      <c r="L4711" s="11"/>
      <c r="M4711" s="12"/>
      <c r="N4711" s="12"/>
      <c r="O4711" s="12"/>
      <c r="Q4711" s="22"/>
      <c r="R4711" s="15"/>
      <c r="S4711" s="22"/>
    </row>
    <row r="4712" spans="2:19">
      <c r="B4712" s="12"/>
      <c r="K4712" s="11"/>
      <c r="L4712" s="11"/>
      <c r="M4712" s="12"/>
      <c r="N4712" s="12"/>
      <c r="O4712" s="12"/>
      <c r="Q4712" s="22"/>
      <c r="R4712" s="15"/>
      <c r="S4712" s="22"/>
    </row>
    <row r="4713" spans="2:19">
      <c r="B4713" s="12"/>
      <c r="K4713" s="11"/>
      <c r="L4713" s="11"/>
      <c r="M4713" s="12"/>
      <c r="N4713" s="12"/>
      <c r="O4713" s="12"/>
      <c r="Q4713" s="22"/>
      <c r="R4713" s="15"/>
      <c r="S4713" s="22"/>
    </row>
    <row r="4714" spans="2:19">
      <c r="B4714" s="12"/>
      <c r="K4714" s="11"/>
      <c r="L4714" s="11"/>
      <c r="M4714" s="12"/>
      <c r="N4714" s="12"/>
      <c r="O4714" s="12"/>
      <c r="Q4714" s="22"/>
      <c r="R4714" s="15"/>
      <c r="S4714" s="22"/>
    </row>
    <row r="4715" spans="2:19">
      <c r="B4715" s="12"/>
      <c r="K4715" s="11"/>
      <c r="L4715" s="11"/>
      <c r="M4715" s="12"/>
      <c r="N4715" s="12"/>
      <c r="O4715" s="12"/>
      <c r="Q4715" s="22"/>
      <c r="R4715" s="15"/>
      <c r="S4715" s="22"/>
    </row>
    <row r="4716" spans="2:19">
      <c r="B4716" s="12"/>
      <c r="K4716" s="11"/>
      <c r="L4716" s="11"/>
      <c r="M4716" s="12"/>
      <c r="N4716" s="12"/>
      <c r="O4716" s="12"/>
      <c r="Q4716" s="22"/>
      <c r="R4716" s="15"/>
      <c r="S4716" s="22"/>
    </row>
    <row r="4717" spans="2:19">
      <c r="B4717" s="12"/>
      <c r="K4717" s="11"/>
      <c r="L4717" s="11"/>
      <c r="M4717" s="12"/>
      <c r="N4717" s="12"/>
      <c r="O4717" s="12"/>
      <c r="Q4717" s="22"/>
      <c r="R4717" s="15"/>
      <c r="S4717" s="22"/>
    </row>
    <row r="4718" spans="2:19">
      <c r="B4718" s="12"/>
      <c r="K4718" s="11"/>
      <c r="L4718" s="11"/>
      <c r="M4718" s="12"/>
      <c r="N4718" s="12"/>
      <c r="O4718" s="12"/>
      <c r="Q4718" s="22"/>
      <c r="R4718" s="15"/>
      <c r="S4718" s="22"/>
    </row>
    <row r="4719" spans="2:19">
      <c r="B4719" s="12"/>
      <c r="K4719" s="11"/>
      <c r="L4719" s="11"/>
      <c r="M4719" s="12"/>
      <c r="N4719" s="12"/>
      <c r="O4719" s="12"/>
      <c r="Q4719" s="22"/>
      <c r="R4719" s="15"/>
      <c r="S4719" s="22"/>
    </row>
    <row r="4720" spans="2:19">
      <c r="B4720" s="12"/>
      <c r="K4720" s="11"/>
      <c r="L4720" s="11"/>
      <c r="M4720" s="12"/>
      <c r="N4720" s="12"/>
      <c r="O4720" s="12"/>
      <c r="Q4720" s="22"/>
      <c r="R4720" s="15"/>
      <c r="S4720" s="22"/>
    </row>
    <row r="4721" spans="2:19">
      <c r="B4721" s="12"/>
      <c r="K4721" s="11"/>
      <c r="L4721" s="11"/>
      <c r="M4721" s="12"/>
      <c r="N4721" s="12"/>
      <c r="O4721" s="12"/>
      <c r="Q4721" s="22"/>
      <c r="R4721" s="15"/>
      <c r="S4721" s="22"/>
    </row>
    <row r="4722" spans="2:19">
      <c r="B4722" s="12"/>
      <c r="K4722" s="11"/>
      <c r="L4722" s="11"/>
      <c r="M4722" s="12"/>
      <c r="N4722" s="12"/>
      <c r="O4722" s="12"/>
      <c r="Q4722" s="22"/>
      <c r="R4722" s="15"/>
      <c r="S4722" s="22"/>
    </row>
    <row r="4723" spans="2:19">
      <c r="B4723" s="12"/>
      <c r="K4723" s="11"/>
      <c r="L4723" s="11"/>
      <c r="M4723" s="12"/>
      <c r="N4723" s="12"/>
      <c r="O4723" s="12"/>
      <c r="Q4723" s="22"/>
      <c r="R4723" s="15"/>
      <c r="S4723" s="22"/>
    </row>
    <row r="4724" spans="2:19">
      <c r="B4724" s="12"/>
      <c r="K4724" s="11"/>
      <c r="L4724" s="11"/>
      <c r="M4724" s="12"/>
      <c r="N4724" s="12"/>
      <c r="O4724" s="12"/>
      <c r="Q4724" s="22"/>
      <c r="R4724" s="15"/>
      <c r="S4724" s="22"/>
    </row>
    <row r="4725" spans="2:19">
      <c r="B4725" s="12"/>
      <c r="K4725" s="11"/>
      <c r="L4725" s="11"/>
      <c r="M4725" s="12"/>
      <c r="N4725" s="12"/>
      <c r="O4725" s="12"/>
      <c r="Q4725" s="22"/>
      <c r="R4725" s="15"/>
      <c r="S4725" s="22"/>
    </row>
    <row r="4726" spans="2:19">
      <c r="B4726" s="12"/>
      <c r="K4726" s="11"/>
      <c r="L4726" s="11"/>
      <c r="M4726" s="12"/>
      <c r="N4726" s="12"/>
      <c r="O4726" s="12"/>
      <c r="Q4726" s="22"/>
      <c r="R4726" s="15"/>
      <c r="S4726" s="22"/>
    </row>
    <row r="4727" spans="2:19">
      <c r="B4727" s="12"/>
      <c r="K4727" s="11"/>
      <c r="L4727" s="11"/>
      <c r="M4727" s="12"/>
      <c r="N4727" s="12"/>
      <c r="O4727" s="12"/>
      <c r="Q4727" s="22"/>
      <c r="R4727" s="15"/>
      <c r="S4727" s="22"/>
    </row>
    <row r="4728" spans="2:19">
      <c r="B4728" s="12"/>
      <c r="K4728" s="11"/>
      <c r="L4728" s="11"/>
      <c r="M4728" s="12"/>
      <c r="N4728" s="12"/>
      <c r="O4728" s="12"/>
      <c r="Q4728" s="22"/>
      <c r="R4728" s="15"/>
      <c r="S4728" s="22"/>
    </row>
    <row r="4729" spans="2:19">
      <c r="B4729" s="12"/>
      <c r="K4729" s="11"/>
      <c r="L4729" s="11"/>
      <c r="M4729" s="12"/>
      <c r="N4729" s="12"/>
      <c r="O4729" s="12"/>
      <c r="Q4729" s="22"/>
      <c r="R4729" s="15"/>
      <c r="S4729" s="22"/>
    </row>
    <row r="4730" spans="2:19">
      <c r="B4730" s="12"/>
      <c r="K4730" s="11"/>
      <c r="L4730" s="11"/>
      <c r="M4730" s="12"/>
      <c r="N4730" s="12"/>
      <c r="O4730" s="12"/>
      <c r="Q4730" s="22"/>
      <c r="R4730" s="15"/>
      <c r="S4730" s="22"/>
    </row>
    <row r="4731" spans="2:19">
      <c r="B4731" s="12"/>
      <c r="K4731" s="11"/>
      <c r="L4731" s="11"/>
      <c r="M4731" s="12"/>
      <c r="N4731" s="12"/>
      <c r="O4731" s="12"/>
      <c r="Q4731" s="22"/>
      <c r="R4731" s="15"/>
      <c r="S4731" s="22"/>
    </row>
    <row r="4732" spans="2:19">
      <c r="B4732" s="12"/>
      <c r="K4732" s="11"/>
      <c r="L4732" s="11"/>
      <c r="M4732" s="12"/>
      <c r="N4732" s="12"/>
      <c r="O4732" s="12"/>
      <c r="Q4732" s="22"/>
      <c r="R4732" s="15"/>
      <c r="S4732" s="22"/>
    </row>
    <row r="4733" spans="2:19">
      <c r="B4733" s="12"/>
      <c r="K4733" s="11"/>
      <c r="L4733" s="11"/>
      <c r="M4733" s="12"/>
      <c r="N4733" s="12"/>
      <c r="O4733" s="12"/>
      <c r="Q4733" s="22"/>
      <c r="R4733" s="15"/>
      <c r="S4733" s="22"/>
    </row>
    <row r="4734" spans="2:19">
      <c r="B4734" s="12"/>
      <c r="K4734" s="11"/>
      <c r="L4734" s="11"/>
      <c r="M4734" s="12"/>
      <c r="N4734" s="12"/>
      <c r="O4734" s="12"/>
      <c r="Q4734" s="22"/>
      <c r="R4734" s="15"/>
      <c r="S4734" s="22"/>
    </row>
    <row r="4735" spans="2:19">
      <c r="B4735" s="12"/>
      <c r="K4735" s="11"/>
      <c r="L4735" s="11"/>
      <c r="M4735" s="12"/>
      <c r="N4735" s="12"/>
      <c r="O4735" s="12"/>
      <c r="Q4735" s="22"/>
      <c r="R4735" s="15"/>
      <c r="S4735" s="22"/>
    </row>
    <row r="4736" spans="2:19">
      <c r="B4736" s="12"/>
      <c r="K4736" s="11"/>
      <c r="L4736" s="11"/>
      <c r="M4736" s="12"/>
      <c r="N4736" s="12"/>
      <c r="O4736" s="12"/>
      <c r="Q4736" s="22"/>
      <c r="R4736" s="15"/>
      <c r="S4736" s="22"/>
    </row>
    <row r="4737" spans="2:19">
      <c r="B4737" s="12"/>
      <c r="K4737" s="11"/>
      <c r="L4737" s="11"/>
      <c r="M4737" s="12"/>
      <c r="N4737" s="12"/>
      <c r="O4737" s="12"/>
      <c r="Q4737" s="22"/>
      <c r="R4737" s="15"/>
      <c r="S4737" s="22"/>
    </row>
    <row r="4738" spans="2:19">
      <c r="B4738" s="12"/>
      <c r="K4738" s="11"/>
      <c r="L4738" s="11"/>
      <c r="M4738" s="12"/>
      <c r="N4738" s="12"/>
      <c r="O4738" s="12"/>
      <c r="Q4738" s="22"/>
      <c r="R4738" s="15"/>
      <c r="S4738" s="22"/>
    </row>
    <row r="4739" spans="2:19">
      <c r="B4739" s="12"/>
      <c r="K4739" s="11"/>
      <c r="L4739" s="11"/>
      <c r="M4739" s="12"/>
      <c r="N4739" s="12"/>
      <c r="O4739" s="12"/>
      <c r="Q4739" s="22"/>
      <c r="R4739" s="15"/>
      <c r="S4739" s="22"/>
    </row>
    <row r="4740" spans="2:19">
      <c r="B4740" s="12"/>
      <c r="K4740" s="11"/>
      <c r="L4740" s="11"/>
      <c r="M4740" s="12"/>
      <c r="N4740" s="12"/>
      <c r="O4740" s="12"/>
      <c r="Q4740" s="22"/>
      <c r="R4740" s="15"/>
      <c r="S4740" s="22"/>
    </row>
    <row r="4741" spans="2:19">
      <c r="B4741" s="12"/>
      <c r="K4741" s="11"/>
      <c r="L4741" s="11"/>
      <c r="M4741" s="12"/>
      <c r="N4741" s="12"/>
      <c r="O4741" s="12"/>
      <c r="Q4741" s="22"/>
      <c r="R4741" s="15"/>
      <c r="S4741" s="22"/>
    </row>
    <row r="4742" spans="2:19">
      <c r="B4742" s="12"/>
      <c r="K4742" s="11"/>
      <c r="L4742" s="11"/>
      <c r="M4742" s="12"/>
      <c r="N4742" s="12"/>
      <c r="O4742" s="12"/>
      <c r="Q4742" s="22"/>
      <c r="R4742" s="15"/>
      <c r="S4742" s="22"/>
    </row>
    <row r="4743" spans="2:19">
      <c r="B4743" s="12"/>
      <c r="K4743" s="11"/>
      <c r="L4743" s="11"/>
      <c r="M4743" s="12"/>
      <c r="N4743" s="12"/>
      <c r="O4743" s="12"/>
      <c r="Q4743" s="22"/>
      <c r="R4743" s="15"/>
      <c r="S4743" s="22"/>
    </row>
    <row r="4744" spans="2:19">
      <c r="B4744" s="12"/>
      <c r="K4744" s="11"/>
      <c r="L4744" s="11"/>
      <c r="M4744" s="12"/>
      <c r="N4744" s="12"/>
      <c r="O4744" s="12"/>
      <c r="Q4744" s="22"/>
      <c r="R4744" s="15"/>
      <c r="S4744" s="22"/>
    </row>
    <row r="4745" spans="2:19">
      <c r="B4745" s="12"/>
      <c r="K4745" s="11"/>
      <c r="L4745" s="11"/>
      <c r="M4745" s="12"/>
      <c r="N4745" s="12"/>
      <c r="O4745" s="12"/>
      <c r="Q4745" s="22"/>
      <c r="R4745" s="15"/>
      <c r="S4745" s="22"/>
    </row>
    <row r="4746" spans="2:19">
      <c r="B4746" s="12"/>
      <c r="K4746" s="11"/>
      <c r="L4746" s="11"/>
      <c r="M4746" s="12"/>
      <c r="N4746" s="12"/>
      <c r="O4746" s="12"/>
      <c r="Q4746" s="22"/>
      <c r="R4746" s="15"/>
      <c r="S4746" s="22"/>
    </row>
    <row r="4747" spans="2:19">
      <c r="B4747" s="12"/>
      <c r="K4747" s="11"/>
      <c r="L4747" s="11"/>
      <c r="M4747" s="12"/>
      <c r="N4747" s="12"/>
      <c r="O4747" s="12"/>
      <c r="Q4747" s="22"/>
      <c r="R4747" s="15"/>
      <c r="S4747" s="22"/>
    </row>
    <row r="4748" spans="2:19">
      <c r="B4748" s="12"/>
      <c r="K4748" s="11"/>
      <c r="L4748" s="11"/>
      <c r="M4748" s="12"/>
      <c r="N4748" s="12"/>
      <c r="O4748" s="12"/>
      <c r="Q4748" s="22"/>
      <c r="R4748" s="15"/>
      <c r="S4748" s="22"/>
    </row>
    <row r="4749" spans="2:19">
      <c r="B4749" s="12"/>
      <c r="K4749" s="11"/>
      <c r="L4749" s="11"/>
      <c r="M4749" s="12"/>
      <c r="N4749" s="12"/>
      <c r="O4749" s="12"/>
      <c r="Q4749" s="22"/>
      <c r="R4749" s="15"/>
      <c r="S4749" s="22"/>
    </row>
    <row r="4750" spans="2:19">
      <c r="B4750" s="12"/>
      <c r="K4750" s="11"/>
      <c r="L4750" s="11"/>
      <c r="M4750" s="12"/>
      <c r="N4750" s="12"/>
      <c r="O4750" s="12"/>
      <c r="Q4750" s="22"/>
      <c r="R4750" s="15"/>
      <c r="S4750" s="22"/>
    </row>
    <row r="4751" spans="2:19">
      <c r="B4751" s="12"/>
      <c r="K4751" s="11"/>
      <c r="L4751" s="11"/>
      <c r="M4751" s="12"/>
      <c r="N4751" s="12"/>
      <c r="O4751" s="12"/>
      <c r="Q4751" s="22"/>
      <c r="R4751" s="15"/>
      <c r="S4751" s="22"/>
    </row>
    <row r="4752" spans="2:19">
      <c r="B4752" s="12"/>
      <c r="K4752" s="11"/>
      <c r="L4752" s="11"/>
      <c r="M4752" s="12"/>
      <c r="N4752" s="12"/>
      <c r="O4752" s="12"/>
      <c r="Q4752" s="22"/>
      <c r="R4752" s="15"/>
      <c r="S4752" s="22"/>
    </row>
    <row r="4753" spans="2:19">
      <c r="B4753" s="12"/>
      <c r="K4753" s="11"/>
      <c r="L4753" s="11"/>
      <c r="M4753" s="12"/>
      <c r="N4753" s="12"/>
      <c r="O4753" s="12"/>
      <c r="Q4753" s="22"/>
      <c r="R4753" s="15"/>
      <c r="S4753" s="22"/>
    </row>
    <row r="4754" spans="2:19">
      <c r="B4754" s="12"/>
      <c r="K4754" s="11"/>
      <c r="L4754" s="11"/>
      <c r="M4754" s="12"/>
      <c r="N4754" s="12"/>
      <c r="O4754" s="12"/>
      <c r="Q4754" s="22"/>
      <c r="R4754" s="15"/>
      <c r="S4754" s="22"/>
    </row>
    <row r="4755" spans="2:19">
      <c r="B4755" s="12"/>
      <c r="K4755" s="11"/>
      <c r="L4755" s="11"/>
      <c r="M4755" s="12"/>
      <c r="N4755" s="12"/>
      <c r="O4755" s="12"/>
      <c r="Q4755" s="22"/>
      <c r="R4755" s="15"/>
      <c r="S4755" s="22"/>
    </row>
    <row r="4756" spans="2:19">
      <c r="B4756" s="12"/>
      <c r="K4756" s="11"/>
      <c r="L4756" s="11"/>
      <c r="M4756" s="12"/>
      <c r="N4756" s="12"/>
      <c r="O4756" s="12"/>
      <c r="Q4756" s="22"/>
      <c r="R4756" s="15"/>
      <c r="S4756" s="22"/>
    </row>
    <row r="4757" spans="2:19">
      <c r="B4757" s="12"/>
      <c r="K4757" s="11"/>
      <c r="L4757" s="11"/>
      <c r="M4757" s="12"/>
      <c r="N4757" s="12"/>
      <c r="O4757" s="12"/>
      <c r="Q4757" s="22"/>
      <c r="R4757" s="15"/>
      <c r="S4757" s="22"/>
    </row>
    <row r="4758" spans="2:19">
      <c r="B4758" s="12"/>
      <c r="K4758" s="11"/>
      <c r="L4758" s="11"/>
      <c r="M4758" s="12"/>
      <c r="N4758" s="12"/>
      <c r="O4758" s="12"/>
      <c r="Q4758" s="22"/>
      <c r="R4758" s="15"/>
      <c r="S4758" s="22"/>
    </row>
    <row r="4759" spans="2:19">
      <c r="B4759" s="12"/>
      <c r="K4759" s="11"/>
      <c r="L4759" s="11"/>
      <c r="M4759" s="12"/>
      <c r="N4759" s="12"/>
      <c r="O4759" s="12"/>
      <c r="Q4759" s="22"/>
      <c r="R4759" s="15"/>
      <c r="S4759" s="22"/>
    </row>
    <row r="4760" spans="2:19">
      <c r="B4760" s="12"/>
      <c r="K4760" s="11"/>
      <c r="L4760" s="11"/>
      <c r="M4760" s="12"/>
      <c r="N4760" s="12"/>
      <c r="O4760" s="12"/>
      <c r="Q4760" s="22"/>
      <c r="R4760" s="15"/>
      <c r="S4760" s="22"/>
    </row>
    <row r="4761" spans="2:19">
      <c r="B4761" s="12"/>
      <c r="K4761" s="11"/>
      <c r="L4761" s="11"/>
      <c r="M4761" s="12"/>
      <c r="N4761" s="12"/>
      <c r="O4761" s="12"/>
      <c r="Q4761" s="22"/>
      <c r="R4761" s="15"/>
      <c r="S4761" s="22"/>
    </row>
    <row r="4762" spans="2:19">
      <c r="B4762" s="12"/>
      <c r="K4762" s="11"/>
      <c r="L4762" s="11"/>
      <c r="M4762" s="12"/>
      <c r="N4762" s="12"/>
      <c r="O4762" s="12"/>
      <c r="Q4762" s="22"/>
      <c r="R4762" s="15"/>
      <c r="S4762" s="22"/>
    </row>
    <row r="4763" spans="2:19">
      <c r="B4763" s="12"/>
      <c r="K4763" s="11"/>
      <c r="L4763" s="11"/>
      <c r="M4763" s="12"/>
      <c r="N4763" s="12"/>
      <c r="O4763" s="12"/>
      <c r="Q4763" s="22"/>
      <c r="R4763" s="15"/>
      <c r="S4763" s="22"/>
    </row>
    <row r="4764" spans="2:19">
      <c r="B4764" s="12"/>
      <c r="K4764" s="11"/>
      <c r="L4764" s="11"/>
      <c r="M4764" s="12"/>
      <c r="N4764" s="12"/>
      <c r="O4764" s="12"/>
      <c r="Q4764" s="22"/>
      <c r="R4764" s="15"/>
      <c r="S4764" s="22"/>
    </row>
    <row r="4765" spans="2:19">
      <c r="B4765" s="12"/>
      <c r="K4765" s="11"/>
      <c r="L4765" s="11"/>
      <c r="M4765" s="12"/>
      <c r="N4765" s="12"/>
      <c r="O4765" s="12"/>
      <c r="Q4765" s="22"/>
      <c r="R4765" s="15"/>
      <c r="S4765" s="22"/>
    </row>
    <row r="4766" spans="2:19">
      <c r="B4766" s="12"/>
      <c r="K4766" s="11"/>
      <c r="L4766" s="11"/>
      <c r="M4766" s="12"/>
      <c r="N4766" s="12"/>
      <c r="O4766" s="12"/>
      <c r="Q4766" s="22"/>
      <c r="R4766" s="15"/>
      <c r="S4766" s="22"/>
    </row>
    <row r="4767" spans="2:19">
      <c r="B4767" s="12"/>
      <c r="K4767" s="11"/>
      <c r="L4767" s="11"/>
      <c r="M4767" s="12"/>
      <c r="N4767" s="12"/>
      <c r="O4767" s="12"/>
      <c r="Q4767" s="22"/>
      <c r="R4767" s="15"/>
      <c r="S4767" s="22"/>
    </row>
    <row r="4768" spans="2:19">
      <c r="B4768" s="12"/>
      <c r="K4768" s="11"/>
      <c r="L4768" s="11"/>
      <c r="M4768" s="12"/>
      <c r="N4768" s="12"/>
      <c r="O4768" s="12"/>
      <c r="Q4768" s="22"/>
      <c r="R4768" s="15"/>
      <c r="S4768" s="22"/>
    </row>
    <row r="4769" spans="2:19">
      <c r="B4769" s="12"/>
      <c r="K4769" s="11"/>
      <c r="L4769" s="11"/>
      <c r="M4769" s="12"/>
      <c r="N4769" s="12"/>
      <c r="O4769" s="12"/>
      <c r="Q4769" s="22"/>
      <c r="R4769" s="15"/>
      <c r="S4769" s="22"/>
    </row>
    <row r="4770" spans="2:19">
      <c r="B4770" s="12"/>
      <c r="K4770" s="11"/>
      <c r="L4770" s="11"/>
      <c r="M4770" s="12"/>
      <c r="N4770" s="12"/>
      <c r="O4770" s="12"/>
      <c r="Q4770" s="22"/>
      <c r="R4770" s="15"/>
      <c r="S4770" s="22"/>
    </row>
    <row r="4771" spans="2:19">
      <c r="B4771" s="12"/>
      <c r="K4771" s="11"/>
      <c r="L4771" s="11"/>
      <c r="M4771" s="12"/>
      <c r="N4771" s="12"/>
      <c r="O4771" s="12"/>
      <c r="Q4771" s="22"/>
      <c r="R4771" s="15"/>
      <c r="S4771" s="22"/>
    </row>
    <row r="4772" spans="2:19">
      <c r="B4772" s="12"/>
      <c r="K4772" s="11"/>
      <c r="L4772" s="11"/>
      <c r="M4772" s="12"/>
      <c r="N4772" s="12"/>
      <c r="O4772" s="12"/>
      <c r="Q4772" s="22"/>
      <c r="R4772" s="15"/>
      <c r="S4772" s="22"/>
    </row>
    <row r="4773" spans="2:19">
      <c r="B4773" s="12"/>
      <c r="K4773" s="11"/>
      <c r="L4773" s="11"/>
      <c r="M4773" s="12"/>
      <c r="N4773" s="12"/>
      <c r="O4773" s="12"/>
      <c r="Q4773" s="22"/>
      <c r="R4773" s="15"/>
      <c r="S4773" s="22"/>
    </row>
    <row r="4774" spans="2:19">
      <c r="B4774" s="12"/>
      <c r="K4774" s="11"/>
      <c r="L4774" s="11"/>
      <c r="M4774" s="12"/>
      <c r="N4774" s="12"/>
      <c r="O4774" s="12"/>
      <c r="Q4774" s="22"/>
      <c r="R4774" s="15"/>
      <c r="S4774" s="22"/>
    </row>
    <row r="4775" spans="2:19">
      <c r="B4775" s="12"/>
      <c r="K4775" s="11"/>
      <c r="L4775" s="11"/>
      <c r="M4775" s="12"/>
      <c r="N4775" s="12"/>
      <c r="O4775" s="12"/>
      <c r="Q4775" s="22"/>
      <c r="R4775" s="15"/>
      <c r="S4775" s="22"/>
    </row>
    <row r="4776" spans="2:19">
      <c r="B4776" s="12"/>
      <c r="K4776" s="11"/>
      <c r="L4776" s="11"/>
      <c r="M4776" s="12"/>
      <c r="N4776" s="12"/>
      <c r="O4776" s="12"/>
      <c r="Q4776" s="22"/>
      <c r="R4776" s="15"/>
      <c r="S4776" s="22"/>
    </row>
    <row r="4777" spans="2:19">
      <c r="B4777" s="12"/>
      <c r="K4777" s="11"/>
      <c r="L4777" s="11"/>
      <c r="M4777" s="12"/>
      <c r="N4777" s="12"/>
      <c r="O4777" s="12"/>
      <c r="Q4777" s="22"/>
      <c r="R4777" s="15"/>
      <c r="S4777" s="22"/>
    </row>
    <row r="4778" spans="2:19">
      <c r="B4778" s="12"/>
      <c r="K4778" s="11"/>
      <c r="L4778" s="11"/>
      <c r="M4778" s="12"/>
      <c r="N4778" s="12"/>
      <c r="O4778" s="12"/>
      <c r="Q4778" s="22"/>
      <c r="R4778" s="15"/>
      <c r="S4778" s="22"/>
    </row>
    <row r="4779" spans="2:19">
      <c r="B4779" s="12"/>
      <c r="K4779" s="11"/>
      <c r="L4779" s="11"/>
      <c r="M4779" s="12"/>
      <c r="N4779" s="12"/>
      <c r="O4779" s="12"/>
      <c r="Q4779" s="22"/>
      <c r="R4779" s="15"/>
      <c r="S4779" s="22"/>
    </row>
    <row r="4780" spans="2:19">
      <c r="B4780" s="12"/>
      <c r="K4780" s="11"/>
      <c r="L4780" s="11"/>
      <c r="M4780" s="12"/>
      <c r="N4780" s="12"/>
      <c r="O4780" s="12"/>
      <c r="Q4780" s="22"/>
      <c r="R4780" s="15"/>
      <c r="S4780" s="22"/>
    </row>
    <row r="4781" spans="2:19">
      <c r="B4781" s="12"/>
      <c r="K4781" s="11"/>
      <c r="L4781" s="11"/>
      <c r="M4781" s="12"/>
      <c r="N4781" s="12"/>
      <c r="O4781" s="12"/>
      <c r="Q4781" s="22"/>
      <c r="R4781" s="15"/>
      <c r="S4781" s="22"/>
    </row>
    <row r="4782" spans="2:19">
      <c r="B4782" s="12"/>
      <c r="K4782" s="11"/>
      <c r="L4782" s="11"/>
      <c r="M4782" s="12"/>
      <c r="N4782" s="12"/>
      <c r="O4782" s="12"/>
      <c r="Q4782" s="22"/>
      <c r="R4782" s="15"/>
      <c r="S4782" s="22"/>
    </row>
    <row r="4783" spans="2:19">
      <c r="B4783" s="12"/>
      <c r="K4783" s="11"/>
      <c r="L4783" s="11"/>
      <c r="M4783" s="12"/>
      <c r="N4783" s="12"/>
      <c r="O4783" s="12"/>
      <c r="Q4783" s="22"/>
      <c r="R4783" s="15"/>
      <c r="S4783" s="22"/>
    </row>
    <row r="4784" spans="2:19">
      <c r="B4784" s="12"/>
      <c r="K4784" s="11"/>
      <c r="L4784" s="11"/>
      <c r="M4784" s="12"/>
      <c r="N4784" s="12"/>
      <c r="O4784" s="12"/>
      <c r="Q4784" s="22"/>
      <c r="R4784" s="15"/>
      <c r="S4784" s="22"/>
    </row>
    <row r="4785" spans="2:19">
      <c r="B4785" s="12"/>
      <c r="K4785" s="11"/>
      <c r="L4785" s="11"/>
      <c r="M4785" s="12"/>
      <c r="N4785" s="12"/>
      <c r="O4785" s="12"/>
      <c r="Q4785" s="22"/>
      <c r="R4785" s="15"/>
      <c r="S4785" s="22"/>
    </row>
    <row r="4786" spans="2:19">
      <c r="B4786" s="12"/>
      <c r="K4786" s="11"/>
      <c r="L4786" s="11"/>
      <c r="M4786" s="12"/>
      <c r="N4786" s="12"/>
      <c r="O4786" s="12"/>
      <c r="Q4786" s="22"/>
      <c r="R4786" s="15"/>
      <c r="S4786" s="22"/>
    </row>
    <row r="4787" spans="2:19">
      <c r="B4787" s="12"/>
      <c r="K4787" s="11"/>
      <c r="L4787" s="11"/>
      <c r="M4787" s="12"/>
      <c r="N4787" s="12"/>
      <c r="O4787" s="12"/>
      <c r="Q4787" s="22"/>
      <c r="R4787" s="15"/>
      <c r="S4787" s="22"/>
    </row>
    <row r="4788" spans="2:19">
      <c r="B4788" s="12"/>
      <c r="K4788" s="11"/>
      <c r="L4788" s="11"/>
      <c r="M4788" s="12"/>
      <c r="N4788" s="12"/>
      <c r="O4788" s="12"/>
      <c r="Q4788" s="22"/>
      <c r="R4788" s="15"/>
      <c r="S4788" s="22"/>
    </row>
    <row r="4789" spans="2:19">
      <c r="B4789" s="12"/>
      <c r="K4789" s="11"/>
      <c r="L4789" s="11"/>
      <c r="M4789" s="12"/>
      <c r="N4789" s="12"/>
      <c r="O4789" s="12"/>
      <c r="Q4789" s="22"/>
      <c r="R4789" s="15"/>
      <c r="S4789" s="22"/>
    </row>
    <row r="4790" spans="2:19">
      <c r="B4790" s="12"/>
      <c r="K4790" s="11"/>
      <c r="L4790" s="11"/>
      <c r="M4790" s="12"/>
      <c r="N4790" s="12"/>
      <c r="O4790" s="12"/>
      <c r="Q4790" s="22"/>
      <c r="R4790" s="15"/>
      <c r="S4790" s="22"/>
    </row>
    <row r="4791" spans="2:19">
      <c r="B4791" s="12"/>
      <c r="K4791" s="11"/>
      <c r="L4791" s="11"/>
      <c r="M4791" s="12"/>
      <c r="N4791" s="12"/>
      <c r="O4791" s="12"/>
      <c r="Q4791" s="22"/>
      <c r="R4791" s="15"/>
      <c r="S4791" s="22"/>
    </row>
    <row r="4792" spans="2:19">
      <c r="B4792" s="12"/>
      <c r="K4792" s="11"/>
      <c r="L4792" s="11"/>
      <c r="M4792" s="12"/>
      <c r="N4792" s="12"/>
      <c r="O4792" s="12"/>
      <c r="Q4792" s="22"/>
      <c r="R4792" s="15"/>
      <c r="S4792" s="22"/>
    </row>
    <row r="4793" spans="2:19">
      <c r="B4793" s="12"/>
      <c r="K4793" s="11"/>
      <c r="L4793" s="11"/>
      <c r="M4793" s="12"/>
      <c r="N4793" s="12"/>
      <c r="O4793" s="12"/>
      <c r="Q4793" s="22"/>
      <c r="R4793" s="15"/>
      <c r="S4793" s="22"/>
    </row>
    <row r="4794" spans="2:19">
      <c r="B4794" s="12"/>
      <c r="K4794" s="11"/>
      <c r="L4794" s="11"/>
      <c r="M4794" s="12"/>
      <c r="N4794" s="12"/>
      <c r="O4794" s="12"/>
      <c r="Q4794" s="22"/>
      <c r="R4794" s="15"/>
      <c r="S4794" s="22"/>
    </row>
    <row r="4795" spans="2:19">
      <c r="B4795" s="12"/>
      <c r="K4795" s="11"/>
      <c r="L4795" s="11"/>
      <c r="M4795" s="12"/>
      <c r="N4795" s="12"/>
      <c r="O4795" s="12"/>
      <c r="Q4795" s="22"/>
      <c r="R4795" s="15"/>
      <c r="S4795" s="22"/>
    </row>
    <row r="4796" spans="2:19">
      <c r="B4796" s="12"/>
      <c r="K4796" s="11"/>
      <c r="L4796" s="11"/>
      <c r="M4796" s="12"/>
      <c r="N4796" s="12"/>
      <c r="O4796" s="12"/>
      <c r="Q4796" s="22"/>
      <c r="R4796" s="15"/>
      <c r="S4796" s="22"/>
    </row>
    <row r="4797" spans="2:19">
      <c r="B4797" s="12"/>
      <c r="K4797" s="11"/>
      <c r="L4797" s="11"/>
      <c r="M4797" s="12"/>
      <c r="N4797" s="12"/>
      <c r="O4797" s="12"/>
      <c r="Q4797" s="22"/>
      <c r="R4797" s="15"/>
      <c r="S4797" s="22"/>
    </row>
    <row r="4798" spans="2:19">
      <c r="B4798" s="12"/>
      <c r="K4798" s="11"/>
      <c r="L4798" s="11"/>
      <c r="M4798" s="12"/>
      <c r="N4798" s="12"/>
      <c r="O4798" s="12"/>
      <c r="Q4798" s="22"/>
      <c r="R4798" s="15"/>
      <c r="S4798" s="22"/>
    </row>
    <row r="4799" spans="2:19">
      <c r="B4799" s="12"/>
      <c r="K4799" s="11"/>
      <c r="L4799" s="11"/>
      <c r="M4799" s="12"/>
      <c r="N4799" s="12"/>
      <c r="O4799" s="12"/>
      <c r="Q4799" s="22"/>
      <c r="R4799" s="15"/>
      <c r="S4799" s="22"/>
    </row>
    <row r="4800" spans="2:19">
      <c r="B4800" s="12"/>
      <c r="K4800" s="11"/>
      <c r="L4800" s="11"/>
      <c r="M4800" s="12"/>
      <c r="N4800" s="12"/>
      <c r="O4800" s="12"/>
      <c r="Q4800" s="22"/>
      <c r="R4800" s="15"/>
      <c r="S4800" s="22"/>
    </row>
    <row r="4801" spans="2:19">
      <c r="B4801" s="12"/>
      <c r="K4801" s="11"/>
      <c r="L4801" s="11"/>
      <c r="M4801" s="12"/>
      <c r="N4801" s="12"/>
      <c r="O4801" s="12"/>
      <c r="Q4801" s="22"/>
      <c r="R4801" s="15"/>
      <c r="S4801" s="22"/>
    </row>
    <row r="4802" spans="2:19">
      <c r="B4802" s="12"/>
      <c r="K4802" s="11"/>
      <c r="L4802" s="11"/>
      <c r="M4802" s="12"/>
      <c r="N4802" s="12"/>
      <c r="O4802" s="12"/>
      <c r="Q4802" s="22"/>
      <c r="R4802" s="15"/>
      <c r="S4802" s="22"/>
    </row>
    <row r="4803" spans="2:19">
      <c r="B4803" s="12"/>
      <c r="K4803" s="11"/>
      <c r="L4803" s="11"/>
      <c r="M4803" s="12"/>
      <c r="N4803" s="12"/>
      <c r="O4803" s="12"/>
      <c r="Q4803" s="22"/>
      <c r="R4803" s="15"/>
      <c r="S4803" s="22"/>
    </row>
    <row r="4804" spans="2:19">
      <c r="B4804" s="12"/>
      <c r="K4804" s="11"/>
      <c r="L4804" s="11"/>
      <c r="M4804" s="12"/>
      <c r="N4804" s="12"/>
      <c r="O4804" s="12"/>
      <c r="Q4804" s="22"/>
      <c r="R4804" s="15"/>
      <c r="S4804" s="22"/>
    </row>
    <row r="4805" spans="2:19">
      <c r="B4805" s="12"/>
      <c r="K4805" s="11"/>
      <c r="L4805" s="11"/>
      <c r="M4805" s="12"/>
      <c r="N4805" s="12"/>
      <c r="O4805" s="12"/>
      <c r="Q4805" s="22"/>
      <c r="R4805" s="15"/>
      <c r="S4805" s="22"/>
    </row>
    <row r="4806" spans="2:19">
      <c r="B4806" s="12"/>
      <c r="K4806" s="11"/>
      <c r="L4806" s="11"/>
      <c r="M4806" s="12"/>
      <c r="N4806" s="12"/>
      <c r="O4806" s="12"/>
      <c r="Q4806" s="22"/>
      <c r="R4806" s="15"/>
      <c r="S4806" s="22"/>
    </row>
    <row r="4807" spans="2:19">
      <c r="B4807" s="12"/>
      <c r="K4807" s="11"/>
      <c r="L4807" s="11"/>
      <c r="M4807" s="12"/>
      <c r="N4807" s="12"/>
      <c r="O4807" s="12"/>
      <c r="Q4807" s="22"/>
      <c r="R4807" s="15"/>
      <c r="S4807" s="22"/>
    </row>
    <row r="4808" spans="2:19">
      <c r="B4808" s="12"/>
      <c r="K4808" s="11"/>
      <c r="L4808" s="11"/>
      <c r="M4808" s="12"/>
      <c r="N4808" s="12"/>
      <c r="O4808" s="12"/>
      <c r="Q4808" s="22"/>
      <c r="R4808" s="15"/>
      <c r="S4808" s="22"/>
    </row>
    <row r="4809" spans="2:19">
      <c r="B4809" s="12"/>
      <c r="K4809" s="11"/>
      <c r="L4809" s="11"/>
      <c r="M4809" s="12"/>
      <c r="N4809" s="12"/>
      <c r="O4809" s="12"/>
      <c r="Q4809" s="22"/>
      <c r="R4809" s="15"/>
      <c r="S4809" s="22"/>
    </row>
    <row r="4810" spans="2:19">
      <c r="B4810" s="12"/>
      <c r="K4810" s="11"/>
      <c r="L4810" s="11"/>
      <c r="M4810" s="12"/>
      <c r="N4810" s="12"/>
      <c r="O4810" s="12"/>
      <c r="Q4810" s="22"/>
      <c r="R4810" s="15"/>
      <c r="S4810" s="22"/>
    </row>
    <row r="4811" spans="2:19">
      <c r="B4811" s="12"/>
      <c r="K4811" s="11"/>
      <c r="L4811" s="11"/>
      <c r="M4811" s="12"/>
      <c r="N4811" s="12"/>
      <c r="O4811" s="12"/>
      <c r="Q4811" s="22"/>
      <c r="R4811" s="15"/>
      <c r="S4811" s="22"/>
    </row>
    <row r="4812" spans="2:19">
      <c r="B4812" s="12"/>
      <c r="K4812" s="11"/>
      <c r="L4812" s="11"/>
      <c r="M4812" s="12"/>
      <c r="N4812" s="12"/>
      <c r="O4812" s="12"/>
      <c r="Q4812" s="22"/>
      <c r="R4812" s="15"/>
      <c r="S4812" s="22"/>
    </row>
    <row r="4813" spans="2:19">
      <c r="B4813" s="12"/>
      <c r="K4813" s="11"/>
      <c r="L4813" s="11"/>
      <c r="M4813" s="12"/>
      <c r="N4813" s="12"/>
      <c r="O4813" s="12"/>
      <c r="Q4813" s="22"/>
      <c r="R4813" s="15"/>
      <c r="S4813" s="22"/>
    </row>
    <row r="4814" spans="2:19">
      <c r="B4814" s="12"/>
      <c r="K4814" s="11"/>
      <c r="L4814" s="11"/>
      <c r="M4814" s="12"/>
      <c r="N4814" s="12"/>
      <c r="O4814" s="12"/>
      <c r="Q4814" s="22"/>
      <c r="R4814" s="15"/>
      <c r="S4814" s="22"/>
    </row>
    <row r="4815" spans="2:19">
      <c r="B4815" s="12"/>
      <c r="K4815" s="11"/>
      <c r="L4815" s="11"/>
      <c r="M4815" s="12"/>
      <c r="N4815" s="12"/>
      <c r="O4815" s="12"/>
      <c r="Q4815" s="22"/>
      <c r="R4815" s="15"/>
      <c r="S4815" s="22"/>
    </row>
    <row r="4816" spans="2:19">
      <c r="B4816" s="12"/>
      <c r="K4816" s="11"/>
      <c r="L4816" s="11"/>
      <c r="M4816" s="12"/>
      <c r="N4816" s="12"/>
      <c r="O4816" s="12"/>
      <c r="Q4816" s="22"/>
      <c r="R4816" s="15"/>
      <c r="S4816" s="22"/>
    </row>
    <row r="4817" spans="2:19">
      <c r="B4817" s="12"/>
      <c r="K4817" s="11"/>
      <c r="L4817" s="11"/>
      <c r="M4817" s="12"/>
      <c r="N4817" s="12"/>
      <c r="O4817" s="12"/>
      <c r="Q4817" s="22"/>
      <c r="R4817" s="15"/>
      <c r="S4817" s="22"/>
    </row>
    <row r="4818" spans="2:19">
      <c r="B4818" s="12"/>
      <c r="K4818" s="11"/>
      <c r="L4818" s="11"/>
      <c r="M4818" s="12"/>
      <c r="N4818" s="12"/>
      <c r="O4818" s="12"/>
      <c r="Q4818" s="22"/>
      <c r="R4818" s="15"/>
      <c r="S4818" s="22"/>
    </row>
    <row r="4819" spans="2:19">
      <c r="B4819" s="12"/>
      <c r="K4819" s="11"/>
      <c r="L4819" s="11"/>
      <c r="M4819" s="12"/>
      <c r="N4819" s="12"/>
      <c r="O4819" s="12"/>
      <c r="Q4819" s="22"/>
      <c r="R4819" s="15"/>
      <c r="S4819" s="22"/>
    </row>
    <row r="4820" spans="2:19">
      <c r="B4820" s="12"/>
      <c r="K4820" s="11"/>
      <c r="L4820" s="11"/>
      <c r="M4820" s="12"/>
      <c r="N4820" s="12"/>
      <c r="O4820" s="12"/>
      <c r="Q4820" s="22"/>
      <c r="R4820" s="15"/>
      <c r="S4820" s="22"/>
    </row>
    <row r="4821" spans="2:19">
      <c r="B4821" s="12"/>
      <c r="K4821" s="11"/>
      <c r="L4821" s="11"/>
      <c r="M4821" s="12"/>
      <c r="N4821" s="12"/>
      <c r="O4821" s="12"/>
      <c r="Q4821" s="22"/>
      <c r="R4821" s="15"/>
      <c r="S4821" s="22"/>
    </row>
    <row r="4822" spans="2:19">
      <c r="B4822" s="12"/>
      <c r="K4822" s="11"/>
      <c r="L4822" s="11"/>
      <c r="M4822" s="12"/>
      <c r="N4822" s="12"/>
      <c r="O4822" s="12"/>
      <c r="Q4822" s="22"/>
      <c r="R4822" s="15"/>
      <c r="S4822" s="22"/>
    </row>
    <row r="4823" spans="2:19">
      <c r="B4823" s="12"/>
      <c r="K4823" s="11"/>
      <c r="L4823" s="11"/>
      <c r="M4823" s="12"/>
      <c r="N4823" s="12"/>
      <c r="O4823" s="12"/>
      <c r="Q4823" s="22"/>
      <c r="R4823" s="15"/>
      <c r="S4823" s="22"/>
    </row>
    <row r="4824" spans="2:19">
      <c r="B4824" s="12"/>
      <c r="K4824" s="11"/>
      <c r="L4824" s="11"/>
      <c r="M4824" s="12"/>
      <c r="N4824" s="12"/>
      <c r="O4824" s="12"/>
      <c r="Q4824" s="22"/>
      <c r="R4824" s="15"/>
      <c r="S4824" s="22"/>
    </row>
    <row r="4825" spans="2:19">
      <c r="B4825" s="12"/>
      <c r="K4825" s="11"/>
      <c r="L4825" s="11"/>
      <c r="M4825" s="12"/>
      <c r="N4825" s="12"/>
      <c r="O4825" s="12"/>
      <c r="Q4825" s="22"/>
      <c r="R4825" s="15"/>
      <c r="S4825" s="22"/>
    </row>
    <row r="4826" spans="2:19">
      <c r="B4826" s="12"/>
      <c r="K4826" s="11"/>
      <c r="L4826" s="11"/>
      <c r="M4826" s="12"/>
      <c r="N4826" s="12"/>
      <c r="O4826" s="12"/>
      <c r="Q4826" s="22"/>
      <c r="R4826" s="15"/>
      <c r="S4826" s="22"/>
    </row>
    <row r="4827" spans="2:19">
      <c r="B4827" s="12"/>
      <c r="K4827" s="11"/>
      <c r="L4827" s="11"/>
      <c r="M4827" s="12"/>
      <c r="N4827" s="12"/>
      <c r="O4827" s="12"/>
      <c r="Q4827" s="22"/>
      <c r="R4827" s="15"/>
      <c r="S4827" s="22"/>
    </row>
    <row r="4828" spans="2:19">
      <c r="B4828" s="12"/>
      <c r="K4828" s="11"/>
      <c r="L4828" s="11"/>
      <c r="M4828" s="12"/>
      <c r="N4828" s="12"/>
      <c r="O4828" s="12"/>
      <c r="Q4828" s="22"/>
      <c r="R4828" s="15"/>
      <c r="S4828" s="22"/>
    </row>
    <row r="4829" spans="2:19">
      <c r="B4829" s="12"/>
      <c r="K4829" s="11"/>
      <c r="L4829" s="11"/>
      <c r="M4829" s="12"/>
      <c r="N4829" s="12"/>
      <c r="O4829" s="12"/>
      <c r="Q4829" s="22"/>
      <c r="R4829" s="15"/>
      <c r="S4829" s="22"/>
    </row>
    <row r="4830" spans="2:19">
      <c r="B4830" s="12"/>
      <c r="K4830" s="11"/>
      <c r="L4830" s="11"/>
      <c r="M4830" s="12"/>
      <c r="N4830" s="12"/>
      <c r="O4830" s="12"/>
      <c r="Q4830" s="22"/>
      <c r="R4830" s="15"/>
      <c r="S4830" s="22"/>
    </row>
    <row r="4831" spans="2:19">
      <c r="B4831" s="12"/>
      <c r="K4831" s="11"/>
      <c r="L4831" s="11"/>
      <c r="M4831" s="12"/>
      <c r="N4831" s="12"/>
      <c r="O4831" s="12"/>
      <c r="Q4831" s="22"/>
      <c r="R4831" s="15"/>
      <c r="S4831" s="22"/>
    </row>
    <row r="4832" spans="2:19">
      <c r="B4832" s="12"/>
      <c r="K4832" s="11"/>
      <c r="L4832" s="11"/>
      <c r="M4832" s="12"/>
      <c r="N4832" s="12"/>
      <c r="O4832" s="12"/>
      <c r="Q4832" s="22"/>
      <c r="R4832" s="15"/>
      <c r="S4832" s="22"/>
    </row>
    <row r="4833" spans="2:19">
      <c r="B4833" s="12"/>
      <c r="K4833" s="11"/>
      <c r="L4833" s="11"/>
      <c r="M4833" s="12"/>
      <c r="N4833" s="12"/>
      <c r="O4833" s="12"/>
      <c r="Q4833" s="22"/>
      <c r="R4833" s="15"/>
      <c r="S4833" s="22"/>
    </row>
    <row r="4834" spans="2:19">
      <c r="B4834" s="12"/>
      <c r="K4834" s="11"/>
      <c r="L4834" s="11"/>
      <c r="M4834" s="12"/>
      <c r="N4834" s="12"/>
      <c r="O4834" s="12"/>
      <c r="Q4834" s="22"/>
      <c r="R4834" s="15"/>
      <c r="S4834" s="22"/>
    </row>
    <row r="4835" spans="2:19">
      <c r="B4835" s="12"/>
      <c r="K4835" s="11"/>
      <c r="L4835" s="11"/>
      <c r="M4835" s="12"/>
      <c r="N4835" s="12"/>
      <c r="O4835" s="12"/>
      <c r="Q4835" s="22"/>
      <c r="R4835" s="15"/>
      <c r="S4835" s="22"/>
    </row>
    <row r="4836" spans="2:19">
      <c r="B4836" s="12"/>
      <c r="K4836" s="11"/>
      <c r="L4836" s="11"/>
      <c r="M4836" s="12"/>
      <c r="N4836" s="12"/>
      <c r="O4836" s="12"/>
      <c r="Q4836" s="22"/>
      <c r="R4836" s="15"/>
      <c r="S4836" s="22"/>
    </row>
    <row r="4837" spans="2:19">
      <c r="B4837" s="12"/>
      <c r="K4837" s="11"/>
      <c r="L4837" s="11"/>
      <c r="M4837" s="12"/>
      <c r="N4837" s="12"/>
      <c r="O4837" s="12"/>
      <c r="Q4837" s="22"/>
      <c r="R4837" s="15"/>
      <c r="S4837" s="22"/>
    </row>
    <row r="4838" spans="2:19">
      <c r="B4838" s="12"/>
      <c r="K4838" s="11"/>
      <c r="L4838" s="11"/>
      <c r="M4838" s="12"/>
      <c r="N4838" s="12"/>
      <c r="O4838" s="12"/>
      <c r="Q4838" s="22"/>
      <c r="R4838" s="15"/>
      <c r="S4838" s="22"/>
    </row>
    <row r="4839" spans="2:19">
      <c r="B4839" s="12"/>
      <c r="K4839" s="11"/>
      <c r="L4839" s="11"/>
      <c r="M4839" s="12"/>
      <c r="N4839" s="12"/>
      <c r="O4839" s="12"/>
      <c r="Q4839" s="22"/>
      <c r="R4839" s="15"/>
      <c r="S4839" s="22"/>
    </row>
    <row r="4840" spans="2:19">
      <c r="B4840" s="12"/>
      <c r="K4840" s="11"/>
      <c r="L4840" s="11"/>
      <c r="M4840" s="12"/>
      <c r="N4840" s="12"/>
      <c r="O4840" s="12"/>
      <c r="Q4840" s="22"/>
      <c r="R4840" s="15"/>
      <c r="S4840" s="22"/>
    </row>
    <row r="4841" spans="2:19">
      <c r="B4841" s="12"/>
      <c r="K4841" s="11"/>
      <c r="L4841" s="11"/>
      <c r="M4841" s="12"/>
      <c r="N4841" s="12"/>
      <c r="O4841" s="12"/>
      <c r="Q4841" s="22"/>
      <c r="R4841" s="15"/>
      <c r="S4841" s="22"/>
    </row>
    <row r="4842" spans="2:19">
      <c r="B4842" s="12"/>
      <c r="K4842" s="11"/>
      <c r="L4842" s="11"/>
      <c r="M4842" s="12"/>
      <c r="N4842" s="12"/>
      <c r="O4842" s="12"/>
      <c r="Q4842" s="22"/>
      <c r="R4842" s="15"/>
      <c r="S4842" s="22"/>
    </row>
    <row r="4843" spans="2:19">
      <c r="B4843" s="12"/>
      <c r="K4843" s="11"/>
      <c r="L4843" s="11"/>
      <c r="M4843" s="12"/>
      <c r="N4843" s="12"/>
      <c r="O4843" s="12"/>
      <c r="Q4843" s="22"/>
      <c r="R4843" s="15"/>
      <c r="S4843" s="22"/>
    </row>
    <row r="4844" spans="2:19">
      <c r="B4844" s="12"/>
      <c r="K4844" s="11"/>
      <c r="L4844" s="11"/>
      <c r="M4844" s="12"/>
      <c r="N4844" s="12"/>
      <c r="O4844" s="12"/>
      <c r="Q4844" s="22"/>
      <c r="R4844" s="15"/>
      <c r="S4844" s="22"/>
    </row>
    <row r="4845" spans="2:19">
      <c r="B4845" s="12"/>
      <c r="K4845" s="11"/>
      <c r="L4845" s="11"/>
      <c r="M4845" s="12"/>
      <c r="N4845" s="12"/>
      <c r="O4845" s="12"/>
      <c r="Q4845" s="22"/>
      <c r="R4845" s="15"/>
      <c r="S4845" s="22"/>
    </row>
    <row r="4846" spans="2:19">
      <c r="B4846" s="12"/>
      <c r="K4846" s="11"/>
      <c r="L4846" s="11"/>
      <c r="M4846" s="12"/>
      <c r="N4846" s="12"/>
      <c r="O4846" s="12"/>
      <c r="Q4846" s="22"/>
      <c r="R4846" s="15"/>
      <c r="S4846" s="22"/>
    </row>
    <row r="4847" spans="2:19">
      <c r="B4847" s="12"/>
      <c r="K4847" s="11"/>
      <c r="L4847" s="11"/>
      <c r="M4847" s="12"/>
      <c r="N4847" s="12"/>
      <c r="O4847" s="12"/>
      <c r="Q4847" s="22"/>
      <c r="R4847" s="15"/>
      <c r="S4847" s="22"/>
    </row>
    <row r="4848" spans="2:19">
      <c r="B4848" s="12"/>
      <c r="K4848" s="11"/>
      <c r="L4848" s="11"/>
      <c r="M4848" s="12"/>
      <c r="N4848" s="12"/>
      <c r="O4848" s="12"/>
      <c r="Q4848" s="22"/>
      <c r="R4848" s="15"/>
      <c r="S4848" s="22"/>
    </row>
    <row r="4849" spans="2:19">
      <c r="B4849" s="12"/>
      <c r="K4849" s="11"/>
      <c r="L4849" s="11"/>
      <c r="M4849" s="12"/>
      <c r="N4849" s="12"/>
      <c r="O4849" s="12"/>
      <c r="Q4849" s="22"/>
      <c r="R4849" s="15"/>
      <c r="S4849" s="22"/>
    </row>
    <row r="4850" spans="2:19">
      <c r="B4850" s="12"/>
      <c r="K4850" s="11"/>
      <c r="L4850" s="11"/>
      <c r="M4850" s="12"/>
      <c r="N4850" s="12"/>
      <c r="O4850" s="12"/>
      <c r="Q4850" s="22"/>
      <c r="R4850" s="15"/>
      <c r="S4850" s="22"/>
    </row>
    <row r="4851" spans="2:19">
      <c r="B4851" s="12"/>
      <c r="K4851" s="11"/>
      <c r="L4851" s="11"/>
      <c r="M4851" s="12"/>
      <c r="N4851" s="12"/>
      <c r="O4851" s="12"/>
      <c r="Q4851" s="22"/>
      <c r="R4851" s="15"/>
      <c r="S4851" s="22"/>
    </row>
    <row r="4852" spans="2:19">
      <c r="B4852" s="12"/>
      <c r="K4852" s="11"/>
      <c r="L4852" s="11"/>
      <c r="M4852" s="12"/>
      <c r="N4852" s="12"/>
      <c r="O4852" s="12"/>
      <c r="Q4852" s="22"/>
      <c r="R4852" s="15"/>
      <c r="S4852" s="22"/>
    </row>
    <row r="4853" spans="2:19">
      <c r="B4853" s="12"/>
      <c r="K4853" s="11"/>
      <c r="L4853" s="11"/>
      <c r="M4853" s="12"/>
      <c r="N4853" s="12"/>
      <c r="O4853" s="12"/>
      <c r="Q4853" s="22"/>
      <c r="R4853" s="15"/>
      <c r="S4853" s="22"/>
    </row>
    <row r="4854" spans="2:19">
      <c r="B4854" s="12"/>
      <c r="K4854" s="11"/>
      <c r="L4854" s="11"/>
      <c r="M4854" s="12"/>
      <c r="N4854" s="12"/>
      <c r="O4854" s="12"/>
      <c r="Q4854" s="22"/>
      <c r="R4854" s="15"/>
      <c r="S4854" s="22"/>
    </row>
    <row r="4855" spans="2:19">
      <c r="B4855" s="12"/>
      <c r="K4855" s="11"/>
      <c r="L4855" s="11"/>
      <c r="M4855" s="12"/>
      <c r="N4855" s="12"/>
      <c r="O4855" s="12"/>
      <c r="Q4855" s="22"/>
      <c r="R4855" s="15"/>
      <c r="S4855" s="22"/>
    </row>
    <row r="4856" spans="2:19">
      <c r="B4856" s="12"/>
      <c r="K4856" s="11"/>
      <c r="L4856" s="11"/>
      <c r="M4856" s="12"/>
      <c r="N4856" s="12"/>
      <c r="O4856" s="12"/>
      <c r="Q4856" s="22"/>
      <c r="R4856" s="15"/>
      <c r="S4856" s="22"/>
    </row>
    <row r="4857" spans="2:19">
      <c r="B4857" s="12"/>
      <c r="K4857" s="11"/>
      <c r="L4857" s="11"/>
      <c r="M4857" s="12"/>
      <c r="N4857" s="12"/>
      <c r="O4857" s="12"/>
      <c r="Q4857" s="22"/>
      <c r="R4857" s="15"/>
      <c r="S4857" s="22"/>
    </row>
    <row r="4858" spans="2:19">
      <c r="B4858" s="12"/>
      <c r="K4858" s="11"/>
      <c r="L4858" s="11"/>
      <c r="M4858" s="12"/>
      <c r="N4858" s="12"/>
      <c r="O4858" s="12"/>
      <c r="Q4858" s="22"/>
      <c r="R4858" s="15"/>
      <c r="S4858" s="22"/>
    </row>
    <row r="4859" spans="2:19">
      <c r="B4859" s="12"/>
      <c r="K4859" s="11"/>
      <c r="L4859" s="11"/>
      <c r="M4859" s="12"/>
      <c r="N4859" s="12"/>
      <c r="O4859" s="12"/>
      <c r="Q4859" s="22"/>
      <c r="R4859" s="15"/>
      <c r="S4859" s="22"/>
    </row>
    <row r="4860" spans="2:19">
      <c r="B4860" s="12"/>
      <c r="K4860" s="11"/>
      <c r="L4860" s="11"/>
      <c r="M4860" s="12"/>
      <c r="N4860" s="12"/>
      <c r="O4860" s="12"/>
      <c r="Q4860" s="22"/>
      <c r="R4860" s="15"/>
      <c r="S4860" s="22"/>
    </row>
    <row r="4861" spans="2:19">
      <c r="B4861" s="12"/>
      <c r="K4861" s="11"/>
      <c r="L4861" s="11"/>
      <c r="M4861" s="12"/>
      <c r="N4861" s="12"/>
      <c r="O4861" s="12"/>
      <c r="Q4861" s="22"/>
      <c r="R4861" s="15"/>
      <c r="S4861" s="22"/>
    </row>
    <row r="4862" spans="2:19">
      <c r="B4862" s="12"/>
      <c r="K4862" s="11"/>
      <c r="L4862" s="11"/>
      <c r="M4862" s="12"/>
      <c r="N4862" s="12"/>
      <c r="O4862" s="12"/>
      <c r="Q4862" s="22"/>
      <c r="R4862" s="15"/>
      <c r="S4862" s="22"/>
    </row>
    <row r="4863" spans="2:19">
      <c r="B4863" s="12"/>
      <c r="K4863" s="11"/>
      <c r="L4863" s="11"/>
      <c r="M4863" s="12"/>
      <c r="N4863" s="12"/>
      <c r="O4863" s="12"/>
      <c r="Q4863" s="22"/>
      <c r="R4863" s="15"/>
      <c r="S4863" s="22"/>
    </row>
    <row r="4864" spans="2:19">
      <c r="B4864" s="12"/>
      <c r="K4864" s="11"/>
      <c r="L4864" s="11"/>
      <c r="M4864" s="12"/>
      <c r="N4864" s="12"/>
      <c r="O4864" s="12"/>
      <c r="Q4864" s="22"/>
      <c r="R4864" s="15"/>
      <c r="S4864" s="22"/>
    </row>
    <row r="4865" spans="2:19">
      <c r="B4865" s="12"/>
      <c r="K4865" s="11"/>
      <c r="L4865" s="11"/>
      <c r="M4865" s="12"/>
      <c r="N4865" s="12"/>
      <c r="O4865" s="12"/>
      <c r="Q4865" s="22"/>
      <c r="R4865" s="15"/>
      <c r="S4865" s="22"/>
    </row>
    <row r="4866" spans="2:19">
      <c r="B4866" s="12"/>
      <c r="K4866" s="11"/>
      <c r="L4866" s="11"/>
      <c r="M4866" s="12"/>
      <c r="N4866" s="12"/>
      <c r="O4866" s="12"/>
      <c r="Q4866" s="22"/>
      <c r="R4866" s="15"/>
      <c r="S4866" s="22"/>
    </row>
    <row r="4867" spans="2:19">
      <c r="B4867" s="12"/>
      <c r="K4867" s="11"/>
      <c r="L4867" s="11"/>
      <c r="M4867" s="12"/>
      <c r="N4867" s="12"/>
      <c r="O4867" s="12"/>
      <c r="Q4867" s="22"/>
      <c r="R4867" s="15"/>
      <c r="S4867" s="22"/>
    </row>
    <row r="4868" spans="2:19">
      <c r="B4868" s="12"/>
      <c r="K4868" s="11"/>
      <c r="L4868" s="11"/>
      <c r="M4868" s="12"/>
      <c r="N4868" s="12"/>
      <c r="O4868" s="12"/>
      <c r="Q4868" s="22"/>
      <c r="R4868" s="15"/>
      <c r="S4868" s="22"/>
    </row>
    <row r="4869" spans="2:19">
      <c r="B4869" s="12"/>
      <c r="K4869" s="11"/>
      <c r="L4869" s="11"/>
      <c r="M4869" s="12"/>
      <c r="N4869" s="12"/>
      <c r="O4869" s="12"/>
      <c r="Q4869" s="22"/>
      <c r="R4869" s="15"/>
      <c r="S4869" s="22"/>
    </row>
    <row r="4870" spans="2:19">
      <c r="B4870" s="12"/>
      <c r="K4870" s="11"/>
      <c r="L4870" s="11"/>
      <c r="M4870" s="12"/>
      <c r="N4870" s="12"/>
      <c r="O4870" s="12"/>
      <c r="Q4870" s="22"/>
      <c r="R4870" s="15"/>
      <c r="S4870" s="22"/>
    </row>
    <row r="4871" spans="2:19">
      <c r="B4871" s="12"/>
      <c r="K4871" s="11"/>
      <c r="L4871" s="11"/>
      <c r="M4871" s="12"/>
      <c r="N4871" s="12"/>
      <c r="O4871" s="12"/>
      <c r="Q4871" s="22"/>
      <c r="R4871" s="15"/>
      <c r="S4871" s="22"/>
    </row>
    <row r="4872" spans="2:19">
      <c r="B4872" s="12"/>
      <c r="K4872" s="11"/>
      <c r="L4872" s="11"/>
      <c r="M4872" s="12"/>
      <c r="N4872" s="12"/>
      <c r="O4872" s="12"/>
      <c r="Q4872" s="22"/>
      <c r="R4872" s="15"/>
      <c r="S4872" s="22"/>
    </row>
    <row r="4873" spans="2:19">
      <c r="B4873" s="12"/>
      <c r="K4873" s="11"/>
      <c r="L4873" s="11"/>
      <c r="M4873" s="12"/>
      <c r="N4873" s="12"/>
      <c r="O4873" s="12"/>
      <c r="Q4873" s="22"/>
      <c r="R4873" s="15"/>
      <c r="S4873" s="22"/>
    </row>
    <row r="4874" spans="2:19">
      <c r="B4874" s="12"/>
      <c r="K4874" s="11"/>
      <c r="L4874" s="11"/>
      <c r="M4874" s="12"/>
      <c r="N4874" s="12"/>
      <c r="O4874" s="12"/>
      <c r="Q4874" s="22"/>
      <c r="R4874" s="15"/>
      <c r="S4874" s="22"/>
    </row>
    <row r="4875" spans="2:19">
      <c r="B4875" s="12"/>
      <c r="K4875" s="11"/>
      <c r="L4875" s="11"/>
      <c r="M4875" s="12"/>
      <c r="N4875" s="12"/>
      <c r="O4875" s="12"/>
      <c r="Q4875" s="22"/>
      <c r="R4875" s="15"/>
      <c r="S4875" s="22"/>
    </row>
    <row r="4876" spans="2:19">
      <c r="B4876" s="12"/>
      <c r="K4876" s="11"/>
      <c r="L4876" s="11"/>
      <c r="M4876" s="12"/>
      <c r="N4876" s="12"/>
      <c r="O4876" s="12"/>
      <c r="Q4876" s="22"/>
      <c r="R4876" s="15"/>
      <c r="S4876" s="22"/>
    </row>
    <row r="4877" spans="2:19">
      <c r="B4877" s="12"/>
      <c r="K4877" s="11"/>
      <c r="L4877" s="11"/>
      <c r="M4877" s="12"/>
      <c r="N4877" s="12"/>
      <c r="O4877" s="12"/>
      <c r="Q4877" s="22"/>
      <c r="R4877" s="15"/>
      <c r="S4877" s="22"/>
    </row>
    <row r="4878" spans="2:19">
      <c r="B4878" s="12"/>
      <c r="K4878" s="11"/>
      <c r="L4878" s="11"/>
      <c r="M4878" s="12"/>
      <c r="N4878" s="12"/>
      <c r="O4878" s="12"/>
      <c r="Q4878" s="22"/>
      <c r="R4878" s="15"/>
      <c r="S4878" s="22"/>
    </row>
    <row r="4879" spans="2:19">
      <c r="B4879" s="12"/>
      <c r="K4879" s="11"/>
      <c r="L4879" s="11"/>
      <c r="M4879" s="12"/>
      <c r="N4879" s="12"/>
      <c r="O4879" s="12"/>
      <c r="Q4879" s="22"/>
      <c r="R4879" s="15"/>
      <c r="S4879" s="22"/>
    </row>
    <row r="4880" spans="2:19">
      <c r="B4880" s="12"/>
      <c r="K4880" s="11"/>
      <c r="L4880" s="11"/>
      <c r="M4880" s="12"/>
      <c r="N4880" s="12"/>
      <c r="O4880" s="12"/>
      <c r="Q4880" s="22"/>
      <c r="R4880" s="15"/>
      <c r="S4880" s="22"/>
    </row>
    <row r="4881" spans="2:19">
      <c r="B4881" s="12"/>
      <c r="K4881" s="11"/>
      <c r="L4881" s="11"/>
      <c r="M4881" s="12"/>
      <c r="N4881" s="12"/>
      <c r="O4881" s="12"/>
      <c r="Q4881" s="22"/>
      <c r="R4881" s="15"/>
      <c r="S4881" s="22"/>
    </row>
    <row r="4882" spans="2:19">
      <c r="B4882" s="12"/>
      <c r="K4882" s="11"/>
      <c r="L4882" s="11"/>
      <c r="M4882" s="12"/>
      <c r="N4882" s="12"/>
      <c r="O4882" s="12"/>
      <c r="Q4882" s="22"/>
      <c r="R4882" s="15"/>
      <c r="S4882" s="22"/>
    </row>
    <row r="4883" spans="2:19">
      <c r="B4883" s="12"/>
      <c r="K4883" s="11"/>
      <c r="L4883" s="11"/>
      <c r="M4883" s="12"/>
      <c r="N4883" s="12"/>
      <c r="O4883" s="12"/>
      <c r="Q4883" s="22"/>
      <c r="R4883" s="15"/>
      <c r="S4883" s="22"/>
    </row>
    <row r="4884" spans="2:19">
      <c r="B4884" s="12"/>
      <c r="K4884" s="11"/>
      <c r="L4884" s="11"/>
      <c r="M4884" s="12"/>
      <c r="N4884" s="12"/>
      <c r="O4884" s="12"/>
      <c r="Q4884" s="22"/>
      <c r="R4884" s="15"/>
      <c r="S4884" s="22"/>
    </row>
    <row r="4885" spans="2:19">
      <c r="B4885" s="12"/>
      <c r="K4885" s="11"/>
      <c r="L4885" s="11"/>
      <c r="M4885" s="12"/>
      <c r="N4885" s="12"/>
      <c r="O4885" s="12"/>
      <c r="Q4885" s="22"/>
      <c r="R4885" s="15"/>
      <c r="S4885" s="22"/>
    </row>
    <row r="4886" spans="2:19">
      <c r="B4886" s="12"/>
      <c r="K4886" s="11"/>
      <c r="L4886" s="11"/>
      <c r="M4886" s="12"/>
      <c r="N4886" s="12"/>
      <c r="O4886" s="12"/>
      <c r="Q4886" s="22"/>
      <c r="R4886" s="15"/>
      <c r="S4886" s="22"/>
    </row>
    <row r="4887" spans="2:19">
      <c r="B4887" s="12"/>
      <c r="K4887" s="11"/>
      <c r="L4887" s="11"/>
      <c r="M4887" s="12"/>
      <c r="N4887" s="12"/>
      <c r="O4887" s="12"/>
      <c r="Q4887" s="22"/>
      <c r="R4887" s="15"/>
      <c r="S4887" s="22"/>
    </row>
    <row r="4888" spans="2:19">
      <c r="B4888" s="12"/>
      <c r="K4888" s="11"/>
      <c r="L4888" s="11"/>
      <c r="M4888" s="12"/>
      <c r="N4888" s="12"/>
      <c r="O4888" s="12"/>
      <c r="Q4888" s="22"/>
      <c r="R4888" s="15"/>
      <c r="S4888" s="22"/>
    </row>
    <row r="4889" spans="2:19">
      <c r="B4889" s="12"/>
      <c r="K4889" s="11"/>
      <c r="L4889" s="11"/>
      <c r="M4889" s="12"/>
      <c r="N4889" s="12"/>
      <c r="O4889" s="12"/>
      <c r="Q4889" s="22"/>
      <c r="R4889" s="15"/>
      <c r="S4889" s="22"/>
    </row>
    <row r="4890" spans="2:19">
      <c r="B4890" s="12"/>
      <c r="K4890" s="11"/>
      <c r="L4890" s="11"/>
      <c r="M4890" s="12"/>
      <c r="N4890" s="12"/>
      <c r="O4890" s="12"/>
      <c r="Q4890" s="22"/>
      <c r="R4890" s="15"/>
      <c r="S4890" s="22"/>
    </row>
    <row r="4891" spans="2:19">
      <c r="B4891" s="12"/>
      <c r="K4891" s="11"/>
      <c r="L4891" s="11"/>
      <c r="M4891" s="12"/>
      <c r="N4891" s="12"/>
      <c r="O4891" s="12"/>
      <c r="Q4891" s="22"/>
      <c r="R4891" s="15"/>
      <c r="S4891" s="22"/>
    </row>
    <row r="4892" spans="2:19">
      <c r="B4892" s="12"/>
      <c r="K4892" s="11"/>
      <c r="L4892" s="11"/>
      <c r="M4892" s="12"/>
      <c r="N4892" s="12"/>
      <c r="O4892" s="12"/>
      <c r="Q4892" s="22"/>
      <c r="R4892" s="15"/>
      <c r="S4892" s="22"/>
    </row>
    <row r="4893" spans="2:19">
      <c r="B4893" s="12"/>
      <c r="K4893" s="11"/>
      <c r="L4893" s="11"/>
      <c r="M4893" s="12"/>
      <c r="N4893" s="12"/>
      <c r="O4893" s="12"/>
      <c r="Q4893" s="22"/>
      <c r="R4893" s="15"/>
      <c r="S4893" s="22"/>
    </row>
    <row r="4894" spans="2:19">
      <c r="B4894" s="12"/>
      <c r="K4894" s="11"/>
      <c r="L4894" s="11"/>
      <c r="M4894" s="12"/>
      <c r="N4894" s="12"/>
      <c r="O4894" s="12"/>
      <c r="Q4894" s="22"/>
      <c r="R4894" s="15"/>
      <c r="S4894" s="22"/>
    </row>
    <row r="4895" spans="2:19">
      <c r="B4895" s="12"/>
      <c r="K4895" s="11"/>
      <c r="L4895" s="11"/>
      <c r="M4895" s="12"/>
      <c r="N4895" s="12"/>
      <c r="O4895" s="12"/>
      <c r="Q4895" s="22"/>
      <c r="R4895" s="15"/>
      <c r="S4895" s="22"/>
    </row>
    <row r="4896" spans="2:19">
      <c r="B4896" s="12"/>
      <c r="K4896" s="11"/>
      <c r="L4896" s="11"/>
      <c r="M4896" s="12"/>
      <c r="N4896" s="12"/>
      <c r="O4896" s="12"/>
      <c r="Q4896" s="22"/>
      <c r="R4896" s="15"/>
      <c r="S4896" s="22"/>
    </row>
    <row r="4897" spans="2:19">
      <c r="B4897" s="12"/>
      <c r="K4897" s="11"/>
      <c r="L4897" s="11"/>
      <c r="M4897" s="12"/>
      <c r="N4897" s="12"/>
      <c r="O4897" s="12"/>
      <c r="Q4897" s="22"/>
      <c r="R4897" s="15"/>
      <c r="S4897" s="22"/>
    </row>
    <row r="4898" spans="2:19">
      <c r="B4898" s="12"/>
      <c r="K4898" s="11"/>
      <c r="L4898" s="11"/>
      <c r="M4898" s="12"/>
      <c r="N4898" s="12"/>
      <c r="O4898" s="12"/>
      <c r="Q4898" s="22"/>
      <c r="R4898" s="15"/>
      <c r="S4898" s="22"/>
    </row>
    <row r="4899" spans="2:19">
      <c r="B4899" s="12"/>
      <c r="K4899" s="11"/>
      <c r="L4899" s="11"/>
      <c r="M4899" s="12"/>
      <c r="N4899" s="12"/>
      <c r="O4899" s="12"/>
      <c r="Q4899" s="22"/>
      <c r="R4899" s="15"/>
      <c r="S4899" s="22"/>
    </row>
    <row r="4900" spans="2:19">
      <c r="B4900" s="12"/>
      <c r="K4900" s="11"/>
      <c r="L4900" s="11"/>
      <c r="M4900" s="12"/>
      <c r="N4900" s="12"/>
      <c r="O4900" s="12"/>
      <c r="Q4900" s="22"/>
      <c r="R4900" s="15"/>
      <c r="S4900" s="22"/>
    </row>
    <row r="4901" spans="2:19">
      <c r="B4901" s="12"/>
      <c r="K4901" s="11"/>
      <c r="L4901" s="11"/>
      <c r="M4901" s="12"/>
      <c r="N4901" s="12"/>
      <c r="O4901" s="12"/>
      <c r="Q4901" s="22"/>
      <c r="R4901" s="15"/>
      <c r="S4901" s="22"/>
    </row>
    <row r="4902" spans="2:19">
      <c r="B4902" s="12"/>
      <c r="K4902" s="11"/>
      <c r="L4902" s="11"/>
      <c r="M4902" s="12"/>
      <c r="N4902" s="12"/>
      <c r="O4902" s="12"/>
      <c r="Q4902" s="22"/>
      <c r="R4902" s="15"/>
      <c r="S4902" s="22"/>
    </row>
    <row r="4903" spans="2:19">
      <c r="B4903" s="12"/>
      <c r="K4903" s="11"/>
      <c r="L4903" s="11"/>
      <c r="M4903" s="12"/>
      <c r="N4903" s="12"/>
      <c r="O4903" s="12"/>
      <c r="Q4903" s="22"/>
      <c r="R4903" s="15"/>
      <c r="S4903" s="22"/>
    </row>
    <row r="4904" spans="2:19">
      <c r="B4904" s="12"/>
      <c r="K4904" s="11"/>
      <c r="L4904" s="11"/>
      <c r="M4904" s="12"/>
      <c r="N4904" s="12"/>
      <c r="O4904" s="12"/>
      <c r="Q4904" s="22"/>
      <c r="R4904" s="15"/>
      <c r="S4904" s="22"/>
    </row>
    <row r="4905" spans="2:19">
      <c r="B4905" s="12"/>
      <c r="K4905" s="11"/>
      <c r="L4905" s="11"/>
      <c r="M4905" s="12"/>
      <c r="N4905" s="12"/>
      <c r="O4905" s="12"/>
      <c r="Q4905" s="22"/>
      <c r="R4905" s="15"/>
      <c r="S4905" s="22"/>
    </row>
    <row r="4906" spans="2:19">
      <c r="B4906" s="12"/>
      <c r="K4906" s="11"/>
      <c r="L4906" s="11"/>
      <c r="M4906" s="12"/>
      <c r="N4906" s="12"/>
      <c r="O4906" s="12"/>
      <c r="Q4906" s="22"/>
      <c r="R4906" s="15"/>
      <c r="S4906" s="22"/>
    </row>
    <row r="4907" spans="2:19">
      <c r="B4907" s="12"/>
      <c r="K4907" s="11"/>
      <c r="L4907" s="11"/>
      <c r="M4907" s="12"/>
      <c r="N4907" s="12"/>
      <c r="O4907" s="12"/>
      <c r="Q4907" s="22"/>
      <c r="R4907" s="15"/>
      <c r="S4907" s="22"/>
    </row>
    <row r="4908" spans="2:19">
      <c r="B4908" s="12"/>
      <c r="K4908" s="11"/>
      <c r="L4908" s="11"/>
      <c r="M4908" s="12"/>
      <c r="N4908" s="12"/>
      <c r="O4908" s="12"/>
      <c r="Q4908" s="22"/>
      <c r="R4908" s="15"/>
      <c r="S4908" s="22"/>
    </row>
    <row r="4909" spans="2:19">
      <c r="B4909" s="12"/>
      <c r="K4909" s="11"/>
      <c r="L4909" s="11"/>
      <c r="M4909" s="12"/>
      <c r="N4909" s="12"/>
      <c r="O4909" s="12"/>
      <c r="Q4909" s="22"/>
      <c r="R4909" s="15"/>
      <c r="S4909" s="22"/>
    </row>
    <row r="4910" spans="2:19">
      <c r="B4910" s="12"/>
      <c r="K4910" s="11"/>
      <c r="L4910" s="11"/>
      <c r="M4910" s="12"/>
      <c r="N4910" s="12"/>
      <c r="O4910" s="12"/>
      <c r="Q4910" s="22"/>
      <c r="R4910" s="15"/>
      <c r="S4910" s="22"/>
    </row>
    <row r="4911" spans="2:19">
      <c r="B4911" s="12"/>
      <c r="K4911" s="11"/>
      <c r="L4911" s="11"/>
      <c r="M4911" s="12"/>
      <c r="N4911" s="12"/>
      <c r="O4911" s="12"/>
      <c r="Q4911" s="22"/>
      <c r="R4911" s="15"/>
      <c r="S4911" s="22"/>
    </row>
    <row r="4912" spans="2:19">
      <c r="B4912" s="12"/>
      <c r="K4912" s="11"/>
      <c r="L4912" s="11"/>
      <c r="M4912" s="12"/>
      <c r="N4912" s="12"/>
      <c r="O4912" s="12"/>
      <c r="Q4912" s="22"/>
      <c r="R4912" s="15"/>
      <c r="S4912" s="22"/>
    </row>
    <row r="4913" spans="2:19">
      <c r="B4913" s="12"/>
      <c r="K4913" s="11"/>
      <c r="L4913" s="11"/>
      <c r="M4913" s="12"/>
      <c r="N4913" s="12"/>
      <c r="O4913" s="12"/>
      <c r="Q4913" s="22"/>
      <c r="R4913" s="15"/>
      <c r="S4913" s="22"/>
    </row>
    <row r="4914" spans="2:19">
      <c r="B4914" s="12"/>
      <c r="K4914" s="11"/>
      <c r="L4914" s="11"/>
      <c r="M4914" s="12"/>
      <c r="N4914" s="12"/>
      <c r="O4914" s="12"/>
      <c r="Q4914" s="22"/>
      <c r="R4914" s="15"/>
      <c r="S4914" s="22"/>
    </row>
    <row r="4915" spans="2:19">
      <c r="B4915" s="12"/>
      <c r="K4915" s="11"/>
      <c r="L4915" s="11"/>
      <c r="M4915" s="12"/>
      <c r="N4915" s="12"/>
      <c r="O4915" s="12"/>
      <c r="Q4915" s="22"/>
      <c r="R4915" s="15"/>
      <c r="S4915" s="22"/>
    </row>
    <row r="4916" spans="2:19">
      <c r="B4916" s="12"/>
      <c r="K4916" s="11"/>
      <c r="L4916" s="11"/>
      <c r="M4916" s="12"/>
      <c r="N4916" s="12"/>
      <c r="O4916" s="12"/>
      <c r="Q4916" s="22"/>
      <c r="R4916" s="15"/>
      <c r="S4916" s="22"/>
    </row>
    <row r="4917" spans="2:19">
      <c r="B4917" s="12"/>
      <c r="K4917" s="11"/>
      <c r="L4917" s="11"/>
      <c r="M4917" s="12"/>
      <c r="N4917" s="12"/>
      <c r="O4917" s="12"/>
      <c r="Q4917" s="22"/>
      <c r="R4917" s="15"/>
      <c r="S4917" s="22"/>
    </row>
    <row r="4918" spans="2:19">
      <c r="B4918" s="12"/>
      <c r="K4918" s="11"/>
      <c r="L4918" s="11"/>
      <c r="M4918" s="12"/>
      <c r="N4918" s="12"/>
      <c r="O4918" s="12"/>
      <c r="Q4918" s="22"/>
      <c r="R4918" s="15"/>
      <c r="S4918" s="22"/>
    </row>
    <row r="4919" spans="2:19">
      <c r="B4919" s="12"/>
      <c r="K4919" s="11"/>
      <c r="L4919" s="11"/>
      <c r="M4919" s="12"/>
      <c r="N4919" s="12"/>
      <c r="O4919" s="12"/>
      <c r="Q4919" s="22"/>
      <c r="R4919" s="15"/>
      <c r="S4919" s="22"/>
    </row>
    <row r="4920" spans="2:19">
      <c r="B4920" s="12"/>
      <c r="K4920" s="11"/>
      <c r="L4920" s="11"/>
      <c r="M4920" s="12"/>
      <c r="N4920" s="12"/>
      <c r="O4920" s="12"/>
      <c r="Q4920" s="22"/>
      <c r="R4920" s="15"/>
      <c r="S4920" s="22"/>
    </row>
    <row r="4921" spans="2:19">
      <c r="B4921" s="12"/>
      <c r="K4921" s="11"/>
      <c r="L4921" s="11"/>
      <c r="M4921" s="12"/>
      <c r="N4921" s="12"/>
      <c r="O4921" s="12"/>
      <c r="Q4921" s="22"/>
      <c r="R4921" s="15"/>
      <c r="S4921" s="22"/>
    </row>
    <row r="4922" spans="2:19">
      <c r="B4922" s="12"/>
      <c r="K4922" s="11"/>
      <c r="L4922" s="11"/>
      <c r="M4922" s="12"/>
      <c r="N4922" s="12"/>
      <c r="O4922" s="12"/>
      <c r="Q4922" s="22"/>
      <c r="R4922" s="15"/>
      <c r="S4922" s="22"/>
    </row>
    <row r="4923" spans="2:19">
      <c r="B4923" s="12"/>
      <c r="K4923" s="11"/>
      <c r="L4923" s="11"/>
      <c r="M4923" s="12"/>
      <c r="N4923" s="12"/>
      <c r="O4923" s="12"/>
      <c r="Q4923" s="22"/>
      <c r="R4923" s="15"/>
      <c r="S4923" s="22"/>
    </row>
    <row r="4924" spans="2:19">
      <c r="B4924" s="12"/>
      <c r="K4924" s="11"/>
      <c r="L4924" s="11"/>
      <c r="M4924" s="12"/>
      <c r="N4924" s="12"/>
      <c r="O4924" s="12"/>
      <c r="Q4924" s="22"/>
      <c r="R4924" s="15"/>
      <c r="S4924" s="22"/>
    </row>
    <row r="4925" spans="2:19">
      <c r="B4925" s="12"/>
      <c r="K4925" s="11"/>
      <c r="L4925" s="11"/>
      <c r="M4925" s="12"/>
      <c r="N4925" s="12"/>
      <c r="O4925" s="12"/>
      <c r="Q4925" s="22"/>
      <c r="R4925" s="15"/>
      <c r="S4925" s="22"/>
    </row>
    <row r="4926" spans="2:19">
      <c r="B4926" s="12"/>
      <c r="K4926" s="11"/>
      <c r="L4926" s="11"/>
      <c r="M4926" s="12"/>
      <c r="N4926" s="12"/>
      <c r="O4926" s="12"/>
      <c r="Q4926" s="22"/>
      <c r="R4926" s="15"/>
      <c r="S4926" s="22"/>
    </row>
    <row r="4927" spans="2:19">
      <c r="B4927" s="12"/>
      <c r="K4927" s="11"/>
      <c r="L4927" s="11"/>
      <c r="M4927" s="12"/>
      <c r="N4927" s="12"/>
      <c r="O4927" s="12"/>
      <c r="Q4927" s="22"/>
      <c r="R4927" s="15"/>
      <c r="S4927" s="22"/>
    </row>
    <row r="4928" spans="2:19">
      <c r="B4928" s="12"/>
      <c r="K4928" s="11"/>
      <c r="L4928" s="11"/>
      <c r="M4928" s="12"/>
      <c r="N4928" s="12"/>
      <c r="O4928" s="12"/>
      <c r="Q4928" s="22"/>
      <c r="R4928" s="15"/>
      <c r="S4928" s="22"/>
    </row>
    <row r="4929" spans="2:19">
      <c r="B4929" s="12"/>
      <c r="K4929" s="11"/>
      <c r="L4929" s="11"/>
      <c r="M4929" s="12"/>
      <c r="N4929" s="12"/>
      <c r="O4929" s="12"/>
      <c r="Q4929" s="22"/>
      <c r="R4929" s="15"/>
      <c r="S4929" s="22"/>
    </row>
    <row r="4930" spans="2:19">
      <c r="B4930" s="12"/>
      <c r="K4930" s="11"/>
      <c r="L4930" s="11"/>
      <c r="M4930" s="12"/>
      <c r="N4930" s="12"/>
      <c r="O4930" s="12"/>
      <c r="Q4930" s="22"/>
      <c r="R4930" s="15"/>
      <c r="S4930" s="22"/>
    </row>
    <row r="4931" spans="2:19">
      <c r="B4931" s="12"/>
      <c r="K4931" s="11"/>
      <c r="L4931" s="11"/>
      <c r="M4931" s="12"/>
      <c r="N4931" s="12"/>
      <c r="O4931" s="12"/>
      <c r="Q4931" s="22"/>
      <c r="R4931" s="15"/>
      <c r="S4931" s="22"/>
    </row>
    <row r="4932" spans="2:19">
      <c r="B4932" s="12"/>
      <c r="K4932" s="11"/>
      <c r="L4932" s="11"/>
      <c r="M4932" s="12"/>
      <c r="N4932" s="12"/>
      <c r="O4932" s="12"/>
      <c r="Q4932" s="22"/>
      <c r="R4932" s="15"/>
      <c r="S4932" s="22"/>
    </row>
    <row r="4933" spans="2:19">
      <c r="B4933" s="12"/>
      <c r="K4933" s="11"/>
      <c r="L4933" s="11"/>
      <c r="M4933" s="12"/>
      <c r="N4933" s="12"/>
      <c r="O4933" s="12"/>
      <c r="Q4933" s="22"/>
      <c r="R4933" s="15"/>
      <c r="S4933" s="22"/>
    </row>
    <row r="4934" spans="2:19">
      <c r="B4934" s="12"/>
      <c r="K4934" s="11"/>
      <c r="L4934" s="11"/>
      <c r="M4934" s="12"/>
      <c r="N4934" s="12"/>
      <c r="O4934" s="12"/>
      <c r="Q4934" s="22"/>
      <c r="R4934" s="15"/>
      <c r="S4934" s="22"/>
    </row>
    <row r="4935" spans="2:19">
      <c r="B4935" s="12"/>
      <c r="K4935" s="11"/>
      <c r="L4935" s="11"/>
      <c r="M4935" s="12"/>
      <c r="N4935" s="12"/>
      <c r="O4935" s="12"/>
      <c r="Q4935" s="22"/>
      <c r="R4935" s="15"/>
      <c r="S4935" s="22"/>
    </row>
    <row r="4936" spans="2:19">
      <c r="B4936" s="12"/>
      <c r="K4936" s="11"/>
      <c r="L4936" s="11"/>
      <c r="M4936" s="12"/>
      <c r="N4936" s="12"/>
      <c r="O4936" s="12"/>
      <c r="Q4936" s="22"/>
      <c r="R4936" s="15"/>
      <c r="S4936" s="22"/>
    </row>
    <row r="4937" spans="2:19">
      <c r="B4937" s="12"/>
      <c r="K4937" s="11"/>
      <c r="L4937" s="11"/>
      <c r="M4937" s="12"/>
      <c r="N4937" s="12"/>
      <c r="O4937" s="12"/>
      <c r="Q4937" s="22"/>
      <c r="R4937" s="15"/>
      <c r="S4937" s="22"/>
    </row>
    <row r="4938" spans="2:19">
      <c r="B4938" s="12"/>
      <c r="K4938" s="11"/>
      <c r="L4938" s="11"/>
      <c r="M4938" s="12"/>
      <c r="N4938" s="12"/>
      <c r="O4938" s="12"/>
      <c r="Q4938" s="22"/>
      <c r="R4938" s="15"/>
      <c r="S4938" s="22"/>
    </row>
    <row r="4939" spans="2:19">
      <c r="B4939" s="12"/>
      <c r="K4939" s="11"/>
      <c r="L4939" s="11"/>
      <c r="M4939" s="12"/>
      <c r="N4939" s="12"/>
      <c r="O4939" s="12"/>
      <c r="Q4939" s="22"/>
      <c r="R4939" s="15"/>
      <c r="S4939" s="22"/>
    </row>
    <row r="4940" spans="2:19">
      <c r="B4940" s="12"/>
      <c r="K4940" s="11"/>
      <c r="L4940" s="11"/>
      <c r="M4940" s="12"/>
      <c r="N4940" s="12"/>
      <c r="O4940" s="12"/>
      <c r="Q4940" s="22"/>
      <c r="R4940" s="15"/>
      <c r="S4940" s="22"/>
    </row>
    <row r="4941" spans="2:19">
      <c r="B4941" s="12"/>
      <c r="K4941" s="11"/>
      <c r="L4941" s="11"/>
      <c r="M4941" s="12"/>
      <c r="N4941" s="12"/>
      <c r="O4941" s="12"/>
      <c r="Q4941" s="22"/>
      <c r="R4941" s="15"/>
      <c r="S4941" s="22"/>
    </row>
    <row r="4942" spans="2:19">
      <c r="B4942" s="12"/>
      <c r="K4942" s="11"/>
      <c r="L4942" s="11"/>
      <c r="M4942" s="12"/>
      <c r="N4942" s="12"/>
      <c r="O4942" s="12"/>
      <c r="Q4942" s="22"/>
      <c r="R4942" s="15"/>
      <c r="S4942" s="22"/>
    </row>
    <row r="4943" spans="2:19">
      <c r="B4943" s="12"/>
      <c r="K4943" s="11"/>
      <c r="L4943" s="11"/>
      <c r="M4943" s="12"/>
      <c r="N4943" s="12"/>
      <c r="O4943" s="12"/>
      <c r="Q4943" s="22"/>
      <c r="R4943" s="15"/>
      <c r="S4943" s="22"/>
    </row>
    <row r="4944" spans="2:19">
      <c r="B4944" s="12"/>
      <c r="K4944" s="11"/>
      <c r="L4944" s="11"/>
      <c r="M4944" s="12"/>
      <c r="N4944" s="12"/>
      <c r="O4944" s="12"/>
      <c r="Q4944" s="22"/>
      <c r="R4944" s="15"/>
      <c r="S4944" s="22"/>
    </row>
    <row r="4945" spans="2:19">
      <c r="B4945" s="12"/>
      <c r="K4945" s="11"/>
      <c r="L4945" s="11"/>
      <c r="M4945" s="12"/>
      <c r="N4945" s="12"/>
      <c r="O4945" s="12"/>
      <c r="Q4945" s="22"/>
      <c r="R4945" s="15"/>
      <c r="S4945" s="22"/>
    </row>
    <row r="4946" spans="2:19">
      <c r="B4946" s="12"/>
      <c r="K4946" s="11"/>
      <c r="L4946" s="11"/>
      <c r="M4946" s="12"/>
      <c r="N4946" s="12"/>
      <c r="O4946" s="12"/>
      <c r="Q4946" s="22"/>
      <c r="R4946" s="15"/>
      <c r="S4946" s="22"/>
    </row>
    <row r="4947" spans="2:19">
      <c r="B4947" s="12"/>
      <c r="K4947" s="11"/>
      <c r="L4947" s="11"/>
      <c r="M4947" s="12"/>
      <c r="N4947" s="12"/>
      <c r="O4947" s="12"/>
      <c r="Q4947" s="22"/>
      <c r="R4947" s="15"/>
      <c r="S4947" s="22"/>
    </row>
    <row r="4948" spans="2:19">
      <c r="B4948" s="12"/>
      <c r="K4948" s="11"/>
      <c r="L4948" s="11"/>
      <c r="M4948" s="12"/>
      <c r="N4948" s="12"/>
      <c r="O4948" s="12"/>
      <c r="Q4948" s="22"/>
      <c r="R4948" s="15"/>
      <c r="S4948" s="22"/>
    </row>
    <row r="4949" spans="2:19">
      <c r="B4949" s="12"/>
      <c r="K4949" s="11"/>
      <c r="L4949" s="11"/>
      <c r="M4949" s="12"/>
      <c r="N4949" s="12"/>
      <c r="O4949" s="12"/>
      <c r="Q4949" s="22"/>
      <c r="R4949" s="15"/>
      <c r="S4949" s="22"/>
    </row>
    <row r="4950" spans="2:19">
      <c r="B4950" s="12"/>
      <c r="K4950" s="11"/>
      <c r="L4950" s="11"/>
      <c r="M4950" s="12"/>
      <c r="N4950" s="12"/>
      <c r="O4950" s="12"/>
      <c r="Q4950" s="22"/>
      <c r="R4950" s="15"/>
      <c r="S4950" s="22"/>
    </row>
    <row r="4951" spans="2:19">
      <c r="B4951" s="12"/>
      <c r="K4951" s="11"/>
      <c r="L4951" s="11"/>
      <c r="M4951" s="12"/>
      <c r="N4951" s="12"/>
      <c r="O4951" s="12"/>
      <c r="Q4951" s="22"/>
      <c r="R4951" s="15"/>
      <c r="S4951" s="22"/>
    </row>
    <row r="4952" spans="2:19">
      <c r="B4952" s="12"/>
      <c r="K4952" s="11"/>
      <c r="L4952" s="11"/>
      <c r="M4952" s="12"/>
      <c r="N4952" s="12"/>
      <c r="O4952" s="12"/>
      <c r="Q4952" s="22"/>
      <c r="R4952" s="15"/>
      <c r="S4952" s="22"/>
    </row>
    <row r="4953" spans="2:19">
      <c r="B4953" s="12"/>
      <c r="K4953" s="11"/>
      <c r="L4953" s="11"/>
      <c r="M4953" s="12"/>
      <c r="N4953" s="12"/>
      <c r="O4953" s="12"/>
      <c r="Q4953" s="22"/>
      <c r="R4953" s="15"/>
      <c r="S4953" s="22"/>
    </row>
    <row r="4954" spans="2:19">
      <c r="B4954" s="12"/>
      <c r="K4954" s="11"/>
      <c r="L4954" s="11"/>
      <c r="M4954" s="12"/>
      <c r="N4954" s="12"/>
      <c r="O4954" s="12"/>
      <c r="Q4954" s="22"/>
      <c r="R4954" s="15"/>
      <c r="S4954" s="22"/>
    </row>
    <row r="4955" spans="2:19">
      <c r="B4955" s="12"/>
      <c r="K4955" s="11"/>
      <c r="L4955" s="11"/>
      <c r="M4955" s="12"/>
      <c r="N4955" s="12"/>
      <c r="O4955" s="12"/>
      <c r="Q4955" s="22"/>
      <c r="R4955" s="15"/>
      <c r="S4955" s="22"/>
    </row>
    <row r="4956" spans="2:19">
      <c r="B4956" s="12"/>
      <c r="K4956" s="11"/>
      <c r="L4956" s="11"/>
      <c r="M4956" s="12"/>
      <c r="N4956" s="12"/>
      <c r="O4956" s="12"/>
      <c r="Q4956" s="22"/>
      <c r="R4956" s="15"/>
      <c r="S4956" s="22"/>
    </row>
    <row r="4957" spans="2:19">
      <c r="B4957" s="12"/>
      <c r="K4957" s="11"/>
      <c r="L4957" s="11"/>
      <c r="M4957" s="12"/>
      <c r="N4957" s="12"/>
      <c r="O4957" s="12"/>
      <c r="Q4957" s="22"/>
      <c r="R4957" s="15"/>
      <c r="S4957" s="22"/>
    </row>
    <row r="4958" spans="2:19">
      <c r="B4958" s="12"/>
      <c r="K4958" s="11"/>
      <c r="L4958" s="11"/>
      <c r="M4958" s="12"/>
      <c r="N4958" s="12"/>
      <c r="O4958" s="12"/>
      <c r="Q4958" s="22"/>
      <c r="R4958" s="15"/>
      <c r="S4958" s="22"/>
    </row>
    <row r="4959" spans="2:19">
      <c r="B4959" s="12"/>
      <c r="K4959" s="11"/>
      <c r="L4959" s="11"/>
      <c r="M4959" s="12"/>
      <c r="N4959" s="12"/>
      <c r="O4959" s="12"/>
      <c r="Q4959" s="22"/>
      <c r="R4959" s="15"/>
      <c r="S4959" s="22"/>
    </row>
    <row r="4960" spans="2:19">
      <c r="B4960" s="12"/>
      <c r="K4960" s="11"/>
      <c r="L4960" s="11"/>
      <c r="M4960" s="12"/>
      <c r="N4960" s="12"/>
      <c r="O4960" s="12"/>
      <c r="Q4960" s="22"/>
      <c r="R4960" s="15"/>
      <c r="S4960" s="22"/>
    </row>
    <row r="4961" spans="2:19">
      <c r="B4961" s="12"/>
      <c r="K4961" s="11"/>
      <c r="L4961" s="11"/>
      <c r="M4961" s="12"/>
      <c r="N4961" s="12"/>
      <c r="O4961" s="12"/>
      <c r="Q4961" s="22"/>
      <c r="R4961" s="15"/>
      <c r="S4961" s="22"/>
    </row>
    <row r="4962" spans="2:19">
      <c r="B4962" s="12"/>
      <c r="K4962" s="11"/>
      <c r="L4962" s="11"/>
      <c r="M4962" s="12"/>
      <c r="N4962" s="12"/>
      <c r="O4962" s="12"/>
      <c r="Q4962" s="22"/>
      <c r="R4962" s="15"/>
      <c r="S4962" s="22"/>
    </row>
    <row r="4963" spans="2:19">
      <c r="B4963" s="12"/>
      <c r="K4963" s="11"/>
      <c r="L4963" s="11"/>
      <c r="M4963" s="12"/>
      <c r="N4963" s="12"/>
      <c r="O4963" s="12"/>
      <c r="Q4963" s="22"/>
      <c r="R4963" s="15"/>
      <c r="S4963" s="22"/>
    </row>
    <row r="4964" spans="2:19">
      <c r="B4964" s="12"/>
      <c r="K4964" s="11"/>
      <c r="L4964" s="11"/>
      <c r="M4964" s="12"/>
      <c r="N4964" s="12"/>
      <c r="O4964" s="12"/>
      <c r="Q4964" s="22"/>
      <c r="R4964" s="15"/>
      <c r="S4964" s="22"/>
    </row>
    <row r="4965" spans="2:19">
      <c r="B4965" s="12"/>
      <c r="K4965" s="11"/>
      <c r="L4965" s="11"/>
      <c r="M4965" s="12"/>
      <c r="N4965" s="12"/>
      <c r="O4965" s="12"/>
      <c r="Q4965" s="22"/>
      <c r="R4965" s="15"/>
      <c r="S4965" s="22"/>
    </row>
    <row r="4966" spans="2:19">
      <c r="B4966" s="12"/>
      <c r="K4966" s="11"/>
      <c r="L4966" s="11"/>
      <c r="M4966" s="12"/>
      <c r="N4966" s="12"/>
      <c r="O4966" s="12"/>
      <c r="Q4966" s="22"/>
      <c r="R4966" s="15"/>
      <c r="S4966" s="22"/>
    </row>
    <row r="4967" spans="2:19">
      <c r="B4967" s="12"/>
      <c r="K4967" s="11"/>
      <c r="L4967" s="11"/>
      <c r="M4967" s="12"/>
      <c r="N4967" s="12"/>
      <c r="O4967" s="12"/>
      <c r="Q4967" s="22"/>
      <c r="R4967" s="15"/>
      <c r="S4967" s="22"/>
    </row>
    <row r="4968" spans="2:19">
      <c r="B4968" s="12"/>
      <c r="K4968" s="11"/>
      <c r="L4968" s="11"/>
      <c r="M4968" s="12"/>
      <c r="N4968" s="12"/>
      <c r="O4968" s="12"/>
      <c r="Q4968" s="22"/>
      <c r="R4968" s="15"/>
      <c r="S4968" s="22"/>
    </row>
    <row r="4969" spans="2:19">
      <c r="B4969" s="12"/>
      <c r="K4969" s="11"/>
      <c r="L4969" s="11"/>
      <c r="M4969" s="12"/>
      <c r="N4969" s="12"/>
      <c r="O4969" s="12"/>
      <c r="Q4969" s="22"/>
      <c r="R4969" s="15"/>
      <c r="S4969" s="22"/>
    </row>
    <row r="4970" spans="2:19">
      <c r="B4970" s="12"/>
      <c r="K4970" s="11"/>
      <c r="L4970" s="11"/>
      <c r="M4970" s="12"/>
      <c r="N4970" s="12"/>
      <c r="O4970" s="12"/>
      <c r="Q4970" s="22"/>
      <c r="R4970" s="15"/>
      <c r="S4970" s="22"/>
    </row>
    <row r="4971" spans="2:19">
      <c r="B4971" s="12"/>
      <c r="K4971" s="11"/>
      <c r="L4971" s="11"/>
      <c r="M4971" s="12"/>
      <c r="N4971" s="12"/>
      <c r="O4971" s="12"/>
      <c r="Q4971" s="22"/>
      <c r="R4971" s="15"/>
      <c r="S4971" s="22"/>
    </row>
    <row r="4972" spans="2:19">
      <c r="B4972" s="12"/>
      <c r="K4972" s="11"/>
      <c r="L4972" s="11"/>
      <c r="M4972" s="12"/>
      <c r="N4972" s="12"/>
      <c r="O4972" s="12"/>
      <c r="Q4972" s="22"/>
      <c r="R4972" s="15"/>
      <c r="S4972" s="22"/>
    </row>
    <row r="4973" spans="2:19">
      <c r="B4973" s="12"/>
      <c r="K4973" s="11"/>
      <c r="L4973" s="11"/>
      <c r="M4973" s="12"/>
      <c r="N4973" s="12"/>
      <c r="O4973" s="12"/>
      <c r="Q4973" s="22"/>
      <c r="R4973" s="15"/>
      <c r="S4973" s="22"/>
    </row>
    <row r="4974" spans="2:19">
      <c r="B4974" s="12"/>
      <c r="K4974" s="11"/>
      <c r="L4974" s="11"/>
      <c r="M4974" s="12"/>
      <c r="N4974" s="12"/>
      <c r="O4974" s="12"/>
      <c r="Q4974" s="22"/>
      <c r="R4974" s="15"/>
      <c r="S4974" s="22"/>
    </row>
    <row r="4975" spans="2:19">
      <c r="B4975" s="12"/>
      <c r="K4975" s="11"/>
      <c r="L4975" s="11"/>
      <c r="M4975" s="12"/>
      <c r="N4975" s="12"/>
      <c r="O4975" s="12"/>
      <c r="Q4975" s="22"/>
      <c r="R4975" s="15"/>
      <c r="S4975" s="22"/>
    </row>
    <row r="4976" spans="2:19">
      <c r="B4976" s="12"/>
      <c r="K4976" s="11"/>
      <c r="L4976" s="11"/>
      <c r="M4976" s="12"/>
      <c r="N4976" s="12"/>
      <c r="O4976" s="12"/>
      <c r="Q4976" s="22"/>
      <c r="R4976" s="15"/>
      <c r="S4976" s="22"/>
    </row>
    <row r="4977" spans="2:19">
      <c r="B4977" s="12"/>
      <c r="K4977" s="11"/>
      <c r="L4977" s="11"/>
      <c r="M4977" s="12"/>
      <c r="N4977" s="12"/>
      <c r="O4977" s="12"/>
      <c r="Q4977" s="22"/>
      <c r="R4977" s="15"/>
      <c r="S4977" s="22"/>
    </row>
    <row r="4978" spans="2:19">
      <c r="B4978" s="12"/>
      <c r="K4978" s="11"/>
      <c r="L4978" s="11"/>
      <c r="M4978" s="12"/>
      <c r="N4978" s="12"/>
      <c r="O4978" s="12"/>
      <c r="Q4978" s="22"/>
      <c r="R4978" s="15"/>
      <c r="S4978" s="22"/>
    </row>
    <row r="4979" spans="2:19">
      <c r="B4979" s="12"/>
      <c r="K4979" s="11"/>
      <c r="L4979" s="11"/>
      <c r="M4979" s="12"/>
      <c r="N4979" s="12"/>
      <c r="O4979" s="12"/>
      <c r="Q4979" s="22"/>
      <c r="R4979" s="15"/>
      <c r="S4979" s="22"/>
    </row>
    <row r="4980" spans="2:19">
      <c r="B4980" s="12"/>
      <c r="K4980" s="11"/>
      <c r="L4980" s="11"/>
      <c r="M4980" s="12"/>
      <c r="N4980" s="12"/>
      <c r="O4980" s="12"/>
      <c r="Q4980" s="22"/>
      <c r="R4980" s="15"/>
      <c r="S4980" s="22"/>
    </row>
    <row r="4981" spans="2:19">
      <c r="B4981" s="12"/>
      <c r="K4981" s="11"/>
      <c r="L4981" s="11"/>
      <c r="M4981" s="12"/>
      <c r="N4981" s="12"/>
      <c r="O4981" s="12"/>
      <c r="Q4981" s="22"/>
      <c r="R4981" s="15"/>
      <c r="S4981" s="22"/>
    </row>
    <row r="4982" spans="2:19">
      <c r="B4982" s="12"/>
      <c r="K4982" s="11"/>
      <c r="L4982" s="11"/>
      <c r="M4982" s="12"/>
      <c r="N4982" s="12"/>
      <c r="O4982" s="12"/>
      <c r="Q4982" s="22"/>
      <c r="R4982" s="15"/>
      <c r="S4982" s="22"/>
    </row>
    <row r="4983" spans="2:19">
      <c r="B4983" s="12"/>
      <c r="K4983" s="11"/>
      <c r="L4983" s="11"/>
      <c r="M4983" s="12"/>
      <c r="N4983" s="12"/>
      <c r="O4983" s="12"/>
      <c r="Q4983" s="22"/>
      <c r="R4983" s="15"/>
      <c r="S4983" s="22"/>
    </row>
    <row r="4984" spans="2:19">
      <c r="B4984" s="12"/>
      <c r="K4984" s="11"/>
      <c r="L4984" s="11"/>
      <c r="M4984" s="12"/>
      <c r="N4984" s="12"/>
      <c r="O4984" s="12"/>
      <c r="Q4984" s="22"/>
      <c r="R4984" s="15"/>
      <c r="S4984" s="22"/>
    </row>
    <row r="4985" spans="2:19">
      <c r="B4985" s="12"/>
      <c r="K4985" s="11"/>
      <c r="L4985" s="11"/>
      <c r="M4985" s="12"/>
      <c r="N4985" s="12"/>
      <c r="O4985" s="12"/>
      <c r="Q4985" s="22"/>
      <c r="R4985" s="15"/>
      <c r="S4985" s="22"/>
    </row>
    <row r="4986" spans="2:19">
      <c r="B4986" s="12"/>
      <c r="K4986" s="11"/>
      <c r="L4986" s="11"/>
      <c r="M4986" s="12"/>
      <c r="N4986" s="12"/>
      <c r="O4986" s="12"/>
      <c r="Q4986" s="22"/>
      <c r="R4986" s="15"/>
      <c r="S4986" s="22"/>
    </row>
    <row r="4987" spans="2:19">
      <c r="B4987" s="12"/>
      <c r="K4987" s="11"/>
      <c r="L4987" s="11"/>
      <c r="M4987" s="12"/>
      <c r="N4987" s="12"/>
      <c r="O4987" s="12"/>
      <c r="Q4987" s="22"/>
      <c r="R4987" s="15"/>
      <c r="S4987" s="22"/>
    </row>
    <row r="4988" spans="2:19">
      <c r="B4988" s="12"/>
      <c r="K4988" s="11"/>
      <c r="L4988" s="11"/>
      <c r="M4988" s="12"/>
      <c r="N4988" s="12"/>
      <c r="O4988" s="12"/>
      <c r="Q4988" s="22"/>
      <c r="R4988" s="15"/>
      <c r="S4988" s="22"/>
    </row>
    <row r="4989" spans="2:19">
      <c r="B4989" s="12"/>
      <c r="K4989" s="11"/>
      <c r="L4989" s="11"/>
      <c r="M4989" s="12"/>
      <c r="N4989" s="12"/>
      <c r="O4989" s="12"/>
      <c r="Q4989" s="22"/>
      <c r="R4989" s="15"/>
      <c r="S4989" s="22"/>
    </row>
    <row r="4990" spans="2:19">
      <c r="B4990" s="12"/>
      <c r="K4990" s="11"/>
      <c r="L4990" s="11"/>
      <c r="M4990" s="12"/>
      <c r="N4990" s="12"/>
      <c r="O4990" s="12"/>
      <c r="Q4990" s="22"/>
      <c r="R4990" s="15"/>
      <c r="S4990" s="22"/>
    </row>
    <row r="4991" spans="2:19">
      <c r="B4991" s="12"/>
      <c r="K4991" s="11"/>
      <c r="L4991" s="11"/>
      <c r="M4991" s="12"/>
      <c r="N4991" s="12"/>
      <c r="O4991" s="12"/>
      <c r="Q4991" s="22"/>
      <c r="R4991" s="15"/>
      <c r="S4991" s="22"/>
    </row>
    <row r="4992" spans="2:19">
      <c r="B4992" s="12"/>
      <c r="K4992" s="11"/>
      <c r="L4992" s="11"/>
      <c r="M4992" s="12"/>
      <c r="N4992" s="12"/>
      <c r="O4992" s="12"/>
      <c r="Q4992" s="22"/>
      <c r="R4992" s="15"/>
      <c r="S4992" s="22"/>
    </row>
    <row r="4993" spans="2:19">
      <c r="B4993" s="12"/>
      <c r="K4993" s="11"/>
      <c r="L4993" s="11"/>
      <c r="M4993" s="12"/>
      <c r="N4993" s="12"/>
      <c r="O4993" s="12"/>
      <c r="Q4993" s="22"/>
      <c r="R4993" s="15"/>
      <c r="S4993" s="22"/>
    </row>
    <row r="4994" spans="2:19">
      <c r="B4994" s="12"/>
      <c r="K4994" s="11"/>
      <c r="L4994" s="11"/>
      <c r="M4994" s="12"/>
      <c r="N4994" s="12"/>
      <c r="O4994" s="12"/>
      <c r="Q4994" s="22"/>
      <c r="R4994" s="15"/>
      <c r="S4994" s="22"/>
    </row>
    <row r="4995" spans="2:19">
      <c r="B4995" s="12"/>
      <c r="K4995" s="11"/>
      <c r="L4995" s="11"/>
      <c r="M4995" s="12"/>
      <c r="N4995" s="12"/>
      <c r="O4995" s="12"/>
      <c r="Q4995" s="22"/>
      <c r="R4995" s="15"/>
      <c r="S4995" s="22"/>
    </row>
    <row r="4996" spans="2:19">
      <c r="B4996" s="12"/>
      <c r="K4996" s="11"/>
      <c r="L4996" s="11"/>
      <c r="M4996" s="12"/>
      <c r="N4996" s="12"/>
      <c r="O4996" s="12"/>
      <c r="Q4996" s="22"/>
      <c r="R4996" s="15"/>
      <c r="S4996" s="22"/>
    </row>
    <row r="4997" spans="2:19">
      <c r="B4997" s="12"/>
      <c r="K4997" s="11"/>
      <c r="L4997" s="11"/>
      <c r="M4997" s="12"/>
      <c r="N4997" s="12"/>
      <c r="O4997" s="12"/>
      <c r="Q4997" s="22"/>
      <c r="R4997" s="15"/>
      <c r="S4997" s="22"/>
    </row>
    <row r="4998" spans="2:19">
      <c r="B4998" s="12"/>
      <c r="K4998" s="11"/>
      <c r="L4998" s="11"/>
      <c r="M4998" s="12"/>
      <c r="N4998" s="12"/>
      <c r="O4998" s="12"/>
      <c r="Q4998" s="22"/>
      <c r="R4998" s="15"/>
      <c r="S4998" s="22"/>
    </row>
    <row r="4999" spans="2:19">
      <c r="B4999" s="12"/>
      <c r="K4999" s="11"/>
      <c r="L4999" s="11"/>
      <c r="M4999" s="12"/>
      <c r="N4999" s="12"/>
      <c r="O4999" s="12"/>
      <c r="Q4999" s="22"/>
      <c r="R4999" s="15"/>
      <c r="S4999" s="22"/>
    </row>
    <row r="5000" spans="2:19">
      <c r="B5000" s="12"/>
      <c r="K5000" s="11"/>
      <c r="L5000" s="11"/>
      <c r="M5000" s="12"/>
      <c r="N5000" s="12"/>
      <c r="O5000" s="12"/>
      <c r="Q5000" s="22"/>
      <c r="R5000" s="15"/>
      <c r="S5000" s="22"/>
    </row>
    <row r="5001" spans="2:19">
      <c r="B5001" s="12"/>
      <c r="K5001" s="11"/>
      <c r="L5001" s="11"/>
      <c r="M5001" s="12"/>
      <c r="N5001" s="12"/>
      <c r="O5001" s="12"/>
      <c r="Q5001" s="22"/>
      <c r="R5001" s="15"/>
      <c r="S5001" s="22"/>
    </row>
    <row r="5002" spans="2:19">
      <c r="B5002" s="12"/>
      <c r="K5002" s="11"/>
      <c r="L5002" s="11"/>
      <c r="M5002" s="12"/>
      <c r="N5002" s="12"/>
      <c r="O5002" s="12"/>
      <c r="Q5002" s="22"/>
      <c r="R5002" s="15"/>
      <c r="S5002" s="22"/>
    </row>
    <row r="5003" spans="2:19">
      <c r="B5003" s="12"/>
      <c r="K5003" s="11"/>
      <c r="L5003" s="11"/>
      <c r="M5003" s="12"/>
      <c r="N5003" s="12"/>
      <c r="O5003" s="12"/>
      <c r="Q5003" s="22"/>
      <c r="R5003" s="15"/>
      <c r="S5003" s="22"/>
    </row>
    <row r="5004" spans="2:19">
      <c r="B5004" s="12"/>
      <c r="K5004" s="11"/>
      <c r="L5004" s="11"/>
      <c r="M5004" s="12"/>
      <c r="N5004" s="12"/>
      <c r="O5004" s="12"/>
      <c r="Q5004" s="22"/>
      <c r="R5004" s="15"/>
      <c r="S5004" s="22"/>
    </row>
    <row r="5005" spans="2:19">
      <c r="B5005" s="12"/>
      <c r="K5005" s="11"/>
      <c r="L5005" s="11"/>
      <c r="M5005" s="12"/>
      <c r="N5005" s="12"/>
      <c r="O5005" s="12"/>
      <c r="Q5005" s="22"/>
      <c r="R5005" s="15"/>
      <c r="S5005" s="22"/>
    </row>
    <row r="5006" spans="2:19">
      <c r="B5006" s="12"/>
      <c r="K5006" s="11"/>
      <c r="L5006" s="11"/>
      <c r="M5006" s="12"/>
      <c r="N5006" s="12"/>
      <c r="O5006" s="12"/>
      <c r="Q5006" s="22"/>
      <c r="R5006" s="15"/>
      <c r="S5006" s="22"/>
    </row>
    <row r="5007" spans="2:19">
      <c r="B5007" s="12"/>
      <c r="K5007" s="11"/>
      <c r="L5007" s="11"/>
      <c r="M5007" s="12"/>
      <c r="N5007" s="12"/>
      <c r="O5007" s="12"/>
      <c r="Q5007" s="22"/>
      <c r="R5007" s="15"/>
      <c r="S5007" s="22"/>
    </row>
    <row r="5008" spans="2:19">
      <c r="B5008" s="12"/>
      <c r="K5008" s="11"/>
      <c r="L5008" s="11"/>
      <c r="M5008" s="12"/>
      <c r="N5008" s="12"/>
      <c r="O5008" s="12"/>
      <c r="Q5008" s="22"/>
      <c r="R5008" s="15"/>
      <c r="S5008" s="22"/>
    </row>
    <row r="5009" spans="2:19">
      <c r="B5009" s="12"/>
      <c r="K5009" s="11"/>
      <c r="L5009" s="11"/>
      <c r="M5009" s="12"/>
      <c r="N5009" s="12"/>
      <c r="O5009" s="12"/>
      <c r="Q5009" s="22"/>
      <c r="R5009" s="15"/>
      <c r="S5009" s="22"/>
    </row>
    <row r="5010" spans="2:19">
      <c r="B5010" s="12"/>
      <c r="K5010" s="11"/>
      <c r="L5010" s="11"/>
      <c r="M5010" s="12"/>
      <c r="N5010" s="12"/>
      <c r="O5010" s="12"/>
      <c r="Q5010" s="22"/>
      <c r="R5010" s="15"/>
      <c r="S5010" s="22"/>
    </row>
    <row r="5011" spans="2:19">
      <c r="B5011" s="12"/>
      <c r="K5011" s="11"/>
      <c r="L5011" s="11"/>
      <c r="M5011" s="12"/>
      <c r="N5011" s="12"/>
      <c r="O5011" s="12"/>
      <c r="Q5011" s="22"/>
      <c r="R5011" s="15"/>
      <c r="S5011" s="22"/>
    </row>
    <row r="5012" spans="2:19">
      <c r="B5012" s="12"/>
      <c r="K5012" s="11"/>
      <c r="L5012" s="11"/>
      <c r="M5012" s="12"/>
      <c r="N5012" s="12"/>
      <c r="O5012" s="12"/>
      <c r="Q5012" s="22"/>
      <c r="R5012" s="15"/>
      <c r="S5012" s="22"/>
    </row>
    <row r="5013" spans="2:19">
      <c r="B5013" s="12"/>
      <c r="K5013" s="11"/>
      <c r="L5013" s="11"/>
      <c r="M5013" s="12"/>
      <c r="N5013" s="12"/>
      <c r="O5013" s="12"/>
      <c r="Q5013" s="22"/>
      <c r="R5013" s="15"/>
      <c r="S5013" s="22"/>
    </row>
    <row r="5014" spans="2:19">
      <c r="B5014" s="12"/>
      <c r="K5014" s="11"/>
      <c r="L5014" s="11"/>
      <c r="M5014" s="12"/>
      <c r="N5014" s="12"/>
      <c r="O5014" s="12"/>
      <c r="Q5014" s="22"/>
      <c r="R5014" s="15"/>
      <c r="S5014" s="22"/>
    </row>
    <row r="5015" spans="2:19">
      <c r="B5015" s="12"/>
      <c r="K5015" s="11"/>
      <c r="L5015" s="11"/>
      <c r="M5015" s="12"/>
      <c r="N5015" s="12"/>
      <c r="O5015" s="12"/>
      <c r="Q5015" s="22"/>
      <c r="R5015" s="15"/>
      <c r="S5015" s="22"/>
    </row>
    <row r="5016" spans="2:19">
      <c r="B5016" s="12"/>
      <c r="K5016" s="11"/>
      <c r="L5016" s="11"/>
      <c r="M5016" s="12"/>
      <c r="N5016" s="12"/>
      <c r="O5016" s="12"/>
      <c r="Q5016" s="22"/>
      <c r="R5016" s="15"/>
      <c r="S5016" s="22"/>
    </row>
    <row r="5017" spans="2:19">
      <c r="B5017" s="12"/>
      <c r="K5017" s="11"/>
      <c r="L5017" s="11"/>
      <c r="M5017" s="12"/>
      <c r="N5017" s="12"/>
      <c r="O5017" s="12"/>
      <c r="Q5017" s="22"/>
      <c r="R5017" s="15"/>
      <c r="S5017" s="22"/>
    </row>
    <row r="5018" spans="2:19">
      <c r="B5018" s="12"/>
      <c r="K5018" s="11"/>
      <c r="L5018" s="11"/>
      <c r="M5018" s="12"/>
      <c r="N5018" s="12"/>
      <c r="O5018" s="12"/>
      <c r="Q5018" s="22"/>
      <c r="R5018" s="15"/>
      <c r="S5018" s="22"/>
    </row>
    <row r="5019" spans="2:19">
      <c r="B5019" s="12"/>
      <c r="K5019" s="11"/>
      <c r="L5019" s="11"/>
      <c r="M5019" s="12"/>
      <c r="N5019" s="12"/>
      <c r="O5019" s="12"/>
      <c r="Q5019" s="22"/>
      <c r="R5019" s="15"/>
      <c r="S5019" s="22"/>
    </row>
    <row r="5020" spans="2:19">
      <c r="B5020" s="12"/>
      <c r="K5020" s="11"/>
      <c r="L5020" s="11"/>
      <c r="M5020" s="12"/>
      <c r="N5020" s="12"/>
      <c r="O5020" s="12"/>
      <c r="Q5020" s="22"/>
      <c r="R5020" s="15"/>
      <c r="S5020" s="22"/>
    </row>
    <row r="5021" spans="2:19">
      <c r="B5021" s="12"/>
      <c r="K5021" s="11"/>
      <c r="L5021" s="11"/>
      <c r="M5021" s="12"/>
      <c r="N5021" s="12"/>
      <c r="O5021" s="12"/>
      <c r="Q5021" s="22"/>
      <c r="R5021" s="15"/>
      <c r="S5021" s="22"/>
    </row>
    <row r="5022" spans="2:19">
      <c r="B5022" s="12"/>
      <c r="K5022" s="11"/>
      <c r="L5022" s="11"/>
      <c r="M5022" s="12"/>
      <c r="N5022" s="12"/>
      <c r="O5022" s="12"/>
      <c r="Q5022" s="22"/>
      <c r="R5022" s="15"/>
      <c r="S5022" s="22"/>
    </row>
    <row r="5023" spans="2:19">
      <c r="B5023" s="12"/>
      <c r="K5023" s="11"/>
      <c r="L5023" s="11"/>
      <c r="M5023" s="12"/>
      <c r="N5023" s="12"/>
      <c r="O5023" s="12"/>
      <c r="Q5023" s="22"/>
      <c r="R5023" s="15"/>
      <c r="S5023" s="22"/>
    </row>
    <row r="5024" spans="2:19">
      <c r="B5024" s="12"/>
      <c r="K5024" s="11"/>
      <c r="L5024" s="11"/>
      <c r="M5024" s="12"/>
      <c r="N5024" s="12"/>
      <c r="O5024" s="12"/>
      <c r="Q5024" s="22"/>
      <c r="R5024" s="15"/>
      <c r="S5024" s="22"/>
    </row>
    <row r="5025" spans="2:19">
      <c r="B5025" s="12"/>
      <c r="K5025" s="11"/>
      <c r="L5025" s="11"/>
      <c r="M5025" s="12"/>
      <c r="N5025" s="12"/>
      <c r="O5025" s="12"/>
      <c r="Q5025" s="22"/>
      <c r="R5025" s="15"/>
      <c r="S5025" s="22"/>
    </row>
    <row r="5026" spans="2:19">
      <c r="B5026" s="12"/>
      <c r="K5026" s="11"/>
      <c r="L5026" s="11"/>
      <c r="M5026" s="12"/>
      <c r="N5026" s="12"/>
      <c r="O5026" s="12"/>
      <c r="Q5026" s="22"/>
      <c r="R5026" s="15"/>
      <c r="S5026" s="22"/>
    </row>
    <row r="5027" spans="2:19">
      <c r="B5027" s="12"/>
      <c r="K5027" s="11"/>
      <c r="L5027" s="11"/>
      <c r="M5027" s="12"/>
      <c r="N5027" s="12"/>
      <c r="O5027" s="12"/>
      <c r="Q5027" s="22"/>
      <c r="R5027" s="15"/>
      <c r="S5027" s="22"/>
    </row>
    <row r="5028" spans="2:19">
      <c r="B5028" s="12"/>
      <c r="K5028" s="11"/>
      <c r="L5028" s="11"/>
      <c r="M5028" s="12"/>
      <c r="N5028" s="12"/>
      <c r="O5028" s="12"/>
      <c r="Q5028" s="22"/>
      <c r="R5028" s="15"/>
      <c r="S5028" s="22"/>
    </row>
    <row r="5029" spans="2:19">
      <c r="B5029" s="12"/>
      <c r="K5029" s="11"/>
      <c r="L5029" s="11"/>
      <c r="M5029" s="12"/>
      <c r="N5029" s="12"/>
      <c r="O5029" s="12"/>
      <c r="Q5029" s="22"/>
      <c r="R5029" s="15"/>
      <c r="S5029" s="22"/>
    </row>
    <row r="5030" spans="2:19">
      <c r="B5030" s="12"/>
      <c r="K5030" s="11"/>
      <c r="L5030" s="11"/>
      <c r="M5030" s="12"/>
      <c r="N5030" s="12"/>
      <c r="O5030" s="12"/>
      <c r="Q5030" s="22"/>
      <c r="R5030" s="15"/>
      <c r="S5030" s="22"/>
    </row>
    <row r="5031" spans="2:19">
      <c r="B5031" s="12"/>
      <c r="K5031" s="11"/>
      <c r="L5031" s="11"/>
      <c r="M5031" s="12"/>
      <c r="N5031" s="12"/>
      <c r="O5031" s="12"/>
      <c r="Q5031" s="22"/>
      <c r="R5031" s="15"/>
      <c r="S5031" s="22"/>
    </row>
    <row r="5032" spans="2:19">
      <c r="B5032" s="12"/>
      <c r="K5032" s="11"/>
      <c r="L5032" s="11"/>
      <c r="M5032" s="12"/>
      <c r="N5032" s="12"/>
      <c r="O5032" s="12"/>
      <c r="Q5032" s="22"/>
      <c r="R5032" s="15"/>
      <c r="S5032" s="22"/>
    </row>
    <row r="5033" spans="2:19">
      <c r="B5033" s="12"/>
      <c r="K5033" s="11"/>
      <c r="L5033" s="11"/>
      <c r="M5033" s="12"/>
      <c r="N5033" s="12"/>
      <c r="O5033" s="12"/>
      <c r="Q5033" s="22"/>
      <c r="R5033" s="15"/>
      <c r="S5033" s="22"/>
    </row>
    <row r="5034" spans="2:19">
      <c r="B5034" s="12"/>
      <c r="K5034" s="11"/>
      <c r="L5034" s="11"/>
      <c r="M5034" s="12"/>
      <c r="N5034" s="12"/>
      <c r="O5034" s="12"/>
      <c r="Q5034" s="22"/>
      <c r="R5034" s="15"/>
      <c r="S5034" s="22"/>
    </row>
    <row r="5035" spans="2:19">
      <c r="B5035" s="12"/>
      <c r="K5035" s="11"/>
      <c r="L5035" s="11"/>
      <c r="M5035" s="12"/>
      <c r="N5035" s="12"/>
      <c r="O5035" s="12"/>
      <c r="Q5035" s="22"/>
      <c r="R5035" s="15"/>
      <c r="S5035" s="22"/>
    </row>
    <row r="5036" spans="2:19">
      <c r="B5036" s="12"/>
      <c r="K5036" s="11"/>
      <c r="L5036" s="11"/>
      <c r="M5036" s="12"/>
      <c r="N5036" s="12"/>
      <c r="O5036" s="12"/>
      <c r="Q5036" s="22"/>
      <c r="R5036" s="15"/>
      <c r="S5036" s="22"/>
    </row>
    <row r="5037" spans="2:19">
      <c r="B5037" s="12"/>
      <c r="K5037" s="11"/>
      <c r="L5037" s="11"/>
      <c r="M5037" s="12"/>
      <c r="N5037" s="12"/>
      <c r="O5037" s="12"/>
      <c r="Q5037" s="22"/>
      <c r="R5037" s="15"/>
      <c r="S5037" s="22"/>
    </row>
    <row r="5038" spans="2:19">
      <c r="B5038" s="12"/>
      <c r="K5038" s="11"/>
      <c r="L5038" s="11"/>
      <c r="M5038" s="12"/>
      <c r="N5038" s="12"/>
      <c r="O5038" s="12"/>
      <c r="Q5038" s="22"/>
      <c r="R5038" s="15"/>
      <c r="S5038" s="22"/>
    </row>
    <row r="5039" spans="2:19">
      <c r="B5039" s="12"/>
      <c r="K5039" s="11"/>
      <c r="L5039" s="11"/>
      <c r="M5039" s="12"/>
      <c r="N5039" s="12"/>
      <c r="O5039" s="12"/>
      <c r="Q5039" s="22"/>
      <c r="R5039" s="15"/>
      <c r="S5039" s="22"/>
    </row>
    <row r="5040" spans="2:19">
      <c r="B5040" s="12"/>
      <c r="K5040" s="11"/>
      <c r="L5040" s="11"/>
      <c r="M5040" s="12"/>
      <c r="N5040" s="12"/>
      <c r="O5040" s="12"/>
      <c r="Q5040" s="22"/>
      <c r="R5040" s="15"/>
      <c r="S5040" s="22"/>
    </row>
    <row r="5041" spans="2:19">
      <c r="B5041" s="12"/>
      <c r="K5041" s="11"/>
      <c r="L5041" s="11"/>
      <c r="M5041" s="12"/>
      <c r="N5041" s="12"/>
      <c r="O5041" s="12"/>
      <c r="Q5041" s="22"/>
      <c r="R5041" s="15"/>
      <c r="S5041" s="22"/>
    </row>
    <row r="5042" spans="2:19">
      <c r="B5042" s="12"/>
      <c r="K5042" s="11"/>
      <c r="L5042" s="11"/>
      <c r="M5042" s="12"/>
      <c r="N5042" s="12"/>
      <c r="O5042" s="12"/>
      <c r="Q5042" s="22"/>
      <c r="R5042" s="15"/>
      <c r="S5042" s="22"/>
    </row>
    <row r="5043" spans="2:19">
      <c r="B5043" s="12"/>
      <c r="K5043" s="11"/>
      <c r="L5043" s="11"/>
      <c r="M5043" s="12"/>
      <c r="N5043" s="12"/>
      <c r="O5043" s="12"/>
      <c r="Q5043" s="22"/>
      <c r="R5043" s="15"/>
      <c r="S5043" s="22"/>
    </row>
    <row r="5044" spans="2:19">
      <c r="B5044" s="12"/>
      <c r="K5044" s="11"/>
      <c r="L5044" s="11"/>
      <c r="M5044" s="12"/>
      <c r="N5044" s="12"/>
      <c r="O5044" s="12"/>
      <c r="Q5044" s="22"/>
      <c r="R5044" s="15"/>
      <c r="S5044" s="22"/>
    </row>
    <row r="5045" spans="2:19">
      <c r="B5045" s="12"/>
      <c r="K5045" s="11"/>
      <c r="L5045" s="11"/>
      <c r="M5045" s="12"/>
      <c r="N5045" s="12"/>
      <c r="O5045" s="12"/>
      <c r="Q5045" s="22"/>
      <c r="R5045" s="15"/>
      <c r="S5045" s="22"/>
    </row>
    <row r="5046" spans="2:19">
      <c r="B5046" s="12"/>
      <c r="K5046" s="11"/>
      <c r="L5046" s="11"/>
      <c r="M5046" s="12"/>
      <c r="N5046" s="12"/>
      <c r="O5046" s="12"/>
      <c r="Q5046" s="22"/>
      <c r="R5046" s="15"/>
      <c r="S5046" s="22"/>
    </row>
    <row r="5047" spans="2:19">
      <c r="B5047" s="12"/>
      <c r="K5047" s="11"/>
      <c r="L5047" s="11"/>
      <c r="M5047" s="12"/>
      <c r="N5047" s="12"/>
      <c r="O5047" s="12"/>
      <c r="Q5047" s="22"/>
      <c r="R5047" s="15"/>
      <c r="S5047" s="22"/>
    </row>
    <row r="5048" spans="2:19">
      <c r="B5048" s="12"/>
      <c r="K5048" s="11"/>
      <c r="L5048" s="11"/>
      <c r="M5048" s="12"/>
      <c r="N5048" s="12"/>
      <c r="O5048" s="12"/>
      <c r="Q5048" s="22"/>
      <c r="R5048" s="15"/>
      <c r="S5048" s="22"/>
    </row>
    <row r="5049" spans="2:19">
      <c r="B5049" s="12"/>
      <c r="K5049" s="11"/>
      <c r="L5049" s="11"/>
      <c r="M5049" s="12"/>
      <c r="N5049" s="12"/>
      <c r="O5049" s="12"/>
      <c r="Q5049" s="22"/>
      <c r="R5049" s="15"/>
      <c r="S5049" s="22"/>
    </row>
    <row r="5050" spans="2:19">
      <c r="B5050" s="12"/>
      <c r="K5050" s="11"/>
      <c r="L5050" s="11"/>
      <c r="M5050" s="12"/>
      <c r="N5050" s="12"/>
      <c r="O5050" s="12"/>
      <c r="Q5050" s="22"/>
      <c r="R5050" s="15"/>
      <c r="S5050" s="22"/>
    </row>
    <row r="5051" spans="2:19">
      <c r="B5051" s="12"/>
      <c r="K5051" s="11"/>
      <c r="L5051" s="11"/>
      <c r="M5051" s="12"/>
      <c r="N5051" s="12"/>
      <c r="O5051" s="12"/>
      <c r="Q5051" s="22"/>
      <c r="R5051" s="15"/>
      <c r="S5051" s="22"/>
    </row>
    <row r="5052" spans="2:19">
      <c r="B5052" s="12"/>
      <c r="K5052" s="11"/>
      <c r="L5052" s="11"/>
      <c r="M5052" s="12"/>
      <c r="N5052" s="12"/>
      <c r="O5052" s="12"/>
      <c r="Q5052" s="22"/>
      <c r="R5052" s="15"/>
      <c r="S5052" s="22"/>
    </row>
    <row r="5053" spans="2:19">
      <c r="B5053" s="12"/>
      <c r="K5053" s="11"/>
      <c r="L5053" s="11"/>
      <c r="M5053" s="12"/>
      <c r="N5053" s="12"/>
      <c r="O5053" s="12"/>
      <c r="Q5053" s="22"/>
      <c r="R5053" s="15"/>
      <c r="S5053" s="22"/>
    </row>
    <row r="5054" spans="2:19">
      <c r="B5054" s="12"/>
      <c r="K5054" s="11"/>
      <c r="L5054" s="11"/>
      <c r="M5054" s="12"/>
      <c r="N5054" s="12"/>
      <c r="O5054" s="12"/>
      <c r="Q5054" s="22"/>
      <c r="R5054" s="15"/>
      <c r="S5054" s="22"/>
    </row>
    <row r="5055" spans="2:19">
      <c r="B5055" s="12"/>
      <c r="K5055" s="11"/>
      <c r="L5055" s="11"/>
      <c r="M5055" s="12"/>
      <c r="N5055" s="12"/>
      <c r="O5055" s="12"/>
      <c r="Q5055" s="22"/>
      <c r="R5055" s="15"/>
      <c r="S5055" s="22"/>
    </row>
    <row r="5056" spans="2:19">
      <c r="B5056" s="12"/>
      <c r="K5056" s="11"/>
      <c r="L5056" s="11"/>
      <c r="M5056" s="12"/>
      <c r="N5056" s="12"/>
      <c r="O5056" s="12"/>
      <c r="Q5056" s="22"/>
      <c r="R5056" s="15"/>
      <c r="S5056" s="22"/>
    </row>
    <row r="5057" spans="2:19">
      <c r="B5057" s="12"/>
      <c r="K5057" s="11"/>
      <c r="L5057" s="11"/>
      <c r="M5057" s="12"/>
      <c r="N5057" s="12"/>
      <c r="O5057" s="12"/>
      <c r="Q5057" s="22"/>
      <c r="R5057" s="15"/>
      <c r="S5057" s="22"/>
    </row>
    <row r="5058" spans="2:19">
      <c r="B5058" s="12"/>
      <c r="K5058" s="11"/>
      <c r="L5058" s="11"/>
      <c r="M5058" s="12"/>
      <c r="N5058" s="12"/>
      <c r="O5058" s="12"/>
      <c r="Q5058" s="22"/>
      <c r="R5058" s="15"/>
      <c r="S5058" s="22"/>
    </row>
    <row r="5059" spans="2:19">
      <c r="B5059" s="12"/>
      <c r="K5059" s="11"/>
      <c r="L5059" s="11"/>
      <c r="M5059" s="12"/>
      <c r="N5059" s="12"/>
      <c r="O5059" s="12"/>
      <c r="Q5059" s="22"/>
      <c r="R5059" s="15"/>
      <c r="S5059" s="22"/>
    </row>
    <row r="5060" spans="2:19">
      <c r="B5060" s="12"/>
      <c r="K5060" s="11"/>
      <c r="L5060" s="11"/>
      <c r="M5060" s="12"/>
      <c r="N5060" s="12"/>
      <c r="O5060" s="12"/>
      <c r="Q5060" s="22"/>
      <c r="R5060" s="15"/>
      <c r="S5060" s="22"/>
    </row>
    <row r="5061" spans="2:19">
      <c r="B5061" s="12"/>
      <c r="K5061" s="11"/>
      <c r="L5061" s="11"/>
      <c r="M5061" s="12"/>
      <c r="N5061" s="12"/>
      <c r="O5061" s="12"/>
      <c r="Q5061" s="22"/>
      <c r="R5061" s="15"/>
      <c r="S5061" s="22"/>
    </row>
    <row r="5062" spans="2:19">
      <c r="B5062" s="12"/>
      <c r="K5062" s="11"/>
      <c r="L5062" s="11"/>
      <c r="M5062" s="12"/>
      <c r="N5062" s="12"/>
      <c r="O5062" s="12"/>
      <c r="Q5062" s="22"/>
      <c r="R5062" s="15"/>
      <c r="S5062" s="22"/>
    </row>
    <row r="5063" spans="2:19">
      <c r="B5063" s="12"/>
      <c r="K5063" s="11"/>
      <c r="L5063" s="11"/>
      <c r="M5063" s="12"/>
      <c r="N5063" s="12"/>
      <c r="O5063" s="12"/>
      <c r="Q5063" s="22"/>
      <c r="R5063" s="15"/>
      <c r="S5063" s="22"/>
    </row>
    <row r="5064" spans="2:19">
      <c r="B5064" s="12"/>
      <c r="K5064" s="11"/>
      <c r="L5064" s="11"/>
      <c r="M5064" s="12"/>
      <c r="N5064" s="12"/>
      <c r="O5064" s="12"/>
      <c r="Q5064" s="22"/>
      <c r="R5064" s="15"/>
      <c r="S5064" s="22"/>
    </row>
    <row r="5065" spans="2:19">
      <c r="B5065" s="12"/>
      <c r="K5065" s="11"/>
      <c r="L5065" s="11"/>
      <c r="M5065" s="12"/>
      <c r="N5065" s="12"/>
      <c r="O5065" s="12"/>
      <c r="Q5065" s="22"/>
      <c r="R5065" s="15"/>
      <c r="S5065" s="22"/>
    </row>
    <row r="5066" spans="2:19">
      <c r="B5066" s="12"/>
      <c r="K5066" s="11"/>
      <c r="L5066" s="11"/>
      <c r="M5066" s="12"/>
      <c r="N5066" s="12"/>
      <c r="O5066" s="12"/>
      <c r="Q5066" s="22"/>
      <c r="R5066" s="15"/>
      <c r="S5066" s="22"/>
    </row>
    <row r="5067" spans="2:19">
      <c r="B5067" s="12"/>
      <c r="K5067" s="11"/>
      <c r="L5067" s="11"/>
      <c r="M5067" s="12"/>
      <c r="N5067" s="12"/>
      <c r="O5067" s="12"/>
      <c r="Q5067" s="22"/>
      <c r="R5067" s="15"/>
      <c r="S5067" s="22"/>
    </row>
    <row r="5068" spans="2:19">
      <c r="B5068" s="12"/>
      <c r="K5068" s="11"/>
      <c r="L5068" s="11"/>
      <c r="M5068" s="12"/>
      <c r="N5068" s="12"/>
      <c r="O5068" s="12"/>
      <c r="Q5068" s="22"/>
      <c r="R5068" s="15"/>
      <c r="S5068" s="22"/>
    </row>
    <row r="5069" spans="2:19">
      <c r="B5069" s="12"/>
      <c r="K5069" s="11"/>
      <c r="L5069" s="11"/>
      <c r="M5069" s="12"/>
      <c r="N5069" s="12"/>
      <c r="O5069" s="12"/>
      <c r="Q5069" s="22"/>
      <c r="R5069" s="15"/>
      <c r="S5069" s="22"/>
    </row>
    <row r="5070" spans="2:19">
      <c r="B5070" s="12"/>
      <c r="K5070" s="11"/>
      <c r="L5070" s="11"/>
      <c r="M5070" s="12"/>
      <c r="N5070" s="12"/>
      <c r="O5070" s="12"/>
      <c r="Q5070" s="22"/>
      <c r="R5070" s="15"/>
      <c r="S5070" s="22"/>
    </row>
    <row r="5071" spans="2:19">
      <c r="B5071" s="12"/>
      <c r="K5071" s="11"/>
      <c r="L5071" s="11"/>
      <c r="M5071" s="12"/>
      <c r="N5071" s="12"/>
      <c r="O5071" s="12"/>
      <c r="Q5071" s="22"/>
      <c r="R5071" s="15"/>
      <c r="S5071" s="22"/>
    </row>
    <row r="5072" spans="2:19">
      <c r="B5072" s="12"/>
      <c r="K5072" s="11"/>
      <c r="L5072" s="11"/>
      <c r="M5072" s="12"/>
      <c r="N5072" s="12"/>
      <c r="O5072" s="12"/>
      <c r="Q5072" s="22"/>
      <c r="R5072" s="15"/>
      <c r="S5072" s="22"/>
    </row>
    <row r="5073" spans="2:19">
      <c r="B5073" s="12"/>
      <c r="K5073" s="11"/>
      <c r="L5073" s="11"/>
      <c r="M5073" s="12"/>
      <c r="N5073" s="12"/>
      <c r="O5073" s="12"/>
      <c r="Q5073" s="22"/>
      <c r="R5073" s="15"/>
      <c r="S5073" s="22"/>
    </row>
    <row r="5074" spans="2:19">
      <c r="B5074" s="12"/>
      <c r="K5074" s="11"/>
      <c r="L5074" s="11"/>
      <c r="M5074" s="12"/>
      <c r="N5074" s="12"/>
      <c r="O5074" s="12"/>
      <c r="Q5074" s="22"/>
      <c r="R5074" s="15"/>
      <c r="S5074" s="22"/>
    </row>
    <row r="5075" spans="2:19">
      <c r="B5075" s="12"/>
      <c r="K5075" s="11"/>
      <c r="L5075" s="11"/>
      <c r="M5075" s="12"/>
      <c r="N5075" s="12"/>
      <c r="O5075" s="12"/>
      <c r="Q5075" s="22"/>
      <c r="R5075" s="15"/>
      <c r="S5075" s="22"/>
    </row>
    <row r="5076" spans="2:19">
      <c r="B5076" s="12"/>
      <c r="K5076" s="11"/>
      <c r="L5076" s="11"/>
      <c r="M5076" s="12"/>
      <c r="N5076" s="12"/>
      <c r="O5076" s="12"/>
      <c r="Q5076" s="22"/>
      <c r="R5076" s="15"/>
      <c r="S5076" s="22"/>
    </row>
    <row r="5077" spans="2:19">
      <c r="B5077" s="12"/>
      <c r="K5077" s="11"/>
      <c r="L5077" s="11"/>
      <c r="M5077" s="12"/>
      <c r="N5077" s="12"/>
      <c r="O5077" s="12"/>
      <c r="Q5077" s="22"/>
      <c r="R5077" s="15"/>
      <c r="S5077" s="22"/>
    </row>
    <row r="5078" spans="2:19">
      <c r="B5078" s="12"/>
      <c r="K5078" s="11"/>
      <c r="L5078" s="11"/>
      <c r="M5078" s="12"/>
      <c r="N5078" s="12"/>
      <c r="O5078" s="12"/>
      <c r="Q5078" s="22"/>
      <c r="R5078" s="15"/>
      <c r="S5078" s="22"/>
    </row>
    <row r="5079" spans="2:19">
      <c r="B5079" s="12"/>
      <c r="K5079" s="11"/>
      <c r="L5079" s="11"/>
      <c r="M5079" s="12"/>
      <c r="N5079" s="12"/>
      <c r="O5079" s="12"/>
      <c r="Q5079" s="22"/>
      <c r="R5079" s="15"/>
      <c r="S5079" s="22"/>
    </row>
    <row r="5080" spans="2:19">
      <c r="B5080" s="12"/>
      <c r="K5080" s="11"/>
      <c r="L5080" s="11"/>
      <c r="M5080" s="12"/>
      <c r="N5080" s="12"/>
      <c r="O5080" s="12"/>
      <c r="Q5080" s="22"/>
      <c r="R5080" s="15"/>
      <c r="S5080" s="22"/>
    </row>
    <row r="5081" spans="2:19">
      <c r="B5081" s="12"/>
      <c r="K5081" s="11"/>
      <c r="L5081" s="11"/>
      <c r="M5081" s="12"/>
      <c r="N5081" s="12"/>
      <c r="O5081" s="12"/>
      <c r="Q5081" s="22"/>
      <c r="R5081" s="15"/>
      <c r="S5081" s="22"/>
    </row>
    <row r="5082" spans="2:19">
      <c r="B5082" s="12"/>
      <c r="K5082" s="11"/>
      <c r="L5082" s="11"/>
      <c r="M5082" s="12"/>
      <c r="N5082" s="12"/>
      <c r="O5082" s="12"/>
      <c r="Q5082" s="22"/>
      <c r="R5082" s="15"/>
      <c r="S5082" s="22"/>
    </row>
    <row r="5083" spans="2:19">
      <c r="B5083" s="12"/>
      <c r="K5083" s="11"/>
      <c r="L5083" s="11"/>
      <c r="M5083" s="12"/>
      <c r="N5083" s="12"/>
      <c r="O5083" s="12"/>
      <c r="Q5083" s="22"/>
      <c r="R5083" s="15"/>
      <c r="S5083" s="22"/>
    </row>
    <row r="5084" spans="2:19">
      <c r="B5084" s="12"/>
      <c r="K5084" s="11"/>
      <c r="L5084" s="11"/>
      <c r="M5084" s="12"/>
      <c r="N5084" s="12"/>
      <c r="O5084" s="12"/>
      <c r="Q5084" s="22"/>
      <c r="R5084" s="15"/>
      <c r="S5084" s="22"/>
    </row>
    <row r="5085" spans="2:19">
      <c r="B5085" s="12"/>
      <c r="K5085" s="11"/>
      <c r="L5085" s="11"/>
      <c r="M5085" s="12"/>
      <c r="N5085" s="12"/>
      <c r="O5085" s="12"/>
      <c r="Q5085" s="22"/>
      <c r="R5085" s="15"/>
      <c r="S5085" s="22"/>
    </row>
    <row r="5086" spans="2:19">
      <c r="B5086" s="12"/>
      <c r="K5086" s="11"/>
      <c r="L5086" s="11"/>
      <c r="M5086" s="12"/>
      <c r="N5086" s="12"/>
      <c r="O5086" s="12"/>
      <c r="Q5086" s="22"/>
      <c r="R5086" s="15"/>
      <c r="S5086" s="22"/>
    </row>
    <row r="5087" spans="2:19">
      <c r="B5087" s="12"/>
      <c r="K5087" s="11"/>
      <c r="L5087" s="11"/>
      <c r="M5087" s="12"/>
      <c r="N5087" s="12"/>
      <c r="O5087" s="12"/>
      <c r="Q5087" s="22"/>
      <c r="R5087" s="15"/>
      <c r="S5087" s="22"/>
    </row>
    <row r="5088" spans="2:19">
      <c r="B5088" s="12"/>
      <c r="K5088" s="11"/>
      <c r="L5088" s="11"/>
      <c r="M5088" s="12"/>
      <c r="N5088" s="12"/>
      <c r="O5088" s="12"/>
      <c r="Q5088" s="22"/>
      <c r="R5088" s="15"/>
      <c r="S5088" s="22"/>
    </row>
    <row r="5089" spans="2:19">
      <c r="B5089" s="12"/>
      <c r="K5089" s="11"/>
      <c r="L5089" s="11"/>
      <c r="M5089" s="12"/>
      <c r="N5089" s="12"/>
      <c r="O5089" s="12"/>
      <c r="Q5089" s="22"/>
      <c r="R5089" s="15"/>
      <c r="S5089" s="22"/>
    </row>
    <row r="5090" spans="2:19">
      <c r="B5090" s="12"/>
      <c r="K5090" s="11"/>
      <c r="L5090" s="11"/>
      <c r="M5090" s="12"/>
      <c r="N5090" s="12"/>
      <c r="O5090" s="12"/>
      <c r="Q5090" s="22"/>
      <c r="R5090" s="15"/>
      <c r="S5090" s="22"/>
    </row>
    <row r="5091" spans="2:19">
      <c r="B5091" s="12"/>
      <c r="K5091" s="11"/>
      <c r="L5091" s="11"/>
      <c r="M5091" s="12"/>
      <c r="N5091" s="12"/>
      <c r="O5091" s="12"/>
      <c r="Q5091" s="22"/>
      <c r="R5091" s="15"/>
      <c r="S5091" s="22"/>
    </row>
    <row r="5092" spans="2:19">
      <c r="B5092" s="12"/>
      <c r="K5092" s="11"/>
      <c r="L5092" s="11"/>
      <c r="M5092" s="12"/>
      <c r="N5092" s="12"/>
      <c r="O5092" s="12"/>
      <c r="Q5092" s="22"/>
      <c r="R5092" s="15"/>
      <c r="S5092" s="22"/>
    </row>
    <row r="5093" spans="2:19">
      <c r="B5093" s="12"/>
      <c r="K5093" s="11"/>
      <c r="L5093" s="11"/>
      <c r="M5093" s="12"/>
      <c r="N5093" s="12"/>
      <c r="O5093" s="12"/>
      <c r="Q5093" s="22"/>
      <c r="R5093" s="15"/>
      <c r="S5093" s="22"/>
    </row>
    <row r="5094" spans="2:19">
      <c r="B5094" s="12"/>
      <c r="K5094" s="11"/>
      <c r="L5094" s="11"/>
      <c r="M5094" s="12"/>
      <c r="N5094" s="12"/>
      <c r="O5094" s="12"/>
      <c r="Q5094" s="22"/>
      <c r="R5094" s="15"/>
      <c r="S5094" s="22"/>
    </row>
    <row r="5095" spans="2:19">
      <c r="B5095" s="12"/>
      <c r="K5095" s="11"/>
      <c r="L5095" s="11"/>
      <c r="M5095" s="12"/>
      <c r="N5095" s="12"/>
      <c r="O5095" s="12"/>
      <c r="Q5095" s="22"/>
      <c r="R5095" s="15"/>
      <c r="S5095" s="22"/>
    </row>
    <row r="5096" spans="2:19">
      <c r="B5096" s="12"/>
      <c r="K5096" s="11"/>
      <c r="L5096" s="11"/>
      <c r="M5096" s="12"/>
      <c r="N5096" s="12"/>
      <c r="O5096" s="12"/>
      <c r="Q5096" s="22"/>
      <c r="R5096" s="15"/>
      <c r="S5096" s="22"/>
    </row>
    <row r="5097" spans="2:19">
      <c r="B5097" s="12"/>
      <c r="K5097" s="11"/>
      <c r="L5097" s="11"/>
      <c r="M5097" s="12"/>
      <c r="N5097" s="12"/>
      <c r="O5097" s="12"/>
      <c r="Q5097" s="22"/>
      <c r="R5097" s="15"/>
      <c r="S5097" s="22"/>
    </row>
    <row r="5098" spans="2:19">
      <c r="B5098" s="12"/>
      <c r="K5098" s="11"/>
      <c r="L5098" s="11"/>
      <c r="M5098" s="12"/>
      <c r="N5098" s="12"/>
      <c r="O5098" s="12"/>
      <c r="Q5098" s="22"/>
      <c r="R5098" s="15"/>
      <c r="S5098" s="22"/>
    </row>
    <row r="5099" spans="2:19">
      <c r="B5099" s="12"/>
      <c r="K5099" s="11"/>
      <c r="L5099" s="11"/>
      <c r="M5099" s="12"/>
      <c r="N5099" s="12"/>
      <c r="O5099" s="12"/>
      <c r="Q5099" s="22"/>
      <c r="R5099" s="15"/>
      <c r="S5099" s="22"/>
    </row>
    <row r="5100" spans="2:19">
      <c r="B5100" s="12"/>
      <c r="K5100" s="11"/>
      <c r="L5100" s="11"/>
      <c r="M5100" s="12"/>
      <c r="N5100" s="12"/>
      <c r="O5100" s="12"/>
      <c r="Q5100" s="22"/>
      <c r="R5100" s="15"/>
      <c r="S5100" s="22"/>
    </row>
    <row r="5101" spans="2:19">
      <c r="B5101" s="12"/>
      <c r="K5101" s="11"/>
      <c r="L5101" s="11"/>
      <c r="M5101" s="12"/>
      <c r="N5101" s="12"/>
      <c r="O5101" s="12"/>
      <c r="Q5101" s="22"/>
      <c r="R5101" s="15"/>
      <c r="S5101" s="22"/>
    </row>
    <row r="5102" spans="2:19">
      <c r="B5102" s="12"/>
      <c r="K5102" s="11"/>
      <c r="L5102" s="11"/>
      <c r="M5102" s="12"/>
      <c r="N5102" s="12"/>
      <c r="O5102" s="12"/>
      <c r="Q5102" s="22"/>
      <c r="R5102" s="15"/>
      <c r="S5102" s="22"/>
    </row>
    <row r="5103" spans="2:19">
      <c r="B5103" s="12"/>
      <c r="K5103" s="11"/>
      <c r="L5103" s="11"/>
      <c r="M5103" s="12"/>
      <c r="N5103" s="12"/>
      <c r="O5103" s="12"/>
      <c r="Q5103" s="22"/>
      <c r="R5103" s="15"/>
      <c r="S5103" s="22"/>
    </row>
    <row r="5104" spans="2:19">
      <c r="B5104" s="12"/>
      <c r="K5104" s="11"/>
      <c r="L5104" s="11"/>
      <c r="M5104" s="12"/>
      <c r="N5104" s="12"/>
      <c r="O5104" s="12"/>
      <c r="Q5104" s="22"/>
      <c r="R5104" s="15"/>
      <c r="S5104" s="22"/>
    </row>
    <row r="5105" spans="2:19">
      <c r="B5105" s="12"/>
      <c r="K5105" s="11"/>
      <c r="L5105" s="11"/>
      <c r="M5105" s="12"/>
      <c r="N5105" s="12"/>
      <c r="O5105" s="12"/>
      <c r="Q5105" s="22"/>
      <c r="R5105" s="15"/>
      <c r="S5105" s="22"/>
    </row>
    <row r="5106" spans="2:19">
      <c r="B5106" s="12"/>
      <c r="K5106" s="11"/>
      <c r="L5106" s="11"/>
      <c r="M5106" s="12"/>
      <c r="N5106" s="12"/>
      <c r="O5106" s="12"/>
      <c r="Q5106" s="22"/>
      <c r="R5106" s="15"/>
      <c r="S5106" s="22"/>
    </row>
    <row r="5107" spans="2:19">
      <c r="B5107" s="12"/>
      <c r="K5107" s="11"/>
      <c r="L5107" s="11"/>
      <c r="M5107" s="12"/>
      <c r="N5107" s="12"/>
      <c r="O5107" s="12"/>
      <c r="Q5107" s="22"/>
      <c r="R5107" s="15"/>
      <c r="S5107" s="22"/>
    </row>
    <row r="5108" spans="2:19">
      <c r="B5108" s="12"/>
      <c r="K5108" s="11"/>
      <c r="L5108" s="11"/>
      <c r="M5108" s="12"/>
      <c r="N5108" s="12"/>
      <c r="O5108" s="12"/>
      <c r="Q5108" s="22"/>
      <c r="R5108" s="15"/>
      <c r="S5108" s="22"/>
    </row>
    <row r="5109" spans="2:19">
      <c r="B5109" s="12"/>
      <c r="K5109" s="11"/>
      <c r="L5109" s="11"/>
      <c r="M5109" s="12"/>
      <c r="N5109" s="12"/>
      <c r="O5109" s="12"/>
      <c r="Q5109" s="22"/>
      <c r="R5109" s="15"/>
      <c r="S5109" s="22"/>
    </row>
    <row r="5110" spans="2:19">
      <c r="B5110" s="12"/>
      <c r="K5110" s="11"/>
      <c r="L5110" s="11"/>
      <c r="M5110" s="12"/>
      <c r="N5110" s="12"/>
      <c r="O5110" s="12"/>
      <c r="Q5110" s="22"/>
      <c r="R5110" s="15"/>
      <c r="S5110" s="22"/>
    </row>
    <row r="5111" spans="2:19">
      <c r="B5111" s="12"/>
      <c r="K5111" s="11"/>
      <c r="L5111" s="11"/>
      <c r="M5111" s="12"/>
      <c r="N5111" s="12"/>
      <c r="O5111" s="12"/>
      <c r="Q5111" s="22"/>
      <c r="R5111" s="15"/>
      <c r="S5111" s="22"/>
    </row>
    <row r="5112" spans="2:19">
      <c r="B5112" s="12"/>
      <c r="K5112" s="11"/>
      <c r="L5112" s="11"/>
      <c r="M5112" s="12"/>
      <c r="N5112" s="12"/>
      <c r="O5112" s="12"/>
      <c r="Q5112" s="22"/>
      <c r="R5112" s="15"/>
      <c r="S5112" s="22"/>
    </row>
    <row r="5113" spans="2:19">
      <c r="B5113" s="12"/>
      <c r="K5113" s="11"/>
      <c r="L5113" s="11"/>
      <c r="M5113" s="12"/>
      <c r="N5113" s="12"/>
      <c r="O5113" s="12"/>
      <c r="Q5113" s="22"/>
      <c r="R5113" s="15"/>
      <c r="S5113" s="22"/>
    </row>
    <row r="5114" spans="2:19">
      <c r="B5114" s="12"/>
      <c r="K5114" s="11"/>
      <c r="L5114" s="11"/>
      <c r="M5114" s="12"/>
      <c r="N5114" s="12"/>
      <c r="O5114" s="12"/>
      <c r="Q5114" s="22"/>
      <c r="R5114" s="15"/>
      <c r="S5114" s="22"/>
    </row>
    <row r="5115" spans="2:19">
      <c r="B5115" s="12"/>
      <c r="K5115" s="11"/>
      <c r="L5115" s="11"/>
      <c r="M5115" s="12"/>
      <c r="N5115" s="12"/>
      <c r="O5115" s="12"/>
      <c r="Q5115" s="22"/>
      <c r="R5115" s="15"/>
      <c r="S5115" s="22"/>
    </row>
    <row r="5116" spans="2:19">
      <c r="B5116" s="12"/>
      <c r="K5116" s="11"/>
      <c r="L5116" s="11"/>
      <c r="M5116" s="12"/>
      <c r="N5116" s="12"/>
      <c r="O5116" s="12"/>
      <c r="Q5116" s="22"/>
      <c r="R5116" s="15"/>
      <c r="S5116" s="22"/>
    </row>
    <row r="5117" spans="2:19">
      <c r="B5117" s="12"/>
      <c r="K5117" s="11"/>
      <c r="L5117" s="11"/>
      <c r="M5117" s="12"/>
      <c r="N5117" s="12"/>
      <c r="O5117" s="12"/>
      <c r="Q5117" s="22"/>
      <c r="R5117" s="15"/>
      <c r="S5117" s="22"/>
    </row>
    <row r="5118" spans="2:19">
      <c r="B5118" s="12"/>
      <c r="K5118" s="11"/>
      <c r="L5118" s="11"/>
      <c r="M5118" s="12"/>
      <c r="N5118" s="12"/>
      <c r="O5118" s="12"/>
      <c r="Q5118" s="22"/>
      <c r="R5118" s="15"/>
      <c r="S5118" s="22"/>
    </row>
    <row r="5119" spans="2:19">
      <c r="B5119" s="12"/>
      <c r="K5119" s="11"/>
      <c r="L5119" s="11"/>
      <c r="M5119" s="12"/>
      <c r="N5119" s="12"/>
      <c r="O5119" s="12"/>
      <c r="Q5119" s="22"/>
      <c r="R5119" s="15"/>
      <c r="S5119" s="22"/>
    </row>
    <row r="5120" spans="2:19">
      <c r="B5120" s="12"/>
      <c r="K5120" s="11"/>
      <c r="L5120" s="11"/>
      <c r="M5120" s="12"/>
      <c r="N5120" s="12"/>
      <c r="O5120" s="12"/>
      <c r="Q5120" s="22"/>
      <c r="R5120" s="15"/>
      <c r="S5120" s="22"/>
    </row>
    <row r="5121" spans="2:19">
      <c r="B5121" s="12"/>
      <c r="K5121" s="11"/>
      <c r="L5121" s="11"/>
      <c r="M5121" s="12"/>
      <c r="N5121" s="12"/>
      <c r="O5121" s="12"/>
      <c r="Q5121" s="22"/>
      <c r="R5121" s="15"/>
      <c r="S5121" s="22"/>
    </row>
    <row r="5122" spans="2:19">
      <c r="B5122" s="12"/>
      <c r="K5122" s="11"/>
      <c r="L5122" s="11"/>
      <c r="M5122" s="12"/>
      <c r="N5122" s="12"/>
      <c r="O5122" s="12"/>
      <c r="Q5122" s="22"/>
      <c r="R5122" s="15"/>
      <c r="S5122" s="22"/>
    </row>
    <row r="5123" spans="2:19">
      <c r="B5123" s="12"/>
      <c r="K5123" s="11"/>
      <c r="L5123" s="11"/>
      <c r="M5123" s="12"/>
      <c r="N5123" s="12"/>
      <c r="O5123" s="12"/>
      <c r="Q5123" s="22"/>
      <c r="R5123" s="15"/>
      <c r="S5123" s="22"/>
    </row>
    <row r="5124" spans="2:19">
      <c r="B5124" s="12"/>
      <c r="K5124" s="11"/>
      <c r="L5124" s="11"/>
      <c r="M5124" s="12"/>
      <c r="N5124" s="12"/>
      <c r="O5124" s="12"/>
      <c r="Q5124" s="22"/>
      <c r="R5124" s="15"/>
      <c r="S5124" s="22"/>
    </row>
    <row r="5125" spans="2:19">
      <c r="B5125" s="12"/>
      <c r="K5125" s="11"/>
      <c r="L5125" s="11"/>
      <c r="M5125" s="12"/>
      <c r="N5125" s="12"/>
      <c r="O5125" s="12"/>
      <c r="Q5125" s="22"/>
      <c r="R5125" s="15"/>
      <c r="S5125" s="22"/>
    </row>
    <row r="5126" spans="2:19">
      <c r="B5126" s="12"/>
      <c r="K5126" s="11"/>
      <c r="L5126" s="11"/>
      <c r="M5126" s="12"/>
      <c r="N5126" s="12"/>
      <c r="O5126" s="12"/>
      <c r="Q5126" s="22"/>
      <c r="R5126" s="15"/>
      <c r="S5126" s="22"/>
    </row>
    <row r="5127" spans="2:19">
      <c r="B5127" s="12"/>
      <c r="K5127" s="11"/>
      <c r="L5127" s="11"/>
      <c r="M5127" s="12"/>
      <c r="N5127" s="12"/>
      <c r="O5127" s="12"/>
      <c r="Q5127" s="22"/>
      <c r="R5127" s="15"/>
      <c r="S5127" s="22"/>
    </row>
    <row r="5128" spans="2:19">
      <c r="B5128" s="12"/>
      <c r="K5128" s="11"/>
      <c r="L5128" s="11"/>
      <c r="M5128" s="12"/>
      <c r="N5128" s="12"/>
      <c r="O5128" s="12"/>
      <c r="Q5128" s="22"/>
      <c r="R5128" s="15"/>
      <c r="S5128" s="22"/>
    </row>
    <row r="5129" spans="2:19">
      <c r="B5129" s="12"/>
      <c r="K5129" s="11"/>
      <c r="L5129" s="11"/>
      <c r="M5129" s="12"/>
      <c r="N5129" s="12"/>
      <c r="O5129" s="12"/>
      <c r="Q5129" s="22"/>
      <c r="R5129" s="15"/>
      <c r="S5129" s="22"/>
    </row>
    <row r="5130" spans="2:19">
      <c r="B5130" s="12"/>
      <c r="K5130" s="11"/>
      <c r="L5130" s="11"/>
      <c r="M5130" s="12"/>
      <c r="N5130" s="12"/>
      <c r="O5130" s="12"/>
      <c r="Q5130" s="22"/>
      <c r="R5130" s="15"/>
      <c r="S5130" s="22"/>
    </row>
    <row r="5131" spans="2:19">
      <c r="B5131" s="12"/>
      <c r="K5131" s="11"/>
      <c r="L5131" s="11"/>
      <c r="M5131" s="12"/>
      <c r="N5131" s="12"/>
      <c r="O5131" s="12"/>
      <c r="Q5131" s="22"/>
      <c r="R5131" s="15"/>
      <c r="S5131" s="22"/>
    </row>
    <row r="5132" spans="2:19">
      <c r="B5132" s="12"/>
      <c r="K5132" s="11"/>
      <c r="L5132" s="11"/>
      <c r="M5132" s="12"/>
      <c r="N5132" s="12"/>
      <c r="O5132" s="12"/>
      <c r="Q5132" s="22"/>
      <c r="R5132" s="15"/>
      <c r="S5132" s="22"/>
    </row>
    <row r="5133" spans="2:19">
      <c r="B5133" s="12"/>
      <c r="K5133" s="11"/>
      <c r="L5133" s="11"/>
      <c r="M5133" s="12"/>
      <c r="N5133" s="12"/>
      <c r="O5133" s="12"/>
      <c r="Q5133" s="22"/>
      <c r="R5133" s="15"/>
      <c r="S5133" s="22"/>
    </row>
    <row r="5134" spans="2:19">
      <c r="B5134" s="12"/>
      <c r="K5134" s="11"/>
      <c r="L5134" s="11"/>
      <c r="M5134" s="12"/>
      <c r="N5134" s="12"/>
      <c r="O5134" s="12"/>
      <c r="Q5134" s="22"/>
      <c r="R5134" s="15"/>
      <c r="S5134" s="22"/>
    </row>
    <row r="5135" spans="2:19">
      <c r="B5135" s="12"/>
      <c r="K5135" s="11"/>
      <c r="L5135" s="11"/>
      <c r="M5135" s="12"/>
      <c r="N5135" s="12"/>
      <c r="O5135" s="12"/>
      <c r="Q5135" s="22"/>
      <c r="R5135" s="15"/>
      <c r="S5135" s="22"/>
    </row>
    <row r="5136" spans="2:19">
      <c r="B5136" s="12"/>
      <c r="K5136" s="11"/>
      <c r="L5136" s="11"/>
      <c r="M5136" s="12"/>
      <c r="N5136" s="12"/>
      <c r="O5136" s="12"/>
      <c r="Q5136" s="22"/>
      <c r="R5136" s="15"/>
      <c r="S5136" s="22"/>
    </row>
    <row r="5137" spans="2:19">
      <c r="B5137" s="12"/>
      <c r="K5137" s="11"/>
      <c r="L5137" s="11"/>
      <c r="M5137" s="12"/>
      <c r="N5137" s="12"/>
      <c r="O5137" s="12"/>
      <c r="Q5137" s="22"/>
      <c r="R5137" s="15"/>
      <c r="S5137" s="22"/>
    </row>
    <row r="5138" spans="2:19">
      <c r="B5138" s="12"/>
      <c r="K5138" s="11"/>
      <c r="L5138" s="11"/>
      <c r="M5138" s="12"/>
      <c r="N5138" s="12"/>
      <c r="O5138" s="12"/>
      <c r="Q5138" s="22"/>
      <c r="R5138" s="15"/>
      <c r="S5138" s="22"/>
    </row>
    <row r="5139" spans="2:19">
      <c r="B5139" s="12"/>
      <c r="K5139" s="11"/>
      <c r="L5139" s="11"/>
      <c r="M5139" s="12"/>
      <c r="N5139" s="12"/>
      <c r="O5139" s="12"/>
      <c r="Q5139" s="22"/>
      <c r="R5139" s="15"/>
      <c r="S5139" s="22"/>
    </row>
    <row r="5140" spans="2:19">
      <c r="B5140" s="12"/>
      <c r="K5140" s="11"/>
      <c r="L5140" s="11"/>
      <c r="M5140" s="12"/>
      <c r="N5140" s="12"/>
      <c r="O5140" s="12"/>
      <c r="Q5140" s="22"/>
      <c r="R5140" s="15"/>
      <c r="S5140" s="22"/>
    </row>
    <row r="5141" spans="2:19">
      <c r="B5141" s="12"/>
      <c r="K5141" s="11"/>
      <c r="L5141" s="11"/>
      <c r="M5141" s="12"/>
      <c r="N5141" s="12"/>
      <c r="O5141" s="12"/>
      <c r="Q5141" s="22"/>
      <c r="R5141" s="15"/>
      <c r="S5141" s="22"/>
    </row>
    <row r="5142" spans="2:19">
      <c r="B5142" s="12"/>
      <c r="K5142" s="11"/>
      <c r="L5142" s="11"/>
      <c r="M5142" s="12"/>
      <c r="N5142" s="12"/>
      <c r="O5142" s="12"/>
      <c r="Q5142" s="22"/>
      <c r="R5142" s="15"/>
      <c r="S5142" s="22"/>
    </row>
    <row r="5143" spans="2:19">
      <c r="B5143" s="12"/>
      <c r="K5143" s="11"/>
      <c r="L5143" s="11"/>
      <c r="M5143" s="12"/>
      <c r="N5143" s="12"/>
      <c r="O5143" s="12"/>
      <c r="Q5143" s="22"/>
      <c r="R5143" s="15"/>
      <c r="S5143" s="22"/>
    </row>
    <row r="5144" spans="2:19">
      <c r="B5144" s="12"/>
      <c r="K5144" s="11"/>
      <c r="L5144" s="11"/>
      <c r="M5144" s="12"/>
      <c r="N5144" s="12"/>
      <c r="O5144" s="12"/>
      <c r="Q5144" s="22"/>
      <c r="R5144" s="15"/>
      <c r="S5144" s="22"/>
    </row>
    <row r="5145" spans="2:19">
      <c r="B5145" s="12"/>
      <c r="K5145" s="11"/>
      <c r="L5145" s="11"/>
      <c r="M5145" s="12"/>
      <c r="N5145" s="12"/>
      <c r="O5145" s="12"/>
      <c r="Q5145" s="22"/>
      <c r="R5145" s="15"/>
      <c r="S5145" s="22"/>
    </row>
    <row r="5146" spans="2:19">
      <c r="B5146" s="12"/>
      <c r="K5146" s="11"/>
      <c r="L5146" s="11"/>
      <c r="M5146" s="12"/>
      <c r="N5146" s="12"/>
      <c r="O5146" s="12"/>
      <c r="Q5146" s="22"/>
      <c r="R5146" s="15"/>
      <c r="S5146" s="22"/>
    </row>
    <row r="5147" spans="2:19">
      <c r="B5147" s="12"/>
      <c r="K5147" s="11"/>
      <c r="L5147" s="11"/>
      <c r="M5147" s="12"/>
      <c r="N5147" s="12"/>
      <c r="O5147" s="12"/>
      <c r="Q5147" s="22"/>
      <c r="R5147" s="15"/>
      <c r="S5147" s="22"/>
    </row>
    <row r="5148" spans="2:19">
      <c r="B5148" s="12"/>
      <c r="K5148" s="11"/>
      <c r="L5148" s="11"/>
      <c r="M5148" s="12"/>
      <c r="N5148" s="12"/>
      <c r="O5148" s="12"/>
      <c r="Q5148" s="22"/>
      <c r="R5148" s="15"/>
      <c r="S5148" s="22"/>
    </row>
    <row r="5149" spans="2:19">
      <c r="B5149" s="12"/>
      <c r="K5149" s="11"/>
      <c r="L5149" s="11"/>
      <c r="M5149" s="12"/>
      <c r="N5149" s="12"/>
      <c r="O5149" s="12"/>
      <c r="Q5149" s="22"/>
      <c r="R5149" s="15"/>
      <c r="S5149" s="22"/>
    </row>
    <row r="5150" spans="2:19">
      <c r="B5150" s="12"/>
      <c r="K5150" s="11"/>
      <c r="L5150" s="11"/>
      <c r="M5150" s="12"/>
      <c r="N5150" s="12"/>
      <c r="O5150" s="12"/>
      <c r="Q5150" s="22"/>
      <c r="R5150" s="15"/>
      <c r="S5150" s="22"/>
    </row>
    <row r="5151" spans="2:19">
      <c r="B5151" s="12"/>
      <c r="K5151" s="11"/>
      <c r="L5151" s="11"/>
      <c r="M5151" s="12"/>
      <c r="N5151" s="12"/>
      <c r="O5151" s="12"/>
      <c r="Q5151" s="22"/>
      <c r="R5151" s="15"/>
      <c r="S5151" s="22"/>
    </row>
    <row r="5152" spans="2:19">
      <c r="B5152" s="12"/>
      <c r="K5152" s="11"/>
      <c r="L5152" s="11"/>
      <c r="M5152" s="12"/>
      <c r="N5152" s="12"/>
      <c r="O5152" s="12"/>
      <c r="Q5152" s="22"/>
      <c r="R5152" s="15"/>
      <c r="S5152" s="22"/>
    </row>
    <row r="5153" spans="2:19">
      <c r="B5153" s="12"/>
      <c r="K5153" s="11"/>
      <c r="L5153" s="11"/>
      <c r="M5153" s="12"/>
      <c r="N5153" s="12"/>
      <c r="O5153" s="12"/>
      <c r="Q5153" s="22"/>
      <c r="R5153" s="15"/>
      <c r="S5153" s="22"/>
    </row>
    <row r="5154" spans="2:19">
      <c r="B5154" s="12"/>
      <c r="K5154" s="11"/>
      <c r="L5154" s="11"/>
      <c r="M5154" s="12"/>
      <c r="N5154" s="12"/>
      <c r="O5154" s="12"/>
      <c r="Q5154" s="22"/>
      <c r="R5154" s="15"/>
      <c r="S5154" s="22"/>
    </row>
    <row r="5155" spans="2:19">
      <c r="B5155" s="12"/>
      <c r="K5155" s="11"/>
      <c r="L5155" s="11"/>
      <c r="M5155" s="12"/>
      <c r="N5155" s="12"/>
      <c r="O5155" s="12"/>
      <c r="Q5155" s="22"/>
      <c r="R5155" s="15"/>
      <c r="S5155" s="22"/>
    </row>
    <row r="5156" spans="2:19">
      <c r="B5156" s="12"/>
      <c r="K5156" s="11"/>
      <c r="L5156" s="11"/>
      <c r="M5156" s="12"/>
      <c r="N5156" s="12"/>
      <c r="O5156" s="12"/>
      <c r="Q5156" s="22"/>
      <c r="R5156" s="15"/>
      <c r="S5156" s="22"/>
    </row>
    <row r="5157" spans="2:19">
      <c r="B5157" s="12"/>
      <c r="K5157" s="11"/>
      <c r="L5157" s="11"/>
      <c r="M5157" s="12"/>
      <c r="N5157" s="12"/>
      <c r="O5157" s="12"/>
      <c r="Q5157" s="22"/>
      <c r="R5157" s="15"/>
      <c r="S5157" s="22"/>
    </row>
    <row r="5158" spans="2:19">
      <c r="B5158" s="12"/>
      <c r="K5158" s="11"/>
      <c r="L5158" s="11"/>
      <c r="M5158" s="12"/>
      <c r="N5158" s="12"/>
      <c r="O5158" s="12"/>
      <c r="Q5158" s="22"/>
      <c r="R5158" s="15"/>
      <c r="S5158" s="22"/>
    </row>
    <row r="5159" spans="2:19">
      <c r="B5159" s="12"/>
      <c r="K5159" s="11"/>
      <c r="L5159" s="11"/>
      <c r="M5159" s="12"/>
      <c r="N5159" s="12"/>
      <c r="O5159" s="12"/>
      <c r="Q5159" s="22"/>
      <c r="R5159" s="15"/>
      <c r="S5159" s="22"/>
    </row>
    <row r="5160" spans="2:19">
      <c r="B5160" s="12"/>
      <c r="K5160" s="11"/>
      <c r="L5160" s="11"/>
      <c r="M5160" s="12"/>
      <c r="N5160" s="12"/>
      <c r="O5160" s="12"/>
      <c r="Q5160" s="22"/>
      <c r="R5160" s="15"/>
      <c r="S5160" s="22"/>
    </row>
    <row r="5161" spans="2:19">
      <c r="B5161" s="12"/>
      <c r="K5161" s="11"/>
      <c r="L5161" s="11"/>
      <c r="M5161" s="12"/>
      <c r="N5161" s="12"/>
      <c r="O5161" s="12"/>
      <c r="Q5161" s="22"/>
      <c r="R5161" s="15"/>
      <c r="S5161" s="22"/>
    </row>
    <row r="5162" spans="2:19">
      <c r="B5162" s="12"/>
      <c r="K5162" s="11"/>
      <c r="L5162" s="11"/>
      <c r="M5162" s="12"/>
      <c r="N5162" s="12"/>
      <c r="O5162" s="12"/>
      <c r="Q5162" s="22"/>
      <c r="R5162" s="15"/>
      <c r="S5162" s="22"/>
    </row>
    <row r="5163" spans="2:19">
      <c r="B5163" s="12"/>
      <c r="K5163" s="11"/>
      <c r="L5163" s="11"/>
      <c r="M5163" s="12"/>
      <c r="N5163" s="12"/>
      <c r="O5163" s="12"/>
      <c r="Q5163" s="22"/>
      <c r="R5163" s="15"/>
      <c r="S5163" s="22"/>
    </row>
    <row r="5164" spans="2:19">
      <c r="B5164" s="12"/>
      <c r="K5164" s="11"/>
      <c r="L5164" s="11"/>
      <c r="M5164" s="12"/>
      <c r="N5164" s="12"/>
      <c r="O5164" s="12"/>
      <c r="Q5164" s="22"/>
      <c r="R5164" s="15"/>
      <c r="S5164" s="22"/>
    </row>
    <row r="5165" spans="2:19">
      <c r="B5165" s="12"/>
      <c r="K5165" s="11"/>
      <c r="L5165" s="11"/>
      <c r="M5165" s="12"/>
      <c r="N5165" s="12"/>
      <c r="O5165" s="12"/>
      <c r="Q5165" s="22"/>
      <c r="R5165" s="15"/>
      <c r="S5165" s="22"/>
    </row>
    <row r="5166" spans="2:19">
      <c r="B5166" s="12"/>
      <c r="K5166" s="11"/>
      <c r="L5166" s="11"/>
      <c r="M5166" s="12"/>
      <c r="N5166" s="12"/>
      <c r="O5166" s="12"/>
      <c r="Q5166" s="22"/>
      <c r="R5166" s="15"/>
      <c r="S5166" s="22"/>
    </row>
    <row r="5167" spans="2:19">
      <c r="B5167" s="12"/>
      <c r="K5167" s="11"/>
      <c r="L5167" s="11"/>
      <c r="M5167" s="12"/>
      <c r="N5167" s="12"/>
      <c r="O5167" s="12"/>
      <c r="Q5167" s="22"/>
      <c r="R5167" s="15"/>
      <c r="S5167" s="22"/>
    </row>
    <row r="5168" spans="2:19">
      <c r="B5168" s="12"/>
      <c r="K5168" s="11"/>
      <c r="L5168" s="11"/>
      <c r="M5168" s="12"/>
      <c r="N5168" s="12"/>
      <c r="O5168" s="12"/>
      <c r="Q5168" s="22"/>
      <c r="R5168" s="15"/>
      <c r="S5168" s="22"/>
    </row>
    <row r="5169" spans="2:19">
      <c r="B5169" s="12"/>
      <c r="K5169" s="11"/>
      <c r="L5169" s="11"/>
      <c r="M5169" s="12"/>
      <c r="N5169" s="12"/>
      <c r="O5169" s="12"/>
      <c r="Q5169" s="22"/>
      <c r="R5169" s="15"/>
      <c r="S5169" s="22"/>
    </row>
    <row r="5170" spans="2:19">
      <c r="B5170" s="12"/>
      <c r="K5170" s="11"/>
      <c r="L5170" s="11"/>
      <c r="M5170" s="12"/>
      <c r="N5170" s="12"/>
      <c r="O5170" s="12"/>
      <c r="Q5170" s="22"/>
      <c r="R5170" s="15"/>
      <c r="S5170" s="22"/>
    </row>
    <row r="5171" spans="2:19">
      <c r="B5171" s="12"/>
      <c r="K5171" s="11"/>
      <c r="L5171" s="11"/>
      <c r="M5171" s="12"/>
      <c r="N5171" s="12"/>
      <c r="O5171" s="12"/>
      <c r="Q5171" s="22"/>
      <c r="R5171" s="15"/>
      <c r="S5171" s="22"/>
    </row>
    <row r="5172" spans="2:19">
      <c r="B5172" s="12"/>
      <c r="K5172" s="11"/>
      <c r="L5172" s="11"/>
      <c r="M5172" s="12"/>
      <c r="N5172" s="12"/>
      <c r="O5172" s="12"/>
      <c r="Q5172" s="22"/>
      <c r="R5172" s="15"/>
      <c r="S5172" s="22"/>
    </row>
    <row r="5173" spans="2:19">
      <c r="B5173" s="12"/>
      <c r="K5173" s="11"/>
      <c r="L5173" s="11"/>
      <c r="M5173" s="12"/>
      <c r="N5173" s="12"/>
      <c r="O5173" s="12"/>
      <c r="Q5173" s="22"/>
      <c r="R5173" s="15"/>
      <c r="S5173" s="22"/>
    </row>
    <row r="5174" spans="2:19">
      <c r="B5174" s="12"/>
      <c r="K5174" s="11"/>
      <c r="L5174" s="11"/>
      <c r="M5174" s="12"/>
      <c r="N5174" s="12"/>
      <c r="O5174" s="12"/>
      <c r="Q5174" s="22"/>
      <c r="R5174" s="15"/>
      <c r="S5174" s="22"/>
    </row>
    <row r="5175" spans="2:19">
      <c r="B5175" s="12"/>
      <c r="K5175" s="11"/>
      <c r="L5175" s="11"/>
      <c r="M5175" s="12"/>
      <c r="N5175" s="12"/>
      <c r="O5175" s="12"/>
      <c r="Q5175" s="22"/>
      <c r="R5175" s="15"/>
      <c r="S5175" s="22"/>
    </row>
    <row r="5176" spans="2:19">
      <c r="B5176" s="12"/>
      <c r="K5176" s="11"/>
      <c r="L5176" s="11"/>
      <c r="M5176" s="12"/>
      <c r="N5176" s="12"/>
      <c r="O5176" s="12"/>
      <c r="Q5176" s="22"/>
      <c r="R5176" s="15"/>
      <c r="S5176" s="22"/>
    </row>
    <row r="5177" spans="2:19">
      <c r="B5177" s="12"/>
      <c r="K5177" s="11"/>
      <c r="L5177" s="11"/>
      <c r="M5177" s="12"/>
      <c r="N5177" s="12"/>
      <c r="O5177" s="12"/>
      <c r="Q5177" s="22"/>
      <c r="R5177" s="15"/>
      <c r="S5177" s="22"/>
    </row>
    <row r="5178" spans="2:19">
      <c r="B5178" s="12"/>
      <c r="K5178" s="11"/>
      <c r="L5178" s="11"/>
      <c r="M5178" s="12"/>
      <c r="N5178" s="12"/>
      <c r="O5178" s="12"/>
      <c r="Q5178" s="22"/>
      <c r="R5178" s="15"/>
      <c r="S5178" s="22"/>
    </row>
    <row r="5179" spans="2:19">
      <c r="B5179" s="12"/>
      <c r="K5179" s="11"/>
      <c r="L5179" s="11"/>
      <c r="M5179" s="12"/>
      <c r="N5179" s="12"/>
      <c r="O5179" s="12"/>
      <c r="Q5179" s="22"/>
      <c r="R5179" s="15"/>
      <c r="S5179" s="22"/>
    </row>
    <row r="5180" spans="2:19">
      <c r="B5180" s="12"/>
      <c r="K5180" s="11"/>
      <c r="L5180" s="11"/>
      <c r="M5180" s="12"/>
      <c r="N5180" s="12"/>
      <c r="O5180" s="12"/>
      <c r="Q5180" s="22"/>
      <c r="R5180" s="15"/>
      <c r="S5180" s="22"/>
    </row>
    <row r="5181" spans="2:19">
      <c r="B5181" s="12"/>
      <c r="K5181" s="11"/>
      <c r="L5181" s="11"/>
      <c r="M5181" s="12"/>
      <c r="N5181" s="12"/>
      <c r="O5181" s="12"/>
      <c r="Q5181" s="22"/>
      <c r="R5181" s="15"/>
      <c r="S5181" s="22"/>
    </row>
    <row r="5182" spans="2:19">
      <c r="B5182" s="12"/>
      <c r="K5182" s="11"/>
      <c r="L5182" s="11"/>
      <c r="M5182" s="12"/>
      <c r="N5182" s="12"/>
      <c r="O5182" s="12"/>
      <c r="Q5182" s="22"/>
      <c r="R5182" s="15"/>
      <c r="S5182" s="22"/>
    </row>
    <row r="5183" spans="2:19">
      <c r="B5183" s="12"/>
      <c r="K5183" s="11"/>
      <c r="L5183" s="11"/>
      <c r="M5183" s="12"/>
      <c r="N5183" s="12"/>
      <c r="O5183" s="12"/>
      <c r="Q5183" s="22"/>
      <c r="R5183" s="15"/>
      <c r="S5183" s="22"/>
    </row>
    <row r="5184" spans="2:19">
      <c r="B5184" s="12"/>
      <c r="K5184" s="11"/>
      <c r="L5184" s="11"/>
      <c r="M5184" s="12"/>
      <c r="N5184" s="12"/>
      <c r="O5184" s="12"/>
      <c r="Q5184" s="22"/>
      <c r="R5184" s="15"/>
      <c r="S5184" s="22"/>
    </row>
    <row r="5185" spans="2:19">
      <c r="B5185" s="12"/>
      <c r="K5185" s="11"/>
      <c r="L5185" s="11"/>
      <c r="M5185" s="12"/>
      <c r="N5185" s="12"/>
      <c r="O5185" s="12"/>
      <c r="Q5185" s="22"/>
      <c r="R5185" s="15"/>
      <c r="S5185" s="22"/>
    </row>
    <row r="5186" spans="2:19">
      <c r="B5186" s="12"/>
      <c r="K5186" s="11"/>
      <c r="L5186" s="11"/>
      <c r="M5186" s="12"/>
      <c r="N5186" s="12"/>
      <c r="O5186" s="12"/>
      <c r="Q5186" s="22"/>
      <c r="R5186" s="15"/>
      <c r="S5186" s="22"/>
    </row>
    <row r="5187" spans="2:19">
      <c r="B5187" s="12"/>
      <c r="K5187" s="11"/>
      <c r="L5187" s="11"/>
      <c r="M5187" s="12"/>
      <c r="N5187" s="12"/>
      <c r="O5187" s="12"/>
      <c r="Q5187" s="22"/>
      <c r="R5187" s="15"/>
      <c r="S5187" s="22"/>
    </row>
    <row r="5188" spans="2:19">
      <c r="B5188" s="12"/>
      <c r="K5188" s="11"/>
      <c r="L5188" s="11"/>
      <c r="M5188" s="12"/>
      <c r="N5188" s="12"/>
      <c r="O5188" s="12"/>
      <c r="Q5188" s="22"/>
      <c r="R5188" s="15"/>
      <c r="S5188" s="22"/>
    </row>
    <row r="5189" spans="2:19">
      <c r="B5189" s="12"/>
      <c r="K5189" s="11"/>
      <c r="L5189" s="11"/>
      <c r="M5189" s="12"/>
      <c r="N5189" s="12"/>
      <c r="O5189" s="12"/>
      <c r="Q5189" s="22"/>
      <c r="R5189" s="15"/>
      <c r="S5189" s="22"/>
    </row>
    <row r="5190" spans="2:19">
      <c r="B5190" s="12"/>
      <c r="K5190" s="11"/>
      <c r="L5190" s="11"/>
      <c r="M5190" s="12"/>
      <c r="N5190" s="12"/>
      <c r="O5190" s="12"/>
      <c r="Q5190" s="22"/>
      <c r="R5190" s="15"/>
      <c r="S5190" s="22"/>
    </row>
    <row r="5191" spans="2:19">
      <c r="B5191" s="12"/>
      <c r="K5191" s="11"/>
      <c r="L5191" s="11"/>
      <c r="M5191" s="12"/>
      <c r="N5191" s="12"/>
      <c r="O5191" s="12"/>
      <c r="Q5191" s="22"/>
      <c r="R5191" s="15"/>
      <c r="S5191" s="22"/>
    </row>
    <row r="5192" spans="2:19">
      <c r="B5192" s="12"/>
      <c r="K5192" s="11"/>
      <c r="L5192" s="11"/>
      <c r="M5192" s="12"/>
      <c r="N5192" s="12"/>
      <c r="O5192" s="12"/>
      <c r="Q5192" s="22"/>
      <c r="R5192" s="15"/>
      <c r="S5192" s="22"/>
    </row>
    <row r="5193" spans="2:19">
      <c r="B5193" s="12"/>
      <c r="K5193" s="11"/>
      <c r="L5193" s="11"/>
      <c r="M5193" s="12"/>
      <c r="N5193" s="12"/>
      <c r="O5193" s="12"/>
      <c r="Q5193" s="22"/>
      <c r="R5193" s="15"/>
      <c r="S5193" s="22"/>
    </row>
    <row r="5194" spans="2:19">
      <c r="B5194" s="12"/>
      <c r="K5194" s="11"/>
      <c r="L5194" s="11"/>
      <c r="M5194" s="12"/>
      <c r="N5194" s="12"/>
      <c r="O5194" s="12"/>
      <c r="Q5194" s="22"/>
      <c r="R5194" s="15"/>
      <c r="S5194" s="22"/>
    </row>
    <row r="5195" spans="2:19">
      <c r="B5195" s="12"/>
      <c r="K5195" s="11"/>
      <c r="L5195" s="11"/>
      <c r="M5195" s="12"/>
      <c r="N5195" s="12"/>
      <c r="O5195" s="12"/>
      <c r="Q5195" s="22"/>
      <c r="R5195" s="15"/>
      <c r="S5195" s="22"/>
    </row>
    <row r="5196" spans="2:19">
      <c r="B5196" s="12"/>
      <c r="K5196" s="11"/>
      <c r="L5196" s="11"/>
      <c r="M5196" s="12"/>
      <c r="N5196" s="12"/>
      <c r="O5196" s="12"/>
      <c r="Q5196" s="22"/>
      <c r="R5196" s="15"/>
      <c r="S5196" s="22"/>
    </row>
    <row r="5197" spans="2:19">
      <c r="B5197" s="12"/>
      <c r="K5197" s="11"/>
      <c r="L5197" s="11"/>
      <c r="M5197" s="12"/>
      <c r="N5197" s="12"/>
      <c r="O5197" s="12"/>
      <c r="Q5197" s="22"/>
      <c r="R5197" s="15"/>
      <c r="S5197" s="22"/>
    </row>
    <row r="5198" spans="2:19">
      <c r="B5198" s="12"/>
      <c r="K5198" s="11"/>
      <c r="L5198" s="11"/>
      <c r="M5198" s="12"/>
      <c r="N5198" s="12"/>
      <c r="O5198" s="12"/>
      <c r="Q5198" s="22"/>
      <c r="R5198" s="15"/>
      <c r="S5198" s="22"/>
    </row>
    <row r="5199" spans="2:19">
      <c r="B5199" s="12"/>
      <c r="K5199" s="11"/>
      <c r="L5199" s="11"/>
      <c r="M5199" s="12"/>
      <c r="N5199" s="12"/>
      <c r="O5199" s="12"/>
      <c r="Q5199" s="22"/>
      <c r="R5199" s="15"/>
      <c r="S5199" s="22"/>
    </row>
    <row r="5200" spans="2:19">
      <c r="B5200" s="12"/>
      <c r="K5200" s="11"/>
      <c r="L5200" s="11"/>
      <c r="M5200" s="12"/>
      <c r="N5200" s="12"/>
      <c r="O5200" s="12"/>
      <c r="Q5200" s="22"/>
      <c r="R5200" s="15"/>
      <c r="S5200" s="22"/>
    </row>
    <row r="5201" spans="2:19">
      <c r="B5201" s="12"/>
      <c r="K5201" s="11"/>
      <c r="L5201" s="11"/>
      <c r="M5201" s="12"/>
      <c r="N5201" s="12"/>
      <c r="O5201" s="12"/>
      <c r="Q5201" s="22"/>
      <c r="R5201" s="15"/>
      <c r="S5201" s="22"/>
    </row>
    <row r="5202" spans="2:19">
      <c r="B5202" s="12"/>
      <c r="K5202" s="11"/>
      <c r="L5202" s="11"/>
      <c r="M5202" s="12"/>
      <c r="N5202" s="12"/>
      <c r="O5202" s="12"/>
      <c r="Q5202" s="22"/>
      <c r="R5202" s="15"/>
      <c r="S5202" s="22"/>
    </row>
    <row r="5203" spans="2:19">
      <c r="B5203" s="12"/>
      <c r="K5203" s="11"/>
      <c r="L5203" s="11"/>
      <c r="M5203" s="12"/>
      <c r="N5203" s="12"/>
      <c r="O5203" s="12"/>
      <c r="Q5203" s="22"/>
      <c r="R5203" s="15"/>
      <c r="S5203" s="22"/>
    </row>
    <row r="5204" spans="2:19">
      <c r="B5204" s="12"/>
      <c r="K5204" s="11"/>
      <c r="L5204" s="11"/>
      <c r="M5204" s="12"/>
      <c r="N5204" s="12"/>
      <c r="O5204" s="12"/>
      <c r="Q5204" s="22"/>
      <c r="R5204" s="15"/>
      <c r="S5204" s="22"/>
    </row>
    <row r="5205" spans="2:19">
      <c r="B5205" s="12"/>
      <c r="K5205" s="11"/>
      <c r="L5205" s="11"/>
      <c r="M5205" s="12"/>
      <c r="N5205" s="12"/>
      <c r="O5205" s="12"/>
      <c r="Q5205" s="22"/>
      <c r="R5205" s="15"/>
      <c r="S5205" s="22"/>
    </row>
    <row r="5206" spans="2:19">
      <c r="B5206" s="12"/>
      <c r="K5206" s="11"/>
      <c r="L5206" s="11"/>
      <c r="M5206" s="12"/>
      <c r="N5206" s="12"/>
      <c r="O5206" s="12"/>
      <c r="Q5206" s="22"/>
      <c r="R5206" s="15"/>
      <c r="S5206" s="22"/>
    </row>
    <row r="5207" spans="2:19">
      <c r="B5207" s="12"/>
      <c r="K5207" s="11"/>
      <c r="L5207" s="11"/>
      <c r="M5207" s="12"/>
      <c r="N5207" s="12"/>
      <c r="O5207" s="12"/>
      <c r="Q5207" s="22"/>
      <c r="R5207" s="15"/>
      <c r="S5207" s="22"/>
    </row>
    <row r="5208" spans="2:19">
      <c r="B5208" s="12"/>
      <c r="K5208" s="11"/>
      <c r="L5208" s="11"/>
      <c r="M5208" s="12"/>
      <c r="N5208" s="12"/>
      <c r="O5208" s="12"/>
      <c r="Q5208" s="22"/>
      <c r="R5208" s="15"/>
      <c r="S5208" s="22"/>
    </row>
    <row r="5209" spans="2:19">
      <c r="B5209" s="12"/>
      <c r="K5209" s="11"/>
      <c r="L5209" s="11"/>
      <c r="M5209" s="12"/>
      <c r="N5209" s="12"/>
      <c r="O5209" s="12"/>
      <c r="Q5209" s="22"/>
      <c r="R5209" s="15"/>
      <c r="S5209" s="22"/>
    </row>
    <row r="5210" spans="2:19">
      <c r="B5210" s="12"/>
      <c r="K5210" s="11"/>
      <c r="L5210" s="11"/>
      <c r="M5210" s="12"/>
      <c r="N5210" s="12"/>
      <c r="O5210" s="12"/>
      <c r="Q5210" s="22"/>
      <c r="R5210" s="15"/>
      <c r="S5210" s="22"/>
    </row>
    <row r="5211" spans="2:19">
      <c r="B5211" s="12"/>
      <c r="K5211" s="11"/>
      <c r="L5211" s="11"/>
      <c r="M5211" s="12"/>
      <c r="N5211" s="12"/>
      <c r="O5211" s="12"/>
      <c r="Q5211" s="22"/>
      <c r="R5211" s="15"/>
      <c r="S5211" s="22"/>
    </row>
    <row r="5212" spans="2:19">
      <c r="B5212" s="12"/>
      <c r="K5212" s="11"/>
      <c r="L5212" s="11"/>
      <c r="M5212" s="12"/>
      <c r="N5212" s="12"/>
      <c r="O5212" s="12"/>
      <c r="Q5212" s="22"/>
      <c r="R5212" s="15"/>
      <c r="S5212" s="22"/>
    </row>
    <row r="5213" spans="2:19">
      <c r="B5213" s="12"/>
      <c r="K5213" s="11"/>
      <c r="L5213" s="11"/>
      <c r="M5213" s="12"/>
      <c r="N5213" s="12"/>
      <c r="O5213" s="12"/>
      <c r="Q5213" s="22"/>
      <c r="R5213" s="15"/>
      <c r="S5213" s="22"/>
    </row>
    <row r="5214" spans="2:19">
      <c r="B5214" s="12"/>
      <c r="K5214" s="11"/>
      <c r="L5214" s="11"/>
      <c r="M5214" s="12"/>
      <c r="N5214" s="12"/>
      <c r="O5214" s="12"/>
      <c r="Q5214" s="22"/>
      <c r="R5214" s="15"/>
      <c r="S5214" s="22"/>
    </row>
    <row r="5215" spans="2:19">
      <c r="B5215" s="12"/>
      <c r="K5215" s="11"/>
      <c r="L5215" s="11"/>
      <c r="M5215" s="12"/>
      <c r="N5215" s="12"/>
      <c r="O5215" s="12"/>
      <c r="Q5215" s="22"/>
      <c r="R5215" s="15"/>
      <c r="S5215" s="22"/>
    </row>
    <row r="5216" spans="2:19">
      <c r="B5216" s="12"/>
      <c r="K5216" s="11"/>
      <c r="L5216" s="11"/>
      <c r="M5216" s="12"/>
      <c r="N5216" s="12"/>
      <c r="O5216" s="12"/>
      <c r="Q5216" s="22"/>
      <c r="R5216" s="15"/>
      <c r="S5216" s="22"/>
    </row>
    <row r="5217" spans="2:19">
      <c r="B5217" s="12"/>
      <c r="K5217" s="11"/>
      <c r="L5217" s="11"/>
      <c r="M5217" s="12"/>
      <c r="N5217" s="12"/>
      <c r="O5217" s="12"/>
      <c r="Q5217" s="22"/>
      <c r="R5217" s="15"/>
      <c r="S5217" s="22"/>
    </row>
    <row r="5218" spans="2:19">
      <c r="B5218" s="12"/>
      <c r="K5218" s="11"/>
      <c r="L5218" s="11"/>
      <c r="M5218" s="12"/>
      <c r="N5218" s="12"/>
      <c r="O5218" s="12"/>
      <c r="Q5218" s="22"/>
      <c r="R5218" s="15"/>
      <c r="S5218" s="22"/>
    </row>
    <row r="5219" spans="2:19">
      <c r="B5219" s="12"/>
      <c r="K5219" s="11"/>
      <c r="L5219" s="11"/>
      <c r="M5219" s="12"/>
      <c r="N5219" s="12"/>
      <c r="O5219" s="12"/>
      <c r="Q5219" s="22"/>
      <c r="R5219" s="15"/>
      <c r="S5219" s="22"/>
    </row>
    <row r="5220" spans="2:19">
      <c r="B5220" s="12"/>
      <c r="K5220" s="11"/>
      <c r="L5220" s="11"/>
      <c r="M5220" s="12"/>
      <c r="N5220" s="12"/>
      <c r="O5220" s="12"/>
      <c r="Q5220" s="22"/>
      <c r="R5220" s="15"/>
      <c r="S5220" s="22"/>
    </row>
    <row r="5221" spans="2:19">
      <c r="B5221" s="12"/>
      <c r="K5221" s="11"/>
      <c r="L5221" s="11"/>
      <c r="M5221" s="12"/>
      <c r="N5221" s="12"/>
      <c r="O5221" s="12"/>
      <c r="Q5221" s="22"/>
      <c r="R5221" s="15"/>
      <c r="S5221" s="22"/>
    </row>
    <row r="5222" spans="2:19">
      <c r="B5222" s="12"/>
      <c r="K5222" s="11"/>
      <c r="L5222" s="11"/>
      <c r="M5222" s="12"/>
      <c r="N5222" s="12"/>
      <c r="O5222" s="12"/>
      <c r="Q5222" s="22"/>
      <c r="R5222" s="15"/>
      <c r="S5222" s="22"/>
    </row>
    <row r="5223" spans="2:19">
      <c r="B5223" s="12"/>
      <c r="K5223" s="11"/>
      <c r="L5223" s="11"/>
      <c r="M5223" s="12"/>
      <c r="N5223" s="12"/>
      <c r="O5223" s="12"/>
      <c r="Q5223" s="22"/>
      <c r="R5223" s="15"/>
      <c r="S5223" s="22"/>
    </row>
    <row r="5224" spans="2:19">
      <c r="B5224" s="12"/>
      <c r="K5224" s="11"/>
      <c r="L5224" s="11"/>
      <c r="M5224" s="12"/>
      <c r="N5224" s="12"/>
      <c r="O5224" s="12"/>
      <c r="Q5224" s="22"/>
      <c r="R5224" s="15"/>
      <c r="S5224" s="22"/>
    </row>
    <row r="5225" spans="2:19">
      <c r="B5225" s="12"/>
      <c r="K5225" s="11"/>
      <c r="L5225" s="11"/>
      <c r="M5225" s="12"/>
      <c r="N5225" s="12"/>
      <c r="O5225" s="12"/>
      <c r="Q5225" s="22"/>
      <c r="R5225" s="15"/>
      <c r="S5225" s="22"/>
    </row>
    <row r="5226" spans="2:19">
      <c r="B5226" s="12"/>
      <c r="K5226" s="11"/>
      <c r="L5226" s="11"/>
      <c r="M5226" s="12"/>
      <c r="N5226" s="12"/>
      <c r="O5226" s="12"/>
      <c r="Q5226" s="22"/>
      <c r="R5226" s="15"/>
      <c r="S5226" s="22"/>
    </row>
    <row r="5227" spans="2:19">
      <c r="B5227" s="12"/>
      <c r="K5227" s="11"/>
      <c r="L5227" s="11"/>
      <c r="M5227" s="12"/>
      <c r="N5227" s="12"/>
      <c r="O5227" s="12"/>
      <c r="Q5227" s="22"/>
      <c r="R5227" s="15"/>
      <c r="S5227" s="22"/>
    </row>
    <row r="5228" spans="2:19">
      <c r="B5228" s="12"/>
      <c r="K5228" s="11"/>
      <c r="L5228" s="11"/>
      <c r="M5228" s="12"/>
      <c r="N5228" s="12"/>
      <c r="O5228" s="12"/>
      <c r="Q5228" s="22"/>
      <c r="R5228" s="15"/>
      <c r="S5228" s="22"/>
    </row>
    <row r="5229" spans="2:19">
      <c r="B5229" s="12"/>
      <c r="K5229" s="11"/>
      <c r="L5229" s="11"/>
      <c r="M5229" s="12"/>
      <c r="N5229" s="12"/>
      <c r="O5229" s="12"/>
      <c r="Q5229" s="22"/>
      <c r="R5229" s="15"/>
      <c r="S5229" s="22"/>
    </row>
    <row r="5230" spans="2:19">
      <c r="B5230" s="12"/>
      <c r="K5230" s="11"/>
      <c r="L5230" s="11"/>
      <c r="M5230" s="12"/>
      <c r="N5230" s="12"/>
      <c r="O5230" s="12"/>
      <c r="Q5230" s="22"/>
      <c r="R5230" s="15"/>
      <c r="S5230" s="22"/>
    </row>
    <row r="5231" spans="2:19">
      <c r="B5231" s="12"/>
      <c r="K5231" s="11"/>
      <c r="L5231" s="11"/>
      <c r="M5231" s="12"/>
      <c r="N5231" s="12"/>
      <c r="O5231" s="12"/>
      <c r="Q5231" s="22"/>
      <c r="R5231" s="15"/>
      <c r="S5231" s="22"/>
    </row>
    <row r="5232" spans="2:19">
      <c r="B5232" s="12"/>
      <c r="K5232" s="11"/>
      <c r="L5232" s="11"/>
      <c r="M5232" s="12"/>
      <c r="N5232" s="12"/>
      <c r="O5232" s="12"/>
      <c r="Q5232" s="22"/>
      <c r="R5232" s="15"/>
      <c r="S5232" s="22"/>
    </row>
    <row r="5233" spans="2:19">
      <c r="B5233" s="12"/>
      <c r="K5233" s="11"/>
      <c r="L5233" s="11"/>
      <c r="M5233" s="12"/>
      <c r="N5233" s="12"/>
      <c r="O5233" s="12"/>
      <c r="Q5233" s="22"/>
      <c r="R5233" s="15"/>
      <c r="S5233" s="22"/>
    </row>
    <row r="5234" spans="2:19">
      <c r="B5234" s="12"/>
      <c r="K5234" s="11"/>
      <c r="L5234" s="11"/>
      <c r="M5234" s="12"/>
      <c r="N5234" s="12"/>
      <c r="O5234" s="12"/>
      <c r="Q5234" s="22"/>
      <c r="R5234" s="15"/>
      <c r="S5234" s="22"/>
    </row>
    <row r="5235" spans="2:19">
      <c r="B5235" s="12"/>
      <c r="K5235" s="11"/>
      <c r="L5235" s="11"/>
      <c r="M5235" s="12"/>
      <c r="N5235" s="12"/>
      <c r="O5235" s="12"/>
      <c r="Q5235" s="22"/>
      <c r="R5235" s="15"/>
      <c r="S5235" s="22"/>
    </row>
    <row r="5236" spans="2:19">
      <c r="B5236" s="12"/>
      <c r="K5236" s="11"/>
      <c r="L5236" s="11"/>
      <c r="M5236" s="12"/>
      <c r="N5236" s="12"/>
      <c r="O5236" s="12"/>
      <c r="Q5236" s="22"/>
      <c r="R5236" s="15"/>
      <c r="S5236" s="22"/>
    </row>
    <row r="5237" spans="2:19">
      <c r="B5237" s="12"/>
      <c r="K5237" s="11"/>
      <c r="L5237" s="11"/>
      <c r="M5237" s="12"/>
      <c r="N5237" s="12"/>
      <c r="O5237" s="12"/>
      <c r="Q5237" s="22"/>
      <c r="R5237" s="15"/>
      <c r="S5237" s="22"/>
    </row>
    <row r="5238" spans="2:19">
      <c r="B5238" s="12"/>
      <c r="K5238" s="11"/>
      <c r="L5238" s="11"/>
      <c r="M5238" s="12"/>
      <c r="N5238" s="12"/>
      <c r="O5238" s="12"/>
      <c r="Q5238" s="22"/>
      <c r="R5238" s="15"/>
      <c r="S5238" s="22"/>
    </row>
    <row r="5239" spans="2:19">
      <c r="B5239" s="12"/>
      <c r="K5239" s="11"/>
      <c r="L5239" s="11"/>
      <c r="M5239" s="12"/>
      <c r="N5239" s="12"/>
      <c r="O5239" s="12"/>
      <c r="Q5239" s="22"/>
      <c r="R5239" s="15"/>
      <c r="S5239" s="22"/>
    </row>
    <row r="5240" spans="2:19">
      <c r="B5240" s="12"/>
      <c r="K5240" s="11"/>
      <c r="L5240" s="11"/>
      <c r="M5240" s="12"/>
      <c r="N5240" s="12"/>
      <c r="O5240" s="12"/>
      <c r="Q5240" s="22"/>
      <c r="R5240" s="15"/>
      <c r="S5240" s="22"/>
    </row>
    <row r="5241" spans="2:19">
      <c r="B5241" s="12"/>
      <c r="K5241" s="11"/>
      <c r="L5241" s="11"/>
      <c r="M5241" s="12"/>
      <c r="N5241" s="12"/>
      <c r="O5241" s="12"/>
      <c r="Q5241" s="22"/>
      <c r="R5241" s="15"/>
      <c r="S5241" s="22"/>
    </row>
    <row r="5242" spans="2:19">
      <c r="B5242" s="12"/>
      <c r="K5242" s="11"/>
      <c r="L5242" s="11"/>
      <c r="M5242" s="12"/>
      <c r="N5242" s="12"/>
      <c r="O5242" s="12"/>
      <c r="Q5242" s="22"/>
      <c r="R5242" s="15"/>
      <c r="S5242" s="22"/>
    </row>
    <row r="5243" spans="2:19">
      <c r="B5243" s="12"/>
      <c r="K5243" s="11"/>
      <c r="L5243" s="11"/>
      <c r="M5243" s="12"/>
      <c r="N5243" s="12"/>
      <c r="O5243" s="12"/>
      <c r="Q5243" s="22"/>
      <c r="R5243" s="15"/>
      <c r="S5243" s="22"/>
    </row>
    <row r="5244" spans="2:19">
      <c r="B5244" s="12"/>
      <c r="K5244" s="11"/>
      <c r="L5244" s="11"/>
      <c r="M5244" s="12"/>
      <c r="N5244" s="12"/>
      <c r="O5244" s="12"/>
      <c r="Q5244" s="22"/>
      <c r="R5244" s="15"/>
      <c r="S5244" s="22"/>
    </row>
    <row r="5245" spans="2:19">
      <c r="B5245" s="12"/>
      <c r="K5245" s="11"/>
      <c r="L5245" s="11"/>
      <c r="M5245" s="12"/>
      <c r="N5245" s="12"/>
      <c r="O5245" s="12"/>
      <c r="Q5245" s="22"/>
      <c r="R5245" s="15"/>
      <c r="S5245" s="22"/>
    </row>
    <row r="5246" spans="2:19">
      <c r="B5246" s="12"/>
      <c r="K5246" s="11"/>
      <c r="L5246" s="11"/>
      <c r="M5246" s="12"/>
      <c r="N5246" s="12"/>
      <c r="O5246" s="12"/>
      <c r="Q5246" s="22"/>
      <c r="R5246" s="15"/>
      <c r="S5246" s="22"/>
    </row>
    <row r="5247" spans="2:19">
      <c r="B5247" s="12"/>
      <c r="K5247" s="11"/>
      <c r="L5247" s="11"/>
      <c r="M5247" s="12"/>
      <c r="N5247" s="12"/>
      <c r="O5247" s="12"/>
      <c r="Q5247" s="22"/>
      <c r="R5247" s="15"/>
      <c r="S5247" s="22"/>
    </row>
    <row r="5248" spans="2:19">
      <c r="B5248" s="12"/>
      <c r="K5248" s="11"/>
      <c r="L5248" s="11"/>
      <c r="M5248" s="12"/>
      <c r="N5248" s="12"/>
      <c r="O5248" s="12"/>
      <c r="Q5248" s="22"/>
      <c r="R5248" s="15"/>
      <c r="S5248" s="22"/>
    </row>
    <row r="5249" spans="2:19">
      <c r="B5249" s="12"/>
      <c r="K5249" s="11"/>
      <c r="L5249" s="11"/>
      <c r="M5249" s="12"/>
      <c r="N5249" s="12"/>
      <c r="O5249" s="12"/>
      <c r="Q5249" s="22"/>
      <c r="R5249" s="15"/>
      <c r="S5249" s="22"/>
    </row>
    <row r="5250" spans="2:19">
      <c r="B5250" s="12"/>
      <c r="K5250" s="11"/>
      <c r="L5250" s="11"/>
      <c r="M5250" s="12"/>
      <c r="N5250" s="12"/>
      <c r="O5250" s="12"/>
      <c r="Q5250" s="22"/>
      <c r="R5250" s="15"/>
      <c r="S5250" s="22"/>
    </row>
    <row r="5251" spans="2:19">
      <c r="B5251" s="12"/>
      <c r="K5251" s="11"/>
      <c r="L5251" s="11"/>
      <c r="M5251" s="12"/>
      <c r="N5251" s="12"/>
      <c r="O5251" s="12"/>
      <c r="Q5251" s="22"/>
      <c r="R5251" s="15"/>
      <c r="S5251" s="22"/>
    </row>
    <row r="5252" spans="2:19">
      <c r="B5252" s="12"/>
      <c r="K5252" s="11"/>
      <c r="L5252" s="11"/>
      <c r="M5252" s="12"/>
      <c r="N5252" s="12"/>
      <c r="O5252" s="12"/>
      <c r="Q5252" s="22"/>
      <c r="R5252" s="15"/>
      <c r="S5252" s="22"/>
    </row>
    <row r="5253" spans="2:19">
      <c r="B5253" s="12"/>
      <c r="K5253" s="11"/>
      <c r="L5253" s="11"/>
      <c r="M5253" s="12"/>
      <c r="N5253" s="12"/>
      <c r="O5253" s="12"/>
      <c r="Q5253" s="22"/>
      <c r="R5253" s="15"/>
      <c r="S5253" s="22"/>
    </row>
    <row r="5254" spans="2:19">
      <c r="B5254" s="12"/>
      <c r="K5254" s="11"/>
      <c r="L5254" s="11"/>
      <c r="M5254" s="12"/>
      <c r="N5254" s="12"/>
      <c r="O5254" s="12"/>
      <c r="Q5254" s="22"/>
      <c r="R5254" s="15"/>
      <c r="S5254" s="22"/>
    </row>
    <row r="5255" spans="2:19">
      <c r="B5255" s="12"/>
      <c r="K5255" s="11"/>
      <c r="L5255" s="11"/>
      <c r="M5255" s="12"/>
      <c r="N5255" s="12"/>
      <c r="O5255" s="12"/>
      <c r="Q5255" s="22"/>
      <c r="R5255" s="15"/>
      <c r="S5255" s="22"/>
    </row>
    <row r="5256" spans="2:19">
      <c r="B5256" s="12"/>
      <c r="K5256" s="11"/>
      <c r="L5256" s="11"/>
      <c r="M5256" s="12"/>
      <c r="N5256" s="12"/>
      <c r="O5256" s="12"/>
      <c r="Q5256" s="22"/>
      <c r="R5256" s="15"/>
      <c r="S5256" s="22"/>
    </row>
    <row r="5257" spans="2:19">
      <c r="B5257" s="12"/>
      <c r="K5257" s="11"/>
      <c r="L5257" s="11"/>
      <c r="M5257" s="12"/>
      <c r="N5257" s="12"/>
      <c r="O5257" s="12"/>
      <c r="Q5257" s="22"/>
      <c r="R5257" s="15"/>
      <c r="S5257" s="22"/>
    </row>
    <row r="5258" spans="2:19">
      <c r="B5258" s="12"/>
      <c r="K5258" s="11"/>
      <c r="L5258" s="11"/>
      <c r="M5258" s="12"/>
      <c r="N5258" s="12"/>
      <c r="O5258" s="12"/>
      <c r="Q5258" s="22"/>
      <c r="R5258" s="15"/>
      <c r="S5258" s="22"/>
    </row>
    <row r="5259" spans="2:19">
      <c r="B5259" s="12"/>
      <c r="K5259" s="11"/>
      <c r="L5259" s="11"/>
      <c r="M5259" s="12"/>
      <c r="N5259" s="12"/>
      <c r="O5259" s="12"/>
      <c r="Q5259" s="22"/>
      <c r="R5259" s="15"/>
      <c r="S5259" s="22"/>
    </row>
    <row r="5260" spans="2:19">
      <c r="B5260" s="12"/>
      <c r="K5260" s="11"/>
      <c r="L5260" s="11"/>
      <c r="M5260" s="12"/>
      <c r="N5260" s="12"/>
      <c r="O5260" s="12"/>
      <c r="Q5260" s="22"/>
      <c r="R5260" s="15"/>
      <c r="S5260" s="22"/>
    </row>
    <row r="5261" spans="2:19">
      <c r="B5261" s="12"/>
      <c r="K5261" s="11"/>
      <c r="L5261" s="11"/>
      <c r="M5261" s="12"/>
      <c r="N5261" s="12"/>
      <c r="O5261" s="12"/>
      <c r="Q5261" s="22"/>
      <c r="R5261" s="15"/>
      <c r="S5261" s="22"/>
    </row>
    <row r="5262" spans="2:19">
      <c r="B5262" s="12"/>
      <c r="K5262" s="11"/>
      <c r="L5262" s="11"/>
      <c r="M5262" s="12"/>
      <c r="N5262" s="12"/>
      <c r="O5262" s="12"/>
      <c r="Q5262" s="22"/>
      <c r="R5262" s="15"/>
      <c r="S5262" s="22"/>
    </row>
    <row r="5263" spans="2:19">
      <c r="B5263" s="12"/>
      <c r="K5263" s="11"/>
      <c r="L5263" s="11"/>
      <c r="M5263" s="12"/>
      <c r="N5263" s="12"/>
      <c r="O5263" s="12"/>
      <c r="Q5263" s="22"/>
      <c r="R5263" s="15"/>
      <c r="S5263" s="22"/>
    </row>
    <row r="5264" spans="2:19">
      <c r="B5264" s="12"/>
      <c r="K5264" s="11"/>
      <c r="L5264" s="11"/>
      <c r="M5264" s="12"/>
      <c r="N5264" s="12"/>
      <c r="O5264" s="12"/>
      <c r="Q5264" s="22"/>
      <c r="R5264" s="15"/>
      <c r="S5264" s="22"/>
    </row>
    <row r="5265" spans="2:19">
      <c r="B5265" s="12"/>
      <c r="K5265" s="11"/>
      <c r="L5265" s="11"/>
      <c r="M5265" s="12"/>
      <c r="N5265" s="12"/>
      <c r="O5265" s="12"/>
      <c r="Q5265" s="22"/>
      <c r="R5265" s="15"/>
      <c r="S5265" s="22"/>
    </row>
    <row r="5266" spans="2:19">
      <c r="B5266" s="12"/>
      <c r="K5266" s="11"/>
      <c r="L5266" s="11"/>
      <c r="M5266" s="12"/>
      <c r="N5266" s="12"/>
      <c r="O5266" s="12"/>
      <c r="Q5266" s="22"/>
      <c r="R5266" s="15"/>
      <c r="S5266" s="22"/>
    </row>
    <row r="5267" spans="2:19">
      <c r="B5267" s="12"/>
      <c r="K5267" s="11"/>
      <c r="L5267" s="11"/>
      <c r="M5267" s="12"/>
      <c r="N5267" s="12"/>
      <c r="O5267" s="12"/>
      <c r="Q5267" s="22"/>
      <c r="R5267" s="15"/>
      <c r="S5267" s="22"/>
    </row>
    <row r="5268" spans="2:19">
      <c r="B5268" s="12"/>
      <c r="K5268" s="11"/>
      <c r="L5268" s="11"/>
      <c r="M5268" s="12"/>
      <c r="N5268" s="12"/>
      <c r="O5268" s="12"/>
      <c r="Q5268" s="22"/>
      <c r="R5268" s="15"/>
      <c r="S5268" s="22"/>
    </row>
    <row r="5269" spans="2:19">
      <c r="B5269" s="12"/>
      <c r="K5269" s="11"/>
      <c r="L5269" s="11"/>
      <c r="M5269" s="12"/>
      <c r="N5269" s="12"/>
      <c r="O5269" s="12"/>
      <c r="Q5269" s="22"/>
      <c r="R5269" s="15"/>
      <c r="S5269" s="22"/>
    </row>
    <row r="5270" spans="2:19">
      <c r="B5270" s="12"/>
      <c r="K5270" s="11"/>
      <c r="L5270" s="11"/>
      <c r="M5270" s="12"/>
      <c r="N5270" s="12"/>
      <c r="O5270" s="12"/>
      <c r="Q5270" s="22"/>
      <c r="R5270" s="15"/>
      <c r="S5270" s="22"/>
    </row>
    <row r="5271" spans="2:19">
      <c r="B5271" s="12"/>
      <c r="K5271" s="11"/>
      <c r="L5271" s="11"/>
      <c r="M5271" s="12"/>
      <c r="N5271" s="12"/>
      <c r="O5271" s="12"/>
      <c r="Q5271" s="22"/>
      <c r="R5271" s="15"/>
      <c r="S5271" s="22"/>
    </row>
    <row r="5272" spans="2:19">
      <c r="B5272" s="12"/>
      <c r="K5272" s="11"/>
      <c r="L5272" s="11"/>
      <c r="M5272" s="12"/>
      <c r="N5272" s="12"/>
      <c r="O5272" s="12"/>
      <c r="Q5272" s="22"/>
      <c r="R5272" s="15"/>
      <c r="S5272" s="22"/>
    </row>
    <row r="5273" spans="2:19">
      <c r="B5273" s="12"/>
      <c r="K5273" s="11"/>
      <c r="L5273" s="11"/>
      <c r="M5273" s="12"/>
      <c r="N5273" s="12"/>
      <c r="O5273" s="12"/>
      <c r="Q5273" s="22"/>
      <c r="R5273" s="15"/>
      <c r="S5273" s="22"/>
    </row>
    <row r="5274" spans="2:19">
      <c r="B5274" s="12"/>
      <c r="K5274" s="11"/>
      <c r="L5274" s="11"/>
      <c r="M5274" s="12"/>
      <c r="N5274" s="12"/>
      <c r="O5274" s="12"/>
      <c r="Q5274" s="22"/>
      <c r="R5274" s="15"/>
      <c r="S5274" s="22"/>
    </row>
    <row r="5275" spans="2:19">
      <c r="B5275" s="12"/>
      <c r="K5275" s="11"/>
      <c r="L5275" s="11"/>
      <c r="M5275" s="12"/>
      <c r="N5275" s="12"/>
      <c r="O5275" s="12"/>
      <c r="Q5275" s="22"/>
      <c r="R5275" s="15"/>
      <c r="S5275" s="22"/>
    </row>
    <row r="5276" spans="2:19">
      <c r="B5276" s="12"/>
      <c r="K5276" s="11"/>
      <c r="L5276" s="11"/>
      <c r="M5276" s="12"/>
      <c r="N5276" s="12"/>
      <c r="O5276" s="12"/>
      <c r="Q5276" s="22"/>
      <c r="R5276" s="15"/>
      <c r="S5276" s="22"/>
    </row>
    <row r="5277" spans="2:19">
      <c r="B5277" s="12"/>
      <c r="K5277" s="11"/>
      <c r="L5277" s="11"/>
      <c r="M5277" s="12"/>
      <c r="N5277" s="12"/>
      <c r="O5277" s="12"/>
      <c r="Q5277" s="22"/>
      <c r="R5277" s="15"/>
      <c r="S5277" s="22"/>
    </row>
    <row r="5278" spans="2:19">
      <c r="B5278" s="12"/>
      <c r="K5278" s="11"/>
      <c r="L5278" s="11"/>
      <c r="M5278" s="12"/>
      <c r="N5278" s="12"/>
      <c r="O5278" s="12"/>
      <c r="Q5278" s="22"/>
      <c r="R5278" s="15"/>
      <c r="S5278" s="22"/>
    </row>
    <row r="5279" spans="2:19">
      <c r="B5279" s="12"/>
      <c r="K5279" s="11"/>
      <c r="L5279" s="11"/>
      <c r="M5279" s="12"/>
      <c r="N5279" s="12"/>
      <c r="O5279" s="12"/>
      <c r="Q5279" s="22"/>
      <c r="R5279" s="15"/>
      <c r="S5279" s="22"/>
    </row>
    <row r="5280" spans="2:19">
      <c r="B5280" s="12"/>
      <c r="K5280" s="11"/>
      <c r="L5280" s="11"/>
      <c r="M5280" s="12"/>
      <c r="N5280" s="12"/>
      <c r="O5280" s="12"/>
      <c r="Q5280" s="22"/>
      <c r="R5280" s="15"/>
      <c r="S5280" s="22"/>
    </row>
    <row r="5281" spans="2:19">
      <c r="B5281" s="12"/>
      <c r="K5281" s="11"/>
      <c r="L5281" s="11"/>
      <c r="M5281" s="12"/>
      <c r="N5281" s="12"/>
      <c r="O5281" s="12"/>
      <c r="Q5281" s="22"/>
      <c r="R5281" s="15"/>
      <c r="S5281" s="22"/>
    </row>
    <row r="5282" spans="2:19">
      <c r="B5282" s="12"/>
      <c r="K5282" s="11"/>
      <c r="L5282" s="11"/>
      <c r="M5282" s="12"/>
      <c r="N5282" s="12"/>
      <c r="O5282" s="12"/>
      <c r="Q5282" s="22"/>
      <c r="R5282" s="15"/>
      <c r="S5282" s="22"/>
    </row>
    <row r="5283" spans="2:19">
      <c r="B5283" s="12"/>
      <c r="K5283" s="11"/>
      <c r="L5283" s="11"/>
      <c r="M5283" s="12"/>
      <c r="N5283" s="12"/>
      <c r="O5283" s="12"/>
      <c r="Q5283" s="22"/>
      <c r="R5283" s="15"/>
      <c r="S5283" s="22"/>
    </row>
    <row r="5284" spans="2:19">
      <c r="B5284" s="12"/>
      <c r="K5284" s="11"/>
      <c r="L5284" s="11"/>
      <c r="M5284" s="12"/>
      <c r="N5284" s="12"/>
      <c r="O5284" s="12"/>
      <c r="Q5284" s="22"/>
      <c r="R5284" s="15"/>
      <c r="S5284" s="22"/>
    </row>
    <row r="5285" spans="2:19">
      <c r="B5285" s="12"/>
      <c r="K5285" s="11"/>
      <c r="L5285" s="11"/>
      <c r="M5285" s="12"/>
      <c r="N5285" s="12"/>
      <c r="O5285" s="12"/>
      <c r="Q5285" s="22"/>
      <c r="R5285" s="15"/>
      <c r="S5285" s="22"/>
    </row>
    <row r="5286" spans="2:19">
      <c r="B5286" s="12"/>
      <c r="K5286" s="11"/>
      <c r="L5286" s="11"/>
      <c r="M5286" s="12"/>
      <c r="N5286" s="12"/>
      <c r="O5286" s="12"/>
      <c r="Q5286" s="22"/>
      <c r="R5286" s="15"/>
      <c r="S5286" s="22"/>
    </row>
    <row r="5287" spans="2:19">
      <c r="B5287" s="12"/>
      <c r="K5287" s="11"/>
      <c r="L5287" s="11"/>
      <c r="M5287" s="12"/>
      <c r="N5287" s="12"/>
      <c r="O5287" s="12"/>
      <c r="Q5287" s="22"/>
      <c r="R5287" s="15"/>
      <c r="S5287" s="22"/>
    </row>
    <row r="5288" spans="2:19">
      <c r="B5288" s="12"/>
      <c r="K5288" s="11"/>
      <c r="L5288" s="11"/>
      <c r="M5288" s="12"/>
      <c r="N5288" s="12"/>
      <c r="O5288" s="12"/>
      <c r="Q5288" s="22"/>
      <c r="R5288" s="15"/>
      <c r="S5288" s="22"/>
    </row>
    <row r="5289" spans="2:19">
      <c r="B5289" s="12"/>
      <c r="K5289" s="11"/>
      <c r="L5289" s="11"/>
      <c r="M5289" s="12"/>
      <c r="N5289" s="12"/>
      <c r="O5289" s="12"/>
      <c r="Q5289" s="22"/>
      <c r="R5289" s="15"/>
      <c r="S5289" s="22"/>
    </row>
    <row r="5290" spans="2:19">
      <c r="B5290" s="12"/>
      <c r="K5290" s="11"/>
      <c r="L5290" s="11"/>
      <c r="M5290" s="12"/>
      <c r="N5290" s="12"/>
      <c r="O5290" s="12"/>
      <c r="Q5290" s="22"/>
      <c r="R5290" s="15"/>
      <c r="S5290" s="22"/>
    </row>
    <row r="5291" spans="2:19">
      <c r="B5291" s="12"/>
      <c r="K5291" s="11"/>
      <c r="L5291" s="11"/>
      <c r="M5291" s="12"/>
      <c r="N5291" s="12"/>
      <c r="O5291" s="12"/>
      <c r="Q5291" s="22"/>
      <c r="R5291" s="15"/>
      <c r="S5291" s="22"/>
    </row>
    <row r="5292" spans="2:19">
      <c r="B5292" s="12"/>
      <c r="K5292" s="11"/>
      <c r="L5292" s="11"/>
      <c r="M5292" s="12"/>
      <c r="N5292" s="12"/>
      <c r="O5292" s="12"/>
      <c r="Q5292" s="22"/>
      <c r="R5292" s="15"/>
      <c r="S5292" s="22"/>
    </row>
    <row r="5293" spans="2:19">
      <c r="B5293" s="12"/>
      <c r="K5293" s="11"/>
      <c r="L5293" s="11"/>
      <c r="M5293" s="12"/>
      <c r="N5293" s="12"/>
      <c r="O5293" s="12"/>
      <c r="Q5293" s="22"/>
      <c r="R5293" s="15"/>
      <c r="S5293" s="22"/>
    </row>
    <row r="5294" spans="2:19">
      <c r="B5294" s="12"/>
      <c r="K5294" s="11"/>
      <c r="L5294" s="11"/>
      <c r="M5294" s="12"/>
      <c r="N5294" s="12"/>
      <c r="O5294" s="12"/>
      <c r="Q5294" s="22"/>
      <c r="R5294" s="15"/>
      <c r="S5294" s="22"/>
    </row>
    <row r="5295" spans="2:19">
      <c r="B5295" s="12"/>
      <c r="K5295" s="11"/>
      <c r="L5295" s="11"/>
      <c r="M5295" s="12"/>
      <c r="N5295" s="12"/>
      <c r="O5295" s="12"/>
      <c r="Q5295" s="22"/>
      <c r="R5295" s="15"/>
      <c r="S5295" s="22"/>
    </row>
    <row r="5296" spans="2:19">
      <c r="B5296" s="12"/>
      <c r="K5296" s="11"/>
      <c r="L5296" s="11"/>
      <c r="M5296" s="12"/>
      <c r="N5296" s="12"/>
      <c r="O5296" s="12"/>
      <c r="Q5296" s="22"/>
      <c r="R5296" s="15"/>
      <c r="S5296" s="22"/>
    </row>
    <row r="5297" spans="2:19">
      <c r="B5297" s="12"/>
      <c r="K5297" s="11"/>
      <c r="L5297" s="11"/>
      <c r="M5297" s="12"/>
      <c r="N5297" s="12"/>
      <c r="O5297" s="12"/>
      <c r="Q5297" s="22"/>
      <c r="R5297" s="15"/>
      <c r="S5297" s="22"/>
    </row>
    <row r="5298" spans="2:19">
      <c r="B5298" s="12"/>
      <c r="K5298" s="11"/>
      <c r="L5298" s="11"/>
      <c r="M5298" s="12"/>
      <c r="N5298" s="12"/>
      <c r="O5298" s="12"/>
      <c r="Q5298" s="22"/>
      <c r="R5298" s="15"/>
      <c r="S5298" s="22"/>
    </row>
    <row r="5299" spans="2:19">
      <c r="B5299" s="12"/>
      <c r="K5299" s="11"/>
      <c r="L5299" s="11"/>
      <c r="M5299" s="12"/>
      <c r="N5299" s="12"/>
      <c r="O5299" s="12"/>
      <c r="Q5299" s="22"/>
      <c r="R5299" s="15"/>
      <c r="S5299" s="22"/>
    </row>
    <row r="5300" spans="2:19">
      <c r="B5300" s="12"/>
      <c r="K5300" s="11"/>
      <c r="L5300" s="11"/>
      <c r="M5300" s="12"/>
      <c r="N5300" s="12"/>
      <c r="O5300" s="12"/>
      <c r="Q5300" s="22"/>
      <c r="R5300" s="15"/>
      <c r="S5300" s="22"/>
    </row>
    <row r="5301" spans="2:19">
      <c r="B5301" s="12"/>
      <c r="K5301" s="11"/>
      <c r="L5301" s="11"/>
      <c r="M5301" s="12"/>
      <c r="N5301" s="12"/>
      <c r="O5301" s="12"/>
      <c r="Q5301" s="22"/>
      <c r="R5301" s="15"/>
      <c r="S5301" s="22"/>
    </row>
    <row r="5302" spans="2:19">
      <c r="B5302" s="12"/>
      <c r="K5302" s="11"/>
      <c r="L5302" s="11"/>
      <c r="M5302" s="12"/>
      <c r="N5302" s="12"/>
      <c r="O5302" s="12"/>
      <c r="Q5302" s="22"/>
      <c r="R5302" s="15"/>
      <c r="S5302" s="22"/>
    </row>
    <row r="5303" spans="2:19">
      <c r="B5303" s="12"/>
      <c r="K5303" s="11"/>
      <c r="L5303" s="11"/>
      <c r="M5303" s="12"/>
      <c r="N5303" s="12"/>
      <c r="O5303" s="12"/>
      <c r="Q5303" s="22"/>
      <c r="R5303" s="15"/>
      <c r="S5303" s="22"/>
    </row>
    <row r="5304" spans="2:19">
      <c r="B5304" s="12"/>
      <c r="K5304" s="11"/>
      <c r="L5304" s="11"/>
      <c r="M5304" s="12"/>
      <c r="N5304" s="12"/>
      <c r="O5304" s="12"/>
      <c r="Q5304" s="22"/>
      <c r="R5304" s="15"/>
      <c r="S5304" s="22"/>
    </row>
    <row r="5305" spans="2:19">
      <c r="B5305" s="12"/>
      <c r="K5305" s="11"/>
      <c r="L5305" s="11"/>
      <c r="M5305" s="12"/>
      <c r="N5305" s="12"/>
      <c r="O5305" s="12"/>
      <c r="Q5305" s="22"/>
      <c r="R5305" s="15"/>
      <c r="S5305" s="22"/>
    </row>
    <row r="5306" spans="2:19">
      <c r="B5306" s="12"/>
      <c r="K5306" s="11"/>
      <c r="L5306" s="11"/>
      <c r="M5306" s="12"/>
      <c r="N5306" s="12"/>
      <c r="O5306" s="12"/>
      <c r="Q5306" s="22"/>
      <c r="R5306" s="15"/>
      <c r="S5306" s="22"/>
    </row>
    <row r="5307" spans="2:19">
      <c r="B5307" s="12"/>
      <c r="K5307" s="11"/>
      <c r="L5307" s="11"/>
      <c r="M5307" s="12"/>
      <c r="N5307" s="12"/>
      <c r="O5307" s="12"/>
      <c r="Q5307" s="22"/>
      <c r="R5307" s="15"/>
      <c r="S5307" s="22"/>
    </row>
    <row r="5308" spans="2:19">
      <c r="B5308" s="12"/>
      <c r="K5308" s="11"/>
      <c r="L5308" s="11"/>
      <c r="M5308" s="12"/>
      <c r="N5308" s="12"/>
      <c r="O5308" s="12"/>
      <c r="Q5308" s="22"/>
      <c r="R5308" s="15"/>
      <c r="S5308" s="22"/>
    </row>
    <row r="5309" spans="2:19">
      <c r="B5309" s="12"/>
      <c r="K5309" s="11"/>
      <c r="L5309" s="11"/>
      <c r="M5309" s="12"/>
      <c r="N5309" s="12"/>
      <c r="O5309" s="12"/>
      <c r="Q5309" s="22"/>
      <c r="R5309" s="15"/>
      <c r="S5309" s="22"/>
    </row>
    <row r="5310" spans="2:19">
      <c r="B5310" s="12"/>
      <c r="K5310" s="11"/>
      <c r="L5310" s="11"/>
      <c r="M5310" s="12"/>
      <c r="N5310" s="12"/>
      <c r="O5310" s="12"/>
      <c r="Q5310" s="22"/>
      <c r="R5310" s="15"/>
      <c r="S5310" s="22"/>
    </row>
    <row r="5311" spans="2:19">
      <c r="B5311" s="12"/>
      <c r="K5311" s="11"/>
      <c r="L5311" s="11"/>
      <c r="M5311" s="12"/>
      <c r="N5311" s="12"/>
      <c r="O5311" s="12"/>
      <c r="Q5311" s="22"/>
      <c r="R5311" s="15"/>
      <c r="S5311" s="22"/>
    </row>
    <row r="5312" spans="2:19">
      <c r="B5312" s="12"/>
      <c r="K5312" s="11"/>
      <c r="L5312" s="11"/>
      <c r="M5312" s="12"/>
      <c r="N5312" s="12"/>
      <c r="O5312" s="12"/>
      <c r="Q5312" s="22"/>
      <c r="R5312" s="15"/>
      <c r="S5312" s="22"/>
    </row>
    <row r="5313" spans="2:19">
      <c r="B5313" s="12"/>
      <c r="K5313" s="11"/>
      <c r="L5313" s="11"/>
      <c r="M5313" s="12"/>
      <c r="N5313" s="12"/>
      <c r="O5313" s="12"/>
      <c r="Q5313" s="22"/>
      <c r="R5313" s="15"/>
      <c r="S5313" s="22"/>
    </row>
    <row r="5314" spans="2:19">
      <c r="B5314" s="12"/>
      <c r="K5314" s="11"/>
      <c r="L5314" s="11"/>
      <c r="M5314" s="12"/>
      <c r="N5314" s="12"/>
      <c r="O5314" s="12"/>
      <c r="Q5314" s="22"/>
      <c r="R5314" s="15"/>
      <c r="S5314" s="22"/>
    </row>
    <row r="5315" spans="2:19">
      <c r="B5315" s="12"/>
      <c r="K5315" s="11"/>
      <c r="L5315" s="11"/>
      <c r="M5315" s="12"/>
      <c r="N5315" s="12"/>
      <c r="O5315" s="12"/>
      <c r="Q5315" s="22"/>
      <c r="R5315" s="15"/>
      <c r="S5315" s="22"/>
    </row>
    <row r="5316" spans="2:19">
      <c r="B5316" s="12"/>
      <c r="K5316" s="11"/>
      <c r="L5316" s="11"/>
      <c r="M5316" s="12"/>
      <c r="N5316" s="12"/>
      <c r="O5316" s="12"/>
      <c r="Q5316" s="22"/>
      <c r="R5316" s="15"/>
      <c r="S5316" s="22"/>
    </row>
    <row r="5317" spans="2:19">
      <c r="B5317" s="12"/>
      <c r="K5317" s="11"/>
      <c r="L5317" s="11"/>
      <c r="M5317" s="12"/>
      <c r="N5317" s="12"/>
      <c r="O5317" s="12"/>
      <c r="Q5317" s="22"/>
      <c r="R5317" s="15"/>
      <c r="S5317" s="22"/>
    </row>
    <row r="5318" spans="2:19">
      <c r="B5318" s="12"/>
      <c r="K5318" s="11"/>
      <c r="L5318" s="11"/>
      <c r="M5318" s="12"/>
      <c r="N5318" s="12"/>
      <c r="O5318" s="12"/>
      <c r="Q5318" s="22"/>
      <c r="R5318" s="15"/>
      <c r="S5318" s="22"/>
    </row>
    <row r="5319" spans="2:19">
      <c r="B5319" s="12"/>
      <c r="K5319" s="11"/>
      <c r="L5319" s="11"/>
      <c r="M5319" s="12"/>
      <c r="N5319" s="12"/>
      <c r="O5319" s="12"/>
      <c r="Q5319" s="22"/>
      <c r="R5319" s="15"/>
      <c r="S5319" s="22"/>
    </row>
    <row r="5320" spans="2:19">
      <c r="B5320" s="12"/>
      <c r="K5320" s="11"/>
      <c r="L5320" s="11"/>
      <c r="M5320" s="12"/>
      <c r="N5320" s="12"/>
      <c r="O5320" s="12"/>
      <c r="Q5320" s="22"/>
      <c r="R5320" s="15"/>
      <c r="S5320" s="22"/>
    </row>
    <row r="5321" spans="2:19">
      <c r="B5321" s="12"/>
      <c r="K5321" s="11"/>
      <c r="L5321" s="11"/>
      <c r="M5321" s="12"/>
      <c r="N5321" s="12"/>
      <c r="O5321" s="12"/>
      <c r="Q5321" s="22"/>
      <c r="R5321" s="15"/>
      <c r="S5321" s="22"/>
    </row>
    <row r="5322" spans="2:19">
      <c r="B5322" s="12"/>
      <c r="K5322" s="11"/>
      <c r="L5322" s="11"/>
      <c r="M5322" s="12"/>
      <c r="N5322" s="12"/>
      <c r="O5322" s="12"/>
      <c r="Q5322" s="22"/>
      <c r="R5322" s="15"/>
      <c r="S5322" s="22"/>
    </row>
    <row r="5323" spans="2:19">
      <c r="B5323" s="12"/>
      <c r="K5323" s="11"/>
      <c r="L5323" s="11"/>
      <c r="M5323" s="12"/>
      <c r="N5323" s="12"/>
      <c r="O5323" s="12"/>
      <c r="Q5323" s="22"/>
      <c r="R5323" s="15"/>
      <c r="S5323" s="22"/>
    </row>
    <row r="5324" spans="2:19">
      <c r="B5324" s="12"/>
      <c r="K5324" s="11"/>
      <c r="L5324" s="11"/>
      <c r="M5324" s="12"/>
      <c r="N5324" s="12"/>
      <c r="O5324" s="12"/>
      <c r="Q5324" s="22"/>
      <c r="R5324" s="15"/>
      <c r="S5324" s="22"/>
    </row>
    <row r="5325" spans="2:19">
      <c r="B5325" s="12"/>
      <c r="K5325" s="11"/>
      <c r="L5325" s="11"/>
      <c r="M5325" s="12"/>
      <c r="N5325" s="12"/>
      <c r="O5325" s="12"/>
      <c r="Q5325" s="22"/>
      <c r="R5325" s="15"/>
      <c r="S5325" s="22"/>
    </row>
    <row r="5326" spans="2:19">
      <c r="B5326" s="12"/>
      <c r="K5326" s="11"/>
      <c r="L5326" s="11"/>
      <c r="M5326" s="12"/>
      <c r="N5326" s="12"/>
      <c r="O5326" s="12"/>
      <c r="Q5326" s="22"/>
      <c r="R5326" s="15"/>
      <c r="S5326" s="22"/>
    </row>
    <row r="5327" spans="2:19">
      <c r="B5327" s="12"/>
      <c r="K5327" s="11"/>
      <c r="L5327" s="11"/>
      <c r="M5327" s="12"/>
      <c r="N5327" s="12"/>
      <c r="O5327" s="12"/>
      <c r="Q5327" s="22"/>
      <c r="R5327" s="15"/>
      <c r="S5327" s="22"/>
    </row>
    <row r="5328" spans="2:19">
      <c r="B5328" s="12"/>
      <c r="K5328" s="11"/>
      <c r="L5328" s="11"/>
      <c r="M5328" s="12"/>
      <c r="N5328" s="12"/>
      <c r="O5328" s="12"/>
      <c r="Q5328" s="22"/>
      <c r="R5328" s="15"/>
      <c r="S5328" s="22"/>
    </row>
    <row r="5329" spans="2:19">
      <c r="B5329" s="12"/>
      <c r="K5329" s="11"/>
      <c r="L5329" s="11"/>
      <c r="M5329" s="12"/>
      <c r="N5329" s="12"/>
      <c r="O5329" s="12"/>
      <c r="Q5329" s="22"/>
      <c r="R5329" s="15"/>
      <c r="S5329" s="22"/>
    </row>
    <row r="5330" spans="2:19">
      <c r="B5330" s="12"/>
      <c r="K5330" s="11"/>
      <c r="L5330" s="11"/>
      <c r="M5330" s="12"/>
      <c r="N5330" s="12"/>
      <c r="O5330" s="12"/>
      <c r="Q5330" s="22"/>
      <c r="R5330" s="15"/>
      <c r="S5330" s="22"/>
    </row>
    <row r="5331" spans="2:19">
      <c r="B5331" s="12"/>
      <c r="K5331" s="11"/>
      <c r="L5331" s="11"/>
      <c r="M5331" s="12"/>
      <c r="N5331" s="12"/>
      <c r="O5331" s="12"/>
      <c r="Q5331" s="22"/>
      <c r="R5331" s="15"/>
      <c r="S5331" s="22"/>
    </row>
    <row r="5332" spans="2:19">
      <c r="B5332" s="12"/>
      <c r="K5332" s="11"/>
      <c r="L5332" s="11"/>
      <c r="M5332" s="12"/>
      <c r="N5332" s="12"/>
      <c r="O5332" s="12"/>
      <c r="Q5332" s="22"/>
      <c r="R5332" s="15"/>
      <c r="S5332" s="22"/>
    </row>
    <row r="5333" spans="2:19">
      <c r="B5333" s="12"/>
      <c r="K5333" s="11"/>
      <c r="L5333" s="11"/>
      <c r="M5333" s="12"/>
      <c r="N5333" s="12"/>
      <c r="O5333" s="12"/>
      <c r="Q5333" s="22"/>
      <c r="R5333" s="15"/>
      <c r="S5333" s="22"/>
    </row>
    <row r="5334" spans="2:19">
      <c r="B5334" s="12"/>
      <c r="K5334" s="11"/>
      <c r="L5334" s="11"/>
      <c r="M5334" s="12"/>
      <c r="N5334" s="12"/>
      <c r="O5334" s="12"/>
      <c r="Q5334" s="22"/>
      <c r="R5334" s="15"/>
      <c r="S5334" s="22"/>
    </row>
    <row r="5335" spans="2:19">
      <c r="B5335" s="12"/>
      <c r="K5335" s="11"/>
      <c r="L5335" s="11"/>
      <c r="M5335" s="12"/>
      <c r="N5335" s="12"/>
      <c r="O5335" s="12"/>
      <c r="Q5335" s="22"/>
      <c r="R5335" s="15"/>
      <c r="S5335" s="22"/>
    </row>
    <row r="5336" spans="2:19">
      <c r="B5336" s="12"/>
      <c r="K5336" s="11"/>
      <c r="L5336" s="11"/>
      <c r="M5336" s="12"/>
      <c r="N5336" s="12"/>
      <c r="O5336" s="12"/>
      <c r="Q5336" s="22"/>
      <c r="R5336" s="15"/>
      <c r="S5336" s="22"/>
    </row>
    <row r="5337" spans="2:19">
      <c r="B5337" s="12"/>
      <c r="K5337" s="11"/>
      <c r="L5337" s="11"/>
      <c r="M5337" s="12"/>
      <c r="N5337" s="12"/>
      <c r="O5337" s="12"/>
      <c r="Q5337" s="22"/>
      <c r="R5337" s="15"/>
      <c r="S5337" s="22"/>
    </row>
    <row r="5338" spans="2:19">
      <c r="B5338" s="12"/>
      <c r="K5338" s="11"/>
      <c r="L5338" s="11"/>
      <c r="M5338" s="12"/>
      <c r="N5338" s="12"/>
      <c r="O5338" s="12"/>
      <c r="Q5338" s="22"/>
      <c r="R5338" s="15"/>
      <c r="S5338" s="22"/>
    </row>
    <row r="5339" spans="2:19">
      <c r="B5339" s="12"/>
      <c r="K5339" s="11"/>
      <c r="L5339" s="11"/>
      <c r="M5339" s="12"/>
      <c r="N5339" s="12"/>
      <c r="O5339" s="12"/>
      <c r="Q5339" s="22"/>
      <c r="R5339" s="15"/>
      <c r="S5339" s="22"/>
    </row>
    <row r="5340" spans="2:19">
      <c r="B5340" s="12"/>
      <c r="K5340" s="11"/>
      <c r="L5340" s="11"/>
      <c r="M5340" s="12"/>
      <c r="N5340" s="12"/>
      <c r="O5340" s="12"/>
      <c r="Q5340" s="22"/>
      <c r="R5340" s="15"/>
      <c r="S5340" s="22"/>
    </row>
    <row r="5341" spans="2:19">
      <c r="B5341" s="12"/>
      <c r="K5341" s="11"/>
      <c r="L5341" s="11"/>
      <c r="M5341" s="12"/>
      <c r="N5341" s="12"/>
      <c r="O5341" s="12"/>
      <c r="Q5341" s="22"/>
      <c r="R5341" s="15"/>
      <c r="S5341" s="22"/>
    </row>
    <row r="5342" spans="2:19">
      <c r="B5342" s="12"/>
      <c r="K5342" s="11"/>
      <c r="L5342" s="11"/>
      <c r="M5342" s="12"/>
      <c r="N5342" s="12"/>
      <c r="O5342" s="12"/>
      <c r="Q5342" s="22"/>
      <c r="R5342" s="15"/>
      <c r="S5342" s="22"/>
    </row>
    <row r="5343" spans="2:19">
      <c r="B5343" s="12"/>
      <c r="K5343" s="11"/>
      <c r="L5343" s="11"/>
      <c r="M5343" s="12"/>
      <c r="N5343" s="12"/>
      <c r="O5343" s="12"/>
      <c r="Q5343" s="22"/>
      <c r="R5343" s="15"/>
      <c r="S5343" s="22"/>
    </row>
    <row r="5344" spans="2:19">
      <c r="B5344" s="12"/>
      <c r="K5344" s="11"/>
      <c r="L5344" s="11"/>
      <c r="M5344" s="12"/>
      <c r="N5344" s="12"/>
      <c r="O5344" s="12"/>
      <c r="Q5344" s="22"/>
      <c r="R5344" s="15"/>
      <c r="S5344" s="22"/>
    </row>
    <row r="5345" spans="2:19">
      <c r="B5345" s="12"/>
      <c r="K5345" s="11"/>
      <c r="L5345" s="11"/>
      <c r="M5345" s="12"/>
      <c r="N5345" s="12"/>
      <c r="O5345" s="12"/>
      <c r="Q5345" s="22"/>
      <c r="R5345" s="15"/>
      <c r="S5345" s="22"/>
    </row>
    <row r="5346" spans="2:19">
      <c r="B5346" s="12"/>
      <c r="K5346" s="11"/>
      <c r="L5346" s="11"/>
      <c r="M5346" s="12"/>
      <c r="N5346" s="12"/>
      <c r="O5346" s="12"/>
      <c r="Q5346" s="22"/>
      <c r="R5346" s="15"/>
      <c r="S5346" s="22"/>
    </row>
    <row r="5347" spans="2:19">
      <c r="B5347" s="12"/>
      <c r="K5347" s="11"/>
      <c r="L5347" s="11"/>
      <c r="M5347" s="12"/>
      <c r="N5347" s="12"/>
      <c r="O5347" s="12"/>
      <c r="Q5347" s="22"/>
      <c r="R5347" s="15"/>
      <c r="S5347" s="22"/>
    </row>
    <row r="5348" spans="2:19">
      <c r="B5348" s="12"/>
      <c r="K5348" s="11"/>
      <c r="L5348" s="11"/>
      <c r="M5348" s="12"/>
      <c r="N5348" s="12"/>
      <c r="O5348" s="12"/>
      <c r="Q5348" s="22"/>
      <c r="R5348" s="15"/>
      <c r="S5348" s="22"/>
    </row>
    <row r="5349" spans="2:19">
      <c r="B5349" s="12"/>
      <c r="K5349" s="11"/>
      <c r="L5349" s="11"/>
      <c r="M5349" s="12"/>
      <c r="N5349" s="12"/>
      <c r="O5349" s="12"/>
      <c r="Q5349" s="22"/>
      <c r="R5349" s="15"/>
      <c r="S5349" s="22"/>
    </row>
    <row r="5350" spans="2:19">
      <c r="B5350" s="12"/>
      <c r="K5350" s="11"/>
      <c r="L5350" s="11"/>
      <c r="M5350" s="12"/>
      <c r="N5350" s="12"/>
      <c r="O5350" s="12"/>
      <c r="Q5350" s="22"/>
      <c r="R5350" s="15"/>
      <c r="S5350" s="22"/>
    </row>
    <row r="5351" spans="2:19">
      <c r="B5351" s="12"/>
      <c r="K5351" s="11"/>
      <c r="L5351" s="11"/>
      <c r="M5351" s="12"/>
      <c r="N5351" s="12"/>
      <c r="O5351" s="12"/>
      <c r="Q5351" s="22"/>
      <c r="R5351" s="15"/>
      <c r="S5351" s="22"/>
    </row>
    <row r="5352" spans="2:19">
      <c r="B5352" s="12"/>
      <c r="K5352" s="11"/>
      <c r="L5352" s="11"/>
      <c r="M5352" s="12"/>
      <c r="N5352" s="12"/>
      <c r="O5352" s="12"/>
      <c r="Q5352" s="22"/>
      <c r="R5352" s="15"/>
      <c r="S5352" s="22"/>
    </row>
    <row r="5353" spans="2:19">
      <c r="B5353" s="12"/>
      <c r="K5353" s="11"/>
      <c r="L5353" s="11"/>
      <c r="M5353" s="12"/>
      <c r="N5353" s="12"/>
      <c r="O5353" s="12"/>
      <c r="Q5353" s="22"/>
      <c r="R5353" s="15"/>
      <c r="S5353" s="22"/>
    </row>
    <row r="5354" spans="2:19">
      <c r="B5354" s="12"/>
      <c r="K5354" s="11"/>
      <c r="L5354" s="11"/>
      <c r="M5354" s="12"/>
      <c r="N5354" s="12"/>
      <c r="O5354" s="12"/>
      <c r="Q5354" s="22"/>
      <c r="R5354" s="15"/>
      <c r="S5354" s="22"/>
    </row>
    <row r="5355" spans="2:19">
      <c r="B5355" s="12"/>
      <c r="K5355" s="11"/>
      <c r="L5355" s="11"/>
      <c r="M5355" s="12"/>
      <c r="N5355" s="12"/>
      <c r="O5355" s="12"/>
      <c r="Q5355" s="22"/>
      <c r="R5355" s="15"/>
      <c r="S5355" s="22"/>
    </row>
    <row r="5356" spans="2:19">
      <c r="B5356" s="12"/>
      <c r="K5356" s="11"/>
      <c r="L5356" s="11"/>
      <c r="M5356" s="12"/>
      <c r="N5356" s="12"/>
      <c r="O5356" s="12"/>
      <c r="Q5356" s="22"/>
      <c r="R5356" s="15"/>
      <c r="S5356" s="22"/>
    </row>
    <row r="5357" spans="2:19">
      <c r="B5357" s="12"/>
      <c r="K5357" s="11"/>
      <c r="L5357" s="11"/>
      <c r="M5357" s="12"/>
      <c r="N5357" s="12"/>
      <c r="O5357" s="12"/>
      <c r="Q5357" s="22"/>
      <c r="R5357" s="15"/>
      <c r="S5357" s="22"/>
    </row>
    <row r="5358" spans="2:19">
      <c r="B5358" s="12"/>
      <c r="K5358" s="11"/>
      <c r="L5358" s="11"/>
      <c r="M5358" s="12"/>
      <c r="N5358" s="12"/>
      <c r="O5358" s="12"/>
      <c r="Q5358" s="22"/>
      <c r="R5358" s="15"/>
      <c r="S5358" s="22"/>
    </row>
    <row r="5359" spans="2:19">
      <c r="B5359" s="12"/>
      <c r="K5359" s="11"/>
      <c r="L5359" s="11"/>
      <c r="M5359" s="12"/>
      <c r="N5359" s="12"/>
      <c r="O5359" s="12"/>
      <c r="Q5359" s="22"/>
      <c r="R5359" s="15"/>
      <c r="S5359" s="22"/>
    </row>
    <row r="5360" spans="2:19">
      <c r="B5360" s="12"/>
      <c r="K5360" s="11"/>
      <c r="L5360" s="11"/>
      <c r="M5360" s="12"/>
      <c r="N5360" s="12"/>
      <c r="O5360" s="12"/>
      <c r="Q5360" s="22"/>
      <c r="R5360" s="15"/>
      <c r="S5360" s="22"/>
    </row>
    <row r="5361" spans="2:19">
      <c r="B5361" s="12"/>
      <c r="K5361" s="11"/>
      <c r="L5361" s="11"/>
      <c r="M5361" s="12"/>
      <c r="N5361" s="12"/>
      <c r="O5361" s="12"/>
      <c r="Q5361" s="22"/>
      <c r="R5361" s="15"/>
      <c r="S5361" s="22"/>
    </row>
    <row r="5362" spans="2:19">
      <c r="B5362" s="12"/>
      <c r="K5362" s="11"/>
      <c r="L5362" s="11"/>
      <c r="M5362" s="12"/>
      <c r="N5362" s="12"/>
      <c r="O5362" s="12"/>
      <c r="Q5362" s="22"/>
      <c r="R5362" s="15"/>
      <c r="S5362" s="22"/>
    </row>
    <row r="5363" spans="2:19">
      <c r="B5363" s="12"/>
      <c r="K5363" s="11"/>
      <c r="L5363" s="11"/>
      <c r="M5363" s="12"/>
      <c r="N5363" s="12"/>
      <c r="O5363" s="12"/>
      <c r="Q5363" s="22"/>
      <c r="R5363" s="15"/>
      <c r="S5363" s="22"/>
    </row>
    <row r="5364" spans="2:19">
      <c r="B5364" s="12"/>
      <c r="K5364" s="11"/>
      <c r="L5364" s="11"/>
      <c r="M5364" s="12"/>
      <c r="N5364" s="12"/>
      <c r="O5364" s="12"/>
      <c r="Q5364" s="22"/>
      <c r="R5364" s="15"/>
      <c r="S5364" s="22"/>
    </row>
    <row r="5365" spans="2:19">
      <c r="B5365" s="12"/>
      <c r="K5365" s="11"/>
      <c r="L5365" s="11"/>
      <c r="M5365" s="12"/>
      <c r="N5365" s="12"/>
      <c r="O5365" s="12"/>
      <c r="Q5365" s="22"/>
      <c r="R5365" s="15"/>
      <c r="S5365" s="22"/>
    </row>
    <row r="5366" spans="2:19">
      <c r="B5366" s="12"/>
      <c r="K5366" s="11"/>
      <c r="L5366" s="11"/>
      <c r="M5366" s="12"/>
      <c r="N5366" s="12"/>
      <c r="O5366" s="12"/>
      <c r="Q5366" s="22"/>
      <c r="R5366" s="15"/>
      <c r="S5366" s="22"/>
    </row>
    <row r="5367" spans="2:19">
      <c r="B5367" s="12"/>
      <c r="K5367" s="11"/>
      <c r="L5367" s="11"/>
      <c r="M5367" s="12"/>
      <c r="N5367" s="12"/>
      <c r="O5367" s="12"/>
      <c r="Q5367" s="22"/>
      <c r="R5367" s="15"/>
      <c r="S5367" s="22"/>
    </row>
    <row r="5368" spans="2:19">
      <c r="B5368" s="12"/>
      <c r="K5368" s="11"/>
      <c r="L5368" s="11"/>
      <c r="M5368" s="12"/>
      <c r="N5368" s="12"/>
      <c r="O5368" s="12"/>
      <c r="Q5368" s="22"/>
      <c r="R5368" s="15"/>
      <c r="S5368" s="22"/>
    </row>
    <row r="5369" spans="2:19">
      <c r="B5369" s="12"/>
      <c r="K5369" s="11"/>
      <c r="L5369" s="11"/>
      <c r="M5369" s="12"/>
      <c r="N5369" s="12"/>
      <c r="O5369" s="12"/>
      <c r="Q5369" s="22"/>
      <c r="R5369" s="15"/>
      <c r="S5369" s="22"/>
    </row>
    <row r="5370" spans="2:19">
      <c r="B5370" s="12"/>
      <c r="K5370" s="11"/>
      <c r="L5370" s="11"/>
      <c r="M5370" s="12"/>
      <c r="N5370" s="12"/>
      <c r="O5370" s="12"/>
      <c r="Q5370" s="22"/>
      <c r="R5370" s="15"/>
      <c r="S5370" s="22"/>
    </row>
  </sheetData>
  <mergeCells count="7">
    <mergeCell ref="AD1:AK1"/>
    <mergeCell ref="E4:F4"/>
    <mergeCell ref="H4:I4"/>
    <mergeCell ref="D1:P3"/>
    <mergeCell ref="Q3:R3"/>
    <mergeCell ref="Q2:R2"/>
    <mergeCell ref="Q1:R1"/>
  </mergeCells>
  <conditionalFormatting sqref="W3:W2025">
    <cfRule type="expression" dxfId="17" priority="61" stopIfTrue="1">
      <formula>OR(W3=2,W3=4,W3=6,W3=8,W3=10,W3=11,W3=13,W3=15,W3=17,W3=20,W3=22,W3=24,W3=26,W3=28,W3=29,W3=31,W3=33,W3=35)</formula>
    </cfRule>
    <cfRule type="expression" dxfId="16" priority="62" stopIfTrue="1">
      <formula>OR(W3=1,W3=3,W3=5,W3=7,W3=9,W3=12,W3=14,W3=16,W3=18,W3=19,W3=21,W3=23,W3=25,W3=27,W3=30,W3=32,W3=34,W3=36)</formula>
    </cfRule>
    <cfRule type="expression" dxfId="15" priority="63" stopIfTrue="1">
      <formula>ISBLANK(W3)=FALSE</formula>
    </cfRule>
  </conditionalFormatting>
  <conditionalFormatting sqref="A3:A2025">
    <cfRule type="expression" dxfId="2" priority="1" stopIfTrue="1">
      <formula>OR(A3=2,A3=4,A3=6,A3=8,A3=10,A3=11,A3=13,A3=15,A3=17,A3=20,A3=22,A3=24,A3=26,A3=28,A3=29,A3=31,A3=33,A3=35)</formula>
    </cfRule>
    <cfRule type="expression" dxfId="1" priority="2" stopIfTrue="1">
      <formula>OR(A3=1,A3=3,A3=5,A3=7,A3=9,A3=12,A3=14,A3=16,A3=18,A3=19,A3=21,A3=23,A3=25,A3=27,A3=30,A3=32,A3=34,A3=36)</formula>
    </cfRule>
    <cfRule type="expression" dxfId="0" priority="3" stopIfTrue="1">
      <formula>ISBLANK(A3)=FALSE</formula>
    </cfRule>
  </conditionalFormatting>
  <dataValidations count="3">
    <dataValidation type="list" allowBlank="1" showInputMessage="1" showErrorMessage="1" sqref="AS29:AT29" xr:uid="{00000000-0002-0000-0000-000000000000}">
      <formula1>#REF!</formula1>
    </dataValidation>
    <dataValidation type="list" allowBlank="1" showErrorMessage="1" sqref="W2 A2" xr:uid="{00000000-0002-0000-0000-000001000000}">
      <formula1>"yes,no"</formula1>
    </dataValidation>
    <dataValidation type="list" allowBlank="1" showErrorMessage="1" sqref="B2:C2" xr:uid="{00000000-0002-0000-0000-000002000000}">
      <formula1>"yes,no"</formula1>
      <formula2>0</formula2>
    </dataValidation>
  </dataValidation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202"/>
  <sheetViews>
    <sheetView zoomScaleNormal="100" workbookViewId="0">
      <selection activeCell="J18" sqref="J18"/>
    </sheetView>
  </sheetViews>
  <sheetFormatPr defaultColWidth="11.5703125" defaultRowHeight="12.75"/>
  <cols>
    <col min="1" max="1" width="9.140625" customWidth="1"/>
    <col min="2" max="2" width="12.7109375" style="11" customWidth="1"/>
    <col min="3" max="3" width="9.140625" style="11" customWidth="1"/>
    <col min="4" max="7" width="9.140625" customWidth="1"/>
    <col min="8" max="10" width="9.140625" style="11" customWidth="1"/>
    <col min="12" max="15" width="11.5703125" style="11"/>
    <col min="16" max="16" width="9.7109375" bestFit="1" customWidth="1"/>
    <col min="17" max="17" width="10.85546875" bestFit="1" customWidth="1"/>
  </cols>
  <sheetData>
    <row r="1" spans="1:17" ht="27" thickBot="1">
      <c r="A1" s="201" t="s">
        <v>170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  <c r="Q1" s="203"/>
    </row>
    <row r="2" spans="1:17" ht="24" thickTop="1" thickBot="1">
      <c r="A2" s="44"/>
      <c r="B2" s="194" t="s">
        <v>21</v>
      </c>
      <c r="C2" s="195"/>
      <c r="D2" s="196" t="s">
        <v>22</v>
      </c>
      <c r="E2" s="197"/>
      <c r="F2" s="198"/>
      <c r="G2" s="45"/>
      <c r="H2" s="45"/>
      <c r="I2" s="45"/>
      <c r="J2" s="45"/>
      <c r="K2" s="46"/>
      <c r="L2" s="47"/>
      <c r="M2" s="47"/>
      <c r="N2" s="48"/>
      <c r="O2" s="49" t="s">
        <v>23</v>
      </c>
      <c r="P2" s="50" t="s">
        <v>24</v>
      </c>
      <c r="Q2" s="51" t="s">
        <v>25</v>
      </c>
    </row>
    <row r="3" spans="1:17" ht="15.75" thickTop="1">
      <c r="A3" s="44"/>
      <c r="B3" s="52"/>
      <c r="C3" s="52"/>
      <c r="D3" s="52"/>
      <c r="E3" s="52"/>
      <c r="F3" s="53"/>
      <c r="G3" s="53"/>
      <c r="H3" s="54"/>
      <c r="I3" s="54"/>
      <c r="J3" s="53"/>
      <c r="K3" s="53" t="s">
        <v>26</v>
      </c>
      <c r="L3" s="53" t="s">
        <v>27</v>
      </c>
      <c r="M3" s="53" t="s">
        <v>28</v>
      </c>
      <c r="N3" s="55" t="s">
        <v>29</v>
      </c>
      <c r="O3" s="56" t="s">
        <v>30</v>
      </c>
      <c r="P3" s="57" t="s">
        <v>31</v>
      </c>
      <c r="Q3" s="58">
        <v>0</v>
      </c>
    </row>
    <row r="4" spans="1:17" ht="15">
      <c r="A4" s="44"/>
      <c r="B4" s="52"/>
      <c r="C4" s="52" t="s">
        <v>32</v>
      </c>
      <c r="D4" s="199" t="s">
        <v>33</v>
      </c>
      <c r="E4" s="200"/>
      <c r="F4" s="59" t="s">
        <v>32</v>
      </c>
      <c r="H4" s="60" t="s">
        <v>34</v>
      </c>
      <c r="I4" s="60" t="s">
        <v>168</v>
      </c>
      <c r="J4" s="60" t="s">
        <v>35</v>
      </c>
      <c r="K4" s="61" t="s">
        <v>36</v>
      </c>
      <c r="L4" s="59" t="s">
        <v>37</v>
      </c>
      <c r="M4" s="59" t="s">
        <v>37</v>
      </c>
      <c r="N4" s="62" t="s">
        <v>37</v>
      </c>
      <c r="O4" s="49"/>
      <c r="P4" s="47"/>
      <c r="Q4" s="63">
        <v>0</v>
      </c>
    </row>
    <row r="5" spans="1:17" ht="15">
      <c r="A5" s="64">
        <v>1</v>
      </c>
      <c r="B5" s="65" t="s">
        <v>1</v>
      </c>
      <c r="C5" s="66" t="s">
        <v>38</v>
      </c>
      <c r="D5" s="153">
        <v>1</v>
      </c>
      <c r="E5" s="187" t="s">
        <v>39</v>
      </c>
      <c r="F5" s="188"/>
      <c r="G5" s="68" t="s">
        <v>38</v>
      </c>
      <c r="H5" s="69" t="s">
        <v>40</v>
      </c>
      <c r="I5" s="69" t="s">
        <v>166</v>
      </c>
      <c r="J5" s="69"/>
      <c r="K5" s="70">
        <v>1</v>
      </c>
      <c r="L5" s="70">
        <v>73</v>
      </c>
      <c r="M5" s="70">
        <v>-25</v>
      </c>
      <c r="N5" s="82">
        <v>65</v>
      </c>
      <c r="O5" s="71">
        <v>10000</v>
      </c>
      <c r="P5" s="72">
        <f>N5</f>
        <v>65</v>
      </c>
      <c r="Q5" s="73">
        <f t="shared" ref="Q5:Q23" si="0">P5+Q4</f>
        <v>65</v>
      </c>
    </row>
    <row r="6" spans="1:17" ht="15">
      <c r="A6" s="66" t="s">
        <v>41</v>
      </c>
      <c r="B6" s="65" t="s">
        <v>2</v>
      </c>
      <c r="C6" s="74">
        <v>-100000</v>
      </c>
      <c r="D6" s="154">
        <v>1</v>
      </c>
      <c r="E6" s="187" t="s">
        <v>42</v>
      </c>
      <c r="F6" s="188"/>
      <c r="G6" s="68" t="s">
        <v>38</v>
      </c>
      <c r="H6" s="75" t="s">
        <v>43</v>
      </c>
      <c r="I6" s="69" t="s">
        <v>167</v>
      </c>
      <c r="J6" s="69"/>
      <c r="K6" s="70">
        <v>1</v>
      </c>
      <c r="L6" s="70">
        <v>83</v>
      </c>
      <c r="M6" s="70">
        <v>-1</v>
      </c>
      <c r="N6" s="82">
        <v>40</v>
      </c>
      <c r="O6" s="71">
        <v>10000</v>
      </c>
      <c r="P6" s="72">
        <f t="shared" ref="P6:P23" si="1">N6</f>
        <v>40</v>
      </c>
      <c r="Q6" s="73">
        <f t="shared" si="0"/>
        <v>105</v>
      </c>
    </row>
    <row r="7" spans="1:17" ht="15">
      <c r="A7" s="66" t="s">
        <v>44</v>
      </c>
      <c r="B7" s="65" t="s">
        <v>20</v>
      </c>
      <c r="C7" s="66" t="s">
        <v>45</v>
      </c>
      <c r="D7" s="154">
        <v>1</v>
      </c>
      <c r="E7" s="187" t="s">
        <v>46</v>
      </c>
      <c r="F7" s="188"/>
      <c r="G7" s="68" t="s">
        <v>38</v>
      </c>
      <c r="H7" s="76" t="s">
        <v>45</v>
      </c>
      <c r="I7" s="69" t="s">
        <v>47</v>
      </c>
      <c r="J7" s="69"/>
      <c r="K7" s="70">
        <v>1</v>
      </c>
      <c r="L7" s="70">
        <v>11</v>
      </c>
      <c r="M7" s="82">
        <v>-101</v>
      </c>
      <c r="N7" s="71">
        <v>-72</v>
      </c>
      <c r="O7" s="71">
        <v>10000</v>
      </c>
      <c r="P7" s="72">
        <f t="shared" si="1"/>
        <v>-72</v>
      </c>
      <c r="Q7" s="73">
        <f t="shared" si="0"/>
        <v>33</v>
      </c>
    </row>
    <row r="8" spans="1:17" ht="15">
      <c r="A8" s="66" t="s">
        <v>48</v>
      </c>
      <c r="B8" s="77" t="s">
        <v>49</v>
      </c>
      <c r="C8" s="64" t="s">
        <v>19</v>
      </c>
      <c r="D8" s="154">
        <v>1</v>
      </c>
      <c r="E8" s="187" t="s">
        <v>50</v>
      </c>
      <c r="F8" s="188"/>
      <c r="G8" s="68" t="s">
        <v>51</v>
      </c>
      <c r="H8" s="75"/>
      <c r="I8" s="69" t="s">
        <v>52</v>
      </c>
      <c r="J8" s="69"/>
      <c r="K8" s="70">
        <v>1</v>
      </c>
      <c r="L8" s="70">
        <v>83</v>
      </c>
      <c r="M8" s="82">
        <v>-24</v>
      </c>
      <c r="N8" s="71">
        <v>82</v>
      </c>
      <c r="O8" s="71">
        <v>10000</v>
      </c>
      <c r="P8" s="72">
        <f t="shared" si="1"/>
        <v>82</v>
      </c>
      <c r="Q8" s="73">
        <f t="shared" si="0"/>
        <v>115</v>
      </c>
    </row>
    <row r="9" spans="1:17" ht="15">
      <c r="A9" s="66" t="s">
        <v>53</v>
      </c>
      <c r="B9" s="64" t="s">
        <v>54</v>
      </c>
      <c r="C9" s="78" t="s">
        <v>19</v>
      </c>
      <c r="D9" s="154">
        <v>1</v>
      </c>
      <c r="E9" s="187" t="s">
        <v>55</v>
      </c>
      <c r="F9" s="188"/>
      <c r="G9" s="68" t="s">
        <v>56</v>
      </c>
      <c r="H9" s="75"/>
      <c r="I9" s="69" t="s">
        <v>57</v>
      </c>
      <c r="J9" s="69"/>
      <c r="K9" s="70">
        <v>1</v>
      </c>
      <c r="L9" s="70">
        <v>84</v>
      </c>
      <c r="M9" s="82">
        <v>-14</v>
      </c>
      <c r="N9" s="71">
        <v>71</v>
      </c>
      <c r="O9" s="71">
        <v>10000</v>
      </c>
      <c r="P9" s="72">
        <f t="shared" si="1"/>
        <v>71</v>
      </c>
      <c r="Q9" s="73">
        <f t="shared" si="0"/>
        <v>186</v>
      </c>
    </row>
    <row r="10" spans="1:17" ht="15">
      <c r="A10" s="66" t="s">
        <v>58</v>
      </c>
      <c r="B10" s="79"/>
      <c r="C10" s="80"/>
      <c r="D10" s="154">
        <v>1</v>
      </c>
      <c r="E10" s="187" t="s">
        <v>59</v>
      </c>
      <c r="F10" s="188"/>
      <c r="G10" s="68" t="s">
        <v>60</v>
      </c>
      <c r="H10" s="81"/>
      <c r="I10" s="69" t="s">
        <v>61</v>
      </c>
      <c r="J10" s="69"/>
      <c r="K10" s="70">
        <v>1</v>
      </c>
      <c r="L10" s="70">
        <v>118</v>
      </c>
      <c r="M10" s="70">
        <v>-12</v>
      </c>
      <c r="N10" s="82">
        <v>111</v>
      </c>
      <c r="O10" s="71">
        <v>10000</v>
      </c>
      <c r="P10" s="72">
        <f t="shared" si="1"/>
        <v>111</v>
      </c>
      <c r="Q10" s="73">
        <f t="shared" si="0"/>
        <v>297</v>
      </c>
    </row>
    <row r="11" spans="1:17" ht="15">
      <c r="A11" s="66" t="s">
        <v>62</v>
      </c>
      <c r="B11" s="64"/>
      <c r="C11" s="78"/>
      <c r="D11" s="154">
        <v>1</v>
      </c>
      <c r="E11" s="187" t="s">
        <v>63</v>
      </c>
      <c r="F11" s="188"/>
      <c r="G11" s="68" t="s">
        <v>64</v>
      </c>
      <c r="H11" s="81"/>
      <c r="I11" s="69" t="s">
        <v>65</v>
      </c>
      <c r="J11" s="69"/>
      <c r="K11" s="70">
        <v>1</v>
      </c>
      <c r="L11" s="70">
        <v>91</v>
      </c>
      <c r="M11" s="82">
        <v>-33</v>
      </c>
      <c r="N11" s="71">
        <v>80</v>
      </c>
      <c r="O11" s="71">
        <v>10000</v>
      </c>
      <c r="P11" s="72">
        <f t="shared" si="1"/>
        <v>80</v>
      </c>
      <c r="Q11" s="73">
        <f t="shared" si="0"/>
        <v>377</v>
      </c>
    </row>
    <row r="12" spans="1:17" ht="15">
      <c r="A12" s="66" t="s">
        <v>66</v>
      </c>
      <c r="B12" s="64"/>
      <c r="C12" s="66"/>
      <c r="D12" s="154">
        <v>1</v>
      </c>
      <c r="E12" s="187" t="s">
        <v>67</v>
      </c>
      <c r="F12" s="188"/>
      <c r="G12" s="68" t="s">
        <v>68</v>
      </c>
      <c r="H12" s="81"/>
      <c r="I12" s="69" t="s">
        <v>69</v>
      </c>
      <c r="J12" s="69"/>
      <c r="K12" s="70">
        <v>1</v>
      </c>
      <c r="L12" s="70">
        <v>67</v>
      </c>
      <c r="M12" s="82">
        <v>-35</v>
      </c>
      <c r="N12" s="71">
        <v>42</v>
      </c>
      <c r="O12" s="71">
        <v>10000</v>
      </c>
      <c r="P12" s="72">
        <f t="shared" si="1"/>
        <v>42</v>
      </c>
      <c r="Q12" s="73">
        <f t="shared" si="0"/>
        <v>419</v>
      </c>
    </row>
    <row r="13" spans="1:17" ht="15">
      <c r="A13" s="66" t="s">
        <v>70</v>
      </c>
      <c r="B13" s="64"/>
      <c r="C13" s="66"/>
      <c r="D13" s="154">
        <v>1</v>
      </c>
      <c r="E13" s="189" t="s">
        <v>49</v>
      </c>
      <c r="F13" s="190"/>
      <c r="G13" s="68" t="s">
        <v>68</v>
      </c>
      <c r="H13" s="81"/>
      <c r="I13" s="69" t="s">
        <v>71</v>
      </c>
      <c r="J13" s="69"/>
      <c r="K13" s="70">
        <v>1</v>
      </c>
      <c r="L13" s="70">
        <v>55</v>
      </c>
      <c r="M13" s="82">
        <v>-22</v>
      </c>
      <c r="N13" s="71">
        <v>23</v>
      </c>
      <c r="O13" s="71">
        <v>10000</v>
      </c>
      <c r="P13" s="72">
        <f t="shared" si="1"/>
        <v>23</v>
      </c>
      <c r="Q13" s="73">
        <f t="shared" si="0"/>
        <v>442</v>
      </c>
    </row>
    <row r="14" spans="1:17" ht="15">
      <c r="A14" s="66" t="s">
        <v>72</v>
      </c>
      <c r="B14" s="64"/>
      <c r="C14" s="66"/>
      <c r="D14" s="154">
        <v>1</v>
      </c>
      <c r="E14" s="187" t="s">
        <v>73</v>
      </c>
      <c r="F14" s="188"/>
      <c r="G14" s="67" t="s">
        <v>51</v>
      </c>
      <c r="H14" s="81"/>
      <c r="I14" s="69" t="s">
        <v>74</v>
      </c>
      <c r="J14" s="69"/>
      <c r="K14" s="70">
        <v>1</v>
      </c>
      <c r="L14" s="70">
        <v>20</v>
      </c>
      <c r="M14" s="82">
        <v>-101</v>
      </c>
      <c r="N14" s="71">
        <v>-23</v>
      </c>
      <c r="O14" s="71">
        <v>10000</v>
      </c>
      <c r="P14" s="72">
        <f t="shared" si="1"/>
        <v>-23</v>
      </c>
      <c r="Q14" s="73">
        <f t="shared" si="0"/>
        <v>419</v>
      </c>
    </row>
    <row r="15" spans="1:17" ht="15">
      <c r="A15" s="66" t="s">
        <v>75</v>
      </c>
      <c r="B15" s="64"/>
      <c r="C15" s="64"/>
      <c r="D15" s="154">
        <v>1</v>
      </c>
      <c r="E15" s="187" t="s">
        <v>76</v>
      </c>
      <c r="F15" s="188"/>
      <c r="G15" s="68" t="s">
        <v>60</v>
      </c>
      <c r="H15" s="81"/>
      <c r="I15" s="69"/>
      <c r="J15" s="69"/>
      <c r="K15" s="70"/>
      <c r="L15" s="70"/>
      <c r="M15" s="70"/>
      <c r="N15" s="82"/>
      <c r="O15" s="71">
        <v>10000</v>
      </c>
      <c r="P15" s="72">
        <f t="shared" si="1"/>
        <v>0</v>
      </c>
      <c r="Q15" s="73">
        <f t="shared" si="0"/>
        <v>419</v>
      </c>
    </row>
    <row r="16" spans="1:17" ht="15">
      <c r="A16" s="66" t="s">
        <v>77</v>
      </c>
      <c r="B16" s="64"/>
      <c r="C16" s="64"/>
      <c r="D16" s="154">
        <v>1</v>
      </c>
      <c r="E16" s="187" t="s">
        <v>78</v>
      </c>
      <c r="F16" s="188"/>
      <c r="G16" s="68" t="s">
        <v>64</v>
      </c>
      <c r="H16" s="81"/>
      <c r="I16" s="69"/>
      <c r="J16" s="69"/>
      <c r="K16" s="70" t="s">
        <v>171</v>
      </c>
      <c r="L16" s="70"/>
      <c r="M16" s="70"/>
      <c r="N16" s="82"/>
      <c r="O16" s="71"/>
      <c r="P16" s="72">
        <f t="shared" si="1"/>
        <v>0</v>
      </c>
      <c r="Q16" s="73">
        <f t="shared" si="0"/>
        <v>419</v>
      </c>
    </row>
    <row r="17" spans="1:17" ht="15">
      <c r="A17" s="66" t="s">
        <v>79</v>
      </c>
      <c r="B17" s="64"/>
      <c r="C17" s="64"/>
      <c r="D17" s="154">
        <v>1</v>
      </c>
      <c r="E17" s="187" t="s">
        <v>80</v>
      </c>
      <c r="F17" s="188"/>
      <c r="G17" s="68" t="s">
        <v>68</v>
      </c>
      <c r="H17" s="81"/>
      <c r="I17" s="68"/>
      <c r="J17" s="68"/>
      <c r="K17" s="70"/>
      <c r="L17" s="70"/>
      <c r="M17" s="70"/>
      <c r="N17" s="82"/>
      <c r="O17" s="71"/>
      <c r="P17" s="72">
        <f t="shared" si="1"/>
        <v>0</v>
      </c>
      <c r="Q17" s="73">
        <f t="shared" si="0"/>
        <v>419</v>
      </c>
    </row>
    <row r="18" spans="1:17" ht="15">
      <c r="A18" s="66" t="s">
        <v>81</v>
      </c>
      <c r="B18" s="64"/>
      <c r="C18" s="64"/>
      <c r="D18" s="154">
        <v>1</v>
      </c>
      <c r="E18" s="67"/>
      <c r="F18" s="67"/>
      <c r="G18" s="67"/>
      <c r="H18" s="81"/>
      <c r="I18" s="67"/>
      <c r="J18" s="67"/>
      <c r="K18" s="70"/>
      <c r="L18" s="70"/>
      <c r="M18" s="70"/>
      <c r="N18" s="82"/>
      <c r="O18" s="71"/>
      <c r="P18" s="72">
        <f t="shared" si="1"/>
        <v>0</v>
      </c>
      <c r="Q18" s="73">
        <f t="shared" si="0"/>
        <v>419</v>
      </c>
    </row>
    <row r="19" spans="1:17" ht="15">
      <c r="A19" s="66" t="s">
        <v>82</v>
      </c>
      <c r="B19" s="64"/>
      <c r="C19" s="64"/>
      <c r="D19" s="154">
        <v>1</v>
      </c>
      <c r="E19" s="67"/>
      <c r="F19" s="67"/>
      <c r="G19" s="59"/>
      <c r="H19" s="81"/>
      <c r="I19" s="59"/>
      <c r="J19" s="59"/>
      <c r="K19" s="70"/>
      <c r="L19" s="70"/>
      <c r="M19" s="70"/>
      <c r="N19" s="82"/>
      <c r="O19" s="71"/>
      <c r="P19" s="72">
        <f t="shared" si="1"/>
        <v>0</v>
      </c>
      <c r="Q19" s="73">
        <f t="shared" si="0"/>
        <v>419</v>
      </c>
    </row>
    <row r="20" spans="1:17" ht="15">
      <c r="A20" s="66" t="s">
        <v>83</v>
      </c>
      <c r="B20" s="64"/>
      <c r="C20" s="64"/>
      <c r="D20" s="154">
        <v>1</v>
      </c>
      <c r="E20" s="67"/>
      <c r="F20" s="67"/>
      <c r="G20" s="59"/>
      <c r="H20" s="81"/>
      <c r="I20" s="59"/>
      <c r="J20" s="59"/>
      <c r="K20" s="70"/>
      <c r="L20" s="70"/>
      <c r="M20" s="70"/>
      <c r="N20" s="82"/>
      <c r="O20" s="71"/>
      <c r="P20" s="72">
        <f t="shared" si="1"/>
        <v>0</v>
      </c>
      <c r="Q20" s="73">
        <f t="shared" si="0"/>
        <v>419</v>
      </c>
    </row>
    <row r="21" spans="1:17" ht="15">
      <c r="A21" s="66" t="s">
        <v>84</v>
      </c>
      <c r="B21" s="64"/>
      <c r="C21" s="64"/>
      <c r="D21" s="154">
        <v>1</v>
      </c>
      <c r="E21" s="67"/>
      <c r="F21" s="67"/>
      <c r="G21" s="59"/>
      <c r="H21" s="81"/>
      <c r="I21" s="59"/>
      <c r="J21" s="59"/>
      <c r="K21" s="70"/>
      <c r="L21" s="70"/>
      <c r="M21" s="70"/>
      <c r="N21" s="82"/>
      <c r="O21" s="71"/>
      <c r="P21" s="72">
        <f t="shared" si="1"/>
        <v>0</v>
      </c>
      <c r="Q21" s="73">
        <f t="shared" si="0"/>
        <v>419</v>
      </c>
    </row>
    <row r="22" spans="1:17" ht="15">
      <c r="A22" s="66" t="s">
        <v>85</v>
      </c>
      <c r="B22" s="64"/>
      <c r="C22" s="64"/>
      <c r="D22" s="154">
        <v>1</v>
      </c>
      <c r="E22" s="67"/>
      <c r="F22" s="67"/>
      <c r="G22" s="59"/>
      <c r="H22" s="81"/>
      <c r="I22" s="59"/>
      <c r="J22" s="59"/>
      <c r="K22" s="70"/>
      <c r="L22" s="70"/>
      <c r="M22" s="70"/>
      <c r="N22" s="82"/>
      <c r="O22" s="71"/>
      <c r="P22" s="72">
        <f t="shared" si="1"/>
        <v>0</v>
      </c>
      <c r="Q22" s="73">
        <f t="shared" si="0"/>
        <v>419</v>
      </c>
    </row>
    <row r="23" spans="1:17" ht="15">
      <c r="A23" s="66" t="s">
        <v>86</v>
      </c>
      <c r="B23" s="67"/>
      <c r="C23" s="67"/>
      <c r="D23" s="67"/>
      <c r="E23" s="67"/>
      <c r="F23" s="67"/>
      <c r="G23" s="59"/>
      <c r="H23" s="81"/>
      <c r="I23" s="59"/>
      <c r="J23" s="59"/>
      <c r="K23" s="70"/>
      <c r="L23" s="70"/>
      <c r="M23" s="70"/>
      <c r="N23" s="82"/>
      <c r="O23" s="71"/>
      <c r="P23" s="72">
        <f t="shared" si="1"/>
        <v>0</v>
      </c>
      <c r="Q23" s="73">
        <f t="shared" si="0"/>
        <v>419</v>
      </c>
    </row>
    <row r="24" spans="1:17" ht="26.25">
      <c r="A24" s="191"/>
      <c r="B24" s="192"/>
      <c r="C24" s="192"/>
      <c r="D24" s="192"/>
      <c r="E24" s="192"/>
      <c r="F24" s="192"/>
      <c r="G24" s="192"/>
      <c r="H24" s="192"/>
      <c r="I24" s="192"/>
      <c r="J24" s="192"/>
      <c r="K24" s="192"/>
      <c r="L24" s="192"/>
      <c r="M24" s="192"/>
      <c r="N24" s="192"/>
      <c r="O24" s="192"/>
      <c r="P24" s="192"/>
      <c r="Q24" s="193"/>
    </row>
    <row r="25" spans="1:17" ht="15">
      <c r="A25" s="83"/>
      <c r="B25" s="47"/>
      <c r="C25" s="47"/>
      <c r="D25" s="83"/>
      <c r="E25" s="83"/>
      <c r="F25" s="59"/>
      <c r="G25" s="59"/>
      <c r="H25" s="84"/>
      <c r="I25" s="84"/>
      <c r="J25" s="84"/>
      <c r="K25" s="85"/>
      <c r="L25" s="86"/>
      <c r="M25" s="86"/>
      <c r="N25" s="87"/>
      <c r="O25" s="71"/>
      <c r="P25" s="72">
        <f t="shared" ref="P25:P43" si="2">N25</f>
        <v>0</v>
      </c>
      <c r="Q25" s="73">
        <v>0</v>
      </c>
    </row>
    <row r="26" spans="1:17" ht="15">
      <c r="A26" s="77" t="s">
        <v>87</v>
      </c>
      <c r="B26" s="88"/>
      <c r="C26" s="66" t="s">
        <v>88</v>
      </c>
      <c r="D26" s="88"/>
      <c r="E26" s="88"/>
      <c r="F26" s="59"/>
      <c r="G26" s="69" t="s">
        <v>89</v>
      </c>
      <c r="H26" s="89"/>
      <c r="I26" s="68"/>
      <c r="J26" s="68"/>
      <c r="K26" s="70"/>
      <c r="L26" s="70"/>
      <c r="M26" s="70"/>
      <c r="N26" s="82"/>
      <c r="O26" s="71">
        <v>1000</v>
      </c>
      <c r="P26" s="72">
        <f t="shared" si="2"/>
        <v>0</v>
      </c>
      <c r="Q26" s="73">
        <f t="shared" ref="Q26:Q43" si="3">P26+Q25</f>
        <v>0</v>
      </c>
    </row>
    <row r="27" spans="1:17" ht="15">
      <c r="A27" s="77" t="s">
        <v>90</v>
      </c>
      <c r="B27" s="88"/>
      <c r="C27" s="74" t="s">
        <v>91</v>
      </c>
      <c r="D27" s="88"/>
      <c r="E27" s="88"/>
      <c r="F27" s="59"/>
      <c r="G27" s="75" t="s">
        <v>43</v>
      </c>
      <c r="H27" s="90"/>
      <c r="I27" s="68"/>
      <c r="J27" s="68"/>
      <c r="K27" s="70"/>
      <c r="L27" s="70"/>
      <c r="M27" s="70"/>
      <c r="N27" s="82"/>
      <c r="O27" s="71">
        <v>1000</v>
      </c>
      <c r="P27" s="72">
        <f t="shared" si="2"/>
        <v>0</v>
      </c>
      <c r="Q27" s="73">
        <f t="shared" si="3"/>
        <v>0</v>
      </c>
    </row>
    <row r="28" spans="1:17" ht="15">
      <c r="A28" s="77" t="s">
        <v>92</v>
      </c>
      <c r="B28" s="88"/>
      <c r="C28" s="66" t="s">
        <v>93</v>
      </c>
      <c r="D28" s="88"/>
      <c r="E28" s="88"/>
      <c r="F28" s="59"/>
      <c r="G28" s="75"/>
      <c r="H28" s="88"/>
      <c r="I28" s="68"/>
      <c r="J28" s="68"/>
      <c r="K28" s="70"/>
      <c r="L28" s="70"/>
      <c r="M28" s="70"/>
      <c r="N28" s="82"/>
      <c r="O28" s="71">
        <v>1000</v>
      </c>
      <c r="P28" s="72">
        <f t="shared" si="2"/>
        <v>0</v>
      </c>
      <c r="Q28" s="73">
        <f t="shared" si="3"/>
        <v>0</v>
      </c>
    </row>
    <row r="29" spans="1:17" ht="15">
      <c r="A29" s="77" t="s">
        <v>94</v>
      </c>
      <c r="B29" s="88"/>
      <c r="C29" s="64" t="s">
        <v>95</v>
      </c>
      <c r="D29" s="88"/>
      <c r="E29" s="88"/>
      <c r="F29" s="59"/>
      <c r="G29" s="75"/>
      <c r="H29" s="88"/>
      <c r="I29" s="68"/>
      <c r="J29" s="68"/>
      <c r="K29" s="70"/>
      <c r="L29" s="70"/>
      <c r="M29" s="70"/>
      <c r="N29" s="82"/>
      <c r="O29" s="71">
        <v>1000</v>
      </c>
      <c r="P29" s="72">
        <f t="shared" si="2"/>
        <v>0</v>
      </c>
      <c r="Q29" s="73">
        <f t="shared" si="3"/>
        <v>0</v>
      </c>
    </row>
    <row r="30" spans="1:17" ht="15">
      <c r="A30" s="77" t="s">
        <v>96</v>
      </c>
      <c r="B30" s="88"/>
      <c r="C30" s="78" t="s">
        <v>97</v>
      </c>
      <c r="D30" s="88"/>
      <c r="E30" s="88"/>
      <c r="F30" s="59"/>
      <c r="G30" s="59"/>
      <c r="H30" s="89"/>
      <c r="I30" s="59"/>
      <c r="J30" s="59"/>
      <c r="K30" s="70"/>
      <c r="L30" s="70"/>
      <c r="M30" s="70"/>
      <c r="N30" s="82"/>
      <c r="O30" s="71">
        <v>1000</v>
      </c>
      <c r="P30" s="72">
        <f t="shared" si="2"/>
        <v>0</v>
      </c>
      <c r="Q30" s="73">
        <f t="shared" si="3"/>
        <v>0</v>
      </c>
    </row>
    <row r="31" spans="1:17" ht="15">
      <c r="A31" s="77" t="s">
        <v>98</v>
      </c>
      <c r="B31" s="88"/>
      <c r="C31" s="80" t="s">
        <v>99</v>
      </c>
      <c r="D31" s="88"/>
      <c r="E31" s="88"/>
      <c r="F31" s="59"/>
      <c r="G31" s="59"/>
      <c r="H31" s="89"/>
      <c r="I31" s="59"/>
      <c r="J31" s="59"/>
      <c r="K31" s="70"/>
      <c r="L31" s="70"/>
      <c r="M31" s="70"/>
      <c r="N31" s="82"/>
      <c r="O31" s="71">
        <v>1000</v>
      </c>
      <c r="P31" s="72">
        <f t="shared" si="2"/>
        <v>0</v>
      </c>
      <c r="Q31" s="73">
        <f t="shared" si="3"/>
        <v>0</v>
      </c>
    </row>
    <row r="32" spans="1:17" ht="15">
      <c r="A32" s="77" t="s">
        <v>100</v>
      </c>
      <c r="B32" s="88"/>
      <c r="C32" s="78" t="s">
        <v>101</v>
      </c>
      <c r="D32" s="88"/>
      <c r="E32" s="88"/>
      <c r="F32" s="59"/>
      <c r="G32" s="59"/>
      <c r="H32" s="90"/>
      <c r="I32" s="59"/>
      <c r="J32" s="59"/>
      <c r="K32" s="70"/>
      <c r="L32" s="70"/>
      <c r="M32" s="70"/>
      <c r="N32" s="82"/>
      <c r="O32" s="71">
        <v>923</v>
      </c>
      <c r="P32" s="72">
        <f t="shared" si="2"/>
        <v>0</v>
      </c>
      <c r="Q32" s="73">
        <f t="shared" si="3"/>
        <v>0</v>
      </c>
    </row>
    <row r="33" spans="1:17" ht="15">
      <c r="A33" s="77" t="s">
        <v>102</v>
      </c>
      <c r="B33" s="88"/>
      <c r="C33" s="66" t="s">
        <v>103</v>
      </c>
      <c r="D33" s="88"/>
      <c r="E33" s="88"/>
      <c r="F33" s="59"/>
      <c r="G33" s="59"/>
      <c r="H33" s="88"/>
      <c r="I33" s="59"/>
      <c r="J33" s="59"/>
      <c r="K33" s="70"/>
      <c r="L33" s="70"/>
      <c r="M33" s="70"/>
      <c r="N33" s="82"/>
      <c r="O33" s="71">
        <v>429</v>
      </c>
      <c r="P33" s="72">
        <f t="shared" si="2"/>
        <v>0</v>
      </c>
      <c r="Q33" s="73">
        <f t="shared" si="3"/>
        <v>0</v>
      </c>
    </row>
    <row r="34" spans="1:17" ht="15">
      <c r="A34" s="77" t="s">
        <v>104</v>
      </c>
      <c r="B34" s="88"/>
      <c r="C34" s="66" t="s">
        <v>105</v>
      </c>
      <c r="D34" s="88"/>
      <c r="E34" s="88"/>
      <c r="F34" s="59"/>
      <c r="G34" s="59"/>
      <c r="H34" s="88"/>
      <c r="I34" s="59"/>
      <c r="J34" s="59"/>
      <c r="K34" s="70"/>
      <c r="L34" s="70"/>
      <c r="M34" s="70"/>
      <c r="N34" s="82"/>
      <c r="O34" s="71">
        <v>722</v>
      </c>
      <c r="P34" s="72">
        <f t="shared" si="2"/>
        <v>0</v>
      </c>
      <c r="Q34" s="73">
        <f t="shared" si="3"/>
        <v>0</v>
      </c>
    </row>
    <row r="35" spans="1:17" ht="15">
      <c r="A35" s="77" t="s">
        <v>106</v>
      </c>
      <c r="B35" s="88"/>
      <c r="C35" s="66" t="s">
        <v>107</v>
      </c>
      <c r="D35" s="88"/>
      <c r="E35" s="88"/>
      <c r="F35" s="59"/>
      <c r="G35" s="59"/>
      <c r="H35" s="88"/>
      <c r="I35" s="59"/>
      <c r="J35" s="59"/>
      <c r="K35" s="70"/>
      <c r="L35" s="70"/>
      <c r="M35" s="70"/>
      <c r="N35" s="82"/>
      <c r="O35" s="71">
        <v>1000</v>
      </c>
      <c r="P35" s="72">
        <f t="shared" si="2"/>
        <v>0</v>
      </c>
      <c r="Q35" s="73">
        <f t="shared" si="3"/>
        <v>0</v>
      </c>
    </row>
    <row r="36" spans="1:17" ht="15">
      <c r="A36" s="77" t="s">
        <v>108</v>
      </c>
      <c r="B36" s="88"/>
      <c r="C36" s="88"/>
      <c r="D36" s="88"/>
      <c r="E36" s="88"/>
      <c r="F36" s="59"/>
      <c r="G36" s="59"/>
      <c r="H36" s="59"/>
      <c r="I36" s="59"/>
      <c r="J36" s="59"/>
      <c r="K36" s="70"/>
      <c r="L36" s="70"/>
      <c r="M36" s="70"/>
      <c r="N36" s="82"/>
      <c r="O36" s="71">
        <v>1000</v>
      </c>
      <c r="P36" s="72">
        <f t="shared" si="2"/>
        <v>0</v>
      </c>
      <c r="Q36" s="73">
        <f t="shared" si="3"/>
        <v>0</v>
      </c>
    </row>
    <row r="37" spans="1:17" ht="15">
      <c r="A37" s="77" t="s">
        <v>109</v>
      </c>
      <c r="B37" s="88"/>
      <c r="C37" s="88"/>
      <c r="D37" s="88"/>
      <c r="E37" s="88"/>
      <c r="F37" s="59"/>
      <c r="G37" s="59"/>
      <c r="H37" s="59"/>
      <c r="I37" s="59"/>
      <c r="J37" s="59"/>
      <c r="K37" s="70"/>
      <c r="L37" s="70"/>
      <c r="M37" s="70"/>
      <c r="N37" s="82"/>
      <c r="O37" s="71">
        <v>1000</v>
      </c>
      <c r="P37" s="72">
        <f t="shared" si="2"/>
        <v>0</v>
      </c>
      <c r="Q37" s="73">
        <f t="shared" si="3"/>
        <v>0</v>
      </c>
    </row>
    <row r="38" spans="1:17" ht="15">
      <c r="A38" s="77" t="s">
        <v>110</v>
      </c>
      <c r="B38" s="88"/>
      <c r="C38" s="88"/>
      <c r="D38" s="88"/>
      <c r="E38" s="88"/>
      <c r="F38" s="59"/>
      <c r="G38" s="59"/>
      <c r="H38" s="59"/>
      <c r="I38" s="59"/>
      <c r="J38" s="59"/>
      <c r="K38" s="70"/>
      <c r="L38" s="70"/>
      <c r="M38" s="70"/>
      <c r="N38" s="82"/>
      <c r="O38" s="71">
        <v>1000</v>
      </c>
      <c r="P38" s="72">
        <f t="shared" si="2"/>
        <v>0</v>
      </c>
      <c r="Q38" s="73">
        <f t="shared" si="3"/>
        <v>0</v>
      </c>
    </row>
    <row r="39" spans="1:17" ht="15">
      <c r="A39" s="77" t="s">
        <v>111</v>
      </c>
      <c r="B39" s="88"/>
      <c r="C39" s="88"/>
      <c r="D39" s="88"/>
      <c r="E39" s="88"/>
      <c r="F39" s="59"/>
      <c r="G39" s="59"/>
      <c r="H39" s="59"/>
      <c r="I39" s="59"/>
      <c r="J39" s="59"/>
      <c r="K39" s="70"/>
      <c r="L39" s="70"/>
      <c r="M39" s="70"/>
      <c r="N39" s="82"/>
      <c r="O39" s="71">
        <v>1000</v>
      </c>
      <c r="P39" s="72">
        <f t="shared" si="2"/>
        <v>0</v>
      </c>
      <c r="Q39" s="73">
        <f t="shared" si="3"/>
        <v>0</v>
      </c>
    </row>
    <row r="40" spans="1:17" ht="15">
      <c r="A40" s="77" t="s">
        <v>112</v>
      </c>
      <c r="B40" s="88"/>
      <c r="C40" s="88"/>
      <c r="D40" s="88"/>
      <c r="E40" s="88"/>
      <c r="F40" s="59"/>
      <c r="G40" s="59"/>
      <c r="H40" s="59"/>
      <c r="I40" s="59"/>
      <c r="J40" s="59"/>
      <c r="K40" s="70"/>
      <c r="L40" s="70"/>
      <c r="M40" s="70"/>
      <c r="N40" s="82"/>
      <c r="O40" s="71"/>
      <c r="P40" s="72">
        <f t="shared" si="2"/>
        <v>0</v>
      </c>
      <c r="Q40" s="73">
        <f t="shared" si="3"/>
        <v>0</v>
      </c>
    </row>
    <row r="41" spans="1:17" ht="15">
      <c r="A41" s="77" t="s">
        <v>113</v>
      </c>
      <c r="B41" s="88"/>
      <c r="C41" s="88"/>
      <c r="D41" s="88"/>
      <c r="E41" s="88"/>
      <c r="F41" s="59"/>
      <c r="G41" s="59"/>
      <c r="H41" s="59"/>
      <c r="I41" s="59"/>
      <c r="J41" s="59"/>
      <c r="K41" s="70"/>
      <c r="L41" s="70"/>
      <c r="M41" s="70"/>
      <c r="N41" s="82"/>
      <c r="O41" s="71"/>
      <c r="P41" s="72">
        <f t="shared" si="2"/>
        <v>0</v>
      </c>
      <c r="Q41" s="73">
        <f t="shared" si="3"/>
        <v>0</v>
      </c>
    </row>
    <row r="42" spans="1:17" ht="15">
      <c r="A42" s="77" t="s">
        <v>114</v>
      </c>
      <c r="B42" s="88"/>
      <c r="C42" s="88"/>
      <c r="D42" s="88"/>
      <c r="E42" s="88"/>
      <c r="F42" s="59"/>
      <c r="G42" s="59"/>
      <c r="H42" s="59"/>
      <c r="I42" s="59"/>
      <c r="J42" s="59"/>
      <c r="K42" s="70"/>
      <c r="L42" s="70"/>
      <c r="M42" s="70"/>
      <c r="N42" s="82"/>
      <c r="O42" s="71"/>
      <c r="P42" s="72">
        <f t="shared" si="2"/>
        <v>0</v>
      </c>
      <c r="Q42" s="73">
        <f t="shared" si="3"/>
        <v>0</v>
      </c>
    </row>
    <row r="43" spans="1:17" ht="15">
      <c r="A43" s="77" t="s">
        <v>115</v>
      </c>
      <c r="B43" s="88"/>
      <c r="C43" s="88"/>
      <c r="D43" s="88"/>
      <c r="E43" s="88"/>
      <c r="F43" s="59"/>
      <c r="G43" s="59"/>
      <c r="H43" s="59"/>
      <c r="I43" s="59"/>
      <c r="J43" s="59"/>
      <c r="K43" s="70"/>
      <c r="L43" s="70"/>
      <c r="M43" s="70"/>
      <c r="N43" s="82"/>
      <c r="O43" s="71"/>
      <c r="P43" s="72">
        <f t="shared" si="2"/>
        <v>0</v>
      </c>
      <c r="Q43" s="73">
        <f t="shared" si="3"/>
        <v>0</v>
      </c>
    </row>
    <row r="44" spans="1:17" ht="27" thickBot="1">
      <c r="A44" s="191"/>
      <c r="B44" s="192"/>
      <c r="C44" s="192"/>
      <c r="D44" s="192"/>
      <c r="E44" s="192"/>
      <c r="F44" s="192"/>
      <c r="G44" s="192"/>
      <c r="H44" s="192"/>
      <c r="I44" s="192"/>
      <c r="J44" s="192"/>
      <c r="K44" s="192"/>
      <c r="L44" s="192"/>
      <c r="M44" s="192"/>
      <c r="N44" s="192"/>
      <c r="O44" s="192"/>
      <c r="P44" s="192"/>
      <c r="Q44" s="193"/>
    </row>
    <row r="45" spans="1:17" ht="24" thickTop="1" thickBot="1">
      <c r="A45" s="44"/>
      <c r="B45" s="194" t="s">
        <v>21</v>
      </c>
      <c r="C45" s="195"/>
      <c r="D45" s="196" t="s">
        <v>22</v>
      </c>
      <c r="E45" s="197"/>
      <c r="F45" s="198"/>
      <c r="G45" s="45"/>
      <c r="H45" s="45"/>
      <c r="I45" s="45"/>
      <c r="J45" s="45"/>
      <c r="K45" s="46"/>
      <c r="L45" s="47"/>
      <c r="M45" s="47"/>
      <c r="N45" s="48"/>
      <c r="O45" s="49" t="s">
        <v>23</v>
      </c>
      <c r="P45" s="50" t="s">
        <v>24</v>
      </c>
      <c r="Q45" s="51" t="s">
        <v>25</v>
      </c>
    </row>
    <row r="46" spans="1:17" ht="15.75" thickTop="1">
      <c r="A46" s="44"/>
      <c r="B46" s="52"/>
      <c r="C46" s="52"/>
      <c r="D46" s="52"/>
      <c r="E46" s="52"/>
      <c r="F46" s="53"/>
      <c r="G46" s="53"/>
      <c r="H46" s="54"/>
      <c r="I46" s="54"/>
      <c r="J46" s="53"/>
      <c r="K46" s="53" t="s">
        <v>26</v>
      </c>
      <c r="L46" s="53" t="s">
        <v>27</v>
      </c>
      <c r="M46" s="53" t="s">
        <v>28</v>
      </c>
      <c r="N46" s="55" t="s">
        <v>29</v>
      </c>
      <c r="O46" s="56" t="s">
        <v>30</v>
      </c>
      <c r="P46" s="57" t="s">
        <v>31</v>
      </c>
      <c r="Q46" s="58">
        <v>0</v>
      </c>
    </row>
    <row r="47" spans="1:17" ht="15">
      <c r="A47" s="44"/>
      <c r="B47" s="52"/>
      <c r="C47" s="52" t="s">
        <v>32</v>
      </c>
      <c r="D47" s="199" t="s">
        <v>33</v>
      </c>
      <c r="E47" s="200"/>
      <c r="F47" s="59" t="s">
        <v>32</v>
      </c>
      <c r="H47" s="60" t="s">
        <v>34</v>
      </c>
      <c r="I47" s="60" t="s">
        <v>35</v>
      </c>
      <c r="J47" s="152"/>
      <c r="K47" s="61" t="s">
        <v>36</v>
      </c>
      <c r="L47" s="59" t="s">
        <v>37</v>
      </c>
      <c r="M47" s="59" t="s">
        <v>37</v>
      </c>
      <c r="N47" s="62" t="s">
        <v>37</v>
      </c>
      <c r="O47" s="49"/>
      <c r="P47" s="47"/>
      <c r="Q47" s="63">
        <v>0</v>
      </c>
    </row>
    <row r="48" spans="1:17" ht="15">
      <c r="A48" s="64">
        <v>1</v>
      </c>
      <c r="B48" s="65" t="s">
        <v>1</v>
      </c>
      <c r="C48" s="66" t="s">
        <v>38</v>
      </c>
      <c r="D48" s="187" t="s">
        <v>39</v>
      </c>
      <c r="E48" s="188"/>
      <c r="F48" s="68" t="s">
        <v>38</v>
      </c>
      <c r="G48" s="69" t="s">
        <v>116</v>
      </c>
      <c r="H48" s="89"/>
      <c r="I48" s="59"/>
      <c r="J48" s="59"/>
      <c r="K48" s="70"/>
      <c r="L48" s="70"/>
      <c r="M48" s="70"/>
      <c r="N48" s="82"/>
      <c r="O48" s="71"/>
      <c r="P48" s="72">
        <f>N48</f>
        <v>0</v>
      </c>
      <c r="Q48" s="73">
        <f t="shared" ref="Q48:Q108" si="4">P48+Q47</f>
        <v>0</v>
      </c>
    </row>
    <row r="49" spans="1:17" ht="15">
      <c r="A49" s="66" t="s">
        <v>41</v>
      </c>
      <c r="B49" s="65" t="s">
        <v>2</v>
      </c>
      <c r="C49" s="74">
        <v>-100000</v>
      </c>
      <c r="D49" s="187" t="s">
        <v>42</v>
      </c>
      <c r="E49" s="188"/>
      <c r="F49" s="68" t="s">
        <v>38</v>
      </c>
      <c r="G49" s="75" t="s">
        <v>43</v>
      </c>
      <c r="H49" s="90"/>
      <c r="I49" s="68"/>
      <c r="J49" s="68"/>
      <c r="K49" s="70"/>
      <c r="L49" s="70"/>
      <c r="M49" s="70"/>
      <c r="N49" s="82"/>
      <c r="O49" s="71"/>
      <c r="P49" s="72">
        <f t="shared" ref="P49:P108" si="5">N49</f>
        <v>0</v>
      </c>
      <c r="Q49" s="73">
        <f t="shared" si="4"/>
        <v>0</v>
      </c>
    </row>
    <row r="50" spans="1:17" ht="15">
      <c r="A50" s="66" t="s">
        <v>44</v>
      </c>
      <c r="B50" s="65" t="s">
        <v>20</v>
      </c>
      <c r="C50" s="66" t="s">
        <v>45</v>
      </c>
      <c r="D50" s="187" t="s">
        <v>46</v>
      </c>
      <c r="E50" s="188"/>
      <c r="F50" s="68" t="s">
        <v>38</v>
      </c>
      <c r="G50" s="75"/>
      <c r="H50" s="68"/>
      <c r="I50" s="68"/>
      <c r="J50" s="68"/>
      <c r="K50" s="70"/>
      <c r="L50" s="70"/>
      <c r="M50" s="70"/>
      <c r="N50" s="82"/>
      <c r="O50" s="71"/>
      <c r="P50" s="72">
        <f t="shared" si="5"/>
        <v>0</v>
      </c>
      <c r="Q50" s="73">
        <f t="shared" si="4"/>
        <v>0</v>
      </c>
    </row>
    <row r="51" spans="1:17" ht="15">
      <c r="A51" s="66" t="s">
        <v>48</v>
      </c>
      <c r="B51" s="77" t="s">
        <v>49</v>
      </c>
      <c r="C51" s="64" t="s">
        <v>19</v>
      </c>
      <c r="D51" s="187" t="s">
        <v>50</v>
      </c>
      <c r="E51" s="188"/>
      <c r="F51" s="68" t="s">
        <v>51</v>
      </c>
      <c r="G51" s="75"/>
      <c r="H51" s="68"/>
      <c r="I51" s="68"/>
      <c r="J51" s="68"/>
      <c r="K51" s="70"/>
      <c r="L51" s="70"/>
      <c r="M51" s="70"/>
      <c r="N51" s="82"/>
      <c r="O51" s="71"/>
      <c r="P51" s="72">
        <f t="shared" si="5"/>
        <v>0</v>
      </c>
      <c r="Q51" s="73">
        <f t="shared" si="4"/>
        <v>0</v>
      </c>
    </row>
    <row r="52" spans="1:17" ht="15">
      <c r="A52" s="66" t="s">
        <v>53</v>
      </c>
      <c r="B52" s="64" t="s">
        <v>54</v>
      </c>
      <c r="C52" s="78" t="s">
        <v>19</v>
      </c>
      <c r="D52" s="187" t="s">
        <v>55</v>
      </c>
      <c r="E52" s="188"/>
      <c r="F52" s="68" t="s">
        <v>56</v>
      </c>
      <c r="G52" s="75"/>
      <c r="H52" s="68"/>
      <c r="I52" s="68"/>
      <c r="J52" s="68"/>
      <c r="K52" s="70"/>
      <c r="L52" s="70"/>
      <c r="M52" s="70"/>
      <c r="N52" s="82"/>
      <c r="O52" s="71"/>
      <c r="P52" s="72">
        <f t="shared" si="5"/>
        <v>0</v>
      </c>
      <c r="Q52" s="73">
        <f t="shared" si="4"/>
        <v>0</v>
      </c>
    </row>
    <row r="53" spans="1:17" ht="15">
      <c r="A53" s="66" t="s">
        <v>58</v>
      </c>
      <c r="B53" s="79"/>
      <c r="C53" s="80"/>
      <c r="D53" s="187" t="s">
        <v>59</v>
      </c>
      <c r="E53" s="188"/>
      <c r="F53" s="68" t="s">
        <v>60</v>
      </c>
      <c r="G53" s="68"/>
      <c r="H53" s="68"/>
      <c r="I53" s="68"/>
      <c r="J53" s="68"/>
      <c r="K53" s="70"/>
      <c r="L53" s="70"/>
      <c r="M53" s="70"/>
      <c r="N53" s="82"/>
      <c r="O53" s="71"/>
      <c r="P53" s="72">
        <f t="shared" si="5"/>
        <v>0</v>
      </c>
      <c r="Q53" s="73">
        <f t="shared" si="4"/>
        <v>0</v>
      </c>
    </row>
    <row r="54" spans="1:17" ht="15">
      <c r="A54" s="66" t="s">
        <v>62</v>
      </c>
      <c r="B54" s="64"/>
      <c r="C54" s="78"/>
      <c r="D54" s="187" t="s">
        <v>63</v>
      </c>
      <c r="E54" s="188"/>
      <c r="F54" s="68" t="s">
        <v>64</v>
      </c>
      <c r="G54" s="68"/>
      <c r="H54" s="68"/>
      <c r="I54" s="68"/>
      <c r="J54" s="68"/>
      <c r="K54" s="70"/>
      <c r="L54" s="70"/>
      <c r="M54" s="70"/>
      <c r="N54" s="82"/>
      <c r="O54" s="71"/>
      <c r="P54" s="72">
        <f t="shared" si="5"/>
        <v>0</v>
      </c>
      <c r="Q54" s="73">
        <f t="shared" si="4"/>
        <v>0</v>
      </c>
    </row>
    <row r="55" spans="1:17" ht="15">
      <c r="A55" s="66" t="s">
        <v>66</v>
      </c>
      <c r="B55" s="64"/>
      <c r="C55" s="66"/>
      <c r="D55" s="187" t="s">
        <v>67</v>
      </c>
      <c r="E55" s="188"/>
      <c r="F55" s="68" t="s">
        <v>68</v>
      </c>
      <c r="G55" s="68"/>
      <c r="H55" s="68"/>
      <c r="I55" s="68"/>
      <c r="J55" s="68"/>
      <c r="K55" s="70"/>
      <c r="L55" s="70"/>
      <c r="M55" s="70"/>
      <c r="N55" s="82"/>
      <c r="O55" s="71"/>
      <c r="P55" s="72">
        <f t="shared" si="5"/>
        <v>0</v>
      </c>
      <c r="Q55" s="73">
        <f t="shared" si="4"/>
        <v>0</v>
      </c>
    </row>
    <row r="56" spans="1:17" ht="15">
      <c r="A56" s="66" t="s">
        <v>70</v>
      </c>
      <c r="B56" s="64"/>
      <c r="C56" s="66"/>
      <c r="D56" s="189" t="s">
        <v>49</v>
      </c>
      <c r="E56" s="190"/>
      <c r="F56" s="68" t="s">
        <v>68</v>
      </c>
      <c r="G56" s="68"/>
      <c r="H56" s="68"/>
      <c r="I56" s="68"/>
      <c r="J56" s="68"/>
      <c r="K56" s="70"/>
      <c r="L56" s="70"/>
      <c r="M56" s="70"/>
      <c r="N56" s="82"/>
      <c r="O56" s="71"/>
      <c r="P56" s="72">
        <f t="shared" si="5"/>
        <v>0</v>
      </c>
      <c r="Q56" s="73">
        <f t="shared" si="4"/>
        <v>0</v>
      </c>
    </row>
    <row r="57" spans="1:17" ht="15">
      <c r="A57" s="66" t="s">
        <v>72</v>
      </c>
      <c r="B57" s="64"/>
      <c r="C57" s="66"/>
      <c r="D57" s="187" t="s">
        <v>73</v>
      </c>
      <c r="E57" s="188"/>
      <c r="F57" s="67" t="s">
        <v>51</v>
      </c>
      <c r="G57" s="67"/>
      <c r="H57" s="67"/>
      <c r="I57" s="67"/>
      <c r="J57" s="67"/>
      <c r="K57" s="70"/>
      <c r="L57" s="70"/>
      <c r="M57" s="70"/>
      <c r="N57" s="82"/>
      <c r="O57" s="71"/>
      <c r="P57" s="72">
        <f t="shared" si="5"/>
        <v>0</v>
      </c>
      <c r="Q57" s="73">
        <f t="shared" si="4"/>
        <v>0</v>
      </c>
    </row>
    <row r="58" spans="1:17" ht="15">
      <c r="A58" s="66" t="s">
        <v>75</v>
      </c>
      <c r="B58" s="64"/>
      <c r="C58" s="64"/>
      <c r="D58" s="187" t="s">
        <v>76</v>
      </c>
      <c r="E58" s="188"/>
      <c r="F58" s="68" t="s">
        <v>60</v>
      </c>
      <c r="G58" s="68"/>
      <c r="H58" s="68"/>
      <c r="I58" s="68"/>
      <c r="J58" s="68"/>
      <c r="K58" s="70"/>
      <c r="L58" s="70"/>
      <c r="M58" s="70"/>
      <c r="N58" s="82"/>
      <c r="O58" s="71"/>
      <c r="P58" s="72">
        <f t="shared" si="5"/>
        <v>0</v>
      </c>
      <c r="Q58" s="73">
        <f t="shared" si="4"/>
        <v>0</v>
      </c>
    </row>
    <row r="59" spans="1:17" ht="15">
      <c r="A59" s="66" t="s">
        <v>77</v>
      </c>
      <c r="B59" s="64"/>
      <c r="C59" s="64"/>
      <c r="D59" s="187" t="s">
        <v>78</v>
      </c>
      <c r="E59" s="188"/>
      <c r="F59" s="68" t="s">
        <v>64</v>
      </c>
      <c r="G59" s="68"/>
      <c r="H59" s="68"/>
      <c r="I59" s="68"/>
      <c r="J59" s="68"/>
      <c r="K59" s="70"/>
      <c r="L59" s="70"/>
      <c r="M59" s="70"/>
      <c r="N59" s="82"/>
      <c r="O59" s="71"/>
      <c r="P59" s="72">
        <f t="shared" si="5"/>
        <v>0</v>
      </c>
      <c r="Q59" s="73">
        <f t="shared" si="4"/>
        <v>0</v>
      </c>
    </row>
    <row r="60" spans="1:17" ht="15">
      <c r="A60" s="66" t="s">
        <v>79</v>
      </c>
      <c r="B60" s="64"/>
      <c r="C60" s="64"/>
      <c r="D60" s="187" t="s">
        <v>80</v>
      </c>
      <c r="E60" s="188"/>
      <c r="F60" s="68" t="s">
        <v>68</v>
      </c>
      <c r="G60" s="68"/>
      <c r="H60" s="68"/>
      <c r="I60" s="68"/>
      <c r="J60" s="68"/>
      <c r="K60" s="70"/>
      <c r="L60" s="70"/>
      <c r="M60" s="70"/>
      <c r="N60" s="82"/>
      <c r="O60" s="71"/>
      <c r="P60" s="72">
        <f t="shared" si="5"/>
        <v>0</v>
      </c>
      <c r="Q60" s="73">
        <f t="shared" si="4"/>
        <v>0</v>
      </c>
    </row>
    <row r="61" spans="1:17" ht="15">
      <c r="A61" s="66" t="s">
        <v>81</v>
      </c>
      <c r="B61" s="64"/>
      <c r="C61" s="64"/>
      <c r="D61" s="67"/>
      <c r="E61" s="67"/>
      <c r="F61" s="67"/>
      <c r="G61" s="67"/>
      <c r="H61" s="67"/>
      <c r="I61" s="67"/>
      <c r="J61" s="67"/>
      <c r="K61" s="70"/>
      <c r="L61" s="70"/>
      <c r="M61" s="70"/>
      <c r="N61" s="82"/>
      <c r="O61" s="71"/>
      <c r="P61" s="72">
        <f t="shared" si="5"/>
        <v>0</v>
      </c>
      <c r="Q61" s="73">
        <f t="shared" si="4"/>
        <v>0</v>
      </c>
    </row>
    <row r="62" spans="1:17" ht="15">
      <c r="A62" s="66" t="s">
        <v>82</v>
      </c>
      <c r="B62" s="64"/>
      <c r="C62" s="64"/>
      <c r="D62" s="67"/>
      <c r="E62" s="67"/>
      <c r="F62" s="59"/>
      <c r="G62" s="59"/>
      <c r="H62" s="59"/>
      <c r="I62" s="59"/>
      <c r="J62" s="59"/>
      <c r="K62" s="70"/>
      <c r="L62" s="70"/>
      <c r="M62" s="70"/>
      <c r="N62" s="82"/>
      <c r="O62" s="71"/>
      <c r="P62" s="72">
        <f t="shared" si="5"/>
        <v>0</v>
      </c>
      <c r="Q62" s="73">
        <f t="shared" si="4"/>
        <v>0</v>
      </c>
    </row>
    <row r="63" spans="1:17" ht="15">
      <c r="A63" s="66" t="s">
        <v>83</v>
      </c>
      <c r="B63" s="64"/>
      <c r="C63" s="64"/>
      <c r="D63" s="67"/>
      <c r="E63" s="67"/>
      <c r="F63" s="59"/>
      <c r="G63" s="59"/>
      <c r="H63" s="59"/>
      <c r="I63" s="59"/>
      <c r="J63" s="59"/>
      <c r="K63" s="70"/>
      <c r="L63" s="70"/>
      <c r="M63" s="70"/>
      <c r="N63" s="82"/>
      <c r="O63" s="71"/>
      <c r="P63" s="72">
        <f t="shared" si="5"/>
        <v>0</v>
      </c>
      <c r="Q63" s="73">
        <f t="shared" si="4"/>
        <v>0</v>
      </c>
    </row>
    <row r="64" spans="1:17" ht="15">
      <c r="A64" s="66" t="s">
        <v>84</v>
      </c>
      <c r="B64" s="64"/>
      <c r="C64" s="64"/>
      <c r="D64" s="67"/>
      <c r="E64" s="67"/>
      <c r="F64" s="59"/>
      <c r="G64" s="59"/>
      <c r="H64" s="59"/>
      <c r="I64" s="59"/>
      <c r="J64" s="59"/>
      <c r="K64" s="70"/>
      <c r="L64" s="70"/>
      <c r="M64" s="70"/>
      <c r="N64" s="82"/>
      <c r="O64" s="71"/>
      <c r="P64" s="72">
        <f t="shared" si="5"/>
        <v>0</v>
      </c>
      <c r="Q64" s="73">
        <f t="shared" si="4"/>
        <v>0</v>
      </c>
    </row>
    <row r="65" spans="1:17" ht="15">
      <c r="A65" s="66" t="s">
        <v>85</v>
      </c>
      <c r="B65" s="64"/>
      <c r="C65" s="64"/>
      <c r="D65" s="67"/>
      <c r="E65" s="67"/>
      <c r="F65" s="59"/>
      <c r="G65" s="59"/>
      <c r="H65" s="59"/>
      <c r="I65" s="59"/>
      <c r="J65" s="59"/>
      <c r="K65" s="70"/>
      <c r="L65" s="70"/>
      <c r="M65" s="70"/>
      <c r="N65" s="82"/>
      <c r="O65" s="71"/>
      <c r="P65" s="72">
        <f t="shared" si="5"/>
        <v>0</v>
      </c>
      <c r="Q65" s="73">
        <f t="shared" si="4"/>
        <v>0</v>
      </c>
    </row>
    <row r="66" spans="1:17" ht="15">
      <c r="A66" s="66" t="s">
        <v>86</v>
      </c>
      <c r="B66" s="67"/>
      <c r="C66" s="67"/>
      <c r="D66" s="67"/>
      <c r="E66" s="67"/>
      <c r="F66" s="59"/>
      <c r="G66" s="59"/>
      <c r="H66" s="59"/>
      <c r="I66" s="59"/>
      <c r="J66" s="59"/>
      <c r="K66" s="70"/>
      <c r="L66" s="70"/>
      <c r="M66" s="70"/>
      <c r="N66" s="82"/>
      <c r="O66" s="71"/>
      <c r="P66" s="72">
        <f t="shared" si="5"/>
        <v>0</v>
      </c>
      <c r="Q66" s="73">
        <f t="shared" si="4"/>
        <v>0</v>
      </c>
    </row>
    <row r="67" spans="1:17" ht="15">
      <c r="A67" s="66" t="s">
        <v>117</v>
      </c>
      <c r="B67" s="67"/>
      <c r="C67" s="67"/>
      <c r="D67" s="67"/>
      <c r="E67" s="67"/>
      <c r="F67" s="83"/>
      <c r="G67" s="83"/>
      <c r="H67" s="47"/>
      <c r="I67" s="47"/>
      <c r="J67" s="47"/>
      <c r="K67" s="70"/>
      <c r="L67" s="70"/>
      <c r="M67" s="70"/>
      <c r="N67" s="82"/>
      <c r="O67" s="71"/>
      <c r="P67" s="72">
        <f t="shared" si="5"/>
        <v>0</v>
      </c>
      <c r="Q67" s="73">
        <f t="shared" si="4"/>
        <v>0</v>
      </c>
    </row>
    <row r="68" spans="1:17" ht="15">
      <c r="A68" s="83"/>
      <c r="B68" s="47"/>
      <c r="C68" s="47"/>
      <c r="D68" s="83"/>
      <c r="E68" s="83"/>
      <c r="F68" s="59"/>
      <c r="G68" s="69"/>
      <c r="H68" s="84"/>
      <c r="I68" s="84"/>
      <c r="J68" s="84"/>
      <c r="K68" s="85"/>
      <c r="L68" s="86"/>
      <c r="M68" s="86"/>
      <c r="N68" s="87"/>
      <c r="O68" s="71"/>
      <c r="P68" s="72">
        <f t="shared" si="5"/>
        <v>0</v>
      </c>
      <c r="Q68" s="73">
        <f t="shared" si="4"/>
        <v>0</v>
      </c>
    </row>
    <row r="69" spans="1:17" ht="15">
      <c r="A69" s="77" t="s">
        <v>87</v>
      </c>
      <c r="B69" s="88"/>
      <c r="C69" s="88"/>
      <c r="D69" s="88"/>
      <c r="E69" s="88"/>
      <c r="F69" s="59"/>
      <c r="G69" s="75"/>
      <c r="H69" s="68"/>
      <c r="I69" s="68"/>
      <c r="J69" s="68"/>
      <c r="K69" s="70"/>
      <c r="L69" s="70"/>
      <c r="M69" s="70"/>
      <c r="N69" s="82"/>
      <c r="O69" s="71"/>
      <c r="P69" s="72">
        <f t="shared" si="5"/>
        <v>0</v>
      </c>
      <c r="Q69" s="73">
        <f t="shared" si="4"/>
        <v>0</v>
      </c>
    </row>
    <row r="70" spans="1:17" ht="15">
      <c r="A70" s="77" t="s">
        <v>90</v>
      </c>
      <c r="B70" s="88"/>
      <c r="C70" s="88"/>
      <c r="D70" s="88"/>
      <c r="E70" s="88"/>
      <c r="F70" s="59"/>
      <c r="G70" s="75"/>
      <c r="H70" s="68"/>
      <c r="I70" s="68"/>
      <c r="J70" s="68"/>
      <c r="K70" s="70"/>
      <c r="L70" s="70"/>
      <c r="M70" s="70"/>
      <c r="N70" s="82"/>
      <c r="O70" s="71"/>
      <c r="P70" s="72">
        <f t="shared" si="5"/>
        <v>0</v>
      </c>
      <c r="Q70" s="73">
        <f t="shared" si="4"/>
        <v>0</v>
      </c>
    </row>
    <row r="71" spans="1:17" ht="15">
      <c r="A71" s="77" t="s">
        <v>92</v>
      </c>
      <c r="B71" s="88"/>
      <c r="C71" s="88"/>
      <c r="D71" s="88"/>
      <c r="E71" s="88"/>
      <c r="F71" s="59"/>
      <c r="G71" s="75"/>
      <c r="H71" s="68"/>
      <c r="I71" s="68"/>
      <c r="J71" s="68"/>
      <c r="K71" s="70"/>
      <c r="L71" s="70"/>
      <c r="M71" s="70"/>
      <c r="N71" s="82"/>
      <c r="O71" s="71"/>
      <c r="P71" s="72">
        <f t="shared" si="5"/>
        <v>0</v>
      </c>
      <c r="Q71" s="73">
        <f t="shared" si="4"/>
        <v>0</v>
      </c>
    </row>
    <row r="72" spans="1:17" ht="15">
      <c r="A72" s="77" t="s">
        <v>94</v>
      </c>
      <c r="B72" s="88"/>
      <c r="C72" s="88"/>
      <c r="D72" s="88"/>
      <c r="E72" s="88"/>
      <c r="F72" s="59"/>
      <c r="G72" s="75"/>
      <c r="H72" s="68"/>
      <c r="I72" s="68"/>
      <c r="J72" s="68"/>
      <c r="K72" s="70"/>
      <c r="L72" s="70"/>
      <c r="M72" s="70"/>
      <c r="N72" s="82"/>
      <c r="O72" s="71"/>
      <c r="P72" s="72">
        <f t="shared" si="5"/>
        <v>0</v>
      </c>
      <c r="Q72" s="73">
        <f t="shared" si="4"/>
        <v>0</v>
      </c>
    </row>
    <row r="73" spans="1:17" ht="15">
      <c r="A73" s="77" t="s">
        <v>96</v>
      </c>
      <c r="B73" s="88"/>
      <c r="C73" s="88"/>
      <c r="D73" s="88"/>
      <c r="E73" s="88"/>
      <c r="F73" s="59"/>
      <c r="G73" s="59"/>
      <c r="H73" s="59"/>
      <c r="I73" s="59"/>
      <c r="J73" s="59"/>
      <c r="K73" s="70"/>
      <c r="L73" s="70"/>
      <c r="M73" s="70"/>
      <c r="N73" s="82"/>
      <c r="O73" s="71"/>
      <c r="P73" s="72">
        <f t="shared" si="5"/>
        <v>0</v>
      </c>
      <c r="Q73" s="73">
        <f t="shared" si="4"/>
        <v>0</v>
      </c>
    </row>
    <row r="74" spans="1:17" ht="15">
      <c r="A74" s="77" t="s">
        <v>98</v>
      </c>
      <c r="B74" s="88"/>
      <c r="C74" s="88"/>
      <c r="D74" s="88"/>
      <c r="E74" s="88"/>
      <c r="F74" s="59"/>
      <c r="G74" s="59"/>
      <c r="H74" s="59"/>
      <c r="I74" s="59"/>
      <c r="J74" s="59"/>
      <c r="K74" s="70"/>
      <c r="L74" s="70"/>
      <c r="M74" s="70"/>
      <c r="N74" s="82"/>
      <c r="O74" s="71"/>
      <c r="P74" s="72">
        <f t="shared" si="5"/>
        <v>0</v>
      </c>
      <c r="Q74" s="73">
        <f t="shared" si="4"/>
        <v>0</v>
      </c>
    </row>
    <row r="75" spans="1:17" ht="15">
      <c r="A75" s="77" t="s">
        <v>100</v>
      </c>
      <c r="B75" s="88"/>
      <c r="C75" s="88"/>
      <c r="D75" s="88"/>
      <c r="E75" s="88"/>
      <c r="F75" s="59"/>
      <c r="G75" s="59"/>
      <c r="H75" s="59"/>
      <c r="I75" s="59"/>
      <c r="J75" s="59"/>
      <c r="K75" s="70"/>
      <c r="L75" s="70"/>
      <c r="M75" s="70"/>
      <c r="N75" s="82"/>
      <c r="O75" s="71"/>
      <c r="P75" s="72">
        <f t="shared" si="5"/>
        <v>0</v>
      </c>
      <c r="Q75" s="73">
        <f t="shared" si="4"/>
        <v>0</v>
      </c>
    </row>
    <row r="76" spans="1:17" ht="15">
      <c r="A76" s="77" t="s">
        <v>102</v>
      </c>
      <c r="B76" s="88"/>
      <c r="C76" s="88"/>
      <c r="D76" s="88"/>
      <c r="E76" s="88"/>
      <c r="F76" s="59"/>
      <c r="G76" s="59"/>
      <c r="H76" s="59"/>
      <c r="I76" s="59"/>
      <c r="J76" s="59"/>
      <c r="K76" s="70"/>
      <c r="L76" s="70"/>
      <c r="M76" s="70"/>
      <c r="N76" s="82"/>
      <c r="O76" s="71"/>
      <c r="P76" s="72">
        <f t="shared" si="5"/>
        <v>0</v>
      </c>
      <c r="Q76" s="73">
        <f t="shared" si="4"/>
        <v>0</v>
      </c>
    </row>
    <row r="77" spans="1:17" ht="15">
      <c r="A77" s="77" t="s">
        <v>104</v>
      </c>
      <c r="B77" s="88"/>
      <c r="C77" s="88"/>
      <c r="D77" s="88"/>
      <c r="E77" s="88"/>
      <c r="F77" s="59"/>
      <c r="G77" s="59"/>
      <c r="H77" s="59"/>
      <c r="I77" s="59"/>
      <c r="J77" s="59"/>
      <c r="K77" s="70"/>
      <c r="L77" s="70"/>
      <c r="M77" s="70"/>
      <c r="N77" s="82"/>
      <c r="O77" s="71"/>
      <c r="P77" s="72">
        <f t="shared" si="5"/>
        <v>0</v>
      </c>
      <c r="Q77" s="73">
        <f t="shared" si="4"/>
        <v>0</v>
      </c>
    </row>
    <row r="78" spans="1:17" ht="15">
      <c r="A78" s="77" t="s">
        <v>106</v>
      </c>
      <c r="B78" s="88"/>
      <c r="C78" s="88"/>
      <c r="D78" s="88"/>
      <c r="E78" s="88"/>
      <c r="F78" s="59"/>
      <c r="G78" s="59"/>
      <c r="H78" s="59"/>
      <c r="I78" s="59"/>
      <c r="J78" s="59"/>
      <c r="K78" s="70"/>
      <c r="L78" s="70"/>
      <c r="M78" s="70"/>
      <c r="N78" s="82"/>
      <c r="O78" s="71"/>
      <c r="P78" s="72">
        <f t="shared" si="5"/>
        <v>0</v>
      </c>
      <c r="Q78" s="73">
        <f t="shared" si="4"/>
        <v>0</v>
      </c>
    </row>
    <row r="79" spans="1:17" ht="15">
      <c r="A79" s="77" t="s">
        <v>108</v>
      </c>
      <c r="B79" s="88"/>
      <c r="C79" s="88"/>
      <c r="D79" s="88"/>
      <c r="E79" s="88"/>
      <c r="F79" s="59"/>
      <c r="G79" s="59"/>
      <c r="H79" s="59"/>
      <c r="I79" s="59"/>
      <c r="J79" s="59"/>
      <c r="K79" s="70"/>
      <c r="L79" s="70"/>
      <c r="M79" s="70"/>
      <c r="N79" s="82"/>
      <c r="O79" s="71"/>
      <c r="P79" s="72">
        <f t="shared" si="5"/>
        <v>0</v>
      </c>
      <c r="Q79" s="73">
        <f t="shared" si="4"/>
        <v>0</v>
      </c>
    </row>
    <row r="80" spans="1:17" ht="15">
      <c r="A80" s="77" t="s">
        <v>109</v>
      </c>
      <c r="B80" s="88"/>
      <c r="C80" s="88"/>
      <c r="D80" s="88"/>
      <c r="E80" s="88"/>
      <c r="F80" s="59"/>
      <c r="G80" s="59"/>
      <c r="H80" s="59"/>
      <c r="I80" s="59"/>
      <c r="J80" s="59"/>
      <c r="K80" s="70"/>
      <c r="L80" s="70"/>
      <c r="M80" s="70"/>
      <c r="N80" s="82"/>
      <c r="O80" s="71"/>
      <c r="P80" s="72">
        <f t="shared" si="5"/>
        <v>0</v>
      </c>
      <c r="Q80" s="73">
        <f t="shared" si="4"/>
        <v>0</v>
      </c>
    </row>
    <row r="81" spans="1:17" ht="15">
      <c r="A81" s="77" t="s">
        <v>110</v>
      </c>
      <c r="B81" s="88"/>
      <c r="C81" s="88"/>
      <c r="D81" s="88"/>
      <c r="E81" s="88"/>
      <c r="F81" s="59"/>
      <c r="G81" s="59"/>
      <c r="H81" s="59"/>
      <c r="I81" s="59"/>
      <c r="J81" s="59"/>
      <c r="K81" s="70"/>
      <c r="L81" s="70"/>
      <c r="M81" s="70"/>
      <c r="N81" s="82"/>
      <c r="O81" s="71"/>
      <c r="P81" s="72">
        <f t="shared" si="5"/>
        <v>0</v>
      </c>
      <c r="Q81" s="73">
        <f t="shared" si="4"/>
        <v>0</v>
      </c>
    </row>
    <row r="82" spans="1:17" ht="15">
      <c r="A82" s="77" t="s">
        <v>111</v>
      </c>
      <c r="B82" s="88"/>
      <c r="C82" s="88"/>
      <c r="D82" s="88"/>
      <c r="E82" s="88"/>
      <c r="F82" s="59"/>
      <c r="G82" s="59"/>
      <c r="H82" s="59"/>
      <c r="I82" s="59"/>
      <c r="J82" s="59"/>
      <c r="K82" s="70"/>
      <c r="L82" s="70"/>
      <c r="M82" s="70"/>
      <c r="N82" s="82"/>
      <c r="O82" s="71"/>
      <c r="P82" s="72">
        <f t="shared" si="5"/>
        <v>0</v>
      </c>
      <c r="Q82" s="73">
        <f t="shared" si="4"/>
        <v>0</v>
      </c>
    </row>
    <row r="83" spans="1:17" ht="15">
      <c r="A83" s="77" t="s">
        <v>112</v>
      </c>
      <c r="B83" s="88"/>
      <c r="C83" s="88"/>
      <c r="D83" s="88"/>
      <c r="E83" s="88"/>
      <c r="F83" s="59"/>
      <c r="G83" s="59"/>
      <c r="H83" s="59"/>
      <c r="I83" s="59"/>
      <c r="J83" s="59"/>
      <c r="K83" s="70"/>
      <c r="L83" s="70"/>
      <c r="M83" s="70"/>
      <c r="N83" s="82"/>
      <c r="O83" s="71"/>
      <c r="P83" s="72">
        <f t="shared" si="5"/>
        <v>0</v>
      </c>
      <c r="Q83" s="73">
        <f t="shared" si="4"/>
        <v>0</v>
      </c>
    </row>
    <row r="84" spans="1:17" ht="15">
      <c r="A84" s="77" t="s">
        <v>113</v>
      </c>
      <c r="B84" s="88"/>
      <c r="C84" s="88"/>
      <c r="D84" s="88"/>
      <c r="E84" s="88"/>
      <c r="F84" s="59"/>
      <c r="G84" s="59"/>
      <c r="H84" s="59"/>
      <c r="I84" s="59"/>
      <c r="J84" s="59"/>
      <c r="K84" s="70"/>
      <c r="L84" s="70"/>
      <c r="M84" s="70"/>
      <c r="N84" s="82"/>
      <c r="O84" s="71"/>
      <c r="P84" s="72">
        <f t="shared" si="5"/>
        <v>0</v>
      </c>
      <c r="Q84" s="73">
        <f t="shared" si="4"/>
        <v>0</v>
      </c>
    </row>
    <row r="85" spans="1:17" ht="15">
      <c r="A85" s="77" t="s">
        <v>114</v>
      </c>
      <c r="B85" s="88"/>
      <c r="C85" s="88"/>
      <c r="D85" s="88"/>
      <c r="E85" s="88"/>
      <c r="F85" s="59"/>
      <c r="G85" s="59"/>
      <c r="H85" s="59"/>
      <c r="I85" s="59"/>
      <c r="J85" s="59"/>
      <c r="K85" s="70"/>
      <c r="L85" s="70"/>
      <c r="M85" s="70"/>
      <c r="N85" s="82"/>
      <c r="O85" s="71"/>
      <c r="P85" s="72">
        <f t="shared" si="5"/>
        <v>0</v>
      </c>
      <c r="Q85" s="73">
        <f t="shared" si="4"/>
        <v>0</v>
      </c>
    </row>
    <row r="86" spans="1:17" ht="15">
      <c r="A86" s="77" t="s">
        <v>115</v>
      </c>
      <c r="B86" s="88"/>
      <c r="C86" s="88"/>
      <c r="D86" s="88"/>
      <c r="E86" s="88"/>
      <c r="F86" s="59"/>
      <c r="G86" s="59"/>
      <c r="H86" s="59"/>
      <c r="I86" s="59"/>
      <c r="J86" s="59"/>
      <c r="K86" s="70"/>
      <c r="L86" s="70"/>
      <c r="M86" s="70"/>
      <c r="N86" s="82"/>
      <c r="O86" s="71"/>
      <c r="P86" s="72">
        <f t="shared" si="5"/>
        <v>0</v>
      </c>
      <c r="Q86" s="73">
        <f t="shared" si="4"/>
        <v>0</v>
      </c>
    </row>
    <row r="87" spans="1:17" ht="15">
      <c r="A87" s="66" t="s">
        <v>118</v>
      </c>
      <c r="B87" s="67"/>
      <c r="C87" s="67"/>
      <c r="D87" s="67"/>
      <c r="E87" s="67"/>
      <c r="F87" s="59"/>
      <c r="G87" s="59"/>
      <c r="H87" s="59"/>
      <c r="I87" s="59"/>
      <c r="J87" s="59"/>
      <c r="K87" s="70"/>
      <c r="L87" s="70"/>
      <c r="M87" s="70"/>
      <c r="N87" s="82"/>
      <c r="O87" s="71"/>
      <c r="P87" s="72">
        <f t="shared" si="5"/>
        <v>0</v>
      </c>
      <c r="Q87" s="73">
        <f t="shared" si="4"/>
        <v>0</v>
      </c>
    </row>
    <row r="88" spans="1:17" ht="15">
      <c r="A88" s="66" t="s">
        <v>119</v>
      </c>
      <c r="B88" s="67"/>
      <c r="C88" s="67"/>
      <c r="D88" s="67"/>
      <c r="E88" s="67"/>
      <c r="F88" s="59"/>
      <c r="G88" s="84"/>
      <c r="H88" s="84"/>
      <c r="I88" s="84"/>
      <c r="J88" s="84"/>
      <c r="K88" s="91"/>
      <c r="L88" s="86"/>
      <c r="M88" s="86"/>
      <c r="N88" s="87"/>
      <c r="O88" s="71"/>
      <c r="P88" s="72">
        <f t="shared" si="5"/>
        <v>0</v>
      </c>
      <c r="Q88" s="73">
        <f t="shared" si="4"/>
        <v>0</v>
      </c>
    </row>
    <row r="89" spans="1:17" ht="15">
      <c r="A89" s="83"/>
      <c r="B89" s="47"/>
      <c r="C89" s="47"/>
      <c r="D89" s="83"/>
      <c r="E89" s="83"/>
      <c r="F89" s="59"/>
      <c r="G89" s="69"/>
      <c r="H89" s="59"/>
      <c r="I89" s="59"/>
      <c r="J89" s="59"/>
      <c r="K89" s="70"/>
      <c r="L89" s="70"/>
      <c r="M89" s="70"/>
      <c r="N89" s="82"/>
      <c r="O89" s="71"/>
      <c r="P89" s="72">
        <f t="shared" si="5"/>
        <v>0</v>
      </c>
      <c r="Q89" s="73">
        <f t="shared" si="4"/>
        <v>0</v>
      </c>
    </row>
    <row r="90" spans="1:17" ht="15">
      <c r="A90" s="66" t="s">
        <v>120</v>
      </c>
      <c r="B90" s="67"/>
      <c r="C90" s="67"/>
      <c r="D90" s="67"/>
      <c r="E90" s="67"/>
      <c r="F90" s="59"/>
      <c r="G90" s="75"/>
      <c r="H90" s="68"/>
      <c r="I90" s="68"/>
      <c r="J90" s="68"/>
      <c r="K90" s="70"/>
      <c r="L90" s="70"/>
      <c r="M90" s="70"/>
      <c r="N90" s="82"/>
      <c r="O90" s="71"/>
      <c r="P90" s="72">
        <f t="shared" si="5"/>
        <v>0</v>
      </c>
      <c r="Q90" s="73">
        <f t="shared" si="4"/>
        <v>0</v>
      </c>
    </row>
    <row r="91" spans="1:17" ht="15">
      <c r="A91" s="66" t="s">
        <v>121</v>
      </c>
      <c r="B91" s="67"/>
      <c r="C91" s="67"/>
      <c r="D91" s="67"/>
      <c r="E91" s="67"/>
      <c r="F91" s="59"/>
      <c r="G91" s="75"/>
      <c r="H91" s="68"/>
      <c r="I91" s="68"/>
      <c r="J91" s="68"/>
      <c r="K91" s="70"/>
      <c r="L91" s="70"/>
      <c r="M91" s="70"/>
      <c r="N91" s="82"/>
      <c r="O91" s="71"/>
      <c r="P91" s="72">
        <f t="shared" si="5"/>
        <v>0</v>
      </c>
      <c r="Q91" s="73">
        <f t="shared" si="4"/>
        <v>0</v>
      </c>
    </row>
    <row r="92" spans="1:17" ht="15">
      <c r="A92" s="66" t="s">
        <v>122</v>
      </c>
      <c r="B92" s="67"/>
      <c r="C92" s="67"/>
      <c r="D92" s="67"/>
      <c r="E92" s="67"/>
      <c r="F92" s="59"/>
      <c r="G92" s="75"/>
      <c r="H92" s="68"/>
      <c r="I92" s="68"/>
      <c r="J92" s="68"/>
      <c r="K92" s="70"/>
      <c r="L92" s="70"/>
      <c r="M92" s="70"/>
      <c r="N92" s="82"/>
      <c r="O92" s="71"/>
      <c r="P92" s="72">
        <f t="shared" si="5"/>
        <v>0</v>
      </c>
      <c r="Q92" s="73">
        <f t="shared" si="4"/>
        <v>0</v>
      </c>
    </row>
    <row r="93" spans="1:17" ht="15">
      <c r="A93" s="66" t="s">
        <v>123</v>
      </c>
      <c r="B93" s="67"/>
      <c r="C93" s="67"/>
      <c r="D93" s="67"/>
      <c r="E93" s="67"/>
      <c r="F93" s="59"/>
      <c r="G93" s="75"/>
      <c r="H93" s="68"/>
      <c r="I93" s="68"/>
      <c r="J93" s="68"/>
      <c r="K93" s="70"/>
      <c r="L93" s="70"/>
      <c r="M93" s="70"/>
      <c r="N93" s="82"/>
      <c r="O93" s="71"/>
      <c r="P93" s="72">
        <f t="shared" si="5"/>
        <v>0</v>
      </c>
      <c r="Q93" s="73">
        <f t="shared" si="4"/>
        <v>0</v>
      </c>
    </row>
    <row r="94" spans="1:17" ht="15">
      <c r="A94" s="66" t="s">
        <v>124</v>
      </c>
      <c r="B94" s="67"/>
      <c r="C94" s="67"/>
      <c r="D94" s="67"/>
      <c r="E94" s="67"/>
      <c r="F94" s="59"/>
      <c r="G94" s="59"/>
      <c r="H94" s="59"/>
      <c r="I94" s="59"/>
      <c r="J94" s="59"/>
      <c r="K94" s="70"/>
      <c r="L94" s="70"/>
      <c r="M94" s="70"/>
      <c r="N94" s="82"/>
      <c r="O94" s="71"/>
      <c r="P94" s="72">
        <f t="shared" si="5"/>
        <v>0</v>
      </c>
      <c r="Q94" s="73">
        <f t="shared" si="4"/>
        <v>0</v>
      </c>
    </row>
    <row r="95" spans="1:17" ht="15">
      <c r="A95" s="66" t="s">
        <v>125</v>
      </c>
      <c r="B95" s="67"/>
      <c r="C95" s="67"/>
      <c r="D95" s="67"/>
      <c r="E95" s="67"/>
      <c r="F95" s="59"/>
      <c r="G95" s="59"/>
      <c r="H95" s="59"/>
      <c r="I95" s="59"/>
      <c r="J95" s="59"/>
      <c r="K95" s="70"/>
      <c r="L95" s="70"/>
      <c r="M95" s="70"/>
      <c r="N95" s="82"/>
      <c r="O95" s="71"/>
      <c r="P95" s="72">
        <f t="shared" si="5"/>
        <v>0</v>
      </c>
      <c r="Q95" s="73">
        <f t="shared" si="4"/>
        <v>0</v>
      </c>
    </row>
    <row r="96" spans="1:17" ht="15">
      <c r="A96" s="66" t="s">
        <v>126</v>
      </c>
      <c r="B96" s="67"/>
      <c r="C96" s="67"/>
      <c r="D96" s="67"/>
      <c r="E96" s="67"/>
      <c r="F96" s="59"/>
      <c r="G96" s="59"/>
      <c r="H96" s="59"/>
      <c r="I96" s="59"/>
      <c r="J96" s="59"/>
      <c r="K96" s="70"/>
      <c r="L96" s="70"/>
      <c r="M96" s="70"/>
      <c r="N96" s="82"/>
      <c r="O96" s="71"/>
      <c r="P96" s="72">
        <f t="shared" si="5"/>
        <v>0</v>
      </c>
      <c r="Q96" s="73">
        <f t="shared" si="4"/>
        <v>0</v>
      </c>
    </row>
    <row r="97" spans="1:17" ht="15">
      <c r="A97" s="66" t="s">
        <v>127</v>
      </c>
      <c r="B97" s="67"/>
      <c r="C97" s="67"/>
      <c r="D97" s="67"/>
      <c r="E97" s="67"/>
      <c r="F97" s="59"/>
      <c r="G97" s="59"/>
      <c r="H97" s="59"/>
      <c r="I97" s="59"/>
      <c r="J97" s="59"/>
      <c r="K97" s="70"/>
      <c r="L97" s="70"/>
      <c r="M97" s="70"/>
      <c r="N97" s="82"/>
      <c r="O97" s="71"/>
      <c r="P97" s="72">
        <f t="shared" si="5"/>
        <v>0</v>
      </c>
      <c r="Q97" s="73">
        <f t="shared" si="4"/>
        <v>0</v>
      </c>
    </row>
    <row r="98" spans="1:17" ht="15">
      <c r="A98" s="66" t="s">
        <v>128</v>
      </c>
      <c r="B98" s="67"/>
      <c r="C98" s="67"/>
      <c r="D98" s="67"/>
      <c r="E98" s="67"/>
      <c r="F98" s="59"/>
      <c r="G98" s="59"/>
      <c r="H98" s="59"/>
      <c r="I98" s="59"/>
      <c r="J98" s="59"/>
      <c r="K98" s="70"/>
      <c r="L98" s="70"/>
      <c r="M98" s="70"/>
      <c r="N98" s="82"/>
      <c r="O98" s="71"/>
      <c r="P98" s="72">
        <f t="shared" si="5"/>
        <v>0</v>
      </c>
      <c r="Q98" s="73">
        <f t="shared" si="4"/>
        <v>0</v>
      </c>
    </row>
    <row r="99" spans="1:17" ht="15">
      <c r="A99" s="66" t="s">
        <v>129</v>
      </c>
      <c r="B99" s="67"/>
      <c r="C99" s="67"/>
      <c r="D99" s="67"/>
      <c r="E99" s="67"/>
      <c r="F99" s="59"/>
      <c r="G99" s="59"/>
      <c r="H99" s="59"/>
      <c r="I99" s="59"/>
      <c r="J99" s="59"/>
      <c r="K99" s="70"/>
      <c r="L99" s="70"/>
      <c r="M99" s="70"/>
      <c r="N99" s="82"/>
      <c r="O99" s="71"/>
      <c r="P99" s="72">
        <f t="shared" si="5"/>
        <v>0</v>
      </c>
      <c r="Q99" s="73">
        <f t="shared" si="4"/>
        <v>0</v>
      </c>
    </row>
    <row r="100" spans="1:17" ht="15">
      <c r="A100" s="66" t="s">
        <v>130</v>
      </c>
      <c r="B100" s="67"/>
      <c r="C100" s="67"/>
      <c r="D100" s="67"/>
      <c r="E100" s="67"/>
      <c r="F100" s="59"/>
      <c r="G100" s="59"/>
      <c r="H100" s="59"/>
      <c r="I100" s="59"/>
      <c r="J100" s="59"/>
      <c r="K100" s="70"/>
      <c r="L100" s="70"/>
      <c r="M100" s="70"/>
      <c r="N100" s="82"/>
      <c r="O100" s="71"/>
      <c r="P100" s="72">
        <f t="shared" si="5"/>
        <v>0</v>
      </c>
      <c r="Q100" s="73">
        <f t="shared" si="4"/>
        <v>0</v>
      </c>
    </row>
    <row r="101" spans="1:17" ht="15">
      <c r="A101" s="66" t="s">
        <v>131</v>
      </c>
      <c r="B101" s="67"/>
      <c r="C101" s="67"/>
      <c r="D101" s="67"/>
      <c r="E101" s="67"/>
      <c r="F101" s="59"/>
      <c r="G101" s="59"/>
      <c r="H101" s="59"/>
      <c r="I101" s="59"/>
      <c r="J101" s="59"/>
      <c r="K101" s="70"/>
      <c r="L101" s="70"/>
      <c r="M101" s="70"/>
      <c r="N101" s="82"/>
      <c r="O101" s="71"/>
      <c r="P101" s="72">
        <f t="shared" si="5"/>
        <v>0</v>
      </c>
      <c r="Q101" s="73">
        <f t="shared" si="4"/>
        <v>0</v>
      </c>
    </row>
    <row r="102" spans="1:17" ht="15">
      <c r="A102" s="66" t="s">
        <v>132</v>
      </c>
      <c r="B102" s="67"/>
      <c r="C102" s="67"/>
      <c r="D102" s="67"/>
      <c r="E102" s="67"/>
      <c r="F102" s="59"/>
      <c r="G102" s="59"/>
      <c r="H102" s="59"/>
      <c r="I102" s="59"/>
      <c r="J102" s="59"/>
      <c r="K102" s="70"/>
      <c r="L102" s="70"/>
      <c r="M102" s="70"/>
      <c r="N102" s="82"/>
      <c r="O102" s="71"/>
      <c r="P102" s="72">
        <f t="shared" si="5"/>
        <v>0</v>
      </c>
      <c r="Q102" s="73">
        <f t="shared" si="4"/>
        <v>0</v>
      </c>
    </row>
    <row r="103" spans="1:17" ht="15">
      <c r="A103" s="66" t="s">
        <v>133</v>
      </c>
      <c r="B103" s="67"/>
      <c r="C103" s="67"/>
      <c r="D103" s="67"/>
      <c r="E103" s="67"/>
      <c r="F103" s="59"/>
      <c r="G103" s="59"/>
      <c r="H103" s="59"/>
      <c r="I103" s="59"/>
      <c r="J103" s="59"/>
      <c r="K103" s="70"/>
      <c r="L103" s="70"/>
      <c r="M103" s="70"/>
      <c r="N103" s="82"/>
      <c r="O103" s="71"/>
      <c r="P103" s="72">
        <f t="shared" si="5"/>
        <v>0</v>
      </c>
      <c r="Q103" s="73">
        <f t="shared" si="4"/>
        <v>0</v>
      </c>
    </row>
    <row r="104" spans="1:17" ht="15">
      <c r="A104" s="66" t="s">
        <v>134</v>
      </c>
      <c r="B104" s="67"/>
      <c r="C104" s="67"/>
      <c r="D104" s="67"/>
      <c r="E104" s="67"/>
      <c r="F104" s="59"/>
      <c r="G104" s="59"/>
      <c r="H104" s="59"/>
      <c r="I104" s="59"/>
      <c r="J104" s="59"/>
      <c r="K104" s="70"/>
      <c r="L104" s="70"/>
      <c r="M104" s="70"/>
      <c r="N104" s="82"/>
      <c r="O104" s="71"/>
      <c r="P104" s="72">
        <f t="shared" si="5"/>
        <v>0</v>
      </c>
      <c r="Q104" s="73">
        <f t="shared" si="4"/>
        <v>0</v>
      </c>
    </row>
    <row r="105" spans="1:17" ht="15">
      <c r="A105" s="66" t="s">
        <v>135</v>
      </c>
      <c r="B105" s="67"/>
      <c r="C105" s="67"/>
      <c r="D105" s="67"/>
      <c r="E105" s="67"/>
      <c r="F105" s="59"/>
      <c r="G105" s="59"/>
      <c r="H105" s="59"/>
      <c r="I105" s="59"/>
      <c r="J105" s="59"/>
      <c r="K105" s="70"/>
      <c r="L105" s="70"/>
      <c r="M105" s="70"/>
      <c r="N105" s="82"/>
      <c r="O105" s="71"/>
      <c r="P105" s="72">
        <f t="shared" si="5"/>
        <v>0</v>
      </c>
      <c r="Q105" s="73">
        <f t="shared" si="4"/>
        <v>0</v>
      </c>
    </row>
    <row r="106" spans="1:17" ht="15">
      <c r="A106" s="66" t="s">
        <v>136</v>
      </c>
      <c r="B106" s="67"/>
      <c r="C106" s="67"/>
      <c r="D106" s="67"/>
      <c r="E106" s="67"/>
      <c r="F106" s="59"/>
      <c r="G106" s="59"/>
      <c r="H106" s="59"/>
      <c r="I106" s="59"/>
      <c r="J106" s="59"/>
      <c r="K106" s="70"/>
      <c r="L106" s="70"/>
      <c r="M106" s="70"/>
      <c r="N106" s="82"/>
      <c r="O106" s="71"/>
      <c r="P106" s="72">
        <f t="shared" si="5"/>
        <v>0</v>
      </c>
      <c r="Q106" s="73">
        <f t="shared" si="4"/>
        <v>0</v>
      </c>
    </row>
    <row r="107" spans="1:17" ht="15">
      <c r="A107" s="66" t="s">
        <v>137</v>
      </c>
      <c r="B107" s="67"/>
      <c r="C107" s="67"/>
      <c r="D107" s="67"/>
      <c r="E107" s="67"/>
      <c r="F107" s="59"/>
      <c r="G107" s="59"/>
      <c r="H107" s="59"/>
      <c r="I107" s="59"/>
      <c r="J107" s="59"/>
      <c r="K107" s="70"/>
      <c r="L107" s="70"/>
      <c r="M107" s="70"/>
      <c r="N107" s="82"/>
      <c r="O107" s="71"/>
      <c r="P107" s="72">
        <f t="shared" si="5"/>
        <v>0</v>
      </c>
      <c r="Q107" s="73">
        <f t="shared" si="4"/>
        <v>0</v>
      </c>
    </row>
    <row r="108" spans="1:17" ht="15.75" thickBot="1">
      <c r="A108" s="66" t="s">
        <v>138</v>
      </c>
      <c r="B108" s="67"/>
      <c r="C108" s="67"/>
      <c r="D108" s="67"/>
      <c r="E108" s="67"/>
      <c r="F108" s="59"/>
      <c r="G108" s="59"/>
      <c r="H108" s="59"/>
      <c r="I108" s="59"/>
      <c r="J108" s="59"/>
      <c r="K108" s="70"/>
      <c r="L108" s="70"/>
      <c r="M108" s="70"/>
      <c r="N108" s="82"/>
      <c r="O108" s="71"/>
      <c r="P108" s="72">
        <f t="shared" si="5"/>
        <v>0</v>
      </c>
      <c r="Q108" s="73">
        <f t="shared" si="4"/>
        <v>0</v>
      </c>
    </row>
    <row r="109" spans="1:17" ht="16.5" thickTop="1" thickBot="1">
      <c r="A109" s="66" t="s">
        <v>68</v>
      </c>
      <c r="B109" s="67"/>
      <c r="C109" s="67"/>
      <c r="D109" s="67"/>
      <c r="E109" s="67"/>
      <c r="F109" s="59"/>
      <c r="G109" s="59"/>
      <c r="H109" s="59"/>
      <c r="I109" s="59"/>
      <c r="J109" s="59"/>
      <c r="K109" s="70">
        <f>MAX(K5:K108)</f>
        <v>1</v>
      </c>
      <c r="L109" s="92">
        <f>AVERAGE(L5:L108)</f>
        <v>68.5</v>
      </c>
      <c r="M109" s="93">
        <f>MIN(M5:M108)</f>
        <v>-101</v>
      </c>
      <c r="N109" s="92">
        <f>AVERAGE(N5:N108)</f>
        <v>41.9</v>
      </c>
      <c r="O109" s="94">
        <f>SUM(O5:O108)</f>
        <v>123074</v>
      </c>
      <c r="P109" s="95">
        <f>COUNTIF(P5:P108,"&lt;0")</f>
        <v>2</v>
      </c>
      <c r="Q109" s="73"/>
    </row>
    <row r="110" spans="1:17" ht="16.5" thickTop="1" thickBot="1">
      <c r="A110" s="68"/>
      <c r="B110" s="96"/>
      <c r="C110" s="96"/>
      <c r="D110" s="96"/>
      <c r="E110" s="96"/>
      <c r="F110" s="97"/>
      <c r="G110" s="97"/>
      <c r="H110" s="97"/>
      <c r="I110" s="97"/>
      <c r="J110" s="97"/>
      <c r="K110" s="98"/>
      <c r="L110" s="92" t="s">
        <v>139</v>
      </c>
      <c r="M110" s="93" t="s">
        <v>140</v>
      </c>
      <c r="N110" s="92" t="s">
        <v>139</v>
      </c>
      <c r="O110" s="99" t="s">
        <v>141</v>
      </c>
      <c r="P110" s="100">
        <v>60</v>
      </c>
      <c r="Q110" s="101"/>
    </row>
    <row r="111" spans="1:17" ht="16.5" thickTop="1" thickBot="1">
      <c r="A111" s="68"/>
      <c r="B111" s="96"/>
      <c r="C111" s="96"/>
      <c r="D111" s="102"/>
      <c r="E111" s="179" t="s">
        <v>142</v>
      </c>
      <c r="F111" s="179"/>
      <c r="G111" s="179"/>
      <c r="H111" s="179"/>
      <c r="I111" s="179"/>
      <c r="J111" s="179"/>
      <c r="K111" s="179"/>
      <c r="L111" s="103">
        <f>COUNTIF(L4:L107,"&gt;99")</f>
        <v>1</v>
      </c>
      <c r="M111" s="103"/>
      <c r="N111" s="103"/>
      <c r="O111" s="99" t="s">
        <v>143</v>
      </c>
      <c r="P111" s="104">
        <f>(P110-P109)/P110</f>
        <v>0.96666666666666667</v>
      </c>
      <c r="Q111" s="101"/>
    </row>
    <row r="112" spans="1:17" ht="15.75" thickTop="1">
      <c r="A112" s="68"/>
      <c r="B112" s="96"/>
      <c r="C112" s="96"/>
      <c r="D112" s="102"/>
      <c r="E112" s="179" t="s">
        <v>144</v>
      </c>
      <c r="F112" s="179"/>
      <c r="G112" s="179"/>
      <c r="H112" s="179"/>
      <c r="I112" s="179"/>
      <c r="J112" s="179"/>
      <c r="K112" s="179"/>
      <c r="L112" s="103">
        <f>COUNTIF(L4:L107,"&gt;49")</f>
        <v>8</v>
      </c>
      <c r="M112" s="103"/>
      <c r="N112" s="103">
        <f>L112*50</f>
        <v>400</v>
      </c>
      <c r="O112" s="105">
        <f>M112+N112</f>
        <v>400</v>
      </c>
      <c r="P112" s="106"/>
      <c r="Q112" s="107"/>
    </row>
    <row r="113" spans="1:17" ht="15">
      <c r="A113" s="68"/>
      <c r="B113" s="96"/>
      <c r="C113" s="96"/>
      <c r="D113" s="102"/>
      <c r="E113" s="179" t="s">
        <v>145</v>
      </c>
      <c r="F113" s="179"/>
      <c r="G113" s="179"/>
      <c r="H113" s="179"/>
      <c r="I113" s="179"/>
      <c r="J113" s="179"/>
      <c r="K113" s="179"/>
      <c r="L113" s="103">
        <f>COUNTIF(L4:L107,"&gt;24")</f>
        <v>8</v>
      </c>
      <c r="M113" s="103"/>
      <c r="N113" s="103">
        <f>L113*25</f>
        <v>200</v>
      </c>
      <c r="O113" s="105">
        <f>M113+N113</f>
        <v>200</v>
      </c>
      <c r="P113" s="106"/>
      <c r="Q113" s="107"/>
    </row>
    <row r="114" spans="1:17" ht="15">
      <c r="A114" s="68"/>
      <c r="B114" s="96"/>
      <c r="C114" s="96"/>
      <c r="D114" s="102"/>
      <c r="E114" s="179" t="s">
        <v>146</v>
      </c>
      <c r="F114" s="179"/>
      <c r="G114" s="179"/>
      <c r="H114" s="179"/>
      <c r="I114" s="179"/>
      <c r="J114" s="179"/>
      <c r="K114" s="179"/>
      <c r="L114" s="103">
        <f>COUNTIF(L4:L107,"&gt;9")</f>
        <v>10</v>
      </c>
      <c r="M114" s="103"/>
      <c r="N114" s="103">
        <f>L114*10</f>
        <v>100</v>
      </c>
      <c r="O114" s="105">
        <f>M114+N114</f>
        <v>100</v>
      </c>
      <c r="P114" s="106"/>
      <c r="Q114" s="107"/>
    </row>
    <row r="115" spans="1:17" ht="15">
      <c r="A115" s="68"/>
      <c r="B115" s="96"/>
      <c r="C115" s="96"/>
      <c r="D115" s="102"/>
      <c r="E115" s="179" t="s">
        <v>147</v>
      </c>
      <c r="F115" s="179"/>
      <c r="G115" s="179"/>
      <c r="H115" s="179"/>
      <c r="I115" s="179"/>
      <c r="J115" s="179"/>
      <c r="K115" s="179"/>
      <c r="L115" s="103">
        <f>COUNTIF(L4:L107,"&gt;4")</f>
        <v>10</v>
      </c>
      <c r="M115" s="103"/>
      <c r="N115" s="103">
        <f>L115*5</f>
        <v>50</v>
      </c>
      <c r="O115" s="105">
        <f>M115+N115</f>
        <v>50</v>
      </c>
      <c r="P115" s="106"/>
      <c r="Q115" s="107"/>
    </row>
    <row r="116" spans="1:17" ht="15">
      <c r="A116" s="68"/>
      <c r="B116" s="96"/>
      <c r="C116" s="96"/>
      <c r="D116" s="96"/>
      <c r="E116" s="96"/>
      <c r="F116" s="97"/>
      <c r="G116" s="97"/>
      <c r="H116" s="97"/>
      <c r="I116" s="97"/>
      <c r="J116" s="97"/>
      <c r="K116" s="98"/>
      <c r="L116" s="103"/>
      <c r="M116" s="103"/>
      <c r="N116" s="103"/>
      <c r="O116" s="105"/>
      <c r="P116" s="106"/>
      <c r="Q116" s="107"/>
    </row>
    <row r="117" spans="1:17" ht="15">
      <c r="A117" s="108"/>
      <c r="B117" s="109"/>
      <c r="C117" s="109"/>
      <c r="D117" s="109"/>
      <c r="E117" s="109"/>
      <c r="F117" s="83"/>
      <c r="G117" s="83"/>
      <c r="H117" s="47"/>
      <c r="I117" s="47"/>
      <c r="J117" s="47"/>
      <c r="K117" s="70"/>
      <c r="L117" s="70"/>
      <c r="M117" s="70"/>
      <c r="N117" s="82"/>
      <c r="O117" s="71"/>
      <c r="P117" s="110"/>
      <c r="Q117" s="111"/>
    </row>
    <row r="118" spans="1:17" ht="15">
      <c r="A118" s="83"/>
      <c r="B118" s="47"/>
      <c r="C118" s="47"/>
      <c r="D118" s="83"/>
      <c r="E118" s="83"/>
      <c r="F118" s="59"/>
      <c r="G118" s="59"/>
      <c r="H118" s="112"/>
      <c r="I118" s="112"/>
      <c r="J118" s="112"/>
      <c r="K118" s="184" t="s">
        <v>148</v>
      </c>
      <c r="L118" s="185"/>
      <c r="M118" s="185"/>
      <c r="N118" s="186"/>
      <c r="O118" s="113">
        <f>Q108/O109</f>
        <v>0</v>
      </c>
      <c r="P118" s="110"/>
      <c r="Q118" s="111"/>
    </row>
    <row r="119" spans="1:17" ht="15">
      <c r="A119" s="77" t="s">
        <v>92</v>
      </c>
      <c r="B119" s="88"/>
      <c r="C119" s="88"/>
      <c r="D119" s="88"/>
      <c r="E119" s="88"/>
      <c r="F119" s="59"/>
      <c r="G119" s="112"/>
      <c r="H119" s="112"/>
      <c r="I119" s="112"/>
      <c r="J119" s="112"/>
      <c r="K119" s="178" t="s">
        <v>149</v>
      </c>
      <c r="L119" s="179"/>
      <c r="M119" s="179"/>
      <c r="N119" s="180"/>
      <c r="O119" s="71">
        <v>21000</v>
      </c>
      <c r="P119" s="110"/>
      <c r="Q119" s="111"/>
    </row>
    <row r="120" spans="1:17" ht="15">
      <c r="A120" s="77" t="s">
        <v>94</v>
      </c>
      <c r="B120" s="88"/>
      <c r="C120" s="88"/>
      <c r="D120" s="88"/>
      <c r="E120" s="88"/>
      <c r="F120" s="59"/>
      <c r="G120" s="112"/>
      <c r="H120" s="112"/>
      <c r="I120" s="112"/>
      <c r="J120" s="112"/>
      <c r="K120" s="178" t="s">
        <v>150</v>
      </c>
      <c r="L120" s="179"/>
      <c r="M120" s="179"/>
      <c r="N120" s="180"/>
      <c r="O120" s="114">
        <f>O118*O119</f>
        <v>0</v>
      </c>
      <c r="P120" s="110"/>
      <c r="Q120" s="111"/>
    </row>
    <row r="121" spans="1:17" ht="15">
      <c r="A121" s="77" t="s">
        <v>96</v>
      </c>
      <c r="B121" s="88"/>
      <c r="C121" s="88"/>
      <c r="D121" s="88"/>
      <c r="E121" s="88"/>
      <c r="F121" s="59"/>
      <c r="G121" s="112"/>
      <c r="H121" s="112"/>
      <c r="I121" s="112"/>
      <c r="J121" s="112"/>
      <c r="K121" s="178" t="s">
        <v>151</v>
      </c>
      <c r="L121" s="179"/>
      <c r="M121" s="179"/>
      <c r="N121" s="180"/>
      <c r="O121" s="71">
        <f>0.1*O120</f>
        <v>0</v>
      </c>
      <c r="P121" s="110"/>
      <c r="Q121" s="111"/>
    </row>
    <row r="122" spans="1:17" ht="15">
      <c r="A122" s="77" t="s">
        <v>98</v>
      </c>
      <c r="B122" s="88"/>
      <c r="C122" s="88"/>
      <c r="D122" s="88"/>
      <c r="E122" s="88"/>
      <c r="F122" s="59"/>
      <c r="G122" s="112"/>
      <c r="H122" s="112"/>
      <c r="I122" s="112"/>
      <c r="J122" s="112"/>
      <c r="K122" s="178" t="s">
        <v>152</v>
      </c>
      <c r="L122" s="179"/>
      <c r="M122" s="179"/>
      <c r="N122" s="180"/>
      <c r="O122" s="115">
        <f>O120-O121</f>
        <v>0</v>
      </c>
      <c r="P122" s="110"/>
      <c r="Q122" s="111"/>
    </row>
    <row r="123" spans="1:17" ht="15">
      <c r="A123" s="77" t="s">
        <v>100</v>
      </c>
      <c r="B123" s="88"/>
      <c r="C123" s="88"/>
      <c r="D123" s="88"/>
      <c r="E123" s="88"/>
      <c r="F123" s="59"/>
      <c r="G123" s="112"/>
      <c r="H123" s="112"/>
      <c r="I123" s="112"/>
      <c r="J123" s="112"/>
      <c r="K123" s="178" t="s">
        <v>153</v>
      </c>
      <c r="L123" s="179"/>
      <c r="M123" s="179"/>
      <c r="N123" s="180"/>
      <c r="O123" s="116">
        <f>2*(ABS(M109))</f>
        <v>202</v>
      </c>
      <c r="P123" s="110"/>
      <c r="Q123" s="111"/>
    </row>
    <row r="124" spans="1:17" ht="15">
      <c r="A124" s="77" t="s">
        <v>102</v>
      </c>
      <c r="B124" s="88"/>
      <c r="C124" s="88"/>
      <c r="D124" s="88"/>
      <c r="E124" s="88"/>
      <c r="F124" s="59"/>
      <c r="G124" s="112"/>
      <c r="H124" s="112"/>
      <c r="I124" s="112"/>
      <c r="J124" s="112"/>
      <c r="K124" s="117"/>
      <c r="L124" s="97"/>
      <c r="M124" s="97"/>
      <c r="N124" s="61"/>
      <c r="O124" s="71"/>
      <c r="P124" s="110"/>
      <c r="Q124" s="111"/>
    </row>
    <row r="125" spans="1:17" ht="15">
      <c r="A125" s="77" t="s">
        <v>104</v>
      </c>
      <c r="B125" s="88"/>
      <c r="C125" s="88"/>
      <c r="D125" s="88"/>
      <c r="E125" s="88"/>
      <c r="F125" s="59"/>
      <c r="G125" s="59"/>
      <c r="H125" s="59"/>
      <c r="I125" s="59"/>
      <c r="J125" s="59"/>
      <c r="K125" s="118" t="s">
        <v>154</v>
      </c>
      <c r="L125" s="119" t="s">
        <v>155</v>
      </c>
      <c r="M125" s="118" t="s">
        <v>154</v>
      </c>
      <c r="N125" s="118" t="s">
        <v>156</v>
      </c>
      <c r="O125" s="71"/>
      <c r="P125" s="110"/>
      <c r="Q125" s="111"/>
    </row>
    <row r="126" spans="1:17" ht="15">
      <c r="A126" s="77" t="s">
        <v>106</v>
      </c>
      <c r="B126" s="88"/>
      <c r="C126" s="88"/>
      <c r="D126" s="181" t="s">
        <v>157</v>
      </c>
      <c r="E126" s="182"/>
      <c r="F126" s="182"/>
      <c r="G126" s="183"/>
      <c r="H126" s="61"/>
      <c r="I126" s="61"/>
      <c r="J126" s="61"/>
      <c r="K126" s="118" t="s">
        <v>24</v>
      </c>
      <c r="L126" s="119" t="s">
        <v>158</v>
      </c>
      <c r="M126" s="118" t="s">
        <v>17</v>
      </c>
      <c r="N126" s="118" t="s">
        <v>159</v>
      </c>
      <c r="O126" s="71"/>
      <c r="P126" s="110"/>
      <c r="Q126" s="111"/>
    </row>
    <row r="127" spans="1:17" ht="15">
      <c r="A127" s="77" t="s">
        <v>108</v>
      </c>
      <c r="B127" s="88"/>
      <c r="C127" s="88"/>
      <c r="D127" s="178" t="s">
        <v>160</v>
      </c>
      <c r="E127" s="179"/>
      <c r="F127" s="179"/>
      <c r="G127" s="180"/>
      <c r="H127" s="61"/>
      <c r="I127" s="61"/>
      <c r="J127" s="61"/>
      <c r="K127" s="71">
        <f>K128*2</f>
        <v>0</v>
      </c>
      <c r="L127" s="120">
        <v>2</v>
      </c>
      <c r="M127" s="71">
        <f>M128*2</f>
        <v>404</v>
      </c>
      <c r="N127" s="71">
        <f>K127*0.5</f>
        <v>0</v>
      </c>
      <c r="O127" s="71"/>
      <c r="P127" s="110"/>
      <c r="Q127" s="111"/>
    </row>
    <row r="128" spans="1:17" ht="15">
      <c r="A128" s="77" t="s">
        <v>109</v>
      </c>
      <c r="B128" s="88"/>
      <c r="C128" s="88"/>
      <c r="D128" s="178" t="s">
        <v>161</v>
      </c>
      <c r="E128" s="179"/>
      <c r="F128" s="179"/>
      <c r="G128" s="180"/>
      <c r="H128" s="61"/>
      <c r="I128" s="61"/>
      <c r="J128" s="61"/>
      <c r="K128" s="116">
        <f>O122</f>
        <v>0</v>
      </c>
      <c r="L128" s="121">
        <v>2</v>
      </c>
      <c r="M128" s="116">
        <f>O123</f>
        <v>202</v>
      </c>
      <c r="N128" s="116">
        <f>K128*0.5</f>
        <v>0</v>
      </c>
      <c r="O128" s="71"/>
      <c r="P128" s="110"/>
      <c r="Q128" s="111"/>
    </row>
    <row r="129" spans="1:17" ht="15">
      <c r="A129" s="77" t="s">
        <v>110</v>
      </c>
      <c r="B129" s="88"/>
      <c r="C129" s="88"/>
      <c r="D129" s="178" t="s">
        <v>162</v>
      </c>
      <c r="E129" s="179"/>
      <c r="F129" s="179"/>
      <c r="G129" s="180"/>
      <c r="H129" s="61"/>
      <c r="I129" s="61"/>
      <c r="J129" s="61"/>
      <c r="K129" s="71">
        <f>K128/2</f>
        <v>0</v>
      </c>
      <c r="L129" s="120">
        <v>2</v>
      </c>
      <c r="M129" s="71">
        <f>M128/2</f>
        <v>101</v>
      </c>
      <c r="N129" s="71">
        <f>K129*0.5</f>
        <v>0</v>
      </c>
      <c r="O129" s="71"/>
      <c r="P129" s="110"/>
      <c r="Q129" s="111"/>
    </row>
    <row r="130" spans="1:17" ht="15">
      <c r="A130" s="77" t="s">
        <v>111</v>
      </c>
      <c r="B130" s="88"/>
      <c r="C130" s="88"/>
      <c r="D130" s="178" t="s">
        <v>163</v>
      </c>
      <c r="E130" s="179"/>
      <c r="F130" s="179"/>
      <c r="G130" s="180"/>
      <c r="H130" s="61"/>
      <c r="I130" s="61"/>
      <c r="J130" s="61"/>
      <c r="K130" s="71">
        <f>K128*0.1</f>
        <v>0</v>
      </c>
      <c r="L130" s="120">
        <v>2</v>
      </c>
      <c r="M130" s="71">
        <f>M128*0.1</f>
        <v>20.200000000000003</v>
      </c>
      <c r="N130" s="71">
        <f>K130*0.5</f>
        <v>0</v>
      </c>
      <c r="O130" s="71"/>
      <c r="P130" s="110"/>
      <c r="Q130" s="111"/>
    </row>
    <row r="131" spans="1:17" ht="15">
      <c r="A131" s="77" t="s">
        <v>112</v>
      </c>
      <c r="B131" s="88"/>
      <c r="C131" s="88"/>
      <c r="D131" s="88"/>
      <c r="E131" s="88"/>
      <c r="F131" s="59"/>
      <c r="G131" s="59"/>
      <c r="H131" s="59"/>
      <c r="I131" s="59"/>
      <c r="J131" s="59"/>
      <c r="K131" s="59"/>
      <c r="L131" s="59"/>
      <c r="M131" s="59"/>
      <c r="N131" s="122"/>
      <c r="O131" s="71"/>
      <c r="P131" s="110"/>
      <c r="Q131" s="111"/>
    </row>
    <row r="132" spans="1:17" ht="15">
      <c r="A132" s="77" t="s">
        <v>113</v>
      </c>
      <c r="B132" s="88"/>
      <c r="C132" s="88"/>
      <c r="D132" s="88"/>
      <c r="E132" s="88"/>
      <c r="F132" s="59"/>
      <c r="G132" s="59"/>
      <c r="H132" s="59"/>
      <c r="I132" s="59"/>
      <c r="J132" s="59"/>
      <c r="K132" s="59"/>
      <c r="L132" s="59"/>
      <c r="M132" s="59"/>
      <c r="N132" s="122"/>
      <c r="O132" s="71"/>
      <c r="P132" s="110"/>
      <c r="Q132" s="111"/>
    </row>
    <row r="133" spans="1:17" ht="15">
      <c r="A133" s="77" t="s">
        <v>114</v>
      </c>
      <c r="B133" s="88"/>
      <c r="C133" s="88"/>
      <c r="D133" s="88"/>
      <c r="E133" s="88"/>
      <c r="F133" s="59"/>
      <c r="G133" s="59"/>
      <c r="H133" s="59"/>
      <c r="I133" s="59"/>
      <c r="J133" s="59"/>
      <c r="K133" s="59"/>
      <c r="L133" s="59"/>
      <c r="M133" s="59"/>
      <c r="N133" s="122"/>
      <c r="O133" s="71"/>
      <c r="P133" s="110"/>
      <c r="Q133" s="111"/>
    </row>
    <row r="134" spans="1:17" ht="15">
      <c r="A134" s="77" t="s">
        <v>115</v>
      </c>
      <c r="B134" s="88"/>
      <c r="C134" s="88"/>
      <c r="D134" s="88"/>
      <c r="E134" s="88"/>
      <c r="F134" s="59"/>
      <c r="G134" s="59"/>
      <c r="H134" s="59"/>
      <c r="I134" s="59"/>
      <c r="J134" s="59"/>
      <c r="K134" s="59"/>
      <c r="L134" s="59"/>
      <c r="M134" s="59"/>
      <c r="N134" s="122"/>
      <c r="O134" s="71"/>
      <c r="P134" s="110"/>
      <c r="Q134" s="111"/>
    </row>
    <row r="135" spans="1:17" ht="15">
      <c r="A135" s="77" t="s">
        <v>164</v>
      </c>
      <c r="B135" s="88"/>
      <c r="C135" s="88"/>
      <c r="D135" s="88"/>
      <c r="E135" s="88"/>
      <c r="F135" s="59"/>
      <c r="G135" s="59"/>
      <c r="H135" s="59"/>
      <c r="I135" s="59"/>
      <c r="J135" s="59"/>
      <c r="K135" s="59"/>
      <c r="L135" s="59"/>
      <c r="M135" s="59"/>
      <c r="N135" s="122"/>
      <c r="O135" s="71"/>
      <c r="P135" s="110"/>
      <c r="Q135" s="111"/>
    </row>
    <row r="136" spans="1:17" ht="15">
      <c r="A136" s="77" t="s">
        <v>165</v>
      </c>
      <c r="B136" s="88"/>
      <c r="C136" s="88"/>
      <c r="D136" s="88"/>
      <c r="E136" s="88"/>
      <c r="F136" s="59"/>
      <c r="G136" s="59"/>
      <c r="H136" s="59"/>
      <c r="I136" s="59"/>
      <c r="J136" s="59"/>
      <c r="K136" s="59"/>
      <c r="L136" s="59"/>
      <c r="M136" s="59"/>
      <c r="N136" s="122"/>
      <c r="O136" s="71"/>
      <c r="P136" s="110"/>
      <c r="Q136" s="111"/>
    </row>
    <row r="137" spans="1:17" ht="15">
      <c r="A137" s="123"/>
      <c r="B137" s="124"/>
      <c r="C137" s="124"/>
      <c r="D137" s="124"/>
      <c r="E137" s="124"/>
      <c r="F137" s="83"/>
      <c r="G137" s="83"/>
      <c r="H137" s="47"/>
      <c r="I137" s="47"/>
      <c r="J137" s="47"/>
      <c r="K137" s="83"/>
      <c r="L137" s="47"/>
      <c r="M137" s="47"/>
      <c r="N137" s="125"/>
      <c r="O137" s="126"/>
      <c r="P137" s="127"/>
      <c r="Q137" s="128"/>
    </row>
    <row r="138" spans="1:17" ht="15">
      <c r="A138" s="83"/>
      <c r="B138" s="47"/>
      <c r="C138" s="47"/>
      <c r="D138" s="83"/>
      <c r="E138" s="83"/>
      <c r="F138" s="84"/>
      <c r="G138" s="84"/>
      <c r="H138" s="84"/>
      <c r="I138" s="84"/>
      <c r="J138" s="84"/>
      <c r="K138" s="84"/>
      <c r="L138" s="84"/>
      <c r="M138" s="84"/>
      <c r="N138" s="129"/>
      <c r="O138" s="49"/>
      <c r="P138" s="130"/>
      <c r="Q138" s="107"/>
    </row>
    <row r="139" spans="1:17" ht="15">
      <c r="A139" s="108"/>
      <c r="B139" s="109"/>
      <c r="C139" s="109"/>
      <c r="D139" s="109"/>
      <c r="E139" s="109"/>
      <c r="F139" s="84"/>
      <c r="G139" s="84"/>
      <c r="H139" s="84"/>
      <c r="I139" s="84"/>
      <c r="J139" s="84"/>
      <c r="K139" s="84"/>
      <c r="L139" s="84"/>
      <c r="M139" s="84"/>
      <c r="N139" s="129"/>
      <c r="O139" s="49"/>
      <c r="P139" s="130"/>
      <c r="Q139" s="107"/>
    </row>
    <row r="140" spans="1:17" ht="15">
      <c r="A140" s="108"/>
      <c r="B140" s="109"/>
      <c r="C140" s="109"/>
      <c r="D140" s="109"/>
      <c r="E140" s="109"/>
      <c r="F140" s="84"/>
      <c r="G140" s="84"/>
      <c r="H140" s="84"/>
      <c r="I140" s="84"/>
      <c r="J140" s="84"/>
      <c r="K140" s="84"/>
      <c r="L140" s="84"/>
      <c r="M140" s="84"/>
      <c r="N140" s="129"/>
      <c r="O140" s="49"/>
      <c r="P140" s="130"/>
      <c r="Q140" s="107"/>
    </row>
    <row r="141" spans="1:17" ht="15">
      <c r="A141" s="108"/>
      <c r="B141" s="109"/>
      <c r="C141" s="109"/>
      <c r="D141" s="109"/>
      <c r="E141" s="109"/>
      <c r="F141" s="84"/>
      <c r="G141" s="84"/>
      <c r="H141" s="84"/>
      <c r="I141" s="84"/>
      <c r="J141" s="84"/>
      <c r="K141" s="84"/>
      <c r="L141" s="84"/>
      <c r="M141" s="84"/>
      <c r="N141" s="129"/>
      <c r="O141" s="49"/>
      <c r="P141" s="130"/>
      <c r="Q141" s="107"/>
    </row>
    <row r="142" spans="1:17" ht="15">
      <c r="A142" s="108"/>
      <c r="B142" s="109"/>
      <c r="C142" s="109"/>
      <c r="D142" s="109"/>
      <c r="E142" s="109"/>
      <c r="F142" s="84"/>
      <c r="G142" s="84"/>
      <c r="H142" s="84"/>
      <c r="I142" s="84"/>
      <c r="J142" s="84"/>
      <c r="K142" s="84"/>
      <c r="L142" s="84"/>
      <c r="M142" s="84"/>
      <c r="N142" s="129"/>
      <c r="O142" s="49"/>
      <c r="P142" s="130"/>
      <c r="Q142" s="107"/>
    </row>
    <row r="143" spans="1:17" ht="15">
      <c r="A143" s="108"/>
      <c r="B143" s="109"/>
      <c r="C143" s="109"/>
      <c r="D143" s="109"/>
      <c r="E143" s="109"/>
      <c r="F143" s="84"/>
      <c r="G143" s="84"/>
      <c r="H143" s="84"/>
      <c r="I143" s="84"/>
      <c r="J143" s="84"/>
      <c r="K143" s="84"/>
      <c r="L143" s="84"/>
      <c r="M143" s="84"/>
      <c r="N143" s="129"/>
      <c r="O143" s="49"/>
      <c r="P143" s="130"/>
      <c r="Q143" s="107"/>
    </row>
    <row r="144" spans="1:17" ht="15">
      <c r="A144" s="108"/>
      <c r="B144" s="109"/>
      <c r="C144" s="109"/>
      <c r="D144" s="109"/>
      <c r="E144" s="109"/>
      <c r="F144" s="84"/>
      <c r="G144" s="84"/>
      <c r="H144" s="84"/>
      <c r="I144" s="84"/>
      <c r="J144" s="84"/>
      <c r="K144" s="84"/>
      <c r="L144" s="84"/>
      <c r="M144" s="84"/>
      <c r="N144" s="129"/>
      <c r="O144" s="49"/>
      <c r="P144" s="130"/>
      <c r="Q144" s="107"/>
    </row>
    <row r="145" spans="1:17" ht="15">
      <c r="A145" s="108"/>
      <c r="B145" s="109"/>
      <c r="C145" s="109"/>
      <c r="D145" s="109"/>
      <c r="E145" s="109"/>
      <c r="F145" s="84"/>
      <c r="G145" s="84"/>
      <c r="H145" s="84"/>
      <c r="I145" s="84"/>
      <c r="J145" s="84"/>
      <c r="K145" s="84"/>
      <c r="L145" s="84"/>
      <c r="M145" s="84"/>
      <c r="N145" s="129"/>
      <c r="O145" s="49"/>
      <c r="P145" s="130"/>
      <c r="Q145" s="107"/>
    </row>
    <row r="146" spans="1:17" ht="15">
      <c r="A146" s="108"/>
      <c r="B146" s="109"/>
      <c r="C146" s="109"/>
      <c r="D146" s="109"/>
      <c r="E146" s="109"/>
      <c r="F146" s="84"/>
      <c r="G146" s="84"/>
      <c r="H146" s="84"/>
      <c r="I146" s="84"/>
      <c r="J146" s="84"/>
      <c r="K146" s="84"/>
      <c r="L146" s="84"/>
      <c r="M146" s="84"/>
      <c r="N146" s="129"/>
      <c r="O146" s="49"/>
      <c r="P146" s="130"/>
      <c r="Q146" s="107"/>
    </row>
    <row r="147" spans="1:17" ht="15">
      <c r="A147" s="108"/>
      <c r="B147" s="109"/>
      <c r="C147" s="109"/>
      <c r="D147" s="109"/>
      <c r="E147" s="109"/>
      <c r="F147" s="84"/>
      <c r="G147" s="84"/>
      <c r="H147" s="84"/>
      <c r="I147" s="84"/>
      <c r="J147" s="84"/>
      <c r="K147" s="84"/>
      <c r="L147" s="84"/>
      <c r="M147" s="84"/>
      <c r="N147" s="129"/>
      <c r="O147" s="49"/>
      <c r="P147" s="130"/>
      <c r="Q147" s="107"/>
    </row>
    <row r="148" spans="1:17" ht="15">
      <c r="A148" s="108"/>
      <c r="B148" s="109"/>
      <c r="C148" s="109"/>
      <c r="D148" s="109"/>
      <c r="E148" s="109"/>
      <c r="F148" s="84"/>
      <c r="G148" s="84"/>
      <c r="H148" s="84"/>
      <c r="I148" s="84"/>
      <c r="J148" s="84"/>
      <c r="K148" s="84"/>
      <c r="L148" s="84"/>
      <c r="M148" s="84"/>
      <c r="N148" s="129"/>
      <c r="O148" s="49"/>
      <c r="P148" s="130"/>
      <c r="Q148" s="107"/>
    </row>
    <row r="149" spans="1:17" ht="15">
      <c r="A149" s="108"/>
      <c r="B149" s="109"/>
      <c r="C149" s="109"/>
      <c r="D149" s="109"/>
      <c r="E149" s="109"/>
      <c r="F149" s="84"/>
      <c r="G149" s="84"/>
      <c r="H149" s="84"/>
      <c r="I149" s="84"/>
      <c r="J149" s="84"/>
      <c r="K149" s="84"/>
      <c r="L149" s="84"/>
      <c r="M149" s="84"/>
      <c r="N149" s="129"/>
      <c r="O149" s="49"/>
      <c r="P149" s="130"/>
      <c r="Q149" s="107"/>
    </row>
    <row r="150" spans="1:17" ht="15">
      <c r="A150" s="108"/>
      <c r="B150" s="109"/>
      <c r="C150" s="109"/>
      <c r="D150" s="109"/>
      <c r="E150" s="109"/>
      <c r="F150" s="84"/>
      <c r="G150" s="84"/>
      <c r="H150" s="84"/>
      <c r="I150" s="84"/>
      <c r="J150" s="84"/>
      <c r="K150" s="84"/>
      <c r="L150" s="84"/>
      <c r="M150" s="84"/>
      <c r="N150" s="129"/>
      <c r="O150" s="49"/>
      <c r="P150" s="130"/>
      <c r="Q150" s="107"/>
    </row>
    <row r="151" spans="1:17" ht="15">
      <c r="A151" s="108"/>
      <c r="B151" s="109"/>
      <c r="C151" s="109"/>
      <c r="D151" s="109"/>
      <c r="E151" s="109"/>
      <c r="F151" s="84"/>
      <c r="G151" s="84"/>
      <c r="H151" s="84"/>
      <c r="I151" s="84"/>
      <c r="J151" s="84"/>
      <c r="K151" s="84"/>
      <c r="L151" s="84"/>
      <c r="M151" s="84"/>
      <c r="N151" s="129"/>
      <c r="O151" s="49"/>
      <c r="P151" s="130"/>
      <c r="Q151" s="107"/>
    </row>
    <row r="152" spans="1:17" ht="15">
      <c r="A152" s="108"/>
      <c r="B152" s="109"/>
      <c r="C152" s="109"/>
      <c r="D152" s="109"/>
      <c r="E152" s="109"/>
      <c r="F152" s="84"/>
      <c r="G152" s="84"/>
      <c r="H152" s="84"/>
      <c r="I152" s="84"/>
      <c r="J152" s="84"/>
      <c r="K152" s="84"/>
      <c r="L152" s="84"/>
      <c r="M152" s="84"/>
      <c r="N152" s="129"/>
      <c r="O152" s="49"/>
      <c r="P152" s="130"/>
      <c r="Q152" s="107"/>
    </row>
    <row r="153" spans="1:17" ht="15">
      <c r="A153" s="108"/>
      <c r="B153" s="109"/>
      <c r="C153" s="109"/>
      <c r="D153" s="109"/>
      <c r="E153" s="109"/>
      <c r="F153" s="84"/>
      <c r="G153" s="84"/>
      <c r="H153" s="84"/>
      <c r="I153" s="84"/>
      <c r="J153" s="84"/>
      <c r="K153" s="84"/>
      <c r="L153" s="84"/>
      <c r="M153" s="84"/>
      <c r="N153" s="129"/>
      <c r="O153" s="49"/>
      <c r="P153" s="130"/>
      <c r="Q153" s="107"/>
    </row>
    <row r="154" spans="1:17" ht="15">
      <c r="A154" s="108"/>
      <c r="B154" s="109"/>
      <c r="C154" s="109"/>
      <c r="D154" s="109"/>
      <c r="E154" s="109"/>
      <c r="F154" s="84"/>
      <c r="G154" s="84"/>
      <c r="H154" s="84"/>
      <c r="I154" s="84"/>
      <c r="J154" s="84"/>
      <c r="K154" s="84"/>
      <c r="L154" s="84"/>
      <c r="M154" s="84"/>
      <c r="N154" s="129"/>
      <c r="O154" s="49"/>
      <c r="P154" s="130"/>
      <c r="Q154" s="107"/>
    </row>
    <row r="155" spans="1:17" ht="15">
      <c r="A155" s="108"/>
      <c r="B155" s="109"/>
      <c r="C155" s="109"/>
      <c r="D155" s="109"/>
      <c r="E155" s="109"/>
      <c r="F155" s="84"/>
      <c r="G155" s="84"/>
      <c r="H155" s="84"/>
      <c r="I155" s="84"/>
      <c r="J155" s="84"/>
      <c r="K155" s="84"/>
      <c r="L155" s="84"/>
      <c r="M155" s="84"/>
      <c r="N155" s="129"/>
      <c r="O155" s="49"/>
      <c r="P155" s="130"/>
      <c r="Q155" s="107"/>
    </row>
    <row r="156" spans="1:17" ht="15">
      <c r="A156" s="108"/>
      <c r="B156" s="109"/>
      <c r="C156" s="109"/>
      <c r="D156" s="109"/>
      <c r="E156" s="109"/>
      <c r="F156" s="84"/>
      <c r="G156" s="84"/>
      <c r="H156" s="84"/>
      <c r="I156" s="84"/>
      <c r="J156" s="84"/>
      <c r="K156" s="84"/>
      <c r="L156" s="84"/>
      <c r="M156" s="84"/>
      <c r="N156" s="129"/>
      <c r="O156" s="49"/>
      <c r="P156" s="130"/>
      <c r="Q156" s="107"/>
    </row>
    <row r="157" spans="1:17" ht="15">
      <c r="A157" s="108"/>
      <c r="B157" s="109"/>
      <c r="C157" s="109"/>
      <c r="D157" s="109"/>
      <c r="E157" s="109"/>
      <c r="F157" s="84"/>
      <c r="G157" s="84"/>
      <c r="H157" s="84"/>
      <c r="I157" s="84"/>
      <c r="J157" s="84"/>
      <c r="K157" s="84"/>
      <c r="L157" s="84"/>
      <c r="M157" s="84"/>
      <c r="N157" s="129"/>
      <c r="O157" s="49"/>
      <c r="P157" s="130"/>
      <c r="Q157" s="107"/>
    </row>
    <row r="158" spans="1:17" ht="15">
      <c r="A158" s="108"/>
      <c r="B158" s="109"/>
      <c r="C158" s="109"/>
      <c r="D158" s="109"/>
      <c r="E158" s="109"/>
      <c r="F158" s="83"/>
      <c r="G158" s="83"/>
      <c r="H158" s="47"/>
      <c r="I158" s="47"/>
      <c r="J158" s="47"/>
      <c r="K158" s="84"/>
      <c r="L158" s="47"/>
      <c r="M158" s="47"/>
      <c r="N158" s="129"/>
      <c r="O158" s="49"/>
      <c r="P158" s="130"/>
      <c r="Q158" s="107"/>
    </row>
    <row r="159" spans="1:17" ht="15">
      <c r="A159" s="83"/>
      <c r="B159" s="47"/>
      <c r="C159" s="47"/>
      <c r="D159" s="83"/>
      <c r="E159" s="83"/>
      <c r="F159" s="84"/>
      <c r="G159" s="84"/>
      <c r="H159" s="84"/>
      <c r="I159" s="84"/>
      <c r="J159" s="84"/>
      <c r="K159" s="84"/>
      <c r="L159" s="84"/>
      <c r="M159" s="84"/>
      <c r="N159" s="129"/>
      <c r="O159" s="49"/>
      <c r="P159" s="130"/>
      <c r="Q159" s="107"/>
    </row>
    <row r="160" spans="1:17" ht="15">
      <c r="A160" s="108"/>
      <c r="B160" s="109"/>
      <c r="C160" s="109"/>
      <c r="D160" s="109"/>
      <c r="E160" s="109"/>
      <c r="F160" s="84"/>
      <c r="G160" s="84"/>
      <c r="H160" s="84"/>
      <c r="I160" s="84"/>
      <c r="J160" s="84"/>
      <c r="K160" s="84"/>
      <c r="L160" s="84"/>
      <c r="M160" s="84"/>
      <c r="N160" s="129"/>
      <c r="O160" s="49"/>
      <c r="P160" s="130"/>
      <c r="Q160" s="107"/>
    </row>
    <row r="161" spans="1:17" ht="15">
      <c r="A161" s="108"/>
      <c r="B161" s="109"/>
      <c r="C161" s="109"/>
      <c r="D161" s="109"/>
      <c r="E161" s="109"/>
      <c r="F161" s="84"/>
      <c r="G161" s="84"/>
      <c r="H161" s="84"/>
      <c r="I161" s="84"/>
      <c r="J161" s="84"/>
      <c r="K161" s="84"/>
      <c r="L161" s="84"/>
      <c r="M161" s="84"/>
      <c r="N161" s="129"/>
      <c r="O161" s="49"/>
      <c r="P161" s="130"/>
      <c r="Q161" s="107"/>
    </row>
    <row r="162" spans="1:17" ht="15">
      <c r="A162" s="108"/>
      <c r="B162" s="109"/>
      <c r="C162" s="109"/>
      <c r="D162" s="109"/>
      <c r="E162" s="109"/>
      <c r="F162" s="84"/>
      <c r="G162" s="84"/>
      <c r="H162" s="84"/>
      <c r="I162" s="84"/>
      <c r="J162" s="84"/>
      <c r="K162" s="84"/>
      <c r="L162" s="84"/>
      <c r="M162" s="84"/>
      <c r="N162" s="129"/>
      <c r="O162" s="49"/>
      <c r="P162" s="130"/>
      <c r="Q162" s="107"/>
    </row>
    <row r="163" spans="1:17" ht="15">
      <c r="A163" s="108"/>
      <c r="B163" s="109"/>
      <c r="C163" s="109"/>
      <c r="D163" s="109"/>
      <c r="E163" s="109"/>
      <c r="F163" s="84"/>
      <c r="G163" s="84"/>
      <c r="H163" s="84"/>
      <c r="I163" s="84"/>
      <c r="J163" s="84"/>
      <c r="K163" s="84"/>
      <c r="L163" s="84"/>
      <c r="M163" s="84"/>
      <c r="N163" s="129"/>
      <c r="O163" s="49"/>
      <c r="P163" s="130"/>
      <c r="Q163" s="107"/>
    </row>
    <row r="164" spans="1:17" ht="15">
      <c r="A164" s="108"/>
      <c r="B164" s="109"/>
      <c r="C164" s="109"/>
      <c r="D164" s="109"/>
      <c r="E164" s="109"/>
      <c r="F164" s="84"/>
      <c r="G164" s="84"/>
      <c r="H164" s="84"/>
      <c r="I164" s="84"/>
      <c r="J164" s="84"/>
      <c r="K164" s="84"/>
      <c r="L164" s="84"/>
      <c r="M164" s="84"/>
      <c r="N164" s="129"/>
      <c r="O164" s="49"/>
      <c r="P164" s="130"/>
      <c r="Q164" s="107"/>
    </row>
    <row r="165" spans="1:17" ht="15">
      <c r="A165" s="108"/>
      <c r="B165" s="109"/>
      <c r="C165" s="109"/>
      <c r="D165" s="109"/>
      <c r="E165" s="109"/>
      <c r="F165" s="84"/>
      <c r="G165" s="84"/>
      <c r="H165" s="84"/>
      <c r="I165" s="84"/>
      <c r="J165" s="84"/>
      <c r="K165" s="84"/>
      <c r="L165" s="84"/>
      <c r="M165" s="84"/>
      <c r="N165" s="129"/>
      <c r="O165" s="49"/>
      <c r="P165" s="130"/>
      <c r="Q165" s="107"/>
    </row>
    <row r="166" spans="1:17" ht="15">
      <c r="A166" s="108"/>
      <c r="B166" s="109"/>
      <c r="C166" s="109"/>
      <c r="D166" s="109"/>
      <c r="E166" s="109"/>
      <c r="F166" s="84"/>
      <c r="G166" s="84"/>
      <c r="H166" s="84"/>
      <c r="I166" s="84"/>
      <c r="J166" s="84"/>
      <c r="K166" s="84"/>
      <c r="L166" s="84"/>
      <c r="M166" s="84"/>
      <c r="N166" s="129"/>
      <c r="O166" s="49"/>
      <c r="P166" s="130"/>
      <c r="Q166" s="107"/>
    </row>
    <row r="167" spans="1:17" ht="15">
      <c r="A167" s="108"/>
      <c r="B167" s="109"/>
      <c r="C167" s="109"/>
      <c r="D167" s="109"/>
      <c r="E167" s="109"/>
      <c r="F167" s="84"/>
      <c r="G167" s="84"/>
      <c r="H167" s="84"/>
      <c r="I167" s="84"/>
      <c r="J167" s="84"/>
      <c r="K167" s="84"/>
      <c r="L167" s="84"/>
      <c r="M167" s="84"/>
      <c r="N167" s="129"/>
      <c r="O167" s="49"/>
      <c r="P167" s="130"/>
      <c r="Q167" s="107"/>
    </row>
    <row r="168" spans="1:17" ht="15">
      <c r="A168" s="108"/>
      <c r="B168" s="109"/>
      <c r="C168" s="109"/>
      <c r="D168" s="109"/>
      <c r="E168" s="109"/>
      <c r="F168" s="84"/>
      <c r="G168" s="84"/>
      <c r="H168" s="84"/>
      <c r="I168" s="84"/>
      <c r="J168" s="84"/>
      <c r="K168" s="84"/>
      <c r="L168" s="84"/>
      <c r="M168" s="84"/>
      <c r="N168" s="129"/>
      <c r="O168" s="49"/>
      <c r="P168" s="130"/>
      <c r="Q168" s="107"/>
    </row>
    <row r="169" spans="1:17" ht="15">
      <c r="A169" s="108"/>
      <c r="B169" s="109"/>
      <c r="C169" s="109"/>
      <c r="D169" s="109"/>
      <c r="E169" s="109"/>
      <c r="F169" s="84"/>
      <c r="G169" s="84"/>
      <c r="H169" s="84"/>
      <c r="I169" s="84"/>
      <c r="J169" s="84"/>
      <c r="K169" s="84"/>
      <c r="L169" s="84"/>
      <c r="M169" s="84"/>
      <c r="N169" s="129"/>
      <c r="O169" s="49"/>
      <c r="P169" s="130"/>
      <c r="Q169" s="107"/>
    </row>
    <row r="170" spans="1:17" ht="15">
      <c r="A170" s="108"/>
      <c r="B170" s="109"/>
      <c r="C170" s="109"/>
      <c r="D170" s="109"/>
      <c r="E170" s="109"/>
      <c r="F170" s="84"/>
      <c r="G170" s="84"/>
      <c r="H170" s="84"/>
      <c r="I170" s="84"/>
      <c r="J170" s="84"/>
      <c r="K170" s="84"/>
      <c r="L170" s="84"/>
      <c r="M170" s="84"/>
      <c r="N170" s="129"/>
      <c r="O170" s="49"/>
      <c r="P170" s="130"/>
      <c r="Q170" s="107"/>
    </row>
    <row r="171" spans="1:17" ht="15">
      <c r="A171" s="108"/>
      <c r="B171" s="109"/>
      <c r="C171" s="109"/>
      <c r="D171" s="109"/>
      <c r="E171" s="109"/>
      <c r="F171" s="84"/>
      <c r="G171" s="84"/>
      <c r="H171" s="84"/>
      <c r="I171" s="84"/>
      <c r="J171" s="84"/>
      <c r="K171" s="84"/>
      <c r="L171" s="84"/>
      <c r="M171" s="84"/>
      <c r="N171" s="129"/>
      <c r="O171" s="49"/>
      <c r="P171" s="130"/>
      <c r="Q171" s="107"/>
    </row>
    <row r="172" spans="1:17" ht="15">
      <c r="A172" s="108"/>
      <c r="B172" s="109"/>
      <c r="C172" s="109"/>
      <c r="D172" s="109"/>
      <c r="E172" s="109"/>
      <c r="F172" s="84"/>
      <c r="G172" s="84"/>
      <c r="H172" s="84"/>
      <c r="I172" s="84"/>
      <c r="J172" s="84"/>
      <c r="K172" s="84"/>
      <c r="L172" s="84"/>
      <c r="M172" s="84"/>
      <c r="N172" s="129"/>
      <c r="O172" s="49"/>
      <c r="P172" s="130"/>
      <c r="Q172" s="107"/>
    </row>
    <row r="173" spans="1:17" ht="15">
      <c r="A173" s="108"/>
      <c r="B173" s="109"/>
      <c r="C173" s="109"/>
      <c r="D173" s="109"/>
      <c r="E173" s="109"/>
      <c r="F173" s="84"/>
      <c r="G173" s="84"/>
      <c r="H173" s="84"/>
      <c r="I173" s="84"/>
      <c r="J173" s="84"/>
      <c r="K173" s="84"/>
      <c r="L173" s="84"/>
      <c r="M173" s="84"/>
      <c r="N173" s="129"/>
      <c r="O173" s="49"/>
      <c r="P173" s="130"/>
      <c r="Q173" s="107"/>
    </row>
    <row r="174" spans="1:17" ht="15">
      <c r="A174" s="108"/>
      <c r="B174" s="109"/>
      <c r="C174" s="109"/>
      <c r="D174" s="109"/>
      <c r="E174" s="109"/>
      <c r="F174" s="84"/>
      <c r="G174" s="84"/>
      <c r="H174" s="84"/>
      <c r="I174" s="84"/>
      <c r="J174" s="84"/>
      <c r="K174" s="84"/>
      <c r="L174" s="84"/>
      <c r="M174" s="84"/>
      <c r="N174" s="129"/>
      <c r="O174" s="49"/>
      <c r="P174" s="130"/>
      <c r="Q174" s="107"/>
    </row>
    <row r="175" spans="1:17" ht="15">
      <c r="A175" s="108"/>
      <c r="B175" s="109"/>
      <c r="C175" s="109"/>
      <c r="D175" s="109"/>
      <c r="E175" s="109"/>
      <c r="F175" s="84"/>
      <c r="G175" s="84"/>
      <c r="H175" s="84"/>
      <c r="I175" s="84"/>
      <c r="J175" s="84"/>
      <c r="K175" s="84"/>
      <c r="L175" s="84"/>
      <c r="M175" s="84"/>
      <c r="N175" s="129"/>
      <c r="O175" s="49"/>
      <c r="P175" s="130"/>
      <c r="Q175" s="107"/>
    </row>
    <row r="176" spans="1:17" ht="15">
      <c r="A176" s="108"/>
      <c r="B176" s="109"/>
      <c r="C176" s="109"/>
      <c r="D176" s="109"/>
      <c r="E176" s="109"/>
      <c r="F176" s="84"/>
      <c r="G176" s="84"/>
      <c r="H176" s="84"/>
      <c r="I176" s="84"/>
      <c r="J176" s="84"/>
      <c r="K176" s="84"/>
      <c r="L176" s="84"/>
      <c r="M176" s="84"/>
      <c r="N176" s="129"/>
      <c r="O176" s="49"/>
      <c r="P176" s="130"/>
      <c r="Q176" s="107"/>
    </row>
    <row r="177" spans="1:17" ht="15">
      <c r="A177" s="108"/>
      <c r="B177" s="109"/>
      <c r="C177" s="109"/>
      <c r="D177" s="109"/>
      <c r="E177" s="109"/>
      <c r="F177" s="84"/>
      <c r="G177" s="84"/>
      <c r="H177" s="84"/>
      <c r="I177" s="84"/>
      <c r="J177" s="84"/>
      <c r="K177" s="84"/>
      <c r="L177" s="84"/>
      <c r="M177" s="84"/>
      <c r="N177" s="129"/>
      <c r="O177" s="49"/>
      <c r="P177" s="130"/>
      <c r="Q177" s="107"/>
    </row>
    <row r="178" spans="1:17" ht="15">
      <c r="A178" s="108"/>
      <c r="B178" s="109"/>
      <c r="C178" s="109"/>
      <c r="D178" s="109"/>
      <c r="E178" s="109"/>
      <c r="F178" s="84"/>
      <c r="G178" s="84"/>
      <c r="H178" s="84"/>
      <c r="I178" s="84"/>
      <c r="J178" s="84"/>
      <c r="K178" s="84"/>
      <c r="L178" s="84"/>
      <c r="M178" s="84"/>
      <c r="N178" s="129"/>
      <c r="O178" s="49"/>
      <c r="P178" s="130"/>
      <c r="Q178" s="107"/>
    </row>
    <row r="179" spans="1:17" ht="15">
      <c r="A179" s="108"/>
      <c r="B179" s="109"/>
      <c r="C179" s="109"/>
      <c r="D179" s="109"/>
      <c r="E179" s="109"/>
      <c r="F179" s="84"/>
      <c r="G179" s="84"/>
      <c r="H179" s="84"/>
      <c r="I179" s="84"/>
      <c r="J179" s="84"/>
      <c r="K179" s="84"/>
      <c r="L179" s="84"/>
      <c r="M179" s="84"/>
      <c r="N179" s="129"/>
      <c r="O179" s="49"/>
      <c r="P179" s="130"/>
      <c r="Q179" s="107"/>
    </row>
    <row r="180" spans="1:17" ht="15">
      <c r="A180" s="83"/>
      <c r="B180" s="47"/>
      <c r="C180" s="47"/>
      <c r="D180" s="83"/>
      <c r="E180" s="83"/>
      <c r="F180" s="84"/>
      <c r="G180" s="84"/>
      <c r="H180" s="84"/>
      <c r="I180" s="84"/>
      <c r="J180" s="84"/>
      <c r="K180" s="84"/>
      <c r="L180" s="84"/>
      <c r="M180" s="84"/>
      <c r="N180" s="129"/>
      <c r="O180" s="49"/>
      <c r="P180" s="130"/>
      <c r="Q180" s="107"/>
    </row>
    <row r="181" spans="1:17" ht="15">
      <c r="A181" s="108"/>
      <c r="B181" s="109"/>
      <c r="C181" s="109"/>
      <c r="D181" s="109"/>
      <c r="E181" s="109"/>
      <c r="F181" s="84"/>
      <c r="G181" s="84"/>
      <c r="H181" s="84"/>
      <c r="I181" s="84"/>
      <c r="J181" s="84"/>
      <c r="K181" s="84"/>
      <c r="L181" s="84"/>
      <c r="M181" s="84"/>
      <c r="N181" s="129"/>
      <c r="O181" s="49"/>
      <c r="P181" s="130"/>
      <c r="Q181" s="107"/>
    </row>
    <row r="182" spans="1:17" ht="15">
      <c r="A182" s="108"/>
      <c r="B182" s="109"/>
      <c r="C182" s="109"/>
      <c r="D182" s="109"/>
      <c r="E182" s="109"/>
      <c r="F182" s="84"/>
      <c r="G182" s="84"/>
      <c r="H182" s="84"/>
      <c r="I182" s="84"/>
      <c r="J182" s="84"/>
      <c r="K182" s="84"/>
      <c r="L182" s="84"/>
      <c r="M182" s="84"/>
      <c r="N182" s="129"/>
      <c r="O182" s="49"/>
      <c r="P182" s="130"/>
      <c r="Q182" s="107"/>
    </row>
    <row r="183" spans="1:17" ht="15">
      <c r="A183" s="108"/>
      <c r="B183" s="109"/>
      <c r="C183" s="109"/>
      <c r="D183" s="109"/>
      <c r="E183" s="109"/>
      <c r="F183" s="84"/>
      <c r="G183" s="84"/>
      <c r="H183" s="84"/>
      <c r="I183" s="84"/>
      <c r="J183" s="84"/>
      <c r="K183" s="84"/>
      <c r="L183" s="84"/>
      <c r="M183" s="84"/>
      <c r="N183" s="129"/>
      <c r="O183" s="49"/>
      <c r="P183" s="130"/>
      <c r="Q183" s="107"/>
    </row>
    <row r="184" spans="1:17" ht="15">
      <c r="A184" s="108"/>
      <c r="B184" s="109"/>
      <c r="C184" s="109"/>
      <c r="D184" s="109"/>
      <c r="E184" s="109"/>
      <c r="F184" s="84"/>
      <c r="G184" s="84"/>
      <c r="H184" s="84"/>
      <c r="I184" s="84"/>
      <c r="J184" s="84"/>
      <c r="K184" s="84"/>
      <c r="L184" s="84"/>
      <c r="M184" s="84"/>
      <c r="N184" s="129"/>
      <c r="O184" s="49"/>
      <c r="P184" s="130"/>
      <c r="Q184" s="107"/>
    </row>
    <row r="185" spans="1:17" ht="15">
      <c r="A185" s="108"/>
      <c r="B185" s="109"/>
      <c r="C185" s="109"/>
      <c r="D185" s="109"/>
      <c r="E185" s="109"/>
      <c r="F185" s="84"/>
      <c r="G185" s="84"/>
      <c r="H185" s="84"/>
      <c r="I185" s="84"/>
      <c r="J185" s="84"/>
      <c r="K185" s="84"/>
      <c r="L185" s="84"/>
      <c r="M185" s="84"/>
      <c r="N185" s="129"/>
      <c r="O185" s="49"/>
      <c r="P185" s="130"/>
      <c r="Q185" s="107"/>
    </row>
    <row r="186" spans="1:17" ht="15">
      <c r="A186" s="108"/>
      <c r="B186" s="109"/>
      <c r="C186" s="109"/>
      <c r="D186" s="109"/>
      <c r="E186" s="109"/>
      <c r="F186" s="84"/>
      <c r="G186" s="84"/>
      <c r="H186" s="84"/>
      <c r="I186" s="84"/>
      <c r="J186" s="84"/>
      <c r="K186" s="84"/>
      <c r="L186" s="84"/>
      <c r="M186" s="84"/>
      <c r="N186" s="129"/>
      <c r="O186" s="49"/>
      <c r="P186" s="130"/>
      <c r="Q186" s="107"/>
    </row>
    <row r="187" spans="1:17" ht="15">
      <c r="A187" s="108"/>
      <c r="B187" s="109"/>
      <c r="C187" s="109"/>
      <c r="D187" s="109"/>
      <c r="E187" s="109"/>
      <c r="F187" s="84"/>
      <c r="G187" s="84"/>
      <c r="H187" s="84"/>
      <c r="I187" s="84"/>
      <c r="J187" s="84"/>
      <c r="K187" s="84"/>
      <c r="L187" s="84"/>
      <c r="M187" s="84"/>
      <c r="N187" s="129"/>
      <c r="O187" s="49"/>
      <c r="P187" s="130"/>
      <c r="Q187" s="107"/>
    </row>
    <row r="188" spans="1:17" ht="15">
      <c r="A188" s="108"/>
      <c r="B188" s="109"/>
      <c r="C188" s="109"/>
      <c r="D188" s="109"/>
      <c r="E188" s="109"/>
      <c r="F188" s="84"/>
      <c r="G188" s="84"/>
      <c r="H188" s="84"/>
      <c r="I188" s="84"/>
      <c r="J188" s="84"/>
      <c r="K188" s="84"/>
      <c r="L188" s="84"/>
      <c r="M188" s="84"/>
      <c r="N188" s="129"/>
      <c r="O188" s="49"/>
      <c r="P188" s="130"/>
      <c r="Q188" s="107"/>
    </row>
    <row r="189" spans="1:17" ht="15">
      <c r="A189" s="108"/>
      <c r="B189" s="109"/>
      <c r="C189" s="109"/>
      <c r="D189" s="109"/>
      <c r="E189" s="109"/>
      <c r="F189" s="84"/>
      <c r="G189" s="84"/>
      <c r="H189" s="84"/>
      <c r="I189" s="84"/>
      <c r="J189" s="84"/>
      <c r="K189" s="84"/>
      <c r="L189" s="84"/>
      <c r="M189" s="84"/>
      <c r="N189" s="129"/>
      <c r="O189" s="49"/>
      <c r="P189" s="130"/>
      <c r="Q189" s="107"/>
    </row>
    <row r="190" spans="1:17" ht="15">
      <c r="A190" s="108"/>
      <c r="B190" s="109"/>
      <c r="C190" s="109"/>
      <c r="D190" s="109"/>
      <c r="E190" s="109"/>
      <c r="F190" s="84"/>
      <c r="G190" s="84"/>
      <c r="H190" s="84"/>
      <c r="I190" s="84"/>
      <c r="J190" s="84"/>
      <c r="K190" s="84"/>
      <c r="L190" s="84"/>
      <c r="M190" s="84"/>
      <c r="N190" s="129"/>
      <c r="O190" s="49"/>
      <c r="P190" s="130"/>
      <c r="Q190" s="107"/>
    </row>
    <row r="191" spans="1:17" ht="15">
      <c r="A191" s="108"/>
      <c r="B191" s="109"/>
      <c r="C191" s="109"/>
      <c r="D191" s="109"/>
      <c r="E191" s="109"/>
      <c r="F191" s="84"/>
      <c r="G191" s="84"/>
      <c r="H191" s="84"/>
      <c r="I191" s="84"/>
      <c r="J191" s="84"/>
      <c r="K191" s="84"/>
      <c r="L191" s="84"/>
      <c r="M191" s="84"/>
      <c r="N191" s="129"/>
      <c r="O191" s="49"/>
      <c r="P191" s="130"/>
      <c r="Q191" s="107"/>
    </row>
    <row r="192" spans="1:17" ht="15">
      <c r="A192" s="108"/>
      <c r="B192" s="109"/>
      <c r="C192" s="109"/>
      <c r="D192" s="109"/>
      <c r="E192" s="109"/>
      <c r="F192" s="84"/>
      <c r="G192" s="84"/>
      <c r="H192" s="84"/>
      <c r="I192" s="84"/>
      <c r="J192" s="84"/>
      <c r="K192" s="84"/>
      <c r="L192" s="84"/>
      <c r="M192" s="84"/>
      <c r="N192" s="129"/>
      <c r="O192" s="49"/>
      <c r="P192" s="130"/>
      <c r="Q192" s="107"/>
    </row>
    <row r="193" spans="1:17" ht="15">
      <c r="A193" s="108"/>
      <c r="B193" s="109"/>
      <c r="C193" s="109"/>
      <c r="D193" s="109"/>
      <c r="E193" s="109"/>
      <c r="F193" s="84"/>
      <c r="G193" s="84"/>
      <c r="H193" s="84"/>
      <c r="I193" s="84"/>
      <c r="J193" s="84"/>
      <c r="K193" s="84"/>
      <c r="L193" s="84"/>
      <c r="M193" s="84"/>
      <c r="N193" s="129"/>
      <c r="O193" s="49"/>
      <c r="P193" s="130"/>
      <c r="Q193" s="107"/>
    </row>
    <row r="194" spans="1:17" ht="15">
      <c r="A194" s="108"/>
      <c r="B194" s="109"/>
      <c r="C194" s="109"/>
      <c r="D194" s="109"/>
      <c r="E194" s="109"/>
      <c r="F194" s="84"/>
      <c r="G194" s="84"/>
      <c r="H194" s="84"/>
      <c r="I194" s="84"/>
      <c r="J194" s="84"/>
      <c r="K194" s="84"/>
      <c r="L194" s="84"/>
      <c r="M194" s="84"/>
      <c r="N194" s="129"/>
      <c r="O194" s="49"/>
      <c r="P194" s="130"/>
      <c r="Q194" s="107"/>
    </row>
    <row r="195" spans="1:17" ht="15">
      <c r="A195" s="108"/>
      <c r="B195" s="109"/>
      <c r="C195" s="109"/>
      <c r="D195" s="109"/>
      <c r="E195" s="109"/>
      <c r="F195" s="84"/>
      <c r="G195" s="84"/>
      <c r="H195" s="84"/>
      <c r="I195" s="84"/>
      <c r="J195" s="84"/>
      <c r="K195" s="84"/>
      <c r="L195" s="84"/>
      <c r="M195" s="84"/>
      <c r="N195" s="129"/>
      <c r="O195" s="49"/>
      <c r="P195" s="130"/>
      <c r="Q195" s="107"/>
    </row>
    <row r="196" spans="1:17" ht="15">
      <c r="A196" s="108"/>
      <c r="B196" s="109"/>
      <c r="C196" s="109"/>
      <c r="D196" s="109"/>
      <c r="E196" s="109"/>
      <c r="F196" s="84"/>
      <c r="G196" s="84"/>
      <c r="H196" s="84"/>
      <c r="I196" s="84"/>
      <c r="J196" s="84"/>
      <c r="K196" s="84"/>
      <c r="L196" s="84"/>
      <c r="M196" s="84"/>
      <c r="N196" s="129"/>
      <c r="O196" s="49"/>
      <c r="P196" s="130"/>
      <c r="Q196" s="107"/>
    </row>
    <row r="197" spans="1:17" ht="15">
      <c r="A197" s="108"/>
      <c r="B197" s="109"/>
      <c r="C197" s="109"/>
      <c r="D197" s="109"/>
      <c r="E197" s="109"/>
      <c r="F197" s="84"/>
      <c r="G197" s="84"/>
      <c r="H197" s="84"/>
      <c r="I197" s="84"/>
      <c r="J197" s="84"/>
      <c r="K197" s="84"/>
      <c r="L197" s="84"/>
      <c r="M197" s="84"/>
      <c r="N197" s="129"/>
      <c r="O197" s="49"/>
      <c r="P197" s="130"/>
      <c r="Q197" s="107"/>
    </row>
    <row r="198" spans="1:17" ht="15">
      <c r="A198" s="108"/>
      <c r="B198" s="109"/>
      <c r="C198" s="109"/>
      <c r="D198" s="109"/>
      <c r="E198" s="109"/>
      <c r="F198" s="84"/>
      <c r="G198" s="84"/>
      <c r="H198" s="84"/>
      <c r="I198" s="84"/>
      <c r="J198" s="84"/>
      <c r="K198" s="84"/>
      <c r="L198" s="84"/>
      <c r="M198" s="84"/>
      <c r="N198" s="129"/>
      <c r="O198" s="49"/>
      <c r="P198" s="130"/>
      <c r="Q198" s="107"/>
    </row>
    <row r="199" spans="1:17" ht="15">
      <c r="A199" s="108"/>
      <c r="B199" s="109"/>
      <c r="C199" s="109"/>
      <c r="D199" s="109"/>
      <c r="E199" s="109"/>
      <c r="F199" s="84"/>
      <c r="G199" s="84"/>
      <c r="H199" s="84"/>
      <c r="I199" s="84"/>
      <c r="J199" s="84"/>
      <c r="K199" s="84"/>
      <c r="L199" s="84"/>
      <c r="M199" s="84"/>
      <c r="N199" s="129"/>
      <c r="O199" s="49"/>
      <c r="P199" s="130"/>
      <c r="Q199" s="107"/>
    </row>
    <row r="200" spans="1:17" ht="15">
      <c r="A200" s="108"/>
      <c r="B200" s="109"/>
      <c r="C200" s="109"/>
      <c r="D200" s="109"/>
      <c r="E200" s="109"/>
      <c r="F200" s="84"/>
      <c r="G200" s="84"/>
      <c r="H200" s="84"/>
      <c r="I200" s="84"/>
      <c r="J200" s="84"/>
      <c r="K200" s="84"/>
      <c r="L200" s="84"/>
      <c r="M200" s="84"/>
      <c r="N200" s="129"/>
      <c r="O200" s="49"/>
      <c r="P200" s="130"/>
      <c r="Q200" s="107"/>
    </row>
    <row r="201" spans="1:17" ht="15">
      <c r="A201" s="108"/>
      <c r="B201" s="109"/>
      <c r="C201" s="109"/>
      <c r="D201" s="109"/>
      <c r="E201" s="109"/>
      <c r="F201" s="84"/>
      <c r="G201" s="84"/>
      <c r="H201" s="84"/>
      <c r="I201" s="84"/>
      <c r="J201" s="84"/>
      <c r="K201" s="84"/>
      <c r="L201" s="84"/>
      <c r="M201" s="84"/>
      <c r="N201" s="129"/>
      <c r="O201" s="49"/>
      <c r="P201" s="130"/>
      <c r="Q201" s="107"/>
    </row>
    <row r="202" spans="1:17" ht="15">
      <c r="A202" s="108"/>
      <c r="B202" s="109"/>
      <c r="C202" s="109"/>
      <c r="D202" s="109"/>
      <c r="E202" s="109"/>
      <c r="F202" s="84"/>
      <c r="G202" s="84"/>
      <c r="H202" s="84"/>
      <c r="I202" s="84"/>
      <c r="J202" s="84"/>
      <c r="K202" s="84"/>
      <c r="L202" s="84"/>
      <c r="M202" s="84"/>
      <c r="N202" s="129"/>
      <c r="O202" s="49"/>
      <c r="P202" s="130"/>
      <c r="Q202" s="107"/>
    </row>
  </sheetData>
  <sheetProtection selectLockedCells="1" selectUnlockedCells="1"/>
  <mergeCells count="51">
    <mergeCell ref="A1:Q1"/>
    <mergeCell ref="B2:C2"/>
    <mergeCell ref="D2:F2"/>
    <mergeCell ref="D4:E4"/>
    <mergeCell ref="E5:F5"/>
    <mergeCell ref="E6:F6"/>
    <mergeCell ref="E7:F7"/>
    <mergeCell ref="E8:F8"/>
    <mergeCell ref="E9:F9"/>
    <mergeCell ref="E10:F10"/>
    <mergeCell ref="E11:F11"/>
    <mergeCell ref="E12:F12"/>
    <mergeCell ref="E13:F13"/>
    <mergeCell ref="E14:F14"/>
    <mergeCell ref="E15:F15"/>
    <mergeCell ref="E16:F16"/>
    <mergeCell ref="E17:F17"/>
    <mergeCell ref="A24:Q24"/>
    <mergeCell ref="A44:Q44"/>
    <mergeCell ref="B45:C45"/>
    <mergeCell ref="D45:F45"/>
    <mergeCell ref="D47:E47"/>
    <mergeCell ref="D48:E48"/>
    <mergeCell ref="D49:E49"/>
    <mergeCell ref="D50:E50"/>
    <mergeCell ref="D51:E51"/>
    <mergeCell ref="D52:E52"/>
    <mergeCell ref="D53:E53"/>
    <mergeCell ref="D54:E54"/>
    <mergeCell ref="D55:E55"/>
    <mergeCell ref="D56:E56"/>
    <mergeCell ref="D57:E57"/>
    <mergeCell ref="D58:E58"/>
    <mergeCell ref="D59:E59"/>
    <mergeCell ref="D60:E60"/>
    <mergeCell ref="E111:K111"/>
    <mergeCell ref="E112:K112"/>
    <mergeCell ref="E113:K113"/>
    <mergeCell ref="E114:K114"/>
    <mergeCell ref="E115:K115"/>
    <mergeCell ref="K118:N118"/>
    <mergeCell ref="K119:N119"/>
    <mergeCell ref="K120:N120"/>
    <mergeCell ref="K121:N121"/>
    <mergeCell ref="K122:N122"/>
    <mergeCell ref="K123:N123"/>
    <mergeCell ref="D126:G126"/>
    <mergeCell ref="D127:G127"/>
    <mergeCell ref="D128:G128"/>
    <mergeCell ref="D129:G129"/>
    <mergeCell ref="D130:G130"/>
  </mergeCells>
  <pageMargins left="0.78749999999999998" right="0.78749999999999998" top="1.0527777777777778" bottom="1.0527777777777778" header="0.78749999999999998" footer="0.78749999999999998"/>
  <pageSetup firstPageNumber="0" orientation="portrait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zoomScale="144" zoomScaleNormal="144" workbookViewId="0">
      <selection activeCellId="1" sqref="A28:IV28 A1"/>
    </sheetView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Nick</cp:lastModifiedBy>
  <dcterms:created xsi:type="dcterms:W3CDTF">2012-12-05T12:43:59Z</dcterms:created>
  <dcterms:modified xsi:type="dcterms:W3CDTF">2019-03-02T13:01:13Z</dcterms:modified>
</cp:coreProperties>
</file>