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4912" windowHeight="12072"/>
  </bookViews>
  <sheets>
    <sheet name="NUMBER" sheetId="3" r:id="rId1"/>
    <sheet name="DOZEN" sheetId="2" r:id="rId2"/>
    <sheet name="Even Chances" sheetId="1" r:id="rId3"/>
    <sheet name="Sheet1" sheetId="4" r:id="rId4"/>
  </sheets>
  <calcPr calcId="125725"/>
</workbook>
</file>

<file path=xl/calcChain.xml><?xml version="1.0" encoding="utf-8"?>
<calcChain xmlns="http://schemas.openxmlformats.org/spreadsheetml/2006/main">
  <c r="F105" i="3"/>
  <c r="G105" s="1"/>
  <c r="C105"/>
  <c r="F104"/>
  <c r="G104" s="1"/>
  <c r="C104"/>
  <c r="G103"/>
  <c r="F103"/>
  <c r="C103"/>
  <c r="F102"/>
  <c r="G102" s="1"/>
  <c r="C102"/>
  <c r="G101"/>
  <c r="F101"/>
  <c r="C101"/>
  <c r="F100"/>
  <c r="G100" s="1"/>
  <c r="C100"/>
  <c r="G99"/>
  <c r="F99"/>
  <c r="C99"/>
  <c r="F98"/>
  <c r="G98" s="1"/>
  <c r="C98"/>
  <c r="G97"/>
  <c r="F97"/>
  <c r="C97"/>
  <c r="F96"/>
  <c r="G96" s="1"/>
  <c r="C96"/>
  <c r="G95"/>
  <c r="F95"/>
  <c r="C95"/>
  <c r="F94"/>
  <c r="G94" s="1"/>
  <c r="C94"/>
  <c r="G93"/>
  <c r="F93"/>
  <c r="C93"/>
  <c r="F92"/>
  <c r="G92" s="1"/>
  <c r="C92"/>
  <c r="G91"/>
  <c r="F91"/>
  <c r="C91"/>
  <c r="F90"/>
  <c r="G90" s="1"/>
  <c r="C90"/>
  <c r="G89"/>
  <c r="F89"/>
  <c r="C89"/>
  <c r="F88"/>
  <c r="G88" s="1"/>
  <c r="D88" s="1"/>
  <c r="C88"/>
  <c r="E88" s="1"/>
  <c r="E89" s="1"/>
  <c r="E90" s="1"/>
  <c r="E91" s="1"/>
  <c r="E92" s="1"/>
  <c r="E93" s="1"/>
  <c r="E94" s="1"/>
  <c r="E95" s="1"/>
  <c r="E96" s="1"/>
  <c r="E97" s="1"/>
  <c r="E98" s="1"/>
  <c r="E99" s="1"/>
  <c r="E100" s="1"/>
  <c r="E101" s="1"/>
  <c r="E102" s="1"/>
  <c r="E103" s="1"/>
  <c r="E104" s="1"/>
  <c r="E105" s="1"/>
  <c r="G82"/>
  <c r="F82"/>
  <c r="C82"/>
  <c r="F81"/>
  <c r="G81" s="1"/>
  <c r="D81" s="1"/>
  <c r="C81"/>
  <c r="G80"/>
  <c r="D80" s="1"/>
  <c r="F80"/>
  <c r="C80"/>
  <c r="F79"/>
  <c r="G79" s="1"/>
  <c r="C79"/>
  <c r="G78"/>
  <c r="F78"/>
  <c r="C78"/>
  <c r="F77"/>
  <c r="G77" s="1"/>
  <c r="D77" s="1"/>
  <c r="C77"/>
  <c r="G76"/>
  <c r="D76" s="1"/>
  <c r="F76"/>
  <c r="C76"/>
  <c r="F75"/>
  <c r="G75" s="1"/>
  <c r="C75"/>
  <c r="G74"/>
  <c r="F74"/>
  <c r="C74"/>
  <c r="F73"/>
  <c r="G73" s="1"/>
  <c r="D73" s="1"/>
  <c r="C73"/>
  <c r="G72"/>
  <c r="D72" s="1"/>
  <c r="F72"/>
  <c r="C72"/>
  <c r="F71"/>
  <c r="G71" s="1"/>
  <c r="C71"/>
  <c r="G70"/>
  <c r="F70"/>
  <c r="C70"/>
  <c r="F69"/>
  <c r="G69" s="1"/>
  <c r="D69" s="1"/>
  <c r="C69"/>
  <c r="G68"/>
  <c r="D68" s="1"/>
  <c r="F68"/>
  <c r="C68"/>
  <c r="F67"/>
  <c r="G67" s="1"/>
  <c r="C67"/>
  <c r="G66"/>
  <c r="F66"/>
  <c r="C66"/>
  <c r="F65"/>
  <c r="G65" s="1"/>
  <c r="D65" s="1"/>
  <c r="C65"/>
  <c r="E65" s="1"/>
  <c r="E66" s="1"/>
  <c r="E67" s="1"/>
  <c r="E68" s="1"/>
  <c r="E69" s="1"/>
  <c r="E70" s="1"/>
  <c r="E71" s="1"/>
  <c r="E72" s="1"/>
  <c r="E73" s="1"/>
  <c r="E74" s="1"/>
  <c r="E75" s="1"/>
  <c r="E76" s="1"/>
  <c r="E77" s="1"/>
  <c r="E78" s="1"/>
  <c r="E79" s="1"/>
  <c r="E80" s="1"/>
  <c r="E81" s="1"/>
  <c r="E82" s="1"/>
  <c r="G61"/>
  <c r="F61"/>
  <c r="C61"/>
  <c r="F60"/>
  <c r="G60" s="1"/>
  <c r="C60"/>
  <c r="G59"/>
  <c r="F59"/>
  <c r="C59"/>
  <c r="F58"/>
  <c r="G58" s="1"/>
  <c r="C58"/>
  <c r="G57"/>
  <c r="F57"/>
  <c r="C57"/>
  <c r="F56"/>
  <c r="G56" s="1"/>
  <c r="C56"/>
  <c r="G55"/>
  <c r="F55"/>
  <c r="C55"/>
  <c r="F54"/>
  <c r="G54" s="1"/>
  <c r="C54"/>
  <c r="G53"/>
  <c r="F53"/>
  <c r="C53"/>
  <c r="F52"/>
  <c r="G52" s="1"/>
  <c r="C52"/>
  <c r="G51"/>
  <c r="F51"/>
  <c r="C51"/>
  <c r="F50"/>
  <c r="G50" s="1"/>
  <c r="C50"/>
  <c r="G49"/>
  <c r="F49"/>
  <c r="C49"/>
  <c r="F48"/>
  <c r="G48" s="1"/>
  <c r="C48"/>
  <c r="G47"/>
  <c r="F47"/>
  <c r="C47"/>
  <c r="F46"/>
  <c r="G46" s="1"/>
  <c r="D46" s="1"/>
  <c r="C46"/>
  <c r="G45"/>
  <c r="F45"/>
  <c r="C45"/>
  <c r="F44"/>
  <c r="G44" s="1"/>
  <c r="D44" s="1"/>
  <c r="C44"/>
  <c r="E44" s="1"/>
  <c r="E45" s="1"/>
  <c r="E46" s="1"/>
  <c r="E47" s="1"/>
  <c r="E48" s="1"/>
  <c r="E49" s="1"/>
  <c r="E50" s="1"/>
  <c r="E51" s="1"/>
  <c r="E52" s="1"/>
  <c r="E53" s="1"/>
  <c r="E54" s="1"/>
  <c r="E55" s="1"/>
  <c r="E56" s="1"/>
  <c r="E57" s="1"/>
  <c r="E58" s="1"/>
  <c r="E59" s="1"/>
  <c r="E60" s="1"/>
  <c r="E61" s="1"/>
  <c r="G30"/>
  <c r="F30"/>
  <c r="C30"/>
  <c r="F29"/>
  <c r="G29" s="1"/>
  <c r="D29" s="1"/>
  <c r="C29"/>
  <c r="F28"/>
  <c r="C28"/>
  <c r="F27"/>
  <c r="G27" s="1"/>
  <c r="D27" s="1"/>
  <c r="C27"/>
  <c r="F26"/>
  <c r="C26"/>
  <c r="F25"/>
  <c r="G25" s="1"/>
  <c r="D25" s="1"/>
  <c r="C25"/>
  <c r="F24"/>
  <c r="C24"/>
  <c r="F23"/>
  <c r="G23" s="1"/>
  <c r="D23" s="1"/>
  <c r="C23"/>
  <c r="F22"/>
  <c r="C22"/>
  <c r="F21"/>
  <c r="G21" s="1"/>
  <c r="D21" s="1"/>
  <c r="C21"/>
  <c r="F20"/>
  <c r="C20"/>
  <c r="F19"/>
  <c r="G19" s="1"/>
  <c r="D19" s="1"/>
  <c r="C19"/>
  <c r="F18"/>
  <c r="C18"/>
  <c r="F17"/>
  <c r="G17" s="1"/>
  <c r="D17" s="1"/>
  <c r="C17"/>
  <c r="F16"/>
  <c r="C16"/>
  <c r="F15"/>
  <c r="G15" s="1"/>
  <c r="D15" s="1"/>
  <c r="C15"/>
  <c r="F14"/>
  <c r="C14"/>
  <c r="F13"/>
  <c r="G13" s="1"/>
  <c r="D13" s="1"/>
  <c r="C13"/>
  <c r="E13" s="1"/>
  <c r="E14" s="1"/>
  <c r="E15" s="1"/>
  <c r="E16" s="1"/>
  <c r="E17" s="1"/>
  <c r="E18" s="1"/>
  <c r="E19" s="1"/>
  <c r="E20" s="1"/>
  <c r="E21" s="1"/>
  <c r="E22" s="1"/>
  <c r="E23" s="1"/>
  <c r="E24" s="1"/>
  <c r="E25" s="1"/>
  <c r="E26" s="1"/>
  <c r="E27" s="1"/>
  <c r="E28" s="1"/>
  <c r="E29" s="1"/>
  <c r="E30" s="1"/>
  <c r="D14" i="2"/>
  <c r="D15"/>
  <c r="D16"/>
  <c r="D17"/>
  <c r="D18"/>
  <c r="D13"/>
  <c r="C39"/>
  <c r="F39"/>
  <c r="C40"/>
  <c r="C41"/>
  <c r="F41"/>
  <c r="C42"/>
  <c r="F27"/>
  <c r="G27" s="1"/>
  <c r="F28"/>
  <c r="G28" s="1"/>
  <c r="F29"/>
  <c r="G29" s="1"/>
  <c r="F30"/>
  <c r="F34"/>
  <c r="G34" s="1"/>
  <c r="F35"/>
  <c r="G35" s="1"/>
  <c r="F36"/>
  <c r="G36" s="1"/>
  <c r="C27"/>
  <c r="C28"/>
  <c r="C29"/>
  <c r="C30"/>
  <c r="C31"/>
  <c r="C32"/>
  <c r="F32" s="1"/>
  <c r="C33"/>
  <c r="F33" s="1"/>
  <c r="G33" s="1"/>
  <c r="C34"/>
  <c r="C35"/>
  <c r="C36"/>
  <c r="C37"/>
  <c r="F37" s="1"/>
  <c r="C38"/>
  <c r="F38" s="1"/>
  <c r="G38" s="1"/>
  <c r="C26"/>
  <c r="F26" s="1"/>
  <c r="G26" s="1"/>
  <c r="C11"/>
  <c r="C12"/>
  <c r="F12" s="1"/>
  <c r="C13"/>
  <c r="F13" s="1"/>
  <c r="C14"/>
  <c r="F14" s="1"/>
  <c r="C15"/>
  <c r="F15" s="1"/>
  <c r="C16"/>
  <c r="F16" s="1"/>
  <c r="C17"/>
  <c r="F17" s="1"/>
  <c r="C18"/>
  <c r="F18" s="1"/>
  <c r="G18" s="1"/>
  <c r="C10"/>
  <c r="F10" s="1"/>
  <c r="F10" i="1"/>
  <c r="F11"/>
  <c r="F12"/>
  <c r="F13"/>
  <c r="F14"/>
  <c r="F15"/>
  <c r="F16"/>
  <c r="F17"/>
  <c r="F18"/>
  <c r="F19"/>
  <c r="F20"/>
  <c r="F9"/>
  <c r="B21"/>
  <c r="C21" s="1"/>
  <c r="G10"/>
  <c r="D10" s="1"/>
  <c r="G11"/>
  <c r="G12"/>
  <c r="G13"/>
  <c r="G16"/>
  <c r="G17"/>
  <c r="G18"/>
  <c r="G9"/>
  <c r="C10"/>
  <c r="C11"/>
  <c r="C12"/>
  <c r="C13"/>
  <c r="C14"/>
  <c r="C15"/>
  <c r="C16"/>
  <c r="C17"/>
  <c r="C18"/>
  <c r="C19"/>
  <c r="C20"/>
  <c r="C9"/>
  <c r="D9" s="1"/>
  <c r="G19"/>
  <c r="E9"/>
  <c r="F21" l="1"/>
  <c r="G14"/>
  <c r="B22"/>
  <c r="D30" i="3"/>
  <c r="D47"/>
  <c r="D48"/>
  <c r="D51"/>
  <c r="D52"/>
  <c r="D55"/>
  <c r="D56"/>
  <c r="D59"/>
  <c r="D60"/>
  <c r="D66"/>
  <c r="D67"/>
  <c r="D70"/>
  <c r="D71"/>
  <c r="D74"/>
  <c r="D75"/>
  <c r="D78"/>
  <c r="D79"/>
  <c r="D82"/>
  <c r="D91"/>
  <c r="D92"/>
  <c r="D95"/>
  <c r="D96"/>
  <c r="D99"/>
  <c r="D100"/>
  <c r="D103"/>
  <c r="D104"/>
  <c r="D105"/>
  <c r="D45"/>
  <c r="D49"/>
  <c r="D50"/>
  <c r="D53"/>
  <c r="D54"/>
  <c r="D57"/>
  <c r="D58"/>
  <c r="D61"/>
  <c r="D89"/>
  <c r="D90"/>
  <c r="D93"/>
  <c r="D94"/>
  <c r="D97"/>
  <c r="D98"/>
  <c r="D101"/>
  <c r="D102"/>
  <c r="G14"/>
  <c r="D14" s="1"/>
  <c r="G16"/>
  <c r="D16" s="1"/>
  <c r="G18"/>
  <c r="D18" s="1"/>
  <c r="G20"/>
  <c r="D20" s="1"/>
  <c r="G22"/>
  <c r="D22" s="1"/>
  <c r="G24"/>
  <c r="D24" s="1"/>
  <c r="G26"/>
  <c r="D26" s="1"/>
  <c r="G28"/>
  <c r="D28" s="1"/>
  <c r="D26" i="2"/>
  <c r="G39"/>
  <c r="G37"/>
  <c r="G32"/>
  <c r="F42"/>
  <c r="G42" s="1"/>
  <c r="F40"/>
  <c r="G40" s="1"/>
  <c r="F31"/>
  <c r="G31" s="1"/>
  <c r="G17"/>
  <c r="G16"/>
  <c r="E10"/>
  <c r="E11" s="1"/>
  <c r="D12" s="1"/>
  <c r="D10"/>
  <c r="F11"/>
  <c r="G10" s="1"/>
  <c r="G15"/>
  <c r="G14"/>
  <c r="G13"/>
  <c r="G12"/>
  <c r="G15" i="1"/>
  <c r="D15" s="1"/>
  <c r="E10"/>
  <c r="E11" s="1"/>
  <c r="E12" s="1"/>
  <c r="E13" s="1"/>
  <c r="E14" s="1"/>
  <c r="E15" s="1"/>
  <c r="D14" l="1"/>
  <c r="D12"/>
  <c r="D13"/>
  <c r="B23"/>
  <c r="F22"/>
  <c r="G21" s="1"/>
  <c r="C22"/>
  <c r="D11"/>
  <c r="G30" i="2"/>
  <c r="G41"/>
  <c r="E12"/>
  <c r="D11"/>
  <c r="G11"/>
  <c r="E13"/>
  <c r="E16" i="1"/>
  <c r="D16"/>
  <c r="G20"/>
  <c r="F23" l="1"/>
  <c r="B24"/>
  <c r="C23"/>
  <c r="E14" i="2"/>
  <c r="E17" i="1"/>
  <c r="D17"/>
  <c r="G22" l="1"/>
  <c r="F24"/>
  <c r="B25"/>
  <c r="C24"/>
  <c r="E15" i="2"/>
  <c r="E18" i="1"/>
  <c r="D18"/>
  <c r="G23" l="1"/>
  <c r="F25"/>
  <c r="G24" s="1"/>
  <c r="C25"/>
  <c r="B26"/>
  <c r="E16" i="2"/>
  <c r="E19" i="1"/>
  <c r="D19"/>
  <c r="F26" l="1"/>
  <c r="C26"/>
  <c r="E17" i="2"/>
  <c r="E20" i="1"/>
  <c r="D20"/>
  <c r="E26" i="2"/>
  <c r="D27" s="1"/>
  <c r="G26" i="1" l="1"/>
  <c r="G25"/>
  <c r="E18" i="2"/>
  <c r="E21" i="1"/>
  <c r="D21"/>
  <c r="E27" i="2"/>
  <c r="D28" s="1"/>
  <c r="E22" i="1" l="1"/>
  <c r="D22"/>
  <c r="E28" i="2"/>
  <c r="D29" s="1"/>
  <c r="E23" i="1" l="1"/>
  <c r="D23"/>
  <c r="E29" i="2"/>
  <c r="D30" s="1"/>
  <c r="D24" i="1" l="1"/>
  <c r="E24"/>
  <c r="E30" i="2"/>
  <c r="D31" s="1"/>
  <c r="D25" i="1" l="1"/>
  <c r="E25"/>
  <c r="E31" i="2"/>
  <c r="D32" s="1"/>
  <c r="D26" i="1" l="1"/>
  <c r="E26"/>
  <c r="E32" i="2"/>
  <c r="D33" s="1"/>
  <c r="E33" l="1"/>
  <c r="D34" s="1"/>
  <c r="E34" l="1"/>
  <c r="D35" s="1"/>
  <c r="E35" l="1"/>
  <c r="D36" s="1"/>
  <c r="E36" l="1"/>
  <c r="D37" s="1"/>
  <c r="E37" l="1"/>
  <c r="D38" s="1"/>
  <c r="E38" l="1"/>
  <c r="D39" s="1"/>
  <c r="E39" l="1"/>
  <c r="D40" s="1"/>
  <c r="E40" l="1"/>
  <c r="D41" s="1"/>
  <c r="E41" l="1"/>
  <c r="D42" s="1"/>
  <c r="E42" l="1"/>
</calcChain>
</file>

<file path=xl/sharedStrings.xml><?xml version="1.0" encoding="utf-8"?>
<sst xmlns="http://schemas.openxmlformats.org/spreadsheetml/2006/main" count="68" uniqueCount="31">
  <si>
    <t>Max Limit</t>
  </si>
  <si>
    <t>$</t>
  </si>
  <si>
    <t>No. of times</t>
  </si>
  <si>
    <t>Unit to bet</t>
  </si>
  <si>
    <t>Gross Win</t>
  </si>
  <si>
    <t>Cumulative Capital</t>
  </si>
  <si>
    <t>Min Limit</t>
  </si>
  <si>
    <t>Comment</t>
  </si>
  <si>
    <t>Dozen</t>
  </si>
  <si>
    <t>Betting 2 DOZEN at a time</t>
  </si>
  <si>
    <t>Betting 1 DOZEN at a time</t>
  </si>
  <si>
    <t>NUMBER</t>
  </si>
  <si>
    <t>12 NUMBERS</t>
  </si>
  <si>
    <t>Unit to bet on each Number</t>
  </si>
  <si>
    <t>PAYOUT</t>
  </si>
  <si>
    <t>times</t>
  </si>
  <si>
    <t>Betting 2 Zones</t>
  </si>
  <si>
    <t>13 NUMBERS</t>
  </si>
  <si>
    <t>14 NUMBERS</t>
  </si>
  <si>
    <t>Betting on Color / Odd EVEN / High LOW</t>
  </si>
  <si>
    <t>Unit to bet/dozen</t>
  </si>
  <si>
    <t>Unit to bet / dozen</t>
  </si>
  <si>
    <t>Alter "UNIT to bet Column to Customise your own wins</t>
  </si>
  <si>
    <t>Alter "UNIT to bet" Column to Customise your own wins</t>
  </si>
  <si>
    <t>Alter "UNIT to bet" Column to Customise your own wins (GREY COLUMN)</t>
  </si>
  <si>
    <t>Table Min Limit</t>
  </si>
  <si>
    <t>per Chip/unit</t>
  </si>
  <si>
    <t>Table Max Limit</t>
  </si>
  <si>
    <t>11 NUMBERS</t>
  </si>
  <si>
    <t>This table shows that on a $5 minimum table with a maximum bet per number of $100, you can bet any 11 numbers for a maximum of 9 times, with a back up capital of $2805. If you have lesser capital you can wait a few more spins longer before starting your game play. only Change your bets on the grey column, don't alter anything else. Similar Calculations has been included for playing straight up 12 numbers, 13 numbers and 14 numbers at any 1 spin</t>
  </si>
  <si>
    <t>Buy In</t>
  </si>
</sst>
</file>

<file path=xl/styles.xml><?xml version="1.0" encoding="utf-8"?>
<styleSheet xmlns="http://schemas.openxmlformats.org/spreadsheetml/2006/main">
  <numFmts count="1">
    <numFmt numFmtId="44" formatCode="_-&quot;$&quot;* #,##0.00_-;\-&quot;$&quot;* #,##0.00_-;_-&quot;$&quot;* &quot;-&quot;??_-;_-@_-"/>
  </numFmts>
  <fonts count="7">
    <font>
      <sz val="11"/>
      <color theme="1"/>
      <name val="Calibri"/>
      <family val="2"/>
      <scheme val="minor"/>
    </font>
    <font>
      <sz val="11"/>
      <color theme="1"/>
      <name val="Calibri"/>
      <family val="2"/>
      <scheme val="minor"/>
    </font>
    <font>
      <sz val="22"/>
      <color theme="1"/>
      <name val="Calibri"/>
      <family val="2"/>
      <scheme val="minor"/>
    </font>
    <font>
      <sz val="24"/>
      <color theme="1"/>
      <name val="Calibri"/>
      <family val="2"/>
      <scheme val="minor"/>
    </font>
    <font>
      <sz val="26"/>
      <color theme="1"/>
      <name val="Calibri"/>
      <family val="2"/>
      <scheme val="minor"/>
    </font>
    <font>
      <sz val="48"/>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double">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s>
  <cellStyleXfs count="2">
    <xf numFmtId="0" fontId="0" fillId="0" borderId="0"/>
    <xf numFmtId="44" fontId="1" fillId="0" borderId="0" applyFont="0" applyFill="0" applyBorder="0" applyAlignment="0" applyProtection="0"/>
  </cellStyleXfs>
  <cellXfs count="56">
    <xf numFmtId="0" fontId="0" fillId="0" borderId="0" xfId="0"/>
    <xf numFmtId="0" fontId="0" fillId="0" borderId="0" xfId="0" applyProtection="1">
      <protection hidden="1"/>
    </xf>
    <xf numFmtId="0" fontId="0" fillId="0" borderId="0" xfId="0" applyAlignment="1" applyProtection="1">
      <alignment horizontal="center"/>
      <protection hidden="1"/>
    </xf>
    <xf numFmtId="0" fontId="5" fillId="0" borderId="0" xfId="0" applyFont="1" applyAlignment="1" applyProtection="1">
      <alignment horizontal="left"/>
      <protection hidden="1"/>
    </xf>
    <xf numFmtId="0" fontId="3" fillId="0" borderId="0" xfId="0" applyFont="1" applyAlignment="1" applyProtection="1">
      <alignment horizontal="left"/>
      <protection hidden="1"/>
    </xf>
    <xf numFmtId="0" fontId="2" fillId="0" borderId="0" xfId="0" applyFont="1" applyAlignment="1" applyProtection="1">
      <alignment horizontal="right"/>
      <protection hidden="1"/>
    </xf>
    <xf numFmtId="0" fontId="4" fillId="0" borderId="0" xfId="0" applyFont="1" applyProtection="1">
      <protection hidden="1"/>
    </xf>
    <xf numFmtId="0" fontId="4" fillId="0" borderId="0" xfId="0" applyFont="1" applyAlignment="1" applyProtection="1">
      <alignment horizontal="left"/>
      <protection hidden="1"/>
    </xf>
    <xf numFmtId="0" fontId="0" fillId="0" borderId="1" xfId="0" applyBorder="1" applyProtection="1">
      <protection hidden="1"/>
    </xf>
    <xf numFmtId="0" fontId="0" fillId="0" borderId="9" xfId="0" applyBorder="1" applyAlignment="1" applyProtection="1">
      <alignment horizontal="center"/>
      <protection hidden="1"/>
    </xf>
    <xf numFmtId="0" fontId="0" fillId="0" borderId="9" xfId="0" applyBorder="1" applyProtection="1">
      <protection hidden="1"/>
    </xf>
    <xf numFmtId="0" fontId="0" fillId="0" borderId="2" xfId="0" applyBorder="1" applyProtection="1">
      <protection hidden="1"/>
    </xf>
    <xf numFmtId="0" fontId="0" fillId="0" borderId="3" xfId="0" applyBorder="1" applyProtection="1">
      <protection hidden="1"/>
    </xf>
    <xf numFmtId="0" fontId="0" fillId="0" borderId="13" xfId="0" applyBorder="1" applyProtection="1">
      <protection hidden="1"/>
    </xf>
    <xf numFmtId="0" fontId="0" fillId="0" borderId="12" xfId="0" applyBorder="1" applyAlignment="1" applyProtection="1">
      <alignment horizontal="center"/>
      <protection hidden="1"/>
    </xf>
    <xf numFmtId="0" fontId="0" fillId="0" borderId="12" xfId="0" applyBorder="1" applyProtection="1">
      <protection hidden="1"/>
    </xf>
    <xf numFmtId="0" fontId="0" fillId="0" borderId="14" xfId="0" applyBorder="1" applyProtection="1">
      <protection hidden="1"/>
    </xf>
    <xf numFmtId="0" fontId="0" fillId="0" borderId="13" xfId="0" applyBorder="1" applyAlignment="1" applyProtection="1">
      <alignment horizontal="center"/>
      <protection hidden="1"/>
    </xf>
    <xf numFmtId="0" fontId="0" fillId="0" borderId="15" xfId="0" applyBorder="1" applyAlignment="1" applyProtection="1">
      <alignment horizontal="center"/>
      <protection hidden="1"/>
    </xf>
    <xf numFmtId="0" fontId="0" fillId="0" borderId="4" xfId="0" applyBorder="1" applyProtection="1">
      <protection hidden="1"/>
    </xf>
    <xf numFmtId="0" fontId="0" fillId="0" borderId="10" xfId="0" applyBorder="1" applyProtection="1">
      <protection hidden="1"/>
    </xf>
    <xf numFmtId="44" fontId="1" fillId="0" borderId="0" xfId="1" applyFont="1" applyBorder="1" applyProtection="1">
      <protection hidden="1"/>
    </xf>
    <xf numFmtId="0" fontId="0" fillId="0" borderId="5" xfId="0" applyBorder="1" applyAlignment="1" applyProtection="1">
      <alignment horizontal="center"/>
      <protection hidden="1"/>
    </xf>
    <xf numFmtId="0" fontId="0" fillId="0" borderId="6" xfId="0" applyBorder="1" applyProtection="1">
      <protection hidden="1"/>
    </xf>
    <xf numFmtId="0" fontId="0" fillId="0" borderId="11" xfId="0" applyBorder="1" applyProtection="1">
      <protection hidden="1"/>
    </xf>
    <xf numFmtId="0" fontId="0" fillId="0" borderId="8" xfId="0" applyBorder="1" applyAlignment="1" applyProtection="1">
      <alignment horizontal="center"/>
      <protection hidden="1"/>
    </xf>
    <xf numFmtId="0" fontId="6" fillId="0" borderId="0" xfId="0" applyNumberFormat="1" applyFont="1" applyAlignment="1" applyProtection="1">
      <alignment horizontal="left" vertical="top" wrapText="1"/>
      <protection hidden="1"/>
    </xf>
    <xf numFmtId="0" fontId="0" fillId="0" borderId="0" xfId="0" applyAlignment="1" applyProtection="1">
      <alignment horizontal="center"/>
      <protection hidden="1"/>
    </xf>
    <xf numFmtId="0" fontId="0" fillId="0" borderId="14" xfId="0" applyBorder="1" applyAlignment="1" applyProtection="1">
      <alignment horizontal="center"/>
      <protection hidden="1"/>
    </xf>
    <xf numFmtId="0" fontId="0" fillId="0" borderId="0" xfId="0" applyBorder="1" applyProtection="1">
      <protection hidden="1"/>
    </xf>
    <xf numFmtId="0" fontId="0" fillId="0" borderId="7" xfId="0" applyBorder="1" applyProtection="1">
      <protection hidden="1"/>
    </xf>
    <xf numFmtId="0" fontId="0" fillId="0" borderId="0" xfId="0" applyBorder="1" applyAlignment="1" applyProtection="1">
      <alignment horizontal="center"/>
      <protection hidden="1"/>
    </xf>
    <xf numFmtId="44" fontId="1" fillId="0" borderId="10" xfId="1" applyFont="1" applyBorder="1" applyProtection="1">
      <protection hidden="1"/>
    </xf>
    <xf numFmtId="0" fontId="3" fillId="0" borderId="0" xfId="0" applyFont="1" applyProtection="1">
      <protection hidden="1"/>
    </xf>
    <xf numFmtId="0" fontId="0" fillId="0" borderId="10" xfId="0" applyBorder="1" applyAlignment="1" applyProtection="1">
      <alignment horizontal="center"/>
      <protection hidden="1"/>
    </xf>
    <xf numFmtId="44" fontId="0" fillId="0" borderId="10" xfId="1" applyFont="1" applyBorder="1" applyAlignment="1" applyProtection="1">
      <alignment horizontal="center"/>
      <protection hidden="1"/>
    </xf>
    <xf numFmtId="0" fontId="0" fillId="0" borderId="7" xfId="0" applyBorder="1" applyAlignment="1" applyProtection="1">
      <alignment horizontal="center"/>
      <protection hidden="1"/>
    </xf>
    <xf numFmtId="0" fontId="0" fillId="0" borderId="8" xfId="0" applyBorder="1" applyProtection="1">
      <protection hidden="1"/>
    </xf>
    <xf numFmtId="0" fontId="0" fillId="0" borderId="2" xfId="0" applyBorder="1" applyAlignment="1" applyProtection="1">
      <alignment horizontal="center"/>
      <protection hidden="1"/>
    </xf>
    <xf numFmtId="0" fontId="0" fillId="0" borderId="2" xfId="0" applyBorder="1" applyAlignment="1" applyProtection="1">
      <alignment horizontal="center"/>
      <protection hidden="1"/>
    </xf>
    <xf numFmtId="0" fontId="0" fillId="0" borderId="3" xfId="0" applyBorder="1" applyAlignment="1" applyProtection="1">
      <alignment horizontal="center"/>
      <protection hidden="1"/>
    </xf>
    <xf numFmtId="0" fontId="0" fillId="0" borderId="5" xfId="0" applyBorder="1" applyProtection="1">
      <protection hidden="1"/>
    </xf>
    <xf numFmtId="0" fontId="0" fillId="0" borderId="11" xfId="0" applyBorder="1" applyAlignment="1" applyProtection="1">
      <alignment horizontal="center"/>
      <protection hidden="1"/>
    </xf>
    <xf numFmtId="0" fontId="3" fillId="0" borderId="0" xfId="0" applyFont="1" applyAlignment="1" applyProtection="1">
      <alignment horizontal="center"/>
      <protection hidden="1"/>
    </xf>
    <xf numFmtId="0" fontId="3" fillId="0" borderId="0" xfId="0" applyFont="1" applyAlignment="1" applyProtection="1">
      <alignment horizontal="center"/>
      <protection hidden="1"/>
    </xf>
    <xf numFmtId="0" fontId="2" fillId="0" borderId="0" xfId="0" applyFont="1" applyProtection="1">
      <protection hidden="1"/>
    </xf>
    <xf numFmtId="44" fontId="0" fillId="0" borderId="10" xfId="1" applyFont="1" applyBorder="1" applyProtection="1">
      <protection hidden="1"/>
    </xf>
    <xf numFmtId="44" fontId="0" fillId="0" borderId="11" xfId="1" applyFont="1" applyBorder="1" applyProtection="1">
      <protection hidden="1"/>
    </xf>
    <xf numFmtId="0" fontId="4" fillId="2" borderId="0" xfId="0" applyFont="1" applyFill="1" applyAlignment="1" applyProtection="1">
      <alignment horizontal="right"/>
      <protection locked="0" hidden="1"/>
    </xf>
    <xf numFmtId="0" fontId="0" fillId="2" borderId="10" xfId="0" applyFill="1" applyBorder="1" applyAlignment="1" applyProtection="1">
      <alignment horizontal="center"/>
      <protection locked="0" hidden="1"/>
    </xf>
    <xf numFmtId="0" fontId="0" fillId="2" borderId="11" xfId="0" applyFill="1" applyBorder="1" applyAlignment="1" applyProtection="1">
      <alignment horizontal="center"/>
      <protection locked="0" hidden="1"/>
    </xf>
    <xf numFmtId="0" fontId="0" fillId="0" borderId="0" xfId="0" applyBorder="1" applyAlignment="1" applyProtection="1">
      <alignment horizontal="center"/>
      <protection locked="0" hidden="1"/>
    </xf>
    <xf numFmtId="0" fontId="0" fillId="2" borderId="0" xfId="0" applyFill="1" applyAlignment="1" applyProtection="1">
      <alignment horizontal="center"/>
      <protection locked="0" hidden="1"/>
    </xf>
    <xf numFmtId="0" fontId="0" fillId="2" borderId="0" xfId="0" applyFill="1" applyBorder="1" applyAlignment="1" applyProtection="1">
      <alignment horizontal="center"/>
      <protection locked="0" hidden="1"/>
    </xf>
    <xf numFmtId="0" fontId="0" fillId="2" borderId="7" xfId="0" applyFill="1" applyBorder="1" applyAlignment="1" applyProtection="1">
      <alignment horizontal="center"/>
      <protection locked="0" hidden="1"/>
    </xf>
    <xf numFmtId="0" fontId="2" fillId="2" borderId="0" xfId="0" applyFont="1" applyFill="1" applyProtection="1">
      <protection locked="0" hidden="1"/>
    </xf>
  </cellXfs>
  <cellStyles count="2">
    <cellStyle name="Currency" xfId="1" builtinId="4"/>
    <cellStyle name="Normal" xfId="0" builtinId="0"/>
  </cellStyles>
  <dxfs count="59">
    <dxf>
      <font>
        <b/>
        <i val="0"/>
      </font>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bgColor theme="4"/>
        </patternFill>
      </fill>
    </dxf>
    <dxf>
      <fill>
        <patternFill>
          <bgColor rgb="FFFF0000"/>
        </patternFill>
      </fill>
    </dxf>
    <dxf>
      <fill>
        <patternFill>
          <bgColor rgb="FFFFFF00"/>
        </patternFill>
      </fill>
    </dxf>
    <dxf>
      <font>
        <b/>
        <i val="0"/>
      </font>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bgColor theme="4"/>
        </patternFill>
      </fill>
    </dxf>
    <dxf>
      <fill>
        <patternFill>
          <bgColor rgb="FFFF0000"/>
        </patternFill>
      </fill>
    </dxf>
    <dxf>
      <fill>
        <patternFill>
          <bgColor rgb="FFFFFF00"/>
        </patternFill>
      </fill>
    </dxf>
    <dxf>
      <font>
        <b/>
        <i val="0"/>
      </font>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ont>
        <b/>
        <i val="0"/>
      </font>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bgColor theme="4"/>
        </patternFill>
      </fill>
    </dxf>
    <dxf>
      <fill>
        <patternFill>
          <bgColor rgb="FFFF0000"/>
        </patternFill>
      </fill>
    </dxf>
    <dxf>
      <fill>
        <patternFill>
          <bgColor rgb="FFFFFF00"/>
        </patternFill>
      </fill>
    </dxf>
    <dxf>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bgColor theme="4"/>
        </patternFill>
      </fill>
    </dxf>
    <dxf>
      <fill>
        <patternFill>
          <bgColor rgb="FFFF0000"/>
        </patternFill>
      </fill>
    </dxf>
    <dxf>
      <fill>
        <patternFill>
          <bgColor rgb="FFFFFF00"/>
        </patternFill>
      </fill>
    </dxf>
    <dxf>
      <font>
        <b/>
        <i val="0"/>
      </font>
      <fill>
        <patternFill patternType="none">
          <fgColor indexed="64"/>
          <bgColor auto="1"/>
        </patternFill>
      </fill>
      <border>
        <left/>
        <right/>
        <top/>
        <bottom style="thin">
          <color rgb="FFFF0000"/>
        </bottom>
        <vertical/>
        <horizontal/>
      </border>
    </dxf>
    <dxf>
      <fill>
        <patternFill patternType="none">
          <fgColor indexed="64"/>
          <bgColor auto="1"/>
        </patternFill>
      </fill>
      <border>
        <left/>
        <right/>
        <top/>
        <bottom style="thin">
          <color rgb="FFFF0000"/>
        </bottom>
        <vertical/>
        <horizontal/>
      </border>
    </dxf>
    <dxf>
      <fill>
        <patternFill patternType="none">
          <fgColor indexed="64"/>
          <bgColor auto="1"/>
        </patternFill>
      </fill>
      <border>
        <left/>
        <right/>
        <top/>
        <bottom style="thin">
          <color rgb="FFFF0000"/>
        </bottom>
        <vertical/>
        <horizontal/>
      </border>
    </dxf>
    <dxf>
      <fill>
        <patternFill>
          <bgColor theme="4"/>
        </patternFill>
      </fill>
    </dxf>
    <dxf>
      <fill>
        <patternFill>
          <bgColor rgb="FFFF0000"/>
        </patternFill>
      </fill>
    </dxf>
    <dxf>
      <fill>
        <patternFill>
          <bgColor rgb="FFFFFF00"/>
        </patternFill>
      </fill>
    </dxf>
    <dxf>
      <font>
        <b/>
        <i val="0"/>
      </font>
      <fill>
        <patternFill patternType="none">
          <fgColor indexed="64"/>
          <bgColor auto="1"/>
        </patternFill>
      </fill>
      <border>
        <left/>
        <right/>
        <top/>
        <bottom style="thin">
          <color rgb="FFFF0000"/>
        </bottom>
        <vertical/>
        <horizontal/>
      </border>
    </dxf>
    <dxf>
      <fill>
        <patternFill patternType="none">
          <fgColor indexed="64"/>
          <bgColor auto="1"/>
        </patternFill>
      </fill>
      <border>
        <left/>
        <right/>
        <top/>
        <bottom style="thin">
          <color rgb="FFFF0000"/>
        </bottom>
        <vertical/>
        <horizontal/>
      </border>
    </dxf>
    <dxf>
      <font>
        <b/>
        <i val="0"/>
      </font>
      <fill>
        <patternFill patternType="none">
          <fgColor indexed="64"/>
          <bgColor auto="1"/>
        </patternFill>
      </fill>
      <border>
        <left/>
        <right/>
        <top/>
        <bottom style="thin">
          <color rgb="FFFF0000"/>
        </bottom>
        <vertical/>
        <horizontal/>
      </border>
    </dxf>
    <dxf>
      <fill>
        <patternFill patternType="none">
          <fgColor indexed="64"/>
          <bgColor auto="1"/>
        </patternFill>
      </fill>
      <border>
        <left/>
        <right/>
        <top/>
        <bottom style="thin">
          <color rgb="FFFF0000"/>
        </bottom>
        <vertical/>
        <horizontal/>
      </border>
    </dxf>
    <dxf>
      <fill>
        <patternFill>
          <bgColor theme="4"/>
        </patternFill>
      </fill>
    </dxf>
    <dxf>
      <fill>
        <patternFill>
          <bgColor rgb="FFFF0000"/>
        </patternFill>
      </fill>
    </dxf>
    <dxf>
      <fill>
        <patternFill>
          <bgColor rgb="FFFFFF00"/>
        </patternFill>
      </fill>
    </dxf>
    <dxf>
      <fill>
        <patternFill patternType="none">
          <fgColor indexed="64"/>
          <bgColor auto="1"/>
        </patternFill>
      </fill>
      <border>
        <left/>
        <right/>
        <top/>
        <bottom style="thin">
          <color rgb="FFFF0000"/>
        </bottom>
        <vertical/>
        <horizontal/>
      </border>
    </dxf>
    <dxf>
      <fill>
        <patternFill patternType="none">
          <fgColor indexed="64"/>
          <bgColor auto="1"/>
        </patternFill>
      </fill>
      <border>
        <left/>
        <right/>
        <top/>
        <bottom style="thin">
          <color rgb="FFFF0000"/>
        </bottom>
        <vertical/>
        <horizontal/>
      </border>
    </dxf>
    <dxf>
      <fill>
        <patternFill>
          <bgColor theme="4"/>
        </patternFill>
      </fill>
    </dxf>
    <dxf>
      <fill>
        <patternFill>
          <bgColor rgb="FFFF0000"/>
        </patternFill>
      </fill>
    </dxf>
    <dxf>
      <fill>
        <patternFill>
          <bgColor rgb="FFFFFF00"/>
        </patternFill>
      </fill>
    </dxf>
    <dxf>
      <fill>
        <patternFill>
          <bgColor theme="3" tint="0.39994506668294322"/>
        </patternFill>
      </fill>
    </dxf>
    <dxf>
      <border>
        <left/>
        <right/>
        <top/>
        <bottom style="thin">
          <color rgb="FFFF0000"/>
        </bottom>
        <vertical/>
        <horizontal/>
      </border>
    </dxf>
    <dxf>
      <font>
        <b/>
        <i val="0"/>
      </font>
      <fill>
        <patternFill patternType="none">
          <fgColor indexed="64"/>
          <bgColor auto="1"/>
        </patternFill>
      </fill>
      <border>
        <left/>
        <right/>
        <top/>
        <bottom style="thin">
          <color rgb="FFFF0000"/>
        </bottom>
        <vertical/>
        <horizontal/>
      </border>
    </dxf>
    <dxf>
      <fill>
        <patternFill patternType="none">
          <fgColor indexed="64"/>
          <bgColor auto="1"/>
        </patternFill>
      </fill>
      <border>
        <left/>
        <right/>
        <top/>
        <bottom style="thin">
          <color rgb="FFFF0000"/>
        </bottom>
        <vertical/>
        <horizontal/>
      </border>
    </dxf>
    <dxf>
      <fill>
        <patternFill>
          <bgColor theme="4"/>
        </patternFill>
      </fill>
    </dxf>
    <dxf>
      <font>
        <condense val="0"/>
        <extend val="0"/>
        <color rgb="FF9C0006"/>
      </font>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0000"/>
        </patternFill>
      </fill>
    </dxf>
    <dxf>
      <font>
        <b/>
        <i val="0"/>
      </font>
      <fill>
        <patternFill patternType="none">
          <fgColor indexed="64"/>
          <bgColor auto="1"/>
        </patternFill>
      </fill>
      <border>
        <left/>
        <right/>
        <top/>
        <bottom style="thin">
          <color rgb="FFFF0000"/>
        </bottom>
        <vertical/>
        <horizontal/>
      </border>
    </dxf>
    <dxf>
      <fill>
        <patternFill patternType="none">
          <fgColor indexed="64"/>
          <bgColor auto="1"/>
        </patternFill>
      </fill>
      <border>
        <left/>
        <right/>
        <top/>
        <bottom style="thin">
          <color rgb="FFFF0000"/>
        </bottom>
        <vertical/>
        <horizontal/>
      </border>
    </dxf>
    <dxf>
      <fill>
        <patternFill>
          <bgColor theme="4"/>
        </patternFill>
      </fill>
    </dxf>
    <dxf>
      <fill>
        <patternFill>
          <bgColor rgb="FFFF0000"/>
        </patternFill>
      </fill>
    </dxf>
    <dxf>
      <fill>
        <patternFill>
          <bgColor rgb="FFFFFF00"/>
        </patternFill>
      </fill>
    </dxf>
    <dxf>
      <font>
        <condense val="0"/>
        <extend val="0"/>
        <color rgb="FF9C0006"/>
      </font>
    </dxf>
    <dxf>
      <fill>
        <patternFill>
          <bgColor rgb="FFFFFF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W105"/>
  <sheetViews>
    <sheetView tabSelected="1" topLeftCell="A115" zoomScale="55" zoomScaleNormal="55" workbookViewId="0">
      <selection activeCell="B73" sqref="B73"/>
    </sheetView>
  </sheetViews>
  <sheetFormatPr defaultRowHeight="14.4"/>
  <cols>
    <col min="1" max="1" width="33.88671875" style="1" customWidth="1"/>
    <col min="2" max="2" width="26" style="2" bestFit="1" customWidth="1"/>
    <col min="3" max="3" width="12.6640625" style="1" bestFit="1" customWidth="1"/>
    <col min="4" max="4" width="24.5546875" style="1" bestFit="1" customWidth="1"/>
    <col min="5" max="5" width="16.88671875" style="1" bestFit="1" customWidth="1"/>
    <col min="6" max="6" width="15.5546875" style="1" bestFit="1" customWidth="1"/>
    <col min="7" max="7" width="24.33203125" style="1" bestFit="1" customWidth="1"/>
    <col min="8" max="8" width="8.88671875" style="1"/>
    <col min="9" max="9" width="11.88671875" style="1" bestFit="1" customWidth="1"/>
    <col min="10" max="10" width="26" style="1" bestFit="1" customWidth="1"/>
    <col min="11" max="11" width="8.88671875" style="1"/>
    <col min="12" max="12" width="22.6640625" style="1" bestFit="1" customWidth="1"/>
    <col min="13" max="13" width="18" style="1" bestFit="1" customWidth="1"/>
    <col min="14" max="14" width="13.6640625" style="1" bestFit="1" customWidth="1"/>
    <col min="15" max="21" width="8.88671875" style="1"/>
    <col min="22" max="22" width="13.6640625" style="1" bestFit="1" customWidth="1"/>
    <col min="23" max="256" width="8.88671875" style="1"/>
    <col min="257" max="257" width="33.88671875" style="1" customWidth="1"/>
    <col min="258" max="258" width="26" style="1" bestFit="1" customWidth="1"/>
    <col min="259" max="259" width="12.6640625" style="1" bestFit="1" customWidth="1"/>
    <col min="260" max="260" width="24.5546875" style="1" bestFit="1" customWidth="1"/>
    <col min="261" max="261" width="16.88671875" style="1" bestFit="1" customWidth="1"/>
    <col min="262" max="262" width="15.5546875" style="1" bestFit="1" customWidth="1"/>
    <col min="263" max="263" width="24.33203125" style="1" bestFit="1" customWidth="1"/>
    <col min="264" max="264" width="8.88671875" style="1"/>
    <col min="265" max="265" width="11.88671875" style="1" bestFit="1" customWidth="1"/>
    <col min="266" max="266" width="26" style="1" bestFit="1" customWidth="1"/>
    <col min="267" max="267" width="8.88671875" style="1"/>
    <col min="268" max="268" width="22.6640625" style="1" bestFit="1" customWidth="1"/>
    <col min="269" max="269" width="18" style="1" bestFit="1" customWidth="1"/>
    <col min="270" max="270" width="13.6640625" style="1" bestFit="1" customWidth="1"/>
    <col min="271" max="277" width="8.88671875" style="1"/>
    <col min="278" max="278" width="13.6640625" style="1" bestFit="1" customWidth="1"/>
    <col min="279" max="512" width="8.88671875" style="1"/>
    <col min="513" max="513" width="33.88671875" style="1" customWidth="1"/>
    <col min="514" max="514" width="26" style="1" bestFit="1" customWidth="1"/>
    <col min="515" max="515" width="12.6640625" style="1" bestFit="1" customWidth="1"/>
    <col min="516" max="516" width="24.5546875" style="1" bestFit="1" customWidth="1"/>
    <col min="517" max="517" width="16.88671875" style="1" bestFit="1" customWidth="1"/>
    <col min="518" max="518" width="15.5546875" style="1" bestFit="1" customWidth="1"/>
    <col min="519" max="519" width="24.33203125" style="1" bestFit="1" customWidth="1"/>
    <col min="520" max="520" width="8.88671875" style="1"/>
    <col min="521" max="521" width="11.88671875" style="1" bestFit="1" customWidth="1"/>
    <col min="522" max="522" width="26" style="1" bestFit="1" customWidth="1"/>
    <col min="523" max="523" width="8.88671875" style="1"/>
    <col min="524" max="524" width="22.6640625" style="1" bestFit="1" customWidth="1"/>
    <col min="525" max="525" width="18" style="1" bestFit="1" customWidth="1"/>
    <col min="526" max="526" width="13.6640625" style="1" bestFit="1" customWidth="1"/>
    <col min="527" max="533" width="8.88671875" style="1"/>
    <col min="534" max="534" width="13.6640625" style="1" bestFit="1" customWidth="1"/>
    <col min="535" max="768" width="8.88671875" style="1"/>
    <col min="769" max="769" width="33.88671875" style="1" customWidth="1"/>
    <col min="770" max="770" width="26" style="1" bestFit="1" customWidth="1"/>
    <col min="771" max="771" width="12.6640625" style="1" bestFit="1" customWidth="1"/>
    <col min="772" max="772" width="24.5546875" style="1" bestFit="1" customWidth="1"/>
    <col min="773" max="773" width="16.88671875" style="1" bestFit="1" customWidth="1"/>
    <col min="774" max="774" width="15.5546875" style="1" bestFit="1" customWidth="1"/>
    <col min="775" max="775" width="24.33203125" style="1" bestFit="1" customWidth="1"/>
    <col min="776" max="776" width="8.88671875" style="1"/>
    <col min="777" max="777" width="11.88671875" style="1" bestFit="1" customWidth="1"/>
    <col min="778" max="778" width="26" style="1" bestFit="1" customWidth="1"/>
    <col min="779" max="779" width="8.88671875" style="1"/>
    <col min="780" max="780" width="22.6640625" style="1" bestFit="1" customWidth="1"/>
    <col min="781" max="781" width="18" style="1" bestFit="1" customWidth="1"/>
    <col min="782" max="782" width="13.6640625" style="1" bestFit="1" customWidth="1"/>
    <col min="783" max="789" width="8.88671875" style="1"/>
    <col min="790" max="790" width="13.6640625" style="1" bestFit="1" customWidth="1"/>
    <col min="791" max="1024" width="8.88671875" style="1"/>
    <col min="1025" max="1025" width="33.88671875" style="1" customWidth="1"/>
    <col min="1026" max="1026" width="26" style="1" bestFit="1" customWidth="1"/>
    <col min="1027" max="1027" width="12.6640625" style="1" bestFit="1" customWidth="1"/>
    <col min="1028" max="1028" width="24.5546875" style="1" bestFit="1" customWidth="1"/>
    <col min="1029" max="1029" width="16.88671875" style="1" bestFit="1" customWidth="1"/>
    <col min="1030" max="1030" width="15.5546875" style="1" bestFit="1" customWidth="1"/>
    <col min="1031" max="1031" width="24.33203125" style="1" bestFit="1" customWidth="1"/>
    <col min="1032" max="1032" width="8.88671875" style="1"/>
    <col min="1033" max="1033" width="11.88671875" style="1" bestFit="1" customWidth="1"/>
    <col min="1034" max="1034" width="26" style="1" bestFit="1" customWidth="1"/>
    <col min="1035" max="1035" width="8.88671875" style="1"/>
    <col min="1036" max="1036" width="22.6640625" style="1" bestFit="1" customWidth="1"/>
    <col min="1037" max="1037" width="18" style="1" bestFit="1" customWidth="1"/>
    <col min="1038" max="1038" width="13.6640625" style="1" bestFit="1" customWidth="1"/>
    <col min="1039" max="1045" width="8.88671875" style="1"/>
    <col min="1046" max="1046" width="13.6640625" style="1" bestFit="1" customWidth="1"/>
    <col min="1047" max="1280" width="8.88671875" style="1"/>
    <col min="1281" max="1281" width="33.88671875" style="1" customWidth="1"/>
    <col min="1282" max="1282" width="26" style="1" bestFit="1" customWidth="1"/>
    <col min="1283" max="1283" width="12.6640625" style="1" bestFit="1" customWidth="1"/>
    <col min="1284" max="1284" width="24.5546875" style="1" bestFit="1" customWidth="1"/>
    <col min="1285" max="1285" width="16.88671875" style="1" bestFit="1" customWidth="1"/>
    <col min="1286" max="1286" width="15.5546875" style="1" bestFit="1" customWidth="1"/>
    <col min="1287" max="1287" width="24.33203125" style="1" bestFit="1" customWidth="1"/>
    <col min="1288" max="1288" width="8.88671875" style="1"/>
    <col min="1289" max="1289" width="11.88671875" style="1" bestFit="1" customWidth="1"/>
    <col min="1290" max="1290" width="26" style="1" bestFit="1" customWidth="1"/>
    <col min="1291" max="1291" width="8.88671875" style="1"/>
    <col min="1292" max="1292" width="22.6640625" style="1" bestFit="1" customWidth="1"/>
    <col min="1293" max="1293" width="18" style="1" bestFit="1" customWidth="1"/>
    <col min="1294" max="1294" width="13.6640625" style="1" bestFit="1" customWidth="1"/>
    <col min="1295" max="1301" width="8.88671875" style="1"/>
    <col min="1302" max="1302" width="13.6640625" style="1" bestFit="1" customWidth="1"/>
    <col min="1303" max="1536" width="8.88671875" style="1"/>
    <col min="1537" max="1537" width="33.88671875" style="1" customWidth="1"/>
    <col min="1538" max="1538" width="26" style="1" bestFit="1" customWidth="1"/>
    <col min="1539" max="1539" width="12.6640625" style="1" bestFit="1" customWidth="1"/>
    <col min="1540" max="1540" width="24.5546875" style="1" bestFit="1" customWidth="1"/>
    <col min="1541" max="1541" width="16.88671875" style="1" bestFit="1" customWidth="1"/>
    <col min="1542" max="1542" width="15.5546875" style="1" bestFit="1" customWidth="1"/>
    <col min="1543" max="1543" width="24.33203125" style="1" bestFit="1" customWidth="1"/>
    <col min="1544" max="1544" width="8.88671875" style="1"/>
    <col min="1545" max="1545" width="11.88671875" style="1" bestFit="1" customWidth="1"/>
    <col min="1546" max="1546" width="26" style="1" bestFit="1" customWidth="1"/>
    <col min="1547" max="1547" width="8.88671875" style="1"/>
    <col min="1548" max="1548" width="22.6640625" style="1" bestFit="1" customWidth="1"/>
    <col min="1549" max="1549" width="18" style="1" bestFit="1" customWidth="1"/>
    <col min="1550" max="1550" width="13.6640625" style="1" bestFit="1" customWidth="1"/>
    <col min="1551" max="1557" width="8.88671875" style="1"/>
    <col min="1558" max="1558" width="13.6640625" style="1" bestFit="1" customWidth="1"/>
    <col min="1559" max="1792" width="8.88671875" style="1"/>
    <col min="1793" max="1793" width="33.88671875" style="1" customWidth="1"/>
    <col min="1794" max="1794" width="26" style="1" bestFit="1" customWidth="1"/>
    <col min="1795" max="1795" width="12.6640625" style="1" bestFit="1" customWidth="1"/>
    <col min="1796" max="1796" width="24.5546875" style="1" bestFit="1" customWidth="1"/>
    <col min="1797" max="1797" width="16.88671875" style="1" bestFit="1" customWidth="1"/>
    <col min="1798" max="1798" width="15.5546875" style="1" bestFit="1" customWidth="1"/>
    <col min="1799" max="1799" width="24.33203125" style="1" bestFit="1" customWidth="1"/>
    <col min="1800" max="1800" width="8.88671875" style="1"/>
    <col min="1801" max="1801" width="11.88671875" style="1" bestFit="1" customWidth="1"/>
    <col min="1802" max="1802" width="26" style="1" bestFit="1" customWidth="1"/>
    <col min="1803" max="1803" width="8.88671875" style="1"/>
    <col min="1804" max="1804" width="22.6640625" style="1" bestFit="1" customWidth="1"/>
    <col min="1805" max="1805" width="18" style="1" bestFit="1" customWidth="1"/>
    <col min="1806" max="1806" width="13.6640625" style="1" bestFit="1" customWidth="1"/>
    <col min="1807" max="1813" width="8.88671875" style="1"/>
    <col min="1814" max="1814" width="13.6640625" style="1" bestFit="1" customWidth="1"/>
    <col min="1815" max="2048" width="8.88671875" style="1"/>
    <col min="2049" max="2049" width="33.88671875" style="1" customWidth="1"/>
    <col min="2050" max="2050" width="26" style="1" bestFit="1" customWidth="1"/>
    <col min="2051" max="2051" width="12.6640625" style="1" bestFit="1" customWidth="1"/>
    <col min="2052" max="2052" width="24.5546875" style="1" bestFit="1" customWidth="1"/>
    <col min="2053" max="2053" width="16.88671875" style="1" bestFit="1" customWidth="1"/>
    <col min="2054" max="2054" width="15.5546875" style="1" bestFit="1" customWidth="1"/>
    <col min="2055" max="2055" width="24.33203125" style="1" bestFit="1" customWidth="1"/>
    <col min="2056" max="2056" width="8.88671875" style="1"/>
    <col min="2057" max="2057" width="11.88671875" style="1" bestFit="1" customWidth="1"/>
    <col min="2058" max="2058" width="26" style="1" bestFit="1" customWidth="1"/>
    <col min="2059" max="2059" width="8.88671875" style="1"/>
    <col min="2060" max="2060" width="22.6640625" style="1" bestFit="1" customWidth="1"/>
    <col min="2061" max="2061" width="18" style="1" bestFit="1" customWidth="1"/>
    <col min="2062" max="2062" width="13.6640625" style="1" bestFit="1" customWidth="1"/>
    <col min="2063" max="2069" width="8.88671875" style="1"/>
    <col min="2070" max="2070" width="13.6640625" style="1" bestFit="1" customWidth="1"/>
    <col min="2071" max="2304" width="8.88671875" style="1"/>
    <col min="2305" max="2305" width="33.88671875" style="1" customWidth="1"/>
    <col min="2306" max="2306" width="26" style="1" bestFit="1" customWidth="1"/>
    <col min="2307" max="2307" width="12.6640625" style="1" bestFit="1" customWidth="1"/>
    <col min="2308" max="2308" width="24.5546875" style="1" bestFit="1" customWidth="1"/>
    <col min="2309" max="2309" width="16.88671875" style="1" bestFit="1" customWidth="1"/>
    <col min="2310" max="2310" width="15.5546875" style="1" bestFit="1" customWidth="1"/>
    <col min="2311" max="2311" width="24.33203125" style="1" bestFit="1" customWidth="1"/>
    <col min="2312" max="2312" width="8.88671875" style="1"/>
    <col min="2313" max="2313" width="11.88671875" style="1" bestFit="1" customWidth="1"/>
    <col min="2314" max="2314" width="26" style="1" bestFit="1" customWidth="1"/>
    <col min="2315" max="2315" width="8.88671875" style="1"/>
    <col min="2316" max="2316" width="22.6640625" style="1" bestFit="1" customWidth="1"/>
    <col min="2317" max="2317" width="18" style="1" bestFit="1" customWidth="1"/>
    <col min="2318" max="2318" width="13.6640625" style="1" bestFit="1" customWidth="1"/>
    <col min="2319" max="2325" width="8.88671875" style="1"/>
    <col min="2326" max="2326" width="13.6640625" style="1" bestFit="1" customWidth="1"/>
    <col min="2327" max="2560" width="8.88671875" style="1"/>
    <col min="2561" max="2561" width="33.88671875" style="1" customWidth="1"/>
    <col min="2562" max="2562" width="26" style="1" bestFit="1" customWidth="1"/>
    <col min="2563" max="2563" width="12.6640625" style="1" bestFit="1" customWidth="1"/>
    <col min="2564" max="2564" width="24.5546875" style="1" bestFit="1" customWidth="1"/>
    <col min="2565" max="2565" width="16.88671875" style="1" bestFit="1" customWidth="1"/>
    <col min="2566" max="2566" width="15.5546875" style="1" bestFit="1" customWidth="1"/>
    <col min="2567" max="2567" width="24.33203125" style="1" bestFit="1" customWidth="1"/>
    <col min="2568" max="2568" width="8.88671875" style="1"/>
    <col min="2569" max="2569" width="11.88671875" style="1" bestFit="1" customWidth="1"/>
    <col min="2570" max="2570" width="26" style="1" bestFit="1" customWidth="1"/>
    <col min="2571" max="2571" width="8.88671875" style="1"/>
    <col min="2572" max="2572" width="22.6640625" style="1" bestFit="1" customWidth="1"/>
    <col min="2573" max="2573" width="18" style="1" bestFit="1" customWidth="1"/>
    <col min="2574" max="2574" width="13.6640625" style="1" bestFit="1" customWidth="1"/>
    <col min="2575" max="2581" width="8.88671875" style="1"/>
    <col min="2582" max="2582" width="13.6640625" style="1" bestFit="1" customWidth="1"/>
    <col min="2583" max="2816" width="8.88671875" style="1"/>
    <col min="2817" max="2817" width="33.88671875" style="1" customWidth="1"/>
    <col min="2818" max="2818" width="26" style="1" bestFit="1" customWidth="1"/>
    <col min="2819" max="2819" width="12.6640625" style="1" bestFit="1" customWidth="1"/>
    <col min="2820" max="2820" width="24.5546875" style="1" bestFit="1" customWidth="1"/>
    <col min="2821" max="2821" width="16.88671875" style="1" bestFit="1" customWidth="1"/>
    <col min="2822" max="2822" width="15.5546875" style="1" bestFit="1" customWidth="1"/>
    <col min="2823" max="2823" width="24.33203125" style="1" bestFit="1" customWidth="1"/>
    <col min="2824" max="2824" width="8.88671875" style="1"/>
    <col min="2825" max="2825" width="11.88671875" style="1" bestFit="1" customWidth="1"/>
    <col min="2826" max="2826" width="26" style="1" bestFit="1" customWidth="1"/>
    <col min="2827" max="2827" width="8.88671875" style="1"/>
    <col min="2828" max="2828" width="22.6640625" style="1" bestFit="1" customWidth="1"/>
    <col min="2829" max="2829" width="18" style="1" bestFit="1" customWidth="1"/>
    <col min="2830" max="2830" width="13.6640625" style="1" bestFit="1" customWidth="1"/>
    <col min="2831" max="2837" width="8.88671875" style="1"/>
    <col min="2838" max="2838" width="13.6640625" style="1" bestFit="1" customWidth="1"/>
    <col min="2839" max="3072" width="8.88671875" style="1"/>
    <col min="3073" max="3073" width="33.88671875" style="1" customWidth="1"/>
    <col min="3074" max="3074" width="26" style="1" bestFit="1" customWidth="1"/>
    <col min="3075" max="3075" width="12.6640625" style="1" bestFit="1" customWidth="1"/>
    <col min="3076" max="3076" width="24.5546875" style="1" bestFit="1" customWidth="1"/>
    <col min="3077" max="3077" width="16.88671875" style="1" bestFit="1" customWidth="1"/>
    <col min="3078" max="3078" width="15.5546875" style="1" bestFit="1" customWidth="1"/>
    <col min="3079" max="3079" width="24.33203125" style="1" bestFit="1" customWidth="1"/>
    <col min="3080" max="3080" width="8.88671875" style="1"/>
    <col min="3081" max="3081" width="11.88671875" style="1" bestFit="1" customWidth="1"/>
    <col min="3082" max="3082" width="26" style="1" bestFit="1" customWidth="1"/>
    <col min="3083" max="3083" width="8.88671875" style="1"/>
    <col min="3084" max="3084" width="22.6640625" style="1" bestFit="1" customWidth="1"/>
    <col min="3085" max="3085" width="18" style="1" bestFit="1" customWidth="1"/>
    <col min="3086" max="3086" width="13.6640625" style="1" bestFit="1" customWidth="1"/>
    <col min="3087" max="3093" width="8.88671875" style="1"/>
    <col min="3094" max="3094" width="13.6640625" style="1" bestFit="1" customWidth="1"/>
    <col min="3095" max="3328" width="8.88671875" style="1"/>
    <col min="3329" max="3329" width="33.88671875" style="1" customWidth="1"/>
    <col min="3330" max="3330" width="26" style="1" bestFit="1" customWidth="1"/>
    <col min="3331" max="3331" width="12.6640625" style="1" bestFit="1" customWidth="1"/>
    <col min="3332" max="3332" width="24.5546875" style="1" bestFit="1" customWidth="1"/>
    <col min="3333" max="3333" width="16.88671875" style="1" bestFit="1" customWidth="1"/>
    <col min="3334" max="3334" width="15.5546875" style="1" bestFit="1" customWidth="1"/>
    <col min="3335" max="3335" width="24.33203125" style="1" bestFit="1" customWidth="1"/>
    <col min="3336" max="3336" width="8.88671875" style="1"/>
    <col min="3337" max="3337" width="11.88671875" style="1" bestFit="1" customWidth="1"/>
    <col min="3338" max="3338" width="26" style="1" bestFit="1" customWidth="1"/>
    <col min="3339" max="3339" width="8.88671875" style="1"/>
    <col min="3340" max="3340" width="22.6640625" style="1" bestFit="1" customWidth="1"/>
    <col min="3341" max="3341" width="18" style="1" bestFit="1" customWidth="1"/>
    <col min="3342" max="3342" width="13.6640625" style="1" bestFit="1" customWidth="1"/>
    <col min="3343" max="3349" width="8.88671875" style="1"/>
    <col min="3350" max="3350" width="13.6640625" style="1" bestFit="1" customWidth="1"/>
    <col min="3351" max="3584" width="8.88671875" style="1"/>
    <col min="3585" max="3585" width="33.88671875" style="1" customWidth="1"/>
    <col min="3586" max="3586" width="26" style="1" bestFit="1" customWidth="1"/>
    <col min="3587" max="3587" width="12.6640625" style="1" bestFit="1" customWidth="1"/>
    <col min="3588" max="3588" width="24.5546875" style="1" bestFit="1" customWidth="1"/>
    <col min="3589" max="3589" width="16.88671875" style="1" bestFit="1" customWidth="1"/>
    <col min="3590" max="3590" width="15.5546875" style="1" bestFit="1" customWidth="1"/>
    <col min="3591" max="3591" width="24.33203125" style="1" bestFit="1" customWidth="1"/>
    <col min="3592" max="3592" width="8.88671875" style="1"/>
    <col min="3593" max="3593" width="11.88671875" style="1" bestFit="1" customWidth="1"/>
    <col min="3594" max="3594" width="26" style="1" bestFit="1" customWidth="1"/>
    <col min="3595" max="3595" width="8.88671875" style="1"/>
    <col min="3596" max="3596" width="22.6640625" style="1" bestFit="1" customWidth="1"/>
    <col min="3597" max="3597" width="18" style="1" bestFit="1" customWidth="1"/>
    <col min="3598" max="3598" width="13.6640625" style="1" bestFit="1" customWidth="1"/>
    <col min="3599" max="3605" width="8.88671875" style="1"/>
    <col min="3606" max="3606" width="13.6640625" style="1" bestFit="1" customWidth="1"/>
    <col min="3607" max="3840" width="8.88671875" style="1"/>
    <col min="3841" max="3841" width="33.88671875" style="1" customWidth="1"/>
    <col min="3842" max="3842" width="26" style="1" bestFit="1" customWidth="1"/>
    <col min="3843" max="3843" width="12.6640625" style="1" bestFit="1" customWidth="1"/>
    <col min="3844" max="3844" width="24.5546875" style="1" bestFit="1" customWidth="1"/>
    <col min="3845" max="3845" width="16.88671875" style="1" bestFit="1" customWidth="1"/>
    <col min="3846" max="3846" width="15.5546875" style="1" bestFit="1" customWidth="1"/>
    <col min="3847" max="3847" width="24.33203125" style="1" bestFit="1" customWidth="1"/>
    <col min="3848" max="3848" width="8.88671875" style="1"/>
    <col min="3849" max="3849" width="11.88671875" style="1" bestFit="1" customWidth="1"/>
    <col min="3850" max="3850" width="26" style="1" bestFit="1" customWidth="1"/>
    <col min="3851" max="3851" width="8.88671875" style="1"/>
    <col min="3852" max="3852" width="22.6640625" style="1" bestFit="1" customWidth="1"/>
    <col min="3853" max="3853" width="18" style="1" bestFit="1" customWidth="1"/>
    <col min="3854" max="3854" width="13.6640625" style="1" bestFit="1" customWidth="1"/>
    <col min="3855" max="3861" width="8.88671875" style="1"/>
    <col min="3862" max="3862" width="13.6640625" style="1" bestFit="1" customWidth="1"/>
    <col min="3863" max="4096" width="8.88671875" style="1"/>
    <col min="4097" max="4097" width="33.88671875" style="1" customWidth="1"/>
    <col min="4098" max="4098" width="26" style="1" bestFit="1" customWidth="1"/>
    <col min="4099" max="4099" width="12.6640625" style="1" bestFit="1" customWidth="1"/>
    <col min="4100" max="4100" width="24.5546875" style="1" bestFit="1" customWidth="1"/>
    <col min="4101" max="4101" width="16.88671875" style="1" bestFit="1" customWidth="1"/>
    <col min="4102" max="4102" width="15.5546875" style="1" bestFit="1" customWidth="1"/>
    <col min="4103" max="4103" width="24.33203125" style="1" bestFit="1" customWidth="1"/>
    <col min="4104" max="4104" width="8.88671875" style="1"/>
    <col min="4105" max="4105" width="11.88671875" style="1" bestFit="1" customWidth="1"/>
    <col min="4106" max="4106" width="26" style="1" bestFit="1" customWidth="1"/>
    <col min="4107" max="4107" width="8.88671875" style="1"/>
    <col min="4108" max="4108" width="22.6640625" style="1" bestFit="1" customWidth="1"/>
    <col min="4109" max="4109" width="18" style="1" bestFit="1" customWidth="1"/>
    <col min="4110" max="4110" width="13.6640625" style="1" bestFit="1" customWidth="1"/>
    <col min="4111" max="4117" width="8.88671875" style="1"/>
    <col min="4118" max="4118" width="13.6640625" style="1" bestFit="1" customWidth="1"/>
    <col min="4119" max="4352" width="8.88671875" style="1"/>
    <col min="4353" max="4353" width="33.88671875" style="1" customWidth="1"/>
    <col min="4354" max="4354" width="26" style="1" bestFit="1" customWidth="1"/>
    <col min="4355" max="4355" width="12.6640625" style="1" bestFit="1" customWidth="1"/>
    <col min="4356" max="4356" width="24.5546875" style="1" bestFit="1" customWidth="1"/>
    <col min="4357" max="4357" width="16.88671875" style="1" bestFit="1" customWidth="1"/>
    <col min="4358" max="4358" width="15.5546875" style="1" bestFit="1" customWidth="1"/>
    <col min="4359" max="4359" width="24.33203125" style="1" bestFit="1" customWidth="1"/>
    <col min="4360" max="4360" width="8.88671875" style="1"/>
    <col min="4361" max="4361" width="11.88671875" style="1" bestFit="1" customWidth="1"/>
    <col min="4362" max="4362" width="26" style="1" bestFit="1" customWidth="1"/>
    <col min="4363" max="4363" width="8.88671875" style="1"/>
    <col min="4364" max="4364" width="22.6640625" style="1" bestFit="1" customWidth="1"/>
    <col min="4365" max="4365" width="18" style="1" bestFit="1" customWidth="1"/>
    <col min="4366" max="4366" width="13.6640625" style="1" bestFit="1" customWidth="1"/>
    <col min="4367" max="4373" width="8.88671875" style="1"/>
    <col min="4374" max="4374" width="13.6640625" style="1" bestFit="1" customWidth="1"/>
    <col min="4375" max="4608" width="8.88671875" style="1"/>
    <col min="4609" max="4609" width="33.88671875" style="1" customWidth="1"/>
    <col min="4610" max="4610" width="26" style="1" bestFit="1" customWidth="1"/>
    <col min="4611" max="4611" width="12.6640625" style="1" bestFit="1" customWidth="1"/>
    <col min="4612" max="4612" width="24.5546875" style="1" bestFit="1" customWidth="1"/>
    <col min="4613" max="4613" width="16.88671875" style="1" bestFit="1" customWidth="1"/>
    <col min="4614" max="4614" width="15.5546875" style="1" bestFit="1" customWidth="1"/>
    <col min="4615" max="4615" width="24.33203125" style="1" bestFit="1" customWidth="1"/>
    <col min="4616" max="4616" width="8.88671875" style="1"/>
    <col min="4617" max="4617" width="11.88671875" style="1" bestFit="1" customWidth="1"/>
    <col min="4618" max="4618" width="26" style="1" bestFit="1" customWidth="1"/>
    <col min="4619" max="4619" width="8.88671875" style="1"/>
    <col min="4620" max="4620" width="22.6640625" style="1" bestFit="1" customWidth="1"/>
    <col min="4621" max="4621" width="18" style="1" bestFit="1" customWidth="1"/>
    <col min="4622" max="4622" width="13.6640625" style="1" bestFit="1" customWidth="1"/>
    <col min="4623" max="4629" width="8.88671875" style="1"/>
    <col min="4630" max="4630" width="13.6640625" style="1" bestFit="1" customWidth="1"/>
    <col min="4631" max="4864" width="8.88671875" style="1"/>
    <col min="4865" max="4865" width="33.88671875" style="1" customWidth="1"/>
    <col min="4866" max="4866" width="26" style="1" bestFit="1" customWidth="1"/>
    <col min="4867" max="4867" width="12.6640625" style="1" bestFit="1" customWidth="1"/>
    <col min="4868" max="4868" width="24.5546875" style="1" bestFit="1" customWidth="1"/>
    <col min="4869" max="4869" width="16.88671875" style="1" bestFit="1" customWidth="1"/>
    <col min="4870" max="4870" width="15.5546875" style="1" bestFit="1" customWidth="1"/>
    <col min="4871" max="4871" width="24.33203125" style="1" bestFit="1" customWidth="1"/>
    <col min="4872" max="4872" width="8.88671875" style="1"/>
    <col min="4873" max="4873" width="11.88671875" style="1" bestFit="1" customWidth="1"/>
    <col min="4874" max="4874" width="26" style="1" bestFit="1" customWidth="1"/>
    <col min="4875" max="4875" width="8.88671875" style="1"/>
    <col min="4876" max="4876" width="22.6640625" style="1" bestFit="1" customWidth="1"/>
    <col min="4877" max="4877" width="18" style="1" bestFit="1" customWidth="1"/>
    <col min="4878" max="4878" width="13.6640625" style="1" bestFit="1" customWidth="1"/>
    <col min="4879" max="4885" width="8.88671875" style="1"/>
    <col min="4886" max="4886" width="13.6640625" style="1" bestFit="1" customWidth="1"/>
    <col min="4887" max="5120" width="8.88671875" style="1"/>
    <col min="5121" max="5121" width="33.88671875" style="1" customWidth="1"/>
    <col min="5122" max="5122" width="26" style="1" bestFit="1" customWidth="1"/>
    <col min="5123" max="5123" width="12.6640625" style="1" bestFit="1" customWidth="1"/>
    <col min="5124" max="5124" width="24.5546875" style="1" bestFit="1" customWidth="1"/>
    <col min="5125" max="5125" width="16.88671875" style="1" bestFit="1" customWidth="1"/>
    <col min="5126" max="5126" width="15.5546875" style="1" bestFit="1" customWidth="1"/>
    <col min="5127" max="5127" width="24.33203125" style="1" bestFit="1" customWidth="1"/>
    <col min="5128" max="5128" width="8.88671875" style="1"/>
    <col min="5129" max="5129" width="11.88671875" style="1" bestFit="1" customWidth="1"/>
    <col min="5130" max="5130" width="26" style="1" bestFit="1" customWidth="1"/>
    <col min="5131" max="5131" width="8.88671875" style="1"/>
    <col min="5132" max="5132" width="22.6640625" style="1" bestFit="1" customWidth="1"/>
    <col min="5133" max="5133" width="18" style="1" bestFit="1" customWidth="1"/>
    <col min="5134" max="5134" width="13.6640625" style="1" bestFit="1" customWidth="1"/>
    <col min="5135" max="5141" width="8.88671875" style="1"/>
    <col min="5142" max="5142" width="13.6640625" style="1" bestFit="1" customWidth="1"/>
    <col min="5143" max="5376" width="8.88671875" style="1"/>
    <col min="5377" max="5377" width="33.88671875" style="1" customWidth="1"/>
    <col min="5378" max="5378" width="26" style="1" bestFit="1" customWidth="1"/>
    <col min="5379" max="5379" width="12.6640625" style="1" bestFit="1" customWidth="1"/>
    <col min="5380" max="5380" width="24.5546875" style="1" bestFit="1" customWidth="1"/>
    <col min="5381" max="5381" width="16.88671875" style="1" bestFit="1" customWidth="1"/>
    <col min="5382" max="5382" width="15.5546875" style="1" bestFit="1" customWidth="1"/>
    <col min="5383" max="5383" width="24.33203125" style="1" bestFit="1" customWidth="1"/>
    <col min="5384" max="5384" width="8.88671875" style="1"/>
    <col min="5385" max="5385" width="11.88671875" style="1" bestFit="1" customWidth="1"/>
    <col min="5386" max="5386" width="26" style="1" bestFit="1" customWidth="1"/>
    <col min="5387" max="5387" width="8.88671875" style="1"/>
    <col min="5388" max="5388" width="22.6640625" style="1" bestFit="1" customWidth="1"/>
    <col min="5389" max="5389" width="18" style="1" bestFit="1" customWidth="1"/>
    <col min="5390" max="5390" width="13.6640625" style="1" bestFit="1" customWidth="1"/>
    <col min="5391" max="5397" width="8.88671875" style="1"/>
    <col min="5398" max="5398" width="13.6640625" style="1" bestFit="1" customWidth="1"/>
    <col min="5399" max="5632" width="8.88671875" style="1"/>
    <col min="5633" max="5633" width="33.88671875" style="1" customWidth="1"/>
    <col min="5634" max="5634" width="26" style="1" bestFit="1" customWidth="1"/>
    <col min="5635" max="5635" width="12.6640625" style="1" bestFit="1" customWidth="1"/>
    <col min="5636" max="5636" width="24.5546875" style="1" bestFit="1" customWidth="1"/>
    <col min="5637" max="5637" width="16.88671875" style="1" bestFit="1" customWidth="1"/>
    <col min="5638" max="5638" width="15.5546875" style="1" bestFit="1" customWidth="1"/>
    <col min="5639" max="5639" width="24.33203125" style="1" bestFit="1" customWidth="1"/>
    <col min="5640" max="5640" width="8.88671875" style="1"/>
    <col min="5641" max="5641" width="11.88671875" style="1" bestFit="1" customWidth="1"/>
    <col min="5642" max="5642" width="26" style="1" bestFit="1" customWidth="1"/>
    <col min="5643" max="5643" width="8.88671875" style="1"/>
    <col min="5644" max="5644" width="22.6640625" style="1" bestFit="1" customWidth="1"/>
    <col min="5645" max="5645" width="18" style="1" bestFit="1" customWidth="1"/>
    <col min="5646" max="5646" width="13.6640625" style="1" bestFit="1" customWidth="1"/>
    <col min="5647" max="5653" width="8.88671875" style="1"/>
    <col min="5654" max="5654" width="13.6640625" style="1" bestFit="1" customWidth="1"/>
    <col min="5655" max="5888" width="8.88671875" style="1"/>
    <col min="5889" max="5889" width="33.88671875" style="1" customWidth="1"/>
    <col min="5890" max="5890" width="26" style="1" bestFit="1" customWidth="1"/>
    <col min="5891" max="5891" width="12.6640625" style="1" bestFit="1" customWidth="1"/>
    <col min="5892" max="5892" width="24.5546875" style="1" bestFit="1" customWidth="1"/>
    <col min="5893" max="5893" width="16.88671875" style="1" bestFit="1" customWidth="1"/>
    <col min="5894" max="5894" width="15.5546875" style="1" bestFit="1" customWidth="1"/>
    <col min="5895" max="5895" width="24.33203125" style="1" bestFit="1" customWidth="1"/>
    <col min="5896" max="5896" width="8.88671875" style="1"/>
    <col min="5897" max="5897" width="11.88671875" style="1" bestFit="1" customWidth="1"/>
    <col min="5898" max="5898" width="26" style="1" bestFit="1" customWidth="1"/>
    <col min="5899" max="5899" width="8.88671875" style="1"/>
    <col min="5900" max="5900" width="22.6640625" style="1" bestFit="1" customWidth="1"/>
    <col min="5901" max="5901" width="18" style="1" bestFit="1" customWidth="1"/>
    <col min="5902" max="5902" width="13.6640625" style="1" bestFit="1" customWidth="1"/>
    <col min="5903" max="5909" width="8.88671875" style="1"/>
    <col min="5910" max="5910" width="13.6640625" style="1" bestFit="1" customWidth="1"/>
    <col min="5911" max="6144" width="8.88671875" style="1"/>
    <col min="6145" max="6145" width="33.88671875" style="1" customWidth="1"/>
    <col min="6146" max="6146" width="26" style="1" bestFit="1" customWidth="1"/>
    <col min="6147" max="6147" width="12.6640625" style="1" bestFit="1" customWidth="1"/>
    <col min="6148" max="6148" width="24.5546875" style="1" bestFit="1" customWidth="1"/>
    <col min="6149" max="6149" width="16.88671875" style="1" bestFit="1" customWidth="1"/>
    <col min="6150" max="6150" width="15.5546875" style="1" bestFit="1" customWidth="1"/>
    <col min="6151" max="6151" width="24.33203125" style="1" bestFit="1" customWidth="1"/>
    <col min="6152" max="6152" width="8.88671875" style="1"/>
    <col min="6153" max="6153" width="11.88671875" style="1" bestFit="1" customWidth="1"/>
    <col min="6154" max="6154" width="26" style="1" bestFit="1" customWidth="1"/>
    <col min="6155" max="6155" width="8.88671875" style="1"/>
    <col min="6156" max="6156" width="22.6640625" style="1" bestFit="1" customWidth="1"/>
    <col min="6157" max="6157" width="18" style="1" bestFit="1" customWidth="1"/>
    <col min="6158" max="6158" width="13.6640625" style="1" bestFit="1" customWidth="1"/>
    <col min="6159" max="6165" width="8.88671875" style="1"/>
    <col min="6166" max="6166" width="13.6640625" style="1" bestFit="1" customWidth="1"/>
    <col min="6167" max="6400" width="8.88671875" style="1"/>
    <col min="6401" max="6401" width="33.88671875" style="1" customWidth="1"/>
    <col min="6402" max="6402" width="26" style="1" bestFit="1" customWidth="1"/>
    <col min="6403" max="6403" width="12.6640625" style="1" bestFit="1" customWidth="1"/>
    <col min="6404" max="6404" width="24.5546875" style="1" bestFit="1" customWidth="1"/>
    <col min="6405" max="6405" width="16.88671875" style="1" bestFit="1" customWidth="1"/>
    <col min="6406" max="6406" width="15.5546875" style="1" bestFit="1" customWidth="1"/>
    <col min="6407" max="6407" width="24.33203125" style="1" bestFit="1" customWidth="1"/>
    <col min="6408" max="6408" width="8.88671875" style="1"/>
    <col min="6409" max="6409" width="11.88671875" style="1" bestFit="1" customWidth="1"/>
    <col min="6410" max="6410" width="26" style="1" bestFit="1" customWidth="1"/>
    <col min="6411" max="6411" width="8.88671875" style="1"/>
    <col min="6412" max="6412" width="22.6640625" style="1" bestFit="1" customWidth="1"/>
    <col min="6413" max="6413" width="18" style="1" bestFit="1" customWidth="1"/>
    <col min="6414" max="6414" width="13.6640625" style="1" bestFit="1" customWidth="1"/>
    <col min="6415" max="6421" width="8.88671875" style="1"/>
    <col min="6422" max="6422" width="13.6640625" style="1" bestFit="1" customWidth="1"/>
    <col min="6423" max="6656" width="8.88671875" style="1"/>
    <col min="6657" max="6657" width="33.88671875" style="1" customWidth="1"/>
    <col min="6658" max="6658" width="26" style="1" bestFit="1" customWidth="1"/>
    <col min="6659" max="6659" width="12.6640625" style="1" bestFit="1" customWidth="1"/>
    <col min="6660" max="6660" width="24.5546875" style="1" bestFit="1" customWidth="1"/>
    <col min="6661" max="6661" width="16.88671875" style="1" bestFit="1" customWidth="1"/>
    <col min="6662" max="6662" width="15.5546875" style="1" bestFit="1" customWidth="1"/>
    <col min="6663" max="6663" width="24.33203125" style="1" bestFit="1" customWidth="1"/>
    <col min="6664" max="6664" width="8.88671875" style="1"/>
    <col min="6665" max="6665" width="11.88671875" style="1" bestFit="1" customWidth="1"/>
    <col min="6666" max="6666" width="26" style="1" bestFit="1" customWidth="1"/>
    <col min="6667" max="6667" width="8.88671875" style="1"/>
    <col min="6668" max="6668" width="22.6640625" style="1" bestFit="1" customWidth="1"/>
    <col min="6669" max="6669" width="18" style="1" bestFit="1" customWidth="1"/>
    <col min="6670" max="6670" width="13.6640625" style="1" bestFit="1" customWidth="1"/>
    <col min="6671" max="6677" width="8.88671875" style="1"/>
    <col min="6678" max="6678" width="13.6640625" style="1" bestFit="1" customWidth="1"/>
    <col min="6679" max="6912" width="8.88671875" style="1"/>
    <col min="6913" max="6913" width="33.88671875" style="1" customWidth="1"/>
    <col min="6914" max="6914" width="26" style="1" bestFit="1" customWidth="1"/>
    <col min="6915" max="6915" width="12.6640625" style="1" bestFit="1" customWidth="1"/>
    <col min="6916" max="6916" width="24.5546875" style="1" bestFit="1" customWidth="1"/>
    <col min="6917" max="6917" width="16.88671875" style="1" bestFit="1" customWidth="1"/>
    <col min="6918" max="6918" width="15.5546875" style="1" bestFit="1" customWidth="1"/>
    <col min="6919" max="6919" width="24.33203125" style="1" bestFit="1" customWidth="1"/>
    <col min="6920" max="6920" width="8.88671875" style="1"/>
    <col min="6921" max="6921" width="11.88671875" style="1" bestFit="1" customWidth="1"/>
    <col min="6922" max="6922" width="26" style="1" bestFit="1" customWidth="1"/>
    <col min="6923" max="6923" width="8.88671875" style="1"/>
    <col min="6924" max="6924" width="22.6640625" style="1" bestFit="1" customWidth="1"/>
    <col min="6925" max="6925" width="18" style="1" bestFit="1" customWidth="1"/>
    <col min="6926" max="6926" width="13.6640625" style="1" bestFit="1" customWidth="1"/>
    <col min="6927" max="6933" width="8.88671875" style="1"/>
    <col min="6934" max="6934" width="13.6640625" style="1" bestFit="1" customWidth="1"/>
    <col min="6935" max="7168" width="8.88671875" style="1"/>
    <col min="7169" max="7169" width="33.88671875" style="1" customWidth="1"/>
    <col min="7170" max="7170" width="26" style="1" bestFit="1" customWidth="1"/>
    <col min="7171" max="7171" width="12.6640625" style="1" bestFit="1" customWidth="1"/>
    <col min="7172" max="7172" width="24.5546875" style="1" bestFit="1" customWidth="1"/>
    <col min="7173" max="7173" width="16.88671875" style="1" bestFit="1" customWidth="1"/>
    <col min="7174" max="7174" width="15.5546875" style="1" bestFit="1" customWidth="1"/>
    <col min="7175" max="7175" width="24.33203125" style="1" bestFit="1" customWidth="1"/>
    <col min="7176" max="7176" width="8.88671875" style="1"/>
    <col min="7177" max="7177" width="11.88671875" style="1" bestFit="1" customWidth="1"/>
    <col min="7178" max="7178" width="26" style="1" bestFit="1" customWidth="1"/>
    <col min="7179" max="7179" width="8.88671875" style="1"/>
    <col min="7180" max="7180" width="22.6640625" style="1" bestFit="1" customWidth="1"/>
    <col min="7181" max="7181" width="18" style="1" bestFit="1" customWidth="1"/>
    <col min="7182" max="7182" width="13.6640625" style="1" bestFit="1" customWidth="1"/>
    <col min="7183" max="7189" width="8.88671875" style="1"/>
    <col min="7190" max="7190" width="13.6640625" style="1" bestFit="1" customWidth="1"/>
    <col min="7191" max="7424" width="8.88671875" style="1"/>
    <col min="7425" max="7425" width="33.88671875" style="1" customWidth="1"/>
    <col min="7426" max="7426" width="26" style="1" bestFit="1" customWidth="1"/>
    <col min="7427" max="7427" width="12.6640625" style="1" bestFit="1" customWidth="1"/>
    <col min="7428" max="7428" width="24.5546875" style="1" bestFit="1" customWidth="1"/>
    <col min="7429" max="7429" width="16.88671875" style="1" bestFit="1" customWidth="1"/>
    <col min="7430" max="7430" width="15.5546875" style="1" bestFit="1" customWidth="1"/>
    <col min="7431" max="7431" width="24.33203125" style="1" bestFit="1" customWidth="1"/>
    <col min="7432" max="7432" width="8.88671875" style="1"/>
    <col min="7433" max="7433" width="11.88671875" style="1" bestFit="1" customWidth="1"/>
    <col min="7434" max="7434" width="26" style="1" bestFit="1" customWidth="1"/>
    <col min="7435" max="7435" width="8.88671875" style="1"/>
    <col min="7436" max="7436" width="22.6640625" style="1" bestFit="1" customWidth="1"/>
    <col min="7437" max="7437" width="18" style="1" bestFit="1" customWidth="1"/>
    <col min="7438" max="7438" width="13.6640625" style="1" bestFit="1" customWidth="1"/>
    <col min="7439" max="7445" width="8.88671875" style="1"/>
    <col min="7446" max="7446" width="13.6640625" style="1" bestFit="1" customWidth="1"/>
    <col min="7447" max="7680" width="8.88671875" style="1"/>
    <col min="7681" max="7681" width="33.88671875" style="1" customWidth="1"/>
    <col min="7682" max="7682" width="26" style="1" bestFit="1" customWidth="1"/>
    <col min="7683" max="7683" width="12.6640625" style="1" bestFit="1" customWidth="1"/>
    <col min="7684" max="7684" width="24.5546875" style="1" bestFit="1" customWidth="1"/>
    <col min="7685" max="7685" width="16.88671875" style="1" bestFit="1" customWidth="1"/>
    <col min="7686" max="7686" width="15.5546875" style="1" bestFit="1" customWidth="1"/>
    <col min="7687" max="7687" width="24.33203125" style="1" bestFit="1" customWidth="1"/>
    <col min="7688" max="7688" width="8.88671875" style="1"/>
    <col min="7689" max="7689" width="11.88671875" style="1" bestFit="1" customWidth="1"/>
    <col min="7690" max="7690" width="26" style="1" bestFit="1" customWidth="1"/>
    <col min="7691" max="7691" width="8.88671875" style="1"/>
    <col min="7692" max="7692" width="22.6640625" style="1" bestFit="1" customWidth="1"/>
    <col min="7693" max="7693" width="18" style="1" bestFit="1" customWidth="1"/>
    <col min="7694" max="7694" width="13.6640625" style="1" bestFit="1" customWidth="1"/>
    <col min="7695" max="7701" width="8.88671875" style="1"/>
    <col min="7702" max="7702" width="13.6640625" style="1" bestFit="1" customWidth="1"/>
    <col min="7703" max="7936" width="8.88671875" style="1"/>
    <col min="7937" max="7937" width="33.88671875" style="1" customWidth="1"/>
    <col min="7938" max="7938" width="26" style="1" bestFit="1" customWidth="1"/>
    <col min="7939" max="7939" width="12.6640625" style="1" bestFit="1" customWidth="1"/>
    <col min="7940" max="7940" width="24.5546875" style="1" bestFit="1" customWidth="1"/>
    <col min="7941" max="7941" width="16.88671875" style="1" bestFit="1" customWidth="1"/>
    <col min="7942" max="7942" width="15.5546875" style="1" bestFit="1" customWidth="1"/>
    <col min="7943" max="7943" width="24.33203125" style="1" bestFit="1" customWidth="1"/>
    <col min="7944" max="7944" width="8.88671875" style="1"/>
    <col min="7945" max="7945" width="11.88671875" style="1" bestFit="1" customWidth="1"/>
    <col min="7946" max="7946" width="26" style="1" bestFit="1" customWidth="1"/>
    <col min="7947" max="7947" width="8.88671875" style="1"/>
    <col min="7948" max="7948" width="22.6640625" style="1" bestFit="1" customWidth="1"/>
    <col min="7949" max="7949" width="18" style="1" bestFit="1" customWidth="1"/>
    <col min="7950" max="7950" width="13.6640625" style="1" bestFit="1" customWidth="1"/>
    <col min="7951" max="7957" width="8.88671875" style="1"/>
    <col min="7958" max="7958" width="13.6640625" style="1" bestFit="1" customWidth="1"/>
    <col min="7959" max="8192" width="8.88671875" style="1"/>
    <col min="8193" max="8193" width="33.88671875" style="1" customWidth="1"/>
    <col min="8194" max="8194" width="26" style="1" bestFit="1" customWidth="1"/>
    <col min="8195" max="8195" width="12.6640625" style="1" bestFit="1" customWidth="1"/>
    <col min="8196" max="8196" width="24.5546875" style="1" bestFit="1" customWidth="1"/>
    <col min="8197" max="8197" width="16.88671875" style="1" bestFit="1" customWidth="1"/>
    <col min="8198" max="8198" width="15.5546875" style="1" bestFit="1" customWidth="1"/>
    <col min="8199" max="8199" width="24.33203125" style="1" bestFit="1" customWidth="1"/>
    <col min="8200" max="8200" width="8.88671875" style="1"/>
    <col min="8201" max="8201" width="11.88671875" style="1" bestFit="1" customWidth="1"/>
    <col min="8202" max="8202" width="26" style="1" bestFit="1" customWidth="1"/>
    <col min="8203" max="8203" width="8.88671875" style="1"/>
    <col min="8204" max="8204" width="22.6640625" style="1" bestFit="1" customWidth="1"/>
    <col min="8205" max="8205" width="18" style="1" bestFit="1" customWidth="1"/>
    <col min="8206" max="8206" width="13.6640625" style="1" bestFit="1" customWidth="1"/>
    <col min="8207" max="8213" width="8.88671875" style="1"/>
    <col min="8214" max="8214" width="13.6640625" style="1" bestFit="1" customWidth="1"/>
    <col min="8215" max="8448" width="8.88671875" style="1"/>
    <col min="8449" max="8449" width="33.88671875" style="1" customWidth="1"/>
    <col min="8450" max="8450" width="26" style="1" bestFit="1" customWidth="1"/>
    <col min="8451" max="8451" width="12.6640625" style="1" bestFit="1" customWidth="1"/>
    <col min="8452" max="8452" width="24.5546875" style="1" bestFit="1" customWidth="1"/>
    <col min="8453" max="8453" width="16.88671875" style="1" bestFit="1" customWidth="1"/>
    <col min="8454" max="8454" width="15.5546875" style="1" bestFit="1" customWidth="1"/>
    <col min="8455" max="8455" width="24.33203125" style="1" bestFit="1" customWidth="1"/>
    <col min="8456" max="8456" width="8.88671875" style="1"/>
    <col min="8457" max="8457" width="11.88671875" style="1" bestFit="1" customWidth="1"/>
    <col min="8458" max="8458" width="26" style="1" bestFit="1" customWidth="1"/>
    <col min="8459" max="8459" width="8.88671875" style="1"/>
    <col min="8460" max="8460" width="22.6640625" style="1" bestFit="1" customWidth="1"/>
    <col min="8461" max="8461" width="18" style="1" bestFit="1" customWidth="1"/>
    <col min="8462" max="8462" width="13.6640625" style="1" bestFit="1" customWidth="1"/>
    <col min="8463" max="8469" width="8.88671875" style="1"/>
    <col min="8470" max="8470" width="13.6640625" style="1" bestFit="1" customWidth="1"/>
    <col min="8471" max="8704" width="8.88671875" style="1"/>
    <col min="8705" max="8705" width="33.88671875" style="1" customWidth="1"/>
    <col min="8706" max="8706" width="26" style="1" bestFit="1" customWidth="1"/>
    <col min="8707" max="8707" width="12.6640625" style="1" bestFit="1" customWidth="1"/>
    <col min="8708" max="8708" width="24.5546875" style="1" bestFit="1" customWidth="1"/>
    <col min="8709" max="8709" width="16.88671875" style="1" bestFit="1" customWidth="1"/>
    <col min="8710" max="8710" width="15.5546875" style="1" bestFit="1" customWidth="1"/>
    <col min="8711" max="8711" width="24.33203125" style="1" bestFit="1" customWidth="1"/>
    <col min="8712" max="8712" width="8.88671875" style="1"/>
    <col min="8713" max="8713" width="11.88671875" style="1" bestFit="1" customWidth="1"/>
    <col min="8714" max="8714" width="26" style="1" bestFit="1" customWidth="1"/>
    <col min="8715" max="8715" width="8.88671875" style="1"/>
    <col min="8716" max="8716" width="22.6640625" style="1" bestFit="1" customWidth="1"/>
    <col min="8717" max="8717" width="18" style="1" bestFit="1" customWidth="1"/>
    <col min="8718" max="8718" width="13.6640625" style="1" bestFit="1" customWidth="1"/>
    <col min="8719" max="8725" width="8.88671875" style="1"/>
    <col min="8726" max="8726" width="13.6640625" style="1" bestFit="1" customWidth="1"/>
    <col min="8727" max="8960" width="8.88671875" style="1"/>
    <col min="8961" max="8961" width="33.88671875" style="1" customWidth="1"/>
    <col min="8962" max="8962" width="26" style="1" bestFit="1" customWidth="1"/>
    <col min="8963" max="8963" width="12.6640625" style="1" bestFit="1" customWidth="1"/>
    <col min="8964" max="8964" width="24.5546875" style="1" bestFit="1" customWidth="1"/>
    <col min="8965" max="8965" width="16.88671875" style="1" bestFit="1" customWidth="1"/>
    <col min="8966" max="8966" width="15.5546875" style="1" bestFit="1" customWidth="1"/>
    <col min="8967" max="8967" width="24.33203125" style="1" bestFit="1" customWidth="1"/>
    <col min="8968" max="8968" width="8.88671875" style="1"/>
    <col min="8969" max="8969" width="11.88671875" style="1" bestFit="1" customWidth="1"/>
    <col min="8970" max="8970" width="26" style="1" bestFit="1" customWidth="1"/>
    <col min="8971" max="8971" width="8.88671875" style="1"/>
    <col min="8972" max="8972" width="22.6640625" style="1" bestFit="1" customWidth="1"/>
    <col min="8973" max="8973" width="18" style="1" bestFit="1" customWidth="1"/>
    <col min="8974" max="8974" width="13.6640625" style="1" bestFit="1" customWidth="1"/>
    <col min="8975" max="8981" width="8.88671875" style="1"/>
    <col min="8982" max="8982" width="13.6640625" style="1" bestFit="1" customWidth="1"/>
    <col min="8983" max="9216" width="8.88671875" style="1"/>
    <col min="9217" max="9217" width="33.88671875" style="1" customWidth="1"/>
    <col min="9218" max="9218" width="26" style="1" bestFit="1" customWidth="1"/>
    <col min="9219" max="9219" width="12.6640625" style="1" bestFit="1" customWidth="1"/>
    <col min="9220" max="9220" width="24.5546875" style="1" bestFit="1" customWidth="1"/>
    <col min="9221" max="9221" width="16.88671875" style="1" bestFit="1" customWidth="1"/>
    <col min="9222" max="9222" width="15.5546875" style="1" bestFit="1" customWidth="1"/>
    <col min="9223" max="9223" width="24.33203125" style="1" bestFit="1" customWidth="1"/>
    <col min="9224" max="9224" width="8.88671875" style="1"/>
    <col min="9225" max="9225" width="11.88671875" style="1" bestFit="1" customWidth="1"/>
    <col min="9226" max="9226" width="26" style="1" bestFit="1" customWidth="1"/>
    <col min="9227" max="9227" width="8.88671875" style="1"/>
    <col min="9228" max="9228" width="22.6640625" style="1" bestFit="1" customWidth="1"/>
    <col min="9229" max="9229" width="18" style="1" bestFit="1" customWidth="1"/>
    <col min="9230" max="9230" width="13.6640625" style="1" bestFit="1" customWidth="1"/>
    <col min="9231" max="9237" width="8.88671875" style="1"/>
    <col min="9238" max="9238" width="13.6640625" style="1" bestFit="1" customWidth="1"/>
    <col min="9239" max="9472" width="8.88671875" style="1"/>
    <col min="9473" max="9473" width="33.88671875" style="1" customWidth="1"/>
    <col min="9474" max="9474" width="26" style="1" bestFit="1" customWidth="1"/>
    <col min="9475" max="9475" width="12.6640625" style="1" bestFit="1" customWidth="1"/>
    <col min="9476" max="9476" width="24.5546875" style="1" bestFit="1" customWidth="1"/>
    <col min="9477" max="9477" width="16.88671875" style="1" bestFit="1" customWidth="1"/>
    <col min="9478" max="9478" width="15.5546875" style="1" bestFit="1" customWidth="1"/>
    <col min="9479" max="9479" width="24.33203125" style="1" bestFit="1" customWidth="1"/>
    <col min="9480" max="9480" width="8.88671875" style="1"/>
    <col min="9481" max="9481" width="11.88671875" style="1" bestFit="1" customWidth="1"/>
    <col min="9482" max="9482" width="26" style="1" bestFit="1" customWidth="1"/>
    <col min="9483" max="9483" width="8.88671875" style="1"/>
    <col min="9484" max="9484" width="22.6640625" style="1" bestFit="1" customWidth="1"/>
    <col min="9485" max="9485" width="18" style="1" bestFit="1" customWidth="1"/>
    <col min="9486" max="9486" width="13.6640625" style="1" bestFit="1" customWidth="1"/>
    <col min="9487" max="9493" width="8.88671875" style="1"/>
    <col min="9494" max="9494" width="13.6640625" style="1" bestFit="1" customWidth="1"/>
    <col min="9495" max="9728" width="8.88671875" style="1"/>
    <col min="9729" max="9729" width="33.88671875" style="1" customWidth="1"/>
    <col min="9730" max="9730" width="26" style="1" bestFit="1" customWidth="1"/>
    <col min="9731" max="9731" width="12.6640625" style="1" bestFit="1" customWidth="1"/>
    <col min="9732" max="9732" width="24.5546875" style="1" bestFit="1" customWidth="1"/>
    <col min="9733" max="9733" width="16.88671875" style="1" bestFit="1" customWidth="1"/>
    <col min="9734" max="9734" width="15.5546875" style="1" bestFit="1" customWidth="1"/>
    <col min="9735" max="9735" width="24.33203125" style="1" bestFit="1" customWidth="1"/>
    <col min="9736" max="9736" width="8.88671875" style="1"/>
    <col min="9737" max="9737" width="11.88671875" style="1" bestFit="1" customWidth="1"/>
    <col min="9738" max="9738" width="26" style="1" bestFit="1" customWidth="1"/>
    <col min="9739" max="9739" width="8.88671875" style="1"/>
    <col min="9740" max="9740" width="22.6640625" style="1" bestFit="1" customWidth="1"/>
    <col min="9741" max="9741" width="18" style="1" bestFit="1" customWidth="1"/>
    <col min="9742" max="9742" width="13.6640625" style="1" bestFit="1" customWidth="1"/>
    <col min="9743" max="9749" width="8.88671875" style="1"/>
    <col min="9750" max="9750" width="13.6640625" style="1" bestFit="1" customWidth="1"/>
    <col min="9751" max="9984" width="8.88671875" style="1"/>
    <col min="9985" max="9985" width="33.88671875" style="1" customWidth="1"/>
    <col min="9986" max="9986" width="26" style="1" bestFit="1" customWidth="1"/>
    <col min="9987" max="9987" width="12.6640625" style="1" bestFit="1" customWidth="1"/>
    <col min="9988" max="9988" width="24.5546875" style="1" bestFit="1" customWidth="1"/>
    <col min="9989" max="9989" width="16.88671875" style="1" bestFit="1" customWidth="1"/>
    <col min="9990" max="9990" width="15.5546875" style="1" bestFit="1" customWidth="1"/>
    <col min="9991" max="9991" width="24.33203125" style="1" bestFit="1" customWidth="1"/>
    <col min="9992" max="9992" width="8.88671875" style="1"/>
    <col min="9993" max="9993" width="11.88671875" style="1" bestFit="1" customWidth="1"/>
    <col min="9994" max="9994" width="26" style="1" bestFit="1" customWidth="1"/>
    <col min="9995" max="9995" width="8.88671875" style="1"/>
    <col min="9996" max="9996" width="22.6640625" style="1" bestFit="1" customWidth="1"/>
    <col min="9997" max="9997" width="18" style="1" bestFit="1" customWidth="1"/>
    <col min="9998" max="9998" width="13.6640625" style="1" bestFit="1" customWidth="1"/>
    <col min="9999" max="10005" width="8.88671875" style="1"/>
    <col min="10006" max="10006" width="13.6640625" style="1" bestFit="1" customWidth="1"/>
    <col min="10007" max="10240" width="8.88671875" style="1"/>
    <col min="10241" max="10241" width="33.88671875" style="1" customWidth="1"/>
    <col min="10242" max="10242" width="26" style="1" bestFit="1" customWidth="1"/>
    <col min="10243" max="10243" width="12.6640625" style="1" bestFit="1" customWidth="1"/>
    <col min="10244" max="10244" width="24.5546875" style="1" bestFit="1" customWidth="1"/>
    <col min="10245" max="10245" width="16.88671875" style="1" bestFit="1" customWidth="1"/>
    <col min="10246" max="10246" width="15.5546875" style="1" bestFit="1" customWidth="1"/>
    <col min="10247" max="10247" width="24.33203125" style="1" bestFit="1" customWidth="1"/>
    <col min="10248" max="10248" width="8.88671875" style="1"/>
    <col min="10249" max="10249" width="11.88671875" style="1" bestFit="1" customWidth="1"/>
    <col min="10250" max="10250" width="26" style="1" bestFit="1" customWidth="1"/>
    <col min="10251" max="10251" width="8.88671875" style="1"/>
    <col min="10252" max="10252" width="22.6640625" style="1" bestFit="1" customWidth="1"/>
    <col min="10253" max="10253" width="18" style="1" bestFit="1" customWidth="1"/>
    <col min="10254" max="10254" width="13.6640625" style="1" bestFit="1" customWidth="1"/>
    <col min="10255" max="10261" width="8.88671875" style="1"/>
    <col min="10262" max="10262" width="13.6640625" style="1" bestFit="1" customWidth="1"/>
    <col min="10263" max="10496" width="8.88671875" style="1"/>
    <col min="10497" max="10497" width="33.88671875" style="1" customWidth="1"/>
    <col min="10498" max="10498" width="26" style="1" bestFit="1" customWidth="1"/>
    <col min="10499" max="10499" width="12.6640625" style="1" bestFit="1" customWidth="1"/>
    <col min="10500" max="10500" width="24.5546875" style="1" bestFit="1" customWidth="1"/>
    <col min="10501" max="10501" width="16.88671875" style="1" bestFit="1" customWidth="1"/>
    <col min="10502" max="10502" width="15.5546875" style="1" bestFit="1" customWidth="1"/>
    <col min="10503" max="10503" width="24.33203125" style="1" bestFit="1" customWidth="1"/>
    <col min="10504" max="10504" width="8.88671875" style="1"/>
    <col min="10505" max="10505" width="11.88671875" style="1" bestFit="1" customWidth="1"/>
    <col min="10506" max="10506" width="26" style="1" bestFit="1" customWidth="1"/>
    <col min="10507" max="10507" width="8.88671875" style="1"/>
    <col min="10508" max="10508" width="22.6640625" style="1" bestFit="1" customWidth="1"/>
    <col min="10509" max="10509" width="18" style="1" bestFit="1" customWidth="1"/>
    <col min="10510" max="10510" width="13.6640625" style="1" bestFit="1" customWidth="1"/>
    <col min="10511" max="10517" width="8.88671875" style="1"/>
    <col min="10518" max="10518" width="13.6640625" style="1" bestFit="1" customWidth="1"/>
    <col min="10519" max="10752" width="8.88671875" style="1"/>
    <col min="10753" max="10753" width="33.88671875" style="1" customWidth="1"/>
    <col min="10754" max="10754" width="26" style="1" bestFit="1" customWidth="1"/>
    <col min="10755" max="10755" width="12.6640625" style="1" bestFit="1" customWidth="1"/>
    <col min="10756" max="10756" width="24.5546875" style="1" bestFit="1" customWidth="1"/>
    <col min="10757" max="10757" width="16.88671875" style="1" bestFit="1" customWidth="1"/>
    <col min="10758" max="10758" width="15.5546875" style="1" bestFit="1" customWidth="1"/>
    <col min="10759" max="10759" width="24.33203125" style="1" bestFit="1" customWidth="1"/>
    <col min="10760" max="10760" width="8.88671875" style="1"/>
    <col min="10761" max="10761" width="11.88671875" style="1" bestFit="1" customWidth="1"/>
    <col min="10762" max="10762" width="26" style="1" bestFit="1" customWidth="1"/>
    <col min="10763" max="10763" width="8.88671875" style="1"/>
    <col min="10764" max="10764" width="22.6640625" style="1" bestFit="1" customWidth="1"/>
    <col min="10765" max="10765" width="18" style="1" bestFit="1" customWidth="1"/>
    <col min="10766" max="10766" width="13.6640625" style="1" bestFit="1" customWidth="1"/>
    <col min="10767" max="10773" width="8.88671875" style="1"/>
    <col min="10774" max="10774" width="13.6640625" style="1" bestFit="1" customWidth="1"/>
    <col min="10775" max="11008" width="8.88671875" style="1"/>
    <col min="11009" max="11009" width="33.88671875" style="1" customWidth="1"/>
    <col min="11010" max="11010" width="26" style="1" bestFit="1" customWidth="1"/>
    <col min="11011" max="11011" width="12.6640625" style="1" bestFit="1" customWidth="1"/>
    <col min="11012" max="11012" width="24.5546875" style="1" bestFit="1" customWidth="1"/>
    <col min="11013" max="11013" width="16.88671875" style="1" bestFit="1" customWidth="1"/>
    <col min="11014" max="11014" width="15.5546875" style="1" bestFit="1" customWidth="1"/>
    <col min="11015" max="11015" width="24.33203125" style="1" bestFit="1" customWidth="1"/>
    <col min="11016" max="11016" width="8.88671875" style="1"/>
    <col min="11017" max="11017" width="11.88671875" style="1" bestFit="1" customWidth="1"/>
    <col min="11018" max="11018" width="26" style="1" bestFit="1" customWidth="1"/>
    <col min="11019" max="11019" width="8.88671875" style="1"/>
    <col min="11020" max="11020" width="22.6640625" style="1" bestFit="1" customWidth="1"/>
    <col min="11021" max="11021" width="18" style="1" bestFit="1" customWidth="1"/>
    <col min="11022" max="11022" width="13.6640625" style="1" bestFit="1" customWidth="1"/>
    <col min="11023" max="11029" width="8.88671875" style="1"/>
    <col min="11030" max="11030" width="13.6640625" style="1" bestFit="1" customWidth="1"/>
    <col min="11031" max="11264" width="8.88671875" style="1"/>
    <col min="11265" max="11265" width="33.88671875" style="1" customWidth="1"/>
    <col min="11266" max="11266" width="26" style="1" bestFit="1" customWidth="1"/>
    <col min="11267" max="11267" width="12.6640625" style="1" bestFit="1" customWidth="1"/>
    <col min="11268" max="11268" width="24.5546875" style="1" bestFit="1" customWidth="1"/>
    <col min="11269" max="11269" width="16.88671875" style="1" bestFit="1" customWidth="1"/>
    <col min="11270" max="11270" width="15.5546875" style="1" bestFit="1" customWidth="1"/>
    <col min="11271" max="11271" width="24.33203125" style="1" bestFit="1" customWidth="1"/>
    <col min="11272" max="11272" width="8.88671875" style="1"/>
    <col min="11273" max="11273" width="11.88671875" style="1" bestFit="1" customWidth="1"/>
    <col min="11274" max="11274" width="26" style="1" bestFit="1" customWidth="1"/>
    <col min="11275" max="11275" width="8.88671875" style="1"/>
    <col min="11276" max="11276" width="22.6640625" style="1" bestFit="1" customWidth="1"/>
    <col min="11277" max="11277" width="18" style="1" bestFit="1" customWidth="1"/>
    <col min="11278" max="11278" width="13.6640625" style="1" bestFit="1" customWidth="1"/>
    <col min="11279" max="11285" width="8.88671875" style="1"/>
    <col min="11286" max="11286" width="13.6640625" style="1" bestFit="1" customWidth="1"/>
    <col min="11287" max="11520" width="8.88671875" style="1"/>
    <col min="11521" max="11521" width="33.88671875" style="1" customWidth="1"/>
    <col min="11522" max="11522" width="26" style="1" bestFit="1" customWidth="1"/>
    <col min="11523" max="11523" width="12.6640625" style="1" bestFit="1" customWidth="1"/>
    <col min="11524" max="11524" width="24.5546875" style="1" bestFit="1" customWidth="1"/>
    <col min="11525" max="11525" width="16.88671875" style="1" bestFit="1" customWidth="1"/>
    <col min="11526" max="11526" width="15.5546875" style="1" bestFit="1" customWidth="1"/>
    <col min="11527" max="11527" width="24.33203125" style="1" bestFit="1" customWidth="1"/>
    <col min="11528" max="11528" width="8.88671875" style="1"/>
    <col min="11529" max="11529" width="11.88671875" style="1" bestFit="1" customWidth="1"/>
    <col min="11530" max="11530" width="26" style="1" bestFit="1" customWidth="1"/>
    <col min="11531" max="11531" width="8.88671875" style="1"/>
    <col min="11532" max="11532" width="22.6640625" style="1" bestFit="1" customWidth="1"/>
    <col min="11533" max="11533" width="18" style="1" bestFit="1" customWidth="1"/>
    <col min="11534" max="11534" width="13.6640625" style="1" bestFit="1" customWidth="1"/>
    <col min="11535" max="11541" width="8.88671875" style="1"/>
    <col min="11542" max="11542" width="13.6640625" style="1" bestFit="1" customWidth="1"/>
    <col min="11543" max="11776" width="8.88671875" style="1"/>
    <col min="11777" max="11777" width="33.88671875" style="1" customWidth="1"/>
    <col min="11778" max="11778" width="26" style="1" bestFit="1" customWidth="1"/>
    <col min="11779" max="11779" width="12.6640625" style="1" bestFit="1" customWidth="1"/>
    <col min="11780" max="11780" width="24.5546875" style="1" bestFit="1" customWidth="1"/>
    <col min="11781" max="11781" width="16.88671875" style="1" bestFit="1" customWidth="1"/>
    <col min="11782" max="11782" width="15.5546875" style="1" bestFit="1" customWidth="1"/>
    <col min="11783" max="11783" width="24.33203125" style="1" bestFit="1" customWidth="1"/>
    <col min="11784" max="11784" width="8.88671875" style="1"/>
    <col min="11785" max="11785" width="11.88671875" style="1" bestFit="1" customWidth="1"/>
    <col min="11786" max="11786" width="26" style="1" bestFit="1" customWidth="1"/>
    <col min="11787" max="11787" width="8.88671875" style="1"/>
    <col min="11788" max="11788" width="22.6640625" style="1" bestFit="1" customWidth="1"/>
    <col min="11789" max="11789" width="18" style="1" bestFit="1" customWidth="1"/>
    <col min="11790" max="11790" width="13.6640625" style="1" bestFit="1" customWidth="1"/>
    <col min="11791" max="11797" width="8.88671875" style="1"/>
    <col min="11798" max="11798" width="13.6640625" style="1" bestFit="1" customWidth="1"/>
    <col min="11799" max="12032" width="8.88671875" style="1"/>
    <col min="12033" max="12033" width="33.88671875" style="1" customWidth="1"/>
    <col min="12034" max="12034" width="26" style="1" bestFit="1" customWidth="1"/>
    <col min="12035" max="12035" width="12.6640625" style="1" bestFit="1" customWidth="1"/>
    <col min="12036" max="12036" width="24.5546875" style="1" bestFit="1" customWidth="1"/>
    <col min="12037" max="12037" width="16.88671875" style="1" bestFit="1" customWidth="1"/>
    <col min="12038" max="12038" width="15.5546875" style="1" bestFit="1" customWidth="1"/>
    <col min="12039" max="12039" width="24.33203125" style="1" bestFit="1" customWidth="1"/>
    <col min="12040" max="12040" width="8.88671875" style="1"/>
    <col min="12041" max="12041" width="11.88671875" style="1" bestFit="1" customWidth="1"/>
    <col min="12042" max="12042" width="26" style="1" bestFit="1" customWidth="1"/>
    <col min="12043" max="12043" width="8.88671875" style="1"/>
    <col min="12044" max="12044" width="22.6640625" style="1" bestFit="1" customWidth="1"/>
    <col min="12045" max="12045" width="18" style="1" bestFit="1" customWidth="1"/>
    <col min="12046" max="12046" width="13.6640625" style="1" bestFit="1" customWidth="1"/>
    <col min="12047" max="12053" width="8.88671875" style="1"/>
    <col min="12054" max="12054" width="13.6640625" style="1" bestFit="1" customWidth="1"/>
    <col min="12055" max="12288" width="8.88671875" style="1"/>
    <col min="12289" max="12289" width="33.88671875" style="1" customWidth="1"/>
    <col min="12290" max="12290" width="26" style="1" bestFit="1" customWidth="1"/>
    <col min="12291" max="12291" width="12.6640625" style="1" bestFit="1" customWidth="1"/>
    <col min="12292" max="12292" width="24.5546875" style="1" bestFit="1" customWidth="1"/>
    <col min="12293" max="12293" width="16.88671875" style="1" bestFit="1" customWidth="1"/>
    <col min="12294" max="12294" width="15.5546875" style="1" bestFit="1" customWidth="1"/>
    <col min="12295" max="12295" width="24.33203125" style="1" bestFit="1" customWidth="1"/>
    <col min="12296" max="12296" width="8.88671875" style="1"/>
    <col min="12297" max="12297" width="11.88671875" style="1" bestFit="1" customWidth="1"/>
    <col min="12298" max="12298" width="26" style="1" bestFit="1" customWidth="1"/>
    <col min="12299" max="12299" width="8.88671875" style="1"/>
    <col min="12300" max="12300" width="22.6640625" style="1" bestFit="1" customWidth="1"/>
    <col min="12301" max="12301" width="18" style="1" bestFit="1" customWidth="1"/>
    <col min="12302" max="12302" width="13.6640625" style="1" bestFit="1" customWidth="1"/>
    <col min="12303" max="12309" width="8.88671875" style="1"/>
    <col min="12310" max="12310" width="13.6640625" style="1" bestFit="1" customWidth="1"/>
    <col min="12311" max="12544" width="8.88671875" style="1"/>
    <col min="12545" max="12545" width="33.88671875" style="1" customWidth="1"/>
    <col min="12546" max="12546" width="26" style="1" bestFit="1" customWidth="1"/>
    <col min="12547" max="12547" width="12.6640625" style="1" bestFit="1" customWidth="1"/>
    <col min="12548" max="12548" width="24.5546875" style="1" bestFit="1" customWidth="1"/>
    <col min="12549" max="12549" width="16.88671875" style="1" bestFit="1" customWidth="1"/>
    <col min="12550" max="12550" width="15.5546875" style="1" bestFit="1" customWidth="1"/>
    <col min="12551" max="12551" width="24.33203125" style="1" bestFit="1" customWidth="1"/>
    <col min="12552" max="12552" width="8.88671875" style="1"/>
    <col min="12553" max="12553" width="11.88671875" style="1" bestFit="1" customWidth="1"/>
    <col min="12554" max="12554" width="26" style="1" bestFit="1" customWidth="1"/>
    <col min="12555" max="12555" width="8.88671875" style="1"/>
    <col min="12556" max="12556" width="22.6640625" style="1" bestFit="1" customWidth="1"/>
    <col min="12557" max="12557" width="18" style="1" bestFit="1" customWidth="1"/>
    <col min="12558" max="12558" width="13.6640625" style="1" bestFit="1" customWidth="1"/>
    <col min="12559" max="12565" width="8.88671875" style="1"/>
    <col min="12566" max="12566" width="13.6640625" style="1" bestFit="1" customWidth="1"/>
    <col min="12567" max="12800" width="8.88671875" style="1"/>
    <col min="12801" max="12801" width="33.88671875" style="1" customWidth="1"/>
    <col min="12802" max="12802" width="26" style="1" bestFit="1" customWidth="1"/>
    <col min="12803" max="12803" width="12.6640625" style="1" bestFit="1" customWidth="1"/>
    <col min="12804" max="12804" width="24.5546875" style="1" bestFit="1" customWidth="1"/>
    <col min="12805" max="12805" width="16.88671875" style="1" bestFit="1" customWidth="1"/>
    <col min="12806" max="12806" width="15.5546875" style="1" bestFit="1" customWidth="1"/>
    <col min="12807" max="12807" width="24.33203125" style="1" bestFit="1" customWidth="1"/>
    <col min="12808" max="12808" width="8.88671875" style="1"/>
    <col min="12809" max="12809" width="11.88671875" style="1" bestFit="1" customWidth="1"/>
    <col min="12810" max="12810" width="26" style="1" bestFit="1" customWidth="1"/>
    <col min="12811" max="12811" width="8.88671875" style="1"/>
    <col min="12812" max="12812" width="22.6640625" style="1" bestFit="1" customWidth="1"/>
    <col min="12813" max="12813" width="18" style="1" bestFit="1" customWidth="1"/>
    <col min="12814" max="12814" width="13.6640625" style="1" bestFit="1" customWidth="1"/>
    <col min="12815" max="12821" width="8.88671875" style="1"/>
    <col min="12822" max="12822" width="13.6640625" style="1" bestFit="1" customWidth="1"/>
    <col min="12823" max="13056" width="8.88671875" style="1"/>
    <col min="13057" max="13057" width="33.88671875" style="1" customWidth="1"/>
    <col min="13058" max="13058" width="26" style="1" bestFit="1" customWidth="1"/>
    <col min="13059" max="13059" width="12.6640625" style="1" bestFit="1" customWidth="1"/>
    <col min="13060" max="13060" width="24.5546875" style="1" bestFit="1" customWidth="1"/>
    <col min="13061" max="13061" width="16.88671875" style="1" bestFit="1" customWidth="1"/>
    <col min="13062" max="13062" width="15.5546875" style="1" bestFit="1" customWidth="1"/>
    <col min="13063" max="13063" width="24.33203125" style="1" bestFit="1" customWidth="1"/>
    <col min="13064" max="13064" width="8.88671875" style="1"/>
    <col min="13065" max="13065" width="11.88671875" style="1" bestFit="1" customWidth="1"/>
    <col min="13066" max="13066" width="26" style="1" bestFit="1" customWidth="1"/>
    <col min="13067" max="13067" width="8.88671875" style="1"/>
    <col min="13068" max="13068" width="22.6640625" style="1" bestFit="1" customWidth="1"/>
    <col min="13069" max="13069" width="18" style="1" bestFit="1" customWidth="1"/>
    <col min="13070" max="13070" width="13.6640625" style="1" bestFit="1" customWidth="1"/>
    <col min="13071" max="13077" width="8.88671875" style="1"/>
    <col min="13078" max="13078" width="13.6640625" style="1" bestFit="1" customWidth="1"/>
    <col min="13079" max="13312" width="8.88671875" style="1"/>
    <col min="13313" max="13313" width="33.88671875" style="1" customWidth="1"/>
    <col min="13314" max="13314" width="26" style="1" bestFit="1" customWidth="1"/>
    <col min="13315" max="13315" width="12.6640625" style="1" bestFit="1" customWidth="1"/>
    <col min="13316" max="13316" width="24.5546875" style="1" bestFit="1" customWidth="1"/>
    <col min="13317" max="13317" width="16.88671875" style="1" bestFit="1" customWidth="1"/>
    <col min="13318" max="13318" width="15.5546875" style="1" bestFit="1" customWidth="1"/>
    <col min="13319" max="13319" width="24.33203125" style="1" bestFit="1" customWidth="1"/>
    <col min="13320" max="13320" width="8.88671875" style="1"/>
    <col min="13321" max="13321" width="11.88671875" style="1" bestFit="1" customWidth="1"/>
    <col min="13322" max="13322" width="26" style="1" bestFit="1" customWidth="1"/>
    <col min="13323" max="13323" width="8.88671875" style="1"/>
    <col min="13324" max="13324" width="22.6640625" style="1" bestFit="1" customWidth="1"/>
    <col min="13325" max="13325" width="18" style="1" bestFit="1" customWidth="1"/>
    <col min="13326" max="13326" width="13.6640625" style="1" bestFit="1" customWidth="1"/>
    <col min="13327" max="13333" width="8.88671875" style="1"/>
    <col min="13334" max="13334" width="13.6640625" style="1" bestFit="1" customWidth="1"/>
    <col min="13335" max="13568" width="8.88671875" style="1"/>
    <col min="13569" max="13569" width="33.88671875" style="1" customWidth="1"/>
    <col min="13570" max="13570" width="26" style="1" bestFit="1" customWidth="1"/>
    <col min="13571" max="13571" width="12.6640625" style="1" bestFit="1" customWidth="1"/>
    <col min="13572" max="13572" width="24.5546875" style="1" bestFit="1" customWidth="1"/>
    <col min="13573" max="13573" width="16.88671875" style="1" bestFit="1" customWidth="1"/>
    <col min="13574" max="13574" width="15.5546875" style="1" bestFit="1" customWidth="1"/>
    <col min="13575" max="13575" width="24.33203125" style="1" bestFit="1" customWidth="1"/>
    <col min="13576" max="13576" width="8.88671875" style="1"/>
    <col min="13577" max="13577" width="11.88671875" style="1" bestFit="1" customWidth="1"/>
    <col min="13578" max="13578" width="26" style="1" bestFit="1" customWidth="1"/>
    <col min="13579" max="13579" width="8.88671875" style="1"/>
    <col min="13580" max="13580" width="22.6640625" style="1" bestFit="1" customWidth="1"/>
    <col min="13581" max="13581" width="18" style="1" bestFit="1" customWidth="1"/>
    <col min="13582" max="13582" width="13.6640625" style="1" bestFit="1" customWidth="1"/>
    <col min="13583" max="13589" width="8.88671875" style="1"/>
    <col min="13590" max="13590" width="13.6640625" style="1" bestFit="1" customWidth="1"/>
    <col min="13591" max="13824" width="8.88671875" style="1"/>
    <col min="13825" max="13825" width="33.88671875" style="1" customWidth="1"/>
    <col min="13826" max="13826" width="26" style="1" bestFit="1" customWidth="1"/>
    <col min="13827" max="13827" width="12.6640625" style="1" bestFit="1" customWidth="1"/>
    <col min="13828" max="13828" width="24.5546875" style="1" bestFit="1" customWidth="1"/>
    <col min="13829" max="13829" width="16.88671875" style="1" bestFit="1" customWidth="1"/>
    <col min="13830" max="13830" width="15.5546875" style="1" bestFit="1" customWidth="1"/>
    <col min="13831" max="13831" width="24.33203125" style="1" bestFit="1" customWidth="1"/>
    <col min="13832" max="13832" width="8.88671875" style="1"/>
    <col min="13833" max="13833" width="11.88671875" style="1" bestFit="1" customWidth="1"/>
    <col min="13834" max="13834" width="26" style="1" bestFit="1" customWidth="1"/>
    <col min="13835" max="13835" width="8.88671875" style="1"/>
    <col min="13836" max="13836" width="22.6640625" style="1" bestFit="1" customWidth="1"/>
    <col min="13837" max="13837" width="18" style="1" bestFit="1" customWidth="1"/>
    <col min="13838" max="13838" width="13.6640625" style="1" bestFit="1" customWidth="1"/>
    <col min="13839" max="13845" width="8.88671875" style="1"/>
    <col min="13846" max="13846" width="13.6640625" style="1" bestFit="1" customWidth="1"/>
    <col min="13847" max="14080" width="8.88671875" style="1"/>
    <col min="14081" max="14081" width="33.88671875" style="1" customWidth="1"/>
    <col min="14082" max="14082" width="26" style="1" bestFit="1" customWidth="1"/>
    <col min="14083" max="14083" width="12.6640625" style="1" bestFit="1" customWidth="1"/>
    <col min="14084" max="14084" width="24.5546875" style="1" bestFit="1" customWidth="1"/>
    <col min="14085" max="14085" width="16.88671875" style="1" bestFit="1" customWidth="1"/>
    <col min="14086" max="14086" width="15.5546875" style="1" bestFit="1" customWidth="1"/>
    <col min="14087" max="14087" width="24.33203125" style="1" bestFit="1" customWidth="1"/>
    <col min="14088" max="14088" width="8.88671875" style="1"/>
    <col min="14089" max="14089" width="11.88671875" style="1" bestFit="1" customWidth="1"/>
    <col min="14090" max="14090" width="26" style="1" bestFit="1" customWidth="1"/>
    <col min="14091" max="14091" width="8.88671875" style="1"/>
    <col min="14092" max="14092" width="22.6640625" style="1" bestFit="1" customWidth="1"/>
    <col min="14093" max="14093" width="18" style="1" bestFit="1" customWidth="1"/>
    <col min="14094" max="14094" width="13.6640625" style="1" bestFit="1" customWidth="1"/>
    <col min="14095" max="14101" width="8.88671875" style="1"/>
    <col min="14102" max="14102" width="13.6640625" style="1" bestFit="1" customWidth="1"/>
    <col min="14103" max="14336" width="8.88671875" style="1"/>
    <col min="14337" max="14337" width="33.88671875" style="1" customWidth="1"/>
    <col min="14338" max="14338" width="26" style="1" bestFit="1" customWidth="1"/>
    <col min="14339" max="14339" width="12.6640625" style="1" bestFit="1" customWidth="1"/>
    <col min="14340" max="14340" width="24.5546875" style="1" bestFit="1" customWidth="1"/>
    <col min="14341" max="14341" width="16.88671875" style="1" bestFit="1" customWidth="1"/>
    <col min="14342" max="14342" width="15.5546875" style="1" bestFit="1" customWidth="1"/>
    <col min="14343" max="14343" width="24.33203125" style="1" bestFit="1" customWidth="1"/>
    <col min="14344" max="14344" width="8.88671875" style="1"/>
    <col min="14345" max="14345" width="11.88671875" style="1" bestFit="1" customWidth="1"/>
    <col min="14346" max="14346" width="26" style="1" bestFit="1" customWidth="1"/>
    <col min="14347" max="14347" width="8.88671875" style="1"/>
    <col min="14348" max="14348" width="22.6640625" style="1" bestFit="1" customWidth="1"/>
    <col min="14349" max="14349" width="18" style="1" bestFit="1" customWidth="1"/>
    <col min="14350" max="14350" width="13.6640625" style="1" bestFit="1" customWidth="1"/>
    <col min="14351" max="14357" width="8.88671875" style="1"/>
    <col min="14358" max="14358" width="13.6640625" style="1" bestFit="1" customWidth="1"/>
    <col min="14359" max="14592" width="8.88671875" style="1"/>
    <col min="14593" max="14593" width="33.88671875" style="1" customWidth="1"/>
    <col min="14594" max="14594" width="26" style="1" bestFit="1" customWidth="1"/>
    <col min="14595" max="14595" width="12.6640625" style="1" bestFit="1" customWidth="1"/>
    <col min="14596" max="14596" width="24.5546875" style="1" bestFit="1" customWidth="1"/>
    <col min="14597" max="14597" width="16.88671875" style="1" bestFit="1" customWidth="1"/>
    <col min="14598" max="14598" width="15.5546875" style="1" bestFit="1" customWidth="1"/>
    <col min="14599" max="14599" width="24.33203125" style="1" bestFit="1" customWidth="1"/>
    <col min="14600" max="14600" width="8.88671875" style="1"/>
    <col min="14601" max="14601" width="11.88671875" style="1" bestFit="1" customWidth="1"/>
    <col min="14602" max="14602" width="26" style="1" bestFit="1" customWidth="1"/>
    <col min="14603" max="14603" width="8.88671875" style="1"/>
    <col min="14604" max="14604" width="22.6640625" style="1" bestFit="1" customWidth="1"/>
    <col min="14605" max="14605" width="18" style="1" bestFit="1" customWidth="1"/>
    <col min="14606" max="14606" width="13.6640625" style="1" bestFit="1" customWidth="1"/>
    <col min="14607" max="14613" width="8.88671875" style="1"/>
    <col min="14614" max="14614" width="13.6640625" style="1" bestFit="1" customWidth="1"/>
    <col min="14615" max="14848" width="8.88671875" style="1"/>
    <col min="14849" max="14849" width="33.88671875" style="1" customWidth="1"/>
    <col min="14850" max="14850" width="26" style="1" bestFit="1" customWidth="1"/>
    <col min="14851" max="14851" width="12.6640625" style="1" bestFit="1" customWidth="1"/>
    <col min="14852" max="14852" width="24.5546875" style="1" bestFit="1" customWidth="1"/>
    <col min="14853" max="14853" width="16.88671875" style="1" bestFit="1" customWidth="1"/>
    <col min="14854" max="14854" width="15.5546875" style="1" bestFit="1" customWidth="1"/>
    <col min="14855" max="14855" width="24.33203125" style="1" bestFit="1" customWidth="1"/>
    <col min="14856" max="14856" width="8.88671875" style="1"/>
    <col min="14857" max="14857" width="11.88671875" style="1" bestFit="1" customWidth="1"/>
    <col min="14858" max="14858" width="26" style="1" bestFit="1" customWidth="1"/>
    <col min="14859" max="14859" width="8.88671875" style="1"/>
    <col min="14860" max="14860" width="22.6640625" style="1" bestFit="1" customWidth="1"/>
    <col min="14861" max="14861" width="18" style="1" bestFit="1" customWidth="1"/>
    <col min="14862" max="14862" width="13.6640625" style="1" bestFit="1" customWidth="1"/>
    <col min="14863" max="14869" width="8.88671875" style="1"/>
    <col min="14870" max="14870" width="13.6640625" style="1" bestFit="1" customWidth="1"/>
    <col min="14871" max="15104" width="8.88671875" style="1"/>
    <col min="15105" max="15105" width="33.88671875" style="1" customWidth="1"/>
    <col min="15106" max="15106" width="26" style="1" bestFit="1" customWidth="1"/>
    <col min="15107" max="15107" width="12.6640625" style="1" bestFit="1" customWidth="1"/>
    <col min="15108" max="15108" width="24.5546875" style="1" bestFit="1" customWidth="1"/>
    <col min="15109" max="15109" width="16.88671875" style="1" bestFit="1" customWidth="1"/>
    <col min="15110" max="15110" width="15.5546875" style="1" bestFit="1" customWidth="1"/>
    <col min="15111" max="15111" width="24.33203125" style="1" bestFit="1" customWidth="1"/>
    <col min="15112" max="15112" width="8.88671875" style="1"/>
    <col min="15113" max="15113" width="11.88671875" style="1" bestFit="1" customWidth="1"/>
    <col min="15114" max="15114" width="26" style="1" bestFit="1" customWidth="1"/>
    <col min="15115" max="15115" width="8.88671875" style="1"/>
    <col min="15116" max="15116" width="22.6640625" style="1" bestFit="1" customWidth="1"/>
    <col min="15117" max="15117" width="18" style="1" bestFit="1" customWidth="1"/>
    <col min="15118" max="15118" width="13.6640625" style="1" bestFit="1" customWidth="1"/>
    <col min="15119" max="15125" width="8.88671875" style="1"/>
    <col min="15126" max="15126" width="13.6640625" style="1" bestFit="1" customWidth="1"/>
    <col min="15127" max="15360" width="8.88671875" style="1"/>
    <col min="15361" max="15361" width="33.88671875" style="1" customWidth="1"/>
    <col min="15362" max="15362" width="26" style="1" bestFit="1" customWidth="1"/>
    <col min="15363" max="15363" width="12.6640625" style="1" bestFit="1" customWidth="1"/>
    <col min="15364" max="15364" width="24.5546875" style="1" bestFit="1" customWidth="1"/>
    <col min="15365" max="15365" width="16.88671875" style="1" bestFit="1" customWidth="1"/>
    <col min="15366" max="15366" width="15.5546875" style="1" bestFit="1" customWidth="1"/>
    <col min="15367" max="15367" width="24.33203125" style="1" bestFit="1" customWidth="1"/>
    <col min="15368" max="15368" width="8.88671875" style="1"/>
    <col min="15369" max="15369" width="11.88671875" style="1" bestFit="1" customWidth="1"/>
    <col min="15370" max="15370" width="26" style="1" bestFit="1" customWidth="1"/>
    <col min="15371" max="15371" width="8.88671875" style="1"/>
    <col min="15372" max="15372" width="22.6640625" style="1" bestFit="1" customWidth="1"/>
    <col min="15373" max="15373" width="18" style="1" bestFit="1" customWidth="1"/>
    <col min="15374" max="15374" width="13.6640625" style="1" bestFit="1" customWidth="1"/>
    <col min="15375" max="15381" width="8.88671875" style="1"/>
    <col min="15382" max="15382" width="13.6640625" style="1" bestFit="1" customWidth="1"/>
    <col min="15383" max="15616" width="8.88671875" style="1"/>
    <col min="15617" max="15617" width="33.88671875" style="1" customWidth="1"/>
    <col min="15618" max="15618" width="26" style="1" bestFit="1" customWidth="1"/>
    <col min="15619" max="15619" width="12.6640625" style="1" bestFit="1" customWidth="1"/>
    <col min="15620" max="15620" width="24.5546875" style="1" bestFit="1" customWidth="1"/>
    <col min="15621" max="15621" width="16.88671875" style="1" bestFit="1" customWidth="1"/>
    <col min="15622" max="15622" width="15.5546875" style="1" bestFit="1" customWidth="1"/>
    <col min="15623" max="15623" width="24.33203125" style="1" bestFit="1" customWidth="1"/>
    <col min="15624" max="15624" width="8.88671875" style="1"/>
    <col min="15625" max="15625" width="11.88671875" style="1" bestFit="1" customWidth="1"/>
    <col min="15626" max="15626" width="26" style="1" bestFit="1" customWidth="1"/>
    <col min="15627" max="15627" width="8.88671875" style="1"/>
    <col min="15628" max="15628" width="22.6640625" style="1" bestFit="1" customWidth="1"/>
    <col min="15629" max="15629" width="18" style="1" bestFit="1" customWidth="1"/>
    <col min="15630" max="15630" width="13.6640625" style="1" bestFit="1" customWidth="1"/>
    <col min="15631" max="15637" width="8.88671875" style="1"/>
    <col min="15638" max="15638" width="13.6640625" style="1" bestFit="1" customWidth="1"/>
    <col min="15639" max="15872" width="8.88671875" style="1"/>
    <col min="15873" max="15873" width="33.88671875" style="1" customWidth="1"/>
    <col min="15874" max="15874" width="26" style="1" bestFit="1" customWidth="1"/>
    <col min="15875" max="15875" width="12.6640625" style="1" bestFit="1" customWidth="1"/>
    <col min="15876" max="15876" width="24.5546875" style="1" bestFit="1" customWidth="1"/>
    <col min="15877" max="15877" width="16.88671875" style="1" bestFit="1" customWidth="1"/>
    <col min="15878" max="15878" width="15.5546875" style="1" bestFit="1" customWidth="1"/>
    <col min="15879" max="15879" width="24.33203125" style="1" bestFit="1" customWidth="1"/>
    <col min="15880" max="15880" width="8.88671875" style="1"/>
    <col min="15881" max="15881" width="11.88671875" style="1" bestFit="1" customWidth="1"/>
    <col min="15882" max="15882" width="26" style="1" bestFit="1" customWidth="1"/>
    <col min="15883" max="15883" width="8.88671875" style="1"/>
    <col min="15884" max="15884" width="22.6640625" style="1" bestFit="1" customWidth="1"/>
    <col min="15885" max="15885" width="18" style="1" bestFit="1" customWidth="1"/>
    <col min="15886" max="15886" width="13.6640625" style="1" bestFit="1" customWidth="1"/>
    <col min="15887" max="15893" width="8.88671875" style="1"/>
    <col min="15894" max="15894" width="13.6640625" style="1" bestFit="1" customWidth="1"/>
    <col min="15895" max="16128" width="8.88671875" style="1"/>
    <col min="16129" max="16129" width="33.88671875" style="1" customWidth="1"/>
    <col min="16130" max="16130" width="26" style="1" bestFit="1" customWidth="1"/>
    <col min="16131" max="16131" width="12.6640625" style="1" bestFit="1" customWidth="1"/>
    <col min="16132" max="16132" width="24.5546875" style="1" bestFit="1" customWidth="1"/>
    <col min="16133" max="16133" width="16.88671875" style="1" bestFit="1" customWidth="1"/>
    <col min="16134" max="16134" width="15.5546875" style="1" bestFit="1" customWidth="1"/>
    <col min="16135" max="16135" width="24.33203125" style="1" bestFit="1" customWidth="1"/>
    <col min="16136" max="16136" width="8.88671875" style="1"/>
    <col min="16137" max="16137" width="11.88671875" style="1" bestFit="1" customWidth="1"/>
    <col min="16138" max="16138" width="26" style="1" bestFit="1" customWidth="1"/>
    <col min="16139" max="16139" width="8.88671875" style="1"/>
    <col min="16140" max="16140" width="22.6640625" style="1" bestFit="1" customWidth="1"/>
    <col min="16141" max="16141" width="18" style="1" bestFit="1" customWidth="1"/>
    <col min="16142" max="16142" width="13.6640625" style="1" bestFit="1" customWidth="1"/>
    <col min="16143" max="16149" width="8.88671875" style="1"/>
    <col min="16150" max="16150" width="13.6640625" style="1" bestFit="1" customWidth="1"/>
    <col min="16151" max="16384" width="8.88671875" style="1"/>
  </cols>
  <sheetData>
    <row r="1" spans="1:7">
      <c r="A1" s="1" t="s">
        <v>11</v>
      </c>
    </row>
    <row r="2" spans="1:7" ht="61.2">
      <c r="A2" s="3" t="s">
        <v>16</v>
      </c>
      <c r="B2" s="3"/>
      <c r="C2" s="3"/>
      <c r="D2" s="3"/>
    </row>
    <row r="3" spans="1:7" ht="31.2">
      <c r="A3" s="4" t="s">
        <v>24</v>
      </c>
    </row>
    <row r="4" spans="1:7" ht="28.8">
      <c r="B4" s="5" t="s">
        <v>1</v>
      </c>
    </row>
    <row r="5" spans="1:7" ht="33.6">
      <c r="A5" s="6" t="s">
        <v>25</v>
      </c>
      <c r="B5" s="48">
        <v>5</v>
      </c>
      <c r="C5" s="7" t="s">
        <v>26</v>
      </c>
      <c r="D5" s="7"/>
    </row>
    <row r="6" spans="1:7" ht="33.6">
      <c r="A6" s="6" t="s">
        <v>27</v>
      </c>
      <c r="B6" s="48">
        <v>100</v>
      </c>
      <c r="C6" s="6"/>
    </row>
    <row r="7" spans="1:7" ht="33.6">
      <c r="A7" s="6" t="s">
        <v>14</v>
      </c>
      <c r="B7" s="48">
        <v>35</v>
      </c>
      <c r="C7" s="6" t="s">
        <v>15</v>
      </c>
    </row>
    <row r="10" spans="1:7" ht="15" thickBot="1">
      <c r="A10" s="1" t="s">
        <v>28</v>
      </c>
    </row>
    <row r="11" spans="1:7">
      <c r="A11" s="8"/>
      <c r="B11" s="9"/>
      <c r="C11" s="10"/>
      <c r="D11" s="11"/>
      <c r="E11" s="10"/>
      <c r="F11" s="8"/>
      <c r="G11" s="12"/>
    </row>
    <row r="12" spans="1:7" ht="15" thickBot="1">
      <c r="A12" s="13" t="s">
        <v>2</v>
      </c>
      <c r="B12" s="14" t="s">
        <v>13</v>
      </c>
      <c r="C12" s="15" t="s">
        <v>30</v>
      </c>
      <c r="D12" s="16" t="s">
        <v>4</v>
      </c>
      <c r="E12" s="15" t="s">
        <v>5</v>
      </c>
      <c r="F12" s="17" t="s">
        <v>7</v>
      </c>
      <c r="G12" s="18"/>
    </row>
    <row r="13" spans="1:7" ht="15" thickTop="1">
      <c r="A13" s="19">
        <v>1</v>
      </c>
      <c r="B13" s="49">
        <v>1</v>
      </c>
      <c r="C13" s="20">
        <f>B13*$B$5*11</f>
        <v>55</v>
      </c>
      <c r="D13" s="21">
        <f>IF(G13="Limit Exceeded", $B$7*B13*$B$5-$B$5*10*B13 &amp;",  Limit EXCEEDED", $B$7*B13*$B$5-$B$5*10*B13)</f>
        <v>125</v>
      </c>
      <c r="E13" s="20">
        <f>C13</f>
        <v>55</v>
      </c>
      <c r="F13" s="19" t="str">
        <f>IF(($B$5*B13)&lt;$B$6, "OK to Proceed", "STOP")</f>
        <v>OK to Proceed</v>
      </c>
      <c r="G13" s="22" t="str">
        <f>IF(AND(F13="OK to Proceed",F14="STOP"),"FINAL ROUND",IF($B$5*B13&gt;$B$6,"Limit Exceeded",IF($B$5*B13&lt;0,"ERROR: No Bet amt set"," ")))</f>
        <v xml:space="preserve"> </v>
      </c>
    </row>
    <row r="14" spans="1:7">
      <c r="A14" s="19">
        <v>2</v>
      </c>
      <c r="B14" s="49">
        <v>1</v>
      </c>
      <c r="C14" s="20">
        <f t="shared" ref="C14:C23" si="0">B14*$B$5*11</f>
        <v>55</v>
      </c>
      <c r="D14" s="21">
        <f>IF(G14="Limit Exceeded", $B$7*B14*$B$5-$B$5*10*B14-E13 &amp;",  Limit EXCEEDED", $B$7*B14*$B$5-$B$5*10*B14-E13)</f>
        <v>70</v>
      </c>
      <c r="E14" s="20">
        <f t="shared" ref="E14:E28" si="1">E13+C14</f>
        <v>110</v>
      </c>
      <c r="F14" s="19" t="str">
        <f t="shared" ref="F14:F28" si="2">IF(($B$5*B14)&lt;$B$6, "OK to Proceed", "STOP")</f>
        <v>OK to Proceed</v>
      </c>
      <c r="G14" s="22" t="str">
        <f t="shared" ref="G14:G20" si="3">IF(AND(F14="OK to Proceed",F15="STOP"),"FINAL ROUND",IF($B$5*B14&gt;$B$6,"Limit Exceeded",IF($B$5*B14&lt;0,"ERROR: No Bet amt set"," ")))</f>
        <v xml:space="preserve"> </v>
      </c>
    </row>
    <row r="15" spans="1:7">
      <c r="A15" s="19">
        <v>3</v>
      </c>
      <c r="B15" s="49">
        <v>2</v>
      </c>
      <c r="C15" s="20">
        <f t="shared" si="0"/>
        <v>110</v>
      </c>
      <c r="D15" s="21">
        <f t="shared" ref="D15:D23" si="4">IF(G15="Limit Exceeded", $B$7*B15*$B$5-$B$5*10*B15-E14 &amp;",  Limit EXCEEDED", $B$7*B15*$B$5-$B$5*10*B15-E14)</f>
        <v>140</v>
      </c>
      <c r="E15" s="20">
        <f t="shared" si="1"/>
        <v>220</v>
      </c>
      <c r="F15" s="19" t="str">
        <f t="shared" si="2"/>
        <v>OK to Proceed</v>
      </c>
      <c r="G15" s="22" t="str">
        <f t="shared" si="3"/>
        <v xml:space="preserve"> </v>
      </c>
    </row>
    <row r="16" spans="1:7">
      <c r="A16" s="19">
        <v>4</v>
      </c>
      <c r="B16" s="49">
        <v>3</v>
      </c>
      <c r="C16" s="20">
        <f t="shared" si="0"/>
        <v>165</v>
      </c>
      <c r="D16" s="21">
        <f t="shared" si="4"/>
        <v>155</v>
      </c>
      <c r="E16" s="20">
        <f t="shared" si="1"/>
        <v>385</v>
      </c>
      <c r="F16" s="19" t="str">
        <f t="shared" si="2"/>
        <v>OK to Proceed</v>
      </c>
      <c r="G16" s="22" t="str">
        <f t="shared" si="3"/>
        <v xml:space="preserve"> </v>
      </c>
    </row>
    <row r="17" spans="1:7">
      <c r="A17" s="19">
        <v>5</v>
      </c>
      <c r="B17" s="49">
        <v>4</v>
      </c>
      <c r="C17" s="20">
        <f t="shared" si="0"/>
        <v>220</v>
      </c>
      <c r="D17" s="21">
        <f t="shared" si="4"/>
        <v>115</v>
      </c>
      <c r="E17" s="20">
        <f t="shared" si="1"/>
        <v>605</v>
      </c>
      <c r="F17" s="19" t="str">
        <f t="shared" si="2"/>
        <v>OK to Proceed</v>
      </c>
      <c r="G17" s="22" t="str">
        <f t="shared" si="3"/>
        <v xml:space="preserve"> </v>
      </c>
    </row>
    <row r="18" spans="1:7">
      <c r="A18" s="19">
        <v>6</v>
      </c>
      <c r="B18" s="49">
        <v>5</v>
      </c>
      <c r="C18" s="20">
        <f t="shared" si="0"/>
        <v>275</v>
      </c>
      <c r="D18" s="21">
        <f t="shared" si="4"/>
        <v>20</v>
      </c>
      <c r="E18" s="20">
        <f t="shared" si="1"/>
        <v>880</v>
      </c>
      <c r="F18" s="19" t="str">
        <f t="shared" si="2"/>
        <v>OK to Proceed</v>
      </c>
      <c r="G18" s="22" t="str">
        <f t="shared" si="3"/>
        <v xml:space="preserve"> </v>
      </c>
    </row>
    <row r="19" spans="1:7">
      <c r="A19" s="19">
        <v>7</v>
      </c>
      <c r="B19" s="49">
        <v>8</v>
      </c>
      <c r="C19" s="20">
        <f t="shared" si="0"/>
        <v>440</v>
      </c>
      <c r="D19" s="21">
        <f t="shared" si="4"/>
        <v>120</v>
      </c>
      <c r="E19" s="20">
        <f t="shared" si="1"/>
        <v>1320</v>
      </c>
      <c r="F19" s="19" t="str">
        <f t="shared" si="2"/>
        <v>OK to Proceed</v>
      </c>
      <c r="G19" s="22" t="str">
        <f t="shared" si="3"/>
        <v xml:space="preserve"> </v>
      </c>
    </row>
    <row r="20" spans="1:7">
      <c r="A20" s="19">
        <v>8</v>
      </c>
      <c r="B20" s="49">
        <v>11</v>
      </c>
      <c r="C20" s="20">
        <f>B20*$B$5*11</f>
        <v>605</v>
      </c>
      <c r="D20" s="21">
        <f t="shared" si="4"/>
        <v>55</v>
      </c>
      <c r="E20" s="20">
        <f t="shared" si="1"/>
        <v>1925</v>
      </c>
      <c r="F20" s="19" t="str">
        <f t="shared" si="2"/>
        <v>OK to Proceed</v>
      </c>
      <c r="G20" s="22" t="str">
        <f t="shared" si="3"/>
        <v xml:space="preserve"> </v>
      </c>
    </row>
    <row r="21" spans="1:7">
      <c r="A21" s="19">
        <v>9</v>
      </c>
      <c r="B21" s="49">
        <v>16</v>
      </c>
      <c r="C21" s="20">
        <f t="shared" si="0"/>
        <v>880</v>
      </c>
      <c r="D21" s="21">
        <f t="shared" si="4"/>
        <v>75</v>
      </c>
      <c r="E21" s="20">
        <f t="shared" si="1"/>
        <v>2805</v>
      </c>
      <c r="F21" s="19" t="str">
        <f t="shared" si="2"/>
        <v>OK to Proceed</v>
      </c>
      <c r="G21" s="22" t="str">
        <f t="shared" ref="G21:G30" si="5">IF(AND(F21="OK to Proceed",F22="STOP"),"FINAL ROUND",IF($B$5*B21&gt;$B$6,"Limit Exceeded",IF($B$5*B21=0,"ERROR: No Bet amt set",IF(OR(B21&lt;B20,B21&lt;B19,B21&lt;B18),"Progression Rule Violated"," "))))</f>
        <v>FINAL ROUND</v>
      </c>
    </row>
    <row r="22" spans="1:7">
      <c r="A22" s="19">
        <v>10</v>
      </c>
      <c r="B22" s="49">
        <v>20</v>
      </c>
      <c r="C22" s="20">
        <f t="shared" si="0"/>
        <v>1100</v>
      </c>
      <c r="D22" s="21">
        <f t="shared" si="4"/>
        <v>-305</v>
      </c>
      <c r="E22" s="20">
        <f t="shared" si="1"/>
        <v>3905</v>
      </c>
      <c r="F22" s="19" t="str">
        <f t="shared" si="2"/>
        <v>STOP</v>
      </c>
      <c r="G22" s="22" t="str">
        <f t="shared" si="5"/>
        <v xml:space="preserve"> </v>
      </c>
    </row>
    <row r="23" spans="1:7">
      <c r="A23" s="19">
        <v>11</v>
      </c>
      <c r="B23" s="49">
        <v>30</v>
      </c>
      <c r="C23" s="20">
        <f t="shared" si="0"/>
        <v>1650</v>
      </c>
      <c r="D23" s="21" t="str">
        <f t="shared" si="4"/>
        <v>-155,  Limit EXCEEDED</v>
      </c>
      <c r="E23" s="20">
        <f t="shared" si="1"/>
        <v>5555</v>
      </c>
      <c r="F23" s="19" t="str">
        <f t="shared" si="2"/>
        <v>STOP</v>
      </c>
      <c r="G23" s="22" t="str">
        <f t="shared" si="5"/>
        <v>Limit Exceeded</v>
      </c>
    </row>
    <row r="24" spans="1:7">
      <c r="A24" s="19">
        <v>12</v>
      </c>
      <c r="B24" s="49">
        <v>30</v>
      </c>
      <c r="C24" s="20">
        <f t="shared" ref="C24:C30" si="6">B24*$B$5*12</f>
        <v>1800</v>
      </c>
      <c r="D24" s="21" t="str">
        <f>IF(G24="Limit Exceeded", $B$7*B24*$B$5-$B$5*11*B24-E23 &amp;",  Limit EXCEEDED", $B$7*B24*$B$5-$B$5*11*B24-E23)</f>
        <v>-1955,  Limit EXCEEDED</v>
      </c>
      <c r="E24" s="20">
        <f t="shared" si="1"/>
        <v>7355</v>
      </c>
      <c r="F24" s="19" t="str">
        <f t="shared" si="2"/>
        <v>STOP</v>
      </c>
      <c r="G24" s="22" t="str">
        <f t="shared" si="5"/>
        <v>Limit Exceeded</v>
      </c>
    </row>
    <row r="25" spans="1:7">
      <c r="A25" s="19">
        <v>13</v>
      </c>
      <c r="B25" s="49">
        <v>99</v>
      </c>
      <c r="C25" s="20">
        <f t="shared" si="6"/>
        <v>5940</v>
      </c>
      <c r="D25" s="21" t="str">
        <f>IF(G25="Limit Exceeded", $B$7*B25*$B$5-$B$5*11*B25-E24 &amp;",  Limit EXCEEDED", $B$7*B25*$B$5-$B$5*11*B25-E24)</f>
        <v>4525,  Limit EXCEEDED</v>
      </c>
      <c r="E25" s="20">
        <f t="shared" si="1"/>
        <v>13295</v>
      </c>
      <c r="F25" s="19" t="str">
        <f t="shared" si="2"/>
        <v>STOP</v>
      </c>
      <c r="G25" s="22" t="str">
        <f t="shared" si="5"/>
        <v>Limit Exceeded</v>
      </c>
    </row>
    <row r="26" spans="1:7">
      <c r="A26" s="19">
        <v>14</v>
      </c>
      <c r="B26" s="49">
        <v>101</v>
      </c>
      <c r="C26" s="20">
        <f t="shared" si="6"/>
        <v>6060</v>
      </c>
      <c r="D26" s="21" t="str">
        <f>IF(G26="Limit Exceeded","$  "&amp; $B$7*B26*$B$5-$B$5*11*B26-E25 &amp;",  Limit EXCEEDED", $B$7*B26*$B$5-$B$5*11*B26-E25)</f>
        <v>$  -1175,  Limit EXCEEDED</v>
      </c>
      <c r="E26" s="20">
        <f t="shared" si="1"/>
        <v>19355</v>
      </c>
      <c r="F26" s="19" t="str">
        <f t="shared" si="2"/>
        <v>STOP</v>
      </c>
      <c r="G26" s="22" t="str">
        <f t="shared" si="5"/>
        <v>Limit Exceeded</v>
      </c>
    </row>
    <row r="27" spans="1:7">
      <c r="A27" s="19">
        <v>15</v>
      </c>
      <c r="B27" s="49">
        <v>180</v>
      </c>
      <c r="C27" s="20">
        <f t="shared" si="6"/>
        <v>10800</v>
      </c>
      <c r="D27" s="21" t="str">
        <f>IF(G27="Limit Exceeded","$  "&amp; $B$7*B27*$B$5-$B$5*11*B27-E26 &amp;",  Limit EXCEEDED", $B$7*B27*$B$5-$B$5*11*B27-E26)</f>
        <v>$  2245,  Limit EXCEEDED</v>
      </c>
      <c r="E27" s="20">
        <f t="shared" si="1"/>
        <v>30155</v>
      </c>
      <c r="F27" s="19" t="str">
        <f t="shared" si="2"/>
        <v>STOP</v>
      </c>
      <c r="G27" s="22" t="str">
        <f t="shared" si="5"/>
        <v>Limit Exceeded</v>
      </c>
    </row>
    <row r="28" spans="1:7">
      <c r="A28" s="19">
        <v>16</v>
      </c>
      <c r="B28" s="49">
        <v>210</v>
      </c>
      <c r="C28" s="20">
        <f t="shared" si="6"/>
        <v>12600</v>
      </c>
      <c r="D28" s="21" t="str">
        <f>IF(G28="Limit Exceeded","$  "&amp; $B$7*B28*$B$5-$B$5*11*B28-E27 &amp;",  Limit EXCEEDED", $B$7*B28*$B$5-$B$5*11*B28-E27)</f>
        <v>$  -4955,  Limit EXCEEDED</v>
      </c>
      <c r="E28" s="20">
        <f t="shared" si="1"/>
        <v>42755</v>
      </c>
      <c r="F28" s="19" t="str">
        <f t="shared" si="2"/>
        <v>STOP</v>
      </c>
      <c r="G28" s="22" t="str">
        <f t="shared" si="5"/>
        <v>Limit Exceeded</v>
      </c>
    </row>
    <row r="29" spans="1:7">
      <c r="A29" s="19">
        <v>17</v>
      </c>
      <c r="B29" s="49">
        <v>240</v>
      </c>
      <c r="C29" s="20">
        <f t="shared" si="6"/>
        <v>14400</v>
      </c>
      <c r="D29" s="21" t="str">
        <f>IF(G29="Limit Exceeded","$  "&amp; $B$7*B29*$B$5-$B$5*11*B29-E28 &amp;",  Limit EXCEEDED", $B$7*B29*$B$5-$B$5*11*B29-E28)</f>
        <v>$  -13955,  Limit EXCEEDED</v>
      </c>
      <c r="E29" s="20">
        <f>E28+C29</f>
        <v>57155</v>
      </c>
      <c r="F29" s="19" t="str">
        <f>IF(($B$5*B29)&lt;$B$6, "OK to Proceed", "STOP")</f>
        <v>STOP</v>
      </c>
      <c r="G29" s="22" t="str">
        <f t="shared" si="5"/>
        <v>Limit Exceeded</v>
      </c>
    </row>
    <row r="30" spans="1:7" ht="15" thickBot="1">
      <c r="A30" s="23">
        <v>18</v>
      </c>
      <c r="B30" s="50">
        <v>270</v>
      </c>
      <c r="C30" s="24">
        <f t="shared" si="6"/>
        <v>16200</v>
      </c>
      <c r="D30" s="21" t="str">
        <f>IF(G30="Limit Exceeded","$  "&amp; $B$7*B30*$B$5-$B$5*11*B30-E29 &amp;",  Limit EXCEEDED", $B$7*B30*$B$5-$B$5*11*B30-E29)</f>
        <v>$  -24755,  Limit EXCEEDED</v>
      </c>
      <c r="E30" s="24">
        <f>E29+C30</f>
        <v>73355</v>
      </c>
      <c r="F30" s="23" t="str">
        <f>IF(($B$5*B30)&lt;$B$6, "OK to Proceed", "STOP")</f>
        <v>STOP</v>
      </c>
      <c r="G30" s="25" t="str">
        <f t="shared" si="5"/>
        <v>Limit Exceeded</v>
      </c>
    </row>
    <row r="32" spans="1:7" ht="37.200000000000003" customHeight="1">
      <c r="A32" s="26" t="s">
        <v>29</v>
      </c>
      <c r="B32" s="26"/>
      <c r="C32" s="26"/>
      <c r="D32" s="26"/>
      <c r="E32" s="26"/>
      <c r="F32" s="26"/>
      <c r="G32" s="26"/>
    </row>
    <row r="33" spans="1:23">
      <c r="A33" s="26"/>
      <c r="B33" s="26"/>
      <c r="C33" s="26"/>
      <c r="D33" s="26"/>
      <c r="E33" s="26"/>
      <c r="F33" s="26"/>
      <c r="G33" s="26"/>
    </row>
    <row r="34" spans="1:23">
      <c r="A34" s="26"/>
      <c r="B34" s="26"/>
      <c r="C34" s="26"/>
      <c r="D34" s="26"/>
      <c r="E34" s="26"/>
      <c r="F34" s="26"/>
      <c r="G34" s="26"/>
    </row>
    <row r="41" spans="1:23" ht="15" thickBot="1">
      <c r="A41" s="1" t="s">
        <v>12</v>
      </c>
    </row>
    <row r="42" spans="1:23">
      <c r="A42" s="8"/>
      <c r="B42" s="9"/>
      <c r="C42" s="10"/>
      <c r="D42" s="11"/>
      <c r="E42" s="10"/>
      <c r="F42" s="11"/>
      <c r="G42" s="12"/>
      <c r="V42" s="27"/>
      <c r="W42" s="27"/>
    </row>
    <row r="43" spans="1:23" ht="15" thickBot="1">
      <c r="A43" s="13" t="s">
        <v>2</v>
      </c>
      <c r="B43" s="14" t="s">
        <v>13</v>
      </c>
      <c r="C43" s="15" t="s">
        <v>30</v>
      </c>
      <c r="D43" s="16" t="s">
        <v>4</v>
      </c>
      <c r="E43" s="15" t="s">
        <v>5</v>
      </c>
      <c r="F43" s="28" t="s">
        <v>7</v>
      </c>
      <c r="G43" s="18"/>
    </row>
    <row r="44" spans="1:23" ht="15" thickTop="1">
      <c r="A44" s="19">
        <v>1</v>
      </c>
      <c r="B44" s="49">
        <v>1</v>
      </c>
      <c r="C44" s="20">
        <f>B44*$B$5*12</f>
        <v>60</v>
      </c>
      <c r="D44" s="21">
        <f>IF(G44="Limit Exceeded", $B$7*B44*$B$5-$B$5*11*B44 &amp;",  Limit EXCEEDED", $B$7*B44*$B$5-$B$5*11*B44)</f>
        <v>120</v>
      </c>
      <c r="E44" s="20">
        <f>C44</f>
        <v>60</v>
      </c>
      <c r="F44" s="29" t="str">
        <f>IF(($B$5*B44)&lt;$B$6, "OK to Proceed", "STOP")</f>
        <v>OK to Proceed</v>
      </c>
      <c r="G44" s="22" t="str">
        <f>IF(AND(F44="OK to Proceed",F45="STOP"),"FINAL ROUND",IF($B$5*B44&gt;$B$6,"Limit Exceeded",IF($B$5*B44&lt;0,"ERROR: No Bet amt set"," ")))</f>
        <v xml:space="preserve"> </v>
      </c>
    </row>
    <row r="45" spans="1:23">
      <c r="A45" s="19">
        <v>2</v>
      </c>
      <c r="B45" s="49">
        <v>1</v>
      </c>
      <c r="C45" s="20">
        <f>B45*$B$5*12</f>
        <v>60</v>
      </c>
      <c r="D45" s="21">
        <f>IF(G45="Limit Exceeded", $B$7*B45*$B$5-$B$5*11*B45-E44 &amp;",  Limit EXCEEDED", $B$7*B45*$B$5-$B$5*11*B45-E44)</f>
        <v>60</v>
      </c>
      <c r="E45" s="20">
        <f t="shared" ref="E45:E59" si="7">E44+C45</f>
        <v>120</v>
      </c>
      <c r="F45" s="29" t="str">
        <f t="shared" ref="F45:F59" si="8">IF(($B$5*B45)&lt;$B$6, "OK to Proceed", "STOP")</f>
        <v>OK to Proceed</v>
      </c>
      <c r="G45" s="22" t="str">
        <f t="shared" ref="G45:G51" si="9">IF(AND(F45="OK to Proceed",F46="STOP"),"FINAL ROUND",IF($B$5*B45&gt;$B$6,"Limit Exceeded",IF($B$5*B45&lt;0,"ERROR: No Bet amt set"," ")))</f>
        <v xml:space="preserve"> </v>
      </c>
    </row>
    <row r="46" spans="1:23">
      <c r="A46" s="19">
        <v>3</v>
      </c>
      <c r="B46" s="49">
        <v>2</v>
      </c>
      <c r="C46" s="20">
        <f t="shared" ref="C46:C61" si="10">B46*$B$5*12</f>
        <v>120</v>
      </c>
      <c r="D46" s="21">
        <f t="shared" ref="D46:D56" si="11">IF(G46="Limit Exceeded", $B$7*B46*$B$5-$B$5*11*B46-E45 &amp;",  Limit EXCEEDED", $B$7*B46*$B$5-$B$5*11*B46-E45)</f>
        <v>120</v>
      </c>
      <c r="E46" s="20">
        <f t="shared" si="7"/>
        <v>240</v>
      </c>
      <c r="F46" s="29" t="str">
        <f t="shared" si="8"/>
        <v>OK to Proceed</v>
      </c>
      <c r="G46" s="22" t="str">
        <f t="shared" si="9"/>
        <v xml:space="preserve"> </v>
      </c>
    </row>
    <row r="47" spans="1:23">
      <c r="A47" s="19">
        <v>4</v>
      </c>
      <c r="B47" s="49">
        <v>3</v>
      </c>
      <c r="C47" s="20">
        <f t="shared" si="10"/>
        <v>180</v>
      </c>
      <c r="D47" s="21">
        <f t="shared" si="11"/>
        <v>120</v>
      </c>
      <c r="E47" s="20">
        <f t="shared" si="7"/>
        <v>420</v>
      </c>
      <c r="F47" s="29" t="str">
        <f t="shared" si="8"/>
        <v>OK to Proceed</v>
      </c>
      <c r="G47" s="22" t="str">
        <f t="shared" si="9"/>
        <v xml:space="preserve"> </v>
      </c>
    </row>
    <row r="48" spans="1:23">
      <c r="A48" s="19">
        <v>5</v>
      </c>
      <c r="B48" s="49">
        <v>4</v>
      </c>
      <c r="C48" s="20">
        <f t="shared" si="10"/>
        <v>240</v>
      </c>
      <c r="D48" s="21">
        <f t="shared" si="11"/>
        <v>60</v>
      </c>
      <c r="E48" s="20">
        <f t="shared" si="7"/>
        <v>660</v>
      </c>
      <c r="F48" s="29" t="str">
        <f t="shared" si="8"/>
        <v>OK to Proceed</v>
      </c>
      <c r="G48" s="22" t="str">
        <f t="shared" si="9"/>
        <v xml:space="preserve"> </v>
      </c>
    </row>
    <row r="49" spans="1:7">
      <c r="A49" s="19">
        <v>6</v>
      </c>
      <c r="B49" s="49">
        <v>6</v>
      </c>
      <c r="C49" s="20">
        <f t="shared" si="10"/>
        <v>360</v>
      </c>
      <c r="D49" s="21">
        <f t="shared" si="11"/>
        <v>60</v>
      </c>
      <c r="E49" s="20">
        <f t="shared" si="7"/>
        <v>1020</v>
      </c>
      <c r="F49" s="29" t="str">
        <f t="shared" si="8"/>
        <v>OK to Proceed</v>
      </c>
      <c r="G49" s="22" t="str">
        <f t="shared" si="9"/>
        <v xml:space="preserve"> </v>
      </c>
    </row>
    <row r="50" spans="1:7">
      <c r="A50" s="19">
        <v>7</v>
      </c>
      <c r="B50" s="49">
        <v>9</v>
      </c>
      <c r="C50" s="20">
        <f t="shared" si="10"/>
        <v>540</v>
      </c>
      <c r="D50" s="21">
        <f t="shared" si="11"/>
        <v>60</v>
      </c>
      <c r="E50" s="20">
        <f t="shared" si="7"/>
        <v>1560</v>
      </c>
      <c r="F50" s="29" t="str">
        <f t="shared" si="8"/>
        <v>OK to Proceed</v>
      </c>
      <c r="G50" s="22" t="str">
        <f t="shared" si="9"/>
        <v xml:space="preserve"> </v>
      </c>
    </row>
    <row r="51" spans="1:7">
      <c r="A51" s="19">
        <v>8</v>
      </c>
      <c r="B51" s="49">
        <v>15</v>
      </c>
      <c r="C51" s="20">
        <f t="shared" si="10"/>
        <v>900</v>
      </c>
      <c r="D51" s="21">
        <f t="shared" si="11"/>
        <v>240</v>
      </c>
      <c r="E51" s="20">
        <f t="shared" si="7"/>
        <v>2460</v>
      </c>
      <c r="F51" s="29" t="str">
        <f t="shared" si="8"/>
        <v>OK to Proceed</v>
      </c>
      <c r="G51" s="22" t="str">
        <f t="shared" si="9"/>
        <v>FINAL ROUND</v>
      </c>
    </row>
    <row r="52" spans="1:7">
      <c r="A52" s="19">
        <v>9</v>
      </c>
      <c r="B52" s="49">
        <v>20</v>
      </c>
      <c r="C52" s="20">
        <f t="shared" si="10"/>
        <v>1200</v>
      </c>
      <c r="D52" s="21">
        <f t="shared" si="11"/>
        <v>-60</v>
      </c>
      <c r="E52" s="20">
        <f t="shared" si="7"/>
        <v>3660</v>
      </c>
      <c r="F52" s="29" t="str">
        <f t="shared" si="8"/>
        <v>STOP</v>
      </c>
      <c r="G52" s="22" t="str">
        <f>IF(AND(F52="OK to Proceed",F53="STOP"),"FINAL ROUND",IF($B$5*B52&gt;$B$6,"Limit Exceeded",IF($B$5*B52=0,"ERROR: No Bet amt set",IF(OR(B52&lt;B51,B52&lt;B50,B52&lt;B49),"Progression Rule Violated"," "))))</f>
        <v xml:space="preserve"> </v>
      </c>
    </row>
    <row r="53" spans="1:7">
      <c r="A53" s="19">
        <v>10</v>
      </c>
      <c r="B53" s="49">
        <v>6</v>
      </c>
      <c r="C53" s="20">
        <f t="shared" si="10"/>
        <v>360</v>
      </c>
      <c r="D53" s="21">
        <f t="shared" si="11"/>
        <v>-2940</v>
      </c>
      <c r="E53" s="20">
        <f t="shared" si="7"/>
        <v>4020</v>
      </c>
      <c r="F53" s="29" t="str">
        <f t="shared" si="8"/>
        <v>OK to Proceed</v>
      </c>
      <c r="G53" s="22" t="str">
        <f>IF(AND(F53="OK to Proceed",F54="STOP"),"FINAL ROUND",IF($B$5*B53&gt;$B$6,"Limit Exceeded",IF($B$5*B53=0,"ERROR: No Bet amt set",IF(OR(B53&lt;B52,B53&lt;B51,B53&lt;B50),"Progression Rule Violated"," "))))</f>
        <v>Progression Rule Violated</v>
      </c>
    </row>
    <row r="54" spans="1:7">
      <c r="A54" s="19">
        <v>11</v>
      </c>
      <c r="B54" s="49">
        <v>3</v>
      </c>
      <c r="C54" s="20">
        <f t="shared" si="10"/>
        <v>180</v>
      </c>
      <c r="D54" s="21">
        <f t="shared" si="11"/>
        <v>-3660</v>
      </c>
      <c r="E54" s="20">
        <f t="shared" si="7"/>
        <v>4200</v>
      </c>
      <c r="F54" s="29" t="str">
        <f t="shared" si="8"/>
        <v>OK to Proceed</v>
      </c>
      <c r="G54" s="22" t="str">
        <f>IF(AND(F54="OK to Proceed",F55="STOP"),"FINAL ROUND",IF($B$5*B54&gt;$B$6,"Limit Exceeded",IF($B$5*B54=0,"ERROR: No Bet amt set",IF(OR(B54&lt;B53,B54&lt;B52,B54&lt;B51),"Progression Rule Violated"," "))))</f>
        <v>FINAL ROUND</v>
      </c>
    </row>
    <row r="55" spans="1:7">
      <c r="A55" s="19">
        <v>12</v>
      </c>
      <c r="B55" s="49">
        <v>30</v>
      </c>
      <c r="C55" s="20">
        <f t="shared" si="10"/>
        <v>1800</v>
      </c>
      <c r="D55" s="21" t="str">
        <f t="shared" si="11"/>
        <v>-600,  Limit EXCEEDED</v>
      </c>
      <c r="E55" s="20">
        <f t="shared" si="7"/>
        <v>6000</v>
      </c>
      <c r="F55" s="29" t="str">
        <f t="shared" si="8"/>
        <v>STOP</v>
      </c>
      <c r="G55" s="22" t="str">
        <f t="shared" ref="G55:G61" si="12">IF(AND(F55="OK to Proceed",F56="STOP"),"FINAL ROUND",IF($B$5*B55&gt;$B$6,"Limit Exceeded",IF($B$5*B55=0,"ERROR: No Bet amt set",IF(OR(B55&lt;B54,B55&lt;B53,B55&lt;B52),"Progression Rule Violated"," "))))</f>
        <v>Limit Exceeded</v>
      </c>
    </row>
    <row r="56" spans="1:7">
      <c r="A56" s="19">
        <v>13</v>
      </c>
      <c r="B56" s="49">
        <v>99</v>
      </c>
      <c r="C56" s="20">
        <f t="shared" si="10"/>
        <v>5940</v>
      </c>
      <c r="D56" s="21" t="str">
        <f t="shared" si="11"/>
        <v>5880,  Limit EXCEEDED</v>
      </c>
      <c r="E56" s="20">
        <f t="shared" si="7"/>
        <v>11940</v>
      </c>
      <c r="F56" s="29" t="str">
        <f t="shared" si="8"/>
        <v>STOP</v>
      </c>
      <c r="G56" s="22" t="str">
        <f>IF(AND(F56="OK to Proceed",F57="STOP"),"FINAL ROUND",IF($B$5*B56&gt;$B$6,"Limit Exceeded",IF($B$5*B56=0,"ERROR: No Bet amt set",IF(OR(B56&lt;B55,B56&lt;B54,B56&lt;B53),"Progression Rule Violated"," "))))</f>
        <v>Limit Exceeded</v>
      </c>
    </row>
    <row r="57" spans="1:7">
      <c r="A57" s="19">
        <v>14</v>
      </c>
      <c r="B57" s="49">
        <v>101</v>
      </c>
      <c r="C57" s="20">
        <f t="shared" si="10"/>
        <v>6060</v>
      </c>
      <c r="D57" s="21" t="str">
        <f>IF(G57="Limit Exceeded","$  "&amp; $B$7*B57*$B$5-$B$5*11*B57-E56 &amp;",  Limit EXCEEDED", $B$7*B57*$B$5-$B$5*11*B57-E56)</f>
        <v>$  180,  Limit EXCEEDED</v>
      </c>
      <c r="E57" s="20">
        <f t="shared" si="7"/>
        <v>18000</v>
      </c>
      <c r="F57" s="29" t="str">
        <f t="shared" si="8"/>
        <v>STOP</v>
      </c>
      <c r="G57" s="22" t="str">
        <f t="shared" si="12"/>
        <v>Limit Exceeded</v>
      </c>
    </row>
    <row r="58" spans="1:7">
      <c r="A58" s="19">
        <v>15</v>
      </c>
      <c r="B58" s="49">
        <v>180</v>
      </c>
      <c r="C58" s="20">
        <f t="shared" si="10"/>
        <v>10800</v>
      </c>
      <c r="D58" s="21" t="str">
        <f>IF(G58="Limit Exceeded","$  "&amp; $B$7*B58*$B$5-$B$5*11*B58-E57 &amp;",  Limit EXCEEDED", $B$7*B58*$B$5-$B$5*11*B58-E57)</f>
        <v>$  3600,  Limit EXCEEDED</v>
      </c>
      <c r="E58" s="20">
        <f t="shared" si="7"/>
        <v>28800</v>
      </c>
      <c r="F58" s="29" t="str">
        <f t="shared" si="8"/>
        <v>STOP</v>
      </c>
      <c r="G58" s="22" t="str">
        <f t="shared" si="12"/>
        <v>Limit Exceeded</v>
      </c>
    </row>
    <row r="59" spans="1:7">
      <c r="A59" s="19">
        <v>16</v>
      </c>
      <c r="B59" s="49">
        <v>210</v>
      </c>
      <c r="C59" s="20">
        <f t="shared" si="10"/>
        <v>12600</v>
      </c>
      <c r="D59" s="21" t="str">
        <f>IF(G59="Limit Exceeded","$  "&amp; $B$7*B59*$B$5-$B$5*11*B59-E58 &amp;",  Limit EXCEEDED", $B$7*B59*$B$5-$B$5*11*B59-E58)</f>
        <v>$  -3600,  Limit EXCEEDED</v>
      </c>
      <c r="E59" s="20">
        <f t="shared" si="7"/>
        <v>41400</v>
      </c>
      <c r="F59" s="29" t="str">
        <f t="shared" si="8"/>
        <v>STOP</v>
      </c>
      <c r="G59" s="22" t="str">
        <f t="shared" si="12"/>
        <v>Limit Exceeded</v>
      </c>
    </row>
    <row r="60" spans="1:7">
      <c r="A60" s="19">
        <v>17</v>
      </c>
      <c r="B60" s="49">
        <v>240</v>
      </c>
      <c r="C60" s="20">
        <f t="shared" si="10"/>
        <v>14400</v>
      </c>
      <c r="D60" s="21" t="str">
        <f>IF(G60="Limit Exceeded","$  "&amp; $B$7*B60*$B$5-$B$5*11*B60-E59 &amp;",  Limit EXCEEDED", $B$7*B60*$B$5-$B$5*11*B60-E59)</f>
        <v>$  -12600,  Limit EXCEEDED</v>
      </c>
      <c r="E60" s="20">
        <f>E59+C60</f>
        <v>55800</v>
      </c>
      <c r="F60" s="29" t="str">
        <f>IF(($B$5*B60)&lt;$B$6, "OK to Proceed", "STOP")</f>
        <v>STOP</v>
      </c>
      <c r="G60" s="22" t="str">
        <f t="shared" si="12"/>
        <v>Limit Exceeded</v>
      </c>
    </row>
    <row r="61" spans="1:7" ht="15" thickBot="1">
      <c r="A61" s="23">
        <v>18</v>
      </c>
      <c r="B61" s="50">
        <v>270</v>
      </c>
      <c r="C61" s="24">
        <f t="shared" si="10"/>
        <v>16200</v>
      </c>
      <c r="D61" s="21" t="str">
        <f>IF(G61="Limit Exceeded","$  "&amp; $B$7*B61*$B$5-$B$5*11*B61-E60 &amp;",  Limit EXCEEDED", $B$7*B61*$B$5-$B$5*11*B61-E60)</f>
        <v>$  -23400,  Limit EXCEEDED</v>
      </c>
      <c r="E61" s="24">
        <f>E60+C61</f>
        <v>72000</v>
      </c>
      <c r="F61" s="30" t="str">
        <f>IF(($B$5*B61)&lt;$B$6, "OK to Proceed", "STOP")</f>
        <v>STOP</v>
      </c>
      <c r="G61" s="22" t="str">
        <f t="shared" si="12"/>
        <v>Limit Exceeded</v>
      </c>
    </row>
    <row r="62" spans="1:7" ht="15" thickBot="1"/>
    <row r="63" spans="1:7">
      <c r="A63" s="8" t="s">
        <v>17</v>
      </c>
      <c r="B63" s="9"/>
      <c r="C63" s="10"/>
      <c r="D63" s="11"/>
      <c r="E63" s="10"/>
      <c r="F63" s="11"/>
      <c r="G63" s="12"/>
    </row>
    <row r="64" spans="1:7" ht="15" thickBot="1">
      <c r="A64" s="13" t="s">
        <v>2</v>
      </c>
      <c r="B64" s="14" t="s">
        <v>13</v>
      </c>
      <c r="C64" s="15" t="s">
        <v>30</v>
      </c>
      <c r="D64" s="16" t="s">
        <v>4</v>
      </c>
      <c r="E64" s="15" t="s">
        <v>5</v>
      </c>
      <c r="F64" s="28" t="s">
        <v>7</v>
      </c>
      <c r="G64" s="18"/>
    </row>
    <row r="65" spans="1:7" ht="15" thickTop="1">
      <c r="A65" s="19">
        <v>1</v>
      </c>
      <c r="B65" s="49">
        <v>1</v>
      </c>
      <c r="C65" s="20">
        <f>B65*$B$5*13</f>
        <v>65</v>
      </c>
      <c r="D65" s="21">
        <f>IF(G65="Limit Exceeded", $B$7*B65*$B$5-$B$5*12*B65 &amp;",  Limit EXCEEDED", $B$7*B65*$B$5-$B$5*12*B65)</f>
        <v>115</v>
      </c>
      <c r="E65" s="20">
        <f>C65</f>
        <v>65</v>
      </c>
      <c r="F65" s="29" t="str">
        <f>IF(($B$5*B65)&lt;$B$6, "OK to Proceed", "STOP")</f>
        <v>OK to Proceed</v>
      </c>
      <c r="G65" s="22" t="str">
        <f t="shared" ref="G65:G76" si="13">IF(AND(F65="OK to Proceed",F66="STOP"),"FINAL ROUND",IF($B$5*B65&gt;$B$6,"Limit Exceeded",IF($B$5*B65&lt;0,"ERROR: No Bet amt set"," ")))</f>
        <v xml:space="preserve"> </v>
      </c>
    </row>
    <row r="66" spans="1:7">
      <c r="A66" s="19">
        <v>2</v>
      </c>
      <c r="B66" s="49">
        <v>1</v>
      </c>
      <c r="C66" s="20">
        <f t="shared" ref="C66:C82" si="14">B66*$B$5*13</f>
        <v>65</v>
      </c>
      <c r="D66" s="21">
        <f>IF(G66="Limit Exceeded", $B$7*B66*$B$5-$B$5*12*B66-E65 &amp;",  Limit EXCEEDED", $B$7*B66*$B$5-$B$5*12*B66-E65)</f>
        <v>50</v>
      </c>
      <c r="E66" s="20">
        <f t="shared" ref="E66:E82" si="15">E65+C66</f>
        <v>130</v>
      </c>
      <c r="F66" s="29" t="str">
        <f t="shared" ref="F66:F82" si="16">IF(($B$5*B66)&lt;$B$6, "OK to Proceed", "STOP")</f>
        <v>OK to Proceed</v>
      </c>
      <c r="G66" s="22" t="str">
        <f t="shared" si="13"/>
        <v xml:space="preserve"> </v>
      </c>
    </row>
    <row r="67" spans="1:7">
      <c r="A67" s="19">
        <v>3</v>
      </c>
      <c r="B67" s="49">
        <v>2</v>
      </c>
      <c r="C67" s="20">
        <f t="shared" si="14"/>
        <v>130</v>
      </c>
      <c r="D67" s="21">
        <f t="shared" ref="D67:D77" si="17">IF(G67="Limit Exceeded", $B$7*B67*$B$5-$B$5*12*B67-E66 &amp;",  Limit EXCEEDED", $B$7*B67*$B$5-$B$5*12*B67-E66)</f>
        <v>100</v>
      </c>
      <c r="E67" s="20">
        <f t="shared" si="15"/>
        <v>260</v>
      </c>
      <c r="F67" s="29" t="str">
        <f t="shared" si="16"/>
        <v>OK to Proceed</v>
      </c>
      <c r="G67" s="22" t="str">
        <f t="shared" si="13"/>
        <v xml:space="preserve"> </v>
      </c>
    </row>
    <row r="68" spans="1:7">
      <c r="A68" s="19">
        <v>4</v>
      </c>
      <c r="B68" s="49">
        <v>3</v>
      </c>
      <c r="C68" s="20">
        <f t="shared" si="14"/>
        <v>195</v>
      </c>
      <c r="D68" s="21">
        <f t="shared" si="17"/>
        <v>85</v>
      </c>
      <c r="E68" s="20">
        <f t="shared" si="15"/>
        <v>455</v>
      </c>
      <c r="F68" s="29" t="str">
        <f t="shared" si="16"/>
        <v>OK to Proceed</v>
      </c>
      <c r="G68" s="22" t="str">
        <f t="shared" si="13"/>
        <v xml:space="preserve"> </v>
      </c>
    </row>
    <row r="69" spans="1:7">
      <c r="A69" s="19">
        <v>5</v>
      </c>
      <c r="B69" s="49">
        <v>4</v>
      </c>
      <c r="C69" s="20">
        <f t="shared" si="14"/>
        <v>260</v>
      </c>
      <c r="D69" s="21">
        <f t="shared" si="17"/>
        <v>5</v>
      </c>
      <c r="E69" s="20">
        <f t="shared" si="15"/>
        <v>715</v>
      </c>
      <c r="F69" s="29" t="str">
        <f t="shared" si="16"/>
        <v>OK to Proceed</v>
      </c>
      <c r="G69" s="22" t="str">
        <f t="shared" si="13"/>
        <v xml:space="preserve"> </v>
      </c>
    </row>
    <row r="70" spans="1:7">
      <c r="A70" s="19">
        <v>6</v>
      </c>
      <c r="B70" s="49">
        <v>7</v>
      </c>
      <c r="C70" s="20">
        <f t="shared" si="14"/>
        <v>455</v>
      </c>
      <c r="D70" s="21">
        <f t="shared" si="17"/>
        <v>90</v>
      </c>
      <c r="E70" s="20">
        <f t="shared" si="15"/>
        <v>1170</v>
      </c>
      <c r="F70" s="29" t="str">
        <f t="shared" si="16"/>
        <v>OK to Proceed</v>
      </c>
      <c r="G70" s="22" t="str">
        <f t="shared" si="13"/>
        <v xml:space="preserve"> </v>
      </c>
    </row>
    <row r="71" spans="1:7">
      <c r="A71" s="19">
        <v>7</v>
      </c>
      <c r="B71" s="49">
        <v>11</v>
      </c>
      <c r="C71" s="20">
        <f t="shared" si="14"/>
        <v>715</v>
      </c>
      <c r="D71" s="21">
        <f t="shared" si="17"/>
        <v>95</v>
      </c>
      <c r="E71" s="20">
        <f t="shared" si="15"/>
        <v>1885</v>
      </c>
      <c r="F71" s="29" t="str">
        <f t="shared" si="16"/>
        <v>OK to Proceed</v>
      </c>
      <c r="G71" s="22" t="str">
        <f t="shared" si="13"/>
        <v xml:space="preserve"> </v>
      </c>
    </row>
    <row r="72" spans="1:7">
      <c r="A72" s="19">
        <v>8</v>
      </c>
      <c r="B72" s="49">
        <v>17</v>
      </c>
      <c r="C72" s="20">
        <f t="shared" si="14"/>
        <v>1105</v>
      </c>
      <c r="D72" s="21">
        <f t="shared" si="17"/>
        <v>70</v>
      </c>
      <c r="E72" s="20">
        <f t="shared" si="15"/>
        <v>2990</v>
      </c>
      <c r="F72" s="29" t="str">
        <f t="shared" si="16"/>
        <v>OK to Proceed</v>
      </c>
      <c r="G72" s="22" t="str">
        <f t="shared" si="13"/>
        <v xml:space="preserve"> </v>
      </c>
    </row>
    <row r="73" spans="1:7">
      <c r="A73" s="19">
        <v>9</v>
      </c>
      <c r="B73" s="49">
        <v>1</v>
      </c>
      <c r="C73" s="20">
        <f t="shared" si="14"/>
        <v>65</v>
      </c>
      <c r="D73" s="21">
        <f t="shared" si="17"/>
        <v>-2875</v>
      </c>
      <c r="E73" s="20">
        <f t="shared" si="15"/>
        <v>3055</v>
      </c>
      <c r="F73" s="29" t="str">
        <f t="shared" si="16"/>
        <v>OK to Proceed</v>
      </c>
      <c r="G73" s="22" t="str">
        <f t="shared" si="13"/>
        <v xml:space="preserve"> </v>
      </c>
    </row>
    <row r="74" spans="1:7">
      <c r="A74" s="19">
        <v>10</v>
      </c>
      <c r="B74" s="49">
        <v>1</v>
      </c>
      <c r="C74" s="20">
        <f t="shared" si="14"/>
        <v>65</v>
      </c>
      <c r="D74" s="21">
        <f t="shared" si="17"/>
        <v>-2940</v>
      </c>
      <c r="E74" s="20">
        <f t="shared" si="15"/>
        <v>3120</v>
      </c>
      <c r="F74" s="29" t="str">
        <f t="shared" si="16"/>
        <v>OK to Proceed</v>
      </c>
      <c r="G74" s="22" t="str">
        <f t="shared" si="13"/>
        <v xml:space="preserve"> </v>
      </c>
    </row>
    <row r="75" spans="1:7">
      <c r="A75" s="19">
        <v>11</v>
      </c>
      <c r="B75" s="49">
        <v>2</v>
      </c>
      <c r="C75" s="20">
        <f t="shared" si="14"/>
        <v>130</v>
      </c>
      <c r="D75" s="21">
        <f t="shared" si="17"/>
        <v>-2890</v>
      </c>
      <c r="E75" s="20">
        <f t="shared" si="15"/>
        <v>3250</v>
      </c>
      <c r="F75" s="29" t="str">
        <f t="shared" si="16"/>
        <v>OK to Proceed</v>
      </c>
      <c r="G75" s="22" t="str">
        <f t="shared" si="13"/>
        <v xml:space="preserve"> </v>
      </c>
    </row>
    <row r="76" spans="1:7">
      <c r="A76" s="19">
        <v>12</v>
      </c>
      <c r="B76" s="49">
        <v>3</v>
      </c>
      <c r="C76" s="20">
        <f t="shared" si="14"/>
        <v>195</v>
      </c>
      <c r="D76" s="21">
        <f t="shared" si="17"/>
        <v>-2905</v>
      </c>
      <c r="E76" s="20">
        <f t="shared" si="15"/>
        <v>3445</v>
      </c>
      <c r="F76" s="29" t="str">
        <f t="shared" si="16"/>
        <v>OK to Proceed</v>
      </c>
      <c r="G76" s="22" t="str">
        <f t="shared" si="13"/>
        <v xml:space="preserve"> </v>
      </c>
    </row>
    <row r="77" spans="1:7">
      <c r="A77" s="19">
        <v>13</v>
      </c>
      <c r="B77" s="49">
        <v>4</v>
      </c>
      <c r="C77" s="20">
        <f t="shared" si="14"/>
        <v>260</v>
      </c>
      <c r="D77" s="21">
        <f t="shared" si="17"/>
        <v>-2985</v>
      </c>
      <c r="E77" s="20">
        <f t="shared" si="15"/>
        <v>3705</v>
      </c>
      <c r="F77" s="29" t="str">
        <f t="shared" si="16"/>
        <v>OK to Proceed</v>
      </c>
      <c r="G77" s="22" t="str">
        <f>IF(AND(F77="OK to Proceed",F80="STOP"),"FINAL ROUND",IF($B$5*B77&gt;$B$6,"Limit Exceeded",IF($B$5*B77&lt;0,"ERROR: No Bet amt set"," ")))</f>
        <v xml:space="preserve"> </v>
      </c>
    </row>
    <row r="78" spans="1:7">
      <c r="A78" s="19">
        <v>14</v>
      </c>
      <c r="B78" s="49">
        <v>7</v>
      </c>
      <c r="C78" s="20">
        <f t="shared" si="14"/>
        <v>455</v>
      </c>
      <c r="D78" s="21">
        <f>IF(G78="Limit Exceeded","$  "&amp; $B$7*B78*$B$5-$B$5*12*B78-E77 &amp;",  Limit EXCEEDED", $B$7*B78*$B$5-$B$5*12*B78-E77)</f>
        <v>-2900</v>
      </c>
      <c r="E78" s="20">
        <f t="shared" si="15"/>
        <v>4160</v>
      </c>
      <c r="F78" s="29" t="str">
        <f t="shared" si="16"/>
        <v>OK to Proceed</v>
      </c>
      <c r="G78" s="22" t="str">
        <f>IF(AND(F78="OK to Proceed",F79="STOP"),"FINAL ROUND",IF($B$5*B78&gt;$B$6,"Limit Exceeded",IF($B$5*B78&lt;0,"ERROR: No Bet amt set"," ")))</f>
        <v xml:space="preserve"> </v>
      </c>
    </row>
    <row r="79" spans="1:7">
      <c r="A79" s="19">
        <v>15</v>
      </c>
      <c r="B79" s="49">
        <v>11</v>
      </c>
      <c r="C79" s="20">
        <f t="shared" si="14"/>
        <v>715</v>
      </c>
      <c r="D79" s="21">
        <f>IF(G79="Limit Exceeded","$  "&amp; $B$7*B79*$B$5-$B$5*12*B79-E78 &amp;",  Limit EXCEEDED", $B$7*B79*$B$5-$B$5*12*B79-E78)</f>
        <v>-2895</v>
      </c>
      <c r="E79" s="20">
        <f t="shared" si="15"/>
        <v>4875</v>
      </c>
      <c r="F79" s="29" t="str">
        <f t="shared" si="16"/>
        <v>OK to Proceed</v>
      </c>
      <c r="G79" s="22" t="str">
        <f>IF(AND(F79="OK to Proceed",F82="STOP"),"FINAL ROUND",IF($B$5*B79&gt;$B$6,"Limit Exceeded",IF($B$5*B79&lt;0,"ERROR: No Bet amt set"," ")))</f>
        <v xml:space="preserve"> </v>
      </c>
    </row>
    <row r="80" spans="1:7">
      <c r="A80" s="19">
        <v>16</v>
      </c>
      <c r="B80" s="49">
        <v>17</v>
      </c>
      <c r="C80" s="20">
        <f t="shared" si="14"/>
        <v>1105</v>
      </c>
      <c r="D80" s="21">
        <f>IF(G80="Limit Exceeded","$  "&amp; $B$7*B80*$B$5-$B$5*12*B80-E79 &amp;",  Limit EXCEEDED", $B$7*B80*$B$5-$B$5*12*B80-E79)</f>
        <v>-2920</v>
      </c>
      <c r="E80" s="20">
        <f t="shared" si="15"/>
        <v>5980</v>
      </c>
      <c r="F80" s="29" t="str">
        <f t="shared" si="16"/>
        <v>OK to Proceed</v>
      </c>
      <c r="G80" s="22" t="str">
        <f>IF(AND(F80="OK to Proceed",F81="STOP"),"FINAL ROUND",IF($B$5*B80&gt;$B$6,"Limit Exceeded",IF($B$5*B80&lt;0,"ERROR: No Bet amt set"," ")))</f>
        <v xml:space="preserve"> </v>
      </c>
    </row>
    <row r="81" spans="1:7">
      <c r="A81" s="19">
        <v>17</v>
      </c>
      <c r="B81" s="49">
        <v>1</v>
      </c>
      <c r="C81" s="20">
        <f t="shared" si="14"/>
        <v>65</v>
      </c>
      <c r="D81" s="21">
        <f>IF(G81="Limit Exceeded","$  "&amp; $B$7*B81*$B$5-$B$5*12*B81-E80 &amp;",  Limit EXCEEDED", $B$7*B81*$B$5-$B$5*12*B81-E80)</f>
        <v>-5865</v>
      </c>
      <c r="E81" s="20">
        <f t="shared" si="15"/>
        <v>6045</v>
      </c>
      <c r="F81" s="29" t="str">
        <f t="shared" si="16"/>
        <v>OK to Proceed</v>
      </c>
      <c r="G81" s="22" t="str">
        <f>IF(AND(F81="OK to Proceed",F82="STOP"),"FINAL ROUND",IF($B$5*B81&gt;$B$6,"Limit Exceeded",IF($B$5*B81&lt;0,"ERROR: No Bet amt set"," ")))</f>
        <v xml:space="preserve"> </v>
      </c>
    </row>
    <row r="82" spans="1:7" ht="15" thickBot="1">
      <c r="A82" s="23">
        <v>18</v>
      </c>
      <c r="B82" s="50">
        <v>1</v>
      </c>
      <c r="C82" s="24">
        <f t="shared" si="14"/>
        <v>65</v>
      </c>
      <c r="D82" s="21">
        <f>IF(G82="Limit Exceeded","$  "&amp; $B$7*B82*$B$5-$B$5*12*B82-E81 &amp;",  Limit EXCEEDED", $B$7*B82*$B$5-$B$5*12*B82-E81)</f>
        <v>-5930</v>
      </c>
      <c r="E82" s="24">
        <f t="shared" si="15"/>
        <v>6110</v>
      </c>
      <c r="F82" s="30" t="str">
        <f t="shared" si="16"/>
        <v>OK to Proceed</v>
      </c>
      <c r="G82" s="25" t="str">
        <f>IF(AND(F82="OK to Proceed",F85="STOP"),"FINAL ROUND",IF($B$5*B82&gt;$B$6,"Limit Exceeded",IF($B$5*B82&lt;0,"ERROR: No Bet amt set"," ")))</f>
        <v xml:space="preserve"> </v>
      </c>
    </row>
    <row r="83" spans="1:7">
      <c r="A83" s="29"/>
      <c r="B83" s="51"/>
      <c r="C83" s="29"/>
      <c r="D83" s="21"/>
      <c r="E83" s="29"/>
      <c r="F83" s="29"/>
      <c r="G83" s="29"/>
    </row>
    <row r="85" spans="1:7" ht="15" thickBot="1">
      <c r="A85" s="1" t="s">
        <v>18</v>
      </c>
    </row>
    <row r="86" spans="1:7">
      <c r="A86" s="8"/>
      <c r="B86" s="9"/>
      <c r="C86" s="10"/>
      <c r="D86" s="10"/>
      <c r="E86" s="11"/>
      <c r="F86" s="8"/>
      <c r="G86" s="12"/>
    </row>
    <row r="87" spans="1:7" ht="15" thickBot="1">
      <c r="A87" s="13" t="s">
        <v>2</v>
      </c>
      <c r="B87" s="14" t="s">
        <v>13</v>
      </c>
      <c r="C87" s="15" t="s">
        <v>30</v>
      </c>
      <c r="D87" s="15" t="s">
        <v>4</v>
      </c>
      <c r="E87" s="16" t="s">
        <v>5</v>
      </c>
      <c r="F87" s="17" t="s">
        <v>7</v>
      </c>
      <c r="G87" s="18"/>
    </row>
    <row r="88" spans="1:7" ht="15" thickTop="1">
      <c r="A88" s="19">
        <v>1</v>
      </c>
      <c r="B88" s="49">
        <v>1</v>
      </c>
      <c r="C88" s="20">
        <f>B88*$B$5*13</f>
        <v>65</v>
      </c>
      <c r="D88" s="32">
        <f>IF(G88="Limit Exceeded", $B$7*B88*$B$5-$B$5*13*B88 &amp;",  Limit EXCEEDED", $B$7*B88*$B$5-$B$5*13*B88)</f>
        <v>110</v>
      </c>
      <c r="E88" s="29">
        <f>C88</f>
        <v>65</v>
      </c>
      <c r="F88" s="19" t="str">
        <f>IF(($B$5*B88)&lt;$B$6, "OK to Proceed", "STOP")</f>
        <v>OK to Proceed</v>
      </c>
      <c r="G88" s="22" t="str">
        <f t="shared" ref="G88:G99" si="18">IF(AND(F88="OK to Proceed",F89="STOP"),"FINAL ROUND",IF($B$5*B88&gt;$B$6,"Limit Exceeded",IF($B$5*B88&lt;0,"ERROR: No Bet amt set"," ")))</f>
        <v xml:space="preserve"> </v>
      </c>
    </row>
    <row r="89" spans="1:7">
      <c r="A89" s="19">
        <v>2</v>
      </c>
      <c r="B89" s="49">
        <v>1</v>
      </c>
      <c r="C89" s="20">
        <f t="shared" ref="C89:C105" si="19">B89*$B$5*13</f>
        <v>65</v>
      </c>
      <c r="D89" s="32">
        <f>IF(G89="Limit Exceeded", $B$7*B89*$B$5-$B$5*13*B89-E88 &amp;",  Limit EXCEEDED", $B$7*B89*$B$5-$B$5*13*B89-E88)</f>
        <v>45</v>
      </c>
      <c r="E89" s="29">
        <f t="shared" ref="E89:E105" si="20">E88+C89</f>
        <v>130</v>
      </c>
      <c r="F89" s="19" t="str">
        <f t="shared" ref="F89:F105" si="21">IF(($B$5*B89)&lt;$B$6, "OK to Proceed", "STOP")</f>
        <v>OK to Proceed</v>
      </c>
      <c r="G89" s="22" t="str">
        <f t="shared" si="18"/>
        <v xml:space="preserve"> </v>
      </c>
    </row>
    <row r="90" spans="1:7">
      <c r="A90" s="19">
        <v>3</v>
      </c>
      <c r="B90" s="49">
        <v>2</v>
      </c>
      <c r="C90" s="20">
        <f t="shared" si="19"/>
        <v>130</v>
      </c>
      <c r="D90" s="32">
        <f t="shared" ref="D90:D105" si="22">IF(G90="Limit Exceeded", $B$7*B90*$B$5-$B$5*13*B90-E89 &amp;",  Limit EXCEEDED", $B$7*B90*$B$5-$B$5*13*B90-E89)</f>
        <v>90</v>
      </c>
      <c r="E90" s="29">
        <f t="shared" si="20"/>
        <v>260</v>
      </c>
      <c r="F90" s="19" t="str">
        <f t="shared" si="21"/>
        <v>OK to Proceed</v>
      </c>
      <c r="G90" s="22" t="str">
        <f t="shared" si="18"/>
        <v xml:space="preserve"> </v>
      </c>
    </row>
    <row r="91" spans="1:7">
      <c r="A91" s="19">
        <v>4</v>
      </c>
      <c r="B91" s="49">
        <v>3</v>
      </c>
      <c r="C91" s="20">
        <f t="shared" si="19"/>
        <v>195</v>
      </c>
      <c r="D91" s="32">
        <f t="shared" si="22"/>
        <v>70</v>
      </c>
      <c r="E91" s="29">
        <f t="shared" si="20"/>
        <v>455</v>
      </c>
      <c r="F91" s="19" t="str">
        <f t="shared" si="21"/>
        <v>OK to Proceed</v>
      </c>
      <c r="G91" s="22" t="str">
        <f t="shared" si="18"/>
        <v xml:space="preserve"> </v>
      </c>
    </row>
    <row r="92" spans="1:7">
      <c r="A92" s="19">
        <v>5</v>
      </c>
      <c r="B92" s="49">
        <v>5</v>
      </c>
      <c r="C92" s="20">
        <f t="shared" si="19"/>
        <v>325</v>
      </c>
      <c r="D92" s="32">
        <f t="shared" si="22"/>
        <v>95</v>
      </c>
      <c r="E92" s="29">
        <f t="shared" si="20"/>
        <v>780</v>
      </c>
      <c r="F92" s="19" t="str">
        <f t="shared" si="21"/>
        <v>OK to Proceed</v>
      </c>
      <c r="G92" s="22" t="str">
        <f t="shared" si="18"/>
        <v xml:space="preserve"> </v>
      </c>
    </row>
    <row r="93" spans="1:7">
      <c r="A93" s="19">
        <v>6</v>
      </c>
      <c r="B93" s="49">
        <v>10</v>
      </c>
      <c r="C93" s="20">
        <f t="shared" si="19"/>
        <v>650</v>
      </c>
      <c r="D93" s="32">
        <f t="shared" si="22"/>
        <v>320</v>
      </c>
      <c r="E93" s="29">
        <f t="shared" si="20"/>
        <v>1430</v>
      </c>
      <c r="F93" s="19" t="str">
        <f t="shared" si="21"/>
        <v>OK to Proceed</v>
      </c>
      <c r="G93" s="22" t="str">
        <f t="shared" si="18"/>
        <v xml:space="preserve"> </v>
      </c>
    </row>
    <row r="94" spans="1:7">
      <c r="A94" s="19">
        <v>7</v>
      </c>
      <c r="B94" s="49">
        <v>14</v>
      </c>
      <c r="C94" s="20">
        <f t="shared" si="19"/>
        <v>910</v>
      </c>
      <c r="D94" s="32">
        <f t="shared" si="22"/>
        <v>110</v>
      </c>
      <c r="E94" s="29">
        <f t="shared" si="20"/>
        <v>2340</v>
      </c>
      <c r="F94" s="19" t="str">
        <f t="shared" si="21"/>
        <v>OK to Proceed</v>
      </c>
      <c r="G94" s="22" t="str">
        <f t="shared" si="18"/>
        <v>FINAL ROUND</v>
      </c>
    </row>
    <row r="95" spans="1:7">
      <c r="A95" s="19">
        <v>8</v>
      </c>
      <c r="B95" s="49">
        <v>22</v>
      </c>
      <c r="C95" s="20">
        <f t="shared" si="19"/>
        <v>1430</v>
      </c>
      <c r="D95" s="32" t="str">
        <f t="shared" si="22"/>
        <v>80,  Limit EXCEEDED</v>
      </c>
      <c r="E95" s="29">
        <f t="shared" si="20"/>
        <v>3770</v>
      </c>
      <c r="F95" s="19" t="str">
        <f t="shared" si="21"/>
        <v>STOP</v>
      </c>
      <c r="G95" s="22" t="str">
        <f t="shared" si="18"/>
        <v>Limit Exceeded</v>
      </c>
    </row>
    <row r="96" spans="1:7">
      <c r="A96" s="19">
        <v>9</v>
      </c>
      <c r="B96" s="49">
        <v>35</v>
      </c>
      <c r="C96" s="20">
        <f t="shared" si="19"/>
        <v>2275</v>
      </c>
      <c r="D96" s="32" t="str">
        <f t="shared" si="22"/>
        <v>80,  Limit EXCEEDED</v>
      </c>
      <c r="E96" s="29">
        <f t="shared" si="20"/>
        <v>6045</v>
      </c>
      <c r="F96" s="19" t="str">
        <f t="shared" si="21"/>
        <v>STOP</v>
      </c>
      <c r="G96" s="22" t="str">
        <f t="shared" si="18"/>
        <v>Limit Exceeded</v>
      </c>
    </row>
    <row r="97" spans="1:7">
      <c r="A97" s="19">
        <v>10</v>
      </c>
      <c r="B97" s="49">
        <v>55</v>
      </c>
      <c r="C97" s="20">
        <f t="shared" si="19"/>
        <v>3575</v>
      </c>
      <c r="D97" s="32" t="str">
        <f t="shared" si="22"/>
        <v>5,  Limit EXCEEDED</v>
      </c>
      <c r="E97" s="29">
        <f t="shared" si="20"/>
        <v>9620</v>
      </c>
      <c r="F97" s="19" t="str">
        <f t="shared" si="21"/>
        <v>STOP</v>
      </c>
      <c r="G97" s="22" t="str">
        <f t="shared" si="18"/>
        <v>Limit Exceeded</v>
      </c>
    </row>
    <row r="98" spans="1:7">
      <c r="A98" s="19">
        <v>11</v>
      </c>
      <c r="B98" s="49">
        <v>88</v>
      </c>
      <c r="C98" s="20">
        <f t="shared" si="19"/>
        <v>5720</v>
      </c>
      <c r="D98" s="32" t="str">
        <f t="shared" si="22"/>
        <v>60,  Limit EXCEEDED</v>
      </c>
      <c r="E98" s="29">
        <f t="shared" si="20"/>
        <v>15340</v>
      </c>
      <c r="F98" s="19" t="str">
        <f>IF(($B$5*B98)&lt;=$B$6, "OK to Proceed", "STOP")</f>
        <v>STOP</v>
      </c>
      <c r="G98" s="22" t="str">
        <f t="shared" si="18"/>
        <v>Limit Exceeded</v>
      </c>
    </row>
    <row r="99" spans="1:7">
      <c r="A99" s="19">
        <v>12</v>
      </c>
      <c r="B99" s="49">
        <v>99</v>
      </c>
      <c r="C99" s="20">
        <f t="shared" si="19"/>
        <v>6435</v>
      </c>
      <c r="D99" s="32" t="str">
        <f t="shared" si="22"/>
        <v>-4450,  Limit EXCEEDED</v>
      </c>
      <c r="E99" s="29">
        <f t="shared" si="20"/>
        <v>21775</v>
      </c>
      <c r="F99" s="19" t="str">
        <f t="shared" si="21"/>
        <v>STOP</v>
      </c>
      <c r="G99" s="22" t="str">
        <f t="shared" si="18"/>
        <v>Limit Exceeded</v>
      </c>
    </row>
    <row r="100" spans="1:7">
      <c r="A100" s="19">
        <v>13</v>
      </c>
      <c r="B100" s="49">
        <v>100</v>
      </c>
      <c r="C100" s="20">
        <f t="shared" si="19"/>
        <v>6500</v>
      </c>
      <c r="D100" s="32" t="str">
        <f t="shared" si="22"/>
        <v>-10775,  Limit EXCEEDED</v>
      </c>
      <c r="E100" s="29">
        <f t="shared" si="20"/>
        <v>28275</v>
      </c>
      <c r="F100" s="19" t="str">
        <f t="shared" si="21"/>
        <v>STOP</v>
      </c>
      <c r="G100" s="22" t="str">
        <f>IF(AND(F100="OK to Proceed",F103="STOP"),"FINAL ROUND",IF($B$5*B100&gt;$B$6,"Limit Exceeded",IF($B$5*B100&lt;0,"ERROR: No Bet amt set"," ")))</f>
        <v>Limit Exceeded</v>
      </c>
    </row>
    <row r="101" spans="1:7">
      <c r="A101" s="19">
        <v>14</v>
      </c>
      <c r="B101" s="49">
        <v>101</v>
      </c>
      <c r="C101" s="20">
        <f t="shared" si="19"/>
        <v>6565</v>
      </c>
      <c r="D101" s="32" t="str">
        <f t="shared" si="22"/>
        <v>-17165,  Limit EXCEEDED</v>
      </c>
      <c r="E101" s="29">
        <f t="shared" si="20"/>
        <v>34840</v>
      </c>
      <c r="F101" s="19" t="str">
        <f t="shared" si="21"/>
        <v>STOP</v>
      </c>
      <c r="G101" s="22" t="str">
        <f>IF(AND(F101="OK to Proceed",F102="STOP"),"FINAL ROUND",IF($B$5*B101&gt;$B$6,"Limit Exceeded",IF($B$5*B101&lt;0,"ERROR: No Bet amt set"," ")))</f>
        <v>Limit Exceeded</v>
      </c>
    </row>
    <row r="102" spans="1:7">
      <c r="A102" s="19">
        <v>15</v>
      </c>
      <c r="B102" s="49">
        <v>180</v>
      </c>
      <c r="C102" s="20">
        <f t="shared" si="19"/>
        <v>11700</v>
      </c>
      <c r="D102" s="32" t="str">
        <f t="shared" si="22"/>
        <v>-15040,  Limit EXCEEDED</v>
      </c>
      <c r="E102" s="29">
        <f t="shared" si="20"/>
        <v>46540</v>
      </c>
      <c r="F102" s="19" t="str">
        <f t="shared" si="21"/>
        <v>STOP</v>
      </c>
      <c r="G102" s="22" t="str">
        <f>IF(AND(F102="OK to Proceed",F105="STOP"),"FINAL ROUND",IF($B$5*B102&gt;$B$6,"Limit Exceeded",IF($B$5*B102&lt;0,"ERROR: No Bet amt set"," ")))</f>
        <v>Limit Exceeded</v>
      </c>
    </row>
    <row r="103" spans="1:7">
      <c r="A103" s="19">
        <v>16</v>
      </c>
      <c r="B103" s="49">
        <v>210</v>
      </c>
      <c r="C103" s="20">
        <f t="shared" si="19"/>
        <v>13650</v>
      </c>
      <c r="D103" s="32" t="str">
        <f t="shared" si="22"/>
        <v>-23440,  Limit EXCEEDED</v>
      </c>
      <c r="E103" s="29">
        <f t="shared" si="20"/>
        <v>60190</v>
      </c>
      <c r="F103" s="19" t="str">
        <f t="shared" si="21"/>
        <v>STOP</v>
      </c>
      <c r="G103" s="22" t="str">
        <f>IF(AND(F103="OK to Proceed",F104="STOP"),"FINAL ROUND",IF($B$5*B103&gt;$B$6,"Limit Exceeded",IF($B$5*B103&lt;0,"ERROR: No Bet amt set"," ")))</f>
        <v>Limit Exceeded</v>
      </c>
    </row>
    <row r="104" spans="1:7">
      <c r="A104" s="19">
        <v>17</v>
      </c>
      <c r="B104" s="49">
        <v>240</v>
      </c>
      <c r="C104" s="20">
        <f t="shared" si="19"/>
        <v>15600</v>
      </c>
      <c r="D104" s="32" t="str">
        <f t="shared" si="22"/>
        <v>-33790,  Limit EXCEEDED</v>
      </c>
      <c r="E104" s="29">
        <f t="shared" si="20"/>
        <v>75790</v>
      </c>
      <c r="F104" s="19" t="str">
        <f t="shared" si="21"/>
        <v>STOP</v>
      </c>
      <c r="G104" s="22" t="str">
        <f>IF(AND(F104="OK to Proceed",F105="STOP"),"FINAL ROUND",IF($B$5*B104&gt;$B$6,"Limit Exceeded",IF($B$5*B104&lt;0,"ERROR: No Bet amt set"," ")))</f>
        <v>Limit Exceeded</v>
      </c>
    </row>
    <row r="105" spans="1:7" ht="15" thickBot="1">
      <c r="A105" s="23">
        <v>18</v>
      </c>
      <c r="B105" s="50">
        <v>270</v>
      </c>
      <c r="C105" s="24">
        <f t="shared" si="19"/>
        <v>17550</v>
      </c>
      <c r="D105" s="32" t="str">
        <f t="shared" si="22"/>
        <v>-46090,  Limit EXCEEDED</v>
      </c>
      <c r="E105" s="30">
        <f t="shared" si="20"/>
        <v>93340</v>
      </c>
      <c r="F105" s="23" t="str">
        <f t="shared" si="21"/>
        <v>STOP</v>
      </c>
      <c r="G105" s="25" t="str">
        <f>IF(AND(F105="OK to Proceed",F108="STOP"),"FINAL ROUND",IF($B$5*B105&gt;$B$6,"Limit Exceeded",IF($B$5*B105&lt;0,"ERROR: No Bet amt set"," ")))</f>
        <v>Limit Exceeded</v>
      </c>
    </row>
  </sheetData>
  <sheetProtection password="CF7A" sheet="1" objects="1" scenarios="1" selectLockedCells="1"/>
  <mergeCells count="8">
    <mergeCell ref="F64:G64"/>
    <mergeCell ref="F87:G87"/>
    <mergeCell ref="A2:D2"/>
    <mergeCell ref="C5:D5"/>
    <mergeCell ref="F12:G12"/>
    <mergeCell ref="A32:G34"/>
    <mergeCell ref="V42:W42"/>
    <mergeCell ref="F43:G43"/>
  </mergeCells>
  <conditionalFormatting sqref="V11:W25 F33:G51 F11:G29">
    <cfRule type="containsText" dxfId="40" priority="61" operator="containsText" text="STOP">
      <formula>NOT(ISERROR(SEARCH("STOP",F11)))</formula>
    </cfRule>
  </conditionalFormatting>
  <conditionalFormatting sqref="Q11:U25 A11:E29 A33:E51">
    <cfRule type="cellIs" dxfId="39" priority="56" operator="lessThan">
      <formula>0</formula>
    </cfRule>
  </conditionalFormatting>
  <conditionalFormatting sqref="D11:D29 D33:D51">
    <cfRule type="containsText" dxfId="38" priority="51" operator="containsText" text=",">
      <formula>NOT(ISERROR(SEARCH(",",D11)))</formula>
    </cfRule>
  </conditionalFormatting>
  <conditionalFormatting sqref="A11:G25 A28:G28 C14:D29 G12:G29">
    <cfRule type="expression" dxfId="37" priority="38">
      <formula>$G11="FINAL ROUND"</formula>
    </cfRule>
  </conditionalFormatting>
  <conditionalFormatting sqref="A33:G51">
    <cfRule type="expression" dxfId="36" priority="37">
      <formula>$G33="FINAL ROUND"</formula>
    </cfRule>
  </conditionalFormatting>
  <conditionalFormatting sqref="F55:G67">
    <cfRule type="containsText" dxfId="35" priority="36" operator="containsText" text="STOP">
      <formula>NOT(ISERROR(SEARCH("STOP",F55)))</formula>
    </cfRule>
  </conditionalFormatting>
  <conditionalFormatting sqref="A55:E67 D58:D73">
    <cfRule type="cellIs" dxfId="34" priority="35" operator="lessThan">
      <formula>0</formula>
    </cfRule>
  </conditionalFormatting>
  <conditionalFormatting sqref="D55:D73">
    <cfRule type="containsText" dxfId="33" priority="34" operator="containsText" text=",">
      <formula>NOT(ISERROR(SEARCH(",",D55)))</formula>
    </cfRule>
  </conditionalFormatting>
  <conditionalFormatting sqref="A55:G67 D58:D73">
    <cfRule type="expression" dxfId="32" priority="33">
      <formula>$G55="FINAL ROUND"</formula>
    </cfRule>
  </conditionalFormatting>
  <conditionalFormatting sqref="A12:G29">
    <cfRule type="expression" dxfId="31" priority="32">
      <formula>$G12="FINAL ROUND"</formula>
    </cfRule>
  </conditionalFormatting>
  <conditionalFormatting sqref="A49:G49 C47:D48 C50:D50 C34:C50 D35:D50 F46:F50 A33:G46">
    <cfRule type="expression" dxfId="30" priority="31">
      <formula>$G33="FINAL ROUND"</formula>
    </cfRule>
  </conditionalFormatting>
  <conditionalFormatting sqref="A33:G50">
    <cfRule type="expression" dxfId="29" priority="30">
      <formula>$G33="FINAL ROUND"</formula>
    </cfRule>
  </conditionalFormatting>
  <conditionalFormatting sqref="F56:G73">
    <cfRule type="containsText" dxfId="28" priority="29" operator="containsText" text="STOP">
      <formula>NOT(ISERROR(SEARCH("STOP",F56)))</formula>
    </cfRule>
  </conditionalFormatting>
  <conditionalFormatting sqref="A56:E73">
    <cfRule type="cellIs" dxfId="27" priority="28" operator="lessThan">
      <formula>0</formula>
    </cfRule>
  </conditionalFormatting>
  <conditionalFormatting sqref="D56:D73">
    <cfRule type="containsText" dxfId="26" priority="27" operator="containsText" text=",">
      <formula>NOT(ISERROR(SEARCH(",",D56)))</formula>
    </cfRule>
  </conditionalFormatting>
  <conditionalFormatting sqref="A56:G73">
    <cfRule type="expression" dxfId="25" priority="26">
      <formula>$G56="FINAL ROUND"</formula>
    </cfRule>
  </conditionalFormatting>
  <conditionalFormatting sqref="A56:G69 A72:G72 C70:D71 C73:D73 D58:D73 F67:F73">
    <cfRule type="expression" dxfId="24" priority="25">
      <formula>$G56="FINAL ROUND"</formula>
    </cfRule>
  </conditionalFormatting>
  <conditionalFormatting sqref="A56:G73">
    <cfRule type="expression" dxfId="23" priority="24">
      <formula>$G56="FINAL ROUND"</formula>
    </cfRule>
  </conditionalFormatting>
  <conditionalFormatting sqref="V43:W57 F65:G83 F43:G61">
    <cfRule type="containsText" dxfId="22" priority="23" operator="containsText" text="STOP">
      <formula>NOT(ISERROR(SEARCH("STOP",F43)))</formula>
    </cfRule>
  </conditionalFormatting>
  <conditionalFormatting sqref="Q43:U57 A43:E61 A65:E83">
    <cfRule type="cellIs" dxfId="21" priority="22" operator="lessThan">
      <formula>0</formula>
    </cfRule>
  </conditionalFormatting>
  <conditionalFormatting sqref="D43:D61 D65:D83">
    <cfRule type="containsText" dxfId="20" priority="21" operator="containsText" text=",">
      <formula>NOT(ISERROR(SEARCH(",",D43)))</formula>
    </cfRule>
  </conditionalFormatting>
  <conditionalFormatting sqref="A43:G57 A60:G60 C58:D59 C61:D61 G58:G59 G61">
    <cfRule type="expression" dxfId="19" priority="20">
      <formula>$G43="FINAL ROUND"</formula>
    </cfRule>
  </conditionalFormatting>
  <conditionalFormatting sqref="A65:G83">
    <cfRule type="expression" dxfId="18" priority="19">
      <formula>$G65="FINAL ROUND"</formula>
    </cfRule>
  </conditionalFormatting>
  <conditionalFormatting sqref="F87:G99">
    <cfRule type="containsText" dxfId="17" priority="18" operator="containsText" text="STOP">
      <formula>NOT(ISERROR(SEARCH("STOP",F87)))</formula>
    </cfRule>
  </conditionalFormatting>
  <conditionalFormatting sqref="A87:E99 D100:D105">
    <cfRule type="cellIs" dxfId="16" priority="17" operator="lessThan">
      <formula>0</formula>
    </cfRule>
  </conditionalFormatting>
  <conditionalFormatting sqref="D87:D105">
    <cfRule type="containsText" dxfId="15" priority="16" operator="containsText" text=",">
      <formula>NOT(ISERROR(SEARCH(",",D87)))</formula>
    </cfRule>
  </conditionalFormatting>
  <conditionalFormatting sqref="A87:G99 D100:D105">
    <cfRule type="expression" dxfId="14" priority="15">
      <formula>$G87="FINAL ROUND"</formula>
    </cfRule>
  </conditionalFormatting>
  <conditionalFormatting sqref="A44:G61">
    <cfRule type="expression" dxfId="13" priority="14">
      <formula>$G44="FINAL ROUND"</formula>
    </cfRule>
  </conditionalFormatting>
  <conditionalFormatting sqref="A81:G81 C79:D80 C82:D82 F82 A65:E78 F65:F80 G65:G78">
    <cfRule type="expression" dxfId="12" priority="13">
      <formula>$G65="FINAL ROUND"</formula>
    </cfRule>
  </conditionalFormatting>
  <conditionalFormatting sqref="A65:G82">
    <cfRule type="expression" dxfId="11" priority="12">
      <formula>$G65="FINAL ROUND"</formula>
    </cfRule>
  </conditionalFormatting>
  <conditionalFormatting sqref="F88:G105">
    <cfRule type="containsText" dxfId="10" priority="11" operator="containsText" text="STOP">
      <formula>NOT(ISERROR(SEARCH("STOP",F88)))</formula>
    </cfRule>
  </conditionalFormatting>
  <conditionalFormatting sqref="A88:E105">
    <cfRule type="cellIs" dxfId="9" priority="10" operator="lessThan">
      <formula>0</formula>
    </cfRule>
  </conditionalFormatting>
  <conditionalFormatting sqref="D88:D105">
    <cfRule type="containsText" dxfId="8" priority="9" operator="containsText" text=",">
      <formula>NOT(ISERROR(SEARCH(",",D88)))</formula>
    </cfRule>
  </conditionalFormatting>
  <conditionalFormatting sqref="A88:G105">
    <cfRule type="expression" dxfId="7" priority="8">
      <formula>$G88="FINAL ROUND"</formula>
    </cfRule>
  </conditionalFormatting>
  <conditionalFormatting sqref="A88:G101 A104:G104 C102:D103 C105:D105 F102:F103 F105">
    <cfRule type="expression" dxfId="6" priority="7">
      <formula>$G88="FINAL ROUND"</formula>
    </cfRule>
  </conditionalFormatting>
  <conditionalFormatting sqref="A88:G105">
    <cfRule type="expression" dxfId="5" priority="6">
      <formula>$G88="FINAL ROUND"</formula>
    </cfRule>
  </conditionalFormatting>
  <conditionalFormatting sqref="F12:G30">
    <cfRule type="containsText" dxfId="4" priority="5" operator="containsText" text="STOP">
      <formula>NOT(ISERROR(SEARCH("STOP",F12)))</formula>
    </cfRule>
  </conditionalFormatting>
  <conditionalFormatting sqref="A12:E30">
    <cfRule type="cellIs" dxfId="3" priority="4" operator="lessThan">
      <formula>0</formula>
    </cfRule>
  </conditionalFormatting>
  <conditionalFormatting sqref="D12:D30">
    <cfRule type="containsText" dxfId="2" priority="3" operator="containsText" text=",">
      <formula>NOT(ISERROR(SEARCH(",",D12)))</formula>
    </cfRule>
  </conditionalFormatting>
  <conditionalFormatting sqref="A29:G29 C27:D28 C30:D30 G27:G28 G30 A12:G26">
    <cfRule type="expression" dxfId="1" priority="2">
      <formula>$G12="FINAL ROUND"</formula>
    </cfRule>
  </conditionalFormatting>
  <conditionalFormatting sqref="A13:G30">
    <cfRule type="expression" dxfId="0" priority="1">
      <formula>$G13="FINAL ROUND"</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G42"/>
  <sheetViews>
    <sheetView zoomScale="40" zoomScaleNormal="40" workbookViewId="0">
      <selection activeCell="B10" sqref="B10"/>
    </sheetView>
  </sheetViews>
  <sheetFormatPr defaultRowHeight="14.4"/>
  <cols>
    <col min="1" max="2" width="24" style="1" bestFit="1" customWidth="1"/>
    <col min="3" max="3" width="12.6640625" style="2" bestFit="1" customWidth="1"/>
    <col min="4" max="4" width="24.44140625" style="2" bestFit="1" customWidth="1"/>
    <col min="5" max="5" width="18" style="2" bestFit="1" customWidth="1"/>
    <col min="6" max="6" width="13.6640625" style="1" bestFit="1" customWidth="1"/>
    <col min="7" max="7" width="23.88671875" style="1" customWidth="1"/>
    <col min="8" max="16384" width="8.88671875" style="1"/>
  </cols>
  <sheetData>
    <row r="1" spans="1:7">
      <c r="A1" s="1" t="s">
        <v>8</v>
      </c>
    </row>
    <row r="2" spans="1:7" ht="31.2">
      <c r="A2" s="33" t="s">
        <v>9</v>
      </c>
    </row>
    <row r="3" spans="1:7" ht="31.2">
      <c r="A3" s="4" t="s">
        <v>23</v>
      </c>
    </row>
    <row r="4" spans="1:7">
      <c r="B4" s="52" t="s">
        <v>1</v>
      </c>
    </row>
    <row r="5" spans="1:7">
      <c r="A5" s="1" t="s">
        <v>6</v>
      </c>
      <c r="B5" s="52">
        <v>5</v>
      </c>
    </row>
    <row r="6" spans="1:7">
      <c r="A6" s="1" t="s">
        <v>0</v>
      </c>
      <c r="B6" s="52">
        <v>250</v>
      </c>
    </row>
    <row r="7" spans="1:7" ht="15" thickBot="1"/>
    <row r="8" spans="1:7">
      <c r="A8" s="8"/>
      <c r="B8" s="9"/>
      <c r="C8" s="9"/>
      <c r="D8" s="9"/>
      <c r="E8" s="9"/>
      <c r="F8" s="11"/>
      <c r="G8" s="12"/>
    </row>
    <row r="9" spans="1:7" ht="15" thickBot="1">
      <c r="A9" s="13" t="s">
        <v>2</v>
      </c>
      <c r="B9" s="14" t="s">
        <v>20</v>
      </c>
      <c r="C9" s="14" t="s">
        <v>30</v>
      </c>
      <c r="D9" s="14" t="s">
        <v>4</v>
      </c>
      <c r="E9" s="14" t="s">
        <v>5</v>
      </c>
      <c r="F9" s="28" t="s">
        <v>7</v>
      </c>
      <c r="G9" s="18"/>
    </row>
    <row r="10" spans="1:7" ht="15" thickTop="1">
      <c r="A10" s="19">
        <v>1</v>
      </c>
      <c r="B10" s="49">
        <v>1</v>
      </c>
      <c r="C10" s="34">
        <f>$B$5*B10*2</f>
        <v>10</v>
      </c>
      <c r="D10" s="35">
        <f>C10-C10/2</f>
        <v>5</v>
      </c>
      <c r="E10" s="34">
        <f>C10</f>
        <v>10</v>
      </c>
      <c r="F10" s="29" t="str">
        <f t="shared" ref="F10:F14" si="0">IF((C10)&lt;$B$6, "OK to Proceed", "STOP")</f>
        <v>OK to Proceed</v>
      </c>
      <c r="G10" s="22" t="str">
        <f t="shared" ref="G10:G18" si="1">IF(AND(F10="OK to Proceed",F11="STOP"),"FINAL ROUND",IF($B$5*B10&gt;$B$6,"Limit Exceeded",IF($B$5*B10&lt;0,"ERROR: No Bet amt set"," ")))</f>
        <v xml:space="preserve"> </v>
      </c>
    </row>
    <row r="11" spans="1:7">
      <c r="A11" s="19">
        <v>2</v>
      </c>
      <c r="B11" s="49">
        <v>3</v>
      </c>
      <c r="C11" s="34">
        <f>$B$5*B11*2</f>
        <v>30</v>
      </c>
      <c r="D11" s="35">
        <f>C11-C11/2-E10</f>
        <v>5</v>
      </c>
      <c r="E11" s="34">
        <f t="shared" ref="E11:E18" si="2">E10+C11</f>
        <v>40</v>
      </c>
      <c r="F11" s="29" t="str">
        <f t="shared" si="0"/>
        <v>OK to Proceed</v>
      </c>
      <c r="G11" s="22" t="str">
        <f t="shared" si="1"/>
        <v xml:space="preserve"> </v>
      </c>
    </row>
    <row r="12" spans="1:7">
      <c r="A12" s="19">
        <v>3</v>
      </c>
      <c r="B12" s="49">
        <v>10</v>
      </c>
      <c r="C12" s="34">
        <f t="shared" ref="C12:C18" si="3">$B$5*B12*2</f>
        <v>100</v>
      </c>
      <c r="D12" s="35">
        <f t="shared" ref="D12" si="4">C12-C12/2-E11</f>
        <v>10</v>
      </c>
      <c r="E12" s="34">
        <f t="shared" si="2"/>
        <v>140</v>
      </c>
      <c r="F12" s="29" t="str">
        <f t="shared" si="0"/>
        <v>OK to Proceed</v>
      </c>
      <c r="G12" s="22" t="str">
        <f t="shared" si="1"/>
        <v>FINAL ROUND</v>
      </c>
    </row>
    <row r="13" spans="1:7">
      <c r="A13" s="19">
        <v>4</v>
      </c>
      <c r="B13" s="49">
        <v>25</v>
      </c>
      <c r="C13" s="34">
        <f t="shared" si="3"/>
        <v>250</v>
      </c>
      <c r="D13" s="35">
        <f>IF(G13="Limit Exceeded", "$ " &amp; C13-C13/2-E12 &amp; ", Limit Exceeded", C13-C13/2-E12)</f>
        <v>-15</v>
      </c>
      <c r="E13" s="34">
        <f t="shared" si="2"/>
        <v>390</v>
      </c>
      <c r="F13" s="29" t="str">
        <f t="shared" si="0"/>
        <v>STOP</v>
      </c>
      <c r="G13" s="22" t="str">
        <f t="shared" si="1"/>
        <v xml:space="preserve"> </v>
      </c>
    </row>
    <row r="14" spans="1:7">
      <c r="A14" s="19">
        <v>5</v>
      </c>
      <c r="B14" s="49">
        <v>90</v>
      </c>
      <c r="C14" s="34">
        <f t="shared" si="3"/>
        <v>900</v>
      </c>
      <c r="D14" s="35" t="str">
        <f t="shared" ref="D14:D18" si="5">IF(G14="Limit Exceeded", "$ " &amp; C14-C14/2-E13 &amp; ", Limit Exceeded", C14-C14/2-E13)</f>
        <v>$ 60, Limit Exceeded</v>
      </c>
      <c r="E14" s="34">
        <f t="shared" si="2"/>
        <v>1290</v>
      </c>
      <c r="F14" s="29" t="str">
        <f t="shared" si="0"/>
        <v>STOP</v>
      </c>
      <c r="G14" s="22" t="str">
        <f t="shared" si="1"/>
        <v>Limit Exceeded</v>
      </c>
    </row>
    <row r="15" spans="1:7">
      <c r="A15" s="19">
        <v>6</v>
      </c>
      <c r="B15" s="49">
        <v>300</v>
      </c>
      <c r="C15" s="34">
        <f t="shared" si="3"/>
        <v>3000</v>
      </c>
      <c r="D15" s="35" t="str">
        <f t="shared" si="5"/>
        <v>$ 210, Limit Exceeded</v>
      </c>
      <c r="E15" s="34">
        <f t="shared" si="2"/>
        <v>4290</v>
      </c>
      <c r="F15" s="29" t="str">
        <f>IF((C15)&lt;$B$6, "OK to Proceed", "STOP")</f>
        <v>STOP</v>
      </c>
      <c r="G15" s="22" t="str">
        <f t="shared" si="1"/>
        <v>Limit Exceeded</v>
      </c>
    </row>
    <row r="16" spans="1:7">
      <c r="A16" s="19">
        <v>7</v>
      </c>
      <c r="B16" s="49">
        <v>500</v>
      </c>
      <c r="C16" s="34">
        <f t="shared" si="3"/>
        <v>5000</v>
      </c>
      <c r="D16" s="35" t="str">
        <f t="shared" si="5"/>
        <v>$ -1790, Limit Exceeded</v>
      </c>
      <c r="E16" s="34">
        <f t="shared" si="2"/>
        <v>9290</v>
      </c>
      <c r="F16" s="29" t="str">
        <f t="shared" ref="F16:F18" si="6">IF((C16)&lt;$B$6, "OK to Proceed", "STOP")</f>
        <v>STOP</v>
      </c>
      <c r="G16" s="22" t="str">
        <f t="shared" si="1"/>
        <v>Limit Exceeded</v>
      </c>
    </row>
    <row r="17" spans="1:7">
      <c r="A17" s="19">
        <v>8</v>
      </c>
      <c r="B17" s="49">
        <v>800</v>
      </c>
      <c r="C17" s="34">
        <f t="shared" si="3"/>
        <v>8000</v>
      </c>
      <c r="D17" s="35" t="str">
        <f t="shared" si="5"/>
        <v>$ -5290, Limit Exceeded</v>
      </c>
      <c r="E17" s="34">
        <f t="shared" si="2"/>
        <v>17290</v>
      </c>
      <c r="F17" s="29" t="str">
        <f t="shared" si="6"/>
        <v>STOP</v>
      </c>
      <c r="G17" s="22" t="str">
        <f t="shared" si="1"/>
        <v>Limit Exceeded</v>
      </c>
    </row>
    <row r="18" spans="1:7">
      <c r="A18" s="19">
        <v>9</v>
      </c>
      <c r="B18" s="49">
        <v>256</v>
      </c>
      <c r="C18" s="34">
        <f t="shared" si="3"/>
        <v>2560</v>
      </c>
      <c r="D18" s="35" t="str">
        <f t="shared" si="5"/>
        <v>$ -16010, Limit Exceeded</v>
      </c>
      <c r="E18" s="34">
        <f t="shared" si="2"/>
        <v>19850</v>
      </c>
      <c r="F18" s="29" t="str">
        <f t="shared" si="6"/>
        <v>STOP</v>
      </c>
      <c r="G18" s="22" t="str">
        <f t="shared" si="1"/>
        <v>Limit Exceeded</v>
      </c>
    </row>
    <row r="19" spans="1:7" ht="15" thickBot="1">
      <c r="A19" s="23"/>
      <c r="B19" s="30"/>
      <c r="C19" s="36"/>
      <c r="D19" s="36"/>
      <c r="E19" s="36"/>
      <c r="F19" s="30"/>
      <c r="G19" s="37"/>
    </row>
    <row r="23" spans="1:7" ht="31.2">
      <c r="A23" s="33" t="s">
        <v>10</v>
      </c>
    </row>
    <row r="24" spans="1:7" ht="15" thickBot="1"/>
    <row r="25" spans="1:7">
      <c r="A25" s="10" t="s">
        <v>2</v>
      </c>
      <c r="B25" s="11" t="s">
        <v>21</v>
      </c>
      <c r="C25" s="9" t="s">
        <v>30</v>
      </c>
      <c r="D25" s="38" t="s">
        <v>4</v>
      </c>
      <c r="E25" s="9" t="s">
        <v>5</v>
      </c>
      <c r="F25" s="39" t="s">
        <v>7</v>
      </c>
      <c r="G25" s="40"/>
    </row>
    <row r="26" spans="1:7">
      <c r="A26" s="20">
        <v>1</v>
      </c>
      <c r="B26" s="53">
        <v>1</v>
      </c>
      <c r="C26" s="34">
        <f>$B$5*B26</f>
        <v>5</v>
      </c>
      <c r="D26" s="31">
        <f>C26*2</f>
        <v>10</v>
      </c>
      <c r="E26" s="34">
        <f>C26</f>
        <v>5</v>
      </c>
      <c r="F26" s="29" t="str">
        <f>IF(C26&lt;$B$6, "OK to Proceed", "STOP")</f>
        <v>OK to Proceed</v>
      </c>
      <c r="G26" s="41" t="str">
        <f t="shared" ref="G26:G36" si="7">IF(AND(F26="OK to Proceed",F27="STOP"),"FINAL ROUND",IF(C26&gt;$B$6,"Limit Exceeded",IF(C26&lt;0,"ERROR: No Bet amt set"," ")))</f>
        <v xml:space="preserve"> </v>
      </c>
    </row>
    <row r="27" spans="1:7">
      <c r="A27" s="20">
        <v>2</v>
      </c>
      <c r="B27" s="53">
        <v>1</v>
      </c>
      <c r="C27" s="34">
        <f t="shared" ref="C27:C42" si="8">$B$5*B27</f>
        <v>5</v>
      </c>
      <c r="D27" s="31">
        <f t="shared" ref="D27:D37" si="9">IF(G27="Limit Exceeded", "$ " &amp; C27*2-E26 &amp; ", Limit Exceeded",C27*2-E26)</f>
        <v>5</v>
      </c>
      <c r="E27" s="34">
        <f t="shared" ref="E27:E38" si="10">E26+C27</f>
        <v>10</v>
      </c>
      <c r="F27" s="29" t="str">
        <f t="shared" ref="F27:F38" si="11">IF(C27&lt;$B$6, "OK to Proceed", "STOP")</f>
        <v>OK to Proceed</v>
      </c>
      <c r="G27" s="22" t="str">
        <f t="shared" si="7"/>
        <v xml:space="preserve"> </v>
      </c>
    </row>
    <row r="28" spans="1:7">
      <c r="A28" s="20">
        <v>3</v>
      </c>
      <c r="B28" s="53">
        <v>2</v>
      </c>
      <c r="C28" s="34">
        <f t="shared" si="8"/>
        <v>10</v>
      </c>
      <c r="D28" s="31">
        <f t="shared" si="9"/>
        <v>10</v>
      </c>
      <c r="E28" s="34">
        <f t="shared" si="10"/>
        <v>20</v>
      </c>
      <c r="F28" s="29" t="str">
        <f t="shared" si="11"/>
        <v>OK to Proceed</v>
      </c>
      <c r="G28" s="22" t="str">
        <f t="shared" si="7"/>
        <v xml:space="preserve"> </v>
      </c>
    </row>
    <row r="29" spans="1:7">
      <c r="A29" s="20">
        <v>4</v>
      </c>
      <c r="B29" s="53">
        <v>3</v>
      </c>
      <c r="C29" s="34">
        <f t="shared" si="8"/>
        <v>15</v>
      </c>
      <c r="D29" s="31">
        <f t="shared" si="9"/>
        <v>10</v>
      </c>
      <c r="E29" s="34">
        <f t="shared" si="10"/>
        <v>35</v>
      </c>
      <c r="F29" s="29" t="str">
        <f t="shared" si="11"/>
        <v>OK to Proceed</v>
      </c>
      <c r="G29" s="22" t="str">
        <f t="shared" si="7"/>
        <v xml:space="preserve"> </v>
      </c>
    </row>
    <row r="30" spans="1:7">
      <c r="A30" s="20">
        <v>5</v>
      </c>
      <c r="B30" s="53">
        <v>4</v>
      </c>
      <c r="C30" s="34">
        <f t="shared" si="8"/>
        <v>20</v>
      </c>
      <c r="D30" s="31">
        <f t="shared" si="9"/>
        <v>5</v>
      </c>
      <c r="E30" s="34">
        <f t="shared" si="10"/>
        <v>55</v>
      </c>
      <c r="F30" s="29" t="str">
        <f t="shared" si="11"/>
        <v>OK to Proceed</v>
      </c>
      <c r="G30" s="22" t="str">
        <f t="shared" si="7"/>
        <v xml:space="preserve"> </v>
      </c>
    </row>
    <row r="31" spans="1:7">
      <c r="A31" s="20">
        <v>6</v>
      </c>
      <c r="B31" s="53">
        <v>6</v>
      </c>
      <c r="C31" s="34">
        <f t="shared" si="8"/>
        <v>30</v>
      </c>
      <c r="D31" s="31">
        <f t="shared" si="9"/>
        <v>5</v>
      </c>
      <c r="E31" s="34">
        <f t="shared" si="10"/>
        <v>85</v>
      </c>
      <c r="F31" s="29" t="str">
        <f t="shared" si="11"/>
        <v>OK to Proceed</v>
      </c>
      <c r="G31" s="22" t="str">
        <f t="shared" si="7"/>
        <v xml:space="preserve"> </v>
      </c>
    </row>
    <row r="32" spans="1:7">
      <c r="A32" s="20">
        <v>7</v>
      </c>
      <c r="B32" s="53">
        <v>10</v>
      </c>
      <c r="C32" s="34">
        <f t="shared" si="8"/>
        <v>50</v>
      </c>
      <c r="D32" s="31">
        <f t="shared" si="9"/>
        <v>15</v>
      </c>
      <c r="E32" s="34">
        <f t="shared" si="10"/>
        <v>135</v>
      </c>
      <c r="F32" s="29" t="str">
        <f t="shared" si="11"/>
        <v>OK to Proceed</v>
      </c>
      <c r="G32" s="22" t="str">
        <f t="shared" si="7"/>
        <v xml:space="preserve"> </v>
      </c>
    </row>
    <row r="33" spans="1:7">
      <c r="A33" s="20">
        <v>8</v>
      </c>
      <c r="B33" s="53">
        <v>15</v>
      </c>
      <c r="C33" s="34">
        <f t="shared" si="8"/>
        <v>75</v>
      </c>
      <c r="D33" s="31">
        <f t="shared" si="9"/>
        <v>15</v>
      </c>
      <c r="E33" s="34">
        <f t="shared" si="10"/>
        <v>210</v>
      </c>
      <c r="F33" s="29" t="str">
        <f t="shared" si="11"/>
        <v>OK to Proceed</v>
      </c>
      <c r="G33" s="22" t="str">
        <f t="shared" si="7"/>
        <v xml:space="preserve"> </v>
      </c>
    </row>
    <row r="34" spans="1:7">
      <c r="A34" s="20">
        <v>9</v>
      </c>
      <c r="B34" s="53">
        <v>20</v>
      </c>
      <c r="C34" s="34">
        <f t="shared" si="8"/>
        <v>100</v>
      </c>
      <c r="D34" s="31">
        <f t="shared" si="9"/>
        <v>-10</v>
      </c>
      <c r="E34" s="34">
        <f t="shared" si="10"/>
        <v>310</v>
      </c>
      <c r="F34" s="29" t="str">
        <f t="shared" si="11"/>
        <v>OK to Proceed</v>
      </c>
      <c r="G34" s="22" t="str">
        <f t="shared" si="7"/>
        <v xml:space="preserve"> </v>
      </c>
    </row>
    <row r="35" spans="1:7">
      <c r="A35" s="20">
        <v>10</v>
      </c>
      <c r="B35" s="53">
        <v>35</v>
      </c>
      <c r="C35" s="34">
        <f t="shared" si="8"/>
        <v>175</v>
      </c>
      <c r="D35" s="31">
        <f t="shared" si="9"/>
        <v>40</v>
      </c>
      <c r="E35" s="34">
        <f t="shared" si="10"/>
        <v>485</v>
      </c>
      <c r="F35" s="29" t="str">
        <f t="shared" si="11"/>
        <v>OK to Proceed</v>
      </c>
      <c r="G35" s="22" t="str">
        <f t="shared" si="7"/>
        <v>FINAL ROUND</v>
      </c>
    </row>
    <row r="36" spans="1:7">
      <c r="A36" s="20">
        <v>11</v>
      </c>
      <c r="B36" s="53">
        <v>50</v>
      </c>
      <c r="C36" s="34">
        <f t="shared" si="8"/>
        <v>250</v>
      </c>
      <c r="D36" s="31">
        <f t="shared" si="9"/>
        <v>15</v>
      </c>
      <c r="E36" s="34">
        <f t="shared" si="10"/>
        <v>735</v>
      </c>
      <c r="F36" s="29" t="str">
        <f t="shared" si="11"/>
        <v>STOP</v>
      </c>
      <c r="G36" s="22" t="str">
        <f t="shared" si="7"/>
        <v xml:space="preserve"> </v>
      </c>
    </row>
    <row r="37" spans="1:7">
      <c r="A37" s="20">
        <v>12</v>
      </c>
      <c r="B37" s="53">
        <v>75</v>
      </c>
      <c r="C37" s="34">
        <f t="shared" si="8"/>
        <v>375</v>
      </c>
      <c r="D37" s="31" t="str">
        <f t="shared" si="9"/>
        <v>$ 15, Limit Exceeded</v>
      </c>
      <c r="E37" s="34">
        <f t="shared" si="10"/>
        <v>1110</v>
      </c>
      <c r="F37" s="29" t="str">
        <f t="shared" si="11"/>
        <v>STOP</v>
      </c>
      <c r="G37" s="22" t="str">
        <f>IF(AND(F37="OK to Proceed",F38="STOP"),"FINAL ROUND",IF(C37&gt;$B$6,"Limit Exceeded",IF(C37&lt;0,"ERROR: No Bet amt set"," ")))</f>
        <v>Limit Exceeded</v>
      </c>
    </row>
    <row r="38" spans="1:7">
      <c r="A38" s="20">
        <v>13</v>
      </c>
      <c r="B38" s="53">
        <v>101</v>
      </c>
      <c r="C38" s="34">
        <f t="shared" si="8"/>
        <v>505</v>
      </c>
      <c r="D38" s="31" t="str">
        <f>IF(G38="Limit Exceeded", "$ " &amp; C38*2-E37 &amp; ", Limit Exceeded",C38*2-E37)</f>
        <v>$ -100, Limit Exceeded</v>
      </c>
      <c r="E38" s="34">
        <f t="shared" si="10"/>
        <v>1615</v>
      </c>
      <c r="F38" s="29" t="str">
        <f t="shared" si="11"/>
        <v>STOP</v>
      </c>
      <c r="G38" s="22" t="str">
        <f t="shared" ref="G38:G42" si="12">IF(AND(F38="OK to Proceed",F39="STOP"),"FINAL ROUND",IF(C38&gt;$B$6,"Limit Exceeded",IF(C38&lt;0,"ERROR: No Bet amt set"," ")))</f>
        <v>Limit Exceeded</v>
      </c>
    </row>
    <row r="39" spans="1:7">
      <c r="A39" s="20">
        <v>14</v>
      </c>
      <c r="B39" s="53">
        <v>125</v>
      </c>
      <c r="C39" s="34">
        <f t="shared" si="8"/>
        <v>625</v>
      </c>
      <c r="D39" s="31" t="str">
        <f t="shared" ref="D39:D42" si="13">IF(G39="Limit Exceeded", "$ " &amp; C39*2-E38 &amp; ", Limit Exceeded",C39*2-E38)</f>
        <v>$ -365, Limit Exceeded</v>
      </c>
      <c r="E39" s="34">
        <f t="shared" ref="E39:E42" si="14">E38+C39</f>
        <v>2240</v>
      </c>
      <c r="F39" s="29" t="str">
        <f t="shared" ref="F39:F42" si="15">IF(C39&lt;$B$6, "OK to Proceed", "STOP")</f>
        <v>STOP</v>
      </c>
      <c r="G39" s="22" t="str">
        <f t="shared" si="12"/>
        <v>Limit Exceeded</v>
      </c>
    </row>
    <row r="40" spans="1:7">
      <c r="A40" s="20">
        <v>15</v>
      </c>
      <c r="B40" s="53">
        <v>150</v>
      </c>
      <c r="C40" s="34">
        <f t="shared" si="8"/>
        <v>750</v>
      </c>
      <c r="D40" s="31" t="str">
        <f t="shared" si="13"/>
        <v>$ -740, Limit Exceeded</v>
      </c>
      <c r="E40" s="34">
        <f t="shared" si="14"/>
        <v>2990</v>
      </c>
      <c r="F40" s="29" t="str">
        <f t="shared" si="15"/>
        <v>STOP</v>
      </c>
      <c r="G40" s="22" t="str">
        <f t="shared" si="12"/>
        <v>Limit Exceeded</v>
      </c>
    </row>
    <row r="41" spans="1:7">
      <c r="A41" s="20">
        <v>16</v>
      </c>
      <c r="B41" s="53">
        <v>175</v>
      </c>
      <c r="C41" s="34">
        <f t="shared" si="8"/>
        <v>875</v>
      </c>
      <c r="D41" s="31" t="str">
        <f t="shared" si="13"/>
        <v>$ -1240, Limit Exceeded</v>
      </c>
      <c r="E41" s="34">
        <f t="shared" si="14"/>
        <v>3865</v>
      </c>
      <c r="F41" s="29" t="str">
        <f t="shared" si="15"/>
        <v>STOP</v>
      </c>
      <c r="G41" s="22" t="str">
        <f t="shared" si="12"/>
        <v>Limit Exceeded</v>
      </c>
    </row>
    <row r="42" spans="1:7" ht="15" thickBot="1">
      <c r="A42" s="24">
        <v>17</v>
      </c>
      <c r="B42" s="54">
        <v>200</v>
      </c>
      <c r="C42" s="42">
        <f t="shared" si="8"/>
        <v>1000</v>
      </c>
      <c r="D42" s="31" t="str">
        <f t="shared" si="13"/>
        <v>$ -1865, Limit Exceeded</v>
      </c>
      <c r="E42" s="42">
        <f t="shared" si="14"/>
        <v>4865</v>
      </c>
      <c r="F42" s="30" t="str">
        <f t="shared" si="15"/>
        <v>STOP</v>
      </c>
      <c r="G42" s="25" t="str">
        <f t="shared" si="12"/>
        <v>Limit Exceeded</v>
      </c>
    </row>
  </sheetData>
  <sheetProtection password="CF7A" sheet="1" objects="1" scenarios="1" selectLockedCells="1"/>
  <mergeCells count="2">
    <mergeCell ref="F25:G25"/>
    <mergeCell ref="F9:G9"/>
  </mergeCells>
  <conditionalFormatting sqref="A9:E18">
    <cfRule type="cellIs" dxfId="51" priority="19" operator="lessThan">
      <formula>0</formula>
    </cfRule>
  </conditionalFormatting>
  <conditionalFormatting sqref="F8:G18">
    <cfRule type="containsText" dxfId="50" priority="18" operator="containsText" text="STOP">
      <formula>NOT(ISERROR(SEARCH("STOP",F8)))</formula>
    </cfRule>
  </conditionalFormatting>
  <conditionalFormatting sqref="A26:B42 D26:E42">
    <cfRule type="cellIs" dxfId="49" priority="13" operator="lessThan">
      <formula>0</formula>
    </cfRule>
  </conditionalFormatting>
  <conditionalFormatting sqref="F26:F42">
    <cfRule type="containsText" dxfId="48" priority="12" operator="containsText" text="STOP">
      <formula>NOT(ISERROR(SEARCH("STOP",F26)))</formula>
    </cfRule>
  </conditionalFormatting>
  <conditionalFormatting sqref="G26:G42">
    <cfRule type="containsText" dxfId="47" priority="11" operator="containsText" text="STOP">
      <formula>NOT(ISERROR(SEARCH("STOP",G26)))</formula>
    </cfRule>
  </conditionalFormatting>
  <conditionalFormatting sqref="G17">
    <cfRule type="containsText" dxfId="46" priority="8" operator="containsText" text="&quot;FINAL&quot;">
      <formula>NOT(ISERROR(SEARCH("""FINAL""",G17)))</formula>
    </cfRule>
  </conditionalFormatting>
  <conditionalFormatting sqref="D9:D18">
    <cfRule type="containsText" dxfId="45" priority="5" operator="containsText" text=",">
      <formula>NOT(ISERROR(SEARCH(",",D9)))</formula>
    </cfRule>
  </conditionalFormatting>
  <conditionalFormatting sqref="A9:G18">
    <cfRule type="expression" dxfId="44" priority="4">
      <formula>$G9="FINAL ROUND"</formula>
    </cfRule>
  </conditionalFormatting>
  <conditionalFormatting sqref="A10:G18">
    <cfRule type="expression" dxfId="43" priority="3">
      <formula>$G10="FINAL ROUND"</formula>
    </cfRule>
  </conditionalFormatting>
  <conditionalFormatting sqref="A26:G42">
    <cfRule type="expression" dxfId="42" priority="2">
      <formula>$G26="FINAL ROUND"</formula>
    </cfRule>
  </conditionalFormatting>
  <conditionalFormatting sqref="A25:G42">
    <cfRule type="containsText" dxfId="41" priority="1" operator="containsText" text=",">
      <formula>NOT(ISERROR(SEARCH(",",A25)))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26"/>
  <sheetViews>
    <sheetView topLeftCell="A4" zoomScale="70" zoomScaleNormal="70" workbookViewId="0">
      <selection activeCell="B13" sqref="B13"/>
    </sheetView>
  </sheetViews>
  <sheetFormatPr defaultRowHeight="14.4"/>
  <cols>
    <col min="1" max="1" width="18.6640625" style="1" bestFit="1" customWidth="1"/>
    <col min="2" max="2" width="32.5546875" style="1" bestFit="1" customWidth="1"/>
    <col min="3" max="3" width="12.6640625" style="1" bestFit="1" customWidth="1"/>
    <col min="4" max="5" width="18" style="1" bestFit="1" customWidth="1"/>
    <col min="6" max="6" width="13.6640625" style="1" bestFit="1" customWidth="1"/>
    <col min="7" max="7" width="21.109375" style="1" bestFit="1" customWidth="1"/>
    <col min="8" max="16384" width="8.88671875" style="1"/>
  </cols>
  <sheetData>
    <row r="1" spans="1:7" ht="31.2">
      <c r="A1" s="43" t="s">
        <v>19</v>
      </c>
      <c r="B1" s="43"/>
      <c r="C1" s="43"/>
      <c r="D1" s="43"/>
    </row>
    <row r="2" spans="1:7" ht="31.2">
      <c r="A2" s="4" t="s">
        <v>22</v>
      </c>
      <c r="B2" s="44"/>
      <c r="C2" s="44"/>
      <c r="D2" s="44"/>
    </row>
    <row r="3" spans="1:7" ht="28.8">
      <c r="A3" s="45"/>
      <c r="B3" s="45" t="s">
        <v>1</v>
      </c>
    </row>
    <row r="4" spans="1:7" ht="28.8">
      <c r="A4" s="45" t="s">
        <v>6</v>
      </c>
      <c r="B4" s="55">
        <v>5</v>
      </c>
    </row>
    <row r="5" spans="1:7" ht="28.8">
      <c r="A5" s="45" t="s">
        <v>0</v>
      </c>
      <c r="B5" s="55">
        <v>5000</v>
      </c>
    </row>
    <row r="6" spans="1:7" ht="15" thickBot="1">
      <c r="F6" s="27"/>
      <c r="G6" s="27"/>
    </row>
    <row r="7" spans="1:7">
      <c r="A7" s="8"/>
      <c r="B7" s="9"/>
      <c r="C7" s="10"/>
      <c r="D7" s="10"/>
      <c r="E7" s="10"/>
      <c r="F7" s="11"/>
      <c r="G7" s="12"/>
    </row>
    <row r="8" spans="1:7" ht="15" thickBot="1">
      <c r="A8" s="13" t="s">
        <v>2</v>
      </c>
      <c r="B8" s="14" t="s">
        <v>3</v>
      </c>
      <c r="C8" s="15" t="s">
        <v>30</v>
      </c>
      <c r="D8" s="15" t="s">
        <v>4</v>
      </c>
      <c r="E8" s="15" t="s">
        <v>5</v>
      </c>
      <c r="F8" s="28" t="s">
        <v>7</v>
      </c>
      <c r="G8" s="18"/>
    </row>
    <row r="9" spans="1:7" ht="15" thickTop="1">
      <c r="A9" s="19">
        <v>1</v>
      </c>
      <c r="B9" s="49">
        <v>1</v>
      </c>
      <c r="C9" s="20">
        <f>$B$4*B9</f>
        <v>5</v>
      </c>
      <c r="D9" s="46">
        <f>C9*B9</f>
        <v>5</v>
      </c>
      <c r="E9" s="20">
        <f>C9</f>
        <v>5</v>
      </c>
      <c r="F9" s="29" t="str">
        <f>IF(($B$4*B9)&lt;$B$5, "OK to Proceed", "STOP")</f>
        <v>OK to Proceed</v>
      </c>
      <c r="G9" s="22" t="str">
        <f>IF(AND(F9="OK to Proceed",F10="STOP"),"FINAL ROUND",IF($B$4*B9&gt;$B$5,"Limit Exceeded",IF($B$6*B9&lt;0,"ERROR: No Bet amt set"," ")))</f>
        <v xml:space="preserve"> </v>
      </c>
    </row>
    <row r="10" spans="1:7">
      <c r="A10" s="19">
        <v>2</v>
      </c>
      <c r="B10" s="49">
        <v>2</v>
      </c>
      <c r="C10" s="20">
        <f t="shared" ref="C10:C26" si="0">$B$4*B10</f>
        <v>10</v>
      </c>
      <c r="D10" s="46">
        <f t="shared" ref="D10:D18" si="1">IF(G10="Limit Exceeded", "$ "&amp; C10-E9 &amp;", Limit Exceeded", C10-E9)</f>
        <v>5</v>
      </c>
      <c r="E10" s="20">
        <f t="shared" ref="E10:E26" si="2">E9+C10</f>
        <v>15</v>
      </c>
      <c r="F10" s="29" t="str">
        <f t="shared" ref="F10:F26" si="3">IF(($B$4*B10)&lt;$B$5, "OK to Proceed", "STOP")</f>
        <v>OK to Proceed</v>
      </c>
      <c r="G10" s="22" t="str">
        <f t="shared" ref="G10:G26" si="4">IF(AND(F10="OK to Proceed",F11="STOP"),"FINAL ROUND",IF($B$4*B10&gt;$B$5,"Limit Exceeded",IF($B$6*B10&lt;0,"ERROR: No Bet amt set"," ")))</f>
        <v xml:space="preserve"> </v>
      </c>
    </row>
    <row r="11" spans="1:7">
      <c r="A11" s="19">
        <v>3</v>
      </c>
      <c r="B11" s="49">
        <v>4</v>
      </c>
      <c r="C11" s="20">
        <f t="shared" si="0"/>
        <v>20</v>
      </c>
      <c r="D11" s="46">
        <f t="shared" si="1"/>
        <v>5</v>
      </c>
      <c r="E11" s="20">
        <f t="shared" si="2"/>
        <v>35</v>
      </c>
      <c r="F11" s="29" t="str">
        <f t="shared" si="3"/>
        <v>OK to Proceed</v>
      </c>
      <c r="G11" s="22" t="str">
        <f t="shared" si="4"/>
        <v xml:space="preserve"> </v>
      </c>
    </row>
    <row r="12" spans="1:7">
      <c r="A12" s="19">
        <v>4</v>
      </c>
      <c r="B12" s="49">
        <v>8</v>
      </c>
      <c r="C12" s="20">
        <f t="shared" si="0"/>
        <v>40</v>
      </c>
      <c r="D12" s="46">
        <f t="shared" si="1"/>
        <v>5</v>
      </c>
      <c r="E12" s="20">
        <f t="shared" si="2"/>
        <v>75</v>
      </c>
      <c r="F12" s="29" t="str">
        <f t="shared" si="3"/>
        <v>OK to Proceed</v>
      </c>
      <c r="G12" s="22" t="str">
        <f t="shared" si="4"/>
        <v xml:space="preserve"> </v>
      </c>
    </row>
    <row r="13" spans="1:7">
      <c r="A13" s="19">
        <v>5</v>
      </c>
      <c r="B13" s="49">
        <v>16</v>
      </c>
      <c r="C13" s="20">
        <f t="shared" si="0"/>
        <v>80</v>
      </c>
      <c r="D13" s="46">
        <f t="shared" si="1"/>
        <v>5</v>
      </c>
      <c r="E13" s="20">
        <f t="shared" si="2"/>
        <v>155</v>
      </c>
      <c r="F13" s="29" t="str">
        <f t="shared" si="3"/>
        <v>OK to Proceed</v>
      </c>
      <c r="G13" s="22" t="str">
        <f t="shared" si="4"/>
        <v xml:space="preserve"> </v>
      </c>
    </row>
    <row r="14" spans="1:7">
      <c r="A14" s="19">
        <v>6</v>
      </c>
      <c r="B14" s="49">
        <v>32</v>
      </c>
      <c r="C14" s="20">
        <f t="shared" si="0"/>
        <v>160</v>
      </c>
      <c r="D14" s="46">
        <f t="shared" si="1"/>
        <v>5</v>
      </c>
      <c r="E14" s="20">
        <f t="shared" si="2"/>
        <v>315</v>
      </c>
      <c r="F14" s="29" t="str">
        <f t="shared" si="3"/>
        <v>OK to Proceed</v>
      </c>
      <c r="G14" s="22" t="str">
        <f t="shared" si="4"/>
        <v xml:space="preserve"> </v>
      </c>
    </row>
    <row r="15" spans="1:7">
      <c r="A15" s="19">
        <v>7</v>
      </c>
      <c r="B15" s="49">
        <v>64</v>
      </c>
      <c r="C15" s="20">
        <f t="shared" si="0"/>
        <v>320</v>
      </c>
      <c r="D15" s="46">
        <f t="shared" si="1"/>
        <v>5</v>
      </c>
      <c r="E15" s="20">
        <f t="shared" si="2"/>
        <v>635</v>
      </c>
      <c r="F15" s="29" t="str">
        <f t="shared" si="3"/>
        <v>OK to Proceed</v>
      </c>
      <c r="G15" s="22" t="str">
        <f t="shared" si="4"/>
        <v xml:space="preserve"> </v>
      </c>
    </row>
    <row r="16" spans="1:7">
      <c r="A16" s="19">
        <v>8</v>
      </c>
      <c r="B16" s="49">
        <v>128</v>
      </c>
      <c r="C16" s="20">
        <f t="shared" si="0"/>
        <v>640</v>
      </c>
      <c r="D16" s="46">
        <f t="shared" si="1"/>
        <v>5</v>
      </c>
      <c r="E16" s="20">
        <f t="shared" si="2"/>
        <v>1275</v>
      </c>
      <c r="F16" s="29" t="str">
        <f t="shared" si="3"/>
        <v>OK to Proceed</v>
      </c>
      <c r="G16" s="22" t="str">
        <f t="shared" si="4"/>
        <v xml:space="preserve"> </v>
      </c>
    </row>
    <row r="17" spans="1:7">
      <c r="A17" s="19">
        <v>9</v>
      </c>
      <c r="B17" s="49">
        <v>256</v>
      </c>
      <c r="C17" s="20">
        <f t="shared" si="0"/>
        <v>1280</v>
      </c>
      <c r="D17" s="46">
        <f t="shared" si="1"/>
        <v>5</v>
      </c>
      <c r="E17" s="20">
        <f t="shared" si="2"/>
        <v>2555</v>
      </c>
      <c r="F17" s="29" t="str">
        <f t="shared" si="3"/>
        <v>OK to Proceed</v>
      </c>
      <c r="G17" s="22" t="str">
        <f t="shared" si="4"/>
        <v xml:space="preserve"> </v>
      </c>
    </row>
    <row r="18" spans="1:7">
      <c r="A18" s="19">
        <v>10</v>
      </c>
      <c r="B18" s="49">
        <v>512</v>
      </c>
      <c r="C18" s="20">
        <f t="shared" si="0"/>
        <v>2560</v>
      </c>
      <c r="D18" s="46">
        <f t="shared" si="1"/>
        <v>5</v>
      </c>
      <c r="E18" s="20">
        <f t="shared" si="2"/>
        <v>5115</v>
      </c>
      <c r="F18" s="29" t="str">
        <f t="shared" si="3"/>
        <v>OK to Proceed</v>
      </c>
      <c r="G18" s="22" t="str">
        <f t="shared" si="4"/>
        <v>FINAL ROUND</v>
      </c>
    </row>
    <row r="19" spans="1:7">
      <c r="A19" s="19">
        <v>11</v>
      </c>
      <c r="B19" s="49">
        <v>1024</v>
      </c>
      <c r="C19" s="20">
        <f t="shared" si="0"/>
        <v>5120</v>
      </c>
      <c r="D19" s="46" t="str">
        <f>IF(G19="Limit Exceeded", "$ "&amp; C19-E18 &amp;", Limit Exceeded", C19-E18)</f>
        <v>$ 5, Limit Exceeded</v>
      </c>
      <c r="E19" s="20">
        <f t="shared" si="2"/>
        <v>10235</v>
      </c>
      <c r="F19" s="29" t="str">
        <f t="shared" si="3"/>
        <v>STOP</v>
      </c>
      <c r="G19" s="22" t="str">
        <f t="shared" si="4"/>
        <v>Limit Exceeded</v>
      </c>
    </row>
    <row r="20" spans="1:7">
      <c r="A20" s="19">
        <v>12</v>
      </c>
      <c r="B20" s="49">
        <v>2048</v>
      </c>
      <c r="C20" s="20">
        <f t="shared" si="0"/>
        <v>10240</v>
      </c>
      <c r="D20" s="46" t="str">
        <f t="shared" ref="D20:D26" si="5">IF(G20="Limit Exceeded", "$ "&amp; C20-E19 &amp;", Limit Exceeded", C20-E19)</f>
        <v>$ 5, Limit Exceeded</v>
      </c>
      <c r="E20" s="20">
        <f t="shared" si="2"/>
        <v>20475</v>
      </c>
      <c r="F20" s="29" t="str">
        <f t="shared" si="3"/>
        <v>STOP</v>
      </c>
      <c r="G20" s="22" t="str">
        <f t="shared" si="4"/>
        <v>Limit Exceeded</v>
      </c>
    </row>
    <row r="21" spans="1:7">
      <c r="A21" s="19">
        <v>13</v>
      </c>
      <c r="B21" s="49">
        <f>B20*2</f>
        <v>4096</v>
      </c>
      <c r="C21" s="20">
        <f t="shared" si="0"/>
        <v>20480</v>
      </c>
      <c r="D21" s="46" t="str">
        <f t="shared" si="5"/>
        <v>$ 5, Limit Exceeded</v>
      </c>
      <c r="E21" s="20">
        <f t="shared" si="2"/>
        <v>40955</v>
      </c>
      <c r="F21" s="29" t="str">
        <f t="shared" si="3"/>
        <v>STOP</v>
      </c>
      <c r="G21" s="22" t="str">
        <f t="shared" si="4"/>
        <v>Limit Exceeded</v>
      </c>
    </row>
    <row r="22" spans="1:7">
      <c r="A22" s="19">
        <v>14</v>
      </c>
      <c r="B22" s="49">
        <f t="shared" ref="B22:B26" si="6">B21*2</f>
        <v>8192</v>
      </c>
      <c r="C22" s="20">
        <f t="shared" si="0"/>
        <v>40960</v>
      </c>
      <c r="D22" s="46" t="str">
        <f t="shared" si="5"/>
        <v>$ 5, Limit Exceeded</v>
      </c>
      <c r="E22" s="20">
        <f t="shared" si="2"/>
        <v>81915</v>
      </c>
      <c r="F22" s="29" t="str">
        <f t="shared" si="3"/>
        <v>STOP</v>
      </c>
      <c r="G22" s="22" t="str">
        <f t="shared" si="4"/>
        <v>Limit Exceeded</v>
      </c>
    </row>
    <row r="23" spans="1:7">
      <c r="A23" s="19">
        <v>15</v>
      </c>
      <c r="B23" s="49">
        <f t="shared" si="6"/>
        <v>16384</v>
      </c>
      <c r="C23" s="20">
        <f t="shared" si="0"/>
        <v>81920</v>
      </c>
      <c r="D23" s="46" t="str">
        <f t="shared" si="5"/>
        <v>$ 5, Limit Exceeded</v>
      </c>
      <c r="E23" s="20">
        <f t="shared" si="2"/>
        <v>163835</v>
      </c>
      <c r="F23" s="29" t="str">
        <f t="shared" si="3"/>
        <v>STOP</v>
      </c>
      <c r="G23" s="22" t="str">
        <f t="shared" si="4"/>
        <v>Limit Exceeded</v>
      </c>
    </row>
    <row r="24" spans="1:7">
      <c r="A24" s="19">
        <v>16</v>
      </c>
      <c r="B24" s="49">
        <f t="shared" si="6"/>
        <v>32768</v>
      </c>
      <c r="C24" s="20">
        <f t="shared" si="0"/>
        <v>163840</v>
      </c>
      <c r="D24" s="46" t="str">
        <f t="shared" si="5"/>
        <v>$ 5, Limit Exceeded</v>
      </c>
      <c r="E24" s="20">
        <f t="shared" si="2"/>
        <v>327675</v>
      </c>
      <c r="F24" s="29" t="str">
        <f t="shared" si="3"/>
        <v>STOP</v>
      </c>
      <c r="G24" s="22" t="str">
        <f t="shared" si="4"/>
        <v>Limit Exceeded</v>
      </c>
    </row>
    <row r="25" spans="1:7">
      <c r="A25" s="19">
        <v>17</v>
      </c>
      <c r="B25" s="49">
        <f t="shared" si="6"/>
        <v>65536</v>
      </c>
      <c r="C25" s="20">
        <f t="shared" si="0"/>
        <v>327680</v>
      </c>
      <c r="D25" s="46" t="str">
        <f t="shared" si="5"/>
        <v>$ 5, Limit Exceeded</v>
      </c>
      <c r="E25" s="20">
        <f t="shared" si="2"/>
        <v>655355</v>
      </c>
      <c r="F25" s="29" t="str">
        <f t="shared" si="3"/>
        <v>STOP</v>
      </c>
      <c r="G25" s="22" t="str">
        <f t="shared" si="4"/>
        <v>Limit Exceeded</v>
      </c>
    </row>
    <row r="26" spans="1:7" ht="15" thickBot="1">
      <c r="A26" s="23">
        <v>18</v>
      </c>
      <c r="B26" s="50">
        <f t="shared" si="6"/>
        <v>131072</v>
      </c>
      <c r="C26" s="24">
        <f t="shared" si="0"/>
        <v>655360</v>
      </c>
      <c r="D26" s="47" t="str">
        <f t="shared" si="5"/>
        <v>$ 5, Limit Exceeded</v>
      </c>
      <c r="E26" s="24">
        <f t="shared" si="2"/>
        <v>1310715</v>
      </c>
      <c r="F26" s="30" t="str">
        <f t="shared" si="3"/>
        <v>STOP</v>
      </c>
      <c r="G26" s="25" t="str">
        <f t="shared" si="4"/>
        <v>Limit Exceeded</v>
      </c>
    </row>
  </sheetData>
  <sheetProtection password="CF7A" sheet="1" objects="1" scenarios="1" selectLockedCells="1"/>
  <mergeCells count="3">
    <mergeCell ref="F6:G6"/>
    <mergeCell ref="F8:G8"/>
    <mergeCell ref="A1:D1"/>
  </mergeCells>
  <conditionalFormatting sqref="F7:G26">
    <cfRule type="containsText" dxfId="58" priority="22" operator="containsText" text="STOP">
      <formula>NOT(ISERROR(SEARCH("STOP",F7)))</formula>
    </cfRule>
  </conditionalFormatting>
  <conditionalFormatting sqref="G16">
    <cfRule type="containsText" dxfId="57" priority="16" operator="containsText" text="&quot;FINAL&quot;">
      <formula>NOT(ISERROR(SEARCH("""FINAL""",G16)))</formula>
    </cfRule>
  </conditionalFormatting>
  <conditionalFormatting sqref="F8:G26">
    <cfRule type="containsText" dxfId="56" priority="5" operator="containsText" text="STOP">
      <formula>NOT(ISERROR(SEARCH("STOP",F8)))</formula>
    </cfRule>
  </conditionalFormatting>
  <conditionalFormatting sqref="A8:E26">
    <cfRule type="cellIs" dxfId="55" priority="4" operator="lessThan">
      <formula>0</formula>
    </cfRule>
  </conditionalFormatting>
  <conditionalFormatting sqref="D8:D26">
    <cfRule type="containsText" dxfId="54" priority="3" operator="containsText" text=",">
      <formula>NOT(ISERROR(SEARCH(",",D8)))</formula>
    </cfRule>
  </conditionalFormatting>
  <conditionalFormatting sqref="A8:G22 A25:G25 C23:D24 C26:D26 C10:C26 B22:B26 F10:G26 D9:D26">
    <cfRule type="expression" dxfId="53" priority="2">
      <formula>$G8="FINAL ROUND"</formula>
    </cfRule>
  </conditionalFormatting>
  <conditionalFormatting sqref="A9:G26">
    <cfRule type="expression" dxfId="52" priority="1">
      <formula>$G9="FINAL ROUND"</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B2:B5"/>
  <sheetViews>
    <sheetView workbookViewId="0">
      <selection activeCell="A40" sqref="A40"/>
    </sheetView>
  </sheetViews>
  <sheetFormatPr defaultRowHeight="14.4"/>
  <sheetData>
    <row r="2" spans="2:2">
      <c r="B2">
        <v>1</v>
      </c>
    </row>
    <row r="3" spans="2:2">
      <c r="B3">
        <v>2</v>
      </c>
    </row>
    <row r="4" spans="2:2">
      <c r="B4">
        <v>3</v>
      </c>
    </row>
    <row r="5" spans="2:2">
      <c r="B5">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NUMBER</vt:lpstr>
      <vt:lpstr>DOZEN</vt:lpstr>
      <vt:lpstr>Even Chances</vt: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skladjarern</dc:creator>
  <cp:lastModifiedBy>skladjarern</cp:lastModifiedBy>
  <dcterms:created xsi:type="dcterms:W3CDTF">2011-01-10T03:51:53Z</dcterms:created>
  <dcterms:modified xsi:type="dcterms:W3CDTF">2011-04-15T01:05:13Z</dcterms:modified>
</cp:coreProperties>
</file>